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codeName="ThisWorkbook" defaultThemeVersion="124226"/>
  <xr:revisionPtr revIDLastSave="0" documentId="8_{FB0AC0F5-A6D5-4296-AF20-31A66E2D5B1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Data" sheetId="6" state="hidden" r:id="rId2"/>
  </sheets>
  <externalReferences>
    <externalReference r:id="rId3"/>
  </externalReferences>
  <definedNames>
    <definedName name="_xlnm._FilterDatabase" localSheetId="1" hidden="1">Data!$A$3:$DR$3910</definedName>
    <definedName name="Angle_List">Data!$S$4:$S$6</definedName>
    <definedName name="Color">[1]Data!$E$6:$I$22</definedName>
    <definedName name="Family">Sheet1!$A$4</definedName>
    <definedName name="Flange_LBS_List">Data!$R$4:$R$11</definedName>
    <definedName name="LWN_Angle">Sheet1!$D$10</definedName>
    <definedName name="LWN_Class_List">Data!$AN$4:$AN$11</definedName>
    <definedName name="LWN_Ladish_Size">Data!$BK$1:$CA$202</definedName>
    <definedName name="LWN_Length_List">Data!$AO$4:$AO$10</definedName>
    <definedName name="LWN_Material_List">Data!$AP$4:$AP$10</definedName>
    <definedName name="LWN_Material_Table">Data!$AP$4:$AR$10</definedName>
    <definedName name="LWN_Material_Type">Sheet1!$G$10</definedName>
    <definedName name="LWN_Size">Data!$AT$4:$BJ$122</definedName>
    <definedName name="LWN_Size_List">Data!$AM$4:$AM$22</definedName>
    <definedName name="LWN_Size2">Data!$CR$4:$DR$1198</definedName>
    <definedName name="LWN_Syteline_Data">Data!$CC$4:$CD$92</definedName>
    <definedName name="Material_List">[1]Data!$K$6:$K$12</definedName>
    <definedName name="Pipe">Data!$A$4:$N$3910</definedName>
    <definedName name="Pipe_Angle">Sheet1!$D$5</definedName>
    <definedName name="Pipe_Bevel">Data!$X$4:$AJ$3910</definedName>
    <definedName name="Pipe_Material_List">Data!$T$4:$T$15</definedName>
    <definedName name="Pipe_Material_Table">Data!$T$4:$V$15</definedName>
    <definedName name="Pipe_Material_Type">Sheet1!$G$5</definedName>
    <definedName name="Pipe_Schedule_List">Data!$Q$4:$Q$17</definedName>
    <definedName name="Pipe_Size_List">Data!$P$4:$P$40</definedName>
    <definedName name="Sizes">[1]Data!$A$6:$C$26</definedName>
    <definedName name="Syteline_Data">[1]Data!$BB$6:$BC$94</definedName>
    <definedName name="WNeck_Flange">Data!$CO$4:$CP$1221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5" i="1" l="1"/>
  <c r="BZ201" i="6"/>
  <c r="BY201" i="6"/>
  <c r="BM201" i="6"/>
  <c r="BR201" i="6" s="1"/>
  <c r="BK201" i="6"/>
  <c r="BZ200" i="6"/>
  <c r="BY200" i="6"/>
  <c r="BR200" i="6"/>
  <c r="BM200" i="6"/>
  <c r="BK200" i="6"/>
  <c r="BZ199" i="6"/>
  <c r="BY199" i="6"/>
  <c r="BR199" i="6"/>
  <c r="BM199" i="6"/>
  <c r="BK199" i="6"/>
  <c r="BZ198" i="6"/>
  <c r="BY198" i="6"/>
  <c r="BR198" i="6"/>
  <c r="BM198" i="6"/>
  <c r="BK198" i="6"/>
  <c r="BZ197" i="6"/>
  <c r="BY197" i="6"/>
  <c r="BR197" i="6"/>
  <c r="BM197" i="6"/>
  <c r="BK197" i="6"/>
  <c r="BZ196" i="6"/>
  <c r="BY196" i="6"/>
  <c r="BM196" i="6"/>
  <c r="BR196" i="6" s="1"/>
  <c r="BK196" i="6"/>
  <c r="BZ195" i="6"/>
  <c r="BY195" i="6"/>
  <c r="BR195" i="6"/>
  <c r="BM195" i="6"/>
  <c r="BK195" i="6"/>
  <c r="BZ194" i="6"/>
  <c r="BY194" i="6"/>
  <c r="BM194" i="6"/>
  <c r="BR194" i="6" s="1"/>
  <c r="BK194" i="6"/>
  <c r="BZ193" i="6"/>
  <c r="BY193" i="6"/>
  <c r="BR193" i="6"/>
  <c r="BM193" i="6"/>
  <c r="BK193" i="6"/>
  <c r="BZ192" i="6"/>
  <c r="BY192" i="6"/>
  <c r="BM192" i="6"/>
  <c r="BR192" i="6" s="1"/>
  <c r="BK192" i="6"/>
  <c r="BZ191" i="6"/>
  <c r="BY191" i="6"/>
  <c r="BM191" i="6"/>
  <c r="BR191" i="6" s="1"/>
  <c r="BK191" i="6"/>
  <c r="BZ190" i="6"/>
  <c r="BY190" i="6"/>
  <c r="BM190" i="6"/>
  <c r="BR190" i="6" s="1"/>
  <c r="BK190" i="6"/>
  <c r="BZ189" i="6"/>
  <c r="BY189" i="6"/>
  <c r="BR189" i="6"/>
  <c r="BM189" i="6"/>
  <c r="BK189" i="6"/>
  <c r="BZ188" i="6"/>
  <c r="BY188" i="6"/>
  <c r="BM188" i="6"/>
  <c r="BR188" i="6" s="1"/>
  <c r="BK188" i="6"/>
  <c r="BZ187" i="6"/>
  <c r="BY187" i="6"/>
  <c r="BR187" i="6"/>
  <c r="BM187" i="6"/>
  <c r="BK187" i="6"/>
  <c r="BZ186" i="6"/>
  <c r="BY186" i="6"/>
  <c r="BR186" i="6"/>
  <c r="BM186" i="6"/>
  <c r="BK186" i="6"/>
  <c r="BZ185" i="6"/>
  <c r="BY185" i="6"/>
  <c r="BR185" i="6"/>
  <c r="BM185" i="6"/>
  <c r="BK185" i="6"/>
  <c r="BZ184" i="6"/>
  <c r="BY184" i="6"/>
  <c r="BM184" i="6"/>
  <c r="BR184" i="6" s="1"/>
  <c r="BK184" i="6"/>
  <c r="BZ183" i="6"/>
  <c r="BY183" i="6"/>
  <c r="BR183" i="6"/>
  <c r="BM183" i="6"/>
  <c r="BK183" i="6"/>
  <c r="BZ182" i="6"/>
  <c r="BY182" i="6"/>
  <c r="BM182" i="6"/>
  <c r="BR182" i="6" s="1"/>
  <c r="BK182" i="6"/>
  <c r="BZ181" i="6"/>
  <c r="BY181" i="6"/>
  <c r="BR181" i="6"/>
  <c r="BM181" i="6"/>
  <c r="BK181" i="6"/>
  <c r="BZ180" i="6"/>
  <c r="BY180" i="6"/>
  <c r="BM180" i="6"/>
  <c r="BR180" i="6" s="1"/>
  <c r="BK180" i="6"/>
  <c r="BZ179" i="6"/>
  <c r="BY179" i="6"/>
  <c r="BM179" i="6"/>
  <c r="BR179" i="6" s="1"/>
  <c r="BK179" i="6"/>
  <c r="BZ178" i="6"/>
  <c r="BY178" i="6"/>
  <c r="BM178" i="6"/>
  <c r="BR178" i="6" s="1"/>
  <c r="BK178" i="6"/>
  <c r="BZ177" i="6"/>
  <c r="BY177" i="6"/>
  <c r="BR177" i="6"/>
  <c r="BM177" i="6"/>
  <c r="BK177" i="6"/>
  <c r="BZ176" i="6"/>
  <c r="BY176" i="6"/>
  <c r="BM176" i="6"/>
  <c r="BR176" i="6" s="1"/>
  <c r="BK176" i="6"/>
  <c r="BZ175" i="6"/>
  <c r="BY175" i="6"/>
  <c r="BR175" i="6"/>
  <c r="BM175" i="6"/>
  <c r="BK175" i="6"/>
  <c r="BZ174" i="6"/>
  <c r="BY174" i="6"/>
  <c r="BR174" i="6"/>
  <c r="BM174" i="6"/>
  <c r="BK174" i="6"/>
  <c r="BZ173" i="6"/>
  <c r="BY173" i="6"/>
  <c r="BR173" i="6"/>
  <c r="BM173" i="6"/>
  <c r="BK173" i="6"/>
  <c r="BZ172" i="6"/>
  <c r="BY172" i="6"/>
  <c r="BM172" i="6"/>
  <c r="BR172" i="6" s="1"/>
  <c r="BK172" i="6"/>
  <c r="BZ171" i="6"/>
  <c r="BY171" i="6"/>
  <c r="BR171" i="6"/>
  <c r="BM171" i="6"/>
  <c r="BK171" i="6"/>
  <c r="BZ170" i="6"/>
  <c r="BY170" i="6"/>
  <c r="BM170" i="6"/>
  <c r="BR170" i="6" s="1"/>
  <c r="BK170" i="6"/>
  <c r="BZ169" i="6"/>
  <c r="BY169" i="6"/>
  <c r="BR169" i="6"/>
  <c r="BM169" i="6"/>
  <c r="BK169" i="6"/>
  <c r="BZ168" i="6"/>
  <c r="BY168" i="6"/>
  <c r="BM168" i="6"/>
  <c r="BR168" i="6" s="1"/>
  <c r="BK168" i="6"/>
  <c r="BZ167" i="6"/>
  <c r="BY167" i="6"/>
  <c r="BR167" i="6"/>
  <c r="BM167" i="6"/>
  <c r="BK167" i="6"/>
  <c r="BZ166" i="6"/>
  <c r="BY166" i="6"/>
  <c r="BM166" i="6"/>
  <c r="BR166" i="6" s="1"/>
  <c r="BK166" i="6"/>
  <c r="BZ165" i="6"/>
  <c r="BY165" i="6"/>
  <c r="BR165" i="6"/>
  <c r="BM165" i="6"/>
  <c r="BK165" i="6"/>
  <c r="BZ164" i="6"/>
  <c r="BY164" i="6"/>
  <c r="BM164" i="6"/>
  <c r="BR164" i="6" s="1"/>
  <c r="BK164" i="6"/>
  <c r="BZ163" i="6"/>
  <c r="BY163" i="6"/>
  <c r="BR163" i="6"/>
  <c r="BM163" i="6"/>
  <c r="BK163" i="6"/>
  <c r="BZ162" i="6"/>
  <c r="BY162" i="6"/>
  <c r="BR162" i="6"/>
  <c r="BM162" i="6"/>
  <c r="BK162" i="6"/>
  <c r="BZ161" i="6"/>
  <c r="BY161" i="6"/>
  <c r="BR161" i="6"/>
  <c r="BM161" i="6"/>
  <c r="BK161" i="6"/>
  <c r="BZ160" i="6"/>
  <c r="BY160" i="6"/>
  <c r="BM160" i="6"/>
  <c r="BR160" i="6" s="1"/>
  <c r="BK160" i="6"/>
  <c r="BZ159" i="6"/>
  <c r="BY159" i="6"/>
  <c r="BR159" i="6"/>
  <c r="BM159" i="6"/>
  <c r="BK159" i="6"/>
  <c r="BZ158" i="6"/>
  <c r="BY158" i="6"/>
  <c r="BM158" i="6"/>
  <c r="BR158" i="6" s="1"/>
  <c r="BK158" i="6"/>
  <c r="BZ157" i="6"/>
  <c r="BY157" i="6"/>
  <c r="BR157" i="6"/>
  <c r="BM157" i="6"/>
  <c r="BK157" i="6"/>
  <c r="BZ156" i="6"/>
  <c r="BY156" i="6"/>
  <c r="BM156" i="6"/>
  <c r="BR156" i="6" s="1"/>
  <c r="BK156" i="6"/>
  <c r="BZ155" i="6"/>
  <c r="BY155" i="6"/>
  <c r="BM155" i="6"/>
  <c r="BR155" i="6" s="1"/>
  <c r="BK155" i="6"/>
  <c r="BZ154" i="6"/>
  <c r="BY154" i="6"/>
  <c r="BM154" i="6"/>
  <c r="BR154" i="6" s="1"/>
  <c r="BK154" i="6"/>
  <c r="BZ153" i="6"/>
  <c r="BY153" i="6"/>
  <c r="BR153" i="6"/>
  <c r="BM153" i="6"/>
  <c r="BK153" i="6"/>
  <c r="BZ152" i="6"/>
  <c r="BY152" i="6"/>
  <c r="BM152" i="6"/>
  <c r="BR152" i="6" s="1"/>
  <c r="BK152" i="6"/>
  <c r="BZ151" i="6"/>
  <c r="BY151" i="6"/>
  <c r="BR151" i="6"/>
  <c r="BM151" i="6"/>
  <c r="BK151" i="6"/>
  <c r="BZ150" i="6"/>
  <c r="BY150" i="6"/>
  <c r="BR150" i="6"/>
  <c r="BM150" i="6"/>
  <c r="BK150" i="6"/>
  <c r="BZ149" i="6"/>
  <c r="BY149" i="6"/>
  <c r="BR149" i="6"/>
  <c r="BM149" i="6"/>
  <c r="BK149" i="6"/>
  <c r="BZ148" i="6"/>
  <c r="BY148" i="6"/>
  <c r="BM148" i="6"/>
  <c r="BR148" i="6" s="1"/>
  <c r="BK148" i="6"/>
  <c r="BZ147" i="6"/>
  <c r="BY147" i="6"/>
  <c r="BR147" i="6"/>
  <c r="BM147" i="6"/>
  <c r="BK147" i="6"/>
  <c r="BZ146" i="6"/>
  <c r="BY146" i="6"/>
  <c r="BM146" i="6"/>
  <c r="BR146" i="6" s="1"/>
  <c r="BK146" i="6"/>
  <c r="BZ145" i="6"/>
  <c r="BY145" i="6"/>
  <c r="BR145" i="6"/>
  <c r="BM145" i="6"/>
  <c r="BK145" i="6"/>
  <c r="BZ144" i="6"/>
  <c r="BY144" i="6"/>
  <c r="BM144" i="6"/>
  <c r="BR144" i="6" s="1"/>
  <c r="BK144" i="6"/>
  <c r="BZ143" i="6"/>
  <c r="BY143" i="6"/>
  <c r="BM143" i="6"/>
  <c r="BR143" i="6" s="1"/>
  <c r="BK143" i="6"/>
  <c r="BZ142" i="6"/>
  <c r="BY142" i="6"/>
  <c r="BM142" i="6"/>
  <c r="BR142" i="6" s="1"/>
  <c r="BK142" i="6"/>
  <c r="BZ141" i="6"/>
  <c r="BY141" i="6"/>
  <c r="BR141" i="6"/>
  <c r="BM141" i="6"/>
  <c r="BK141" i="6"/>
  <c r="BZ140" i="6"/>
  <c r="BY140" i="6"/>
  <c r="BM140" i="6"/>
  <c r="BR140" i="6" s="1"/>
  <c r="BK140" i="6"/>
  <c r="BZ139" i="6"/>
  <c r="BY139" i="6"/>
  <c r="BM139" i="6"/>
  <c r="BR139" i="6" s="1"/>
  <c r="BK139" i="6"/>
  <c r="BZ138" i="6"/>
  <c r="BY138" i="6"/>
  <c r="BR138" i="6"/>
  <c r="BM138" i="6"/>
  <c r="BK138" i="6"/>
  <c r="BZ137" i="6"/>
  <c r="BY137" i="6"/>
  <c r="BR137" i="6"/>
  <c r="BM137" i="6"/>
  <c r="BK137" i="6"/>
  <c r="BZ136" i="6"/>
  <c r="BY136" i="6"/>
  <c r="BM136" i="6"/>
  <c r="BR136" i="6" s="1"/>
  <c r="BK136" i="6"/>
  <c r="BZ135" i="6"/>
  <c r="BY135" i="6"/>
  <c r="BR135" i="6"/>
  <c r="BM135" i="6"/>
  <c r="BK135" i="6"/>
  <c r="BZ134" i="6"/>
  <c r="BY134" i="6"/>
  <c r="BM134" i="6"/>
  <c r="BR134" i="6" s="1"/>
  <c r="BK134" i="6"/>
  <c r="BZ133" i="6"/>
  <c r="BY133" i="6"/>
  <c r="BR133" i="6"/>
  <c r="BM133" i="6"/>
  <c r="BK133" i="6"/>
  <c r="BZ132" i="6"/>
  <c r="BY132" i="6"/>
  <c r="BM132" i="6"/>
  <c r="BR132" i="6" s="1"/>
  <c r="BK132" i="6"/>
  <c r="BZ131" i="6"/>
  <c r="BY131" i="6"/>
  <c r="BM131" i="6"/>
  <c r="BR131" i="6" s="1"/>
  <c r="BK131" i="6"/>
  <c r="BZ130" i="6"/>
  <c r="BY130" i="6"/>
  <c r="BM130" i="6"/>
  <c r="BR130" i="6" s="1"/>
  <c r="BK130" i="6"/>
  <c r="BZ129" i="6"/>
  <c r="BY129" i="6"/>
  <c r="BR129" i="6"/>
  <c r="BM129" i="6"/>
  <c r="BK129" i="6"/>
  <c r="BZ128" i="6"/>
  <c r="BY128" i="6"/>
  <c r="BM128" i="6"/>
  <c r="BR128" i="6" s="1"/>
  <c r="BK128" i="6"/>
  <c r="BZ127" i="6"/>
  <c r="BY127" i="6"/>
  <c r="BR127" i="6"/>
  <c r="BM127" i="6"/>
  <c r="BK127" i="6"/>
  <c r="BZ126" i="6"/>
  <c r="BY126" i="6"/>
  <c r="BR126" i="6"/>
  <c r="BM126" i="6"/>
  <c r="BK126" i="6"/>
  <c r="BZ125" i="6"/>
  <c r="BY125" i="6"/>
  <c r="BR125" i="6"/>
  <c r="BM125" i="6"/>
  <c r="BK125" i="6"/>
  <c r="BZ124" i="6"/>
  <c r="BY124" i="6"/>
  <c r="BM124" i="6"/>
  <c r="BR124" i="6" s="1"/>
  <c r="BK124" i="6"/>
  <c r="BZ123" i="6"/>
  <c r="BY123" i="6"/>
  <c r="BR123" i="6"/>
  <c r="BM123" i="6"/>
  <c r="BK123" i="6"/>
  <c r="BZ122" i="6"/>
  <c r="BY122" i="6"/>
  <c r="BM122" i="6"/>
  <c r="BR122" i="6" s="1"/>
  <c r="BK122" i="6"/>
  <c r="BZ121" i="6"/>
  <c r="BY121" i="6"/>
  <c r="BR121" i="6"/>
  <c r="BM121" i="6"/>
  <c r="BK121" i="6"/>
  <c r="BI121" i="6"/>
  <c r="BH121" i="6"/>
  <c r="AV121" i="6"/>
  <c r="BA121" i="6" s="1"/>
  <c r="AT121" i="6"/>
  <c r="BZ120" i="6"/>
  <c r="BY120" i="6"/>
  <c r="BM120" i="6"/>
  <c r="BR120" i="6" s="1"/>
  <c r="BK120" i="6"/>
  <c r="BI120" i="6"/>
  <c r="BH120" i="6"/>
  <c r="AV120" i="6"/>
  <c r="BA120" i="6" s="1"/>
  <c r="AT120" i="6"/>
  <c r="BZ119" i="6"/>
  <c r="BY119" i="6"/>
  <c r="BR119" i="6"/>
  <c r="BM119" i="6"/>
  <c r="BK119" i="6"/>
  <c r="BI119" i="6"/>
  <c r="BH119" i="6"/>
  <c r="AV119" i="6"/>
  <c r="BA119" i="6" s="1"/>
  <c r="AT119" i="6"/>
  <c r="BZ118" i="6"/>
  <c r="BY118" i="6"/>
  <c r="BR118" i="6"/>
  <c r="BM118" i="6"/>
  <c r="BK118" i="6"/>
  <c r="BI118" i="6"/>
  <c r="BH118" i="6"/>
  <c r="BA118" i="6"/>
  <c r="AV118" i="6"/>
  <c r="AT118" i="6"/>
  <c r="BZ117" i="6"/>
  <c r="BY117" i="6"/>
  <c r="BR117" i="6"/>
  <c r="BM117" i="6"/>
  <c r="BK117" i="6"/>
  <c r="BI117" i="6"/>
  <c r="BH117" i="6"/>
  <c r="AV117" i="6"/>
  <c r="BA117" i="6" s="1"/>
  <c r="AT117" i="6"/>
  <c r="BZ116" i="6"/>
  <c r="BY116" i="6"/>
  <c r="BR116" i="6"/>
  <c r="BM116" i="6"/>
  <c r="BK116" i="6"/>
  <c r="BI116" i="6"/>
  <c r="BH116" i="6"/>
  <c r="AV116" i="6"/>
  <c r="BA116" i="6" s="1"/>
  <c r="AT116" i="6"/>
  <c r="BZ115" i="6"/>
  <c r="BY115" i="6"/>
  <c r="BR115" i="6"/>
  <c r="BM115" i="6"/>
  <c r="BK115" i="6"/>
  <c r="BI115" i="6"/>
  <c r="BH115" i="6"/>
  <c r="AV115" i="6"/>
  <c r="BA115" i="6" s="1"/>
  <c r="AT115" i="6"/>
  <c r="BZ114" i="6"/>
  <c r="BY114" i="6"/>
  <c r="BM114" i="6"/>
  <c r="BR114" i="6" s="1"/>
  <c r="BK114" i="6"/>
  <c r="BI114" i="6"/>
  <c r="BH114" i="6"/>
  <c r="AV114" i="6"/>
  <c r="BA114" i="6" s="1"/>
  <c r="AT114" i="6"/>
  <c r="BZ113" i="6"/>
  <c r="BY113" i="6"/>
  <c r="BR113" i="6"/>
  <c r="BM113" i="6"/>
  <c r="BK113" i="6"/>
  <c r="BI113" i="6"/>
  <c r="BH113" i="6"/>
  <c r="AV113" i="6"/>
  <c r="BA113" i="6" s="1"/>
  <c r="AT113" i="6"/>
  <c r="BZ112" i="6"/>
  <c r="BY112" i="6"/>
  <c r="BR112" i="6"/>
  <c r="BM112" i="6"/>
  <c r="BK112" i="6"/>
  <c r="BI112" i="6"/>
  <c r="BH112" i="6"/>
  <c r="BA112" i="6"/>
  <c r="AV112" i="6"/>
  <c r="AT112" i="6"/>
  <c r="BZ111" i="6"/>
  <c r="BY111" i="6"/>
  <c r="BR111" i="6"/>
  <c r="BM111" i="6"/>
  <c r="BK111" i="6"/>
  <c r="BI111" i="6"/>
  <c r="BH111" i="6"/>
  <c r="AV111" i="6"/>
  <c r="BA111" i="6" s="1"/>
  <c r="AT111" i="6"/>
  <c r="BZ110" i="6"/>
  <c r="BY110" i="6"/>
  <c r="BR110" i="6"/>
  <c r="BM110" i="6"/>
  <c r="BK110" i="6"/>
  <c r="BI110" i="6"/>
  <c r="BH110" i="6"/>
  <c r="AV110" i="6"/>
  <c r="BA110" i="6" s="1"/>
  <c r="AT110" i="6"/>
  <c r="BZ109" i="6"/>
  <c r="BY109" i="6"/>
  <c r="BR109" i="6"/>
  <c r="BM109" i="6"/>
  <c r="BK109" i="6"/>
  <c r="BI109" i="6"/>
  <c r="BH109" i="6"/>
  <c r="AV109" i="6"/>
  <c r="BA109" i="6" s="1"/>
  <c r="AT109" i="6"/>
  <c r="BZ108" i="6"/>
  <c r="BY108" i="6"/>
  <c r="BM108" i="6"/>
  <c r="BR108" i="6" s="1"/>
  <c r="BK108" i="6"/>
  <c r="BI108" i="6"/>
  <c r="BH108" i="6"/>
  <c r="AV108" i="6"/>
  <c r="BA108" i="6" s="1"/>
  <c r="AT108" i="6"/>
  <c r="BZ107" i="6"/>
  <c r="BY107" i="6"/>
  <c r="BR107" i="6"/>
  <c r="BM107" i="6"/>
  <c r="BK107" i="6"/>
  <c r="BI107" i="6"/>
  <c r="BH107" i="6"/>
  <c r="AV107" i="6"/>
  <c r="BA107" i="6" s="1"/>
  <c r="AT107" i="6"/>
  <c r="BZ106" i="6"/>
  <c r="BY106" i="6"/>
  <c r="BR106" i="6"/>
  <c r="BM106" i="6"/>
  <c r="BK106" i="6"/>
  <c r="BI106" i="6"/>
  <c r="BH106" i="6"/>
  <c r="BA106" i="6"/>
  <c r="AV106" i="6"/>
  <c r="AT106" i="6"/>
  <c r="BZ105" i="6"/>
  <c r="BY105" i="6"/>
  <c r="BR105" i="6"/>
  <c r="BM105" i="6"/>
  <c r="BK105" i="6"/>
  <c r="BI105" i="6"/>
  <c r="BH105" i="6"/>
  <c r="AV105" i="6"/>
  <c r="BA105" i="6" s="1"/>
  <c r="AT105" i="6"/>
  <c r="BZ104" i="6"/>
  <c r="BY104" i="6"/>
  <c r="BR104" i="6"/>
  <c r="BM104" i="6"/>
  <c r="BK104" i="6"/>
  <c r="BI104" i="6"/>
  <c r="BH104" i="6"/>
  <c r="AV104" i="6"/>
  <c r="BA104" i="6" s="1"/>
  <c r="AT104" i="6"/>
  <c r="BZ103" i="6"/>
  <c r="BY103" i="6"/>
  <c r="BR103" i="6"/>
  <c r="BM103" i="6"/>
  <c r="BK103" i="6"/>
  <c r="BI103" i="6"/>
  <c r="BH103" i="6"/>
  <c r="AV103" i="6"/>
  <c r="BA103" i="6" s="1"/>
  <c r="AT103" i="6"/>
  <c r="BZ102" i="6"/>
  <c r="BY102" i="6"/>
  <c r="BR102" i="6"/>
  <c r="BM102" i="6"/>
  <c r="BK102" i="6"/>
  <c r="BI102" i="6"/>
  <c r="BH102" i="6"/>
  <c r="AV102" i="6"/>
  <c r="BA102" i="6" s="1"/>
  <c r="AT102" i="6"/>
  <c r="BZ101" i="6"/>
  <c r="BY101" i="6"/>
  <c r="BR101" i="6"/>
  <c r="BM101" i="6"/>
  <c r="BK101" i="6"/>
  <c r="BI101" i="6"/>
  <c r="BH101" i="6"/>
  <c r="AV101" i="6"/>
  <c r="BA101" i="6" s="1"/>
  <c r="AT101" i="6"/>
  <c r="BZ100" i="6"/>
  <c r="BY100" i="6"/>
  <c r="BR100" i="6"/>
  <c r="BM100" i="6"/>
  <c r="BK100" i="6"/>
  <c r="BI100" i="6"/>
  <c r="BH100" i="6"/>
  <c r="BA100" i="6"/>
  <c r="AV100" i="6"/>
  <c r="AT100" i="6"/>
  <c r="BZ99" i="6"/>
  <c r="BY99" i="6"/>
  <c r="BR99" i="6"/>
  <c r="BM99" i="6"/>
  <c r="BK99" i="6"/>
  <c r="BI99" i="6"/>
  <c r="BH99" i="6"/>
  <c r="AV99" i="6"/>
  <c r="BA99" i="6" s="1"/>
  <c r="AT99" i="6"/>
  <c r="BZ98" i="6"/>
  <c r="BY98" i="6"/>
  <c r="BR98" i="6"/>
  <c r="BM98" i="6"/>
  <c r="BK98" i="6"/>
  <c r="BI98" i="6"/>
  <c r="BH98" i="6"/>
  <c r="AV98" i="6"/>
  <c r="BA98" i="6" s="1"/>
  <c r="AT98" i="6"/>
  <c r="BZ97" i="6"/>
  <c r="BY97" i="6"/>
  <c r="BR97" i="6"/>
  <c r="BM97" i="6"/>
  <c r="BK97" i="6"/>
  <c r="BI97" i="6"/>
  <c r="BH97" i="6"/>
  <c r="AV97" i="6"/>
  <c r="BA97" i="6" s="1"/>
  <c r="AT97" i="6"/>
  <c r="BZ96" i="6"/>
  <c r="BY96" i="6"/>
  <c r="BM96" i="6"/>
  <c r="BR96" i="6" s="1"/>
  <c r="BK96" i="6"/>
  <c r="BI96" i="6"/>
  <c r="BH96" i="6"/>
  <c r="AV96" i="6"/>
  <c r="BA96" i="6" s="1"/>
  <c r="AT96" i="6"/>
  <c r="BZ95" i="6"/>
  <c r="BY95" i="6"/>
  <c r="BR95" i="6"/>
  <c r="BM95" i="6"/>
  <c r="BK95" i="6"/>
  <c r="BI95" i="6"/>
  <c r="BH95" i="6"/>
  <c r="AV95" i="6"/>
  <c r="BA95" i="6" s="1"/>
  <c r="AT95" i="6"/>
  <c r="BZ94" i="6"/>
  <c r="BY94" i="6"/>
  <c r="BR94" i="6"/>
  <c r="BM94" i="6"/>
  <c r="BK94" i="6"/>
  <c r="BI94" i="6"/>
  <c r="BH94" i="6"/>
  <c r="BA94" i="6"/>
  <c r="AV94" i="6"/>
  <c r="AT94" i="6"/>
  <c r="BZ93" i="6"/>
  <c r="BY93" i="6"/>
  <c r="BR93" i="6"/>
  <c r="BM93" i="6"/>
  <c r="BK93" i="6"/>
  <c r="BI93" i="6"/>
  <c r="BH93" i="6"/>
  <c r="AV93" i="6"/>
  <c r="BA93" i="6" s="1"/>
  <c r="AT93" i="6"/>
  <c r="BZ92" i="6"/>
  <c r="BY92" i="6"/>
  <c r="BR92" i="6"/>
  <c r="BM92" i="6"/>
  <c r="BK92" i="6"/>
  <c r="BI92" i="6"/>
  <c r="BH92" i="6"/>
  <c r="AV92" i="6"/>
  <c r="BA92" i="6" s="1"/>
  <c r="AT92" i="6"/>
  <c r="BZ91" i="6"/>
  <c r="BY91" i="6"/>
  <c r="BR91" i="6"/>
  <c r="BM91" i="6"/>
  <c r="BK91" i="6"/>
  <c r="BI91" i="6"/>
  <c r="BH91" i="6"/>
  <c r="AV91" i="6"/>
  <c r="BA91" i="6" s="1"/>
  <c r="AT91" i="6"/>
  <c r="BZ90" i="6"/>
  <c r="BY90" i="6"/>
  <c r="BM90" i="6"/>
  <c r="BR90" i="6" s="1"/>
  <c r="BK90" i="6"/>
  <c r="BI90" i="6"/>
  <c r="BH90" i="6"/>
  <c r="AV90" i="6"/>
  <c r="BA90" i="6" s="1"/>
  <c r="AT90" i="6"/>
  <c r="BZ89" i="6"/>
  <c r="BY89" i="6"/>
  <c r="BR89" i="6"/>
  <c r="BM89" i="6"/>
  <c r="BK89" i="6"/>
  <c r="BI89" i="6"/>
  <c r="BH89" i="6"/>
  <c r="AV89" i="6"/>
  <c r="BA89" i="6" s="1"/>
  <c r="AT89" i="6"/>
  <c r="BZ88" i="6"/>
  <c r="BY88" i="6"/>
  <c r="BR88" i="6"/>
  <c r="BM88" i="6"/>
  <c r="BK88" i="6"/>
  <c r="BI88" i="6"/>
  <c r="BH88" i="6"/>
  <c r="BA88" i="6"/>
  <c r="AV88" i="6"/>
  <c r="AT88" i="6"/>
  <c r="BZ87" i="6"/>
  <c r="BY87" i="6"/>
  <c r="BR87" i="6"/>
  <c r="BM87" i="6"/>
  <c r="BK87" i="6"/>
  <c r="BI87" i="6"/>
  <c r="BH87" i="6"/>
  <c r="AV87" i="6"/>
  <c r="BA87" i="6" s="1"/>
  <c r="AT87" i="6"/>
  <c r="BZ86" i="6"/>
  <c r="BY86" i="6"/>
  <c r="BR86" i="6"/>
  <c r="BM86" i="6"/>
  <c r="BK86" i="6"/>
  <c r="BI86" i="6"/>
  <c r="BH86" i="6"/>
  <c r="AV86" i="6"/>
  <c r="BA86" i="6" s="1"/>
  <c r="AT86" i="6"/>
  <c r="BZ85" i="6"/>
  <c r="BY85" i="6"/>
  <c r="BR85" i="6"/>
  <c r="BM85" i="6"/>
  <c r="BK85" i="6"/>
  <c r="BI85" i="6"/>
  <c r="BH85" i="6"/>
  <c r="AV85" i="6"/>
  <c r="BA85" i="6" s="1"/>
  <c r="AT85" i="6"/>
  <c r="BZ84" i="6"/>
  <c r="BY84" i="6"/>
  <c r="BR84" i="6"/>
  <c r="BM84" i="6"/>
  <c r="BK84" i="6"/>
  <c r="BI84" i="6"/>
  <c r="BH84" i="6"/>
  <c r="AV84" i="6"/>
  <c r="BA84" i="6" s="1"/>
  <c r="AT84" i="6"/>
  <c r="BZ83" i="6"/>
  <c r="BY83" i="6"/>
  <c r="BR83" i="6"/>
  <c r="BM83" i="6"/>
  <c r="BK83" i="6"/>
  <c r="BI83" i="6"/>
  <c r="BH83" i="6"/>
  <c r="AV83" i="6"/>
  <c r="BA83" i="6" s="1"/>
  <c r="AT83" i="6"/>
  <c r="BZ82" i="6"/>
  <c r="BY82" i="6"/>
  <c r="BR82" i="6"/>
  <c r="BM82" i="6"/>
  <c r="BK82" i="6"/>
  <c r="BI82" i="6"/>
  <c r="BH82" i="6"/>
  <c r="BA82" i="6"/>
  <c r="AV82" i="6"/>
  <c r="AT82" i="6"/>
  <c r="BZ81" i="6"/>
  <c r="BY81" i="6"/>
  <c r="BR81" i="6"/>
  <c r="BM81" i="6"/>
  <c r="BK81" i="6"/>
  <c r="BI81" i="6"/>
  <c r="BH81" i="6"/>
  <c r="AV81" i="6"/>
  <c r="BA81" i="6" s="1"/>
  <c r="AT81" i="6"/>
  <c r="BZ80" i="6"/>
  <c r="BY80" i="6"/>
  <c r="BR80" i="6"/>
  <c r="BM80" i="6"/>
  <c r="BK80" i="6"/>
  <c r="BI80" i="6"/>
  <c r="BH80" i="6"/>
  <c r="AV80" i="6"/>
  <c r="BA80" i="6" s="1"/>
  <c r="AT80" i="6"/>
  <c r="BZ79" i="6"/>
  <c r="BY79" i="6"/>
  <c r="BR79" i="6"/>
  <c r="BM79" i="6"/>
  <c r="BK79" i="6"/>
  <c r="BI79" i="6"/>
  <c r="BH79" i="6"/>
  <c r="AV79" i="6"/>
  <c r="BA79" i="6" s="1"/>
  <c r="AT79" i="6"/>
  <c r="BZ78" i="6"/>
  <c r="BY78" i="6"/>
  <c r="BM78" i="6"/>
  <c r="BR78" i="6" s="1"/>
  <c r="BK78" i="6"/>
  <c r="BI78" i="6"/>
  <c r="BH78" i="6"/>
  <c r="AV78" i="6"/>
  <c r="BA78" i="6" s="1"/>
  <c r="AT78" i="6"/>
  <c r="BZ77" i="6"/>
  <c r="BY77" i="6"/>
  <c r="BR77" i="6"/>
  <c r="BM77" i="6"/>
  <c r="BK77" i="6"/>
  <c r="BI77" i="6"/>
  <c r="BH77" i="6"/>
  <c r="AV77" i="6"/>
  <c r="BA77" i="6" s="1"/>
  <c r="AT77" i="6"/>
  <c r="BZ76" i="6"/>
  <c r="BY76" i="6"/>
  <c r="BR76" i="6"/>
  <c r="BM76" i="6"/>
  <c r="BK76" i="6"/>
  <c r="BI76" i="6"/>
  <c r="BH76" i="6"/>
  <c r="BA76" i="6"/>
  <c r="AV76" i="6"/>
  <c r="AT76" i="6"/>
  <c r="BZ75" i="6"/>
  <c r="BY75" i="6"/>
  <c r="BR75" i="6"/>
  <c r="BM75" i="6"/>
  <c r="BK75" i="6"/>
  <c r="BI75" i="6"/>
  <c r="BH75" i="6"/>
  <c r="AV75" i="6"/>
  <c r="BA75" i="6" s="1"/>
  <c r="AT75" i="6"/>
  <c r="BZ74" i="6"/>
  <c r="BY74" i="6"/>
  <c r="BR74" i="6"/>
  <c r="BM74" i="6"/>
  <c r="BK74" i="6"/>
  <c r="BI74" i="6"/>
  <c r="BH74" i="6"/>
  <c r="AV74" i="6"/>
  <c r="BA74" i="6" s="1"/>
  <c r="AT74" i="6"/>
  <c r="BZ73" i="6"/>
  <c r="BY73" i="6"/>
  <c r="BR73" i="6"/>
  <c r="BM73" i="6"/>
  <c r="BK73" i="6"/>
  <c r="BI73" i="6"/>
  <c r="BH73" i="6"/>
  <c r="AV73" i="6"/>
  <c r="BA73" i="6" s="1"/>
  <c r="AT73" i="6"/>
  <c r="BZ72" i="6"/>
  <c r="BY72" i="6"/>
  <c r="BM72" i="6"/>
  <c r="BR72" i="6" s="1"/>
  <c r="BK72" i="6"/>
  <c r="BI72" i="6"/>
  <c r="BH72" i="6"/>
  <c r="AV72" i="6"/>
  <c r="BA72" i="6" s="1"/>
  <c r="AT72" i="6"/>
  <c r="BZ71" i="6"/>
  <c r="BY71" i="6"/>
  <c r="BR71" i="6"/>
  <c r="BM71" i="6"/>
  <c r="BK71" i="6"/>
  <c r="BI71" i="6"/>
  <c r="BH71" i="6"/>
  <c r="AV71" i="6"/>
  <c r="BA71" i="6" s="1"/>
  <c r="AT71" i="6"/>
  <c r="BZ70" i="6"/>
  <c r="BY70" i="6"/>
  <c r="BR70" i="6"/>
  <c r="BM70" i="6"/>
  <c r="BK70" i="6"/>
  <c r="BI70" i="6"/>
  <c r="BH70" i="6"/>
  <c r="BA70" i="6"/>
  <c r="AV70" i="6"/>
  <c r="AT70" i="6"/>
  <c r="BZ69" i="6"/>
  <c r="BY69" i="6"/>
  <c r="BR69" i="6"/>
  <c r="BM69" i="6"/>
  <c r="BK69" i="6"/>
  <c r="BI69" i="6"/>
  <c r="BH69" i="6"/>
  <c r="AV69" i="6"/>
  <c r="BA69" i="6" s="1"/>
  <c r="AT69" i="6"/>
  <c r="BZ68" i="6"/>
  <c r="BY68" i="6"/>
  <c r="BR68" i="6"/>
  <c r="BM68" i="6"/>
  <c r="BK68" i="6"/>
  <c r="BI68" i="6"/>
  <c r="BH68" i="6"/>
  <c r="AV68" i="6"/>
  <c r="BA68" i="6" s="1"/>
  <c r="AT68" i="6"/>
  <c r="BZ67" i="6"/>
  <c r="BY67" i="6"/>
  <c r="BR67" i="6"/>
  <c r="BM67" i="6"/>
  <c r="BK67" i="6"/>
  <c r="BI67" i="6"/>
  <c r="BH67" i="6"/>
  <c r="AV67" i="6"/>
  <c r="BA67" i="6" s="1"/>
  <c r="AT67" i="6"/>
  <c r="BZ66" i="6"/>
  <c r="BY66" i="6"/>
  <c r="BR66" i="6"/>
  <c r="BM66" i="6"/>
  <c r="BK66" i="6"/>
  <c r="BI66" i="6"/>
  <c r="BH66" i="6"/>
  <c r="AV66" i="6"/>
  <c r="BA66" i="6" s="1"/>
  <c r="AT66" i="6"/>
  <c r="BZ65" i="6"/>
  <c r="BY65" i="6"/>
  <c r="BR65" i="6"/>
  <c r="BM65" i="6"/>
  <c r="BK65" i="6"/>
  <c r="BI65" i="6"/>
  <c r="BH65" i="6"/>
  <c r="AV65" i="6"/>
  <c r="BA65" i="6" s="1"/>
  <c r="AT65" i="6"/>
  <c r="BZ64" i="6"/>
  <c r="BY64" i="6"/>
  <c r="BR64" i="6"/>
  <c r="BM64" i="6"/>
  <c r="BK64" i="6"/>
  <c r="BI64" i="6"/>
  <c r="BH64" i="6"/>
  <c r="BA64" i="6"/>
  <c r="AV64" i="6"/>
  <c r="AT64" i="6"/>
  <c r="BZ63" i="6"/>
  <c r="BY63" i="6"/>
  <c r="BR63" i="6"/>
  <c r="BM63" i="6"/>
  <c r="BK63" i="6"/>
  <c r="BI63" i="6"/>
  <c r="BH63" i="6"/>
  <c r="AV63" i="6"/>
  <c r="BA63" i="6" s="1"/>
  <c r="AT63" i="6"/>
  <c r="BZ62" i="6"/>
  <c r="BY62" i="6"/>
  <c r="BR62" i="6"/>
  <c r="BM62" i="6"/>
  <c r="BK62" i="6"/>
  <c r="BI62" i="6"/>
  <c r="BH62" i="6"/>
  <c r="AV62" i="6"/>
  <c r="BA62" i="6" s="1"/>
  <c r="AT62" i="6"/>
  <c r="BZ61" i="6"/>
  <c r="BY61" i="6"/>
  <c r="BR61" i="6"/>
  <c r="BM61" i="6"/>
  <c r="BK61" i="6"/>
  <c r="BI61" i="6"/>
  <c r="BH61" i="6"/>
  <c r="AV61" i="6"/>
  <c r="BA61" i="6" s="1"/>
  <c r="AT61" i="6"/>
  <c r="BZ60" i="6"/>
  <c r="BY60" i="6"/>
  <c r="BM60" i="6"/>
  <c r="BR60" i="6" s="1"/>
  <c r="BK60" i="6"/>
  <c r="BI60" i="6"/>
  <c r="BH60" i="6"/>
  <c r="AV60" i="6"/>
  <c r="BA60" i="6" s="1"/>
  <c r="AT60" i="6"/>
  <c r="BZ59" i="6"/>
  <c r="BY59" i="6"/>
  <c r="BR59" i="6"/>
  <c r="BM59" i="6"/>
  <c r="BK59" i="6"/>
  <c r="BI59" i="6"/>
  <c r="BH59" i="6"/>
  <c r="AV59" i="6"/>
  <c r="BA59" i="6" s="1"/>
  <c r="AT59" i="6"/>
  <c r="BZ58" i="6"/>
  <c r="BY58" i="6"/>
  <c r="BR58" i="6"/>
  <c r="BM58" i="6"/>
  <c r="BK58" i="6"/>
  <c r="BI58" i="6"/>
  <c r="BH58" i="6"/>
  <c r="BA58" i="6"/>
  <c r="AV58" i="6"/>
  <c r="AT58" i="6"/>
  <c r="BZ57" i="6"/>
  <c r="BY57" i="6"/>
  <c r="BR57" i="6"/>
  <c r="BM57" i="6"/>
  <c r="BK57" i="6"/>
  <c r="BI57" i="6"/>
  <c r="BH57" i="6"/>
  <c r="AV57" i="6"/>
  <c r="BA57" i="6" s="1"/>
  <c r="AT57" i="6"/>
  <c r="BZ56" i="6"/>
  <c r="BY56" i="6"/>
  <c r="BR56" i="6"/>
  <c r="BM56" i="6"/>
  <c r="BK56" i="6"/>
  <c r="BI56" i="6"/>
  <c r="BH56" i="6"/>
  <c r="AV56" i="6"/>
  <c r="BA56" i="6" s="1"/>
  <c r="AT56" i="6"/>
  <c r="BZ55" i="6"/>
  <c r="BY55" i="6"/>
  <c r="BR55" i="6"/>
  <c r="BM55" i="6"/>
  <c r="BK55" i="6"/>
  <c r="BI55" i="6"/>
  <c r="BH55" i="6"/>
  <c r="AV55" i="6"/>
  <c r="BA55" i="6" s="1"/>
  <c r="AT55" i="6"/>
  <c r="BZ54" i="6"/>
  <c r="BY54" i="6"/>
  <c r="BM54" i="6"/>
  <c r="BR54" i="6" s="1"/>
  <c r="BK54" i="6"/>
  <c r="BI54" i="6"/>
  <c r="BH54" i="6"/>
  <c r="AV54" i="6"/>
  <c r="BA54" i="6" s="1"/>
  <c r="AT54" i="6"/>
  <c r="BZ53" i="6"/>
  <c r="BY53" i="6"/>
  <c r="BR53" i="6"/>
  <c r="BM53" i="6"/>
  <c r="BK53" i="6"/>
  <c r="BI53" i="6"/>
  <c r="BH53" i="6"/>
  <c r="AV53" i="6"/>
  <c r="BA53" i="6" s="1"/>
  <c r="AT53" i="6"/>
  <c r="BZ52" i="6"/>
  <c r="BY52" i="6"/>
  <c r="BR52" i="6"/>
  <c r="BM52" i="6"/>
  <c r="BK52" i="6"/>
  <c r="BI52" i="6"/>
  <c r="BH52" i="6"/>
  <c r="BA52" i="6"/>
  <c r="AV52" i="6"/>
  <c r="AT52" i="6"/>
  <c r="BZ51" i="6"/>
  <c r="BY51" i="6"/>
  <c r="BR51" i="6"/>
  <c r="BM51" i="6"/>
  <c r="BK51" i="6"/>
  <c r="BI51" i="6"/>
  <c r="BH51" i="6"/>
  <c r="AV51" i="6"/>
  <c r="BA51" i="6" s="1"/>
  <c r="AT51" i="6"/>
  <c r="BZ50" i="6"/>
  <c r="BY50" i="6"/>
  <c r="BR50" i="6"/>
  <c r="BM50" i="6"/>
  <c r="BK50" i="6"/>
  <c r="BI50" i="6"/>
  <c r="BH50" i="6"/>
  <c r="AV50" i="6"/>
  <c r="BA50" i="6" s="1"/>
  <c r="AT50" i="6"/>
  <c r="BZ49" i="6"/>
  <c r="BY49" i="6"/>
  <c r="BR49" i="6"/>
  <c r="BM49" i="6"/>
  <c r="BK49" i="6"/>
  <c r="BI49" i="6"/>
  <c r="BH49" i="6"/>
  <c r="AV49" i="6"/>
  <c r="BA49" i="6" s="1"/>
  <c r="AT49" i="6"/>
  <c r="BZ48" i="6"/>
  <c r="BY48" i="6"/>
  <c r="BM48" i="6"/>
  <c r="BR48" i="6" s="1"/>
  <c r="BK48" i="6"/>
  <c r="BI48" i="6"/>
  <c r="BH48" i="6"/>
  <c r="AV48" i="6"/>
  <c r="BA48" i="6" s="1"/>
  <c r="AT48" i="6"/>
  <c r="BZ47" i="6"/>
  <c r="BY47" i="6"/>
  <c r="BR47" i="6"/>
  <c r="BM47" i="6"/>
  <c r="BK47" i="6"/>
  <c r="BI47" i="6"/>
  <c r="BH47" i="6"/>
  <c r="AV47" i="6"/>
  <c r="BA47" i="6" s="1"/>
  <c r="AT47" i="6"/>
  <c r="BZ46" i="6"/>
  <c r="BY46" i="6"/>
  <c r="BR46" i="6"/>
  <c r="BM46" i="6"/>
  <c r="BK46" i="6"/>
  <c r="BI46" i="6"/>
  <c r="BH46" i="6"/>
  <c r="BA46" i="6"/>
  <c r="AV46" i="6"/>
  <c r="AT46" i="6"/>
  <c r="BZ45" i="6"/>
  <c r="BY45" i="6"/>
  <c r="BR45" i="6"/>
  <c r="BM45" i="6"/>
  <c r="BK45" i="6"/>
  <c r="BI45" i="6"/>
  <c r="BH45" i="6"/>
  <c r="AV45" i="6"/>
  <c r="BA45" i="6" s="1"/>
  <c r="AT45" i="6"/>
  <c r="BZ44" i="6"/>
  <c r="BY44" i="6"/>
  <c r="BR44" i="6"/>
  <c r="BM44" i="6"/>
  <c r="BK44" i="6"/>
  <c r="BI44" i="6"/>
  <c r="BH44" i="6"/>
  <c r="AV44" i="6"/>
  <c r="BA44" i="6" s="1"/>
  <c r="AT44" i="6"/>
  <c r="BZ43" i="6"/>
  <c r="BY43" i="6"/>
  <c r="BR43" i="6"/>
  <c r="BM43" i="6"/>
  <c r="BK43" i="6"/>
  <c r="BI43" i="6"/>
  <c r="BH43" i="6"/>
  <c r="AV43" i="6"/>
  <c r="BA43" i="6" s="1"/>
  <c r="AT43" i="6"/>
  <c r="BZ42" i="6"/>
  <c r="BY42" i="6"/>
  <c r="BM42" i="6"/>
  <c r="BR42" i="6" s="1"/>
  <c r="BK42" i="6"/>
  <c r="BI42" i="6"/>
  <c r="BH42" i="6"/>
  <c r="AV42" i="6"/>
  <c r="BA42" i="6" s="1"/>
  <c r="AT42" i="6"/>
  <c r="BZ41" i="6"/>
  <c r="BY41" i="6"/>
  <c r="BR41" i="6"/>
  <c r="BM41" i="6"/>
  <c r="BK41" i="6"/>
  <c r="BI41" i="6"/>
  <c r="BH41" i="6"/>
  <c r="AV41" i="6"/>
  <c r="BA41" i="6" s="1"/>
  <c r="AT41" i="6"/>
  <c r="BZ40" i="6"/>
  <c r="BY40" i="6"/>
  <c r="BR40" i="6"/>
  <c r="BM40" i="6"/>
  <c r="BK40" i="6"/>
  <c r="BI40" i="6"/>
  <c r="BH40" i="6"/>
  <c r="BA40" i="6"/>
  <c r="AV40" i="6"/>
  <c r="AT40" i="6"/>
  <c r="BZ39" i="6"/>
  <c r="BY39" i="6"/>
  <c r="BR39" i="6"/>
  <c r="BM39" i="6"/>
  <c r="BK39" i="6"/>
  <c r="BI39" i="6"/>
  <c r="BH39" i="6"/>
  <c r="AV39" i="6"/>
  <c r="BA39" i="6" s="1"/>
  <c r="AT39" i="6"/>
  <c r="BZ38" i="6"/>
  <c r="BY38" i="6"/>
  <c r="BR38" i="6"/>
  <c r="BM38" i="6"/>
  <c r="BK38" i="6"/>
  <c r="BI38" i="6"/>
  <c r="BH38" i="6"/>
  <c r="AV38" i="6"/>
  <c r="BA38" i="6" s="1"/>
  <c r="AT38" i="6"/>
  <c r="BZ37" i="6"/>
  <c r="BY37" i="6"/>
  <c r="BR37" i="6"/>
  <c r="BM37" i="6"/>
  <c r="BK37" i="6"/>
  <c r="BI37" i="6"/>
  <c r="BH37" i="6"/>
  <c r="AV37" i="6"/>
  <c r="BA37" i="6" s="1"/>
  <c r="AT37" i="6"/>
  <c r="BZ36" i="6"/>
  <c r="BY36" i="6"/>
  <c r="BM36" i="6"/>
  <c r="BR36" i="6" s="1"/>
  <c r="BK36" i="6"/>
  <c r="BI36" i="6"/>
  <c r="BH36" i="6"/>
  <c r="AV36" i="6"/>
  <c r="BA36" i="6" s="1"/>
  <c r="AT36" i="6"/>
  <c r="BZ35" i="6"/>
  <c r="BY35" i="6"/>
  <c r="BR35" i="6"/>
  <c r="BM35" i="6"/>
  <c r="BK35" i="6"/>
  <c r="BI35" i="6"/>
  <c r="BH35" i="6"/>
  <c r="AV35" i="6"/>
  <c r="BA35" i="6" s="1"/>
  <c r="AT35" i="6"/>
  <c r="BZ34" i="6"/>
  <c r="BY34" i="6"/>
  <c r="BR34" i="6"/>
  <c r="BM34" i="6"/>
  <c r="BK34" i="6"/>
  <c r="BI34" i="6"/>
  <c r="BH34" i="6"/>
  <c r="BA34" i="6"/>
  <c r="AV34" i="6"/>
  <c r="AT34" i="6"/>
  <c r="BZ33" i="6"/>
  <c r="BY33" i="6"/>
  <c r="BR33" i="6"/>
  <c r="BM33" i="6"/>
  <c r="BK33" i="6"/>
  <c r="BI33" i="6"/>
  <c r="BH33" i="6"/>
  <c r="AV33" i="6"/>
  <c r="BA33" i="6" s="1"/>
  <c r="AT33" i="6"/>
  <c r="BZ32" i="6"/>
  <c r="BY32" i="6"/>
  <c r="BR32" i="6"/>
  <c r="BM32" i="6"/>
  <c r="BK32" i="6"/>
  <c r="BI32" i="6"/>
  <c r="BH32" i="6"/>
  <c r="AV32" i="6"/>
  <c r="BA32" i="6" s="1"/>
  <c r="AT32" i="6"/>
  <c r="BZ31" i="6"/>
  <c r="BY31" i="6"/>
  <c r="BR31" i="6"/>
  <c r="BM31" i="6"/>
  <c r="BK31" i="6"/>
  <c r="BI31" i="6"/>
  <c r="BH31" i="6"/>
  <c r="AV31" i="6"/>
  <c r="BA31" i="6" s="1"/>
  <c r="AT31" i="6"/>
  <c r="BZ30" i="6"/>
  <c r="BY30" i="6"/>
  <c r="BR30" i="6"/>
  <c r="BM30" i="6"/>
  <c r="BK30" i="6"/>
  <c r="BI30" i="6"/>
  <c r="BH30" i="6"/>
  <c r="AV30" i="6"/>
  <c r="BA30" i="6" s="1"/>
  <c r="AT30" i="6"/>
  <c r="BZ29" i="6"/>
  <c r="BY29" i="6"/>
  <c r="BR29" i="6"/>
  <c r="BM29" i="6"/>
  <c r="BK29" i="6"/>
  <c r="BI29" i="6"/>
  <c r="BH29" i="6"/>
  <c r="AV29" i="6"/>
  <c r="BA29" i="6" s="1"/>
  <c r="AT29" i="6"/>
  <c r="BZ28" i="6"/>
  <c r="BY28" i="6"/>
  <c r="BR28" i="6"/>
  <c r="BM28" i="6"/>
  <c r="BK28" i="6"/>
  <c r="BI28" i="6"/>
  <c r="BH28" i="6"/>
  <c r="BA28" i="6"/>
  <c r="AV28" i="6"/>
  <c r="AT28" i="6"/>
  <c r="BZ27" i="6"/>
  <c r="BY27" i="6"/>
  <c r="BR27" i="6"/>
  <c r="BM27" i="6"/>
  <c r="BK27" i="6"/>
  <c r="BI27" i="6"/>
  <c r="BH27" i="6"/>
  <c r="AV27" i="6"/>
  <c r="BA27" i="6" s="1"/>
  <c r="AT27" i="6"/>
  <c r="BZ26" i="6"/>
  <c r="BY26" i="6"/>
  <c r="BR26" i="6"/>
  <c r="BM26" i="6"/>
  <c r="BK26" i="6"/>
  <c r="BI26" i="6"/>
  <c r="BH26" i="6"/>
  <c r="AV26" i="6"/>
  <c r="BA26" i="6" s="1"/>
  <c r="AT26" i="6"/>
  <c r="BZ25" i="6"/>
  <c r="BY25" i="6"/>
  <c r="BR25" i="6"/>
  <c r="BM25" i="6"/>
  <c r="BK25" i="6"/>
  <c r="BI25" i="6"/>
  <c r="BH25" i="6"/>
  <c r="AV25" i="6"/>
  <c r="BA25" i="6" s="1"/>
  <c r="AT25" i="6"/>
  <c r="BZ24" i="6"/>
  <c r="BY24" i="6"/>
  <c r="BM24" i="6"/>
  <c r="BR24" i="6" s="1"/>
  <c r="BK24" i="6"/>
  <c r="BI24" i="6"/>
  <c r="BH24" i="6"/>
  <c r="AV24" i="6"/>
  <c r="BA24" i="6" s="1"/>
  <c r="AT24" i="6"/>
  <c r="BZ23" i="6"/>
  <c r="BY23" i="6"/>
  <c r="BR23" i="6"/>
  <c r="BM23" i="6"/>
  <c r="BK23" i="6"/>
  <c r="BI23" i="6"/>
  <c r="BH23" i="6"/>
  <c r="AV23" i="6"/>
  <c r="BA23" i="6" s="1"/>
  <c r="AT23" i="6"/>
  <c r="BZ22" i="6"/>
  <c r="BY22" i="6"/>
  <c r="BR22" i="6"/>
  <c r="BM22" i="6"/>
  <c r="BK22" i="6"/>
  <c r="BI22" i="6"/>
  <c r="BH22" i="6"/>
  <c r="BA22" i="6"/>
  <c r="AV22" i="6"/>
  <c r="AT22" i="6"/>
  <c r="BZ21" i="6"/>
  <c r="BY21" i="6"/>
  <c r="BR21" i="6"/>
  <c r="BM21" i="6"/>
  <c r="BK21" i="6"/>
  <c r="BI21" i="6"/>
  <c r="BH21" i="6"/>
  <c r="AV21" i="6"/>
  <c r="BA21" i="6" s="1"/>
  <c r="AT21" i="6"/>
  <c r="BZ20" i="6"/>
  <c r="BY20" i="6"/>
  <c r="BR20" i="6"/>
  <c r="BM20" i="6"/>
  <c r="BK20" i="6"/>
  <c r="BI20" i="6"/>
  <c r="BH20" i="6"/>
  <c r="AV20" i="6"/>
  <c r="BA20" i="6" s="1"/>
  <c r="AT20" i="6"/>
  <c r="BZ19" i="6"/>
  <c r="BY19" i="6"/>
  <c r="BR19" i="6"/>
  <c r="BM19" i="6"/>
  <c r="BK19" i="6"/>
  <c r="BI19" i="6"/>
  <c r="BH19" i="6"/>
  <c r="AV19" i="6"/>
  <c r="BA19" i="6" s="1"/>
  <c r="AT19" i="6"/>
  <c r="BZ18" i="6"/>
  <c r="BY18" i="6"/>
  <c r="BM18" i="6"/>
  <c r="BR18" i="6" s="1"/>
  <c r="BK18" i="6"/>
  <c r="BI18" i="6"/>
  <c r="BH18" i="6"/>
  <c r="AV18" i="6"/>
  <c r="BA18" i="6" s="1"/>
  <c r="AT18" i="6"/>
  <c r="BZ17" i="6"/>
  <c r="BY17" i="6"/>
  <c r="BR17" i="6"/>
  <c r="BM17" i="6"/>
  <c r="BK17" i="6"/>
  <c r="BI17" i="6"/>
  <c r="BH17" i="6"/>
  <c r="AV17" i="6"/>
  <c r="BA17" i="6" s="1"/>
  <c r="AT17" i="6"/>
  <c r="BZ16" i="6"/>
  <c r="BY16" i="6"/>
  <c r="BR16" i="6"/>
  <c r="BM16" i="6"/>
  <c r="BK16" i="6"/>
  <c r="BI16" i="6"/>
  <c r="BH16" i="6"/>
  <c r="BA16" i="6"/>
  <c r="AV16" i="6"/>
  <c r="AT16" i="6"/>
  <c r="BZ15" i="6"/>
  <c r="BY15" i="6"/>
  <c r="BR15" i="6"/>
  <c r="BM15" i="6"/>
  <c r="BK15" i="6"/>
  <c r="BI15" i="6"/>
  <c r="BH15" i="6"/>
  <c r="AV15" i="6"/>
  <c r="BA15" i="6" s="1"/>
  <c r="AT15" i="6"/>
  <c r="BZ14" i="6"/>
  <c r="BY14" i="6"/>
  <c r="BR14" i="6"/>
  <c r="BM14" i="6"/>
  <c r="BK14" i="6"/>
  <c r="BI14" i="6"/>
  <c r="BH14" i="6"/>
  <c r="AV14" i="6"/>
  <c r="BA14" i="6" s="1"/>
  <c r="AT14" i="6"/>
  <c r="BZ13" i="6"/>
  <c r="BY13" i="6"/>
  <c r="BR13" i="6"/>
  <c r="BM13" i="6"/>
  <c r="BK13" i="6"/>
  <c r="BI13" i="6"/>
  <c r="BH13" i="6"/>
  <c r="AV13" i="6"/>
  <c r="BA13" i="6" s="1"/>
  <c r="AT13" i="6"/>
  <c r="BZ12" i="6"/>
  <c r="BY12" i="6"/>
  <c r="BR12" i="6"/>
  <c r="BM12" i="6"/>
  <c r="BK12" i="6"/>
  <c r="BI12" i="6"/>
  <c r="BH12" i="6"/>
  <c r="AV12" i="6"/>
  <c r="BA12" i="6" s="1"/>
  <c r="AT12" i="6"/>
  <c r="BZ11" i="6"/>
  <c r="BY11" i="6"/>
  <c r="BR11" i="6"/>
  <c r="BM11" i="6"/>
  <c r="BK11" i="6"/>
  <c r="BI11" i="6"/>
  <c r="BH11" i="6"/>
  <c r="AV11" i="6"/>
  <c r="BA11" i="6" s="1"/>
  <c r="AT11" i="6"/>
  <c r="BZ10" i="6"/>
  <c r="BY10" i="6"/>
  <c r="BR10" i="6"/>
  <c r="BM10" i="6"/>
  <c r="BK10" i="6"/>
  <c r="BI10" i="6"/>
  <c r="BH10" i="6"/>
  <c r="BA10" i="6"/>
  <c r="AV10" i="6"/>
  <c r="AT10" i="6"/>
  <c r="BZ9" i="6"/>
  <c r="BY9" i="6"/>
  <c r="BR9" i="6"/>
  <c r="BM9" i="6"/>
  <c r="BK9" i="6"/>
  <c r="BI9" i="6"/>
  <c r="BH9" i="6"/>
  <c r="AV9" i="6"/>
  <c r="BA9" i="6" s="1"/>
  <c r="AT9" i="6"/>
  <c r="BZ8" i="6"/>
  <c r="BY8" i="6"/>
  <c r="BR8" i="6"/>
  <c r="BM8" i="6"/>
  <c r="BK8" i="6"/>
  <c r="BI8" i="6"/>
  <c r="BH8" i="6"/>
  <c r="AV8" i="6"/>
  <c r="BA8" i="6" s="1"/>
  <c r="AT8" i="6"/>
  <c r="BZ7" i="6"/>
  <c r="BY7" i="6"/>
  <c r="BR7" i="6"/>
  <c r="BM7" i="6"/>
  <c r="BK7" i="6"/>
  <c r="BI7" i="6"/>
  <c r="BH7" i="6"/>
  <c r="AV7" i="6"/>
  <c r="BA7" i="6" s="1"/>
  <c r="AT7" i="6"/>
  <c r="BZ6" i="6"/>
  <c r="BY6" i="6"/>
  <c r="BM6" i="6"/>
  <c r="BR6" i="6" s="1"/>
  <c r="BK6" i="6"/>
  <c r="BI6" i="6"/>
  <c r="BH6" i="6"/>
  <c r="AV6" i="6"/>
  <c r="BA6" i="6" s="1"/>
  <c r="AT6" i="6"/>
  <c r="BZ5" i="6"/>
  <c r="BY5" i="6"/>
  <c r="BR5" i="6"/>
  <c r="BM5" i="6"/>
  <c r="BK5" i="6"/>
  <c r="BI5" i="6"/>
  <c r="BH5" i="6"/>
  <c r="AV5" i="6"/>
  <c r="BA5" i="6" s="1"/>
  <c r="AT5" i="6"/>
  <c r="BZ4" i="6"/>
  <c r="BY4" i="6"/>
  <c r="BR4" i="6"/>
  <c r="BK4" i="6"/>
  <c r="BI4" i="6"/>
  <c r="BH4" i="6"/>
  <c r="BA4" i="6"/>
  <c r="AT4" i="6"/>
  <c r="V29" i="1"/>
  <c r="CQ28" i="1"/>
  <c r="CE28" i="1"/>
  <c r="CD28" i="1"/>
  <c r="CC28" i="1"/>
  <c r="CA28" i="1"/>
  <c r="BZ28" i="1"/>
  <c r="CB28" i="1" s="1"/>
  <c r="BU28" i="1"/>
  <c r="BS28" i="1"/>
  <c r="BT28" i="1" s="1"/>
  <c r="BR28" i="1"/>
  <c r="BQ28" i="1"/>
  <c r="BO28" i="1"/>
  <c r="BP28" i="1" s="1"/>
  <c r="BM28" i="1"/>
  <c r="BL28" i="1"/>
  <c r="BK28" i="1"/>
  <c r="BI28" i="1"/>
  <c r="BG28" i="1"/>
  <c r="AG28" i="1"/>
  <c r="AF28" i="1"/>
  <c r="AE28" i="1"/>
  <c r="AD28" i="1"/>
  <c r="AC28" i="1"/>
  <c r="AB28" i="1"/>
  <c r="W28" i="1"/>
  <c r="N28" i="1"/>
  <c r="L28" i="1"/>
  <c r="F28" i="1"/>
  <c r="E28" i="1"/>
  <c r="A28" i="1"/>
  <c r="CQ27" i="1"/>
  <c r="CE27" i="1"/>
  <c r="CD27" i="1"/>
  <c r="CC27" i="1"/>
  <c r="CA27" i="1"/>
  <c r="BZ27" i="1"/>
  <c r="CB27" i="1" s="1"/>
  <c r="BU27" i="1"/>
  <c r="BS27" i="1"/>
  <c r="BT27" i="1" s="1"/>
  <c r="BR27" i="1"/>
  <c r="BQ27" i="1"/>
  <c r="BO27" i="1"/>
  <c r="BP27" i="1" s="1"/>
  <c r="BM27" i="1"/>
  <c r="BL27" i="1"/>
  <c r="BK27" i="1"/>
  <c r="BI27" i="1"/>
  <c r="BH27" i="1"/>
  <c r="BH28" i="1" s="1"/>
  <c r="BG27" i="1"/>
  <c r="BC27" i="1"/>
  <c r="AW27" i="1"/>
  <c r="AQ27" i="1"/>
  <c r="AG27" i="1"/>
  <c r="AF27" i="1"/>
  <c r="AE27" i="1"/>
  <c r="AD27" i="1"/>
  <c r="AC27" i="1"/>
  <c r="AB27" i="1"/>
  <c r="W27" i="1"/>
  <c r="N27" i="1"/>
  <c r="L27" i="1"/>
  <c r="F27" i="1"/>
  <c r="E27" i="1"/>
  <c r="A27" i="1"/>
  <c r="CQ26" i="1"/>
  <c r="CE26" i="1"/>
  <c r="CD26" i="1"/>
  <c r="CC26" i="1"/>
  <c r="CA26" i="1"/>
  <c r="BZ26" i="1"/>
  <c r="CB26" i="1" s="1"/>
  <c r="BU26" i="1"/>
  <c r="BS26" i="1"/>
  <c r="BT26" i="1" s="1"/>
  <c r="BR26" i="1"/>
  <c r="BQ26" i="1"/>
  <c r="BO26" i="1"/>
  <c r="BP26" i="1" s="1"/>
  <c r="BM26" i="1"/>
  <c r="BL26" i="1"/>
  <c r="BK26" i="1"/>
  <c r="BI26" i="1"/>
  <c r="BH26" i="1"/>
  <c r="BG26" i="1"/>
  <c r="BE26" i="1"/>
  <c r="BE28" i="1" s="1"/>
  <c r="BD26" i="1"/>
  <c r="BD28" i="1" s="1"/>
  <c r="BC26" i="1"/>
  <c r="BC21" i="1" s="1"/>
  <c r="AU26" i="1"/>
  <c r="AG26" i="1"/>
  <c r="AF26" i="1"/>
  <c r="AE26" i="1"/>
  <c r="AD26" i="1"/>
  <c r="AC26" i="1"/>
  <c r="AB26" i="1"/>
  <c r="W26" i="1"/>
  <c r="N26" i="1"/>
  <c r="L26" i="1"/>
  <c r="F26" i="1"/>
  <c r="E26" i="1"/>
  <c r="A26" i="1"/>
  <c r="CQ25" i="1"/>
  <c r="CP25" i="1"/>
  <c r="CP24" i="1" s="1"/>
  <c r="CE25" i="1"/>
  <c r="CE24" i="1" s="1"/>
  <c r="CD25" i="1"/>
  <c r="CD24" i="1" s="1"/>
  <c r="CC25" i="1"/>
  <c r="CA25" i="1"/>
  <c r="CA24" i="1" s="1"/>
  <c r="BZ25" i="1"/>
  <c r="CB25" i="1" s="1"/>
  <c r="BU25" i="1"/>
  <c r="BS25" i="1"/>
  <c r="BR25" i="1"/>
  <c r="BR24" i="1" s="1"/>
  <c r="BQ25" i="1"/>
  <c r="BO25" i="1"/>
  <c r="BM25" i="1"/>
  <c r="BM24" i="1" s="1"/>
  <c r="BL25" i="1"/>
  <c r="BK25" i="1"/>
  <c r="BI25" i="1"/>
  <c r="BI24" i="1" s="1"/>
  <c r="BH25" i="1"/>
  <c r="BG25" i="1"/>
  <c r="BG24" i="1" s="1"/>
  <c r="BE25" i="1"/>
  <c r="BD25" i="1"/>
  <c r="BA25" i="1"/>
  <c r="BA24" i="1" s="1"/>
  <c r="AZ25" i="1"/>
  <c r="AZ28" i="1" s="1"/>
  <c r="AY25" i="1"/>
  <c r="AY28" i="1" s="1"/>
  <c r="AG25" i="1"/>
  <c r="AF25" i="1"/>
  <c r="AE25" i="1"/>
  <c r="AD25" i="1"/>
  <c r="AC25" i="1"/>
  <c r="AC24" i="1" s="1"/>
  <c r="AB25" i="1"/>
  <c r="AA25" i="1"/>
  <c r="W25" i="1"/>
  <c r="W24" i="1" s="1"/>
  <c r="M25" i="1"/>
  <c r="M24" i="1" s="1"/>
  <c r="G25" i="1"/>
  <c r="D25" i="1"/>
  <c r="P25" i="1" s="1"/>
  <c r="B25" i="1"/>
  <c r="B28" i="1" s="1"/>
  <c r="A25" i="1"/>
  <c r="CL24" i="1"/>
  <c r="CK24" i="1"/>
  <c r="CJ24" i="1"/>
  <c r="CI24" i="1"/>
  <c r="CH24" i="1"/>
  <c r="CG24" i="1"/>
  <c r="CF24" i="1"/>
  <c r="CC24" i="1"/>
  <c r="CB24" i="1"/>
  <c r="BZ24" i="1"/>
  <c r="BU24" i="1"/>
  <c r="BQ24" i="1"/>
  <c r="BL24" i="1"/>
  <c r="BK24" i="1"/>
  <c r="BH24" i="1"/>
  <c r="BE24" i="1"/>
  <c r="BD24" i="1"/>
  <c r="AZ24" i="1"/>
  <c r="AY24" i="1"/>
  <c r="AF24" i="1"/>
  <c r="AG24" i="1" s="1"/>
  <c r="AE24" i="1"/>
  <c r="AD24" i="1"/>
  <c r="AB24" i="1"/>
  <c r="AA24" i="1"/>
  <c r="V24" i="1"/>
  <c r="U24" i="1"/>
  <c r="N24" i="1"/>
  <c r="L24" i="1"/>
  <c r="K24" i="1"/>
  <c r="J24" i="1"/>
  <c r="I24" i="1"/>
  <c r="H24" i="1"/>
  <c r="G24" i="1"/>
  <c r="F24" i="1"/>
  <c r="E24" i="1"/>
  <c r="D24" i="1"/>
  <c r="C24" i="1"/>
  <c r="CQ23" i="1"/>
  <c r="CE23" i="1"/>
  <c r="CC23" i="1"/>
  <c r="CB23" i="1"/>
  <c r="BZ23" i="1"/>
  <c r="BX23" i="1"/>
  <c r="BY23" i="1" s="1"/>
  <c r="BU23" i="1"/>
  <c r="BW23" i="1" s="1"/>
  <c r="BT23" i="1"/>
  <c r="BS23" i="1"/>
  <c r="BQ23" i="1"/>
  <c r="BR23" i="1" s="1"/>
  <c r="BP23" i="1"/>
  <c r="BO23" i="1"/>
  <c r="BM23" i="1"/>
  <c r="BL23" i="1"/>
  <c r="BK23" i="1"/>
  <c r="BI23" i="1"/>
  <c r="BE23" i="1"/>
  <c r="BA23" i="1"/>
  <c r="AW23" i="1"/>
  <c r="AV23" i="1"/>
  <c r="AU23" i="1"/>
  <c r="AS23" i="1"/>
  <c r="AR23" i="1"/>
  <c r="AK23" i="1"/>
  <c r="AG23" i="1"/>
  <c r="AF23" i="1"/>
  <c r="AD23" i="1"/>
  <c r="AE23" i="1" s="1"/>
  <c r="AC23" i="1"/>
  <c r="AB23" i="1"/>
  <c r="W23" i="1"/>
  <c r="N23" i="1"/>
  <c r="L23" i="1"/>
  <c r="AA23" i="1" s="1"/>
  <c r="F23" i="1"/>
  <c r="E23" i="1"/>
  <c r="A23" i="1"/>
  <c r="CQ22" i="1"/>
  <c r="CE22" i="1"/>
  <c r="CC22" i="1"/>
  <c r="CB22" i="1"/>
  <c r="BZ22" i="1"/>
  <c r="BU22" i="1"/>
  <c r="BT22" i="1"/>
  <c r="BS22" i="1"/>
  <c r="BQ22" i="1"/>
  <c r="BR22" i="1" s="1"/>
  <c r="BP22" i="1"/>
  <c r="BO22" i="1"/>
  <c r="BM22" i="1"/>
  <c r="BL22" i="1"/>
  <c r="BK22" i="1"/>
  <c r="BI22" i="1"/>
  <c r="BH22" i="1"/>
  <c r="BH20" i="1" s="1"/>
  <c r="BH19" i="1" s="1"/>
  <c r="BG22" i="1"/>
  <c r="BG23" i="1" s="1"/>
  <c r="BE22" i="1"/>
  <c r="AW22" i="1"/>
  <c r="AV22" i="1"/>
  <c r="AU22" i="1"/>
  <c r="AS22" i="1"/>
  <c r="AR22" i="1"/>
  <c r="AR20" i="1" s="1"/>
  <c r="AR19" i="1" s="1"/>
  <c r="AQ22" i="1"/>
  <c r="AQ23" i="1" s="1"/>
  <c r="AO22" i="1"/>
  <c r="AN22" i="1"/>
  <c r="AK22" i="1"/>
  <c r="AG22" i="1"/>
  <c r="AF22" i="1"/>
  <c r="AD22" i="1"/>
  <c r="AE22" i="1" s="1"/>
  <c r="AC22" i="1"/>
  <c r="AB22" i="1"/>
  <c r="W22" i="1"/>
  <c r="N22" i="1"/>
  <c r="L22" i="1"/>
  <c r="AA22" i="1" s="1"/>
  <c r="F22" i="1"/>
  <c r="E22" i="1"/>
  <c r="A22" i="1"/>
  <c r="CQ21" i="1"/>
  <c r="CE21" i="1"/>
  <c r="CC21" i="1"/>
  <c r="BZ21" i="1"/>
  <c r="BU21" i="1"/>
  <c r="BT21" i="1"/>
  <c r="BS21" i="1"/>
  <c r="BQ21" i="1"/>
  <c r="BR21" i="1" s="1"/>
  <c r="BP21" i="1"/>
  <c r="BO21" i="1"/>
  <c r="BM21" i="1"/>
  <c r="BL21" i="1"/>
  <c r="BK21" i="1"/>
  <c r="BI21" i="1"/>
  <c r="BH21" i="1"/>
  <c r="BG21" i="1"/>
  <c r="BE21" i="1"/>
  <c r="BD21" i="1"/>
  <c r="AW21" i="1"/>
  <c r="AV21" i="1"/>
  <c r="AU21" i="1"/>
  <c r="AS21" i="1"/>
  <c r="AQ21" i="1"/>
  <c r="AO21" i="1"/>
  <c r="AO23" i="1" s="1"/>
  <c r="AN21" i="1"/>
  <c r="AN23" i="1" s="1"/>
  <c r="AM21" i="1"/>
  <c r="AM23" i="1" s="1"/>
  <c r="AK21" i="1"/>
  <c r="AG21" i="1"/>
  <c r="AF21" i="1"/>
  <c r="AD21" i="1"/>
  <c r="AE21" i="1" s="1"/>
  <c r="AC21" i="1"/>
  <c r="AB21" i="1"/>
  <c r="W21" i="1"/>
  <c r="N21" i="1"/>
  <c r="L21" i="1"/>
  <c r="AA21" i="1" s="1"/>
  <c r="F21" i="1"/>
  <c r="E21" i="1"/>
  <c r="A21" i="1"/>
  <c r="CQ20" i="1"/>
  <c r="CP20" i="1"/>
  <c r="CE20" i="1"/>
  <c r="BZ20" i="1"/>
  <c r="BY20" i="1"/>
  <c r="BY19" i="1" s="1"/>
  <c r="BX20" i="1"/>
  <c r="BX19" i="1" s="1"/>
  <c r="BU20" i="1"/>
  <c r="BS20" i="1"/>
  <c r="BT20" i="1" s="1"/>
  <c r="BT19" i="1" s="1"/>
  <c r="BR20" i="1"/>
  <c r="BR19" i="1" s="1"/>
  <c r="BQ20" i="1"/>
  <c r="BQ19" i="1" s="1"/>
  <c r="BP20" i="1"/>
  <c r="BO20" i="1"/>
  <c r="BM20" i="1"/>
  <c r="BM19" i="1" s="1"/>
  <c r="BL20" i="1"/>
  <c r="BL19" i="1" s="1"/>
  <c r="BK20" i="1"/>
  <c r="BI20" i="1"/>
  <c r="BI19" i="1" s="1"/>
  <c r="BG20" i="1"/>
  <c r="BE20" i="1"/>
  <c r="BE19" i="1" s="1"/>
  <c r="BA20" i="1"/>
  <c r="AZ20" i="1"/>
  <c r="AZ23" i="1" s="1"/>
  <c r="AY20" i="1"/>
  <c r="AY23" i="1" s="1"/>
  <c r="AW20" i="1"/>
  <c r="AV20" i="1"/>
  <c r="AV19" i="1" s="1"/>
  <c r="AU20" i="1"/>
  <c r="AU19" i="1" s="1"/>
  <c r="AS20" i="1"/>
  <c r="AS19" i="1" s="1"/>
  <c r="AQ20" i="1"/>
  <c r="AO20" i="1"/>
  <c r="AO19" i="1" s="1"/>
  <c r="AN20" i="1"/>
  <c r="AN19" i="1" s="1"/>
  <c r="AM20" i="1"/>
  <c r="AK20" i="1"/>
  <c r="AJ20" i="1"/>
  <c r="AJ23" i="1" s="1"/>
  <c r="AI20" i="1"/>
  <c r="AG20" i="1"/>
  <c r="AF20" i="1"/>
  <c r="AD20" i="1"/>
  <c r="AE20" i="1" s="1"/>
  <c r="AC20" i="1"/>
  <c r="AC19" i="1" s="1"/>
  <c r="AB20" i="1"/>
  <c r="AB19" i="1" s="1"/>
  <c r="AA20" i="1"/>
  <c r="W20" i="1"/>
  <c r="M20" i="1"/>
  <c r="BN28" i="1" s="1"/>
  <c r="G20" i="1"/>
  <c r="G19" i="1" s="1"/>
  <c r="D20" i="1"/>
  <c r="D22" i="1" s="1"/>
  <c r="P22" i="1" s="1"/>
  <c r="B20" i="1"/>
  <c r="B23" i="1" s="1"/>
  <c r="A20" i="1"/>
  <c r="CP19" i="1"/>
  <c r="CL19" i="1"/>
  <c r="CK19" i="1"/>
  <c r="CJ19" i="1"/>
  <c r="CI19" i="1"/>
  <c r="CH19" i="1"/>
  <c r="CG19" i="1"/>
  <c r="CF19" i="1"/>
  <c r="CE19" i="1"/>
  <c r="BU19" i="1"/>
  <c r="BP19" i="1"/>
  <c r="BO19" i="1"/>
  <c r="BK19" i="1"/>
  <c r="BG19" i="1"/>
  <c r="AY19" i="1"/>
  <c r="AW19" i="1"/>
  <c r="AQ19" i="1"/>
  <c r="AM19" i="1"/>
  <c r="AK19" i="1"/>
  <c r="AG19" i="1"/>
  <c r="AF19" i="1"/>
  <c r="AE19" i="1"/>
  <c r="AD19" i="1"/>
  <c r="AA19" i="1"/>
  <c r="W19" i="1"/>
  <c r="V19" i="1"/>
  <c r="N19" i="1"/>
  <c r="L19" i="1"/>
  <c r="K19" i="1"/>
  <c r="J19" i="1"/>
  <c r="I19" i="1"/>
  <c r="H19" i="1"/>
  <c r="F19" i="1"/>
  <c r="E19" i="1"/>
  <c r="C19" i="1"/>
  <c r="CQ18" i="1"/>
  <c r="CP18" i="1"/>
  <c r="CE18" i="1"/>
  <c r="BZ18" i="1"/>
  <c r="BT18" i="1"/>
  <c r="BS18" i="1"/>
  <c r="BR18" i="1"/>
  <c r="BQ18" i="1"/>
  <c r="BO18" i="1"/>
  <c r="BP18" i="1" s="1"/>
  <c r="BM18" i="1"/>
  <c r="BL18" i="1"/>
  <c r="BK18" i="1"/>
  <c r="BK17" i="1" s="1"/>
  <c r="BA18" i="1"/>
  <c r="AY18" i="1"/>
  <c r="AV18" i="1"/>
  <c r="AU18" i="1"/>
  <c r="AM18" i="1"/>
  <c r="AI18" i="1"/>
  <c r="AG18" i="1"/>
  <c r="AF18" i="1"/>
  <c r="AE18" i="1"/>
  <c r="AD18" i="1"/>
  <c r="AC18" i="1"/>
  <c r="AB18" i="1"/>
  <c r="AA18" i="1"/>
  <c r="W18" i="1"/>
  <c r="N18" i="1"/>
  <c r="L18" i="1"/>
  <c r="F18" i="1"/>
  <c r="E18" i="1"/>
  <c r="A18" i="1"/>
  <c r="CQ17" i="1"/>
  <c r="CE17" i="1"/>
  <c r="BZ17" i="1"/>
  <c r="BV17" i="1"/>
  <c r="BU17" i="1"/>
  <c r="BT17" i="1"/>
  <c r="BS17" i="1"/>
  <c r="BR17" i="1"/>
  <c r="BQ17" i="1"/>
  <c r="BO17" i="1"/>
  <c r="BP17" i="1" s="1"/>
  <c r="BI17" i="1"/>
  <c r="BI18" i="1" s="1"/>
  <c r="BH17" i="1"/>
  <c r="BG17" i="1"/>
  <c r="BC17" i="1"/>
  <c r="BA17" i="1"/>
  <c r="AR17" i="1"/>
  <c r="AR18" i="1" s="1"/>
  <c r="AQ17" i="1"/>
  <c r="AQ18" i="1" s="1"/>
  <c r="AN17" i="1"/>
  <c r="AM17" i="1"/>
  <c r="AJ17" i="1"/>
  <c r="AI17" i="1"/>
  <c r="AG17" i="1"/>
  <c r="AF17" i="1"/>
  <c r="AD17" i="1"/>
  <c r="AE17" i="1" s="1"/>
  <c r="AC17" i="1"/>
  <c r="AB17" i="1"/>
  <c r="AA17" i="1"/>
  <c r="W17" i="1"/>
  <c r="N17" i="1"/>
  <c r="AS17" i="1" s="1"/>
  <c r="AS18" i="1" s="1"/>
  <c r="L17" i="1"/>
  <c r="F17" i="1"/>
  <c r="CP17" i="1" s="1"/>
  <c r="E17" i="1"/>
  <c r="A17" i="1"/>
  <c r="CQ16" i="1"/>
  <c r="CP16" i="1"/>
  <c r="CE16" i="1"/>
  <c r="CB16" i="1"/>
  <c r="BZ16" i="1"/>
  <c r="CD16" i="1" s="1"/>
  <c r="BT16" i="1"/>
  <c r="BS16" i="1"/>
  <c r="BQ16" i="1"/>
  <c r="BR16" i="1" s="1"/>
  <c r="BO16" i="1"/>
  <c r="BP16" i="1" s="1"/>
  <c r="BK16" i="1"/>
  <c r="BI16" i="1"/>
  <c r="BE16" i="1"/>
  <c r="BD16" i="1"/>
  <c r="BC16" i="1"/>
  <c r="BC18" i="1" s="1"/>
  <c r="AY16" i="1"/>
  <c r="AS16" i="1"/>
  <c r="AR16" i="1"/>
  <c r="AQ16" i="1"/>
  <c r="AN16" i="1"/>
  <c r="AN18" i="1" s="1"/>
  <c r="AM16" i="1"/>
  <c r="AM15" i="1" s="1"/>
  <c r="AM14" i="1" s="1"/>
  <c r="AG16" i="1"/>
  <c r="AF16" i="1"/>
  <c r="AD16" i="1"/>
  <c r="AE16" i="1" s="1"/>
  <c r="AC16" i="1"/>
  <c r="AB16" i="1"/>
  <c r="W16" i="1"/>
  <c r="N16" i="1"/>
  <c r="L16" i="1"/>
  <c r="F16" i="1"/>
  <c r="E16" i="1"/>
  <c r="D16" i="1"/>
  <c r="P16" i="1" s="1"/>
  <c r="A16" i="1"/>
  <c r="CQ15" i="1"/>
  <c r="CP15" i="1"/>
  <c r="CP14" i="1" s="1"/>
  <c r="CE15" i="1"/>
  <c r="CC15" i="1"/>
  <c r="CC14" i="1" s="1"/>
  <c r="CB15" i="1"/>
  <c r="CA15" i="1"/>
  <c r="CA14" i="1" s="1"/>
  <c r="BZ15" i="1"/>
  <c r="CD15" i="1" s="1"/>
  <c r="CD14" i="1" s="1"/>
  <c r="BU15" i="1"/>
  <c r="BW15" i="1" s="1"/>
  <c r="BW14" i="1" s="1"/>
  <c r="BS15" i="1"/>
  <c r="BT15" i="1" s="1"/>
  <c r="BT14" i="1" s="1"/>
  <c r="BR15" i="1"/>
  <c r="BR14" i="1" s="1"/>
  <c r="BQ15" i="1"/>
  <c r="BO15" i="1"/>
  <c r="BO14" i="1" s="1"/>
  <c r="BK15" i="1"/>
  <c r="BI15" i="1"/>
  <c r="BE15" i="1"/>
  <c r="BE14" i="1" s="1"/>
  <c r="BD15" i="1"/>
  <c r="BD14" i="1" s="1"/>
  <c r="BC15" i="1"/>
  <c r="BC14" i="1" s="1"/>
  <c r="BA15" i="1"/>
  <c r="BA16" i="1" s="1"/>
  <c r="AZ15" i="1"/>
  <c r="AZ17" i="1" s="1"/>
  <c r="AY15" i="1"/>
  <c r="AY17" i="1" s="1"/>
  <c r="AS15" i="1"/>
  <c r="AR15" i="1"/>
  <c r="AR14" i="1" s="1"/>
  <c r="AQ15" i="1"/>
  <c r="AQ14" i="1" s="1"/>
  <c r="AN15" i="1"/>
  <c r="AN14" i="1" s="1"/>
  <c r="AK15" i="1"/>
  <c r="AK17" i="1" s="1"/>
  <c r="AJ15" i="1"/>
  <c r="AJ16" i="1" s="1"/>
  <c r="AI15" i="1"/>
  <c r="AI16" i="1" s="1"/>
  <c r="AG15" i="1"/>
  <c r="AF15" i="1"/>
  <c r="AD15" i="1"/>
  <c r="AE15" i="1" s="1"/>
  <c r="AC15" i="1"/>
  <c r="AB15" i="1"/>
  <c r="AB14" i="1" s="1"/>
  <c r="AA15" i="1"/>
  <c r="W15" i="1"/>
  <c r="M15" i="1"/>
  <c r="G15" i="1"/>
  <c r="G14" i="1" s="1"/>
  <c r="D15" i="1"/>
  <c r="P15" i="1" s="1"/>
  <c r="B15" i="1"/>
  <c r="B29" i="1" s="1"/>
  <c r="A15" i="1"/>
  <c r="CL14" i="1"/>
  <c r="CK14" i="1"/>
  <c r="CJ14" i="1"/>
  <c r="CI14" i="1"/>
  <c r="CH14" i="1"/>
  <c r="CG14" i="1"/>
  <c r="CF14" i="1"/>
  <c r="CE14" i="1"/>
  <c r="CB14" i="1"/>
  <c r="BZ14" i="1"/>
  <c r="BS14" i="1"/>
  <c r="BQ14" i="1"/>
  <c r="BK14" i="1"/>
  <c r="BI14" i="1"/>
  <c r="BA14" i="1"/>
  <c r="AY14" i="1"/>
  <c r="AS14" i="1"/>
  <c r="AJ14" i="1"/>
  <c r="AI14" i="1"/>
  <c r="AG14" i="1"/>
  <c r="AF14" i="1"/>
  <c r="AD14" i="1"/>
  <c r="AE14" i="1" s="1"/>
  <c r="AC14" i="1"/>
  <c r="AA14" i="1"/>
  <c r="W14" i="1"/>
  <c r="V14" i="1"/>
  <c r="N14" i="1"/>
  <c r="L14" i="1"/>
  <c r="K14" i="1"/>
  <c r="J14" i="1"/>
  <c r="I14" i="1"/>
  <c r="H14" i="1"/>
  <c r="F14" i="1"/>
  <c r="E14" i="1"/>
  <c r="C14" i="1"/>
  <c r="CQ13" i="1"/>
  <c r="CP13" i="1"/>
  <c r="CE13" i="1"/>
  <c r="CD13" i="1"/>
  <c r="CC13" i="1"/>
  <c r="CB13" i="1"/>
  <c r="CA13" i="1"/>
  <c r="BZ13" i="1"/>
  <c r="BT13" i="1"/>
  <c r="BS13" i="1"/>
  <c r="BO13" i="1"/>
  <c r="BQ13" i="1" s="1"/>
  <c r="BR13" i="1" s="1"/>
  <c r="BM13" i="1"/>
  <c r="BM12" i="1" s="1"/>
  <c r="BL13" i="1"/>
  <c r="BL11" i="1" s="1"/>
  <c r="BK13" i="1"/>
  <c r="BH13" i="1"/>
  <c r="BG13" i="1"/>
  <c r="BE13" i="1"/>
  <c r="BD13" i="1"/>
  <c r="AZ13" i="1"/>
  <c r="AV13" i="1"/>
  <c r="AU13" i="1"/>
  <c r="AU12" i="1" s="1"/>
  <c r="AS13" i="1"/>
  <c r="AR13" i="1"/>
  <c r="AQ13" i="1"/>
  <c r="AG13" i="1"/>
  <c r="AF13" i="1"/>
  <c r="AE13" i="1"/>
  <c r="AD13" i="1"/>
  <c r="AC13" i="1"/>
  <c r="AB13" i="1"/>
  <c r="Z13" i="1"/>
  <c r="Y13" i="1"/>
  <c r="U13" i="1"/>
  <c r="N13" i="1"/>
  <c r="L13" i="1"/>
  <c r="AA13" i="1" s="1"/>
  <c r="F13" i="1"/>
  <c r="E13" i="1"/>
  <c r="A13" i="1"/>
  <c r="CQ12" i="1"/>
  <c r="CE12" i="1"/>
  <c r="BZ12" i="1"/>
  <c r="BX12" i="1"/>
  <c r="BY12" i="1" s="1"/>
  <c r="BW12" i="1"/>
  <c r="BU12" i="1"/>
  <c r="BV12" i="1" s="1"/>
  <c r="BT12" i="1"/>
  <c r="BS12" i="1"/>
  <c r="BO12" i="1"/>
  <c r="BL12" i="1"/>
  <c r="BK12" i="1"/>
  <c r="BI12" i="1"/>
  <c r="BH12" i="1"/>
  <c r="BG12" i="1"/>
  <c r="BG11" i="1" s="1"/>
  <c r="BE12" i="1"/>
  <c r="AZ12" i="1"/>
  <c r="AV12" i="1"/>
  <c r="AS12" i="1"/>
  <c r="AS11" i="1" s="1"/>
  <c r="AR12" i="1"/>
  <c r="AQ12" i="1"/>
  <c r="AQ10" i="1" s="1"/>
  <c r="AQ9" i="1" s="1"/>
  <c r="AK12" i="1"/>
  <c r="AJ12" i="1"/>
  <c r="AG12" i="1"/>
  <c r="AF12" i="1"/>
  <c r="AD12" i="1"/>
  <c r="AE12" i="1" s="1"/>
  <c r="AC12" i="1"/>
  <c r="AB12" i="1"/>
  <c r="AA12" i="1"/>
  <c r="Z12" i="1"/>
  <c r="Y12" i="1"/>
  <c r="U12" i="1"/>
  <c r="N12" i="1"/>
  <c r="L12" i="1"/>
  <c r="G12" i="1"/>
  <c r="F12" i="1"/>
  <c r="CP12" i="1" s="1"/>
  <c r="E12" i="1"/>
  <c r="A12" i="1"/>
  <c r="CQ11" i="1"/>
  <c r="CE11" i="1"/>
  <c r="CD11" i="1"/>
  <c r="CB11" i="1"/>
  <c r="BZ11" i="1"/>
  <c r="CC11" i="1" s="1"/>
  <c r="BT11" i="1"/>
  <c r="BS11" i="1"/>
  <c r="BO11" i="1"/>
  <c r="BQ11" i="1" s="1"/>
  <c r="BR11" i="1" s="1"/>
  <c r="BK11" i="1"/>
  <c r="BH11" i="1"/>
  <c r="BE11" i="1"/>
  <c r="BD11" i="1"/>
  <c r="BC11" i="1"/>
  <c r="AV11" i="1"/>
  <c r="AR11" i="1"/>
  <c r="AO11" i="1"/>
  <c r="AN11" i="1"/>
  <c r="AM11" i="1"/>
  <c r="AK11" i="1"/>
  <c r="AG11" i="1"/>
  <c r="AF11" i="1"/>
  <c r="AE11" i="1"/>
  <c r="AD11" i="1"/>
  <c r="AC11" i="1"/>
  <c r="AB11" i="1"/>
  <c r="AA11" i="1"/>
  <c r="Z11" i="1"/>
  <c r="Y11" i="1"/>
  <c r="N11" i="1"/>
  <c r="BU11" i="1" s="1"/>
  <c r="L11" i="1"/>
  <c r="F11" i="1"/>
  <c r="E11" i="1"/>
  <c r="A11" i="1"/>
  <c r="CQ10" i="1"/>
  <c r="CP10" i="1"/>
  <c r="CP9" i="1" s="1"/>
  <c r="CE10" i="1"/>
  <c r="CD10" i="1"/>
  <c r="CC10" i="1"/>
  <c r="CC9" i="1" s="1"/>
  <c r="CB10" i="1"/>
  <c r="CA10" i="1"/>
  <c r="BZ10" i="1"/>
  <c r="BX10" i="1"/>
  <c r="BY10" i="1" s="1"/>
  <c r="BY9" i="1" s="1"/>
  <c r="BW10" i="1"/>
  <c r="BV10" i="1"/>
  <c r="BV9" i="1" s="1"/>
  <c r="BU10" i="1"/>
  <c r="BS10" i="1"/>
  <c r="BT10" i="1" s="1"/>
  <c r="BT9" i="1" s="1"/>
  <c r="BR10" i="1"/>
  <c r="BQ10" i="1"/>
  <c r="BP10" i="1"/>
  <c r="BP9" i="1" s="1"/>
  <c r="BO10" i="1"/>
  <c r="BM10" i="1"/>
  <c r="BM9" i="1" s="1"/>
  <c r="BK10" i="1"/>
  <c r="BH10" i="1"/>
  <c r="BH9" i="1" s="1"/>
  <c r="BG10" i="1"/>
  <c r="BE10" i="1"/>
  <c r="BA10" i="1"/>
  <c r="AZ10" i="1"/>
  <c r="AZ11" i="1" s="1"/>
  <c r="AY10" i="1"/>
  <c r="AV10" i="1"/>
  <c r="AV9" i="1" s="1"/>
  <c r="AS10" i="1"/>
  <c r="AR10" i="1"/>
  <c r="AK10" i="1"/>
  <c r="AK13" i="1" s="1"/>
  <c r="AJ10" i="1"/>
  <c r="AJ9" i="1" s="1"/>
  <c r="AI10" i="1"/>
  <c r="AI12" i="1" s="1"/>
  <c r="AG10" i="1"/>
  <c r="AF10" i="1"/>
  <c r="AE10" i="1"/>
  <c r="AD10" i="1"/>
  <c r="AC10" i="1"/>
  <c r="AC9" i="1" s="1"/>
  <c r="AB10" i="1"/>
  <c r="AA10" i="1"/>
  <c r="AA9" i="1" s="1"/>
  <c r="Z10" i="1"/>
  <c r="Y10" i="1"/>
  <c r="U10" i="1"/>
  <c r="G10" i="1"/>
  <c r="G11" i="1" s="1"/>
  <c r="D10" i="1"/>
  <c r="D9" i="1" s="1"/>
  <c r="A10" i="1"/>
  <c r="CE9" i="1"/>
  <c r="CD9" i="1"/>
  <c r="CB9" i="1"/>
  <c r="CA9" i="1"/>
  <c r="BZ9" i="1"/>
  <c r="BW9" i="1"/>
  <c r="BU9" i="1"/>
  <c r="BS9" i="1"/>
  <c r="BR9" i="1"/>
  <c r="BQ9" i="1"/>
  <c r="BO9" i="1"/>
  <c r="BK9" i="1"/>
  <c r="BG9" i="1"/>
  <c r="BE9" i="1"/>
  <c r="AZ9" i="1"/>
  <c r="AS9" i="1"/>
  <c r="AR9" i="1"/>
  <c r="AK9" i="1"/>
  <c r="AG9" i="1"/>
  <c r="AF9" i="1"/>
  <c r="AE9" i="1"/>
  <c r="AD9" i="1"/>
  <c r="AB9" i="1"/>
  <c r="Z9" i="1"/>
  <c r="Y9" i="1"/>
  <c r="W9" i="1"/>
  <c r="V9" i="1"/>
  <c r="S9" i="1"/>
  <c r="N9" i="1"/>
  <c r="L9" i="1"/>
  <c r="K9" i="1"/>
  <c r="J9" i="1"/>
  <c r="I9" i="1"/>
  <c r="H9" i="1"/>
  <c r="F9" i="1"/>
  <c r="E9" i="1"/>
  <c r="C9" i="1"/>
  <c r="B9" i="1"/>
  <c r="CE8" i="1"/>
  <c r="BZ8" i="1"/>
  <c r="CC8" i="1" s="1"/>
  <c r="BY8" i="1"/>
  <c r="BV8" i="1"/>
  <c r="BU8" i="1"/>
  <c r="BX8" i="1" s="1"/>
  <c r="BT8" i="1"/>
  <c r="BS8" i="1"/>
  <c r="BP8" i="1"/>
  <c r="BO8" i="1"/>
  <c r="BQ8" i="1" s="1"/>
  <c r="BR8" i="1" s="1"/>
  <c r="BN8" i="1"/>
  <c r="BM8" i="1"/>
  <c r="BM6" i="1" s="1"/>
  <c r="BL8" i="1"/>
  <c r="BK8" i="1"/>
  <c r="BI8" i="1"/>
  <c r="BH8" i="1"/>
  <c r="BD8" i="1"/>
  <c r="BC8" i="1"/>
  <c r="BA8" i="1"/>
  <c r="AW8" i="1"/>
  <c r="AW28" i="1" s="1"/>
  <c r="AW26" i="1" s="1"/>
  <c r="AV8" i="1"/>
  <c r="AU8" i="1"/>
  <c r="AU28" i="1" s="1"/>
  <c r="AU27" i="1" s="1"/>
  <c r="AQ8" i="1"/>
  <c r="AJ8" i="1"/>
  <c r="AG8" i="1"/>
  <c r="AF8" i="1"/>
  <c r="AE8" i="1"/>
  <c r="AD8" i="1"/>
  <c r="AC8" i="1"/>
  <c r="AB8" i="1"/>
  <c r="W8" i="1"/>
  <c r="N8" i="1"/>
  <c r="L8" i="1"/>
  <c r="AA8" i="1" s="1"/>
  <c r="G8" i="1"/>
  <c r="F8" i="1"/>
  <c r="E8" i="1"/>
  <c r="D8" i="1"/>
  <c r="P8" i="1" s="1"/>
  <c r="B8" i="1"/>
  <c r="CP7" i="1"/>
  <c r="CE7" i="1"/>
  <c r="CC7" i="1"/>
  <c r="CB7" i="1"/>
  <c r="BZ7" i="1"/>
  <c r="CA7" i="1" s="1"/>
  <c r="BW7" i="1"/>
  <c r="BT7" i="1"/>
  <c r="BS7" i="1"/>
  <c r="BQ7" i="1"/>
  <c r="BR7" i="1" s="1"/>
  <c r="BP7" i="1"/>
  <c r="BO7" i="1"/>
  <c r="BM7" i="1"/>
  <c r="BL7" i="1"/>
  <c r="BK7" i="1"/>
  <c r="BI7" i="1"/>
  <c r="BH7" i="1"/>
  <c r="BH6" i="1" s="1"/>
  <c r="BG7" i="1"/>
  <c r="BG6" i="1" s="1"/>
  <c r="BD7" i="1"/>
  <c r="AZ7" i="1"/>
  <c r="AY7" i="1"/>
  <c r="AU7" i="1"/>
  <c r="AR7" i="1"/>
  <c r="AR27" i="1" s="1"/>
  <c r="AQ7" i="1"/>
  <c r="AN7" i="1"/>
  <c r="AM7" i="1"/>
  <c r="AG7" i="1"/>
  <c r="AF7" i="1"/>
  <c r="AD7" i="1"/>
  <c r="AE7" i="1" s="1"/>
  <c r="AC7" i="1"/>
  <c r="AB7" i="1"/>
  <c r="AA7" i="1"/>
  <c r="W7" i="1"/>
  <c r="N7" i="1"/>
  <c r="BU7" i="1" s="1"/>
  <c r="BV7" i="1" s="1"/>
  <c r="L7" i="1"/>
  <c r="F7" i="1"/>
  <c r="E7" i="1"/>
  <c r="D7" i="1"/>
  <c r="P7" i="1" s="1"/>
  <c r="B7" i="1"/>
  <c r="CP6" i="1"/>
  <c r="CE6" i="1"/>
  <c r="CC6" i="1"/>
  <c r="CB6" i="1"/>
  <c r="CA6" i="1"/>
  <c r="BZ6" i="1"/>
  <c r="CD6" i="1" s="1"/>
  <c r="BU6" i="1"/>
  <c r="BX6" i="1" s="1"/>
  <c r="BY6" i="1" s="1"/>
  <c r="BS6" i="1"/>
  <c r="BT6" i="1" s="1"/>
  <c r="BQ6" i="1"/>
  <c r="BR6" i="1" s="1"/>
  <c r="BP6" i="1"/>
  <c r="BO6" i="1"/>
  <c r="BL6" i="1"/>
  <c r="BK6" i="1"/>
  <c r="BI6" i="1"/>
  <c r="BE6" i="1"/>
  <c r="BE7" i="1" s="1"/>
  <c r="BD6" i="1"/>
  <c r="BC6" i="1"/>
  <c r="BC7" i="1" s="1"/>
  <c r="AZ6" i="1"/>
  <c r="AY6" i="1"/>
  <c r="AW6" i="1"/>
  <c r="AU6" i="1"/>
  <c r="AQ6" i="1"/>
  <c r="AN6" i="1"/>
  <c r="AM6" i="1"/>
  <c r="AK6" i="1"/>
  <c r="AG6" i="1"/>
  <c r="AF6" i="1"/>
  <c r="AE6" i="1"/>
  <c r="AD6" i="1"/>
  <c r="AC6" i="1"/>
  <c r="AB6" i="1"/>
  <c r="W6" i="1"/>
  <c r="N6" i="1"/>
  <c r="AO6" i="1" s="1"/>
  <c r="AO26" i="1" s="1"/>
  <c r="L6" i="1"/>
  <c r="AA6" i="1" s="1"/>
  <c r="F6" i="1"/>
  <c r="E6" i="1"/>
  <c r="D6" i="1"/>
  <c r="P6" i="1" s="1"/>
  <c r="B6" i="1"/>
  <c r="CP5" i="1"/>
  <c r="CE5" i="1"/>
  <c r="BZ5" i="1"/>
  <c r="CB5" i="1" s="1"/>
  <c r="BU5" i="1"/>
  <c r="BW5" i="1" s="1"/>
  <c r="BT5" i="1"/>
  <c r="BS5" i="1"/>
  <c r="BP5" i="1"/>
  <c r="BO5" i="1"/>
  <c r="BQ5" i="1" s="1"/>
  <c r="BR5" i="1" s="1"/>
  <c r="BM5" i="1"/>
  <c r="BL5" i="1"/>
  <c r="BK5" i="1"/>
  <c r="BI5" i="1"/>
  <c r="BH5" i="1"/>
  <c r="BG5" i="1"/>
  <c r="BD5" i="1"/>
  <c r="BA5" i="1"/>
  <c r="BA6" i="1" s="1"/>
  <c r="AZ5" i="1"/>
  <c r="AZ8" i="1" s="1"/>
  <c r="AY5" i="1"/>
  <c r="AY8" i="1" s="1"/>
  <c r="AW5" i="1"/>
  <c r="AV5" i="1"/>
  <c r="AU5" i="1"/>
  <c r="AR5" i="1"/>
  <c r="AQ5" i="1"/>
  <c r="AN5" i="1"/>
  <c r="AK5" i="1"/>
  <c r="AJ5" i="1"/>
  <c r="AI5" i="1"/>
  <c r="AG5" i="1"/>
  <c r="AF5" i="1"/>
  <c r="AE5" i="1"/>
  <c r="AD5" i="1"/>
  <c r="AC5" i="1"/>
  <c r="AB5" i="1"/>
  <c r="AA5" i="1"/>
  <c r="W5" i="1"/>
  <c r="M5" i="1"/>
  <c r="BN7" i="1" s="1"/>
  <c r="G5" i="1"/>
  <c r="C2" i="1"/>
  <c r="B2" i="1" a="1"/>
  <c r="B2" i="1" s="1"/>
  <c r="CM5" i="1" s="1"/>
  <c r="A2" i="1"/>
  <c r="P10" i="1"/>
  <c r="T25" i="1"/>
  <c r="T18" i="1"/>
  <c r="U5" i="1"/>
  <c r="U6" i="1"/>
  <c r="U15" i="1"/>
  <c r="U25" i="1"/>
  <c r="U16" i="1"/>
  <c r="T15" i="1"/>
  <c r="T17" i="1"/>
  <c r="U18" i="1"/>
  <c r="U27" i="1"/>
  <c r="U26" i="1"/>
  <c r="U20" i="1"/>
  <c r="T16" i="1"/>
  <c r="CJ13" i="1"/>
  <c r="CF13" i="1"/>
  <c r="CH10" i="1"/>
  <c r="T21" i="1"/>
  <c r="CL12" i="1"/>
  <c r="T20" i="1"/>
  <c r="T5" i="1"/>
  <c r="U7" i="1"/>
  <c r="U8" i="1"/>
  <c r="CH13" i="1"/>
  <c r="CK13" i="1"/>
  <c r="CK10" i="1"/>
  <c r="CI10" i="1"/>
  <c r="U17" i="1"/>
  <c r="CI13" i="1"/>
  <c r="T7" i="1"/>
  <c r="T6" i="1"/>
  <c r="P14" i="1"/>
  <c r="CJ10" i="1"/>
  <c r="B21" i="1" l="1"/>
  <c r="BN22" i="1"/>
  <c r="BN5" i="1"/>
  <c r="BN6" i="1"/>
  <c r="M6" i="1"/>
  <c r="D21" i="1"/>
  <c r="P21" i="1" s="1"/>
  <c r="D14" i="1"/>
  <c r="BN23" i="1"/>
  <c r="BN20" i="1"/>
  <c r="BN19" i="1" s="1"/>
  <c r="P20" i="1"/>
  <c r="P19" i="1" s="1"/>
  <c r="BN21" i="1"/>
  <c r="M19" i="1"/>
  <c r="B24" i="1"/>
  <c r="B17" i="1"/>
  <c r="B16" i="1"/>
  <c r="B22" i="1"/>
  <c r="B18" i="1"/>
  <c r="B14" i="1"/>
  <c r="CJ9" i="1"/>
  <c r="CI9" i="1"/>
  <c r="CK9" i="1"/>
  <c r="T19" i="1"/>
  <c r="CH9" i="1"/>
  <c r="T14" i="1"/>
  <c r="T24" i="1"/>
  <c r="CM28" i="1"/>
  <c r="CM27" i="1"/>
  <c r="O27" i="1" s="1"/>
  <c r="CM26" i="1"/>
  <c r="CM25" i="1"/>
  <c r="CM24" i="1"/>
  <c r="CM21" i="1"/>
  <c r="CM19" i="1"/>
  <c r="CM16" i="1"/>
  <c r="CM15" i="1"/>
  <c r="CM14" i="1"/>
  <c r="CM17" i="1"/>
  <c r="CM6" i="1"/>
  <c r="CM22" i="1"/>
  <c r="CM11" i="1"/>
  <c r="CM7" i="1"/>
  <c r="CM23" i="1"/>
  <c r="CM20" i="1"/>
  <c r="CM13" i="1"/>
  <c r="CM10" i="1"/>
  <c r="CM18" i="1"/>
  <c r="CO5" i="1"/>
  <c r="CM12" i="1"/>
  <c r="CN5" i="1"/>
  <c r="CM8" i="1"/>
  <c r="O5" i="1"/>
  <c r="CM9" i="1"/>
  <c r="CY5" i="1"/>
  <c r="BV5" i="1"/>
  <c r="AO7" i="1"/>
  <c r="AO8" i="1"/>
  <c r="BA12" i="1"/>
  <c r="BA9" i="1"/>
  <c r="BA13" i="1"/>
  <c r="AN13" i="1"/>
  <c r="AN10" i="1"/>
  <c r="AN9" i="1" s="1"/>
  <c r="BV11" i="1"/>
  <c r="BX11" i="1"/>
  <c r="BY11" i="1" s="1"/>
  <c r="AQ28" i="1"/>
  <c r="AQ25" i="1"/>
  <c r="AQ24" i="1" s="1"/>
  <c r="BX5" i="1"/>
  <c r="BY5" i="1" s="1"/>
  <c r="AW18" i="1"/>
  <c r="BU18" i="1"/>
  <c r="AU16" i="1"/>
  <c r="AU15" i="1"/>
  <c r="AU14" i="1" s="1"/>
  <c r="AU17" i="1"/>
  <c r="CC18" i="1"/>
  <c r="CD18" i="1"/>
  <c r="CB18" i="1"/>
  <c r="AQ26" i="1"/>
  <c r="AY11" i="1"/>
  <c r="AY13" i="1"/>
  <c r="AY12" i="1"/>
  <c r="AO12" i="1"/>
  <c r="AO10" i="1"/>
  <c r="AO9" i="1" s="1"/>
  <c r="AN26" i="1"/>
  <c r="AN8" i="1"/>
  <c r="BV6" i="1"/>
  <c r="M14" i="1"/>
  <c r="BN17" i="1"/>
  <c r="BN15" i="1"/>
  <c r="BN14" i="1" s="1"/>
  <c r="BN16" i="1"/>
  <c r="BN18" i="1"/>
  <c r="BV15" i="1"/>
  <c r="BV14" i="1" s="1"/>
  <c r="AV16" i="1"/>
  <c r="AV15" i="1"/>
  <c r="AV14" i="1" s="1"/>
  <c r="AV17" i="1"/>
  <c r="CA18" i="1"/>
  <c r="BX15" i="1"/>
  <c r="AI23" i="1"/>
  <c r="AI19" i="1"/>
  <c r="AI22" i="1"/>
  <c r="AI21" i="1"/>
  <c r="AM13" i="1"/>
  <c r="AM12" i="1"/>
  <c r="BW6" i="1"/>
  <c r="AR28" i="1"/>
  <c r="AR26" i="1"/>
  <c r="AR25" i="1"/>
  <c r="AR24" i="1" s="1"/>
  <c r="CD12" i="1"/>
  <c r="CB12" i="1"/>
  <c r="AI25" i="1"/>
  <c r="AI6" i="1"/>
  <c r="AI7" i="1"/>
  <c r="AI8" i="1"/>
  <c r="CA5" i="1"/>
  <c r="AS7" i="1"/>
  <c r="BX7" i="1"/>
  <c r="BY7" i="1" s="1"/>
  <c r="CA8" i="1"/>
  <c r="AY9" i="1"/>
  <c r="AM10" i="1"/>
  <c r="AM9" i="1" s="1"/>
  <c r="AU11" i="1"/>
  <c r="BP11" i="1"/>
  <c r="CA12" i="1"/>
  <c r="AJ25" i="1"/>
  <c r="AJ6" i="1"/>
  <c r="AJ7" i="1"/>
  <c r="AR6" i="1"/>
  <c r="CP8" i="1"/>
  <c r="CB8" i="1"/>
  <c r="AN12" i="1"/>
  <c r="BI13" i="1"/>
  <c r="BI10" i="1"/>
  <c r="BI9" i="1" s="1"/>
  <c r="BI11" i="1"/>
  <c r="CC12" i="1"/>
  <c r="O17" i="1"/>
  <c r="AM26" i="1"/>
  <c r="AM8" i="1"/>
  <c r="AM5" i="1"/>
  <c r="CD5" i="1"/>
  <c r="CC5" i="1"/>
  <c r="BE5" i="1"/>
  <c r="BE8" i="1"/>
  <c r="AR8" i="1"/>
  <c r="AK7" i="1"/>
  <c r="AK8" i="1"/>
  <c r="AK25" i="1"/>
  <c r="AV28" i="1"/>
  <c r="AV6" i="1"/>
  <c r="AV7" i="1"/>
  <c r="CD8" i="1"/>
  <c r="BA11" i="1"/>
  <c r="BU13" i="1"/>
  <c r="AW13" i="1"/>
  <c r="AO13" i="1"/>
  <c r="BL17" i="1"/>
  <c r="BL15" i="1"/>
  <c r="BL14" i="1" s="1"/>
  <c r="BL16" i="1"/>
  <c r="AO28" i="1"/>
  <c r="AO27" i="1"/>
  <c r="AO25" i="1"/>
  <c r="AO24" i="1" s="1"/>
  <c r="CP11" i="1"/>
  <c r="U11" i="1"/>
  <c r="BU14" i="1"/>
  <c r="AO16" i="1"/>
  <c r="BU16" i="1"/>
  <c r="BM16" i="1"/>
  <c r="BM15" i="1"/>
  <c r="BM14" i="1" s="1"/>
  <c r="BM17" i="1"/>
  <c r="BC13" i="1"/>
  <c r="BC10" i="1"/>
  <c r="BC9" i="1" s="1"/>
  <c r="BC12" i="1"/>
  <c r="BW11" i="1"/>
  <c r="AI11" i="1"/>
  <c r="AI13" i="1"/>
  <c r="AI9" i="1"/>
  <c r="O10" i="1"/>
  <c r="O9" i="1" s="1"/>
  <c r="AU10" i="1"/>
  <c r="AU9" i="1" s="1"/>
  <c r="G28" i="1"/>
  <c r="G27" i="1"/>
  <c r="G26" i="1"/>
  <c r="G16" i="1"/>
  <c r="G22" i="1"/>
  <c r="G17" i="1"/>
  <c r="G6" i="1"/>
  <c r="G18" i="1"/>
  <c r="G7" i="1"/>
  <c r="G23" i="1"/>
  <c r="G21" i="1"/>
  <c r="AO5" i="1"/>
  <c r="BC5" i="1"/>
  <c r="BA7" i="1"/>
  <c r="CD7" i="1"/>
  <c r="BX9" i="1"/>
  <c r="BD10" i="1"/>
  <c r="BD9" i="1" s="1"/>
  <c r="BD12" i="1"/>
  <c r="BQ12" i="1"/>
  <c r="BR12" i="1" s="1"/>
  <c r="BP12" i="1"/>
  <c r="CA20" i="1"/>
  <c r="CA19" i="1" s="1"/>
  <c r="BZ19" i="1"/>
  <c r="CD20" i="1"/>
  <c r="CD19" i="1" s="1"/>
  <c r="BW21" i="1"/>
  <c r="BV21" i="1"/>
  <c r="BW22" i="1"/>
  <c r="BV22" i="1"/>
  <c r="CB20" i="1"/>
  <c r="CB19" i="1" s="1"/>
  <c r="BX21" i="1"/>
  <c r="BY21" i="1" s="1"/>
  <c r="BX22" i="1"/>
  <c r="BY22" i="1" s="1"/>
  <c r="BW26" i="1"/>
  <c r="BV26" i="1"/>
  <c r="BX26" i="1"/>
  <c r="BY26" i="1" s="1"/>
  <c r="M28" i="1"/>
  <c r="M27" i="1"/>
  <c r="M26" i="1"/>
  <c r="G9" i="1"/>
  <c r="BL10" i="1"/>
  <c r="BL9" i="1" s="1"/>
  <c r="AQ11" i="1"/>
  <c r="D12" i="1"/>
  <c r="CA16" i="1"/>
  <c r="BG16" i="1"/>
  <c r="BG15" i="1"/>
  <c r="BG14" i="1" s="1"/>
  <c r="BX17" i="1"/>
  <c r="BY17" i="1" s="1"/>
  <c r="BW17" i="1"/>
  <c r="AZ18" i="1"/>
  <c r="CC20" i="1"/>
  <c r="CC19" i="1" s="1"/>
  <c r="AR21" i="1"/>
  <c r="CP22" i="1"/>
  <c r="CP23" i="1"/>
  <c r="BH16" i="1"/>
  <c r="BH15" i="1"/>
  <c r="BH14" i="1" s="1"/>
  <c r="AK18" i="1"/>
  <c r="CD21" i="1"/>
  <c r="CA21" i="1"/>
  <c r="BG8" i="1"/>
  <c r="AK14" i="1"/>
  <c r="AZ14" i="1"/>
  <c r="AK16" i="1"/>
  <c r="AZ16" i="1"/>
  <c r="CC16" i="1"/>
  <c r="BA19" i="1"/>
  <c r="BA21" i="1"/>
  <c r="CB21" i="1"/>
  <c r="M22" i="1"/>
  <c r="O13" i="1"/>
  <c r="M17" i="1"/>
  <c r="CC17" i="1"/>
  <c r="CD17" i="1"/>
  <c r="M21" i="1"/>
  <c r="M23" i="1"/>
  <c r="AU25" i="1"/>
  <c r="AU24" i="1" s="1"/>
  <c r="D13" i="1"/>
  <c r="AJ13" i="1"/>
  <c r="CA17" i="1"/>
  <c r="BG18" i="1"/>
  <c r="D19" i="1"/>
  <c r="D23" i="1"/>
  <c r="P23" i="1" s="1"/>
  <c r="AJ22" i="1"/>
  <c r="AZ22" i="1"/>
  <c r="AW25" i="1"/>
  <c r="AW24" i="1" s="1"/>
  <c r="O26" i="1"/>
  <c r="M8" i="1"/>
  <c r="BD18" i="1"/>
  <c r="BD17" i="1"/>
  <c r="CB17" i="1"/>
  <c r="BH18" i="1"/>
  <c r="B19" i="1"/>
  <c r="AJ21" i="1"/>
  <c r="BA22" i="1"/>
  <c r="AW7" i="1"/>
  <c r="BW8" i="1"/>
  <c r="M10" i="1"/>
  <c r="AJ11" i="1"/>
  <c r="BP13" i="1"/>
  <c r="BP15" i="1"/>
  <c r="BP14" i="1" s="1"/>
  <c r="AA16" i="1"/>
  <c r="BE18" i="1"/>
  <c r="BE17" i="1"/>
  <c r="AJ19" i="1"/>
  <c r="AZ19" i="1"/>
  <c r="BS19" i="1"/>
  <c r="AZ21" i="1"/>
  <c r="BH23" i="1"/>
  <c r="CP26" i="1"/>
  <c r="M7" i="1"/>
  <c r="D11" i="1"/>
  <c r="BM11" i="1"/>
  <c r="CA11" i="1"/>
  <c r="G13" i="1"/>
  <c r="D18" i="1"/>
  <c r="P18" i="1" s="1"/>
  <c r="D17" i="1"/>
  <c r="P17" i="1" s="1"/>
  <c r="M16" i="1"/>
  <c r="M18" i="1"/>
  <c r="BW20" i="1"/>
  <c r="BW19" i="1" s="1"/>
  <c r="BV20" i="1"/>
  <c r="BV19" i="1" s="1"/>
  <c r="BD20" i="1"/>
  <c r="BD19" i="1" s="1"/>
  <c r="BD23" i="1"/>
  <c r="BD22" i="1"/>
  <c r="BV23" i="1"/>
  <c r="BT25" i="1"/>
  <c r="BT24" i="1" s="1"/>
  <c r="BS24" i="1"/>
  <c r="AA28" i="1"/>
  <c r="O28" i="1"/>
  <c r="BW25" i="1"/>
  <c r="BW24" i="1" s="1"/>
  <c r="BV25" i="1"/>
  <c r="BV24" i="1" s="1"/>
  <c r="BX25" i="1"/>
  <c r="AA26" i="1"/>
  <c r="AJ18" i="1"/>
  <c r="CD22" i="1"/>
  <c r="CA22" i="1"/>
  <c r="CP28" i="1"/>
  <c r="BW27" i="1"/>
  <c r="BV27" i="1"/>
  <c r="BX27" i="1"/>
  <c r="BY27" i="1" s="1"/>
  <c r="CD23" i="1"/>
  <c r="CA23" i="1"/>
  <c r="BC23" i="1"/>
  <c r="BC22" i="1"/>
  <c r="BC20" i="1"/>
  <c r="BC19" i="1" s="1"/>
  <c r="CP27" i="1"/>
  <c r="CP21" i="1"/>
  <c r="O25" i="1"/>
  <c r="O24" i="1" s="1"/>
  <c r="BP25" i="1"/>
  <c r="BP24" i="1" s="1"/>
  <c r="BO24" i="1"/>
  <c r="AA27" i="1"/>
  <c r="BW28" i="1"/>
  <c r="BV28" i="1"/>
  <c r="BX28" i="1"/>
  <c r="BY28" i="1" s="1"/>
  <c r="BC28" i="1"/>
  <c r="D28" i="1"/>
  <c r="P28" i="1" s="1"/>
  <c r="D27" i="1"/>
  <c r="P27" i="1" s="1"/>
  <c r="D26" i="1"/>
  <c r="P26" i="1" s="1"/>
  <c r="P24" i="1"/>
  <c r="BC25" i="1"/>
  <c r="BC24" i="1" s="1"/>
  <c r="AZ26" i="1"/>
  <c r="AZ27" i="1"/>
  <c r="BA26" i="1"/>
  <c r="BA27" i="1"/>
  <c r="BA28" i="1"/>
  <c r="BN25" i="1"/>
  <c r="BN24" i="1" s="1"/>
  <c r="BN26" i="1"/>
  <c r="BN27" i="1"/>
  <c r="AY21" i="1"/>
  <c r="AM22" i="1"/>
  <c r="AY22" i="1"/>
  <c r="B26" i="1"/>
  <c r="B27" i="1"/>
  <c r="BD27" i="1"/>
  <c r="BE27" i="1"/>
  <c r="AY26" i="1"/>
  <c r="AY27" i="1"/>
  <c r="P11" i="1"/>
  <c r="P13" i="1"/>
  <c r="P12" i="1"/>
  <c r="Y8" i="1"/>
  <c r="Q26" i="1"/>
  <c r="Z18" i="1"/>
  <c r="X25" i="1"/>
  <c r="Q6" i="1"/>
  <c r="CJ12" i="1"/>
  <c r="U22" i="1"/>
  <c r="Q8" i="1"/>
  <c r="Y26" i="1"/>
  <c r="Y18" i="1"/>
  <c r="DB25" i="1"/>
  <c r="Z6" i="1"/>
  <c r="CI12" i="1"/>
  <c r="T23" i="1"/>
  <c r="Z17" i="1"/>
  <c r="AT8" i="1"/>
  <c r="Q20" i="1"/>
  <c r="Z27" i="1"/>
  <c r="Q25" i="1"/>
  <c r="Y6" i="1"/>
  <c r="CH12" i="1"/>
  <c r="U23" i="1"/>
  <c r="Y17" i="1"/>
  <c r="X8" i="1"/>
  <c r="X20" i="1"/>
  <c r="X27" i="1"/>
  <c r="Y25" i="1"/>
  <c r="AL6" i="1"/>
  <c r="CG12" i="1"/>
  <c r="T8" i="1"/>
  <c r="AT13" i="1"/>
  <c r="Z7" i="1"/>
  <c r="Z8" i="1"/>
  <c r="Q17" i="1"/>
  <c r="DB20" i="1"/>
  <c r="DB27" i="1"/>
  <c r="X16" i="1"/>
  <c r="X15" i="1"/>
  <c r="AH5" i="1"/>
  <c r="AP12" i="1"/>
  <c r="BB26" i="1"/>
  <c r="DB17" i="1"/>
  <c r="Y7" i="1"/>
  <c r="Z20" i="1"/>
  <c r="Q27" i="1"/>
  <c r="Z16" i="1"/>
  <c r="Z15" i="1"/>
  <c r="Z5" i="1"/>
  <c r="CF12" i="1"/>
  <c r="T28" i="1"/>
  <c r="T27" i="1"/>
  <c r="Z25" i="1"/>
  <c r="T22" i="1"/>
  <c r="AP17" i="1"/>
  <c r="X7" i="1"/>
  <c r="Y20" i="1"/>
  <c r="BF27" i="1"/>
  <c r="Y16" i="1"/>
  <c r="Y15" i="1"/>
  <c r="Q5" i="1"/>
  <c r="DB10" i="1"/>
  <c r="DB12" i="1"/>
  <c r="U21" i="1"/>
  <c r="U28" i="1"/>
  <c r="DB6" i="1"/>
  <c r="CK12" i="1"/>
  <c r="X17" i="1"/>
  <c r="DB7" i="1"/>
  <c r="AH20" i="1"/>
  <c r="Y27" i="1"/>
  <c r="AL16" i="1"/>
  <c r="AH15" i="1"/>
  <c r="Y5" i="1"/>
  <c r="CG10" i="1"/>
  <c r="X12" i="1"/>
  <c r="X13" i="1"/>
  <c r="DB18" i="1"/>
  <c r="AP7" i="1"/>
  <c r="Z26" i="1"/>
  <c r="Q18" i="1"/>
  <c r="Q16" i="1"/>
  <c r="DB15" i="1"/>
  <c r="X5" i="1"/>
  <c r="CL10" i="1"/>
  <c r="DB13" i="1"/>
  <c r="T26" i="1"/>
  <c r="Q7" i="1"/>
  <c r="X26" i="1"/>
  <c r="X18" i="1"/>
  <c r="DB16" i="1"/>
  <c r="Q15" i="1"/>
  <c r="DB5" i="1"/>
  <c r="AH10" i="1"/>
  <c r="CF10" i="1"/>
  <c r="CG13" i="1"/>
  <c r="DB8" i="1"/>
  <c r="DB26" i="1"/>
  <c r="AT18" i="1"/>
  <c r="AX25" i="1"/>
  <c r="X6" i="1"/>
  <c r="CL13" i="1"/>
  <c r="X10" i="1"/>
  <c r="R15" i="1" l="1"/>
  <c r="R14" i="1" s="1"/>
  <c r="R7" i="1"/>
  <c r="S7" i="1" s="1"/>
  <c r="R16" i="1"/>
  <c r="S16" i="1" s="1"/>
  <c r="R18" i="1"/>
  <c r="S18" i="1" s="1"/>
  <c r="R5" i="1"/>
  <c r="S5" i="1" s="1"/>
  <c r="R17" i="1"/>
  <c r="R25" i="1"/>
  <c r="R24" i="1" s="1"/>
  <c r="R20" i="1"/>
  <c r="R19" i="1" s="1"/>
  <c r="R6" i="1"/>
  <c r="S6" i="1" s="1"/>
  <c r="X9" i="1"/>
  <c r="Q10" i="1"/>
  <c r="P9" i="1"/>
  <c r="AX28" i="1"/>
  <c r="AX27" i="1"/>
  <c r="AX26" i="1"/>
  <c r="AX24" i="1"/>
  <c r="AX15" i="1"/>
  <c r="AX10" i="1"/>
  <c r="AX20" i="1"/>
  <c r="AX5" i="1"/>
  <c r="AT17" i="1"/>
  <c r="AT16" i="1"/>
  <c r="AT15" i="1"/>
  <c r="AT14" i="1" s="1"/>
  <c r="CF9" i="1"/>
  <c r="AH12" i="1"/>
  <c r="AH11" i="1"/>
  <c r="AH13" i="1"/>
  <c r="AH9" i="1"/>
  <c r="Q14" i="1"/>
  <c r="CL9" i="1"/>
  <c r="DB14" i="1"/>
  <c r="AP27" i="1"/>
  <c r="AP6" i="1"/>
  <c r="AP5" i="1"/>
  <c r="AP8" i="1"/>
  <c r="Q13" i="1"/>
  <c r="Q12" i="1"/>
  <c r="CG9" i="1"/>
  <c r="AH17" i="1"/>
  <c r="AH18" i="1"/>
  <c r="AH16" i="1"/>
  <c r="AH14" i="1"/>
  <c r="AL17" i="1"/>
  <c r="AL15" i="1"/>
  <c r="AL14" i="1" s="1"/>
  <c r="AL18" i="1"/>
  <c r="AH23" i="1"/>
  <c r="AH22" i="1"/>
  <c r="AH21" i="1"/>
  <c r="AH19" i="1"/>
  <c r="DB9" i="1"/>
  <c r="D30" i="1"/>
  <c r="Y14" i="1"/>
  <c r="BF22" i="1"/>
  <c r="BF28" i="1"/>
  <c r="BF26" i="1"/>
  <c r="BF25" i="1"/>
  <c r="BF24" i="1" s="1"/>
  <c r="BF12" i="1"/>
  <c r="BF17" i="1"/>
  <c r="BF7" i="1"/>
  <c r="Y19" i="1"/>
  <c r="AP18" i="1"/>
  <c r="AP16" i="1"/>
  <c r="AP15" i="1"/>
  <c r="AP14" i="1" s="1"/>
  <c r="Z24" i="1"/>
  <c r="Z14" i="1"/>
  <c r="Z19" i="1"/>
  <c r="BB28" i="1"/>
  <c r="BB27" i="1"/>
  <c r="BB25" i="1"/>
  <c r="BB24" i="1" s="1"/>
  <c r="BB21" i="1"/>
  <c r="BB16" i="1"/>
  <c r="BB11" i="1"/>
  <c r="BB6" i="1"/>
  <c r="AP13" i="1"/>
  <c r="AP10" i="1"/>
  <c r="AP9" i="1" s="1"/>
  <c r="AP11" i="1"/>
  <c r="AH25" i="1"/>
  <c r="AH6" i="1"/>
  <c r="AH7" i="1"/>
  <c r="AH8" i="1"/>
  <c r="X14" i="1"/>
  <c r="DB19" i="1"/>
  <c r="AT12" i="1"/>
  <c r="AT11" i="1"/>
  <c r="AT10" i="1"/>
  <c r="AT9" i="1" s="1"/>
  <c r="R8" i="1"/>
  <c r="S8" i="1" s="1"/>
  <c r="AL26" i="1"/>
  <c r="AL7" i="1"/>
  <c r="AL8" i="1"/>
  <c r="AL5" i="1"/>
  <c r="Y24" i="1"/>
  <c r="X19" i="1"/>
  <c r="Q24" i="1"/>
  <c r="Q19" i="1"/>
  <c r="AT28" i="1"/>
  <c r="AT5" i="1"/>
  <c r="AT6" i="1"/>
  <c r="AT7" i="1"/>
  <c r="DB24" i="1"/>
  <c r="X24" i="1"/>
  <c r="BY15" i="1"/>
  <c r="BY14" i="1" s="1"/>
  <c r="BX14" i="1"/>
  <c r="CN18" i="1"/>
  <c r="CY18" i="1"/>
  <c r="CO18" i="1"/>
  <c r="O18" i="1"/>
  <c r="CY16" i="1"/>
  <c r="CO16" i="1"/>
  <c r="CN16" i="1"/>
  <c r="AK27" i="1"/>
  <c r="AK28" i="1"/>
  <c r="AK26" i="1"/>
  <c r="AK24" i="1"/>
  <c r="AJ28" i="1"/>
  <c r="AJ27" i="1"/>
  <c r="AJ26" i="1"/>
  <c r="AJ24" i="1"/>
  <c r="BV18" i="1"/>
  <c r="BX18" i="1"/>
  <c r="BY18" i="1" s="1"/>
  <c r="BW18" i="1"/>
  <c r="CY10" i="1"/>
  <c r="CO10" i="1"/>
  <c r="CN10" i="1"/>
  <c r="CO19" i="1"/>
  <c r="CY19" i="1"/>
  <c r="CN19" i="1"/>
  <c r="AW17" i="1"/>
  <c r="AW15" i="1"/>
  <c r="AW14" i="1" s="1"/>
  <c r="AW16" i="1"/>
  <c r="CY13" i="1"/>
  <c r="CO13" i="1"/>
  <c r="CN13" i="1"/>
  <c r="CO21" i="1"/>
  <c r="O21" i="1"/>
  <c r="CY21" i="1"/>
  <c r="CN21" i="1"/>
  <c r="BY25" i="1"/>
  <c r="BY24" i="1" s="1"/>
  <c r="BX24" i="1"/>
  <c r="CN20" i="1"/>
  <c r="O20" i="1"/>
  <c r="O19" i="1" s="1"/>
  <c r="CY20" i="1"/>
  <c r="CO20" i="1"/>
  <c r="CY24" i="1"/>
  <c r="CN24" i="1"/>
  <c r="CO24" i="1"/>
  <c r="R27" i="1"/>
  <c r="S27" i="1" s="1"/>
  <c r="AV27" i="1"/>
  <c r="AV26" i="1"/>
  <c r="AV25" i="1"/>
  <c r="AV24" i="1" s="1"/>
  <c r="S17" i="1"/>
  <c r="O23" i="1"/>
  <c r="CO23" i="1"/>
  <c r="CN23" i="1"/>
  <c r="CY23" i="1"/>
  <c r="CO25" i="1"/>
  <c r="CY25" i="1"/>
  <c r="CN25" i="1"/>
  <c r="R26" i="1"/>
  <c r="S26" i="1" s="1"/>
  <c r="BX16" i="1"/>
  <c r="BY16" i="1" s="1"/>
  <c r="BV16" i="1"/>
  <c r="BW16" i="1"/>
  <c r="CO7" i="1"/>
  <c r="CN7" i="1"/>
  <c r="O7" i="1"/>
  <c r="CY7" i="1"/>
  <c r="CO26" i="1"/>
  <c r="CY26" i="1"/>
  <c r="CN26" i="1"/>
  <c r="AM28" i="1"/>
  <c r="AM27" i="1"/>
  <c r="AM25" i="1"/>
  <c r="AM24" i="1" s="1"/>
  <c r="BN13" i="1"/>
  <c r="BN10" i="1"/>
  <c r="BN9" i="1" s="1"/>
  <c r="M9" i="1"/>
  <c r="M12" i="1"/>
  <c r="BN12" i="1"/>
  <c r="M11" i="1"/>
  <c r="M13" i="1"/>
  <c r="BN11" i="1"/>
  <c r="AO15" i="1"/>
  <c r="AO14" i="1" s="1"/>
  <c r="AO18" i="1"/>
  <c r="AO17" i="1"/>
  <c r="CO27" i="1"/>
  <c r="CY27" i="1"/>
  <c r="CN27" i="1"/>
  <c r="AI24" i="1"/>
  <c r="AI28" i="1"/>
  <c r="AI26" i="1"/>
  <c r="AI27" i="1"/>
  <c r="CY15" i="1"/>
  <c r="CN15" i="1"/>
  <c r="CO15" i="1"/>
  <c r="O15" i="1"/>
  <c r="O14" i="1" s="1"/>
  <c r="AW10" i="1"/>
  <c r="AW9" i="1" s="1"/>
  <c r="AW11" i="1"/>
  <c r="AW12" i="1"/>
  <c r="AS27" i="1"/>
  <c r="AS5" i="1"/>
  <c r="AS8" i="1"/>
  <c r="AS6" i="1"/>
  <c r="CY9" i="1"/>
  <c r="CO9" i="1"/>
  <c r="CN9" i="1"/>
  <c r="CO11" i="1"/>
  <c r="CN11" i="1"/>
  <c r="O11" i="1"/>
  <c r="CY11" i="1"/>
  <c r="BW13" i="1"/>
  <c r="BX13" i="1"/>
  <c r="BY13" i="1" s="1"/>
  <c r="BV13" i="1"/>
  <c r="CO22" i="1"/>
  <c r="CN22" i="1"/>
  <c r="O22" i="1"/>
  <c r="CY22" i="1"/>
  <c r="CO28" i="1"/>
  <c r="CN28" i="1"/>
  <c r="CY28" i="1"/>
  <c r="AN28" i="1"/>
  <c r="AN27" i="1"/>
  <c r="AN25" i="1"/>
  <c r="AN24" i="1" s="1"/>
  <c r="O8" i="1"/>
  <c r="CY8" i="1"/>
  <c r="CO8" i="1"/>
  <c r="CN8" i="1"/>
  <c r="CN6" i="1"/>
  <c r="O6" i="1"/>
  <c r="CY6" i="1"/>
  <c r="CO6" i="1"/>
  <c r="S15" i="1"/>
  <c r="S14" i="1" s="1"/>
  <c r="CY17" i="1"/>
  <c r="CO17" i="1"/>
  <c r="CN17" i="1"/>
  <c r="O16" i="1"/>
  <c r="O12" i="1"/>
  <c r="CN12" i="1"/>
  <c r="CO12" i="1"/>
  <c r="CY12" i="1"/>
  <c r="CY14" i="1"/>
  <c r="CN14" i="1"/>
  <c r="CO14" i="1"/>
  <c r="DB21" i="1"/>
  <c r="Q21" i="1"/>
  <c r="Q23" i="1"/>
  <c r="CH11" i="1"/>
  <c r="Z21" i="1"/>
  <c r="DB23" i="1"/>
  <c r="DB22" i="1"/>
  <c r="AL11" i="1"/>
  <c r="BJ28" i="1"/>
  <c r="Z23" i="1"/>
  <c r="AP22" i="1"/>
  <c r="X11" i="1"/>
  <c r="CK11" i="1"/>
  <c r="AT23" i="1"/>
  <c r="Z28" i="1"/>
  <c r="Y23" i="1"/>
  <c r="Z22" i="1"/>
  <c r="CL11" i="1"/>
  <c r="X28" i="1"/>
  <c r="X23" i="1"/>
  <c r="Q22" i="1"/>
  <c r="CJ11" i="1"/>
  <c r="DB28" i="1"/>
  <c r="Y22" i="1"/>
  <c r="Y21" i="1"/>
  <c r="Q28" i="1"/>
  <c r="X22" i="1"/>
  <c r="CG11" i="1"/>
  <c r="Y28" i="1"/>
  <c r="DB11" i="1"/>
  <c r="X21" i="1"/>
  <c r="CI11" i="1"/>
  <c r="CF11" i="1"/>
  <c r="AL21" i="1"/>
  <c r="S25" i="1" l="1"/>
  <c r="S24" i="1" s="1"/>
  <c r="S20" i="1"/>
  <c r="S19" i="1" s="1"/>
  <c r="R28" i="1"/>
  <c r="R22" i="1"/>
  <c r="S22" i="1" s="1"/>
  <c r="R23" i="1"/>
  <c r="R21" i="1"/>
  <c r="S21" i="1" s="1"/>
  <c r="AL23" i="1"/>
  <c r="AL22" i="1"/>
  <c r="AL20" i="1"/>
  <c r="AL19" i="1" s="1"/>
  <c r="AT22" i="1"/>
  <c r="AT21" i="1"/>
  <c r="AT20" i="1"/>
  <c r="AT19" i="1" s="1"/>
  <c r="Q11" i="1"/>
  <c r="AP21" i="1"/>
  <c r="AP20" i="1"/>
  <c r="AP19" i="1" s="1"/>
  <c r="AP23" i="1"/>
  <c r="BJ27" i="1"/>
  <c r="BJ26" i="1"/>
  <c r="BJ25" i="1"/>
  <c r="BJ24" i="1" s="1"/>
  <c r="BJ18" i="1"/>
  <c r="BJ8" i="1"/>
  <c r="BJ13" i="1"/>
  <c r="BJ23" i="1"/>
  <c r="AL13" i="1"/>
  <c r="AL10" i="1"/>
  <c r="AL9" i="1" s="1"/>
  <c r="AL12" i="1"/>
  <c r="BF10" i="1"/>
  <c r="BF9" i="1" s="1"/>
  <c r="BF11" i="1"/>
  <c r="BF13" i="1"/>
  <c r="AX7" i="1"/>
  <c r="AX8" i="1"/>
  <c r="AX6" i="1"/>
  <c r="AT26" i="1"/>
  <c r="AT27" i="1"/>
  <c r="AT25" i="1"/>
  <c r="AT24" i="1" s="1"/>
  <c r="AH24" i="1"/>
  <c r="AH27" i="1"/>
  <c r="AH26" i="1"/>
  <c r="AH28" i="1"/>
  <c r="AX21" i="1"/>
  <c r="AX19" i="1"/>
  <c r="AX22" i="1"/>
  <c r="AX23" i="1"/>
  <c r="S28" i="1"/>
  <c r="AX11" i="1"/>
  <c r="AX13" i="1"/>
  <c r="AX9" i="1"/>
  <c r="AX12" i="1"/>
  <c r="AL28" i="1"/>
  <c r="AL27" i="1"/>
  <c r="AL25" i="1"/>
  <c r="AL24" i="1" s="1"/>
  <c r="BF23" i="1"/>
  <c r="BF21" i="1"/>
  <c r="BF20" i="1"/>
  <c r="BF19" i="1" s="1"/>
  <c r="AX14" i="1"/>
  <c r="AX17" i="1"/>
  <c r="AX16" i="1"/>
  <c r="AX18" i="1"/>
  <c r="AP28" i="1"/>
  <c r="AP26" i="1"/>
  <c r="AP25" i="1"/>
  <c r="AP24" i="1" s="1"/>
  <c r="BB8" i="1"/>
  <c r="BB5" i="1"/>
  <c r="BB7" i="1"/>
  <c r="AS28" i="1"/>
  <c r="AS26" i="1"/>
  <c r="AS25" i="1"/>
  <c r="AS24" i="1" s="1"/>
  <c r="BB13" i="1"/>
  <c r="BB10" i="1"/>
  <c r="BB9" i="1" s="1"/>
  <c r="BB12" i="1"/>
  <c r="BB15" i="1"/>
  <c r="BB14" i="1" s="1"/>
  <c r="BB18" i="1"/>
  <c r="BB17" i="1"/>
  <c r="T12" i="1"/>
  <c r="R12" i="1"/>
  <c r="BB22" i="1"/>
  <c r="BB23" i="1"/>
  <c r="BB20" i="1"/>
  <c r="BB19" i="1" s="1"/>
  <c r="T13" i="1"/>
  <c r="R13" i="1"/>
  <c r="S23" i="1"/>
  <c r="Q9" i="1"/>
  <c r="T10" i="1"/>
  <c r="T9" i="1" s="1"/>
  <c r="R10" i="1"/>
  <c r="R9" i="1" s="1"/>
  <c r="BF5" i="1"/>
  <c r="BF6" i="1"/>
  <c r="BF8" i="1"/>
  <c r="BF16" i="1"/>
  <c r="BF18" i="1"/>
  <c r="BF15" i="1"/>
  <c r="BF14" i="1" s="1"/>
  <c r="R11" i="1" l="1"/>
  <c r="T11" i="1"/>
  <c r="BJ20" i="1"/>
  <c r="BJ19" i="1" s="1"/>
  <c r="BJ22" i="1"/>
  <c r="BJ21" i="1"/>
  <c r="BJ17" i="1"/>
  <c r="BJ15" i="1"/>
  <c r="BJ14" i="1" s="1"/>
  <c r="BJ16" i="1"/>
  <c r="BJ11" i="1"/>
  <c r="BJ12" i="1"/>
  <c r="BJ10" i="1"/>
  <c r="BJ9" i="1" s="1"/>
  <c r="BJ7" i="1"/>
  <c r="BJ6" i="1"/>
  <c r="BJ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Tietz, Steve</author>
  </authors>
  <commentList>
    <comment ref="W4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Flange Height@Weld Gap Sketch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<sst xmlns="http://schemas.openxmlformats.org/spreadsheetml/2006/main" count="95277" uniqueCount="7265">
  <si>
    <t>$prp@Pipe Wall Thickness</t>
  </si>
  <si>
    <t>$User_Notes</t>
  </si>
  <si>
    <t>$Prp@PartNo</t>
  </si>
  <si>
    <t>SA106 GR.B</t>
  </si>
  <si>
    <t>Wall thickness</t>
  </si>
  <si>
    <t>ID</t>
  </si>
  <si>
    <t>OD</t>
  </si>
  <si>
    <t>Part No</t>
  </si>
  <si>
    <t>Material</t>
  </si>
  <si>
    <t>Out_dia@Sketch110</t>
  </si>
  <si>
    <t>In_dia@Sketch110</t>
  </si>
  <si>
    <t>Size@Sketch110</t>
  </si>
  <si>
    <t>Size1</t>
  </si>
  <si>
    <t>$Description</t>
  </si>
  <si>
    <t>Table to look in</t>
  </si>
  <si>
    <t>Config Description</t>
  </si>
  <si>
    <t>Size2</t>
  </si>
  <si>
    <t>Size3</t>
  </si>
  <si>
    <t>Size4</t>
  </si>
  <si>
    <t>Schedule@Sketch110</t>
  </si>
  <si>
    <t>Angle@Sketch1</t>
  </si>
  <si>
    <t>Schedule Ref</t>
  </si>
  <si>
    <t>Dim from Bottom of Side Frame</t>
  </si>
  <si>
    <t>Dim From Header Box</t>
  </si>
  <si>
    <t>Header Box</t>
  </si>
  <si>
    <t>Projection Dim From?</t>
  </si>
  <si>
    <t>$PRP@DESCRIPTION</t>
  </si>
  <si>
    <t>BOM Description</t>
  </si>
  <si>
    <t>Pipe</t>
  </si>
  <si>
    <t>$STATE@Chamfer Top</t>
  </si>
  <si>
    <t>$STATE@Chamfer Top Sketch</t>
  </si>
  <si>
    <t>$State@Collinear53@Weld Gap Sketch</t>
  </si>
  <si>
    <t>$State@Collinear54@Weld Gap Sketch</t>
  </si>
  <si>
    <t>Pipe Top Chamfer</t>
  </si>
  <si>
    <t>Pipe Top Chamfer Sketch</t>
  </si>
  <si>
    <t>Top Weld Gap ON (pipe)</t>
  </si>
  <si>
    <t>Top Weld Gap OFF (Long Weld Neck)</t>
  </si>
  <si>
    <t>1</t>
  </si>
  <si>
    <t>Class</t>
  </si>
  <si>
    <t>Nominal Size</t>
  </si>
  <si>
    <t># of Holes</t>
  </si>
  <si>
    <t>Dia Of Holes</t>
  </si>
  <si>
    <t>Dia of Bolt</t>
  </si>
  <si>
    <t>Dia Of Bolt Circle</t>
  </si>
  <si>
    <t>Approx Weight in lbs</t>
  </si>
  <si>
    <t>Angle Between Holes</t>
  </si>
  <si>
    <t>Length</t>
  </si>
  <si>
    <t>Outside Diam@Sketch111</t>
  </si>
  <si>
    <t>Flange Thickness@Sketch111</t>
  </si>
  <si>
    <t>Raised Face Dia@Sketch111</t>
  </si>
  <si>
    <t>D1@CirPattern1</t>
  </si>
  <si>
    <t>Bolt Hole Dia@Sketch112</t>
  </si>
  <si>
    <t>Bolt Circle Dia@Sketch112</t>
  </si>
  <si>
    <t>$Prp@Weight Spec Sheet</t>
  </si>
  <si>
    <t>Angle@Sketch112</t>
  </si>
  <si>
    <t>Length@Sketch1</t>
  </si>
  <si>
    <t>Description</t>
  </si>
  <si>
    <t>Item</t>
  </si>
  <si>
    <t>type</t>
  </si>
  <si>
    <t>Pipe size</t>
  </si>
  <si>
    <t>lbs</t>
  </si>
  <si>
    <t>length</t>
  </si>
  <si>
    <t>SA105</t>
  </si>
  <si>
    <t>FLNG,RFWL,01,150,09,SA105</t>
  </si>
  <si>
    <t>LF0085</t>
  </si>
  <si>
    <t>-&gt;</t>
  </si>
  <si>
    <t>FLNG</t>
  </si>
  <si>
    <t>RFWL</t>
  </si>
  <si>
    <t>SA182F304</t>
  </si>
  <si>
    <t>FLNG,RFWL,01.5,150,06,SA105</t>
  </si>
  <si>
    <t>LF0055</t>
  </si>
  <si>
    <t>SA182F304/L</t>
  </si>
  <si>
    <t>End of List</t>
  </si>
  <si>
    <t>FLNG,RFWL,02,150,09,SA105</t>
  </si>
  <si>
    <t>LF0084</t>
  </si>
  <si>
    <t>SA182F316</t>
  </si>
  <si>
    <t>FLNG,RFWL,02,150,12,SA105</t>
  </si>
  <si>
    <t>LF0041</t>
  </si>
  <si>
    <t>SA182F316/L</t>
  </si>
  <si>
    <t>FLNG,RFWL,03,150,12,SA105</t>
  </si>
  <si>
    <t>LF0040</t>
  </si>
  <si>
    <t>SA182F316L</t>
  </si>
  <si>
    <t>FLNG,RFWL,01,300,06,SA105</t>
  </si>
  <si>
    <t>LF0098</t>
  </si>
  <si>
    <t>SA316LSS</t>
  </si>
  <si>
    <t>FLNG,RFWL,01.5,300,06,SA105</t>
  </si>
  <si>
    <t>LF0056</t>
  </si>
  <si>
    <t>SA350LF2</t>
  </si>
  <si>
    <t>FLNG,RFWL,02,300,09,SA105</t>
  </si>
  <si>
    <t>LF0110</t>
  </si>
  <si>
    <t>FLNG,RFWL,02,300,12,SA105</t>
  </si>
  <si>
    <t>LF0042</t>
  </si>
  <si>
    <t>FLNG,RFWL,04,300,12,SA105</t>
  </si>
  <si>
    <t>LF0043</t>
  </si>
  <si>
    <t>FLNG,RFWL,01,600,08,SA105</t>
  </si>
  <si>
    <t>LF0091</t>
  </si>
  <si>
    <t>FLNG,RFWL,01.5,600,06,SA105</t>
  </si>
  <si>
    <t>LF0054</t>
  </si>
  <si>
    <t>FLNG,RFWL,04,600,10.5,SA105</t>
  </si>
  <si>
    <t>LF0023</t>
  </si>
  <si>
    <t>FLNG,RFWL,04,900,08.25,SA105</t>
  </si>
  <si>
    <t>LF0024</t>
  </si>
  <si>
    <t>FLNG,RFWL,01,1500,08,SA105</t>
  </si>
  <si>
    <t>LF0092</t>
  </si>
  <si>
    <t>FLNG,RFWL,02,300,06,SA182F304</t>
  </si>
  <si>
    <t>LF0080</t>
  </si>
  <si>
    <t>FLNG,RFWL,02,600,06,SA182F304</t>
  </si>
  <si>
    <t>LF0081</t>
  </si>
  <si>
    <t>FLNG,RFWL,04,150,12,SA182F304/L</t>
  </si>
  <si>
    <t>LF0083</t>
  </si>
  <si>
    <t>FLNG,RFWL,0.75,300,06,SA182F304/L</t>
  </si>
  <si>
    <t>LF0059</t>
  </si>
  <si>
    <t>FLNG,RFWL,0.75,300,08.5625,SA182F304/L</t>
  </si>
  <si>
    <t>LF0061</t>
  </si>
  <si>
    <t>FLNG,RFWL,01,300,08,SA182F304/L</t>
  </si>
  <si>
    <t>LF0062</t>
  </si>
  <si>
    <t>FLNG,RFWL,01,300,11.25,SA182F304/L</t>
  </si>
  <si>
    <t>LF0060</t>
  </si>
  <si>
    <t>FLNG,RFWL,02,300,06,SA182F316</t>
  </si>
  <si>
    <t>LF0114</t>
  </si>
  <si>
    <t>FLNG,RFWL,02,300,09,SA182F316</t>
  </si>
  <si>
    <t>LF0115</t>
  </si>
  <si>
    <t>FLNG,RFWL,01,300,09,SA182F316/L</t>
  </si>
  <si>
    <t>LF0113</t>
  </si>
  <si>
    <t>FLNG,RFWL,0.75,150,09,SA182F316L</t>
  </si>
  <si>
    <t>LF0116</t>
  </si>
  <si>
    <t>FLNG,RFWL,01,150,06,SA182F316L</t>
  </si>
  <si>
    <t>LF0111</t>
  </si>
  <si>
    <t>FLNG,RFWL,01,600,06,SA316LSS</t>
  </si>
  <si>
    <t>LF0109</t>
  </si>
  <si>
    <t>FLNG,RFWL,01.5,600,06,SA316LSS</t>
  </si>
  <si>
    <t>LF0108</t>
  </si>
  <si>
    <t>FLNG,RFWL,01,150,06,SA350LF2</t>
  </si>
  <si>
    <t>LF0100</t>
  </si>
  <si>
    <t>FLNG,RFWL,01,150,09,SA350LF2</t>
  </si>
  <si>
    <t>LF0102</t>
  </si>
  <si>
    <t>FLNG,RFWL,01,300,06,SA350LF2</t>
  </si>
  <si>
    <t>LF0101</t>
  </si>
  <si>
    <t>FLNG,RFWL,01.5,300,06,SA350LF2</t>
  </si>
  <si>
    <t>LF0015</t>
  </si>
  <si>
    <t>FLNG,RFWL,01.5,300,07.5,SA350LF2</t>
  </si>
  <si>
    <t>LF0014</t>
  </si>
  <si>
    <t>FLNG,RFWL,01.5,300,09,SA350LF2</t>
  </si>
  <si>
    <t>LF0020</t>
  </si>
  <si>
    <t>FLNG,RFWL,01.5,300,12,SA350LF2</t>
  </si>
  <si>
    <t>LF0053</t>
  </si>
  <si>
    <t>FLNG,RFWL,03,300,08,SA350LF2</t>
  </si>
  <si>
    <t>LF0051</t>
  </si>
  <si>
    <t>FLNG,RFWL,04,300,09,SA350LF2</t>
  </si>
  <si>
    <t>LF0022</t>
  </si>
  <si>
    <t>FLNG,RFWL,06,300,10,SA350LF2</t>
  </si>
  <si>
    <t>LF0021</t>
  </si>
  <si>
    <t>FLNG,RFWL,06,300,12,SA350LF2</t>
  </si>
  <si>
    <t>LF0013</t>
  </si>
  <si>
    <t>FLNG,RFWL,06,300,13,SA350LF2</t>
  </si>
  <si>
    <t>LF0032</t>
  </si>
  <si>
    <t>FLNG,RFWL,08,300,12,SA350LF2</t>
  </si>
  <si>
    <t>LF0018</t>
  </si>
  <si>
    <t>FLNG,RFWL,01.5,600,06,SA350LF2</t>
  </si>
  <si>
    <t>LF0009</t>
  </si>
  <si>
    <t>FLNG,RFWL,01.5,600,08.5,SA350LF2</t>
  </si>
  <si>
    <t>LF0017</t>
  </si>
  <si>
    <t>FLNG,RFWL,01.5,600,09,SA350LF2</t>
  </si>
  <si>
    <t>LF0011</t>
  </si>
  <si>
    <t>FLNG,RFWL,01.5,600,10,SA350LF2</t>
  </si>
  <si>
    <t>LF0003</t>
  </si>
  <si>
    <t>FLNG,RFWL,03,600,08,SA350LF2</t>
  </si>
  <si>
    <t>LF0052</t>
  </si>
  <si>
    <t>FLNG,RFWL,03,600,10,SA350LF2</t>
  </si>
  <si>
    <t>LF0034</t>
  </si>
  <si>
    <t>FLNG,RFWL,03,600,19,SA350LF2</t>
  </si>
  <si>
    <t>LF0033</t>
  </si>
  <si>
    <t>FLNG,RFWL,04,600,13,SA350LF2</t>
  </si>
  <si>
    <t>LF0044</t>
  </si>
  <si>
    <t>??</t>
  </si>
  <si>
    <t>FLNG,RFWL,06,600,10.5,SA350LF2</t>
  </si>
  <si>
    <t>LF0025</t>
  </si>
  <si>
    <t>FLNG,RFWL,06,600,12,SA350LF2</t>
  </si>
  <si>
    <t>LF0036</t>
  </si>
  <si>
    <t>FLNG,RFWL,06,600,16,SA350LF2</t>
  </si>
  <si>
    <t>LF0019</t>
  </si>
  <si>
    <t>FLNG,RFWL,08,600,12,SA350LF2</t>
  </si>
  <si>
    <t>LF0016</t>
  </si>
  <si>
    <t>FLNG,RFWL,10,600,12,SA350LF2</t>
  </si>
  <si>
    <t>LF0007</t>
  </si>
  <si>
    <t>FLNG,RFWL,10,600,15,SA350LF2</t>
  </si>
  <si>
    <t>LF0064</t>
  </si>
  <si>
    <t>FLNG,RFWL,01.5,900,06,SA350LF2</t>
  </si>
  <si>
    <t>LF0010</t>
  </si>
  <si>
    <t>FLNG,RFWL,03,900,09.0625,SA350LF2</t>
  </si>
  <si>
    <t>LF0067</t>
  </si>
  <si>
    <t>FLNG,RFWL,03,900,19.0625,SA350LF2</t>
  </si>
  <si>
    <t>LF0068</t>
  </si>
  <si>
    <t>FLNG,RFWL,04,900,10.3125,SA350LF2</t>
  </si>
  <si>
    <t>LF0039</t>
  </si>
  <si>
    <t>FLNG,RFWL,04,900,11,SA350LF2</t>
  </si>
  <si>
    <t>LF0028</t>
  </si>
  <si>
    <t>FLNG,RFWL,04,900,13,SA350LF2</t>
  </si>
  <si>
    <t>LF0045</t>
  </si>
  <si>
    <t>FLNG,RFWL,04,900,17,SA350LF2</t>
  </si>
  <si>
    <t>LF0037</t>
  </si>
  <si>
    <t>FLNG,RFWL,04,900,20,SA350LF2</t>
  </si>
  <si>
    <t>LF0038</t>
  </si>
  <si>
    <t>FLNG,RFWL,06,900,12,SA350LF2</t>
  </si>
  <si>
    <t>LF0069</t>
  </si>
  <si>
    <t>FLNG,RFWL,06,900,14,SA350LF2</t>
  </si>
  <si>
    <t>LF0030</t>
  </si>
  <si>
    <t>FLNG,RFWL,06,900,15,SA350LF2</t>
  </si>
  <si>
    <t>LF0063</t>
  </si>
  <si>
    <t>FLNG,RFWL,06,900,19.5,SA350LF2</t>
  </si>
  <si>
    <t>LF0029</t>
  </si>
  <si>
    <t>FLNG,RFWL,06,900,20,SA350LF2</t>
  </si>
  <si>
    <t>LF0031</t>
  </si>
  <si>
    <t>FLNG,RFWL,08,900,12,SA350LF2</t>
  </si>
  <si>
    <t>LF0008</t>
  </si>
  <si>
    <t>FLNG,RFWL,08,900,15,SA350LF2</t>
  </si>
  <si>
    <t>LF0049</t>
  </si>
  <si>
    <t>FLNG,RFWL,08,900,22,SA350LF2</t>
  </si>
  <si>
    <t>LF0050</t>
  </si>
  <si>
    <t>FLNG,RFWL,08,0900,24,SA350LF2</t>
  </si>
  <si>
    <t>LF0048</t>
  </si>
  <si>
    <t>FLNG,RFWL,12,900,17,SA350LF2</t>
  </si>
  <si>
    <t>LF0077</t>
  </si>
  <si>
    <t>FLNG,RFLW,01,1500,09,SA350LF2</t>
  </si>
  <si>
    <t>LF0103</t>
  </si>
  <si>
    <t>RFLW</t>
  </si>
  <si>
    <t>FLNG,RFWL,01.5,1500,04,SA350LF2</t>
  </si>
  <si>
    <t>LF0078</t>
  </si>
  <si>
    <t>FLNG,RFLW,01.5,1500,09,SA350LF2</t>
  </si>
  <si>
    <t>LF0104</t>
  </si>
  <si>
    <t>FLNG,RFWL,01.5,1500,09,SA350LF2</t>
  </si>
  <si>
    <t>LF0012</t>
  </si>
  <si>
    <t>FLNG,RFWL,01.5,1500,10,SA350LF2</t>
  </si>
  <si>
    <t>LF0002</t>
  </si>
  <si>
    <t>FLNG,RFLW,01.5,1500,12,SA350LF2</t>
  </si>
  <si>
    <t>LF0105</t>
  </si>
  <si>
    <t>FLNG,RFWL,04,1500,10,SA350LF2</t>
  </si>
  <si>
    <t>LF0026</t>
  </si>
  <si>
    <t>FLNG,RFWL,04,1500,12,SA350LF2</t>
  </si>
  <si>
    <t>LF0072</t>
  </si>
  <si>
    <t>LF0112</t>
  </si>
  <si>
    <t>FLNG,RFWL,04,1500,17.5,SA350LF2</t>
  </si>
  <si>
    <t>LF0027</t>
  </si>
  <si>
    <t>FLNG,RFWL,06,1500,14,SA350LF2</t>
  </si>
  <si>
    <t>LF0035</t>
  </si>
  <si>
    <t>FLNG,RFWL,06,1500,16,SA350LF2</t>
  </si>
  <si>
    <t>LF0046</t>
  </si>
  <si>
    <t>FLNG,RFWL,06,1500,20,SA350LF2</t>
  </si>
  <si>
    <t>LF0047</t>
  </si>
  <si>
    <t>FLNG,RFWL,10,1500,15,SA350LF2</t>
  </si>
  <si>
    <t>LF0065</t>
  </si>
  <si>
    <t>End Of List</t>
  </si>
  <si>
    <t>end of list</t>
  </si>
  <si>
    <t>LWN_Material_List</t>
  </si>
  <si>
    <t>LWN_Size_List</t>
  </si>
  <si>
    <t>LWN_Size</t>
  </si>
  <si>
    <t>LWN_Ladish_Size</t>
  </si>
  <si>
    <t>LWN_Syteline_Data</t>
  </si>
  <si>
    <t>Flange Outside Dia  (O)</t>
  </si>
  <si>
    <t>Minimum Flange Thickness (Q)</t>
  </si>
  <si>
    <t>Dia of Raised Face (R )</t>
  </si>
  <si>
    <t>Angle</t>
  </si>
  <si>
    <t>Diameter Size</t>
  </si>
  <si>
    <t>LWN_Class_List</t>
  </si>
  <si>
    <t>Pipe ID</t>
  </si>
  <si>
    <t>Dia of Hub (H)
and Pipe OD</t>
  </si>
  <si>
    <t>$prp@Wall Thickness</t>
  </si>
  <si>
    <t>(sizes w Lengths)</t>
  </si>
  <si>
    <t>(No Lengths)</t>
  </si>
  <si>
    <t>LWN_Length_List</t>
  </si>
  <si>
    <t>LWN Length Raw</t>
  </si>
  <si>
    <t>x</t>
  </si>
  <si>
    <t>XH</t>
  </si>
  <si>
    <t>XXH</t>
  </si>
  <si>
    <t>LWN Flange Dia</t>
  </si>
  <si>
    <t>LWN Flange Raised Face Dia</t>
  </si>
  <si>
    <t>LWN Flange Thickness</t>
  </si>
  <si>
    <t>LWN Flange Bolt Hole Dia</t>
  </si>
  <si>
    <t>LWN Flange Bolt Circle Dia</t>
  </si>
  <si>
    <t>LWN Flange Bolt Angle</t>
  </si>
  <si>
    <t>LWN Flange Bolt Hole QTY</t>
  </si>
  <si>
    <t>$STATE@LWN Option</t>
  </si>
  <si>
    <t>LWN on / off?</t>
  </si>
  <si>
    <t>Outside Diam@LWN Flange Sketch</t>
  </si>
  <si>
    <t>Raised Face Dia@LWN Flange Sketch</t>
  </si>
  <si>
    <t>Flange Thickness@LWN Flange Sketch</t>
  </si>
  <si>
    <t>Bolt Hole Dia@LWN Bolt Hole Sketch</t>
  </si>
  <si>
    <t>Bolt Circle Dia@LWN Bolt Hole Sketch</t>
  </si>
  <si>
    <t>Angle@LWN Bolt Hole Sketch</t>
  </si>
  <si>
    <t>QTY@LWN Bolt Pattern</t>
  </si>
  <si>
    <t/>
  </si>
  <si>
    <t>Size</t>
  </si>
  <si>
    <t>Schedule</t>
  </si>
  <si>
    <t>Schedule (STD, XH, XXH)</t>
  </si>
  <si>
    <t>Schedule #</t>
  </si>
  <si>
    <t>Size_List</t>
  </si>
  <si>
    <t>Schedule_List</t>
  </si>
  <si>
    <t>Angle_List</t>
  </si>
  <si>
    <t>Pipe_Bevel</t>
  </si>
  <si>
    <t>SA53 GR.B</t>
  </si>
  <si>
    <t>SA106 GR.C</t>
  </si>
  <si>
    <t>SA182 F316L</t>
  </si>
  <si>
    <t>SA249 TP316L</t>
  </si>
  <si>
    <t>SA312 F304L</t>
  </si>
  <si>
    <t>SA312 S30815</t>
  </si>
  <si>
    <t>SA312 TP304</t>
  </si>
  <si>
    <t>SA312 TP304L</t>
  </si>
  <si>
    <t>SA312 TP316</t>
  </si>
  <si>
    <t>SA312 TP316L</t>
  </si>
  <si>
    <t>SA312 TP317L</t>
  </si>
  <si>
    <t>SA333 GR.6</t>
  </si>
  <si>
    <t>SA790 S31803</t>
  </si>
  <si>
    <t>PI1018</t>
  </si>
  <si>
    <t>PB1018</t>
  </si>
  <si>
    <t>PI1202</t>
  </si>
  <si>
    <t>PB1202</t>
  </si>
  <si>
    <t>PI1215</t>
  </si>
  <si>
    <t>PB1215</t>
  </si>
  <si>
    <t>P0.125 SCH-5 [SA106 GR.B]</t>
  </si>
  <si>
    <t>P0.125 SCH-10 [SA106 GR.B]</t>
  </si>
  <si>
    <t>P0.125 SCH-40 [SA106 GR.B]</t>
  </si>
  <si>
    <t>P0.125 SCH-80 [SA106 GR.B]</t>
  </si>
  <si>
    <t>P0.125 SCH-XH [SA106 GR.B]</t>
  </si>
  <si>
    <t>P0.25 SCH-5 [SA106 GR.B]</t>
  </si>
  <si>
    <t>P0.25 SCH-10 [SA106 GR.B]</t>
  </si>
  <si>
    <t>P0.25 SCH-40 [SA106 GR.B]</t>
  </si>
  <si>
    <t>P0.25 SCH-80 [SA106 GR.B]</t>
  </si>
  <si>
    <t>P0.25 SCH-XH [SA106 GR.B]</t>
  </si>
  <si>
    <t>P0.375 SCH-5 [SA106 GR.B]</t>
  </si>
  <si>
    <t>P0.375 SCH-10 [SA106 GR.B]</t>
  </si>
  <si>
    <t>P0.375 SCH-40 [SA106 GR.B]</t>
  </si>
  <si>
    <t>P0.375 SCH-80 [SA106 GR.B]</t>
  </si>
  <si>
    <t>P0.375 SCH-XH [SA106 GR.B]</t>
  </si>
  <si>
    <t>P0.5 SCH-5 [SA106 GR.B]</t>
  </si>
  <si>
    <t>P0.5 SCH-10 [SA106 GR.B]</t>
  </si>
  <si>
    <t>P0.5 SCH-40 [SA106 GR.B]</t>
  </si>
  <si>
    <t>P0.5 SCH-80 [SA106 GR.B]</t>
  </si>
  <si>
    <t>P0.5 SCH-160 [SA106 GR.B]</t>
  </si>
  <si>
    <t>P0.5 SCH-XH [SA106 GR.B]</t>
  </si>
  <si>
    <t>P0.5 SCH-XXH [SA106 GR.B]</t>
  </si>
  <si>
    <t>P0.75 SCH-5 [SA106 GR.B]</t>
  </si>
  <si>
    <t>P0.75 SCH-10 [SA106 GR.B]</t>
  </si>
  <si>
    <t>P0.75 SCH-40 [SA106 GR.B]</t>
  </si>
  <si>
    <t>P0.75 SCH-80 [SA106 GR.B]</t>
  </si>
  <si>
    <t>P0.75 SCH-160 [SA106 GR.B]</t>
  </si>
  <si>
    <t>P0.75 SCH-XH [SA106 GR.B]</t>
  </si>
  <si>
    <t>P0.75 SCH-XXH [SA106 GR.B]</t>
  </si>
  <si>
    <t>PI1073</t>
  </si>
  <si>
    <t>PB1073</t>
  </si>
  <si>
    <t>P1 SCH-5 [SA106 GR.B]</t>
  </si>
  <si>
    <t>P1 SCH-10 [SA106 GR.B]</t>
  </si>
  <si>
    <t>P1 SCH-40 [SA106 GR.B]</t>
  </si>
  <si>
    <t>PI1002</t>
  </si>
  <si>
    <t>PB1002</t>
  </si>
  <si>
    <t>P1 SCH-80 [SA106 GR.B]</t>
  </si>
  <si>
    <t>PI0003</t>
  </si>
  <si>
    <t>PB0003</t>
  </si>
  <si>
    <t>P1 SCH-160 [SA106 GR.B]</t>
  </si>
  <si>
    <t>PI1000</t>
  </si>
  <si>
    <t>PB1000</t>
  </si>
  <si>
    <t>P1 SCH-XH [SA106 GR.B]</t>
  </si>
  <si>
    <t>P1 SCH-XXH [SA106 GR.B]</t>
  </si>
  <si>
    <t>PI1004</t>
  </si>
  <si>
    <t>PB1004</t>
  </si>
  <si>
    <t>P1.25 SCH-5 [SA106 GR.B]</t>
  </si>
  <si>
    <t>P1.25 SCH-10 [SA106 GR.B]</t>
  </si>
  <si>
    <t>P1.25 SCH-40 [SA106 GR.B]</t>
  </si>
  <si>
    <t>PI0012</t>
  </si>
  <si>
    <t>PB0012</t>
  </si>
  <si>
    <t>P1.25 SCH-80 [SA106 GR.B]</t>
  </si>
  <si>
    <t>P1.25 SCH-160 [SA106 GR.B]</t>
  </si>
  <si>
    <t>P1.25 SCH-XH [SA106 GR.B]</t>
  </si>
  <si>
    <t>P1.25 SCH-XXH [SA106 GR.B]</t>
  </si>
  <si>
    <t>P1.5 SCH-5 [SA106 GR.B]</t>
  </si>
  <si>
    <t>P1.5 SCH-10 [SA106 GR.B]</t>
  </si>
  <si>
    <t>P1.5 SCH-40 [SA106 GR.B]</t>
  </si>
  <si>
    <t>P1.5 SCH-80 [SA106 GR.B]</t>
  </si>
  <si>
    <t>PI1005</t>
  </si>
  <si>
    <t>PB1005</t>
  </si>
  <si>
    <t>P1.5 SCH-160 [SA106 GR.B]</t>
  </si>
  <si>
    <t>PI1010</t>
  </si>
  <si>
    <t>PB1010</t>
  </si>
  <si>
    <t>P1.5 SCH-XH [SA106 GR.B]</t>
  </si>
  <si>
    <t>P1.5 SCH-XXH [SA106 GR.B]</t>
  </si>
  <si>
    <t>PI1027</t>
  </si>
  <si>
    <t>PB1027</t>
  </si>
  <si>
    <t>P2 SCH-5 [SA106 GR.B]</t>
  </si>
  <si>
    <t>P2 SCH-10 [SA106 GR.B]</t>
  </si>
  <si>
    <t>P2 SCH-40 [SA106 GR.B]</t>
  </si>
  <si>
    <t>PI1019</t>
  </si>
  <si>
    <t>PB1019</t>
  </si>
  <si>
    <t>P2 SCH-80 [SA106 GR.B]</t>
  </si>
  <si>
    <t>PI1020</t>
  </si>
  <si>
    <t>PB1020</t>
  </si>
  <si>
    <t>P2 SCH-160 [SA106 GR.B]</t>
  </si>
  <si>
    <t>PI0151</t>
  </si>
  <si>
    <t>PB0151</t>
  </si>
  <si>
    <t>P2 SCH-XH [SA106 GR.B]</t>
  </si>
  <si>
    <t>P2 SCH-XXH [SA106 GR.B]</t>
  </si>
  <si>
    <t>PI1030</t>
  </si>
  <si>
    <t>PB1030</t>
  </si>
  <si>
    <t>P2.5 SCH-5 [SA106 GR.B]</t>
  </si>
  <si>
    <t>P2.5 SCH-10 [SA106 GR.B]</t>
  </si>
  <si>
    <t>P2.5 SCH-40 [SA106 GR.B]</t>
  </si>
  <si>
    <t>PI1034</t>
  </si>
  <si>
    <t>PB1034</t>
  </si>
  <si>
    <t>P2.5 SCH-80 [SA106 GR.B]</t>
  </si>
  <si>
    <t>PI1008</t>
  </si>
  <si>
    <t>PB1008</t>
  </si>
  <si>
    <t>P2.5 SCH-160 [SA106 GR.B]</t>
  </si>
  <si>
    <t>PI1040</t>
  </si>
  <si>
    <t>PB1040</t>
  </si>
  <si>
    <t>P2.5 SCH-XH [SA106 GR.B]</t>
  </si>
  <si>
    <t>P2.5 SCH-XXH [SA106 GR.B]</t>
  </si>
  <si>
    <t>PI1045</t>
  </si>
  <si>
    <t>PB1045</t>
  </si>
  <si>
    <t>P3 SCH-5 [SA106 GR.B]</t>
  </si>
  <si>
    <t>P3 SCH-10 [SA106 GR.B]</t>
  </si>
  <si>
    <t>P3 SCH-40 [SA106 GR.B]</t>
  </si>
  <si>
    <t>PI1050</t>
  </si>
  <si>
    <t>PB1050</t>
  </si>
  <si>
    <t>P3 SCH-80 [SA106 GR.B]</t>
  </si>
  <si>
    <t>PI1051</t>
  </si>
  <si>
    <t>PB1051</t>
  </si>
  <si>
    <t>P3 SCH-160 [SA106 GR.B]</t>
  </si>
  <si>
    <t>PI0150</t>
  </si>
  <si>
    <t>PB0150</t>
  </si>
  <si>
    <t>P3 SCH-XH [SA106 GR.B]</t>
  </si>
  <si>
    <t>P3 SCH-XXH [SA106 GR.B]</t>
  </si>
  <si>
    <t>PI1054</t>
  </si>
  <si>
    <t>PB1054</t>
  </si>
  <si>
    <t>P3.5 SCH-5 [SA106 GR.B]</t>
  </si>
  <si>
    <t>P3.5 SCH-10 [SA106 GR.B]</t>
  </si>
  <si>
    <t>P3.5 SCH-40 [SA106 GR.B]</t>
  </si>
  <si>
    <t>PI0084</t>
  </si>
  <si>
    <t>PB0084</t>
  </si>
  <si>
    <t>P3.5 SCH-80 [SA106 GR.B]</t>
  </si>
  <si>
    <t>P3.5 SCH-XH [SA106 GR.B]</t>
  </si>
  <si>
    <t>P3.5 SCH-XXH [SA106 GR.B]</t>
  </si>
  <si>
    <t>P4 SCH-5 [SA106 GR.B]</t>
  </si>
  <si>
    <t>P4 SCH-10 [SA106 GR.B]</t>
  </si>
  <si>
    <t>P4 SCH-40 [SA106 GR.B]</t>
  </si>
  <si>
    <t>PI1075</t>
  </si>
  <si>
    <t>PB1075</t>
  </si>
  <si>
    <t>P4 SCH-60 [SA106 GR.B]</t>
  </si>
  <si>
    <t>P4 SCH-80 [SA106 GR.B]</t>
  </si>
  <si>
    <t>PI1080</t>
  </si>
  <si>
    <t>PB1080</t>
  </si>
  <si>
    <t>P4 SCH-120 [SA106 GR.B]</t>
  </si>
  <si>
    <t>PI0205</t>
  </si>
  <si>
    <t>PB0205</t>
  </si>
  <si>
    <t>P4 SCH-160 [SA106 GR.B]</t>
  </si>
  <si>
    <t>PI1085</t>
  </si>
  <si>
    <t>PB1085</t>
  </si>
  <si>
    <t>P4 SCH-XH [SA106 GR.B]</t>
  </si>
  <si>
    <t>P4 SCH-XXH [SA106 GR.B]</t>
  </si>
  <si>
    <t>PI1088</t>
  </si>
  <si>
    <t>PB1088</t>
  </si>
  <si>
    <t>P4.5 SCH-XH [SA106 GR.B]</t>
  </si>
  <si>
    <t>P4.5 SCH-XXH [SA106 GR.B]</t>
  </si>
  <si>
    <t>P5 SCH-5 [SA106 GR.B]</t>
  </si>
  <si>
    <t>P5 SCH-10 [SA106 GR.B]</t>
  </si>
  <si>
    <t>P5 SCH-20 [SA106 GR.B]</t>
  </si>
  <si>
    <t>P5 SCH-40 [SA106 GR.B]</t>
  </si>
  <si>
    <t>PI1100</t>
  </si>
  <si>
    <t>PB1100</t>
  </si>
  <si>
    <t>P5 SCH-80 [SA106 GR.B]</t>
  </si>
  <si>
    <t>PI1105</t>
  </si>
  <si>
    <t>PB1105</t>
  </si>
  <si>
    <t>P5 SCH-120 [SA106 GR.B]</t>
  </si>
  <si>
    <t>P5 SCH-160 [SA106 GR.B]</t>
  </si>
  <si>
    <t>P5 SCH-XH [SA106 GR.B]</t>
  </si>
  <si>
    <t>P5 SCH-XXH [SA106 GR.B]</t>
  </si>
  <si>
    <t>P6 SCH-5 [SA106 GR.B]</t>
  </si>
  <si>
    <t>P6 SCH-10 [SA106 GR.B]</t>
  </si>
  <si>
    <t>P6 SCH-20 [SA106 GR.B]</t>
  </si>
  <si>
    <t>P6 SCH-40 [SA106 GR.B]</t>
  </si>
  <si>
    <t>PI1090</t>
  </si>
  <si>
    <t>PB1090</t>
  </si>
  <si>
    <t>P6 SCH-80 [SA106 GR.B]</t>
  </si>
  <si>
    <t>PI1095</t>
  </si>
  <si>
    <t>PB1095</t>
  </si>
  <si>
    <t>P6 SCH-120 [SA106 GR.B]</t>
  </si>
  <si>
    <t>P6 SCH-160 [SA106 GR.B]</t>
  </si>
  <si>
    <t>PI1200</t>
  </si>
  <si>
    <t>PB1200</t>
  </si>
  <si>
    <t>P6 SCH-XH [SA106 GR.B]</t>
  </si>
  <si>
    <t>P6 SCH-XXH [SA106 GR.B]</t>
  </si>
  <si>
    <t>PI1097</t>
  </si>
  <si>
    <t>PB1097</t>
  </si>
  <si>
    <t>P7 SCH-XH [SA106 GR.B]</t>
  </si>
  <si>
    <t>P7 SCH-XXH [SA106 GR.B]</t>
  </si>
  <si>
    <t>P8 SCH-5 [SA106 GR.B]</t>
  </si>
  <si>
    <t>P8 SCH-10 [SA106 GR.B]</t>
  </si>
  <si>
    <t>P8 SCH-20 [SA106 GR.B]</t>
  </si>
  <si>
    <t>P8 SCH-30 [SA106 GR.B]</t>
  </si>
  <si>
    <t>P8 SCH-40 [SA106 GR.B]</t>
  </si>
  <si>
    <t>PI1203</t>
  </si>
  <si>
    <t>PB1203</t>
  </si>
  <si>
    <t>P8 SCH-60 [SA106 GR.B]</t>
  </si>
  <si>
    <t>P8 SCH-80 [SA106 GR.B]</t>
  </si>
  <si>
    <t>PI0076</t>
  </si>
  <si>
    <t>PB0076</t>
  </si>
  <si>
    <t>P8 SCH-100 [SA106 GR.B]</t>
  </si>
  <si>
    <t>P8 SCH-120 [SA106 GR.B]</t>
  </si>
  <si>
    <t>P8 SCH-140 [SA106 GR.B]</t>
  </si>
  <si>
    <t>P8 SCH-160 [SA106 GR.B]</t>
  </si>
  <si>
    <t>PI1207</t>
  </si>
  <si>
    <t>PB1207</t>
  </si>
  <si>
    <t>P8 SCH-XH [SA106 GR.B]</t>
  </si>
  <si>
    <t>P8 SCH-XXH [SA106 GR.B]</t>
  </si>
  <si>
    <t>PI1245</t>
  </si>
  <si>
    <t>PB1245</t>
  </si>
  <si>
    <t>P9 SCH-XH [SA106 GR.B]</t>
  </si>
  <si>
    <t>P10 SCH-5 [SA106 GR.B]</t>
  </si>
  <si>
    <t>P10 SCH-10 [SA106 GR.B]</t>
  </si>
  <si>
    <t>P10 SCH-20 [SA106 GR.B]</t>
  </si>
  <si>
    <t>P10 SCH-30 [SA106 GR.B]</t>
  </si>
  <si>
    <t>P10 SCH-40 [SA106 GR.B]</t>
  </si>
  <si>
    <t>PI1234</t>
  </si>
  <si>
    <t>PB1234</t>
  </si>
  <si>
    <t>P10 SCH-60 [SA106 GR.B]</t>
  </si>
  <si>
    <t>P10 SCH-80 [SA106 GR.B]</t>
  </si>
  <si>
    <t>PI1211</t>
  </si>
  <si>
    <t>PB1211</t>
  </si>
  <si>
    <t>P10 SCH-100 [SA106 GR.B]</t>
  </si>
  <si>
    <t>P10 SCH-120 [SA106 GR.B]</t>
  </si>
  <si>
    <t>PI1233</t>
  </si>
  <si>
    <t>PB1233</t>
  </si>
  <si>
    <t>P10 SCH-140 [SA106 GR.B]</t>
  </si>
  <si>
    <t>PI1232</t>
  </si>
  <si>
    <t>PB1232</t>
  </si>
  <si>
    <t>P10 SCH-160 [SA106 GR.B]</t>
  </si>
  <si>
    <t>PI1236</t>
  </si>
  <si>
    <t>PB1236</t>
  </si>
  <si>
    <t>P10 SCH-XH [SA106 GR.B]</t>
  </si>
  <si>
    <t>P11 SCH-XH [SA106 GR.B]</t>
  </si>
  <si>
    <t>P12 SCH-5 [SA106 GR.B]</t>
  </si>
  <si>
    <t>P12 SCH-10 [SA106 GR.B]</t>
  </si>
  <si>
    <t>P12 SCH-20 [SA106 GR.B]</t>
  </si>
  <si>
    <t>P12 SCH-30 [SA106 GR.B]</t>
  </si>
  <si>
    <t>P12 SCH-40 [SA106 GR.B]</t>
  </si>
  <si>
    <t>PI1248</t>
  </si>
  <si>
    <t>PB1248</t>
  </si>
  <si>
    <t>P12 SCH-60 [SA106 GR.B]</t>
  </si>
  <si>
    <t>P12 SCH-80 [SA106 GR.B]</t>
  </si>
  <si>
    <t>PI1212</t>
  </si>
  <si>
    <t>PB1212</t>
  </si>
  <si>
    <t>P12 SCH-100 [SA106 GR.B]</t>
  </si>
  <si>
    <t>PI0044</t>
  </si>
  <si>
    <t>PB0044</t>
  </si>
  <si>
    <t>P12 SCH-120 [SA106 GR.B]</t>
  </si>
  <si>
    <t>PI1247</t>
  </si>
  <si>
    <t>PB1247</t>
  </si>
  <si>
    <t>P12 SCH-140 [SA106 GR.B]</t>
  </si>
  <si>
    <t>P12 SCH-160 [SA106 GR.B]</t>
  </si>
  <si>
    <t>PI1227</t>
  </si>
  <si>
    <t>PB1227</t>
  </si>
  <si>
    <t>P12 SCH-XH [SA106 GR.B]</t>
  </si>
  <si>
    <t>P14 SCH-10 [SA106 GR.B]</t>
  </si>
  <si>
    <t>P14 SCH-20 [SA106 GR.B]</t>
  </si>
  <si>
    <t>P14 SCH-30 [SA106 GR.B]</t>
  </si>
  <si>
    <t>P14 SCH-40 [SA106 GR.B]</t>
  </si>
  <si>
    <t>P14 SCH-60 [SA106 GR.B]</t>
  </si>
  <si>
    <t>P14 SCH-80 [SA106 GR.B]</t>
  </si>
  <si>
    <t>PI1036</t>
  </si>
  <si>
    <t>PB1036</t>
  </si>
  <si>
    <t>P14 SCH-100 [SA106 GR.B]</t>
  </si>
  <si>
    <t>P14 SCH-120 [SA106 GR.B]</t>
  </si>
  <si>
    <t>P14 SCH-140 [SA106 GR.B]</t>
  </si>
  <si>
    <t>P14 SCH-160 [SA106 GR.B]</t>
  </si>
  <si>
    <t>P14 SCH-XH [SA106 GR.B]</t>
  </si>
  <si>
    <t>P16 SCH-10 [SA106 GR.B]</t>
  </si>
  <si>
    <t>P16 SCH-20 [SA106 GR.B]</t>
  </si>
  <si>
    <t>P16 SCH-30 [SA106 GR.B]</t>
  </si>
  <si>
    <t>P16 SCH-40 [SA106 GR.B]</t>
  </si>
  <si>
    <t>P16 SCH-60 [SA106 GR.B]</t>
  </si>
  <si>
    <t>P16 SCH-80 [SA106 GR.B]</t>
  </si>
  <si>
    <t>P16 SCH-100 [SA106 GR.B]</t>
  </si>
  <si>
    <t>P16 SCH-120 [SA106 GR.B]</t>
  </si>
  <si>
    <t>P16 SCH-140 [SA106 GR.B]</t>
  </si>
  <si>
    <t>P16 SCH-160 [SA106 GR.B]</t>
  </si>
  <si>
    <t>P16 SCH-XH [SA106 GR.B]</t>
  </si>
  <si>
    <t>P18 SCH-10 [SA106 GR.B]</t>
  </si>
  <si>
    <t>P18 SCH-20 [SA106 GR.B]</t>
  </si>
  <si>
    <t>P18 SCH-30 [SA106 GR.B]</t>
  </si>
  <si>
    <t>P18 SCH-40 [SA106 GR.B]</t>
  </si>
  <si>
    <t>P18 SCH-60 [SA106 GR.B]</t>
  </si>
  <si>
    <t>P18 SCH-80 [SA106 GR.B]</t>
  </si>
  <si>
    <t>P18 SCH-100 [SA106 GR.B]</t>
  </si>
  <si>
    <t>P18 SCH-120 [SA106 GR.B]</t>
  </si>
  <si>
    <t>P18 SCH-140 [SA106 GR.B]</t>
  </si>
  <si>
    <t>P18 SCH-160 [SA106 GR.B]</t>
  </si>
  <si>
    <t>P18 SCH-XH [SA106 GR.B]</t>
  </si>
  <si>
    <t>P20 SCH-10 [SA106 GR.B]</t>
  </si>
  <si>
    <t>P20 SCH-20 [SA106 GR.B]</t>
  </si>
  <si>
    <t>P20 SCH-30 [SA106 GR.B]</t>
  </si>
  <si>
    <t>P20 SCH-40 [SA106 GR.B]</t>
  </si>
  <si>
    <t>P20 SCH-60 [SA106 GR.B]</t>
  </si>
  <si>
    <t>P20 SCH-80 [SA106 GR.B]</t>
  </si>
  <si>
    <t>P20 SCH-100 [SA106 GR.B]</t>
  </si>
  <si>
    <t>P20 SCH-120 [SA106 GR.B]</t>
  </si>
  <si>
    <t>P20 SCH-140 [SA106 GR.B]</t>
  </si>
  <si>
    <t>P20 SCH-160 [SA106 GR.B]</t>
  </si>
  <si>
    <t>P20 SCH-XH [SA106 GR.B]</t>
  </si>
  <si>
    <t>P22 SCH-10 [SA106 GR.B]</t>
  </si>
  <si>
    <t>P22 SCH-20 [SA106 GR.B]</t>
  </si>
  <si>
    <t>P22 SCH-30 [SA106 GR.B]</t>
  </si>
  <si>
    <t>P22 SCH-60 [SA106 GR.B]</t>
  </si>
  <si>
    <t>P22 SCH-80 [SA106 GR.B]</t>
  </si>
  <si>
    <t>P22 SCH-100 [SA106 GR.B]</t>
  </si>
  <si>
    <t>P22 SCH-120 [SA106 GR.B]</t>
  </si>
  <si>
    <t>P22 SCH-140 [SA106 GR.B]</t>
  </si>
  <si>
    <t>P22 SCH-160 [SA106 GR.B]</t>
  </si>
  <si>
    <t>P22 SCH-XH [SA106 GR.B]</t>
  </si>
  <si>
    <t>P24 SCH-10 [SA106 GR.B]</t>
  </si>
  <si>
    <t>P24 SCH-20 [SA106 GR.B]</t>
  </si>
  <si>
    <t>P24 SCH-30 [SA106 GR.B]</t>
  </si>
  <si>
    <t>P24 SCH-40 [SA106 GR.B]</t>
  </si>
  <si>
    <t>P24 SCH-60 [SA106 GR.B]</t>
  </si>
  <si>
    <t>P24 SCH-80 [SA106 GR.B]</t>
  </si>
  <si>
    <t>P24 SCH-100 [SA106 GR.B]</t>
  </si>
  <si>
    <t>P24 SCH-120 [SA106 GR.B]</t>
  </si>
  <si>
    <t>P24 SCH-140 [SA106 GR.B]</t>
  </si>
  <si>
    <t>P24 SCH-160 [SA106 GR.B]</t>
  </si>
  <si>
    <t>P24 SCH-XH [SA106 GR.B]</t>
  </si>
  <si>
    <t>P26 SCH-10 [SA106 GR.B]</t>
  </si>
  <si>
    <t>P26 SCH-20 [SA106 GR.B]</t>
  </si>
  <si>
    <t>P26 SCH-XH [SA106 GR.B]</t>
  </si>
  <si>
    <t>P28 SCH-10 [SA106 GR.B]</t>
  </si>
  <si>
    <t>P28 SCH-20 [SA106 GR.B]</t>
  </si>
  <si>
    <t>P28 SCH-30 [SA106 GR.B]</t>
  </si>
  <si>
    <t>P28 SCH-XH [SA106 GR.B]</t>
  </si>
  <si>
    <t>P30 SCH-10 [SA106 GR.B]</t>
  </si>
  <si>
    <t>P30 SCH-20 [SA106 GR.B]</t>
  </si>
  <si>
    <t>P30 SCH-30 [SA106 GR.B]</t>
  </si>
  <si>
    <t>P30 SCH-XH [SA106 GR.B]</t>
  </si>
  <si>
    <t>P32 SCH-10 [SA106 GR.B]</t>
  </si>
  <si>
    <t>P32 SCH-20 [SA106 GR.B]</t>
  </si>
  <si>
    <t>P32 SCH-30 [SA106 GR.B]</t>
  </si>
  <si>
    <t>P32 SCH-40 [SA106 GR.B]</t>
  </si>
  <si>
    <t>P32 SCH-XH [SA106 GR.B]</t>
  </si>
  <si>
    <t>P34 SCH-10 [SA106 GR.B]</t>
  </si>
  <si>
    <t>P34 SCH-20 [SA106 GR.B]</t>
  </si>
  <si>
    <t>P34 SCH-30 [SA106 GR.B]</t>
  </si>
  <si>
    <t>P34 SCH-40 [SA106 GR.B]</t>
  </si>
  <si>
    <t>P34 SCH-XH [SA106 GR.B]</t>
  </si>
  <si>
    <t>P36 SCH-10 [SA106 GR.B]</t>
  </si>
  <si>
    <t>P36 SCH-20 [SA106 GR.B]</t>
  </si>
  <si>
    <t>P36 SCH-30 [SA106 GR.B]</t>
  </si>
  <si>
    <t>P36 SCH-40 [SA106 GR.B]</t>
  </si>
  <si>
    <t>P36 SCH-XH [SA106 GR.B]</t>
  </si>
  <si>
    <t>P42 SCH-30 [SA106 GR.B]</t>
  </si>
  <si>
    <t>P42 SCH-60 [SA106 GR.B]</t>
  </si>
  <si>
    <t>P42 SCH-XH [SA106 GR.B]</t>
  </si>
  <si>
    <t>P48 SCH-30 [SA106 GR.B]</t>
  </si>
  <si>
    <t>P48 SCH-60 [SA106 GR.B]</t>
  </si>
  <si>
    <t>P48 SCH-XH [SA106 GR.B]</t>
  </si>
  <si>
    <t>P0.125 SCH-5 [SA106 GR.C]</t>
  </si>
  <si>
    <t>P0.125 SCH-10 [SA106 GR.C]</t>
  </si>
  <si>
    <t>P0.125 SCH-40 [SA106 GR.C]</t>
  </si>
  <si>
    <t>P0.125 SCH-80 [SA106 GR.C]</t>
  </si>
  <si>
    <t>P0.125 SCH-XH [SA106 GR.C]</t>
  </si>
  <si>
    <t>P0.25 SCH-5 [SA106 GR.C]</t>
  </si>
  <si>
    <t>P0.25 SCH-10 [SA106 GR.C]</t>
  </si>
  <si>
    <t>P0.25 SCH-40 [SA106 GR.C]</t>
  </si>
  <si>
    <t>P0.25 SCH-80 [SA106 GR.C]</t>
  </si>
  <si>
    <t>P0.25 SCH-XH [SA106 GR.C]</t>
  </si>
  <si>
    <t>P0.375 SCH-5 [SA106 GR.C]</t>
  </si>
  <si>
    <t>P0.375 SCH-10 [SA106 GR.C]</t>
  </si>
  <si>
    <t>P0.375 SCH-40 [SA106 GR.C]</t>
  </si>
  <si>
    <t>P0.375 SCH-80 [SA106 GR.C]</t>
  </si>
  <si>
    <t>P0.375 SCH-XH [SA106 GR.C]</t>
  </si>
  <si>
    <t>P0.5 SCH-5 [SA106 GR.C]</t>
  </si>
  <si>
    <t>P0.5 SCH-10 [SA106 GR.C]</t>
  </si>
  <si>
    <t>P0.5 SCH-40 [SA106 GR.C]</t>
  </si>
  <si>
    <t>P0.5 SCH-80 [SA106 GR.C]</t>
  </si>
  <si>
    <t>P0.5 SCH-160 [SA106 GR.C]</t>
  </si>
  <si>
    <t>P0.5 SCH-XH [SA106 GR.C]</t>
  </si>
  <si>
    <t>P0.5 SCH-XXH [SA106 GR.C]</t>
  </si>
  <si>
    <t>P0.75 SCH-5 [SA106 GR.C]</t>
  </si>
  <si>
    <t>P0.75 SCH-10 [SA106 GR.C]</t>
  </si>
  <si>
    <t>P0.75 SCH-40 [SA106 GR.C]</t>
  </si>
  <si>
    <t>P0.75 SCH-80 [SA106 GR.C]</t>
  </si>
  <si>
    <t>P0.75 SCH-160 [SA106 GR.C]</t>
  </si>
  <si>
    <t>P0.75 SCH-XH [SA106 GR.C]</t>
  </si>
  <si>
    <t>P0.75 SCH-XXH [SA106 GR.C]</t>
  </si>
  <si>
    <t>P1 SCH-5 [SA106 GR.C]</t>
  </si>
  <si>
    <t>P1 SCH-10 [SA106 GR.C]</t>
  </si>
  <si>
    <t>P1 SCH-40 [SA106 GR.C]</t>
  </si>
  <si>
    <t>P1 SCH-80 [SA106 GR.C]</t>
  </si>
  <si>
    <t>P1 SCH-160 [SA106 GR.C]</t>
  </si>
  <si>
    <t>P1 SCH-XH [SA106 GR.C]</t>
  </si>
  <si>
    <t>P1 SCH-XXH [SA106 GR.C]</t>
  </si>
  <si>
    <t>P1.25 SCH-5 [SA106 GR.C]</t>
  </si>
  <si>
    <t>P1.25 SCH-10 [SA106 GR.C]</t>
  </si>
  <si>
    <t>P1.25 SCH-40 [SA106 GR.C]</t>
  </si>
  <si>
    <t>P1.25 SCH-80 [SA106 GR.C]</t>
  </si>
  <si>
    <t>P1.25 SCH-160 [SA106 GR.C]</t>
  </si>
  <si>
    <t>P1.25 SCH-XH [SA106 GR.C]</t>
  </si>
  <si>
    <t>P1.25 SCH-XXH [SA106 GR.C]</t>
  </si>
  <si>
    <t>P1.5 SCH-5 [SA106 GR.C]</t>
  </si>
  <si>
    <t>P1.5 SCH-10 [SA106 GR.C]</t>
  </si>
  <si>
    <t>P1.5 SCH-40 [SA106 GR.C]</t>
  </si>
  <si>
    <t>P1.5 SCH-80 [SA106 GR.C]</t>
  </si>
  <si>
    <t>P1.5 SCH-160 [SA106 GR.C]</t>
  </si>
  <si>
    <t>P1.5 SCH-XH [SA106 GR.C]</t>
  </si>
  <si>
    <t>P1.5 SCH-XXH [SA106 GR.C]</t>
  </si>
  <si>
    <t>PI1038</t>
  </si>
  <si>
    <t>PB1038</t>
  </si>
  <si>
    <t>P2 SCH-5 [SA106 GR.C]</t>
  </si>
  <si>
    <t>P2 SCH-10 [SA106 GR.C]</t>
  </si>
  <si>
    <t>P2 SCH-40 [SA106 GR.C]</t>
  </si>
  <si>
    <t>P2 SCH-80 [SA106 GR.C]</t>
  </si>
  <si>
    <t>P2 SCH-160 [SA106 GR.C]</t>
  </si>
  <si>
    <t>P2 SCH-XH [SA106 GR.C]</t>
  </si>
  <si>
    <t>P2 SCH-XXH [SA106 GR.C]</t>
  </si>
  <si>
    <t>PI0021</t>
  </si>
  <si>
    <t>PB0021</t>
  </si>
  <si>
    <t>P2.5 SCH-5 [SA106 GR.C]</t>
  </si>
  <si>
    <t>P2.5 SCH-10 [SA106 GR.C]</t>
  </si>
  <si>
    <t>P2.5 SCH-40 [SA106 GR.C]</t>
  </si>
  <si>
    <t>P2.5 SCH-80 [SA106 GR.C]</t>
  </si>
  <si>
    <t>P2.5 SCH-160 [SA106 GR.C]</t>
  </si>
  <si>
    <t>P2.5 SCH-XH [SA106 GR.C]</t>
  </si>
  <si>
    <t>P2.5 SCH-XXH [SA106 GR.C]</t>
  </si>
  <si>
    <t>P3 SCH-5 [SA106 GR.C]</t>
  </si>
  <si>
    <t>P3 SCH-10 [SA106 GR.C]</t>
  </si>
  <si>
    <t>P3 SCH-40 [SA106 GR.C]</t>
  </si>
  <si>
    <t>P3 SCH-80 [SA106 GR.C]</t>
  </si>
  <si>
    <t>P3 SCH-160 [SA106 GR.C]</t>
  </si>
  <si>
    <t>P3 SCH-XH [SA106 GR.C]</t>
  </si>
  <si>
    <t>P3 SCH-XXH [SA106 GR.C]</t>
  </si>
  <si>
    <t>PI1064</t>
  </si>
  <si>
    <t>PB1064</t>
  </si>
  <si>
    <t>P3.5 SCH-5 [SA106 GR.C]</t>
  </si>
  <si>
    <t>P3.5 SCH-10 [SA106 GR.C]</t>
  </si>
  <si>
    <t>P3.5 SCH-40 [SA106 GR.C]</t>
  </si>
  <si>
    <t>P3.5 SCH-80 [SA106 GR.C]</t>
  </si>
  <si>
    <t>P3.5 SCH-XH [SA106 GR.C]</t>
  </si>
  <si>
    <t>P3.5 SCH-XXH [SA106 GR.C]</t>
  </si>
  <si>
    <t>P4 SCH-5 [SA106 GR.C]</t>
  </si>
  <si>
    <t>P4 SCH-10 [SA106 GR.C]</t>
  </si>
  <si>
    <t>P4 SCH-40 [SA106 GR.C]</t>
  </si>
  <si>
    <t>P4 SCH-60 [SA106 GR.C]</t>
  </si>
  <si>
    <t>P4 SCH-80 [SA106 GR.C]</t>
  </si>
  <si>
    <t>P4 SCH-120 [SA106 GR.C]</t>
  </si>
  <si>
    <t>P4 SCH-160 [SA106 GR.C]</t>
  </si>
  <si>
    <t>P4 SCH-XH [SA106 GR.C]</t>
  </si>
  <si>
    <t>P4 SCH-XXH [SA106 GR.C]</t>
  </si>
  <si>
    <t>PI1083</t>
  </si>
  <si>
    <t>PB1083</t>
  </si>
  <si>
    <t>P4.5 SCH-XH [SA106 GR.C]</t>
  </si>
  <si>
    <t>P4.5 SCH-XXH [SA106 GR.C]</t>
  </si>
  <si>
    <t>P5 SCH-5 [SA106 GR.C]</t>
  </si>
  <si>
    <t>P5 SCH-10 [SA106 GR.C]</t>
  </si>
  <si>
    <t>P5 SCH-20 [SA106 GR.C]</t>
  </si>
  <si>
    <t>P5 SCH-40 [SA106 GR.C]</t>
  </si>
  <si>
    <t>P5 SCH-80 [SA106 GR.C]</t>
  </si>
  <si>
    <t>P5 SCH-120 [SA106 GR.C]</t>
  </si>
  <si>
    <t>P5 SCH-160 [SA106 GR.C]</t>
  </si>
  <si>
    <t>P5 SCH-XH [SA106 GR.C]</t>
  </si>
  <si>
    <t>P5 SCH-XXH [SA106 GR.C]</t>
  </si>
  <si>
    <t>P6 SCH-5 [SA106 GR.C]</t>
  </si>
  <si>
    <t>P6 SCH-10 [SA106 GR.C]</t>
  </si>
  <si>
    <t>P6 SCH-20 [SA106 GR.C]</t>
  </si>
  <si>
    <t>P6 SCH-40 [SA106 GR.C]</t>
  </si>
  <si>
    <t>P6 SCH-80 [SA106 GR.C]</t>
  </si>
  <si>
    <t>P6 SCH-120 [SA106 GR.C]</t>
  </si>
  <si>
    <t>P6 SCH-160 [SA106 GR.C]</t>
  </si>
  <si>
    <t>P6 SCH-XH [SA106 GR.C]</t>
  </si>
  <si>
    <t>P6 SCH-XXH [SA106 GR.C]</t>
  </si>
  <si>
    <t>PI1099</t>
  </si>
  <si>
    <t>PB1099</t>
  </si>
  <si>
    <t>P7 SCH-XH [SA106 GR.C]</t>
  </si>
  <si>
    <t>P7 SCH-XXH [SA106 GR.C]</t>
  </si>
  <si>
    <t>P8 SCH-5 [SA106 GR.C]</t>
  </si>
  <si>
    <t>P8 SCH-10 [SA106 GR.C]</t>
  </si>
  <si>
    <t>P8 SCH-20 [SA106 GR.C]</t>
  </si>
  <si>
    <t>P8 SCH-30 [SA106 GR.C]</t>
  </si>
  <si>
    <t>P8 SCH-40 [SA106 GR.C]</t>
  </si>
  <si>
    <t>P8 SCH-60 [SA106 GR.C]</t>
  </si>
  <si>
    <t>P8 SCH-80 [SA106 GR.C]</t>
  </si>
  <si>
    <t>P8 SCH-100 [SA106 GR.C]</t>
  </si>
  <si>
    <t>P8 SCH-120 [SA106 GR.C]</t>
  </si>
  <si>
    <t>P8 SCH-140 [SA106 GR.C]</t>
  </si>
  <si>
    <t>P8 SCH-160 [SA106 GR.C]</t>
  </si>
  <si>
    <t>PI1244</t>
  </si>
  <si>
    <t>PB1244</t>
  </si>
  <si>
    <t>P8 SCH-XH [SA106 GR.C]</t>
  </si>
  <si>
    <t>P8 SCH-XXH [SA106 GR.C]</t>
  </si>
  <si>
    <t>P9 SCH-XH [SA106 GR.C]</t>
  </si>
  <si>
    <t>P10 SCH-5 [SA106 GR.C]</t>
  </si>
  <si>
    <t>P10 SCH-10 [SA106 GR.C]</t>
  </si>
  <si>
    <t>P10 SCH-20 [SA106 GR.C]</t>
  </si>
  <si>
    <t>P10 SCH-30 [SA106 GR.C]</t>
  </si>
  <si>
    <t>P10 SCH-40 [SA106 GR.C]</t>
  </si>
  <si>
    <t>P10 SCH-60 [SA106 GR.C]</t>
  </si>
  <si>
    <t>P10 SCH-80 [SA106 GR.C]</t>
  </si>
  <si>
    <t>P10 SCH-100 [SA106 GR.C]</t>
  </si>
  <si>
    <t>P10 SCH-120 [SA106 GR.C]</t>
  </si>
  <si>
    <t>P10 SCH-140 [SA106 GR.C]</t>
  </si>
  <si>
    <t>P10 SCH-160 [SA106 GR.C]</t>
  </si>
  <si>
    <t>P10 SCH-XH [SA106 GR.C]</t>
  </si>
  <si>
    <t>P11 SCH-XH [SA106 GR.C]</t>
  </si>
  <si>
    <t>P12 SCH-5 [SA106 GR.C]</t>
  </si>
  <si>
    <t>P12 SCH-10 [SA106 GR.C]</t>
  </si>
  <si>
    <t>P12 SCH-20 [SA106 GR.C]</t>
  </si>
  <si>
    <t>P12 SCH-30 [SA106 GR.C]</t>
  </si>
  <si>
    <t>P12 SCH-40 [SA106 GR.C]</t>
  </si>
  <si>
    <t>P12 SCH-60 [SA106 GR.C]</t>
  </si>
  <si>
    <t>P12 SCH-80 [SA106 GR.C]</t>
  </si>
  <si>
    <t>P12 SCH-100 [SA106 GR.C]</t>
  </si>
  <si>
    <t>P12 SCH-120 [SA106 GR.C]</t>
  </si>
  <si>
    <t>PI1246</t>
  </si>
  <si>
    <t>PB1246</t>
  </si>
  <si>
    <t>P12 SCH-140 [SA106 GR.C]</t>
  </si>
  <si>
    <t>P12 SCH-160 [SA106 GR.C]</t>
  </si>
  <si>
    <t>P12 SCH-XH [SA106 GR.C]</t>
  </si>
  <si>
    <t>P14 SCH-10 [SA106 GR.C]</t>
  </si>
  <si>
    <t>P14 SCH-20 [SA106 GR.C]</t>
  </si>
  <si>
    <t>P14 SCH-30 [SA106 GR.C]</t>
  </si>
  <si>
    <t>P14 SCH-40 [SA106 GR.C]</t>
  </si>
  <si>
    <t>P14 SCH-60 [SA106 GR.C]</t>
  </si>
  <si>
    <t>P14 SCH-80 [SA106 GR.C]</t>
  </si>
  <si>
    <t>P14 SCH-100 [SA106 GR.C]</t>
  </si>
  <si>
    <t>P14 SCH-120 [SA106 GR.C]</t>
  </si>
  <si>
    <t>P14 SCH-140 [SA106 GR.C]</t>
  </si>
  <si>
    <t>P14 SCH-160 [SA106 GR.C]</t>
  </si>
  <si>
    <t>P14 SCH-XH [SA106 GR.C]</t>
  </si>
  <si>
    <t>P16 SCH-10 [SA106 GR.C]</t>
  </si>
  <si>
    <t>P16 SCH-20 [SA106 GR.C]</t>
  </si>
  <si>
    <t>P16 SCH-30 [SA106 GR.C]</t>
  </si>
  <si>
    <t>P16 SCH-40 [SA106 GR.C]</t>
  </si>
  <si>
    <t>P16 SCH-60 [SA106 GR.C]</t>
  </si>
  <si>
    <t>P16 SCH-80 [SA106 GR.C]</t>
  </si>
  <si>
    <t>P16 SCH-100 [SA106 GR.C]</t>
  </si>
  <si>
    <t>P16 SCH-120 [SA106 GR.C]</t>
  </si>
  <si>
    <t>P16 SCH-140 [SA106 GR.C]</t>
  </si>
  <si>
    <t>P16 SCH-160 [SA106 GR.C]</t>
  </si>
  <si>
    <t>P16 SCH-XH [SA106 GR.C]</t>
  </si>
  <si>
    <t>P18 SCH-10 [SA106 GR.C]</t>
  </si>
  <si>
    <t>P18 SCH-20 [SA106 GR.C]</t>
  </si>
  <si>
    <t>P18 SCH-30 [SA106 GR.C]</t>
  </si>
  <si>
    <t>P18 SCH-40 [SA106 GR.C]</t>
  </si>
  <si>
    <t>P18 SCH-60 [SA106 GR.C]</t>
  </si>
  <si>
    <t>P18 SCH-80 [SA106 GR.C]</t>
  </si>
  <si>
    <t>P18 SCH-100 [SA106 GR.C]</t>
  </si>
  <si>
    <t>P18 SCH-120 [SA106 GR.C]</t>
  </si>
  <si>
    <t>P18 SCH-140 [SA106 GR.C]</t>
  </si>
  <si>
    <t>P18 SCH-160 [SA106 GR.C]</t>
  </si>
  <si>
    <t>P18 SCH-XH [SA106 GR.C]</t>
  </si>
  <si>
    <t>P20 SCH-10 [SA106 GR.C]</t>
  </si>
  <si>
    <t>P20 SCH-20 [SA106 GR.C]</t>
  </si>
  <si>
    <t>P20 SCH-30 [SA106 GR.C]</t>
  </si>
  <si>
    <t>P20 SCH-40 [SA106 GR.C]</t>
  </si>
  <si>
    <t>P20 SCH-60 [SA106 GR.C]</t>
  </si>
  <si>
    <t>P20 SCH-80 [SA106 GR.C]</t>
  </si>
  <si>
    <t>P20 SCH-100 [SA106 GR.C]</t>
  </si>
  <si>
    <t>P20 SCH-120 [SA106 GR.C]</t>
  </si>
  <si>
    <t>P20 SCH-140 [SA106 GR.C]</t>
  </si>
  <si>
    <t>P20 SCH-160 [SA106 GR.C]</t>
  </si>
  <si>
    <t>P20 SCH-XH [SA106 GR.C]</t>
  </si>
  <si>
    <t>P22 SCH-10 [SA106 GR.C]</t>
  </si>
  <si>
    <t>P22 SCH-20 [SA106 GR.C]</t>
  </si>
  <si>
    <t>P22 SCH-30 [SA106 GR.C]</t>
  </si>
  <si>
    <t>P22 SCH-60 [SA106 GR.C]</t>
  </si>
  <si>
    <t>P22 SCH-80 [SA106 GR.C]</t>
  </si>
  <si>
    <t>P22 SCH-100 [SA106 GR.C]</t>
  </si>
  <si>
    <t>P22 SCH-120 [SA106 GR.C]</t>
  </si>
  <si>
    <t>P22 SCH-140 [SA106 GR.C]</t>
  </si>
  <si>
    <t>P22 SCH-160 [SA106 GR.C]</t>
  </si>
  <si>
    <t>P22 SCH-XH [SA106 GR.C]</t>
  </si>
  <si>
    <t>P24 SCH-10 [SA106 GR.C]</t>
  </si>
  <si>
    <t>P24 SCH-20 [SA106 GR.C]</t>
  </si>
  <si>
    <t>P24 SCH-30 [SA106 GR.C]</t>
  </si>
  <si>
    <t>P24 SCH-40 [SA106 GR.C]</t>
  </si>
  <si>
    <t>P24 SCH-60 [SA106 GR.C]</t>
  </si>
  <si>
    <t>P24 SCH-80 [SA106 GR.C]</t>
  </si>
  <si>
    <t>P24 SCH-100 [SA106 GR.C]</t>
  </si>
  <si>
    <t>P24 SCH-120 [SA106 GR.C]</t>
  </si>
  <si>
    <t>P24 SCH-140 [SA106 GR.C]</t>
  </si>
  <si>
    <t>P24 SCH-160 [SA106 GR.C]</t>
  </si>
  <si>
    <t>P24 SCH-XH [SA106 GR.C]</t>
  </si>
  <si>
    <t>P26 SCH-10 [SA106 GR.C]</t>
  </si>
  <si>
    <t>P26 SCH-20 [SA106 GR.C]</t>
  </si>
  <si>
    <t>P26 SCH-XH [SA106 GR.C]</t>
  </si>
  <si>
    <t>P28 SCH-10 [SA106 GR.C]</t>
  </si>
  <si>
    <t>P28 SCH-20 [SA106 GR.C]</t>
  </si>
  <si>
    <t>P28 SCH-30 [SA106 GR.C]</t>
  </si>
  <si>
    <t>P28 SCH-XH [SA106 GR.C]</t>
  </si>
  <si>
    <t>P30 SCH-10 [SA106 GR.C]</t>
  </si>
  <si>
    <t>P30 SCH-20 [SA106 GR.C]</t>
  </si>
  <si>
    <t>P30 SCH-30 [SA106 GR.C]</t>
  </si>
  <si>
    <t>P30 SCH-XH [SA106 GR.C]</t>
  </si>
  <si>
    <t>P32 SCH-10 [SA106 GR.C]</t>
  </si>
  <si>
    <t>P32 SCH-20 [SA106 GR.C]</t>
  </si>
  <si>
    <t>P32 SCH-30 [SA106 GR.C]</t>
  </si>
  <si>
    <t>P32 SCH-40 [SA106 GR.C]</t>
  </si>
  <si>
    <t>P32 SCH-XH [SA106 GR.C]</t>
  </si>
  <si>
    <t>P34 SCH-10 [SA106 GR.C]</t>
  </si>
  <si>
    <t>P34 SCH-20 [SA106 GR.C]</t>
  </si>
  <si>
    <t>P34 SCH-30 [SA106 GR.C]</t>
  </si>
  <si>
    <t>P34 SCH-40 [SA106 GR.C]</t>
  </si>
  <si>
    <t>P34 SCH-XH [SA106 GR.C]</t>
  </si>
  <si>
    <t>P36 SCH-10 [SA106 GR.C]</t>
  </si>
  <si>
    <t>P36 SCH-20 [SA106 GR.C]</t>
  </si>
  <si>
    <t>P36 SCH-30 [SA106 GR.C]</t>
  </si>
  <si>
    <t>P36 SCH-40 [SA106 GR.C]</t>
  </si>
  <si>
    <t>P36 SCH-XH [SA106 GR.C]</t>
  </si>
  <si>
    <t>P42 SCH-30 [SA106 GR.C]</t>
  </si>
  <si>
    <t>P42 SCH-60 [SA106 GR.C]</t>
  </si>
  <si>
    <t>P42 SCH-XH [SA106 GR.C]</t>
  </si>
  <si>
    <t>P48 SCH-30 [SA106 GR.C]</t>
  </si>
  <si>
    <t>P48 SCH-60 [SA106 GR.C]</t>
  </si>
  <si>
    <t>P48 SCH-XH [SA106 GR.C]</t>
  </si>
  <si>
    <t>P0.125 SCH-5 [SA182 F316L]</t>
  </si>
  <si>
    <t>P0.125 SCH-10 [SA182 F316L]</t>
  </si>
  <si>
    <t>P0.125 SCH-40 [SA182 F316L]</t>
  </si>
  <si>
    <t>P0.125 SCH-80 [SA182 F316L]</t>
  </si>
  <si>
    <t>P0.125 SCH-XH [SA182 F316L]</t>
  </si>
  <si>
    <t>P0.25 SCH-5 [SA182 F316L]</t>
  </si>
  <si>
    <t>P0.25 SCH-10 [SA182 F316L]</t>
  </si>
  <si>
    <t>P0.25 SCH-40 [SA182 F316L]</t>
  </si>
  <si>
    <t>P0.25 SCH-80 [SA182 F316L]</t>
  </si>
  <si>
    <t>P0.25 SCH-XH [SA182 F316L]</t>
  </si>
  <si>
    <t>P0.375 SCH-5 [SA182 F316L]</t>
  </si>
  <si>
    <t>P0.375 SCH-10 [SA182 F316L]</t>
  </si>
  <si>
    <t>P0.375 SCH-40 [SA182 F316L]</t>
  </si>
  <si>
    <t>P0.375 SCH-80 [SA182 F316L]</t>
  </si>
  <si>
    <t>P0.375 SCH-XH [SA182 F316L]</t>
  </si>
  <si>
    <t>P0.5 SCH-5 [SA182 F316L]</t>
  </si>
  <si>
    <t>P0.5 SCH-10 [SA182 F316L]</t>
  </si>
  <si>
    <t>P0.5 SCH-40 [SA182 F316L]</t>
  </si>
  <si>
    <t>P0.5 SCH-80 [SA182 F316L]</t>
  </si>
  <si>
    <t>P0.5 SCH-160 [SA182 F316L]</t>
  </si>
  <si>
    <t>P0.5 SCH-XH [SA182 F316L]</t>
  </si>
  <si>
    <t>P0.5 SCH-XXH [SA182 F316L]</t>
  </si>
  <si>
    <t>P0.75 SCH-5 [SA182 F316L]</t>
  </si>
  <si>
    <t>P0.75 SCH-10 [SA182 F316L]</t>
  </si>
  <si>
    <t>P0.75 SCH-40 [SA182 F316L]</t>
  </si>
  <si>
    <t>P0.75 SCH-80 [SA182 F316L]</t>
  </si>
  <si>
    <t>P0.75 SCH-160 [SA182 F316L]</t>
  </si>
  <si>
    <t>P0.75 SCH-XH [SA182 F316L]</t>
  </si>
  <si>
    <t>P0.75 SCH-XXH [SA182 F316L]</t>
  </si>
  <si>
    <t>P1 SCH-5 [SA182 F316L]</t>
  </si>
  <si>
    <t>P1 SCH-10 [SA182 F316L]</t>
  </si>
  <si>
    <t>P1 SCH-40 [SA182 F316L]</t>
  </si>
  <si>
    <t>P1 SCH-80 [SA182 F316L]</t>
  </si>
  <si>
    <t>P1 SCH-160 [SA182 F316L]</t>
  </si>
  <si>
    <t>P1 SCH-XH [SA182 F316L]</t>
  </si>
  <si>
    <t>P1 SCH-XXH [SA182 F316L]</t>
  </si>
  <si>
    <t>P1.25 SCH-5 [SA182 F316L]</t>
  </si>
  <si>
    <t>P1.25 SCH-10 [SA182 F316L]</t>
  </si>
  <si>
    <t>P1.25 SCH-40 [SA182 F316L]</t>
  </si>
  <si>
    <t>P1.25 SCH-80 [SA182 F316L]</t>
  </si>
  <si>
    <t>P1.25 SCH-160 [SA182 F316L]</t>
  </si>
  <si>
    <t>P1.25 SCH-XH [SA182 F316L]</t>
  </si>
  <si>
    <t>P1.25 SCH-XXH [SA182 F316L]</t>
  </si>
  <si>
    <t>P1.5 SCH-5 [SA182 F316L]</t>
  </si>
  <si>
    <t>P1.5 SCH-10 [SA182 F316L]</t>
  </si>
  <si>
    <t>P1.5 SCH-40 [SA182 F316L]</t>
  </si>
  <si>
    <t>P1.5 SCH-80 [SA182 F316L]</t>
  </si>
  <si>
    <t>P1.5 SCH-160 [SA182 F316L]</t>
  </si>
  <si>
    <t>P1.5 SCH-XH [SA182 F316L]</t>
  </si>
  <si>
    <t>P1.5 SCH-XXH [SA182 F316L]</t>
  </si>
  <si>
    <t>P2 SCH-5 [SA182 F316L]</t>
  </si>
  <si>
    <t>P2 SCH-10 [SA182 F316L]</t>
  </si>
  <si>
    <t>P2 SCH-40 [SA182 F316L]</t>
  </si>
  <si>
    <t>P2 SCH-80 [SA182 F316L]</t>
  </si>
  <si>
    <t>P2 SCH-160 [SA182 F316L]</t>
  </si>
  <si>
    <t>P2 SCH-XH [SA182 F316L]</t>
  </si>
  <si>
    <t>P2 SCH-XXH [SA182 F316L]</t>
  </si>
  <si>
    <t>P2.5 SCH-5 [SA182 F316L]</t>
  </si>
  <si>
    <t>P2.5 SCH-10 [SA182 F316L]</t>
  </si>
  <si>
    <t>P2.5 SCH-40 [SA182 F316L]</t>
  </si>
  <si>
    <t>P2.5 SCH-80 [SA182 F316L]</t>
  </si>
  <si>
    <t>P2.5 SCH-160 [SA182 F316L]</t>
  </si>
  <si>
    <t>P2.5 SCH-XH [SA182 F316L]</t>
  </si>
  <si>
    <t>P2.5 SCH-XXH [SA182 F316L]</t>
  </si>
  <si>
    <t>P3 SCH-5 [SA182 F316L]</t>
  </si>
  <si>
    <t>P3 SCH-10 [SA182 F316L]</t>
  </si>
  <si>
    <t>P3 SCH-40 [SA182 F316L]</t>
  </si>
  <si>
    <t>P3 SCH-80 [SA182 F316L]</t>
  </si>
  <si>
    <t>P3 SCH-160 [SA182 F316L]</t>
  </si>
  <si>
    <t>P3 SCH-XH [SA182 F316L]</t>
  </si>
  <si>
    <t>P3 SCH-XXH [SA182 F316L]</t>
  </si>
  <si>
    <t>P3.5 SCH-5 [SA182 F316L]</t>
  </si>
  <si>
    <t>P3.5 SCH-10 [SA182 F316L]</t>
  </si>
  <si>
    <t>P3.5 SCH-40 [SA182 F316L]</t>
  </si>
  <si>
    <t>P3.5 SCH-80 [SA182 F316L]</t>
  </si>
  <si>
    <t>P3.5 SCH-XH [SA182 F316L]</t>
  </si>
  <si>
    <t>P3.5 SCH-XXH [SA182 F316L]</t>
  </si>
  <si>
    <t>P4 SCH-5 [SA182 F316L]</t>
  </si>
  <si>
    <t>P4 SCH-10 [SA182 F316L]</t>
  </si>
  <si>
    <t>P4 SCH-40 [SA182 F316L]</t>
  </si>
  <si>
    <t>P4 SCH-60 [SA182 F316L]</t>
  </si>
  <si>
    <t>P4 SCH-80 [SA182 F316L]</t>
  </si>
  <si>
    <t>P4 SCH-120 [SA182 F316L]</t>
  </si>
  <si>
    <t>P4 SCH-160 [SA182 F316L]</t>
  </si>
  <si>
    <t>P4 SCH-XH [SA182 F316L]</t>
  </si>
  <si>
    <t>P4 SCH-XXH [SA182 F316L]</t>
  </si>
  <si>
    <t>P4.5 SCH-XH [SA182 F316L]</t>
  </si>
  <si>
    <t>P4.5 SCH-XXH [SA182 F316L]</t>
  </si>
  <si>
    <t>P5 SCH-5 [SA182 F316L]</t>
  </si>
  <si>
    <t>P5 SCH-10 [SA182 F316L]</t>
  </si>
  <si>
    <t>P5 SCH-20 [SA182 F316L]</t>
  </si>
  <si>
    <t>P5 SCH-40 [SA182 F316L]</t>
  </si>
  <si>
    <t>P5 SCH-80 [SA182 F316L]</t>
  </si>
  <si>
    <t>P5 SCH-120 [SA182 F316L]</t>
  </si>
  <si>
    <t>P5 SCH-160 [SA182 F316L]</t>
  </si>
  <si>
    <t>P5 SCH-XH [SA182 F316L]</t>
  </si>
  <si>
    <t>P5 SCH-XXH [SA182 F316L]</t>
  </si>
  <si>
    <t>P6 SCH-5 [SA182 F316L]</t>
  </si>
  <si>
    <t>P6 SCH-10 [SA182 F316L]</t>
  </si>
  <si>
    <t>P6 SCH-20 [SA182 F316L]</t>
  </si>
  <si>
    <t>P6 SCH-40 [SA182 F316L]</t>
  </si>
  <si>
    <t>PI0112</t>
  </si>
  <si>
    <t>PB0112</t>
  </si>
  <si>
    <t>P6 SCH-80 [SA182 F316L]</t>
  </si>
  <si>
    <t>P6 SCH-120 [SA182 F316L]</t>
  </si>
  <si>
    <t>P6 SCH-160 [SA182 F316L]</t>
  </si>
  <si>
    <t>P6 SCH-XH [SA182 F316L]</t>
  </si>
  <si>
    <t>P6 SCH-XXH [SA182 F316L]</t>
  </si>
  <si>
    <t>P7 SCH-XH [SA182 F316L]</t>
  </si>
  <si>
    <t>P7 SCH-XXH [SA182 F316L]</t>
  </si>
  <si>
    <t>P8 SCH-5 [SA182 F316L]</t>
  </si>
  <si>
    <t>P8 SCH-10 [SA182 F316L]</t>
  </si>
  <si>
    <t>P8 SCH-20 [SA182 F316L]</t>
  </si>
  <si>
    <t>P8 SCH-30 [SA182 F316L]</t>
  </si>
  <si>
    <t>P8 SCH-40 [SA182 F316L]</t>
  </si>
  <si>
    <t>P8 SCH-60 [SA182 F316L]</t>
  </si>
  <si>
    <t>P8 SCH-80 [SA182 F316L]</t>
  </si>
  <si>
    <t>P8 SCH-100 [SA182 F316L]</t>
  </si>
  <si>
    <t>P8 SCH-120 [SA182 F316L]</t>
  </si>
  <si>
    <t>P8 SCH-140 [SA182 F316L]</t>
  </si>
  <si>
    <t>P8 SCH-160 [SA182 F316L]</t>
  </si>
  <si>
    <t>P8 SCH-XH [SA182 F316L]</t>
  </si>
  <si>
    <t>P8 SCH-XXH [SA182 F316L]</t>
  </si>
  <si>
    <t>P9 SCH-XH [SA182 F316L]</t>
  </si>
  <si>
    <t>P10 SCH-5 [SA182 F316L]</t>
  </si>
  <si>
    <t>P10 SCH-10 [SA182 F316L]</t>
  </si>
  <si>
    <t>P10 SCH-20 [SA182 F316L]</t>
  </si>
  <si>
    <t>P10 SCH-30 [SA182 F316L]</t>
  </si>
  <si>
    <t>P10 SCH-40 [SA182 F316L]</t>
  </si>
  <si>
    <t>P10 SCH-60 [SA182 F316L]</t>
  </si>
  <si>
    <t>P10 SCH-80 [SA182 F316L]</t>
  </si>
  <si>
    <t>P10 SCH-100 [SA182 F316L]</t>
  </si>
  <si>
    <t>P10 SCH-120 [SA182 F316L]</t>
  </si>
  <si>
    <t>P10 SCH-140 [SA182 F316L]</t>
  </si>
  <si>
    <t>P10 SCH-160 [SA182 F316L]</t>
  </si>
  <si>
    <t>P10 SCH-XH [SA182 F316L]</t>
  </si>
  <si>
    <t>P11 SCH-XH [SA182 F316L]</t>
  </si>
  <si>
    <t>P12 SCH-5 [SA182 F316L]</t>
  </si>
  <si>
    <t>P12 SCH-10 [SA182 F316L]</t>
  </si>
  <si>
    <t>P12 SCH-20 [SA182 F316L]</t>
  </si>
  <si>
    <t>P12 SCH-30 [SA182 F316L]</t>
  </si>
  <si>
    <t>P12 SCH-40 [SA182 F316L]</t>
  </si>
  <si>
    <t>P12 SCH-60 [SA182 F316L]</t>
  </si>
  <si>
    <t>P12 SCH-80 [SA182 F316L]</t>
  </si>
  <si>
    <t>P12 SCH-100 [SA182 F316L]</t>
  </si>
  <si>
    <t>P12 SCH-120 [SA182 F316L]</t>
  </si>
  <si>
    <t>P12 SCH-140 [SA182 F316L]</t>
  </si>
  <si>
    <t>P12 SCH-160 [SA182 F316L]</t>
  </si>
  <si>
    <t>P12 SCH-XH [SA182 F316L]</t>
  </si>
  <si>
    <t>P14 SCH-10 [SA182 F316L]</t>
  </si>
  <si>
    <t>P14 SCH-20 [SA182 F316L]</t>
  </si>
  <si>
    <t>P14 SCH-30 [SA182 F316L]</t>
  </si>
  <si>
    <t>P14 SCH-40 [SA182 F316L]</t>
  </si>
  <si>
    <t>P14 SCH-60 [SA182 F316L]</t>
  </si>
  <si>
    <t>P14 SCH-80 [SA182 F316L]</t>
  </si>
  <si>
    <t>P14 SCH-100 [SA182 F316L]</t>
  </si>
  <si>
    <t>P14 SCH-120 [SA182 F316L]</t>
  </si>
  <si>
    <t>P14 SCH-140 [SA182 F316L]</t>
  </si>
  <si>
    <t>P14 SCH-160 [SA182 F316L]</t>
  </si>
  <si>
    <t>P14 SCH-XH [SA182 F316L]</t>
  </si>
  <si>
    <t>P16 SCH-10 [SA182 F316L]</t>
  </si>
  <si>
    <t>P16 SCH-20 [SA182 F316L]</t>
  </si>
  <si>
    <t>P16 SCH-30 [SA182 F316L]</t>
  </si>
  <si>
    <t>P16 SCH-40 [SA182 F316L]</t>
  </si>
  <si>
    <t>P16 SCH-60 [SA182 F316L]</t>
  </si>
  <si>
    <t>P16 SCH-80 [SA182 F316L]</t>
  </si>
  <si>
    <t>P16 SCH-100 [SA182 F316L]</t>
  </si>
  <si>
    <t>P16 SCH-120 [SA182 F316L]</t>
  </si>
  <si>
    <t>P16 SCH-140 [SA182 F316L]</t>
  </si>
  <si>
    <t>P16 SCH-160 [SA182 F316L]</t>
  </si>
  <si>
    <t>P16 SCH-XH [SA182 F316L]</t>
  </si>
  <si>
    <t>P18 SCH-10 [SA182 F316L]</t>
  </si>
  <si>
    <t>P18 SCH-20 [SA182 F316L]</t>
  </si>
  <si>
    <t>P18 SCH-30 [SA182 F316L]</t>
  </si>
  <si>
    <t>P18 SCH-40 [SA182 F316L]</t>
  </si>
  <si>
    <t>P18 SCH-60 [SA182 F316L]</t>
  </si>
  <si>
    <t>P18 SCH-80 [SA182 F316L]</t>
  </si>
  <si>
    <t>P18 SCH-100 [SA182 F316L]</t>
  </si>
  <si>
    <t>P18 SCH-120 [SA182 F316L]</t>
  </si>
  <si>
    <t>P18 SCH-140 [SA182 F316L]</t>
  </si>
  <si>
    <t>P18 SCH-160 [SA182 F316L]</t>
  </si>
  <si>
    <t>P18 SCH-XH [SA182 F316L]</t>
  </si>
  <si>
    <t>P20 SCH-10 [SA182 F316L]</t>
  </si>
  <si>
    <t>P20 SCH-20 [SA182 F316L]</t>
  </si>
  <si>
    <t>P20 SCH-30 [SA182 F316L]</t>
  </si>
  <si>
    <t>P20 SCH-40 [SA182 F316L]</t>
  </si>
  <si>
    <t>P20 SCH-60 [SA182 F316L]</t>
  </si>
  <si>
    <t>P20 SCH-80 [SA182 F316L]</t>
  </si>
  <si>
    <t>P20 SCH-100 [SA182 F316L]</t>
  </si>
  <si>
    <t>P20 SCH-120 [SA182 F316L]</t>
  </si>
  <si>
    <t>P20 SCH-140 [SA182 F316L]</t>
  </si>
  <si>
    <t>P20 SCH-160 [SA182 F316L]</t>
  </si>
  <si>
    <t>P20 SCH-XH [SA182 F316L]</t>
  </si>
  <si>
    <t>P22 SCH-10 [SA182 F316L]</t>
  </si>
  <si>
    <t>P22 SCH-20 [SA182 F316L]</t>
  </si>
  <si>
    <t>P22 SCH-30 [SA182 F316L]</t>
  </si>
  <si>
    <t>P22 SCH-60 [SA182 F316L]</t>
  </si>
  <si>
    <t>P22 SCH-80 [SA182 F316L]</t>
  </si>
  <si>
    <t>P22 SCH-100 [SA182 F316L]</t>
  </si>
  <si>
    <t>P22 SCH-120 [SA182 F316L]</t>
  </si>
  <si>
    <t>P22 SCH-140 [SA182 F316L]</t>
  </si>
  <si>
    <t>P22 SCH-160 [SA182 F316L]</t>
  </si>
  <si>
    <t>P22 SCH-XH [SA182 F316L]</t>
  </si>
  <si>
    <t>P24 SCH-10 [SA182 F316L]</t>
  </si>
  <si>
    <t>P24 SCH-20 [SA182 F316L]</t>
  </si>
  <si>
    <t>P24 SCH-30 [SA182 F316L]</t>
  </si>
  <si>
    <t>P24 SCH-40 [SA182 F316L]</t>
  </si>
  <si>
    <t>P24 SCH-60 [SA182 F316L]</t>
  </si>
  <si>
    <t>P24 SCH-80 [SA182 F316L]</t>
  </si>
  <si>
    <t>P24 SCH-100 [SA182 F316L]</t>
  </si>
  <si>
    <t>P24 SCH-120 [SA182 F316L]</t>
  </si>
  <si>
    <t>P24 SCH-140 [SA182 F316L]</t>
  </si>
  <si>
    <t>P24 SCH-160 [SA182 F316L]</t>
  </si>
  <si>
    <t>P24 SCH-XH [SA182 F316L]</t>
  </si>
  <si>
    <t>P26 SCH-10 [SA182 F316L]</t>
  </si>
  <si>
    <t>P26 SCH-20 [SA182 F316L]</t>
  </si>
  <si>
    <t>P26 SCH-XH [SA182 F316L]</t>
  </si>
  <si>
    <t>P28 SCH-10 [SA182 F316L]</t>
  </si>
  <si>
    <t>P28 SCH-20 [SA182 F316L]</t>
  </si>
  <si>
    <t>P28 SCH-30 [SA182 F316L]</t>
  </si>
  <si>
    <t>P28 SCH-XH [SA182 F316L]</t>
  </si>
  <si>
    <t>P30 SCH-10 [SA182 F316L]</t>
  </si>
  <si>
    <t>P30 SCH-20 [SA182 F316L]</t>
  </si>
  <si>
    <t>P30 SCH-30 [SA182 F316L]</t>
  </si>
  <si>
    <t>P30 SCH-XH [SA182 F316L]</t>
  </si>
  <si>
    <t>P32 SCH-10 [SA182 F316L]</t>
  </si>
  <si>
    <t>P32 SCH-20 [SA182 F316L]</t>
  </si>
  <si>
    <t>P32 SCH-30 [SA182 F316L]</t>
  </si>
  <si>
    <t>P32 SCH-40 [SA182 F316L]</t>
  </si>
  <si>
    <t>P32 SCH-XH [SA182 F316L]</t>
  </si>
  <si>
    <t>P34 SCH-10 [SA182 F316L]</t>
  </si>
  <si>
    <t>P34 SCH-20 [SA182 F316L]</t>
  </si>
  <si>
    <t>P34 SCH-30 [SA182 F316L]</t>
  </si>
  <si>
    <t>P34 SCH-40 [SA182 F316L]</t>
  </si>
  <si>
    <t>P34 SCH-XH [SA182 F316L]</t>
  </si>
  <si>
    <t>P36 SCH-10 [SA182 F316L]</t>
  </si>
  <si>
    <t>P36 SCH-20 [SA182 F316L]</t>
  </si>
  <si>
    <t>P36 SCH-30 [SA182 F316L]</t>
  </si>
  <si>
    <t>P36 SCH-40 [SA182 F316L]</t>
  </si>
  <si>
    <t>P36 SCH-XH [SA182 F316L]</t>
  </si>
  <si>
    <t>P42 SCH-30 [SA182 F316L]</t>
  </si>
  <si>
    <t>P42 SCH-60 [SA182 F316L]</t>
  </si>
  <si>
    <t>P42 SCH-XH [SA182 F316L]</t>
  </si>
  <si>
    <t>P48 SCH-30 [SA182 F316L]</t>
  </si>
  <si>
    <t>P48 SCH-60 [SA182 F316L]</t>
  </si>
  <si>
    <t>P48 SCH-XH [SA182 F316L]</t>
  </si>
  <si>
    <t>P0.125 SCH-5 [SA249 TP316L]</t>
  </si>
  <si>
    <t>P0.125 SCH-10 [SA249 TP316L]</t>
  </si>
  <si>
    <t>P0.125 SCH-40 [SA249 TP316L]</t>
  </si>
  <si>
    <t>P0.125 SCH-80 [SA249 TP316L]</t>
  </si>
  <si>
    <t>P0.125 SCH-XH [SA249 TP316L]</t>
  </si>
  <si>
    <t>P0.25 SCH-5 [SA249 TP316L]</t>
  </si>
  <si>
    <t>P0.25 SCH-10 [SA249 TP316L]</t>
  </si>
  <si>
    <t>P0.25 SCH-40 [SA249 TP316L]</t>
  </si>
  <si>
    <t>P0.25 SCH-80 [SA249 TP316L]</t>
  </si>
  <si>
    <t>P0.25 SCH-XH [SA249 TP316L]</t>
  </si>
  <si>
    <t>P0.375 SCH-5 [SA249 TP316L]</t>
  </si>
  <si>
    <t>P0.375 SCH-10 [SA249 TP316L]</t>
  </si>
  <si>
    <t>P0.375 SCH-40 [SA249 TP316L]</t>
  </si>
  <si>
    <t>P0.375 SCH-80 [SA249 TP316L]</t>
  </si>
  <si>
    <t>P0.375 SCH-XH [SA249 TP316L]</t>
  </si>
  <si>
    <t>P0.5 SCH-5 [SA249 TP316L]</t>
  </si>
  <si>
    <t>P0.5 SCH-10 [SA249 TP316L]</t>
  </si>
  <si>
    <t>P0.5 SCH-40 [SA249 TP316L]</t>
  </si>
  <si>
    <t>P0.5 SCH-80 [SA249 TP316L]</t>
  </si>
  <si>
    <t>P0.5 SCH-160 [SA249 TP316L]</t>
  </si>
  <si>
    <t>P0.5 SCH-XH [SA249 TP316L]</t>
  </si>
  <si>
    <t>P0.5 SCH-XXH [SA249 TP316L]</t>
  </si>
  <si>
    <t>P0.75 SCH-5 [SA249 TP316L]</t>
  </si>
  <si>
    <t>P0.75 SCH-10 [SA249 TP316L]</t>
  </si>
  <si>
    <t>P0.75 SCH-40 [SA249 TP316L]</t>
  </si>
  <si>
    <t>PI1070</t>
  </si>
  <si>
    <t>PB1070</t>
  </si>
  <si>
    <t>P0.75 SCH-80 [SA249 TP316L]</t>
  </si>
  <si>
    <t>P0.75 SCH-160 [SA249 TP316L]</t>
  </si>
  <si>
    <t>P0.75 SCH-XH [SA249 TP316L]</t>
  </si>
  <si>
    <t>P0.75 SCH-XXH [SA249 TP316L]</t>
  </si>
  <si>
    <t>P1 SCH-5 [SA249 TP316L]</t>
  </si>
  <si>
    <t>P1 SCH-10 [SA249 TP316L]</t>
  </si>
  <si>
    <t>P1 SCH-40 [SA249 TP316L]</t>
  </si>
  <si>
    <t>P1 SCH-80 [SA249 TP316L]</t>
  </si>
  <si>
    <t>P1 SCH-160 [SA249 TP316L]</t>
  </si>
  <si>
    <t>P1 SCH-XH [SA249 TP316L]</t>
  </si>
  <si>
    <t>P1 SCH-XXH [SA249 TP316L]</t>
  </si>
  <si>
    <t>P1.25 SCH-5 [SA249 TP316L]</t>
  </si>
  <si>
    <t>P1.25 SCH-10 [SA249 TP316L]</t>
  </si>
  <si>
    <t>P1.25 SCH-40 [SA249 TP316L]</t>
  </si>
  <si>
    <t>P1.25 SCH-80 [SA249 TP316L]</t>
  </si>
  <si>
    <t>P1.25 SCH-160 [SA249 TP316L]</t>
  </si>
  <si>
    <t>P1.25 SCH-XH [SA249 TP316L]</t>
  </si>
  <si>
    <t>P1.25 SCH-XXH [SA249 TP316L]</t>
  </si>
  <si>
    <t>P1.5 SCH-5 [SA249 TP316L]</t>
  </si>
  <si>
    <t>P1.5 SCH-10 [SA249 TP316L]</t>
  </si>
  <si>
    <t>P1.5 SCH-40 [SA249 TP316L]</t>
  </si>
  <si>
    <t>P1.5 SCH-80 [SA249 TP316L]</t>
  </si>
  <si>
    <t>P1.5 SCH-160 [SA249 TP316L]</t>
  </si>
  <si>
    <t>P1.5 SCH-XH [SA249 TP316L]</t>
  </si>
  <si>
    <t>P1.5 SCH-XXH [SA249 TP316L]</t>
  </si>
  <si>
    <t>P2 SCH-5 [SA249 TP316L]</t>
  </si>
  <si>
    <t>P2 SCH-10 [SA249 TP316L]</t>
  </si>
  <si>
    <t>P2 SCH-40 [SA249 TP316L]</t>
  </si>
  <si>
    <t>P2 SCH-80 [SA249 TP316L]</t>
  </si>
  <si>
    <t>P2 SCH-160 [SA249 TP316L]</t>
  </si>
  <si>
    <t>P2 SCH-XH [SA249 TP316L]</t>
  </si>
  <si>
    <t>P2 SCH-XXH [SA249 TP316L]</t>
  </si>
  <si>
    <t>P2.5 SCH-5 [SA249 TP316L]</t>
  </si>
  <si>
    <t>P2.5 SCH-10 [SA249 TP316L]</t>
  </si>
  <si>
    <t>P2.5 SCH-40 [SA249 TP316L]</t>
  </si>
  <si>
    <t>P2.5 SCH-80 [SA249 TP316L]</t>
  </si>
  <si>
    <t>P2.5 SCH-160 [SA249 TP316L]</t>
  </si>
  <si>
    <t>P2.5 SCH-XH [SA249 TP316L]</t>
  </si>
  <si>
    <t>P2.5 SCH-XXH [SA249 TP316L]</t>
  </si>
  <si>
    <t>P3 SCH-5 [SA249 TP316L]</t>
  </si>
  <si>
    <t>P3 SCH-10 [SA249 TP316L]</t>
  </si>
  <si>
    <t>P3 SCH-40 [SA249 TP316L]</t>
  </si>
  <si>
    <t>P3 SCH-80 [SA249 TP316L]</t>
  </si>
  <si>
    <t>P3 SCH-160 [SA249 TP316L]</t>
  </si>
  <si>
    <t>P3 SCH-XH [SA249 TP316L]</t>
  </si>
  <si>
    <t>P3 SCH-XXH [SA249 TP316L]</t>
  </si>
  <si>
    <t>P3.5 SCH-5 [SA249 TP316L]</t>
  </si>
  <si>
    <t>P3.5 SCH-10 [SA249 TP316L]</t>
  </si>
  <si>
    <t>P3.5 SCH-40 [SA249 TP316L]</t>
  </si>
  <si>
    <t>P3.5 SCH-80 [SA249 TP316L]</t>
  </si>
  <si>
    <t>P3.5 SCH-XH [SA249 TP316L]</t>
  </si>
  <si>
    <t>P3.5 SCH-XXH [SA249 TP316L]</t>
  </si>
  <si>
    <t>P4 SCH-5 [SA249 TP316L]</t>
  </si>
  <si>
    <t>P4 SCH-10 [SA249 TP316L]</t>
  </si>
  <si>
    <t>P4 SCH-40 [SA249 TP316L]</t>
  </si>
  <si>
    <t>P4 SCH-60 [SA249 TP316L]</t>
  </si>
  <si>
    <t>P4 SCH-80 [SA249 TP316L]</t>
  </si>
  <si>
    <t>P4 SCH-120 [SA249 TP316L]</t>
  </si>
  <si>
    <t>P4 SCH-160 [SA249 TP316L]</t>
  </si>
  <si>
    <t>P4 SCH-XH [SA249 TP316L]</t>
  </si>
  <si>
    <t>P4 SCH-XXH [SA249 TP316L]</t>
  </si>
  <si>
    <t>P4.5 SCH-XH [SA249 TP316L]</t>
  </si>
  <si>
    <t>P4.5 SCH-XXH [SA249 TP316L]</t>
  </si>
  <si>
    <t>P5 SCH-5 [SA249 TP316L]</t>
  </si>
  <si>
    <t>P5 SCH-10 [SA249 TP316L]</t>
  </si>
  <si>
    <t>P5 SCH-20 [SA249 TP316L]</t>
  </si>
  <si>
    <t>P5 SCH-40 [SA249 TP316L]</t>
  </si>
  <si>
    <t>P5 SCH-80 [SA249 TP316L]</t>
  </si>
  <si>
    <t>P5 SCH-120 [SA249 TP316L]</t>
  </si>
  <si>
    <t>P5 SCH-160 [SA249 TP316L]</t>
  </si>
  <si>
    <t>P5 SCH-XH [SA249 TP316L]</t>
  </si>
  <si>
    <t>P5 SCH-XXH [SA249 TP316L]</t>
  </si>
  <si>
    <t>P6 SCH-5 [SA249 TP316L]</t>
  </si>
  <si>
    <t>P6 SCH-10 [SA249 TP316L]</t>
  </si>
  <si>
    <t>P6 SCH-20 [SA249 TP316L]</t>
  </si>
  <si>
    <t>P6 SCH-40 [SA249 TP316L]</t>
  </si>
  <si>
    <t>P6 SCH-80 [SA249 TP316L]</t>
  </si>
  <si>
    <t>P6 SCH-120 [SA249 TP316L]</t>
  </si>
  <si>
    <t>P6 SCH-160 [SA249 TP316L]</t>
  </si>
  <si>
    <t>P6 SCH-XH [SA249 TP316L]</t>
  </si>
  <si>
    <t>P6 SCH-XXH [SA249 TP316L]</t>
  </si>
  <si>
    <t>P7 SCH-XH [SA249 TP316L]</t>
  </si>
  <si>
    <t>P7 SCH-XXH [SA249 TP316L]</t>
  </si>
  <si>
    <t>P8 SCH-5 [SA249 TP316L]</t>
  </si>
  <si>
    <t>P8 SCH-10 [SA249 TP316L]</t>
  </si>
  <si>
    <t>P8 SCH-20 [SA249 TP316L]</t>
  </si>
  <si>
    <t>P8 SCH-30 [SA249 TP316L]</t>
  </si>
  <si>
    <t>P8 SCH-40 [SA249 TP316L]</t>
  </si>
  <si>
    <t>P8 SCH-60 [SA249 TP316L]</t>
  </si>
  <si>
    <t>P8 SCH-80 [SA249 TP316L]</t>
  </si>
  <si>
    <t>P8 SCH-100 [SA249 TP316L]</t>
  </si>
  <si>
    <t>P8 SCH-120 [SA249 TP316L]</t>
  </si>
  <si>
    <t>P8 SCH-140 [SA249 TP316L]</t>
  </si>
  <si>
    <t>P8 SCH-160 [SA249 TP316L]</t>
  </si>
  <si>
    <t>P8 SCH-XH [SA249 TP316L]</t>
  </si>
  <si>
    <t>P8 SCH-XXH [SA249 TP316L]</t>
  </si>
  <si>
    <t>P9 SCH-XH [SA249 TP316L]</t>
  </si>
  <si>
    <t>P10 SCH-5 [SA249 TP316L]</t>
  </si>
  <si>
    <t>P10 SCH-10 [SA249 TP316L]</t>
  </si>
  <si>
    <t>P10 SCH-20 [SA249 TP316L]</t>
  </si>
  <si>
    <t>P10 SCH-30 [SA249 TP316L]</t>
  </si>
  <si>
    <t>P10 SCH-40 [SA249 TP316L]</t>
  </si>
  <si>
    <t>P10 SCH-60 [SA249 TP316L]</t>
  </si>
  <si>
    <t>P10 SCH-80 [SA249 TP316L]</t>
  </si>
  <si>
    <t>P10 SCH-100 [SA249 TP316L]</t>
  </si>
  <si>
    <t>P10 SCH-120 [SA249 TP316L]</t>
  </si>
  <si>
    <t>P10 SCH-140 [SA249 TP316L]</t>
  </si>
  <si>
    <t>P10 SCH-160 [SA249 TP316L]</t>
  </si>
  <si>
    <t>P10 SCH-XH [SA249 TP316L]</t>
  </si>
  <si>
    <t>P11 SCH-XH [SA249 TP316L]</t>
  </si>
  <si>
    <t>P12 SCH-5 [SA249 TP316L]</t>
  </si>
  <si>
    <t>P12 SCH-10 [SA249 TP316L]</t>
  </si>
  <si>
    <t>P12 SCH-20 [SA249 TP316L]</t>
  </si>
  <si>
    <t>P12 SCH-30 [SA249 TP316L]</t>
  </si>
  <si>
    <t>P12 SCH-40 [SA249 TP316L]</t>
  </si>
  <si>
    <t>P12 SCH-60 [SA249 TP316L]</t>
  </si>
  <si>
    <t>P12 SCH-80 [SA249 TP316L]</t>
  </si>
  <si>
    <t>P12 SCH-100 [SA249 TP316L]</t>
  </si>
  <si>
    <t>P12 SCH-120 [SA249 TP316L]</t>
  </si>
  <si>
    <t>P12 SCH-140 [SA249 TP316L]</t>
  </si>
  <si>
    <t>P12 SCH-160 [SA249 TP316L]</t>
  </si>
  <si>
    <t>P12 SCH-XH [SA249 TP316L]</t>
  </si>
  <si>
    <t>P14 SCH-10 [SA249 TP316L]</t>
  </si>
  <si>
    <t>P14 SCH-20 [SA249 TP316L]</t>
  </si>
  <si>
    <t>P14 SCH-30 [SA249 TP316L]</t>
  </si>
  <si>
    <t>P14 SCH-40 [SA249 TP316L]</t>
  </si>
  <si>
    <t>P14 SCH-60 [SA249 TP316L]</t>
  </si>
  <si>
    <t>P14 SCH-80 [SA249 TP316L]</t>
  </si>
  <si>
    <t>P14 SCH-100 [SA249 TP316L]</t>
  </si>
  <si>
    <t>P14 SCH-120 [SA249 TP316L]</t>
  </si>
  <si>
    <t>P14 SCH-140 [SA249 TP316L]</t>
  </si>
  <si>
    <t>P14 SCH-160 [SA249 TP316L]</t>
  </si>
  <si>
    <t>P14 SCH-XH [SA249 TP316L]</t>
  </si>
  <si>
    <t>P16 SCH-10 [SA249 TP316L]</t>
  </si>
  <si>
    <t>P16 SCH-20 [SA249 TP316L]</t>
  </si>
  <si>
    <t>P16 SCH-30 [SA249 TP316L]</t>
  </si>
  <si>
    <t>P16 SCH-40 [SA249 TP316L]</t>
  </si>
  <si>
    <t>P16 SCH-60 [SA249 TP316L]</t>
  </si>
  <si>
    <t>P16 SCH-80 [SA249 TP316L]</t>
  </si>
  <si>
    <t>P16 SCH-100 [SA249 TP316L]</t>
  </si>
  <si>
    <t>P16 SCH-120 [SA249 TP316L]</t>
  </si>
  <si>
    <t>P16 SCH-140 [SA249 TP316L]</t>
  </si>
  <si>
    <t>P16 SCH-160 [SA249 TP316L]</t>
  </si>
  <si>
    <t>P16 SCH-XH [SA249 TP316L]</t>
  </si>
  <si>
    <t>P18 SCH-10 [SA249 TP316L]</t>
  </si>
  <si>
    <t>P18 SCH-20 [SA249 TP316L]</t>
  </si>
  <si>
    <t>P18 SCH-30 [SA249 TP316L]</t>
  </si>
  <si>
    <t>P18 SCH-40 [SA249 TP316L]</t>
  </si>
  <si>
    <t>P18 SCH-60 [SA249 TP316L]</t>
  </si>
  <si>
    <t>P18 SCH-80 [SA249 TP316L]</t>
  </si>
  <si>
    <t>P18 SCH-100 [SA249 TP316L]</t>
  </si>
  <si>
    <t>P18 SCH-120 [SA249 TP316L]</t>
  </si>
  <si>
    <t>P18 SCH-140 [SA249 TP316L]</t>
  </si>
  <si>
    <t>P18 SCH-160 [SA249 TP316L]</t>
  </si>
  <si>
    <t>P18 SCH-XH [SA249 TP316L]</t>
  </si>
  <si>
    <t>P20 SCH-10 [SA249 TP316L]</t>
  </si>
  <si>
    <t>P20 SCH-20 [SA249 TP316L]</t>
  </si>
  <si>
    <t>P20 SCH-30 [SA249 TP316L]</t>
  </si>
  <si>
    <t>P20 SCH-40 [SA249 TP316L]</t>
  </si>
  <si>
    <t>P20 SCH-60 [SA249 TP316L]</t>
  </si>
  <si>
    <t>P20 SCH-80 [SA249 TP316L]</t>
  </si>
  <si>
    <t>P20 SCH-100 [SA249 TP316L]</t>
  </si>
  <si>
    <t>P20 SCH-120 [SA249 TP316L]</t>
  </si>
  <si>
    <t>P20 SCH-140 [SA249 TP316L]</t>
  </si>
  <si>
    <t>P20 SCH-160 [SA249 TP316L]</t>
  </si>
  <si>
    <t>P20 SCH-XH [SA249 TP316L]</t>
  </si>
  <si>
    <t>P22 SCH-10 [SA249 TP316L]</t>
  </si>
  <si>
    <t>P22 SCH-20 [SA249 TP316L]</t>
  </si>
  <si>
    <t>P22 SCH-30 [SA249 TP316L]</t>
  </si>
  <si>
    <t>P22 SCH-60 [SA249 TP316L]</t>
  </si>
  <si>
    <t>P22 SCH-80 [SA249 TP316L]</t>
  </si>
  <si>
    <t>P22 SCH-100 [SA249 TP316L]</t>
  </si>
  <si>
    <t>P22 SCH-120 [SA249 TP316L]</t>
  </si>
  <si>
    <t>P22 SCH-140 [SA249 TP316L]</t>
  </si>
  <si>
    <t>P22 SCH-160 [SA249 TP316L]</t>
  </si>
  <si>
    <t>P22 SCH-XH [SA249 TP316L]</t>
  </si>
  <si>
    <t>P24 SCH-10 [SA249 TP316L]</t>
  </si>
  <si>
    <t>P24 SCH-20 [SA249 TP316L]</t>
  </si>
  <si>
    <t>P24 SCH-30 [SA249 TP316L]</t>
  </si>
  <si>
    <t>P24 SCH-40 [SA249 TP316L]</t>
  </si>
  <si>
    <t>P24 SCH-60 [SA249 TP316L]</t>
  </si>
  <si>
    <t>P24 SCH-80 [SA249 TP316L]</t>
  </si>
  <si>
    <t>P24 SCH-100 [SA249 TP316L]</t>
  </si>
  <si>
    <t>P24 SCH-120 [SA249 TP316L]</t>
  </si>
  <si>
    <t>P24 SCH-140 [SA249 TP316L]</t>
  </si>
  <si>
    <t>P24 SCH-160 [SA249 TP316L]</t>
  </si>
  <si>
    <t>P24 SCH-XH [SA249 TP316L]</t>
  </si>
  <si>
    <t>P26 SCH-10 [SA249 TP316L]</t>
  </si>
  <si>
    <t>P26 SCH-20 [SA249 TP316L]</t>
  </si>
  <si>
    <t>P26 SCH-XH [SA249 TP316L]</t>
  </si>
  <si>
    <t>P28 SCH-10 [SA249 TP316L]</t>
  </si>
  <si>
    <t>P28 SCH-20 [SA249 TP316L]</t>
  </si>
  <si>
    <t>P28 SCH-30 [SA249 TP316L]</t>
  </si>
  <si>
    <t>P28 SCH-XH [SA249 TP316L]</t>
  </si>
  <si>
    <t>P30 SCH-10 [SA249 TP316L]</t>
  </si>
  <si>
    <t>P30 SCH-20 [SA249 TP316L]</t>
  </si>
  <si>
    <t>P30 SCH-30 [SA249 TP316L]</t>
  </si>
  <si>
    <t>P30 SCH-XH [SA249 TP316L]</t>
  </si>
  <si>
    <t>P32 SCH-10 [SA249 TP316L]</t>
  </si>
  <si>
    <t>P32 SCH-20 [SA249 TP316L]</t>
  </si>
  <si>
    <t>P32 SCH-30 [SA249 TP316L]</t>
  </si>
  <si>
    <t>P32 SCH-40 [SA249 TP316L]</t>
  </si>
  <si>
    <t>P32 SCH-XH [SA249 TP316L]</t>
  </si>
  <si>
    <t>P34 SCH-10 [SA249 TP316L]</t>
  </si>
  <si>
    <t>P34 SCH-20 [SA249 TP316L]</t>
  </si>
  <si>
    <t>P34 SCH-30 [SA249 TP316L]</t>
  </si>
  <si>
    <t>P34 SCH-40 [SA249 TP316L]</t>
  </si>
  <si>
    <t>P34 SCH-XH [SA249 TP316L]</t>
  </si>
  <si>
    <t>P36 SCH-10 [SA249 TP316L]</t>
  </si>
  <si>
    <t>P36 SCH-20 [SA249 TP316L]</t>
  </si>
  <si>
    <t>P36 SCH-30 [SA249 TP316L]</t>
  </si>
  <si>
    <t>P36 SCH-40 [SA249 TP316L]</t>
  </si>
  <si>
    <t>P36 SCH-XH [SA249 TP316L]</t>
  </si>
  <si>
    <t>P42 SCH-30 [SA249 TP316L]</t>
  </si>
  <si>
    <t>P42 SCH-60 [SA249 TP316L]</t>
  </si>
  <si>
    <t>P42 SCH-XH [SA249 TP316L]</t>
  </si>
  <si>
    <t>P48 SCH-30 [SA249 TP316L]</t>
  </si>
  <si>
    <t>P48 SCH-60 [SA249 TP316L]</t>
  </si>
  <si>
    <t>P48 SCH-XH [SA249 TP316L]</t>
  </si>
  <si>
    <t>P0.125 SCH-5 [SA312 F304L]</t>
  </si>
  <si>
    <t>P0.125 SCH-10 [SA312 F304L]</t>
  </si>
  <si>
    <t>P0.125 SCH-40 [SA312 F304L]</t>
  </si>
  <si>
    <t>P0.125 SCH-80 [SA312 F304L]</t>
  </si>
  <si>
    <t>P0.125 SCH-XH [SA312 F304L]</t>
  </si>
  <si>
    <t>P0.25 SCH-5 [SA312 F304L]</t>
  </si>
  <si>
    <t>P0.25 SCH-10 [SA312 F304L]</t>
  </si>
  <si>
    <t>P0.25 SCH-40 [SA312 F304L]</t>
  </si>
  <si>
    <t>P0.25 SCH-80 [SA312 F304L]</t>
  </si>
  <si>
    <t>P0.25 SCH-XH [SA312 F304L]</t>
  </si>
  <si>
    <t>P0.375 SCH-5 [SA312 F304L]</t>
  </si>
  <si>
    <t>P0.375 SCH-10 [SA312 F304L]</t>
  </si>
  <si>
    <t>P0.375 SCH-40 [SA312 F304L]</t>
  </si>
  <si>
    <t>P0.375 SCH-80 [SA312 F304L]</t>
  </si>
  <si>
    <t>P0.375 SCH-XH [SA312 F304L]</t>
  </si>
  <si>
    <t>P0.5 SCH-5 [SA312 F304L]</t>
  </si>
  <si>
    <t>P0.5 SCH-10 [SA312 F304L]</t>
  </si>
  <si>
    <t>P0.5 SCH-40 [SA312 F304L]</t>
  </si>
  <si>
    <t>P0.5 SCH-80 [SA312 F304L]</t>
  </si>
  <si>
    <t>P0.5 SCH-160 [SA312 F304L]</t>
  </si>
  <si>
    <t>P0.5 SCH-XH [SA312 F304L]</t>
  </si>
  <si>
    <t>P0.5 SCH-XXH [SA312 F304L]</t>
  </si>
  <si>
    <t>P0.75 SCH-5 [SA312 F304L]</t>
  </si>
  <si>
    <t>P0.75 SCH-10 [SA312 F304L]</t>
  </si>
  <si>
    <t>P0.75 SCH-40 [SA312 F304L]</t>
  </si>
  <si>
    <t>P0.75 SCH-80 [SA312 F304L]</t>
  </si>
  <si>
    <t>P0.75 SCH-160 [SA312 F304L]</t>
  </si>
  <si>
    <t>P0.75 SCH-XH [SA312 F304L]</t>
  </si>
  <si>
    <t>P0.75 SCH-XXH [SA312 F304L]</t>
  </si>
  <si>
    <t>P1 SCH-5 [SA312 F304L]</t>
  </si>
  <si>
    <t>P1 SCH-10 [SA312 F304L]</t>
  </si>
  <si>
    <t>P1 SCH-40 [SA312 F304L]</t>
  </si>
  <si>
    <t>P1 SCH-80 [SA312 F304L]</t>
  </si>
  <si>
    <t>P1 SCH-160 [SA312 F304L]</t>
  </si>
  <si>
    <t>P1 SCH-XH [SA312 F304L]</t>
  </si>
  <si>
    <t>P1 SCH-XXH [SA312 F304L]</t>
  </si>
  <si>
    <t>P1.25 SCH-5 [SA312 F304L]</t>
  </si>
  <si>
    <t>P1.25 SCH-10 [SA312 F304L]</t>
  </si>
  <si>
    <t>P1.25 SCH-40 [SA312 F304L]</t>
  </si>
  <si>
    <t>P1.25 SCH-80 [SA312 F304L]</t>
  </si>
  <si>
    <t>P1.25 SCH-160 [SA312 F304L]</t>
  </si>
  <si>
    <t>P1.25 SCH-XH [SA312 F304L]</t>
  </si>
  <si>
    <t>P1.25 SCH-XXH [SA312 F304L]</t>
  </si>
  <si>
    <t>P1.5 SCH-5 [SA312 F304L]</t>
  </si>
  <si>
    <t>P1.5 SCH-10 [SA312 F304L]</t>
  </si>
  <si>
    <t>P1.5 SCH-40 [SA312 F304L]</t>
  </si>
  <si>
    <t>P1.5 SCH-80 [SA312 F304L]</t>
  </si>
  <si>
    <t>P1.5 SCH-160 [SA312 F304L]</t>
  </si>
  <si>
    <t>P1.5 SCH-XH [SA312 F304L]</t>
  </si>
  <si>
    <t>P1.5 SCH-XXH [SA312 F304L]</t>
  </si>
  <si>
    <t>P2 SCH-5 [SA312 F304L]</t>
  </si>
  <si>
    <t>P2 SCH-10 [SA312 F304L]</t>
  </si>
  <si>
    <t>P2 SCH-40 [SA312 F304L]</t>
  </si>
  <si>
    <t>P2 SCH-80 [SA312 F304L]</t>
  </si>
  <si>
    <t>P2 SCH-160 [SA312 F304L]</t>
  </si>
  <si>
    <t>PI1022</t>
  </si>
  <si>
    <t>PB1022</t>
  </si>
  <si>
    <t>P2 SCH-XH [SA312 F304L]</t>
  </si>
  <si>
    <t>P2 SCH-XXH [SA312 F304L]</t>
  </si>
  <si>
    <t>P2.5 SCH-5 [SA312 F304L]</t>
  </si>
  <si>
    <t>P2.5 SCH-10 [SA312 F304L]</t>
  </si>
  <si>
    <t>P2.5 SCH-40 [SA312 F304L]</t>
  </si>
  <si>
    <t>P2.5 SCH-80 [SA312 F304L]</t>
  </si>
  <si>
    <t>P2.5 SCH-160 [SA312 F304L]</t>
  </si>
  <si>
    <t>P2.5 SCH-XH [SA312 F304L]</t>
  </si>
  <si>
    <t>P2.5 SCH-XXH [SA312 F304L]</t>
  </si>
  <si>
    <t>P3 SCH-5 [SA312 F304L]</t>
  </si>
  <si>
    <t>P3 SCH-10 [SA312 F304L]</t>
  </si>
  <si>
    <t>P3 SCH-40 [SA312 F304L]</t>
  </si>
  <si>
    <t>P3 SCH-80 [SA312 F304L]</t>
  </si>
  <si>
    <t>P3 SCH-160 [SA312 F304L]</t>
  </si>
  <si>
    <t>P3 SCH-XH [SA312 F304L]</t>
  </si>
  <si>
    <t>P3 SCH-XXH [SA312 F304L]</t>
  </si>
  <si>
    <t>P3.5 SCH-5 [SA312 F304L]</t>
  </si>
  <si>
    <t>P3.5 SCH-10 [SA312 F304L]</t>
  </si>
  <si>
    <t>P3.5 SCH-40 [SA312 F304L]</t>
  </si>
  <si>
    <t>P3.5 SCH-80 [SA312 F304L]</t>
  </si>
  <si>
    <t>P3.5 SCH-XH [SA312 F304L]</t>
  </si>
  <si>
    <t>P3.5 SCH-XXH [SA312 F304L]</t>
  </si>
  <si>
    <t>P4 SCH-5 [SA312 F304L]</t>
  </si>
  <si>
    <t>P4 SCH-10 [SA312 F304L]</t>
  </si>
  <si>
    <t>P4 SCH-40 [SA312 F304L]</t>
  </si>
  <si>
    <t>P4 SCH-60 [SA312 F304L]</t>
  </si>
  <si>
    <t>P4 SCH-80 [SA312 F304L]</t>
  </si>
  <si>
    <t>P4 SCH-120 [SA312 F304L]</t>
  </si>
  <si>
    <t>P4 SCH-160 [SA312 F304L]</t>
  </si>
  <si>
    <t>P4 SCH-XH [SA312 F304L]</t>
  </si>
  <si>
    <t>P4 SCH-XXH [SA312 F304L]</t>
  </si>
  <si>
    <t>P4.5 SCH-XH [SA312 F304L]</t>
  </si>
  <si>
    <t>P4.5 SCH-XXH [SA312 F304L]</t>
  </si>
  <si>
    <t>P5 SCH-5 [SA312 F304L]</t>
  </si>
  <si>
    <t>P5 SCH-10 [SA312 F304L]</t>
  </si>
  <si>
    <t>P5 SCH-20 [SA312 F304L]</t>
  </si>
  <si>
    <t>P5 SCH-40 [SA312 F304L]</t>
  </si>
  <si>
    <t>P5 SCH-80 [SA312 F304L]</t>
  </si>
  <si>
    <t>P5 SCH-120 [SA312 F304L]</t>
  </si>
  <si>
    <t>P5 SCH-160 [SA312 F304L]</t>
  </si>
  <si>
    <t>P5 SCH-XH [SA312 F304L]</t>
  </si>
  <si>
    <t>P5 SCH-XXH [SA312 F304L]</t>
  </si>
  <si>
    <t>P6 SCH-5 [SA312 F304L]</t>
  </si>
  <si>
    <t>P6 SCH-10 [SA312 F304L]</t>
  </si>
  <si>
    <t>P6 SCH-20 [SA312 F304L]</t>
  </si>
  <si>
    <t>P6 SCH-40 [SA312 F304L]</t>
  </si>
  <si>
    <t>P6 SCH-80 [SA312 F304L]</t>
  </si>
  <si>
    <t>P6 SCH-120 [SA312 F304L]</t>
  </si>
  <si>
    <t>P6 SCH-160 [SA312 F304L]</t>
  </si>
  <si>
    <t>P6 SCH-XH [SA312 F304L]</t>
  </si>
  <si>
    <t>P6 SCH-XXH [SA312 F304L]</t>
  </si>
  <si>
    <t>P7 SCH-XH [SA312 F304L]</t>
  </si>
  <si>
    <t>P7 SCH-XXH [SA312 F304L]</t>
  </si>
  <si>
    <t>P8 SCH-5 [SA312 F304L]</t>
  </si>
  <si>
    <t>P8 SCH-10 [SA312 F304L]</t>
  </si>
  <si>
    <t>P8 SCH-20 [SA312 F304L]</t>
  </si>
  <si>
    <t>P8 SCH-30 [SA312 F304L]</t>
  </si>
  <si>
    <t>P8 SCH-40 [SA312 F304L]</t>
  </si>
  <si>
    <t>P8 SCH-60 [SA312 F304L]</t>
  </si>
  <si>
    <t>P8 SCH-80 [SA312 F304L]</t>
  </si>
  <si>
    <t>P8 SCH-100 [SA312 F304L]</t>
  </si>
  <si>
    <t>P8 SCH-120 [SA312 F304L]</t>
  </si>
  <si>
    <t>P8 SCH-140 [SA312 F304L]</t>
  </si>
  <si>
    <t>P8 SCH-160 [SA312 F304L]</t>
  </si>
  <si>
    <t>P8 SCH-XH [SA312 F304L]</t>
  </si>
  <si>
    <t>P8 SCH-XXH [SA312 F304L]</t>
  </si>
  <si>
    <t>P9 SCH-XH [SA312 F304L]</t>
  </si>
  <si>
    <t>P10 SCH-5 [SA312 F304L]</t>
  </si>
  <si>
    <t>P10 SCH-10 [SA312 F304L]</t>
  </si>
  <si>
    <t>P10 SCH-20 [SA312 F304L]</t>
  </si>
  <si>
    <t>P10 SCH-30 [SA312 F304L]</t>
  </si>
  <si>
    <t>P10 SCH-40 [SA312 F304L]</t>
  </si>
  <si>
    <t>P10 SCH-60 [SA312 F304L]</t>
  </si>
  <si>
    <t>P10 SCH-80 [SA312 F304L]</t>
  </si>
  <si>
    <t>P10 SCH-100 [SA312 F304L]</t>
  </si>
  <si>
    <t>P10 SCH-120 [SA312 F304L]</t>
  </si>
  <si>
    <t>P10 SCH-140 [SA312 F304L]</t>
  </si>
  <si>
    <t>P10 SCH-160 [SA312 F304L]</t>
  </si>
  <si>
    <t>P10 SCH-XH [SA312 F304L]</t>
  </si>
  <si>
    <t>P11 SCH-XH [SA312 F304L]</t>
  </si>
  <si>
    <t>P12 SCH-5 [SA312 F304L]</t>
  </si>
  <si>
    <t>P12 SCH-10 [SA312 F304L]</t>
  </si>
  <si>
    <t>P12 SCH-20 [SA312 F304L]</t>
  </si>
  <si>
    <t>P12 SCH-30 [SA312 F304L]</t>
  </si>
  <si>
    <t>P12 SCH-40 [SA312 F304L]</t>
  </si>
  <si>
    <t>P12 SCH-60 [SA312 F304L]</t>
  </si>
  <si>
    <t>P12 SCH-80 [SA312 F304L]</t>
  </si>
  <si>
    <t>P12 SCH-100 [SA312 F304L]</t>
  </si>
  <si>
    <t>P12 SCH-120 [SA312 F304L]</t>
  </si>
  <si>
    <t>P12 SCH-140 [SA312 F304L]</t>
  </si>
  <si>
    <t>P12 SCH-160 [SA312 F304L]</t>
  </si>
  <si>
    <t>P12 SCH-XH [SA312 F304L]</t>
  </si>
  <si>
    <t>P14 SCH-10 [SA312 F304L]</t>
  </si>
  <si>
    <t>P14 SCH-20 [SA312 F304L]</t>
  </si>
  <si>
    <t>P14 SCH-30 [SA312 F304L]</t>
  </si>
  <si>
    <t>P14 SCH-40 [SA312 F304L]</t>
  </si>
  <si>
    <t>P14 SCH-60 [SA312 F304L]</t>
  </si>
  <si>
    <t>P14 SCH-80 [SA312 F304L]</t>
  </si>
  <si>
    <t>P14 SCH-100 [SA312 F304L]</t>
  </si>
  <si>
    <t>P14 SCH-120 [SA312 F304L]</t>
  </si>
  <si>
    <t>P14 SCH-140 [SA312 F304L]</t>
  </si>
  <si>
    <t>P14 SCH-160 [SA312 F304L]</t>
  </si>
  <si>
    <t>P14 SCH-XH [SA312 F304L]</t>
  </si>
  <si>
    <t>P16 SCH-10 [SA312 F304L]</t>
  </si>
  <si>
    <t>P16 SCH-20 [SA312 F304L]</t>
  </si>
  <si>
    <t>P16 SCH-30 [SA312 F304L]</t>
  </si>
  <si>
    <t>P16 SCH-40 [SA312 F304L]</t>
  </si>
  <si>
    <t>P16 SCH-60 [SA312 F304L]</t>
  </si>
  <si>
    <t>P16 SCH-80 [SA312 F304L]</t>
  </si>
  <si>
    <t>P16 SCH-100 [SA312 F304L]</t>
  </si>
  <si>
    <t>P16 SCH-120 [SA312 F304L]</t>
  </si>
  <si>
    <t>P16 SCH-140 [SA312 F304L]</t>
  </si>
  <si>
    <t>P16 SCH-160 [SA312 F304L]</t>
  </si>
  <si>
    <t>P16 SCH-XH [SA312 F304L]</t>
  </si>
  <si>
    <t>P18 SCH-10 [SA312 F304L]</t>
  </si>
  <si>
    <t>P18 SCH-20 [SA312 F304L]</t>
  </si>
  <si>
    <t>P18 SCH-30 [SA312 F304L]</t>
  </si>
  <si>
    <t>P18 SCH-40 [SA312 F304L]</t>
  </si>
  <si>
    <t>P18 SCH-60 [SA312 F304L]</t>
  </si>
  <si>
    <t>P18 SCH-80 [SA312 F304L]</t>
  </si>
  <si>
    <t>P18 SCH-100 [SA312 F304L]</t>
  </si>
  <si>
    <t>P18 SCH-120 [SA312 F304L]</t>
  </si>
  <si>
    <t>P18 SCH-140 [SA312 F304L]</t>
  </si>
  <si>
    <t>P18 SCH-160 [SA312 F304L]</t>
  </si>
  <si>
    <t>P18 SCH-XH [SA312 F304L]</t>
  </si>
  <si>
    <t>P20 SCH-10 [SA312 F304L]</t>
  </si>
  <si>
    <t>P20 SCH-20 [SA312 F304L]</t>
  </si>
  <si>
    <t>P20 SCH-30 [SA312 F304L]</t>
  </si>
  <si>
    <t>P20 SCH-40 [SA312 F304L]</t>
  </si>
  <si>
    <t>P20 SCH-60 [SA312 F304L]</t>
  </si>
  <si>
    <t>P20 SCH-80 [SA312 F304L]</t>
  </si>
  <si>
    <t>P20 SCH-100 [SA312 F304L]</t>
  </si>
  <si>
    <t>P20 SCH-120 [SA312 F304L]</t>
  </si>
  <si>
    <t>P20 SCH-140 [SA312 F304L]</t>
  </si>
  <si>
    <t>P20 SCH-160 [SA312 F304L]</t>
  </si>
  <si>
    <t>P20 SCH-XH [SA312 F304L]</t>
  </si>
  <si>
    <t>P22 SCH-10 [SA312 F304L]</t>
  </si>
  <si>
    <t>P22 SCH-20 [SA312 F304L]</t>
  </si>
  <si>
    <t>P22 SCH-30 [SA312 F304L]</t>
  </si>
  <si>
    <t>P22 SCH-60 [SA312 F304L]</t>
  </si>
  <si>
    <t>P22 SCH-80 [SA312 F304L]</t>
  </si>
  <si>
    <t>P22 SCH-100 [SA312 F304L]</t>
  </si>
  <si>
    <t>P22 SCH-120 [SA312 F304L]</t>
  </si>
  <si>
    <t>P22 SCH-140 [SA312 F304L]</t>
  </si>
  <si>
    <t>P22 SCH-160 [SA312 F304L]</t>
  </si>
  <si>
    <t>P22 SCH-XH [SA312 F304L]</t>
  </si>
  <si>
    <t>P24 SCH-10 [SA312 F304L]</t>
  </si>
  <si>
    <t>P24 SCH-20 [SA312 F304L]</t>
  </si>
  <si>
    <t>P24 SCH-30 [SA312 F304L]</t>
  </si>
  <si>
    <t>P24 SCH-40 [SA312 F304L]</t>
  </si>
  <si>
    <t>P24 SCH-60 [SA312 F304L]</t>
  </si>
  <si>
    <t>P24 SCH-80 [SA312 F304L]</t>
  </si>
  <si>
    <t>P24 SCH-100 [SA312 F304L]</t>
  </si>
  <si>
    <t>P24 SCH-120 [SA312 F304L]</t>
  </si>
  <si>
    <t>P24 SCH-140 [SA312 F304L]</t>
  </si>
  <si>
    <t>P24 SCH-160 [SA312 F304L]</t>
  </si>
  <si>
    <t>P24 SCH-XH [SA312 F304L]</t>
  </si>
  <si>
    <t>P26 SCH-10 [SA312 F304L]</t>
  </si>
  <si>
    <t>P26 SCH-20 [SA312 F304L]</t>
  </si>
  <si>
    <t>P26 SCH-XH [SA312 F304L]</t>
  </si>
  <si>
    <t>P28 SCH-10 [SA312 F304L]</t>
  </si>
  <si>
    <t>P28 SCH-20 [SA312 F304L]</t>
  </si>
  <si>
    <t>P28 SCH-30 [SA312 F304L]</t>
  </si>
  <si>
    <t>P28 SCH-XH [SA312 F304L]</t>
  </si>
  <si>
    <t>P30 SCH-10 [SA312 F304L]</t>
  </si>
  <si>
    <t>P30 SCH-20 [SA312 F304L]</t>
  </si>
  <si>
    <t>P30 SCH-30 [SA312 F304L]</t>
  </si>
  <si>
    <t>P30 SCH-XH [SA312 F304L]</t>
  </si>
  <si>
    <t>P32 SCH-10 [SA312 F304L]</t>
  </si>
  <si>
    <t>P32 SCH-20 [SA312 F304L]</t>
  </si>
  <si>
    <t>P32 SCH-30 [SA312 F304L]</t>
  </si>
  <si>
    <t>P32 SCH-40 [SA312 F304L]</t>
  </si>
  <si>
    <t>P32 SCH-XH [SA312 F304L]</t>
  </si>
  <si>
    <t>P34 SCH-10 [SA312 F304L]</t>
  </si>
  <si>
    <t>P34 SCH-20 [SA312 F304L]</t>
  </si>
  <si>
    <t>P34 SCH-30 [SA312 F304L]</t>
  </si>
  <si>
    <t>P34 SCH-40 [SA312 F304L]</t>
  </si>
  <si>
    <t>P34 SCH-XH [SA312 F304L]</t>
  </si>
  <si>
    <t>P36 SCH-10 [SA312 F304L]</t>
  </si>
  <si>
    <t>P36 SCH-20 [SA312 F304L]</t>
  </si>
  <si>
    <t>P36 SCH-30 [SA312 F304L]</t>
  </si>
  <si>
    <t>P36 SCH-40 [SA312 F304L]</t>
  </si>
  <si>
    <t>P36 SCH-XH [SA312 F304L]</t>
  </si>
  <si>
    <t>P42 SCH-30 [SA312 F304L]</t>
  </si>
  <si>
    <t>P42 SCH-60 [SA312 F304L]</t>
  </si>
  <si>
    <t>P42 SCH-XH [SA312 F304L]</t>
  </si>
  <si>
    <t>P48 SCH-30 [SA312 F304L]</t>
  </si>
  <si>
    <t>P48 SCH-60 [SA312 F304L]</t>
  </si>
  <si>
    <t>P48 SCH-XH [SA312 F304L]</t>
  </si>
  <si>
    <t>P0.125 SCH-5 [SA312 S30815]</t>
  </si>
  <si>
    <t>P0.125 SCH-10 [SA312 S30815]</t>
  </si>
  <si>
    <t>P0.125 SCH-40 [SA312 S30815]</t>
  </si>
  <si>
    <t>P0.125 SCH-80 [SA312 S30815]</t>
  </si>
  <si>
    <t>P0.125 SCH-XH [SA312 S30815]</t>
  </si>
  <si>
    <t>P0.25 SCH-5 [SA312 S30815]</t>
  </si>
  <si>
    <t>P0.25 SCH-10 [SA312 S30815]</t>
  </si>
  <si>
    <t>P0.25 SCH-40 [SA312 S30815]</t>
  </si>
  <si>
    <t>P0.25 SCH-80 [SA312 S30815]</t>
  </si>
  <si>
    <t>P0.25 SCH-XH [SA312 S30815]</t>
  </si>
  <si>
    <t>P0.375 SCH-5 [SA312 S30815]</t>
  </si>
  <si>
    <t>P0.375 SCH-10 [SA312 S30815]</t>
  </si>
  <si>
    <t>P0.375 SCH-40 [SA312 S30815]</t>
  </si>
  <si>
    <t>P0.375 SCH-80 [SA312 S30815]</t>
  </si>
  <si>
    <t>P0.375 SCH-XH [SA312 S30815]</t>
  </si>
  <si>
    <t>P0.5 SCH-5 [SA312 S30815]</t>
  </si>
  <si>
    <t>P0.5 SCH-10 [SA312 S30815]</t>
  </si>
  <si>
    <t>P0.5 SCH-40 [SA312 S30815]</t>
  </si>
  <si>
    <t>P0.5 SCH-80 [SA312 S30815]</t>
  </si>
  <si>
    <t>P0.5 SCH-160 [SA312 S30815]</t>
  </si>
  <si>
    <t>P0.5 SCH-XH [SA312 S30815]</t>
  </si>
  <si>
    <t>P0.5 SCH-XXH [SA312 S30815]</t>
  </si>
  <si>
    <t>P0.75 SCH-5 [SA312 S30815]</t>
  </si>
  <si>
    <t>P0.75 SCH-10 [SA312 S30815]</t>
  </si>
  <si>
    <t>P0.75 SCH-40 [SA312 S30815]</t>
  </si>
  <si>
    <t>P0.75 SCH-80 [SA312 S30815]</t>
  </si>
  <si>
    <t>P0.75 SCH-160 [SA312 S30815]</t>
  </si>
  <si>
    <t>P0.75 SCH-XH [SA312 S30815]</t>
  </si>
  <si>
    <t>P0.75 SCH-XXH [SA312 S30815]</t>
  </si>
  <si>
    <t>P1 SCH-5 [SA312 S30815]</t>
  </si>
  <si>
    <t>P1 SCH-10 [SA312 S30815]</t>
  </si>
  <si>
    <t>P1 SCH-40 [SA312 S30815]</t>
  </si>
  <si>
    <t>P1 SCH-80 [SA312 S30815]</t>
  </si>
  <si>
    <t>P1 SCH-160 [SA312 S30815]</t>
  </si>
  <si>
    <t>P1 SCH-XH [SA312 S30815]</t>
  </si>
  <si>
    <t>P1 SCH-XXH [SA312 S30815]</t>
  </si>
  <si>
    <t>P1.25 SCH-5 [SA312 S30815]</t>
  </si>
  <si>
    <t>P1.25 SCH-10 [SA312 S30815]</t>
  </si>
  <si>
    <t>P1.25 SCH-40 [SA312 S30815]</t>
  </si>
  <si>
    <t>P1.25 SCH-80 [SA312 S30815]</t>
  </si>
  <si>
    <t>P1.25 SCH-160 [SA312 S30815]</t>
  </si>
  <si>
    <t>P1.25 SCH-XH [SA312 S30815]</t>
  </si>
  <si>
    <t>P1.25 SCH-XXH [SA312 S30815]</t>
  </si>
  <si>
    <t>P1.5 SCH-5 [SA312 S30815]</t>
  </si>
  <si>
    <t>P1.5 SCH-10 [SA312 S30815]</t>
  </si>
  <si>
    <t>P1.5 SCH-40 [SA312 S30815]</t>
  </si>
  <si>
    <t>P1.5 SCH-80 [SA312 S30815]</t>
  </si>
  <si>
    <t>P1.5 SCH-160 [SA312 S30815]</t>
  </si>
  <si>
    <t>P1.5 SCH-XH [SA312 S30815]</t>
  </si>
  <si>
    <t>P1.5 SCH-XXH [SA312 S30815]</t>
  </si>
  <si>
    <t>P2 SCH-5 [SA312 S30815]</t>
  </si>
  <si>
    <t>P2 SCH-10 [SA312 S30815]</t>
  </si>
  <si>
    <t>P2 SCH-40 [SA312 S30815]</t>
  </si>
  <si>
    <t>P2 SCH-80 [SA312 S30815]</t>
  </si>
  <si>
    <t>P2 SCH-160 [SA312 S30815]</t>
  </si>
  <si>
    <t>P2 SCH-XH [SA312 S30815]</t>
  </si>
  <si>
    <t>P2 SCH-XXH [SA312 S30815]</t>
  </si>
  <si>
    <t>P2.5 SCH-5 [SA312 S30815]</t>
  </si>
  <si>
    <t>P2.5 SCH-10 [SA312 S30815]</t>
  </si>
  <si>
    <t>P2.5 SCH-40 [SA312 S30815]</t>
  </si>
  <si>
    <t>P2.5 SCH-80 [SA312 S30815]</t>
  </si>
  <si>
    <t>P2.5 SCH-160 [SA312 S30815]</t>
  </si>
  <si>
    <t>P2.5 SCH-XH [SA312 S30815]</t>
  </si>
  <si>
    <t>P2.5 SCH-XXH [SA312 S30815]</t>
  </si>
  <si>
    <t>P3 SCH-5 [SA312 S30815]</t>
  </si>
  <si>
    <t>P3 SCH-10 [SA312 S30815]</t>
  </si>
  <si>
    <t>P3 SCH-40 [SA312 S30815]</t>
  </si>
  <si>
    <t>P3 SCH-80 [SA312 S30815]</t>
  </si>
  <si>
    <t>P3 SCH-160 [SA312 S30815]</t>
  </si>
  <si>
    <t>P3 SCH-XH [SA312 S30815]</t>
  </si>
  <si>
    <t>P3 SCH-XXH [SA312 S30815]</t>
  </si>
  <si>
    <t>P3.5 SCH-5 [SA312 S30815]</t>
  </si>
  <si>
    <t>P3.5 SCH-10 [SA312 S30815]</t>
  </si>
  <si>
    <t>P3.5 SCH-40 [SA312 S30815]</t>
  </si>
  <si>
    <t>P3.5 SCH-80 [SA312 S30815]</t>
  </si>
  <si>
    <t>P3.5 SCH-XH [SA312 S30815]</t>
  </si>
  <si>
    <t>P3.5 SCH-XXH [SA312 S30815]</t>
  </si>
  <si>
    <t>P4 SCH-5 [SA312 S30815]</t>
  </si>
  <si>
    <t>P4 SCH-10 [SA312 S30815]</t>
  </si>
  <si>
    <t>P4 SCH-40 [SA312 S30815]</t>
  </si>
  <si>
    <t>P4 SCH-60 [SA312 S30815]</t>
  </si>
  <si>
    <t>P4 SCH-80 [SA312 S30815]</t>
  </si>
  <si>
    <t>PI0024</t>
  </si>
  <si>
    <t>PB0024</t>
  </si>
  <si>
    <t>P4 SCH-120 [SA312 S30815]</t>
  </si>
  <si>
    <t>P4 SCH-160 [SA312 S30815]</t>
  </si>
  <si>
    <t>P4 SCH-XH [SA312 S30815]</t>
  </si>
  <si>
    <t>P4 SCH-XXH [SA312 S30815]</t>
  </si>
  <si>
    <t>P4.5 SCH-XH [SA312 S30815]</t>
  </si>
  <si>
    <t>P4.5 SCH-XXH [SA312 S30815]</t>
  </si>
  <si>
    <t>P5 SCH-5 [SA312 S30815]</t>
  </si>
  <si>
    <t>P5 SCH-10 [SA312 S30815]</t>
  </si>
  <si>
    <t>P5 SCH-20 [SA312 S30815]</t>
  </si>
  <si>
    <t>P5 SCH-40 [SA312 S30815]</t>
  </si>
  <si>
    <t>P5 SCH-80 [SA312 S30815]</t>
  </si>
  <si>
    <t>P5 SCH-120 [SA312 S30815]</t>
  </si>
  <si>
    <t>P5 SCH-160 [SA312 S30815]</t>
  </si>
  <si>
    <t>P5 SCH-XH [SA312 S30815]</t>
  </si>
  <si>
    <t>P5 SCH-XXH [SA312 S30815]</t>
  </si>
  <si>
    <t>P6 SCH-5 [SA312 S30815]</t>
  </si>
  <si>
    <t>P6 SCH-10 [SA312 S30815]</t>
  </si>
  <si>
    <t>P6 SCH-20 [SA312 S30815]</t>
  </si>
  <si>
    <t>P6 SCH-40 [SA312 S30815]</t>
  </si>
  <si>
    <t>P6 SCH-80 [SA312 S30815]</t>
  </si>
  <si>
    <t>P6 SCH-120 [SA312 S30815]</t>
  </si>
  <si>
    <t>P6 SCH-160 [SA312 S30815]</t>
  </si>
  <si>
    <t>P6 SCH-XH [SA312 S30815]</t>
  </si>
  <si>
    <t>P6 SCH-XXH [SA312 S30815]</t>
  </si>
  <si>
    <t>P7 SCH-XH [SA312 S30815]</t>
  </si>
  <si>
    <t>P7 SCH-XXH [SA312 S30815]</t>
  </si>
  <si>
    <t>P8 SCH-5 [SA312 S30815]</t>
  </si>
  <si>
    <t>P8 SCH-10 [SA312 S30815]</t>
  </si>
  <si>
    <t>P8 SCH-20 [SA312 S30815]</t>
  </si>
  <si>
    <t>P8 SCH-30 [SA312 S30815]</t>
  </si>
  <si>
    <t>P8 SCH-40 [SA312 S30815]</t>
  </si>
  <si>
    <t>P8 SCH-60 [SA312 S30815]</t>
  </si>
  <si>
    <t>P8 SCH-80 [SA312 S30815]</t>
  </si>
  <si>
    <t>P8 SCH-100 [SA312 S30815]</t>
  </si>
  <si>
    <t>P8 SCH-120 [SA312 S30815]</t>
  </si>
  <si>
    <t>P8 SCH-140 [SA312 S30815]</t>
  </si>
  <si>
    <t>P8 SCH-160 [SA312 S30815]</t>
  </si>
  <si>
    <t>P8 SCH-XH [SA312 S30815]</t>
  </si>
  <si>
    <t>P8 SCH-XXH [SA312 S30815]</t>
  </si>
  <si>
    <t>P9 SCH-XH [SA312 S30815]</t>
  </si>
  <si>
    <t>P10 SCH-5 [SA312 S30815]</t>
  </si>
  <si>
    <t>P10 SCH-10 [SA312 S30815]</t>
  </si>
  <si>
    <t>P10 SCH-20 [SA312 S30815]</t>
  </si>
  <si>
    <t>P10 SCH-30 [SA312 S30815]</t>
  </si>
  <si>
    <t>P10 SCH-40 [SA312 S30815]</t>
  </si>
  <si>
    <t>P10 SCH-60 [SA312 S30815]</t>
  </si>
  <si>
    <t>P10 SCH-80 [SA312 S30815]</t>
  </si>
  <si>
    <t>P10 SCH-100 [SA312 S30815]</t>
  </si>
  <si>
    <t>P10 SCH-120 [SA312 S30815]</t>
  </si>
  <si>
    <t>P10 SCH-140 [SA312 S30815]</t>
  </si>
  <si>
    <t>P10 SCH-160 [SA312 S30815]</t>
  </si>
  <si>
    <t>P10 SCH-XH [SA312 S30815]</t>
  </si>
  <si>
    <t>P11 SCH-XH [SA312 S30815]</t>
  </si>
  <si>
    <t>P12 SCH-5 [SA312 S30815]</t>
  </si>
  <si>
    <t>P12 SCH-10 [SA312 S30815]</t>
  </si>
  <si>
    <t>P12 SCH-20 [SA312 S30815]</t>
  </si>
  <si>
    <t>P12 SCH-30 [SA312 S30815]</t>
  </si>
  <si>
    <t>P12 SCH-40 [SA312 S30815]</t>
  </si>
  <si>
    <t>P12 SCH-60 [SA312 S30815]</t>
  </si>
  <si>
    <t>P12 SCH-80 [SA312 S30815]</t>
  </si>
  <si>
    <t>P12 SCH-100 [SA312 S30815]</t>
  </si>
  <si>
    <t>P12 SCH-120 [SA312 S30815]</t>
  </si>
  <si>
    <t>P12 SCH-140 [SA312 S30815]</t>
  </si>
  <si>
    <t>P12 SCH-160 [SA312 S30815]</t>
  </si>
  <si>
    <t>P12 SCH-XH [SA312 S30815]</t>
  </si>
  <si>
    <t>P14 SCH-10 [SA312 S30815]</t>
  </si>
  <si>
    <t>P14 SCH-20 [SA312 S30815]</t>
  </si>
  <si>
    <t>P14 SCH-30 [SA312 S30815]</t>
  </si>
  <si>
    <t>P14 SCH-40 [SA312 S30815]</t>
  </si>
  <si>
    <t>P14 SCH-60 [SA312 S30815]</t>
  </si>
  <si>
    <t>P14 SCH-80 [SA312 S30815]</t>
  </si>
  <si>
    <t>P14 SCH-100 [SA312 S30815]</t>
  </si>
  <si>
    <t>P14 SCH-120 [SA312 S30815]</t>
  </si>
  <si>
    <t>P14 SCH-140 [SA312 S30815]</t>
  </si>
  <si>
    <t>P14 SCH-160 [SA312 S30815]</t>
  </si>
  <si>
    <t>P14 SCH-XH [SA312 S30815]</t>
  </si>
  <si>
    <t>P16 SCH-10 [SA312 S30815]</t>
  </si>
  <si>
    <t>P16 SCH-20 [SA312 S30815]</t>
  </si>
  <si>
    <t>P16 SCH-30 [SA312 S30815]</t>
  </si>
  <si>
    <t>P16 SCH-40 [SA312 S30815]</t>
  </si>
  <si>
    <t>P16 SCH-60 [SA312 S30815]</t>
  </si>
  <si>
    <t>P16 SCH-80 [SA312 S30815]</t>
  </si>
  <si>
    <t>P16 SCH-100 [SA312 S30815]</t>
  </si>
  <si>
    <t>P16 SCH-120 [SA312 S30815]</t>
  </si>
  <si>
    <t>P16 SCH-140 [SA312 S30815]</t>
  </si>
  <si>
    <t>P16 SCH-160 [SA312 S30815]</t>
  </si>
  <si>
    <t>P16 SCH-XH [SA312 S30815]</t>
  </si>
  <si>
    <t>P18 SCH-10 [SA312 S30815]</t>
  </si>
  <si>
    <t>P18 SCH-20 [SA312 S30815]</t>
  </si>
  <si>
    <t>P18 SCH-30 [SA312 S30815]</t>
  </si>
  <si>
    <t>P18 SCH-40 [SA312 S30815]</t>
  </si>
  <si>
    <t>P18 SCH-60 [SA312 S30815]</t>
  </si>
  <si>
    <t>P18 SCH-80 [SA312 S30815]</t>
  </si>
  <si>
    <t>P18 SCH-100 [SA312 S30815]</t>
  </si>
  <si>
    <t>P18 SCH-120 [SA312 S30815]</t>
  </si>
  <si>
    <t>P18 SCH-140 [SA312 S30815]</t>
  </si>
  <si>
    <t>P18 SCH-160 [SA312 S30815]</t>
  </si>
  <si>
    <t>P18 SCH-XH [SA312 S30815]</t>
  </si>
  <si>
    <t>P20 SCH-10 [SA312 S30815]</t>
  </si>
  <si>
    <t>P20 SCH-20 [SA312 S30815]</t>
  </si>
  <si>
    <t>P20 SCH-30 [SA312 S30815]</t>
  </si>
  <si>
    <t>P20 SCH-40 [SA312 S30815]</t>
  </si>
  <si>
    <t>P20 SCH-60 [SA312 S30815]</t>
  </si>
  <si>
    <t>P20 SCH-80 [SA312 S30815]</t>
  </si>
  <si>
    <t>P20 SCH-100 [SA312 S30815]</t>
  </si>
  <si>
    <t>P20 SCH-120 [SA312 S30815]</t>
  </si>
  <si>
    <t>P20 SCH-140 [SA312 S30815]</t>
  </si>
  <si>
    <t>P20 SCH-160 [SA312 S30815]</t>
  </si>
  <si>
    <t>P20 SCH-XH [SA312 S30815]</t>
  </si>
  <si>
    <t>P22 SCH-10 [SA312 S30815]</t>
  </si>
  <si>
    <t>P22 SCH-20 [SA312 S30815]</t>
  </si>
  <si>
    <t>P22 SCH-30 [SA312 S30815]</t>
  </si>
  <si>
    <t>P22 SCH-60 [SA312 S30815]</t>
  </si>
  <si>
    <t>P22 SCH-80 [SA312 S30815]</t>
  </si>
  <si>
    <t>P22 SCH-100 [SA312 S30815]</t>
  </si>
  <si>
    <t>P22 SCH-120 [SA312 S30815]</t>
  </si>
  <si>
    <t>P22 SCH-140 [SA312 S30815]</t>
  </si>
  <si>
    <t>P22 SCH-160 [SA312 S30815]</t>
  </si>
  <si>
    <t>P22 SCH-XH [SA312 S30815]</t>
  </si>
  <si>
    <t>P24 SCH-10 [SA312 S30815]</t>
  </si>
  <si>
    <t>P24 SCH-20 [SA312 S30815]</t>
  </si>
  <si>
    <t>P24 SCH-30 [SA312 S30815]</t>
  </si>
  <si>
    <t>P24 SCH-40 [SA312 S30815]</t>
  </si>
  <si>
    <t>P24 SCH-60 [SA312 S30815]</t>
  </si>
  <si>
    <t>P24 SCH-80 [SA312 S30815]</t>
  </si>
  <si>
    <t>P24 SCH-100 [SA312 S30815]</t>
  </si>
  <si>
    <t>P24 SCH-120 [SA312 S30815]</t>
  </si>
  <si>
    <t>P24 SCH-140 [SA312 S30815]</t>
  </si>
  <si>
    <t>P24 SCH-160 [SA312 S30815]</t>
  </si>
  <si>
    <t>P24 SCH-XH [SA312 S30815]</t>
  </si>
  <si>
    <t>P26 SCH-10 [SA312 S30815]</t>
  </si>
  <si>
    <t>P26 SCH-20 [SA312 S30815]</t>
  </si>
  <si>
    <t>P26 SCH-XH [SA312 S30815]</t>
  </si>
  <si>
    <t>P28 SCH-10 [SA312 S30815]</t>
  </si>
  <si>
    <t>P28 SCH-20 [SA312 S30815]</t>
  </si>
  <si>
    <t>P28 SCH-30 [SA312 S30815]</t>
  </si>
  <si>
    <t>P28 SCH-XH [SA312 S30815]</t>
  </si>
  <si>
    <t>P30 SCH-10 [SA312 S30815]</t>
  </si>
  <si>
    <t>P30 SCH-20 [SA312 S30815]</t>
  </si>
  <si>
    <t>P30 SCH-30 [SA312 S30815]</t>
  </si>
  <si>
    <t>P30 SCH-XH [SA312 S30815]</t>
  </si>
  <si>
    <t>P32 SCH-10 [SA312 S30815]</t>
  </si>
  <si>
    <t>P32 SCH-20 [SA312 S30815]</t>
  </si>
  <si>
    <t>P32 SCH-30 [SA312 S30815]</t>
  </si>
  <si>
    <t>P32 SCH-40 [SA312 S30815]</t>
  </si>
  <si>
    <t>P32 SCH-XH [SA312 S30815]</t>
  </si>
  <si>
    <t>P34 SCH-10 [SA312 S30815]</t>
  </si>
  <si>
    <t>P34 SCH-20 [SA312 S30815]</t>
  </si>
  <si>
    <t>P34 SCH-30 [SA312 S30815]</t>
  </si>
  <si>
    <t>P34 SCH-40 [SA312 S30815]</t>
  </si>
  <si>
    <t>P34 SCH-XH [SA312 S30815]</t>
  </si>
  <si>
    <t>P36 SCH-10 [SA312 S30815]</t>
  </si>
  <si>
    <t>P36 SCH-20 [SA312 S30815]</t>
  </si>
  <si>
    <t>P36 SCH-30 [SA312 S30815]</t>
  </si>
  <si>
    <t>P36 SCH-40 [SA312 S30815]</t>
  </si>
  <si>
    <t>P36 SCH-XH [SA312 S30815]</t>
  </si>
  <si>
    <t>P42 SCH-30 [SA312 S30815]</t>
  </si>
  <si>
    <t>P42 SCH-60 [SA312 S30815]</t>
  </si>
  <si>
    <t>P42 SCH-XH [SA312 S30815]</t>
  </si>
  <si>
    <t>P48 SCH-30 [SA312 S30815]</t>
  </si>
  <si>
    <t>P48 SCH-60 [SA312 S30815]</t>
  </si>
  <si>
    <t>P48 SCH-XH [SA312 S30815]</t>
  </si>
  <si>
    <t>P0.125 SCH-5 [SA312 TP304]</t>
  </si>
  <si>
    <t>P0.125 SCH-10 [SA312 TP304]</t>
  </si>
  <si>
    <t>P0.125 SCH-40 [SA312 TP304]</t>
  </si>
  <si>
    <t>P0.125 SCH-80 [SA312 TP304]</t>
  </si>
  <si>
    <t>P0.125 SCH-XH [SA312 TP304]</t>
  </si>
  <si>
    <t>P0.25 SCH-5 [SA312 TP304]</t>
  </si>
  <si>
    <t>P0.25 SCH-10 [SA312 TP304]</t>
  </si>
  <si>
    <t>P0.25 SCH-40 [SA312 TP304]</t>
  </si>
  <si>
    <t>P0.25 SCH-80 [SA312 TP304]</t>
  </si>
  <si>
    <t>P0.25 SCH-XH [SA312 TP304]</t>
  </si>
  <si>
    <t>P0.375 SCH-5 [SA312 TP304]</t>
  </si>
  <si>
    <t>P0.375 SCH-10 [SA312 TP304]</t>
  </si>
  <si>
    <t>P0.375 SCH-40 [SA312 TP304]</t>
  </si>
  <si>
    <t>P0.375 SCH-80 [SA312 TP304]</t>
  </si>
  <si>
    <t>P0.375 SCH-XH [SA312 TP304]</t>
  </si>
  <si>
    <t>P0.5 SCH-5 [SA312 TP304]</t>
  </si>
  <si>
    <t>P0.5 SCH-10 [SA312 TP304]</t>
  </si>
  <si>
    <t>P0.5 SCH-40 [SA312 TP304]</t>
  </si>
  <si>
    <t>P0.5 SCH-80 [SA312 TP304]</t>
  </si>
  <si>
    <t>P0.5 SCH-160 [SA312 TP304]</t>
  </si>
  <si>
    <t>P0.5 SCH-XH [SA312 TP304]</t>
  </si>
  <si>
    <t>P0.5 SCH-XXH [SA312 TP304]</t>
  </si>
  <si>
    <t>P0.75 SCH-5 [SA312 TP304]</t>
  </si>
  <si>
    <t>P0.75 SCH-10 [SA312 TP304]</t>
  </si>
  <si>
    <t>P0.75 SCH-40 [SA312 TP304]</t>
  </si>
  <si>
    <t>P0.75 SCH-80 [SA312 TP304]</t>
  </si>
  <si>
    <t>P0.75 SCH-160 [SA312 TP304]</t>
  </si>
  <si>
    <t>P0.75 SCH-XH [SA312 TP304]</t>
  </si>
  <si>
    <t>P0.75 SCH-XXH [SA312 TP304]</t>
  </si>
  <si>
    <t>P1 SCH-5 [SA312 TP304]</t>
  </si>
  <si>
    <t>P1 SCH-10 [SA312 TP304]</t>
  </si>
  <si>
    <t>P1 SCH-40 [SA312 TP304]</t>
  </si>
  <si>
    <t>P1 SCH-80 [SA312 TP304]</t>
  </si>
  <si>
    <t>PI1069</t>
  </si>
  <si>
    <t>PB1069</t>
  </si>
  <si>
    <t>P1 SCH-160 [SA312 TP304]</t>
  </si>
  <si>
    <t>P1 SCH-XH [SA312 TP304]</t>
  </si>
  <si>
    <t>P1 SCH-XXH [SA312 TP304]</t>
  </si>
  <si>
    <t>P1.25 SCH-5 [SA312 TP304]</t>
  </si>
  <si>
    <t>P1.25 SCH-10 [SA312 TP304]</t>
  </si>
  <si>
    <t>P1.25 SCH-40 [SA312 TP304]</t>
  </si>
  <si>
    <t>P1.25 SCH-80 [SA312 TP304]</t>
  </si>
  <si>
    <t>P1.25 SCH-160 [SA312 TP304]</t>
  </si>
  <si>
    <t>P1.25 SCH-XH [SA312 TP304]</t>
  </si>
  <si>
    <t>P1.25 SCH-XXH [SA312 TP304]</t>
  </si>
  <si>
    <t>P1.5 SCH-5 [SA312 TP304]</t>
  </si>
  <si>
    <t>P1.5 SCH-10 [SA312 TP304]</t>
  </si>
  <si>
    <t>P1.5 SCH-40 [SA312 TP304]</t>
  </si>
  <si>
    <t>P1.5 SCH-80 [SA312 TP304]</t>
  </si>
  <si>
    <t>P1.5 SCH-160 [SA312 TP304]</t>
  </si>
  <si>
    <t>P1.5 SCH-XH [SA312 TP304]</t>
  </si>
  <si>
    <t>P1.5 SCH-XXH [SA312 TP304]</t>
  </si>
  <si>
    <t>P2 SCH-5 [SA312 TP304]</t>
  </si>
  <si>
    <t>P2 SCH-10 [SA312 TP304]</t>
  </si>
  <si>
    <t>P2 SCH-40 [SA312 TP304]</t>
  </si>
  <si>
    <t>P2 SCH-80 [SA312 TP304]</t>
  </si>
  <si>
    <t>PI0049</t>
  </si>
  <si>
    <t>PB0049</t>
  </si>
  <si>
    <t>P2 SCH-160 [SA312 TP304]</t>
  </si>
  <si>
    <t>P2 SCH-XH [SA312 TP304]</t>
  </si>
  <si>
    <t>P2 SCH-XXH [SA312 TP304]</t>
  </si>
  <si>
    <t>P2.5 SCH-5 [SA312 TP304]</t>
  </si>
  <si>
    <t>P2.5 SCH-10 [SA312 TP304]</t>
  </si>
  <si>
    <t>P2.5 SCH-40 [SA312 TP304]</t>
  </si>
  <si>
    <t>P2.5 SCH-80 [SA312 TP304]</t>
  </si>
  <si>
    <t>P2.5 SCH-160 [SA312 TP304]</t>
  </si>
  <si>
    <t>P2.5 SCH-XH [SA312 TP304]</t>
  </si>
  <si>
    <t>P2.5 SCH-XXH [SA312 TP304]</t>
  </si>
  <si>
    <t>P3 SCH-5 [SA312 TP304]</t>
  </si>
  <si>
    <t>P3 SCH-10 [SA312 TP304]</t>
  </si>
  <si>
    <t>P3 SCH-40 [SA312 TP304]</t>
  </si>
  <si>
    <t>P3 SCH-80 [SA312 TP304]</t>
  </si>
  <si>
    <t>P3 SCH-160 [SA312 TP304]</t>
  </si>
  <si>
    <t>P3 SCH-XH [SA312 TP304]</t>
  </si>
  <si>
    <t>P3 SCH-XXH [SA312 TP304]</t>
  </si>
  <si>
    <t>PI0040</t>
  </si>
  <si>
    <t>PB0040</t>
  </si>
  <si>
    <t>P3.5 SCH-5 [SA312 TP304]</t>
  </si>
  <si>
    <t>P3.5 SCH-10 [SA312 TP304]</t>
  </si>
  <si>
    <t>P3.5 SCH-40 [SA312 TP304]</t>
  </si>
  <si>
    <t>P3.5 SCH-80 [SA312 TP304]</t>
  </si>
  <si>
    <t>P3.5 SCH-XH [SA312 TP304]</t>
  </si>
  <si>
    <t>P3.5 SCH-XXH [SA312 TP304]</t>
  </si>
  <si>
    <t>P4 SCH-5 [SA312 TP304]</t>
  </si>
  <si>
    <t>P4 SCH-10 [SA312 TP304]</t>
  </si>
  <si>
    <t>P4 SCH-40 [SA312 TP304]</t>
  </si>
  <si>
    <t>P4 SCH-60 [SA312 TP304]</t>
  </si>
  <si>
    <t>P4 SCH-80 [SA312 TP304]</t>
  </si>
  <si>
    <t>P4 SCH-120 [SA312 TP304]</t>
  </si>
  <si>
    <t>P4 SCH-160 [SA312 TP304]</t>
  </si>
  <si>
    <t>P4 SCH-XH [SA312 TP304]</t>
  </si>
  <si>
    <t>P4 SCH-XXH [SA312 TP304]</t>
  </si>
  <si>
    <t>P4.5 SCH-XH [SA312 TP304]</t>
  </si>
  <si>
    <t>P4.5 SCH-XXH [SA312 TP304]</t>
  </si>
  <si>
    <t>P5 SCH-5 [SA312 TP304]</t>
  </si>
  <si>
    <t>P5 SCH-10 [SA312 TP304]</t>
  </si>
  <si>
    <t>P5 SCH-20 [SA312 TP304]</t>
  </si>
  <si>
    <t>P5 SCH-40 [SA312 TP304]</t>
  </si>
  <si>
    <t>P5 SCH-80 [SA312 TP304]</t>
  </si>
  <si>
    <t>P5 SCH-120 [SA312 TP304]</t>
  </si>
  <si>
    <t>P5 SCH-160 [SA312 TP304]</t>
  </si>
  <si>
    <t>P5 SCH-XH [SA312 TP304]</t>
  </si>
  <si>
    <t>P5 SCH-XXH [SA312 TP304]</t>
  </si>
  <si>
    <t>P6 SCH-5 [SA312 TP304]</t>
  </si>
  <si>
    <t>P6 SCH-10 [SA312 TP304]</t>
  </si>
  <si>
    <t>P6 SCH-20 [SA312 TP304]</t>
  </si>
  <si>
    <t>P6 SCH-40 [SA312 TP304]</t>
  </si>
  <si>
    <t>P6 SCH-80 [SA312 TP304]</t>
  </si>
  <si>
    <t>P6 SCH-120 [SA312 TP304]</t>
  </si>
  <si>
    <t>P6 SCH-160 [SA312 TP304]</t>
  </si>
  <si>
    <t>P6 SCH-XH [SA312 TP304]</t>
  </si>
  <si>
    <t>P6 SCH-XXH [SA312 TP304]</t>
  </si>
  <si>
    <t>P7 SCH-XH [SA312 TP304]</t>
  </si>
  <si>
    <t>P7 SCH-XXH [SA312 TP304]</t>
  </si>
  <si>
    <t>P8 SCH-5 [SA312 TP304]</t>
  </si>
  <si>
    <t>P8 SCH-10 [SA312 TP304]</t>
  </si>
  <si>
    <t>P8 SCH-20 [SA312 TP304]</t>
  </si>
  <si>
    <t>P8 SCH-30 [SA312 TP304]</t>
  </si>
  <si>
    <t>P8 SCH-40 [SA312 TP304]</t>
  </si>
  <si>
    <t>P8 SCH-60 [SA312 TP304]</t>
  </si>
  <si>
    <t>P8 SCH-80 [SA312 TP304]</t>
  </si>
  <si>
    <t>P8 SCH-100 [SA312 TP304]</t>
  </si>
  <si>
    <t>P8 SCH-120 [SA312 TP304]</t>
  </si>
  <si>
    <t>P8 SCH-140 [SA312 TP304]</t>
  </si>
  <si>
    <t>P8 SCH-160 [SA312 TP304]</t>
  </si>
  <si>
    <t>P8 SCH-XH [SA312 TP304]</t>
  </si>
  <si>
    <t>P8 SCH-XXH [SA312 TP304]</t>
  </si>
  <si>
    <t>P9 SCH-XH [SA312 TP304]</t>
  </si>
  <si>
    <t>P10 SCH-5 [SA312 TP304]</t>
  </si>
  <si>
    <t>P10 SCH-10 [SA312 TP304]</t>
  </si>
  <si>
    <t>P10 SCH-20 [SA312 TP304]</t>
  </si>
  <si>
    <t>P10 SCH-30 [SA312 TP304]</t>
  </si>
  <si>
    <t>P10 SCH-40 [SA312 TP304]</t>
  </si>
  <si>
    <t>P10 SCH-60 [SA312 TP304]</t>
  </si>
  <si>
    <t>P10 SCH-80 [SA312 TP304]</t>
  </si>
  <si>
    <t>P10 SCH-100 [SA312 TP304]</t>
  </si>
  <si>
    <t>P10 SCH-120 [SA312 TP304]</t>
  </si>
  <si>
    <t>P10 SCH-140 [SA312 TP304]</t>
  </si>
  <si>
    <t>P10 SCH-160 [SA312 TP304]</t>
  </si>
  <si>
    <t>P10 SCH-XH [SA312 TP304]</t>
  </si>
  <si>
    <t>P11 SCH-XH [SA312 TP304]</t>
  </si>
  <si>
    <t>P12 SCH-5 [SA312 TP304]</t>
  </si>
  <si>
    <t>P12 SCH-10 [SA312 TP304]</t>
  </si>
  <si>
    <t>P12 SCH-20 [SA312 TP304]</t>
  </si>
  <si>
    <t>P12 SCH-30 [SA312 TP304]</t>
  </si>
  <si>
    <t>P12 SCH-40 [SA312 TP304]</t>
  </si>
  <si>
    <t>P12 SCH-60 [SA312 TP304]</t>
  </si>
  <si>
    <t>P12 SCH-80 [SA312 TP304]</t>
  </si>
  <si>
    <t>P12 SCH-100 [SA312 TP304]</t>
  </si>
  <si>
    <t>P12 SCH-120 [SA312 TP304]</t>
  </si>
  <si>
    <t>P12 SCH-140 [SA312 TP304]</t>
  </si>
  <si>
    <t>P12 SCH-160 [SA312 TP304]</t>
  </si>
  <si>
    <t>P12 SCH-XH [SA312 TP304]</t>
  </si>
  <si>
    <t>P14 SCH-10 [SA312 TP304]</t>
  </si>
  <si>
    <t>P14 SCH-20 [SA312 TP304]</t>
  </si>
  <si>
    <t>P14 SCH-30 [SA312 TP304]</t>
  </si>
  <si>
    <t>P14 SCH-40 [SA312 TP304]</t>
  </si>
  <si>
    <t>P14 SCH-60 [SA312 TP304]</t>
  </si>
  <si>
    <t>P14 SCH-80 [SA312 TP304]</t>
  </si>
  <si>
    <t>P14 SCH-100 [SA312 TP304]</t>
  </si>
  <si>
    <t>P14 SCH-120 [SA312 TP304]</t>
  </si>
  <si>
    <t>P14 SCH-140 [SA312 TP304]</t>
  </si>
  <si>
    <t>P14 SCH-160 [SA312 TP304]</t>
  </si>
  <si>
    <t>P14 SCH-XH [SA312 TP304]</t>
  </si>
  <si>
    <t>P16 SCH-10 [SA312 TP304]</t>
  </si>
  <si>
    <t>P16 SCH-20 [SA312 TP304]</t>
  </si>
  <si>
    <t>P16 SCH-30 [SA312 TP304]</t>
  </si>
  <si>
    <t>P16 SCH-40 [SA312 TP304]</t>
  </si>
  <si>
    <t>P16 SCH-60 [SA312 TP304]</t>
  </si>
  <si>
    <t>P16 SCH-80 [SA312 TP304]</t>
  </si>
  <si>
    <t>P16 SCH-100 [SA312 TP304]</t>
  </si>
  <si>
    <t>P16 SCH-120 [SA312 TP304]</t>
  </si>
  <si>
    <t>P16 SCH-140 [SA312 TP304]</t>
  </si>
  <si>
    <t>P16 SCH-160 [SA312 TP304]</t>
  </si>
  <si>
    <t>P16 SCH-XH [SA312 TP304]</t>
  </si>
  <si>
    <t>P18 SCH-10 [SA312 TP304]</t>
  </si>
  <si>
    <t>P18 SCH-20 [SA312 TP304]</t>
  </si>
  <si>
    <t>P18 SCH-30 [SA312 TP304]</t>
  </si>
  <si>
    <t>P18 SCH-40 [SA312 TP304]</t>
  </si>
  <si>
    <t>P18 SCH-60 [SA312 TP304]</t>
  </si>
  <si>
    <t>P18 SCH-80 [SA312 TP304]</t>
  </si>
  <si>
    <t>P18 SCH-100 [SA312 TP304]</t>
  </si>
  <si>
    <t>P18 SCH-120 [SA312 TP304]</t>
  </si>
  <si>
    <t>P18 SCH-140 [SA312 TP304]</t>
  </si>
  <si>
    <t>P18 SCH-160 [SA312 TP304]</t>
  </si>
  <si>
    <t>P18 SCH-XH [SA312 TP304]</t>
  </si>
  <si>
    <t>P20 SCH-10 [SA312 TP304]</t>
  </si>
  <si>
    <t>P20 SCH-20 [SA312 TP304]</t>
  </si>
  <si>
    <t>P20 SCH-30 [SA312 TP304]</t>
  </si>
  <si>
    <t>P20 SCH-40 [SA312 TP304]</t>
  </si>
  <si>
    <t>P20 SCH-60 [SA312 TP304]</t>
  </si>
  <si>
    <t>P20 SCH-80 [SA312 TP304]</t>
  </si>
  <si>
    <t>P20 SCH-100 [SA312 TP304]</t>
  </si>
  <si>
    <t>P20 SCH-120 [SA312 TP304]</t>
  </si>
  <si>
    <t>P20 SCH-140 [SA312 TP304]</t>
  </si>
  <si>
    <t>P20 SCH-160 [SA312 TP304]</t>
  </si>
  <si>
    <t>P20 SCH-XH [SA312 TP304]</t>
  </si>
  <si>
    <t>P22 SCH-10 [SA312 TP304]</t>
  </si>
  <si>
    <t>P22 SCH-20 [SA312 TP304]</t>
  </si>
  <si>
    <t>P22 SCH-30 [SA312 TP304]</t>
  </si>
  <si>
    <t>P22 SCH-60 [SA312 TP304]</t>
  </si>
  <si>
    <t>P22 SCH-80 [SA312 TP304]</t>
  </si>
  <si>
    <t>P22 SCH-100 [SA312 TP304]</t>
  </si>
  <si>
    <t>P22 SCH-120 [SA312 TP304]</t>
  </si>
  <si>
    <t>P22 SCH-140 [SA312 TP304]</t>
  </si>
  <si>
    <t>P22 SCH-160 [SA312 TP304]</t>
  </si>
  <si>
    <t>P22 SCH-XH [SA312 TP304]</t>
  </si>
  <si>
    <t>P24 SCH-10 [SA312 TP304]</t>
  </si>
  <si>
    <t>P24 SCH-20 [SA312 TP304]</t>
  </si>
  <si>
    <t>P24 SCH-30 [SA312 TP304]</t>
  </si>
  <si>
    <t>P24 SCH-40 [SA312 TP304]</t>
  </si>
  <si>
    <t>P24 SCH-60 [SA312 TP304]</t>
  </si>
  <si>
    <t>P24 SCH-80 [SA312 TP304]</t>
  </si>
  <si>
    <t>P24 SCH-100 [SA312 TP304]</t>
  </si>
  <si>
    <t>P24 SCH-120 [SA312 TP304]</t>
  </si>
  <si>
    <t>P24 SCH-140 [SA312 TP304]</t>
  </si>
  <si>
    <t>P24 SCH-160 [SA312 TP304]</t>
  </si>
  <si>
    <t>P24 SCH-XH [SA312 TP304]</t>
  </si>
  <si>
    <t>P26 SCH-10 [SA312 TP304]</t>
  </si>
  <si>
    <t>P26 SCH-20 [SA312 TP304]</t>
  </si>
  <si>
    <t>P26 SCH-XH [SA312 TP304]</t>
  </si>
  <si>
    <t>P28 SCH-10 [SA312 TP304]</t>
  </si>
  <si>
    <t>P28 SCH-20 [SA312 TP304]</t>
  </si>
  <si>
    <t>P28 SCH-30 [SA312 TP304]</t>
  </si>
  <si>
    <t>P28 SCH-XH [SA312 TP304]</t>
  </si>
  <si>
    <t>P30 SCH-10 [SA312 TP304]</t>
  </si>
  <si>
    <t>P30 SCH-20 [SA312 TP304]</t>
  </si>
  <si>
    <t>P30 SCH-30 [SA312 TP304]</t>
  </si>
  <si>
    <t>P30 SCH-XH [SA312 TP304]</t>
  </si>
  <si>
    <t>P32 SCH-10 [SA312 TP304]</t>
  </si>
  <si>
    <t>P32 SCH-20 [SA312 TP304]</t>
  </si>
  <si>
    <t>P32 SCH-30 [SA312 TP304]</t>
  </si>
  <si>
    <t>P32 SCH-40 [SA312 TP304]</t>
  </si>
  <si>
    <t>P32 SCH-XH [SA312 TP304]</t>
  </si>
  <si>
    <t>P34 SCH-10 [SA312 TP304]</t>
  </si>
  <si>
    <t>P34 SCH-20 [SA312 TP304]</t>
  </si>
  <si>
    <t>P34 SCH-30 [SA312 TP304]</t>
  </si>
  <si>
    <t>P34 SCH-40 [SA312 TP304]</t>
  </si>
  <si>
    <t>P34 SCH-XH [SA312 TP304]</t>
  </si>
  <si>
    <t>P36 SCH-10 [SA312 TP304]</t>
  </si>
  <si>
    <t>P36 SCH-20 [SA312 TP304]</t>
  </si>
  <si>
    <t>P36 SCH-30 [SA312 TP304]</t>
  </si>
  <si>
    <t>P36 SCH-40 [SA312 TP304]</t>
  </si>
  <si>
    <t>P36 SCH-XH [SA312 TP304]</t>
  </si>
  <si>
    <t>P42 SCH-30 [SA312 TP304]</t>
  </si>
  <si>
    <t>P42 SCH-60 [SA312 TP304]</t>
  </si>
  <si>
    <t>P42 SCH-XH [SA312 TP304]</t>
  </si>
  <si>
    <t>P48 SCH-30 [SA312 TP304]</t>
  </si>
  <si>
    <t>P48 SCH-60 [SA312 TP304]</t>
  </si>
  <si>
    <t>P48 SCH-XH [SA312 TP304]</t>
  </si>
  <si>
    <t>P0.125 SCH-5 [SA312 TP304L]</t>
  </si>
  <si>
    <t>P0.125 SCH-10 [SA312 TP304L]</t>
  </si>
  <si>
    <t>P0.125 SCH-40 [SA312 TP304L]</t>
  </si>
  <si>
    <t>P0.125 SCH-80 [SA312 TP304L]</t>
  </si>
  <si>
    <t>P0.125 SCH-XH [SA312 TP304L]</t>
  </si>
  <si>
    <t>P0.25 SCH-5 [SA312 TP304L]</t>
  </si>
  <si>
    <t>P0.25 SCH-10 [SA312 TP304L]</t>
  </si>
  <si>
    <t>P0.25 SCH-40 [SA312 TP304L]</t>
  </si>
  <si>
    <t>P0.25 SCH-80 [SA312 TP304L]</t>
  </si>
  <si>
    <t>P0.25 SCH-XH [SA312 TP304L]</t>
  </si>
  <si>
    <t>P0.375 SCH-5 [SA312 TP304L]</t>
  </si>
  <si>
    <t>P0.375 SCH-10 [SA312 TP304L]</t>
  </si>
  <si>
    <t>P0.375 SCH-40 [SA312 TP304L]</t>
  </si>
  <si>
    <t>P0.375 SCH-80 [SA312 TP304L]</t>
  </si>
  <si>
    <t>P0.375 SCH-XH [SA312 TP304L]</t>
  </si>
  <si>
    <t>P0.5 SCH-5 [SA312 TP304L]</t>
  </si>
  <si>
    <t>P0.5 SCH-10 [SA312 TP304L]</t>
  </si>
  <si>
    <t>P0.5 SCH-40 [SA312 TP304L]</t>
  </si>
  <si>
    <t>P0.5 SCH-80 [SA312 TP304L]</t>
  </si>
  <si>
    <t>P0.5 SCH-160 [SA312 TP304L]</t>
  </si>
  <si>
    <t>P0.5 SCH-XH [SA312 TP304L]</t>
  </si>
  <si>
    <t>P0.5 SCH-XXH [SA312 TP304L]</t>
  </si>
  <si>
    <t>P0.75 SCH-5 [SA312 TP304L]</t>
  </si>
  <si>
    <t>P0.75 SCH-10 [SA312 TP304L]</t>
  </si>
  <si>
    <t>P0.75 SCH-40 [SA312 TP304L]</t>
  </si>
  <si>
    <t>P0.75 SCH-80 [SA312 TP304L]</t>
  </si>
  <si>
    <t>P0.75 SCH-160 [SA312 TP304L]</t>
  </si>
  <si>
    <t>P0.75 SCH-XH [SA312 TP304L]</t>
  </si>
  <si>
    <t>P0.75 SCH-XXH [SA312 TP304L]</t>
  </si>
  <si>
    <t>P1 SCH-5 [SA312 TP304L]</t>
  </si>
  <si>
    <t>P1 SCH-10 [SA312 TP304L]</t>
  </si>
  <si>
    <t>P1 SCH-40 [SA312 TP304L]</t>
  </si>
  <si>
    <t>P1 SCH-80 [SA312 TP304L]</t>
  </si>
  <si>
    <t>P1 SCH-160 [SA312 TP304L]</t>
  </si>
  <si>
    <t>P1 SCH-XH [SA312 TP304L]</t>
  </si>
  <si>
    <t>P1 SCH-XXH [SA312 TP304L]</t>
  </si>
  <si>
    <t>P1.25 SCH-5 [SA312 TP304L]</t>
  </si>
  <si>
    <t>P1.25 SCH-10 [SA312 TP304L]</t>
  </si>
  <si>
    <t>P1.25 SCH-40 [SA312 TP304L]</t>
  </si>
  <si>
    <t>P1.25 SCH-80 [SA312 TP304L]</t>
  </si>
  <si>
    <t>P1.25 SCH-160 [SA312 TP304L]</t>
  </si>
  <si>
    <t>P1.25 SCH-XH [SA312 TP304L]</t>
  </si>
  <si>
    <t>P1.25 SCH-XXH [SA312 TP304L]</t>
  </si>
  <si>
    <t>P1.5 SCH-5 [SA312 TP304L]</t>
  </si>
  <si>
    <t>P1.5 SCH-10 [SA312 TP304L]</t>
  </si>
  <si>
    <t>P1.5 SCH-40 [SA312 TP304L]</t>
  </si>
  <si>
    <t>P1.5 SCH-80 [SA312 TP304L]</t>
  </si>
  <si>
    <t>PI1046</t>
  </si>
  <si>
    <t>PB1046</t>
  </si>
  <si>
    <t>P1.5 SCH-160 [SA312 TP304L]</t>
  </si>
  <si>
    <t>PI1009</t>
  </si>
  <si>
    <t>PB1009</t>
  </si>
  <si>
    <t>P1.5 SCH-XH [SA312 TP304L]</t>
  </si>
  <si>
    <t>P1.5 SCH-XXH [SA312 TP304L]</t>
  </si>
  <si>
    <t>P2 SCH-5 [SA312 TP304L]</t>
  </si>
  <si>
    <t>P2 SCH-10 [SA312 TP304L]</t>
  </si>
  <si>
    <t>P2 SCH-40 [SA312 TP304L]</t>
  </si>
  <si>
    <t>P2 SCH-80 [SA312 TP304L]</t>
  </si>
  <si>
    <t>PI1029</t>
  </si>
  <si>
    <t>PB1029</t>
  </si>
  <si>
    <t>P2 SCH-160 [SA312 TP304L]</t>
  </si>
  <si>
    <t>PI0032</t>
  </si>
  <si>
    <t>PB0032</t>
  </si>
  <si>
    <t>P2 SCH-XH [SA312 TP304L]</t>
  </si>
  <si>
    <t>P2 SCH-XXH [SA312 TP304L]</t>
  </si>
  <si>
    <t>PI0018</t>
  </si>
  <si>
    <t>PB0018</t>
  </si>
  <si>
    <t>P2.5 SCH-5 [SA312 TP304L]</t>
  </si>
  <si>
    <t>P2.5 SCH-10 [SA312 TP304L]</t>
  </si>
  <si>
    <t>P2.5 SCH-40 [SA312 TP304L]</t>
  </si>
  <si>
    <t>P2.5 SCH-80 [SA312 TP304L]</t>
  </si>
  <si>
    <t>P2.5 SCH-160 [SA312 TP304L]</t>
  </si>
  <si>
    <t>P2.5 SCH-XH [SA312 TP304L]</t>
  </si>
  <si>
    <t>P2.5 SCH-XXH [SA312 TP304L]</t>
  </si>
  <si>
    <t>P3 SCH-5 [SA312 TP304L]</t>
  </si>
  <si>
    <t>P3 SCH-10 [SA312 TP304L]</t>
  </si>
  <si>
    <t>P3 SCH-40 [SA312 TP304L]</t>
  </si>
  <si>
    <t>PI1059</t>
  </si>
  <si>
    <t>PB1059</t>
  </si>
  <si>
    <t>P3 SCH-80 [SA312 TP304L]</t>
  </si>
  <si>
    <t>PI0014</t>
  </si>
  <si>
    <t>PB0014</t>
  </si>
  <si>
    <t>P3 SCH-160 [SA312 TP304L]</t>
  </si>
  <si>
    <t>PI1017</t>
  </si>
  <si>
    <t>PB1017</t>
  </si>
  <si>
    <t>P3 SCH-XH [SA312 TP304L]</t>
  </si>
  <si>
    <t>P3 SCH-XXH [SA312 TP304L]</t>
  </si>
  <si>
    <t>P3.5 SCH-5 [SA312 TP304L]</t>
  </si>
  <si>
    <t>P3.5 SCH-10 [SA312 TP304L]</t>
  </si>
  <si>
    <t>P3.5 SCH-40 [SA312 TP304L]</t>
  </si>
  <si>
    <t>P3.5 SCH-80 [SA312 TP304L]</t>
  </si>
  <si>
    <t>P3.5 SCH-XH [SA312 TP304L]</t>
  </si>
  <si>
    <t>P3.5 SCH-XXH [SA312 TP304L]</t>
  </si>
  <si>
    <t>P4 SCH-5 [SA312 TP304L]</t>
  </si>
  <si>
    <t>P4 SCH-10 [SA312 TP304L]</t>
  </si>
  <si>
    <t>P4 SCH-40 [SA312 TP304L]</t>
  </si>
  <si>
    <t>PI0013</t>
  </si>
  <si>
    <t>PB0013</t>
  </si>
  <si>
    <t>P4 SCH-60 [SA312 TP304L]</t>
  </si>
  <si>
    <t>P4 SCH-80 [SA312 TP304L]</t>
  </si>
  <si>
    <t>PI0011</t>
  </si>
  <si>
    <t>PB0011</t>
  </si>
  <si>
    <t>P4 SCH-120 [SA312 TP304L]</t>
  </si>
  <si>
    <t>P4 SCH-160 [SA312 TP304L]</t>
  </si>
  <si>
    <t>PI1086</t>
  </si>
  <si>
    <t>PB1086</t>
  </si>
  <si>
    <t>P4 SCH-XH [SA312 TP304L]</t>
  </si>
  <si>
    <t>P4 SCH-XXH [SA312 TP304L]</t>
  </si>
  <si>
    <t>P4.5 SCH-XH [SA312 TP304L]</t>
  </si>
  <si>
    <t>P4.5 SCH-XXH [SA312 TP304L]</t>
  </si>
  <si>
    <t>P5 SCH-5 [SA312 TP304L]</t>
  </si>
  <si>
    <t>P5 SCH-10 [SA312 TP304L]</t>
  </si>
  <si>
    <t>P5 SCH-20 [SA312 TP304L]</t>
  </si>
  <si>
    <t>P5 SCH-40 [SA312 TP304L]</t>
  </si>
  <si>
    <t>P5 SCH-80 [SA312 TP304L]</t>
  </si>
  <si>
    <t>P5 SCH-120 [SA312 TP304L]</t>
  </si>
  <si>
    <t>P5 SCH-160 [SA312 TP304L]</t>
  </si>
  <si>
    <t>P5 SCH-XH [SA312 TP304L]</t>
  </si>
  <si>
    <t>P5 SCH-XXH [SA312 TP304L]</t>
  </si>
  <si>
    <t>P6 SCH-5 [SA312 TP304L]</t>
  </si>
  <si>
    <t>P6 SCH-10 [SA312 TP304L]</t>
  </si>
  <si>
    <t>P6 SCH-20 [SA312 TP304L]</t>
  </si>
  <si>
    <t>P6 SCH-40 [SA312 TP304L]</t>
  </si>
  <si>
    <t>PI0020</t>
  </si>
  <si>
    <t>PB0020</t>
  </si>
  <si>
    <t>P6 SCH-80 [SA312 TP304L]</t>
  </si>
  <si>
    <t>PI1225</t>
  </si>
  <si>
    <t>PB1225</t>
  </si>
  <si>
    <t>P6 SCH-120 [SA312 TP304L]</t>
  </si>
  <si>
    <t>P6 SCH-160 [SA312 TP304L]</t>
  </si>
  <si>
    <t>PI1016</t>
  </si>
  <si>
    <t>PB1016</t>
  </si>
  <si>
    <t>P6 SCH-XH [SA312 TP304L]</t>
  </si>
  <si>
    <t>P6 SCH-XXH [SA312 TP304L]</t>
  </si>
  <si>
    <t>P7 SCH-XH [SA312 TP304L]</t>
  </si>
  <si>
    <t>P7 SCH-XXH [SA312 TP304L]</t>
  </si>
  <si>
    <t>P8 SCH-5 [SA312 TP304L]</t>
  </si>
  <si>
    <t>P8 SCH-10 [SA312 TP304L]</t>
  </si>
  <si>
    <t>P8 SCH-20 [SA312 TP304L]</t>
  </si>
  <si>
    <t>P8 SCH-30 [SA312 TP304L]</t>
  </si>
  <si>
    <t>P8 SCH-40 [SA312 TP304L]</t>
  </si>
  <si>
    <t>P8 SCH-60 [SA312 TP304L]</t>
  </si>
  <si>
    <t>P8 SCH-80 [SA312 TP304L]</t>
  </si>
  <si>
    <t>PI1032</t>
  </si>
  <si>
    <t>PB1032</t>
  </si>
  <si>
    <t>P8 SCH-100 [SA312 TP304L]</t>
  </si>
  <si>
    <t>P8 SCH-120 [SA312 TP304L]</t>
  </si>
  <si>
    <t>P8 SCH-140 [SA312 TP304L]</t>
  </si>
  <si>
    <t>P8 SCH-160 [SA312 TP304L]</t>
  </si>
  <si>
    <t>P8 SCH-XH [SA312 TP304L]</t>
  </si>
  <si>
    <t>P8 SCH-XXH [SA312 TP304L]</t>
  </si>
  <si>
    <t>PI0094</t>
  </si>
  <si>
    <t>PB0094</t>
  </si>
  <si>
    <t>P9 SCH-XH [SA312 TP304L]</t>
  </si>
  <si>
    <t>P10 SCH-5 [SA312 TP304L]</t>
  </si>
  <si>
    <t>P10 SCH-10 [SA312 TP304L]</t>
  </si>
  <si>
    <t>P10 SCH-20 [SA312 TP304L]</t>
  </si>
  <si>
    <t>P10 SCH-30 [SA312 TP304L]</t>
  </si>
  <si>
    <t>P10 SCH-40 [SA312 TP304L]</t>
  </si>
  <si>
    <t>P10 SCH-60 [SA312 TP304L]</t>
  </si>
  <si>
    <t>P10 SCH-80 [SA312 TP304L]</t>
  </si>
  <si>
    <t>PI0092</t>
  </si>
  <si>
    <t>PB0092</t>
  </si>
  <si>
    <t>P10 SCH-100 [SA312 TP304L]</t>
  </si>
  <si>
    <t>P10 SCH-120 [SA312 TP304L]</t>
  </si>
  <si>
    <t>P10 SCH-140 [SA312 TP304L]</t>
  </si>
  <si>
    <t>P10 SCH-160 [SA312 TP304L]</t>
  </si>
  <si>
    <t>P10 SCH-XH [SA312 TP304L]</t>
  </si>
  <si>
    <t>P11 SCH-XH [SA312 TP304L]</t>
  </si>
  <si>
    <t>P12 SCH-5 [SA312 TP304L]</t>
  </si>
  <si>
    <t>P12 SCH-10 [SA312 TP304L]</t>
  </si>
  <si>
    <t>P12 SCH-20 [SA312 TP304L]</t>
  </si>
  <si>
    <t>P12 SCH-30 [SA312 TP304L]</t>
  </si>
  <si>
    <t>P12 SCH-40 [SA312 TP304L]</t>
  </si>
  <si>
    <t>P12 SCH-60 [SA312 TP304L]</t>
  </si>
  <si>
    <t>P12 SCH-80 [SA312 TP304L]</t>
  </si>
  <si>
    <t>P12 SCH-100 [SA312 TP304L]</t>
  </si>
  <si>
    <t>P12 SCH-120 [SA312 TP304L]</t>
  </si>
  <si>
    <t>P12 SCH-140 [SA312 TP304L]</t>
  </si>
  <si>
    <t>P12 SCH-160 [SA312 TP304L]</t>
  </si>
  <si>
    <t>P12 SCH-XH [SA312 TP304L]</t>
  </si>
  <si>
    <t>P14 SCH-10 [SA312 TP304L]</t>
  </si>
  <si>
    <t>P14 SCH-20 [SA312 TP304L]</t>
  </si>
  <si>
    <t>P14 SCH-30 [SA312 TP304L]</t>
  </si>
  <si>
    <t>P14 SCH-40 [SA312 TP304L]</t>
  </si>
  <si>
    <t>P14 SCH-60 [SA312 TP304L]</t>
  </si>
  <si>
    <t>P14 SCH-80 [SA312 TP304L]</t>
  </si>
  <si>
    <t>P14 SCH-100 [SA312 TP304L]</t>
  </si>
  <si>
    <t>P14 SCH-120 [SA312 TP304L]</t>
  </si>
  <si>
    <t>P14 SCH-140 [SA312 TP304L]</t>
  </si>
  <si>
    <t>P14 SCH-160 [SA312 TP304L]</t>
  </si>
  <si>
    <t>P14 SCH-XH [SA312 TP304L]</t>
  </si>
  <si>
    <t>P16 SCH-10 [SA312 TP304L]</t>
  </si>
  <si>
    <t>P16 SCH-20 [SA312 TP304L]</t>
  </si>
  <si>
    <t>P16 SCH-30 [SA312 TP304L]</t>
  </si>
  <si>
    <t>P16 SCH-40 [SA312 TP304L]</t>
  </si>
  <si>
    <t>P16 SCH-60 [SA312 TP304L]</t>
  </si>
  <si>
    <t>P16 SCH-80 [SA312 TP304L]</t>
  </si>
  <si>
    <t>P16 SCH-100 [SA312 TP304L]</t>
  </si>
  <si>
    <t>P16 SCH-120 [SA312 TP304L]</t>
  </si>
  <si>
    <t>P16 SCH-140 [SA312 TP304L]</t>
  </si>
  <si>
    <t>P16 SCH-160 [SA312 TP304L]</t>
  </si>
  <si>
    <t>P16 SCH-XH [SA312 TP304L]</t>
  </si>
  <si>
    <t>P18 SCH-10 [SA312 TP304L]</t>
  </si>
  <si>
    <t>P18 SCH-20 [SA312 TP304L]</t>
  </si>
  <si>
    <t>P18 SCH-30 [SA312 TP304L]</t>
  </si>
  <si>
    <t>P18 SCH-40 [SA312 TP304L]</t>
  </si>
  <si>
    <t>P18 SCH-60 [SA312 TP304L]</t>
  </si>
  <si>
    <t>P18 SCH-80 [SA312 TP304L]</t>
  </si>
  <si>
    <t>P18 SCH-100 [SA312 TP304L]</t>
  </si>
  <si>
    <t>P18 SCH-120 [SA312 TP304L]</t>
  </si>
  <si>
    <t>P18 SCH-140 [SA312 TP304L]</t>
  </si>
  <si>
    <t>P18 SCH-160 [SA312 TP304L]</t>
  </si>
  <si>
    <t>P18 SCH-XH [SA312 TP304L]</t>
  </si>
  <si>
    <t>P20 SCH-10 [SA312 TP304L]</t>
  </si>
  <si>
    <t>P20 SCH-20 [SA312 TP304L]</t>
  </si>
  <si>
    <t>P20 SCH-30 [SA312 TP304L]</t>
  </si>
  <si>
    <t>P20 SCH-40 [SA312 TP304L]</t>
  </si>
  <si>
    <t>P20 SCH-60 [SA312 TP304L]</t>
  </si>
  <si>
    <t>P20 SCH-80 [SA312 TP304L]</t>
  </si>
  <si>
    <t>P20 SCH-100 [SA312 TP304L]</t>
  </si>
  <si>
    <t>P20 SCH-120 [SA312 TP304L]</t>
  </si>
  <si>
    <t>P20 SCH-140 [SA312 TP304L]</t>
  </si>
  <si>
    <t>P20 SCH-160 [SA312 TP304L]</t>
  </si>
  <si>
    <t>P20 SCH-XH [SA312 TP304L]</t>
  </si>
  <si>
    <t>P22 SCH-10 [SA312 TP304L]</t>
  </si>
  <si>
    <t>P22 SCH-20 [SA312 TP304L]</t>
  </si>
  <si>
    <t>P22 SCH-30 [SA312 TP304L]</t>
  </si>
  <si>
    <t>P22 SCH-60 [SA312 TP304L]</t>
  </si>
  <si>
    <t>P22 SCH-80 [SA312 TP304L]</t>
  </si>
  <si>
    <t>P22 SCH-100 [SA312 TP304L]</t>
  </si>
  <si>
    <t>P22 SCH-120 [SA312 TP304L]</t>
  </si>
  <si>
    <t>P22 SCH-140 [SA312 TP304L]</t>
  </si>
  <si>
    <t>P22 SCH-160 [SA312 TP304L]</t>
  </si>
  <si>
    <t>P22 SCH-XH [SA312 TP304L]</t>
  </si>
  <si>
    <t>P24 SCH-10 [SA312 TP304L]</t>
  </si>
  <si>
    <t>P24 SCH-20 [SA312 TP304L]</t>
  </si>
  <si>
    <t>P24 SCH-30 [SA312 TP304L]</t>
  </si>
  <si>
    <t>P24 SCH-40 [SA312 TP304L]</t>
  </si>
  <si>
    <t>P24 SCH-60 [SA312 TP304L]</t>
  </si>
  <si>
    <t>P24 SCH-80 [SA312 TP304L]</t>
  </si>
  <si>
    <t>P24 SCH-100 [SA312 TP304L]</t>
  </si>
  <si>
    <t>P24 SCH-120 [SA312 TP304L]</t>
  </si>
  <si>
    <t>P24 SCH-140 [SA312 TP304L]</t>
  </si>
  <si>
    <t>P24 SCH-160 [SA312 TP304L]</t>
  </si>
  <si>
    <t>P24 SCH-XH [SA312 TP304L]</t>
  </si>
  <si>
    <t>P26 SCH-10 [SA312 TP304L]</t>
  </si>
  <si>
    <t>P26 SCH-20 [SA312 TP304L]</t>
  </si>
  <si>
    <t>P26 SCH-XH [SA312 TP304L]</t>
  </si>
  <si>
    <t>P28 SCH-10 [SA312 TP304L]</t>
  </si>
  <si>
    <t>P28 SCH-20 [SA312 TP304L]</t>
  </si>
  <si>
    <t>P28 SCH-30 [SA312 TP304L]</t>
  </si>
  <si>
    <t>P28 SCH-XH [SA312 TP304L]</t>
  </si>
  <si>
    <t>P30 SCH-10 [SA312 TP304L]</t>
  </si>
  <si>
    <t>P30 SCH-20 [SA312 TP304L]</t>
  </si>
  <si>
    <t>P30 SCH-30 [SA312 TP304L]</t>
  </si>
  <si>
    <t>P30 SCH-XH [SA312 TP304L]</t>
  </si>
  <si>
    <t>P32 SCH-10 [SA312 TP304L]</t>
  </si>
  <si>
    <t>P32 SCH-20 [SA312 TP304L]</t>
  </si>
  <si>
    <t>P32 SCH-30 [SA312 TP304L]</t>
  </si>
  <si>
    <t>P32 SCH-40 [SA312 TP304L]</t>
  </si>
  <si>
    <t>P32 SCH-XH [SA312 TP304L]</t>
  </si>
  <si>
    <t>P34 SCH-10 [SA312 TP304L]</t>
  </si>
  <si>
    <t>P34 SCH-20 [SA312 TP304L]</t>
  </si>
  <si>
    <t>P34 SCH-30 [SA312 TP304L]</t>
  </si>
  <si>
    <t>P34 SCH-40 [SA312 TP304L]</t>
  </si>
  <si>
    <t>P34 SCH-XH [SA312 TP304L]</t>
  </si>
  <si>
    <t>P36 SCH-10 [SA312 TP304L]</t>
  </si>
  <si>
    <t>P36 SCH-20 [SA312 TP304L]</t>
  </si>
  <si>
    <t>P36 SCH-30 [SA312 TP304L]</t>
  </si>
  <si>
    <t>P36 SCH-40 [SA312 TP304L]</t>
  </si>
  <si>
    <t>P36 SCH-XH [SA312 TP304L]</t>
  </si>
  <si>
    <t>P42 SCH-30 [SA312 TP304L]</t>
  </si>
  <si>
    <t>P42 SCH-60 [SA312 TP304L]</t>
  </si>
  <si>
    <t>P42 SCH-XH [SA312 TP304L]</t>
  </si>
  <si>
    <t>P48 SCH-30 [SA312 TP304L]</t>
  </si>
  <si>
    <t>P48 SCH-60 [SA312 TP304L]</t>
  </si>
  <si>
    <t>P48 SCH-XH [SA312 TP304L]</t>
  </si>
  <si>
    <t>P0.125 SCH-5 [SA312 TP316]</t>
  </si>
  <si>
    <t>P0.125 SCH-10 [SA312 TP316]</t>
  </si>
  <si>
    <t>P0.125 SCH-40 [SA312 TP316]</t>
  </si>
  <si>
    <t>P0.125 SCH-80 [SA312 TP316]</t>
  </si>
  <si>
    <t>P0.125 SCH-XH [SA312 TP316]</t>
  </si>
  <si>
    <t>P0.25 SCH-5 [SA312 TP316]</t>
  </si>
  <si>
    <t>P0.25 SCH-10 [SA312 TP316]</t>
  </si>
  <si>
    <t>P0.25 SCH-40 [SA312 TP316]</t>
  </si>
  <si>
    <t>P0.25 SCH-80 [SA312 TP316]</t>
  </si>
  <si>
    <t>P0.25 SCH-XH [SA312 TP316]</t>
  </si>
  <si>
    <t>P0.375 SCH-5 [SA312 TP316]</t>
  </si>
  <si>
    <t>P0.375 SCH-10 [SA312 TP316]</t>
  </si>
  <si>
    <t>P0.375 SCH-40 [SA312 TP316]</t>
  </si>
  <si>
    <t>P0.375 SCH-80 [SA312 TP316]</t>
  </si>
  <si>
    <t>P0.375 SCH-XH [SA312 TP316]</t>
  </si>
  <si>
    <t>P0.5 SCH-5 [SA312 TP316]</t>
  </si>
  <si>
    <t>P0.5 SCH-10 [SA312 TP316]</t>
  </si>
  <si>
    <t>P0.5 SCH-40 [SA312 TP316]</t>
  </si>
  <si>
    <t>P0.5 SCH-80 [SA312 TP316]</t>
  </si>
  <si>
    <t>P0.5 SCH-160 [SA312 TP316]</t>
  </si>
  <si>
    <t>P0.5 SCH-XH [SA312 TP316]</t>
  </si>
  <si>
    <t>P0.5 SCH-XXH [SA312 TP316]</t>
  </si>
  <si>
    <t>P0.75 SCH-5 [SA312 TP316]</t>
  </si>
  <si>
    <t>P0.75 SCH-10 [SA312 TP316]</t>
  </si>
  <si>
    <t>P0.75 SCH-40 [SA312 TP316]</t>
  </si>
  <si>
    <t>P0.75 SCH-80 [SA312 TP316]</t>
  </si>
  <si>
    <t>P0.75 SCH-160 [SA312 TP316]</t>
  </si>
  <si>
    <t>P0.75 SCH-XH [SA312 TP316]</t>
  </si>
  <si>
    <t>P0.75 SCH-XXH [SA312 TP316]</t>
  </si>
  <si>
    <t>P1 SCH-5 [SA312 TP316]</t>
  </si>
  <si>
    <t>P1 SCH-10 [SA312 TP316]</t>
  </si>
  <si>
    <t>P1 SCH-40 [SA312 TP316]</t>
  </si>
  <si>
    <t>P1 SCH-80 [SA312 TP316]</t>
  </si>
  <si>
    <t>P1 SCH-160 [SA312 TP316]</t>
  </si>
  <si>
    <t>P1 SCH-XH [SA312 TP316]</t>
  </si>
  <si>
    <t>P1 SCH-XXH [SA312 TP316]</t>
  </si>
  <si>
    <t>P1.25 SCH-5 [SA312 TP316]</t>
  </si>
  <si>
    <t>P1.25 SCH-10 [SA312 TP316]</t>
  </si>
  <si>
    <t>P1.25 SCH-40 [SA312 TP316]</t>
  </si>
  <si>
    <t>P1.25 SCH-80 [SA312 TP316]</t>
  </si>
  <si>
    <t>P1.25 SCH-160 [SA312 TP316]</t>
  </si>
  <si>
    <t>P1.25 SCH-XH [SA312 TP316]</t>
  </si>
  <si>
    <t>P1.25 SCH-XXH [SA312 TP316]</t>
  </si>
  <si>
    <t>P1.5 SCH-5 [SA312 TP316]</t>
  </si>
  <si>
    <t>P1.5 SCH-10 [SA312 TP316]</t>
  </si>
  <si>
    <t>P1.5 SCH-40 [SA312 TP316]</t>
  </si>
  <si>
    <t>P1.5 SCH-80 [SA312 TP316]</t>
  </si>
  <si>
    <t>P1.5 SCH-160 [SA312 TP316]</t>
  </si>
  <si>
    <t>P1.5 SCH-XH [SA312 TP316]</t>
  </si>
  <si>
    <t>P1.5 SCH-XXH [SA312 TP316]</t>
  </si>
  <si>
    <t>P2 SCH-5 [SA312 TP316]</t>
  </si>
  <si>
    <t>P2 SCH-10 [SA312 TP316]</t>
  </si>
  <si>
    <t>P2 SCH-40 [SA312 TP316]</t>
  </si>
  <si>
    <t>P2 SCH-80 [SA312 TP316]</t>
  </si>
  <si>
    <t>P2 SCH-160 [SA312 TP316]</t>
  </si>
  <si>
    <t>P2 SCH-XH [SA312 TP316]</t>
  </si>
  <si>
    <t>P2 SCH-XXH [SA312 TP316]</t>
  </si>
  <si>
    <t>P2.5 SCH-5 [SA312 TP316]</t>
  </si>
  <si>
    <t>P2.5 SCH-10 [SA312 TP316]</t>
  </si>
  <si>
    <t>P2.5 SCH-40 [SA312 TP316]</t>
  </si>
  <si>
    <t>P2.5 SCH-80 [SA312 TP316]</t>
  </si>
  <si>
    <t>P2.5 SCH-160 [SA312 TP316]</t>
  </si>
  <si>
    <t>P2.5 SCH-XH [SA312 TP316]</t>
  </si>
  <si>
    <t>P2.5 SCH-XXH [SA312 TP316]</t>
  </si>
  <si>
    <t>P3 SCH-5 [SA312 TP316]</t>
  </si>
  <si>
    <t>P3 SCH-10 [SA312 TP316]</t>
  </si>
  <si>
    <t>P3 SCH-40 [SA312 TP316]</t>
  </si>
  <si>
    <t>P3 SCH-80 [SA312 TP316]</t>
  </si>
  <si>
    <t>P3 SCH-160 [SA312 TP316]</t>
  </si>
  <si>
    <t>P3 SCH-XH [SA312 TP316]</t>
  </si>
  <si>
    <t>P3 SCH-XXH [SA312 TP316]</t>
  </si>
  <si>
    <t>P3.5 SCH-5 [SA312 TP316]</t>
  </si>
  <si>
    <t>P3.5 SCH-10 [SA312 TP316]</t>
  </si>
  <si>
    <t>P3.5 SCH-40 [SA312 TP316]</t>
  </si>
  <si>
    <t>P3.5 SCH-80 [SA312 TP316]</t>
  </si>
  <si>
    <t>P3.5 SCH-XH [SA312 TP316]</t>
  </si>
  <si>
    <t>P3.5 SCH-XXH [SA312 TP316]</t>
  </si>
  <si>
    <t>P4 SCH-5 [SA312 TP316]</t>
  </si>
  <si>
    <t>P4 SCH-10 [SA312 TP316]</t>
  </si>
  <si>
    <t>P4 SCH-40 [SA312 TP316]</t>
  </si>
  <si>
    <t>P4 SCH-60 [SA312 TP316]</t>
  </si>
  <si>
    <t>P4 SCH-80 [SA312 TP316]</t>
  </si>
  <si>
    <t>P4 SCH-120 [SA312 TP316]</t>
  </si>
  <si>
    <t>P4 SCH-160 [SA312 TP316]</t>
  </si>
  <si>
    <t>P4 SCH-XH [SA312 TP316]</t>
  </si>
  <si>
    <t>P4 SCH-XXH [SA312 TP316]</t>
  </si>
  <si>
    <t>P4.5 SCH-XH [SA312 TP316]</t>
  </si>
  <si>
    <t>P4.5 SCH-XXH [SA312 TP316]</t>
  </si>
  <si>
    <t>P5 SCH-5 [SA312 TP316]</t>
  </si>
  <si>
    <t>P5 SCH-10 [SA312 TP316]</t>
  </si>
  <si>
    <t>P5 SCH-20 [SA312 TP316]</t>
  </si>
  <si>
    <t>P5 SCH-40 [SA312 TP316]</t>
  </si>
  <si>
    <t>P5 SCH-80 [SA312 TP316]</t>
  </si>
  <si>
    <t>P5 SCH-120 [SA312 TP316]</t>
  </si>
  <si>
    <t>P5 SCH-160 [SA312 TP316]</t>
  </si>
  <si>
    <t>P5 SCH-XH [SA312 TP316]</t>
  </si>
  <si>
    <t>P5 SCH-XXH [SA312 TP316]</t>
  </si>
  <si>
    <t>P6 SCH-5 [SA312 TP316]</t>
  </si>
  <si>
    <t>P6 SCH-10 [SA312 TP316]</t>
  </si>
  <si>
    <t>P6 SCH-20 [SA312 TP316]</t>
  </si>
  <si>
    <t>P6 SCH-40 [SA312 TP316]</t>
  </si>
  <si>
    <t>P6 SCH-80 [SA312 TP316]</t>
  </si>
  <si>
    <t>P6 SCH-120 [SA312 TP316]</t>
  </si>
  <si>
    <t>P6 SCH-160 [SA312 TP316]</t>
  </si>
  <si>
    <t>P6 SCH-XH [SA312 TP316]</t>
  </si>
  <si>
    <t>P6 SCH-XXH [SA312 TP316]</t>
  </si>
  <si>
    <t>P7 SCH-XH [SA312 TP316]</t>
  </si>
  <si>
    <t>P7 SCH-XXH [SA312 TP316]</t>
  </si>
  <si>
    <t>P8 SCH-5 [SA312 TP316]</t>
  </si>
  <si>
    <t>P8 SCH-10 [SA312 TP316]</t>
  </si>
  <si>
    <t>P8 SCH-20 [SA312 TP316]</t>
  </si>
  <si>
    <t>P8 SCH-30 [SA312 TP316]</t>
  </si>
  <si>
    <t>P8 SCH-40 [SA312 TP316]</t>
  </si>
  <si>
    <t>P8 SCH-60 [SA312 TP316]</t>
  </si>
  <si>
    <t>P8 SCH-80 [SA312 TP316]</t>
  </si>
  <si>
    <t>P8 SCH-100 [SA312 TP316]</t>
  </si>
  <si>
    <t>P8 SCH-120 [SA312 TP316]</t>
  </si>
  <si>
    <t>P8 SCH-140 [SA312 TP316]</t>
  </si>
  <si>
    <t>P8 SCH-160 [SA312 TP316]</t>
  </si>
  <si>
    <t>P8 SCH-XH [SA312 TP316]</t>
  </si>
  <si>
    <t>P8 SCH-XXH [SA312 TP316]</t>
  </si>
  <si>
    <t>PI1249</t>
  </si>
  <si>
    <t>PB1249</t>
  </si>
  <si>
    <t>P9 SCH-XH [SA312 TP316]</t>
  </si>
  <si>
    <t>P10 SCH-5 [SA312 TP316]</t>
  </si>
  <si>
    <t>P10 SCH-10 [SA312 TP316]</t>
  </si>
  <si>
    <t>P10 SCH-20 [SA312 TP316]</t>
  </si>
  <si>
    <t>P10 SCH-30 [SA312 TP316]</t>
  </si>
  <si>
    <t>P10 SCH-40 [SA312 TP316]</t>
  </si>
  <si>
    <t>P10 SCH-60 [SA312 TP316]</t>
  </si>
  <si>
    <t>P10 SCH-80 [SA312 TP316]</t>
  </si>
  <si>
    <t>P10 SCH-100 [SA312 TP316]</t>
  </si>
  <si>
    <t>P10 SCH-120 [SA312 TP316]</t>
  </si>
  <si>
    <t>P10 SCH-140 [SA312 TP316]</t>
  </si>
  <si>
    <t>P10 SCH-160 [SA312 TP316]</t>
  </si>
  <si>
    <t>P10 SCH-XH [SA312 TP316]</t>
  </si>
  <si>
    <t>P11 SCH-XH [SA312 TP316]</t>
  </si>
  <si>
    <t>P12 SCH-5 [SA312 TP316]</t>
  </si>
  <si>
    <t>P12 SCH-10 [SA312 TP316]</t>
  </si>
  <si>
    <t>P12 SCH-20 [SA312 TP316]</t>
  </si>
  <si>
    <t>P12 SCH-30 [SA312 TP316]</t>
  </si>
  <si>
    <t>P12 SCH-40 [SA312 TP316]</t>
  </si>
  <si>
    <t>P12 SCH-60 [SA312 TP316]</t>
  </si>
  <si>
    <t>P12 SCH-80 [SA312 TP316]</t>
  </si>
  <si>
    <t>P12 SCH-100 [SA312 TP316]</t>
  </si>
  <si>
    <t>P12 SCH-120 [SA312 TP316]</t>
  </si>
  <si>
    <t>P12 SCH-140 [SA312 TP316]</t>
  </si>
  <si>
    <t>P12 SCH-160 [SA312 TP316]</t>
  </si>
  <si>
    <t>P12 SCH-XH [SA312 TP316]</t>
  </si>
  <si>
    <t>P14 SCH-10 [SA312 TP316]</t>
  </si>
  <si>
    <t>P14 SCH-20 [SA312 TP316]</t>
  </si>
  <si>
    <t>P14 SCH-30 [SA312 TP316]</t>
  </si>
  <si>
    <t>P14 SCH-40 [SA312 TP316]</t>
  </si>
  <si>
    <t>P14 SCH-60 [SA312 TP316]</t>
  </si>
  <si>
    <t>P14 SCH-80 [SA312 TP316]</t>
  </si>
  <si>
    <t>P14 SCH-100 [SA312 TP316]</t>
  </si>
  <si>
    <t>P14 SCH-120 [SA312 TP316]</t>
  </si>
  <si>
    <t>P14 SCH-140 [SA312 TP316]</t>
  </si>
  <si>
    <t>P14 SCH-160 [SA312 TP316]</t>
  </si>
  <si>
    <t>P14 SCH-XH [SA312 TP316]</t>
  </si>
  <si>
    <t>P16 SCH-10 [SA312 TP316]</t>
  </si>
  <si>
    <t>P16 SCH-20 [SA312 TP316]</t>
  </si>
  <si>
    <t>P16 SCH-30 [SA312 TP316]</t>
  </si>
  <si>
    <t>P16 SCH-40 [SA312 TP316]</t>
  </si>
  <si>
    <t>P16 SCH-60 [SA312 TP316]</t>
  </si>
  <si>
    <t>P16 SCH-80 [SA312 TP316]</t>
  </si>
  <si>
    <t>P16 SCH-100 [SA312 TP316]</t>
  </si>
  <si>
    <t>P16 SCH-120 [SA312 TP316]</t>
  </si>
  <si>
    <t>P16 SCH-140 [SA312 TP316]</t>
  </si>
  <si>
    <t>P16 SCH-160 [SA312 TP316]</t>
  </si>
  <si>
    <t>P16 SCH-XH [SA312 TP316]</t>
  </si>
  <si>
    <t>P18 SCH-10 [SA312 TP316]</t>
  </si>
  <si>
    <t>P18 SCH-20 [SA312 TP316]</t>
  </si>
  <si>
    <t>P18 SCH-30 [SA312 TP316]</t>
  </si>
  <si>
    <t>P18 SCH-40 [SA312 TP316]</t>
  </si>
  <si>
    <t>P18 SCH-60 [SA312 TP316]</t>
  </si>
  <si>
    <t>P18 SCH-80 [SA312 TP316]</t>
  </si>
  <si>
    <t>P18 SCH-100 [SA312 TP316]</t>
  </si>
  <si>
    <t>P18 SCH-120 [SA312 TP316]</t>
  </si>
  <si>
    <t>P18 SCH-140 [SA312 TP316]</t>
  </si>
  <si>
    <t>P18 SCH-160 [SA312 TP316]</t>
  </si>
  <si>
    <t>P18 SCH-XH [SA312 TP316]</t>
  </si>
  <si>
    <t>P20 SCH-10 [SA312 TP316]</t>
  </si>
  <si>
    <t>P20 SCH-20 [SA312 TP316]</t>
  </si>
  <si>
    <t>P20 SCH-30 [SA312 TP316]</t>
  </si>
  <si>
    <t>P20 SCH-40 [SA312 TP316]</t>
  </si>
  <si>
    <t>P20 SCH-60 [SA312 TP316]</t>
  </si>
  <si>
    <t>P20 SCH-80 [SA312 TP316]</t>
  </si>
  <si>
    <t>P20 SCH-100 [SA312 TP316]</t>
  </si>
  <si>
    <t>P20 SCH-120 [SA312 TP316]</t>
  </si>
  <si>
    <t>P20 SCH-140 [SA312 TP316]</t>
  </si>
  <si>
    <t>P20 SCH-160 [SA312 TP316]</t>
  </si>
  <si>
    <t>P20 SCH-XH [SA312 TP316]</t>
  </si>
  <si>
    <t>P22 SCH-10 [SA312 TP316]</t>
  </si>
  <si>
    <t>P22 SCH-20 [SA312 TP316]</t>
  </si>
  <si>
    <t>P22 SCH-30 [SA312 TP316]</t>
  </si>
  <si>
    <t>P22 SCH-60 [SA312 TP316]</t>
  </si>
  <si>
    <t>P22 SCH-80 [SA312 TP316]</t>
  </si>
  <si>
    <t>P22 SCH-100 [SA312 TP316]</t>
  </si>
  <si>
    <t>P22 SCH-120 [SA312 TP316]</t>
  </si>
  <si>
    <t>P22 SCH-140 [SA312 TP316]</t>
  </si>
  <si>
    <t>P22 SCH-160 [SA312 TP316]</t>
  </si>
  <si>
    <t>P22 SCH-XH [SA312 TP316]</t>
  </si>
  <si>
    <t>P24 SCH-10 [SA312 TP316]</t>
  </si>
  <si>
    <t>P24 SCH-20 [SA312 TP316]</t>
  </si>
  <si>
    <t>P24 SCH-30 [SA312 TP316]</t>
  </si>
  <si>
    <t>P24 SCH-40 [SA312 TP316]</t>
  </si>
  <si>
    <t>P24 SCH-60 [SA312 TP316]</t>
  </si>
  <si>
    <t>P24 SCH-80 [SA312 TP316]</t>
  </si>
  <si>
    <t>P24 SCH-100 [SA312 TP316]</t>
  </si>
  <si>
    <t>P24 SCH-120 [SA312 TP316]</t>
  </si>
  <si>
    <t>P24 SCH-140 [SA312 TP316]</t>
  </si>
  <si>
    <t>P24 SCH-160 [SA312 TP316]</t>
  </si>
  <si>
    <t>P24 SCH-XH [SA312 TP316]</t>
  </si>
  <si>
    <t>P26 SCH-10 [SA312 TP316]</t>
  </si>
  <si>
    <t>P26 SCH-20 [SA312 TP316]</t>
  </si>
  <si>
    <t>P26 SCH-XH [SA312 TP316]</t>
  </si>
  <si>
    <t>P28 SCH-10 [SA312 TP316]</t>
  </si>
  <si>
    <t>P28 SCH-20 [SA312 TP316]</t>
  </si>
  <si>
    <t>P28 SCH-30 [SA312 TP316]</t>
  </si>
  <si>
    <t>P28 SCH-XH [SA312 TP316]</t>
  </si>
  <si>
    <t>P30 SCH-10 [SA312 TP316]</t>
  </si>
  <si>
    <t>P30 SCH-20 [SA312 TP316]</t>
  </si>
  <si>
    <t>P30 SCH-30 [SA312 TP316]</t>
  </si>
  <si>
    <t>P30 SCH-XH [SA312 TP316]</t>
  </si>
  <si>
    <t>P32 SCH-10 [SA312 TP316]</t>
  </si>
  <si>
    <t>P32 SCH-20 [SA312 TP316]</t>
  </si>
  <si>
    <t>P32 SCH-30 [SA312 TP316]</t>
  </si>
  <si>
    <t>P32 SCH-40 [SA312 TP316]</t>
  </si>
  <si>
    <t>P32 SCH-XH [SA312 TP316]</t>
  </si>
  <si>
    <t>P34 SCH-10 [SA312 TP316]</t>
  </si>
  <si>
    <t>P34 SCH-20 [SA312 TP316]</t>
  </si>
  <si>
    <t>P34 SCH-30 [SA312 TP316]</t>
  </si>
  <si>
    <t>P34 SCH-40 [SA312 TP316]</t>
  </si>
  <si>
    <t>P34 SCH-XH [SA312 TP316]</t>
  </si>
  <si>
    <t>P36 SCH-10 [SA312 TP316]</t>
  </si>
  <si>
    <t>P36 SCH-20 [SA312 TP316]</t>
  </si>
  <si>
    <t>P36 SCH-30 [SA312 TP316]</t>
  </si>
  <si>
    <t>P36 SCH-40 [SA312 TP316]</t>
  </si>
  <si>
    <t>P36 SCH-XH [SA312 TP316]</t>
  </si>
  <si>
    <t>P42 SCH-30 [SA312 TP316]</t>
  </si>
  <si>
    <t>P42 SCH-60 [SA312 TP316]</t>
  </si>
  <si>
    <t>P42 SCH-XH [SA312 TP316]</t>
  </si>
  <si>
    <t>P48 SCH-30 [SA312 TP316]</t>
  </si>
  <si>
    <t>P48 SCH-60 [SA312 TP316]</t>
  </si>
  <si>
    <t>P48 SCH-XH [SA312 TP316]</t>
  </si>
  <si>
    <t>P0.125 SCH-5 [SA312 TP316L]</t>
  </si>
  <si>
    <t>P0.125 SCH-10 [SA312 TP316L]</t>
  </si>
  <si>
    <t>P0.125 SCH-40 [SA312 TP316L]</t>
  </si>
  <si>
    <t>P0.125 SCH-80 [SA312 TP316L]</t>
  </si>
  <si>
    <t>P0.125 SCH-XH [SA312 TP316L]</t>
  </si>
  <si>
    <t>P0.25 SCH-5 [SA312 TP316L]</t>
  </si>
  <si>
    <t>P0.25 SCH-10 [SA312 TP316L]</t>
  </si>
  <si>
    <t>P0.25 SCH-40 [SA312 TP316L]</t>
  </si>
  <si>
    <t>P0.25 SCH-80 [SA312 TP316L]</t>
  </si>
  <si>
    <t>P0.25 SCH-XH [SA312 TP316L]</t>
  </si>
  <si>
    <t>P0.375 SCH-5 [SA312 TP316L]</t>
  </si>
  <si>
    <t>P0.375 SCH-10 [SA312 TP316L]</t>
  </si>
  <si>
    <t>P0.375 SCH-40 [SA312 TP316L]</t>
  </si>
  <si>
    <t>P0.375 SCH-80 [SA312 TP316L]</t>
  </si>
  <si>
    <t>P0.375 SCH-XH [SA312 TP316L]</t>
  </si>
  <si>
    <t>P0.5 SCH-5 [SA312 TP316L]</t>
  </si>
  <si>
    <t>P0.5 SCH-10 [SA312 TP316L]</t>
  </si>
  <si>
    <t>P0.5 SCH-40 [SA312 TP316L]</t>
  </si>
  <si>
    <t>P0.5 SCH-80 [SA312 TP316L]</t>
  </si>
  <si>
    <t>P0.5 SCH-160 [SA312 TP316L]</t>
  </si>
  <si>
    <t>P0.5 SCH-XH [SA312 TP316L]</t>
  </si>
  <si>
    <t>P0.5 SCH-XXH [SA312 TP316L]</t>
  </si>
  <si>
    <t>P0.75 SCH-5 [SA312 TP316L]</t>
  </si>
  <si>
    <t>P0.75 SCH-10 [SA312 TP316L]</t>
  </si>
  <si>
    <t>P0.75 SCH-40 [SA312 TP316L]</t>
  </si>
  <si>
    <t>P0.75 SCH-80 [SA312 TP316L]</t>
  </si>
  <si>
    <t>PI1078</t>
  </si>
  <si>
    <t>PB1078</t>
  </si>
  <si>
    <t>P0.75 SCH-160 [SA312 TP316L]</t>
  </si>
  <si>
    <t>PI1079</t>
  </si>
  <si>
    <t>PB1079</t>
  </si>
  <si>
    <t>P0.75 SCH-XH [SA312 TP316L]</t>
  </si>
  <si>
    <t>P0.75 SCH-XXH [SA312 TP316L]</t>
  </si>
  <si>
    <t>PI1072</t>
  </si>
  <si>
    <t>PB1072</t>
  </si>
  <si>
    <t>P1 SCH-5 [SA312 TP316L]</t>
  </si>
  <si>
    <t>P1 SCH-10 [SA312 TP316L]</t>
  </si>
  <si>
    <t>P1 SCH-40 [SA312 TP316L]</t>
  </si>
  <si>
    <t>P1 SCH-80 [SA312 TP316L]</t>
  </si>
  <si>
    <t>PI0125</t>
  </si>
  <si>
    <t>PB0125</t>
  </si>
  <si>
    <t>P1 SCH-160 [SA312 TP316L]</t>
  </si>
  <si>
    <t>PI1042</t>
  </si>
  <si>
    <t>PB1042</t>
  </si>
  <si>
    <t>P1 SCH-XH [SA312 TP316L]</t>
  </si>
  <si>
    <t>P1 SCH-XXH [SA312 TP316L]</t>
  </si>
  <si>
    <t>PI1023</t>
  </si>
  <si>
    <t>PB1023</t>
  </si>
  <si>
    <t>P1.25 SCH-5 [SA312 TP316L]</t>
  </si>
  <si>
    <t>P1.25 SCH-10 [SA312 TP316L]</t>
  </si>
  <si>
    <t>P1.25 SCH-40 [SA312 TP316L]</t>
  </si>
  <si>
    <t>P1.25 SCH-80 [SA312 TP316L]</t>
  </si>
  <si>
    <t>P1.25 SCH-160 [SA312 TP316L]</t>
  </si>
  <si>
    <t>P1.25 SCH-XH [SA312 TP316L]</t>
  </si>
  <si>
    <t>P1.25 SCH-XXH [SA312 TP316L]</t>
  </si>
  <si>
    <t>P1.5 SCH-5 [SA312 TP316L]</t>
  </si>
  <si>
    <t>P1.5 SCH-10 [SA312 TP316L]</t>
  </si>
  <si>
    <t>P1.5 SCH-40 [SA312 TP316L]</t>
  </si>
  <si>
    <t>P1.5 SCH-80 [SA312 TP316L]</t>
  </si>
  <si>
    <t>P1.5 SCH-160 [SA312 TP316L]</t>
  </si>
  <si>
    <t>PI0009</t>
  </si>
  <si>
    <t>PB0009</t>
  </si>
  <si>
    <t>P1.5 SCH-XH [SA312 TP316L]</t>
  </si>
  <si>
    <t>P1.5 SCH-XXH [SA312 TP316L]</t>
  </si>
  <si>
    <t>PI1037</t>
  </si>
  <si>
    <t>PB1037</t>
  </si>
  <si>
    <t>P2 SCH-5 [SA312 TP316L]</t>
  </si>
  <si>
    <t>P2 SCH-10 [SA312 TP316L]</t>
  </si>
  <si>
    <t>P2 SCH-40 [SA312 TP316L]</t>
  </si>
  <si>
    <t>PI0074</t>
  </si>
  <si>
    <t>PB0074</t>
  </si>
  <si>
    <t>P2 SCH-80 [SA312 TP316L]</t>
  </si>
  <si>
    <t>PI0001</t>
  </si>
  <si>
    <t>PB0001</t>
  </si>
  <si>
    <t>P2 SCH-160 [SA312 TP316L]</t>
  </si>
  <si>
    <t>PB1024</t>
  </si>
  <si>
    <t>P2 SCH-XH [SA312 TP316L]</t>
  </si>
  <si>
    <t>P2 SCH-XXH [SA312 TP316L]</t>
  </si>
  <si>
    <t>P2.5 SCH-5 [SA312 TP316L]</t>
  </si>
  <si>
    <t>P2.5 SCH-10 [SA312 TP316L]</t>
  </si>
  <si>
    <t>P2.5 SCH-40 [SA312 TP316L]</t>
  </si>
  <si>
    <t>P2.5 SCH-80 [SA312 TP316L]</t>
  </si>
  <si>
    <t>P2.5 SCH-160 [SA312 TP316L]</t>
  </si>
  <si>
    <t>P2.5 SCH-XH [SA312 TP316L]</t>
  </si>
  <si>
    <t>P2.5 SCH-XXH [SA312 TP316L]</t>
  </si>
  <si>
    <t>P3 SCH-5 [SA312 TP316L]</t>
  </si>
  <si>
    <t>P3 SCH-10 [SA312 TP316L]</t>
  </si>
  <si>
    <t>P3 SCH-40 [SA312 TP316L]</t>
  </si>
  <si>
    <t>PI1062</t>
  </si>
  <si>
    <t>PB1062</t>
  </si>
  <si>
    <t>P3 SCH-80 [SA312 TP316L]</t>
  </si>
  <si>
    <t>PI0007</t>
  </si>
  <si>
    <t>PB0007</t>
  </si>
  <si>
    <t>P3 SCH-160 [SA312 TP316L]</t>
  </si>
  <si>
    <t>PI1243</t>
  </si>
  <si>
    <t>PB1243</t>
  </si>
  <si>
    <t>P3 SCH-XH [SA312 TP316L]</t>
  </si>
  <si>
    <t>P3 SCH-XXH [SA312 TP316L]</t>
  </si>
  <si>
    <t>P3.5 SCH-5 [SA312 TP316L]</t>
  </si>
  <si>
    <t>P3.5 SCH-10 [SA312 TP316L]</t>
  </si>
  <si>
    <t>P3.5 SCH-40 [SA312 TP316L]</t>
  </si>
  <si>
    <t>P3.5 SCH-80 [SA312 TP316L]</t>
  </si>
  <si>
    <t>P3.5 SCH-XH [SA312 TP316L]</t>
  </si>
  <si>
    <t>P3.5 SCH-XXH [SA312 TP316L]</t>
  </si>
  <si>
    <t>P4 SCH-5 [SA312 TP316L]</t>
  </si>
  <si>
    <t>P4 SCH-10 [SA312 TP316L]</t>
  </si>
  <si>
    <t>P4 SCH-40 [SA312 TP316L]</t>
  </si>
  <si>
    <t>PI0002</t>
  </si>
  <si>
    <t>PB0002</t>
  </si>
  <si>
    <t>P4 SCH-60 [SA312 TP316L]</t>
  </si>
  <si>
    <t>P4 SCH-80 [SA312 TP316L]</t>
  </si>
  <si>
    <t>PI0006</t>
  </si>
  <si>
    <t>PB0006</t>
  </si>
  <si>
    <t>P4 SCH-120 [SA312 TP316L]</t>
  </si>
  <si>
    <t>P4 SCH-160 [SA312 TP316L]</t>
  </si>
  <si>
    <t>PI0010</t>
  </si>
  <si>
    <t>PB0010</t>
  </si>
  <si>
    <t>P4 SCH-XH [SA312 TP316L]</t>
  </si>
  <si>
    <t>P4 SCH-XXH [SA312 TP316L]</t>
  </si>
  <si>
    <t>P4.5 SCH-XH [SA312 TP316L]</t>
  </si>
  <si>
    <t>P4.5 SCH-XXH [SA312 TP316L]</t>
  </si>
  <si>
    <t>P5 SCH-5 [SA312 TP316L]</t>
  </si>
  <si>
    <t>P5 SCH-10 [SA312 TP316L]</t>
  </si>
  <si>
    <t>P5 SCH-20 [SA312 TP316L]</t>
  </si>
  <si>
    <t>P5 SCH-40 [SA312 TP316L]</t>
  </si>
  <si>
    <t>P5 SCH-80 [SA312 TP316L]</t>
  </si>
  <si>
    <t>P5 SCH-120 [SA312 TP316L]</t>
  </si>
  <si>
    <t>P5 SCH-160 [SA312 TP316L]</t>
  </si>
  <si>
    <t>P5 SCH-XH [SA312 TP316L]</t>
  </si>
  <si>
    <t>P5 SCH-XXH [SA312 TP316L]</t>
  </si>
  <si>
    <t>P6 SCH-5 [SA312 TP316L]</t>
  </si>
  <si>
    <t>P6 SCH-10 [SA312 TP316L]</t>
  </si>
  <si>
    <t>P6 SCH-20 [SA312 TP316L]</t>
  </si>
  <si>
    <t>P6 SCH-40 [SA312 TP316L]</t>
  </si>
  <si>
    <t>PI0005</t>
  </si>
  <si>
    <t>PB0005</t>
  </si>
  <si>
    <t>P6 SCH-80 [SA312 TP316L]</t>
  </si>
  <si>
    <t>PI1221</t>
  </si>
  <si>
    <t>PB1221</t>
  </si>
  <si>
    <t>P6 SCH-120 [SA312 TP316L]</t>
  </si>
  <si>
    <t>P6 SCH-160 [SA312 TP316L]</t>
  </si>
  <si>
    <t>PI1229</t>
  </si>
  <si>
    <t>PB1229</t>
  </si>
  <si>
    <t>P6 SCH-XH [SA312 TP316L]</t>
  </si>
  <si>
    <t>P6 SCH-XXH [SA312 TP316L]</t>
  </si>
  <si>
    <t>P7 SCH-XH [SA312 TP316L]</t>
  </si>
  <si>
    <t>P7 SCH-XXH [SA312 TP316L]</t>
  </si>
  <si>
    <t>P8 SCH-5 [SA312 TP316L]</t>
  </si>
  <si>
    <t>P8 SCH-10 [SA312 TP316L]</t>
  </si>
  <si>
    <t>P8 SCH-20 [SA312 TP316L]</t>
  </si>
  <si>
    <t>P8 SCH-30 [SA312 TP316L]</t>
  </si>
  <si>
    <t>P8 SCH-40 [SA312 TP316L]</t>
  </si>
  <si>
    <t>PI0004</t>
  </si>
  <si>
    <t>PB0004</t>
  </si>
  <si>
    <t>P8 SCH-60 [SA312 TP316L]</t>
  </si>
  <si>
    <t>P8 SCH-80 [SA312 TP316L]</t>
  </si>
  <si>
    <t>PI1238</t>
  </si>
  <si>
    <t>PB1238</t>
  </si>
  <si>
    <t>P8 SCH-100 [SA312 TP316L]</t>
  </si>
  <si>
    <t>P8 SCH-120 [SA312 TP316L]</t>
  </si>
  <si>
    <t>P8 SCH-140 [SA312 TP316L]</t>
  </si>
  <si>
    <t>P8 SCH-160 [SA312 TP316L]</t>
  </si>
  <si>
    <t>PI1263</t>
  </si>
  <si>
    <t>PB1263</t>
  </si>
  <si>
    <t>P8 SCH-XH [SA312 TP316L]</t>
  </si>
  <si>
    <t>P8 SCH-XXH [SA312 TP316L]</t>
  </si>
  <si>
    <t>P9 SCH-XH [SA312 TP316L]</t>
  </si>
  <si>
    <t>P10 SCH-5 [SA312 TP316L]</t>
  </si>
  <si>
    <t>P10 SCH-10 [SA312 TP316L]</t>
  </si>
  <si>
    <t>P10 SCH-20 [SA312 TP316L]</t>
  </si>
  <si>
    <t>P10 SCH-30 [SA312 TP316L]</t>
  </si>
  <si>
    <t>P10 SCH-40 [SA312 TP316L]</t>
  </si>
  <si>
    <t>PI1138</t>
  </si>
  <si>
    <t>PB1138</t>
  </si>
  <si>
    <t>P10 SCH-60 [SA312 TP316L]</t>
  </si>
  <si>
    <t>P10 SCH-80 [SA312 TP316L]</t>
  </si>
  <si>
    <t>PI1226</t>
  </si>
  <si>
    <t>PB1226</t>
  </si>
  <si>
    <t>P10 SCH-100 [SA312 TP316L]</t>
  </si>
  <si>
    <t>P10 SCH-120 [SA312 TP316L]</t>
  </si>
  <si>
    <t>P10 SCH-140 [SA312 TP316L]</t>
  </si>
  <si>
    <t>P10 SCH-160 [SA312 TP316L]</t>
  </si>
  <si>
    <t>PI1240</t>
  </si>
  <si>
    <t>PB1240</t>
  </si>
  <si>
    <t>P10 SCH-XH [SA312 TP316L]</t>
  </si>
  <si>
    <t>P11 SCH-XH [SA312 TP316L]</t>
  </si>
  <si>
    <t>P12 SCH-5 [SA312 TP316L]</t>
  </si>
  <si>
    <t>P12 SCH-10 [SA312 TP316L]</t>
  </si>
  <si>
    <t>P12 SCH-20 [SA312 TP316L]</t>
  </si>
  <si>
    <t>P12 SCH-30 [SA312 TP316L]</t>
  </si>
  <si>
    <t>P12 SCH-40 [SA312 TP316L]</t>
  </si>
  <si>
    <t>PI1148</t>
  </si>
  <si>
    <t>PB1148</t>
  </si>
  <si>
    <t>P12 SCH-60 [SA312 TP316L]</t>
  </si>
  <si>
    <t>P12 SCH-80 [SA312 TP316L]</t>
  </si>
  <si>
    <t>PI1239</t>
  </si>
  <si>
    <t>PB1239</t>
  </si>
  <si>
    <t>P12 SCH-100 [SA312 TP316L]</t>
  </si>
  <si>
    <t>P12 SCH-120 [SA312 TP316L]</t>
  </si>
  <si>
    <t>P12 SCH-140 [SA312 TP316L]</t>
  </si>
  <si>
    <t>P12 SCH-160 [SA312 TP316L]</t>
  </si>
  <si>
    <t>P12 SCH-XH [SA312 TP316L]</t>
  </si>
  <si>
    <t>P14 SCH-10 [SA312 TP316L]</t>
  </si>
  <si>
    <t>P14 SCH-20 [SA312 TP316L]</t>
  </si>
  <si>
    <t>P14 SCH-30 [SA312 TP316L]</t>
  </si>
  <si>
    <t>P14 SCH-40 [SA312 TP316L]</t>
  </si>
  <si>
    <t>P14 SCH-60 [SA312 TP316L]</t>
  </si>
  <si>
    <t>P14 SCH-80 [SA312 TP316L]</t>
  </si>
  <si>
    <t>P14 SCH-100 [SA312 TP316L]</t>
  </si>
  <si>
    <t>P14 SCH-120 [SA312 TP316L]</t>
  </si>
  <si>
    <t>P14 SCH-140 [SA312 TP316L]</t>
  </si>
  <si>
    <t>P14 SCH-160 [SA312 TP316L]</t>
  </si>
  <si>
    <t>P14 SCH-XH [SA312 TP316L]</t>
  </si>
  <si>
    <t>P16 SCH-10 [SA312 TP316L]</t>
  </si>
  <si>
    <t>P16 SCH-20 [SA312 TP316L]</t>
  </si>
  <si>
    <t>P16 SCH-30 [SA312 TP316L]</t>
  </si>
  <si>
    <t>P16 SCH-40 [SA312 TP316L]</t>
  </si>
  <si>
    <t>P16 SCH-60 [SA312 TP316L]</t>
  </si>
  <si>
    <t>P16 SCH-80 [SA312 TP316L]</t>
  </si>
  <si>
    <t>P16 SCH-100 [SA312 TP316L]</t>
  </si>
  <si>
    <t>P16 SCH-120 [SA312 TP316L]</t>
  </si>
  <si>
    <t>P16 SCH-140 [SA312 TP316L]</t>
  </si>
  <si>
    <t>P16 SCH-160 [SA312 TP316L]</t>
  </si>
  <si>
    <t>P16 SCH-XH [SA312 TP316L]</t>
  </si>
  <si>
    <t>P18 SCH-10 [SA312 TP316L]</t>
  </si>
  <si>
    <t>P18 SCH-20 [SA312 TP316L]</t>
  </si>
  <si>
    <t>P18 SCH-30 [SA312 TP316L]</t>
  </si>
  <si>
    <t>P18 SCH-40 [SA312 TP316L]</t>
  </si>
  <si>
    <t>P18 SCH-60 [SA312 TP316L]</t>
  </si>
  <si>
    <t>P18 SCH-80 [SA312 TP316L]</t>
  </si>
  <si>
    <t>P18 SCH-100 [SA312 TP316L]</t>
  </si>
  <si>
    <t>P18 SCH-120 [SA312 TP316L]</t>
  </si>
  <si>
    <t>P18 SCH-140 [SA312 TP316L]</t>
  </si>
  <si>
    <t>P18 SCH-160 [SA312 TP316L]</t>
  </si>
  <si>
    <t>P18 SCH-XH [SA312 TP316L]</t>
  </si>
  <si>
    <t>P20 SCH-10 [SA312 TP316L]</t>
  </si>
  <si>
    <t>P20 SCH-20 [SA312 TP316L]</t>
  </si>
  <si>
    <t>P20 SCH-30 [SA312 TP316L]</t>
  </si>
  <si>
    <t>P20 SCH-40 [SA312 TP316L]</t>
  </si>
  <si>
    <t>P20 SCH-60 [SA312 TP316L]</t>
  </si>
  <si>
    <t>P20 SCH-80 [SA312 TP316L]</t>
  </si>
  <si>
    <t>P20 SCH-100 [SA312 TP316L]</t>
  </si>
  <si>
    <t>P20 SCH-120 [SA312 TP316L]</t>
  </si>
  <si>
    <t>P20 SCH-140 [SA312 TP316L]</t>
  </si>
  <si>
    <t>P20 SCH-160 [SA312 TP316L]</t>
  </si>
  <si>
    <t>P20 SCH-XH [SA312 TP316L]</t>
  </si>
  <si>
    <t>P22 SCH-10 [SA312 TP316L]</t>
  </si>
  <si>
    <t>P22 SCH-20 [SA312 TP316L]</t>
  </si>
  <si>
    <t>P22 SCH-30 [SA312 TP316L]</t>
  </si>
  <si>
    <t>P22 SCH-60 [SA312 TP316L]</t>
  </si>
  <si>
    <t>P22 SCH-80 [SA312 TP316L]</t>
  </si>
  <si>
    <t>P22 SCH-100 [SA312 TP316L]</t>
  </si>
  <si>
    <t>P22 SCH-120 [SA312 TP316L]</t>
  </si>
  <si>
    <t>P22 SCH-140 [SA312 TP316L]</t>
  </si>
  <si>
    <t>P22 SCH-160 [SA312 TP316L]</t>
  </si>
  <si>
    <t>P22 SCH-XH [SA312 TP316L]</t>
  </si>
  <si>
    <t>P24 SCH-10 [SA312 TP316L]</t>
  </si>
  <si>
    <t>P24 SCH-20 [SA312 TP316L]</t>
  </si>
  <si>
    <t>P24 SCH-30 [SA312 TP316L]</t>
  </si>
  <si>
    <t>P24 SCH-40 [SA312 TP316L]</t>
  </si>
  <si>
    <t>P24 SCH-60 [SA312 TP316L]</t>
  </si>
  <si>
    <t>P24 SCH-80 [SA312 TP316L]</t>
  </si>
  <si>
    <t>P24 SCH-100 [SA312 TP316L]</t>
  </si>
  <si>
    <t>P24 SCH-120 [SA312 TP316L]</t>
  </si>
  <si>
    <t>P24 SCH-140 [SA312 TP316L]</t>
  </si>
  <si>
    <t>P24 SCH-160 [SA312 TP316L]</t>
  </si>
  <si>
    <t>P24 SCH-XH [SA312 TP316L]</t>
  </si>
  <si>
    <t>P26 SCH-10 [SA312 TP316L]</t>
  </si>
  <si>
    <t>P26 SCH-20 [SA312 TP316L]</t>
  </si>
  <si>
    <t>P26 SCH-XH [SA312 TP316L]</t>
  </si>
  <si>
    <t>P28 SCH-10 [SA312 TP316L]</t>
  </si>
  <si>
    <t>P28 SCH-20 [SA312 TP316L]</t>
  </si>
  <si>
    <t>P28 SCH-30 [SA312 TP316L]</t>
  </si>
  <si>
    <t>P28 SCH-XH [SA312 TP316L]</t>
  </si>
  <si>
    <t>P30 SCH-10 [SA312 TP316L]</t>
  </si>
  <si>
    <t>P30 SCH-20 [SA312 TP316L]</t>
  </si>
  <si>
    <t>P30 SCH-30 [SA312 TP316L]</t>
  </si>
  <si>
    <t>P30 SCH-XH [SA312 TP316L]</t>
  </si>
  <si>
    <t>P32 SCH-10 [SA312 TP316L]</t>
  </si>
  <si>
    <t>P32 SCH-20 [SA312 TP316L]</t>
  </si>
  <si>
    <t>P32 SCH-30 [SA312 TP316L]</t>
  </si>
  <si>
    <t>P32 SCH-40 [SA312 TP316L]</t>
  </si>
  <si>
    <t>P32 SCH-XH [SA312 TP316L]</t>
  </si>
  <si>
    <t>P34 SCH-10 [SA312 TP316L]</t>
  </si>
  <si>
    <t>P34 SCH-20 [SA312 TP316L]</t>
  </si>
  <si>
    <t>P34 SCH-30 [SA312 TP316L]</t>
  </si>
  <si>
    <t>P34 SCH-40 [SA312 TP316L]</t>
  </si>
  <si>
    <t>P34 SCH-XH [SA312 TP316L]</t>
  </si>
  <si>
    <t>P36 SCH-10 [SA312 TP316L]</t>
  </si>
  <si>
    <t>P36 SCH-20 [SA312 TP316L]</t>
  </si>
  <si>
    <t>P36 SCH-30 [SA312 TP316L]</t>
  </si>
  <si>
    <t>P36 SCH-40 [SA312 TP316L]</t>
  </si>
  <si>
    <t>P36 SCH-XH [SA312 TP316L]</t>
  </si>
  <si>
    <t>P42 SCH-30 [SA312 TP316L]</t>
  </si>
  <si>
    <t>P42 SCH-60 [SA312 TP316L]</t>
  </si>
  <si>
    <t>P42 SCH-XH [SA312 TP316L]</t>
  </si>
  <si>
    <t>P48 SCH-30 [SA312 TP316L]</t>
  </si>
  <si>
    <t>P48 SCH-60 [SA312 TP316L]</t>
  </si>
  <si>
    <t>P48 SCH-XH [SA312 TP316L]</t>
  </si>
  <si>
    <t>P0.125 SCH-5 [SA312 TP317L]</t>
  </si>
  <si>
    <t>P0.125 SCH-10 [SA312 TP317L]</t>
  </si>
  <si>
    <t>P0.125 SCH-40 [SA312 TP317L]</t>
  </si>
  <si>
    <t>P0.125 SCH-80 [SA312 TP317L]</t>
  </si>
  <si>
    <t>P0.125 SCH-XH [SA312 TP317L]</t>
  </si>
  <si>
    <t>P0.25 SCH-5 [SA312 TP317L]</t>
  </si>
  <si>
    <t>P0.25 SCH-10 [SA312 TP317L]</t>
  </si>
  <si>
    <t>P0.25 SCH-40 [SA312 TP317L]</t>
  </si>
  <si>
    <t>P0.25 SCH-80 [SA312 TP317L]</t>
  </si>
  <si>
    <t>P0.25 SCH-XH [SA312 TP317L]</t>
  </si>
  <si>
    <t>P0.375 SCH-5 [SA312 TP317L]</t>
  </si>
  <si>
    <t>P0.375 SCH-10 [SA312 TP317L]</t>
  </si>
  <si>
    <t>P0.375 SCH-40 [SA312 TP317L]</t>
  </si>
  <si>
    <t>P0.375 SCH-80 [SA312 TP317L]</t>
  </si>
  <si>
    <t>P0.375 SCH-XH [SA312 TP317L]</t>
  </si>
  <si>
    <t>P0.5 SCH-5 [SA312 TP317L]</t>
  </si>
  <si>
    <t>P0.5 SCH-10 [SA312 TP317L]</t>
  </si>
  <si>
    <t>P0.5 SCH-40 [SA312 TP317L]</t>
  </si>
  <si>
    <t>P0.5 SCH-80 [SA312 TP317L]</t>
  </si>
  <si>
    <t>P0.5 SCH-160 [SA312 TP317L]</t>
  </si>
  <si>
    <t>P0.5 SCH-XH [SA312 TP317L]</t>
  </si>
  <si>
    <t>P0.5 SCH-XXH [SA312 TP317L]</t>
  </si>
  <si>
    <t>P0.75 SCH-5 [SA312 TP317L]</t>
  </si>
  <si>
    <t>P0.75 SCH-10 [SA312 TP317L]</t>
  </si>
  <si>
    <t>P0.75 SCH-40 [SA312 TP317L]</t>
  </si>
  <si>
    <t>P0.75 SCH-80 [SA312 TP317L]</t>
  </si>
  <si>
    <t>P0.75 SCH-160 [SA312 TP317L]</t>
  </si>
  <si>
    <t>P0.75 SCH-XH [SA312 TP317L]</t>
  </si>
  <si>
    <t>P0.75 SCH-XXH [SA312 TP317L]</t>
  </si>
  <si>
    <t>P1 SCH-5 [SA312 TP317L]</t>
  </si>
  <si>
    <t>P1 SCH-10 [SA312 TP317L]</t>
  </si>
  <si>
    <t>P1 SCH-40 [SA312 TP317L]</t>
  </si>
  <si>
    <t>P1 SCH-80 [SA312 TP317L]</t>
  </si>
  <si>
    <t>P1 SCH-160 [SA312 TP317L]</t>
  </si>
  <si>
    <t>P1 SCH-XH [SA312 TP317L]</t>
  </si>
  <si>
    <t>P1 SCH-XXH [SA312 TP317L]</t>
  </si>
  <si>
    <t>P1.25 SCH-5 [SA312 TP317L]</t>
  </si>
  <si>
    <t>P1.25 SCH-10 [SA312 TP317L]</t>
  </si>
  <si>
    <t>P1.25 SCH-40 [SA312 TP317L]</t>
  </si>
  <si>
    <t>P1.25 SCH-80 [SA312 TP317L]</t>
  </si>
  <si>
    <t>P1.25 SCH-160 [SA312 TP317L]</t>
  </si>
  <si>
    <t>P1.25 SCH-XH [SA312 TP317L]</t>
  </si>
  <si>
    <t>P1.25 SCH-XXH [SA312 TP317L]</t>
  </si>
  <si>
    <t>P1.5 SCH-5 [SA312 TP317L]</t>
  </si>
  <si>
    <t>P1.5 SCH-10 [SA312 TP317L]</t>
  </si>
  <si>
    <t>P1.5 SCH-40 [SA312 TP317L]</t>
  </si>
  <si>
    <t>P1.5 SCH-80 [SA312 TP317L]</t>
  </si>
  <si>
    <t>P1.5 SCH-160 [SA312 TP317L]</t>
  </si>
  <si>
    <t>P1.5 SCH-XH [SA312 TP317L]</t>
  </si>
  <si>
    <t>P1.5 SCH-XXH [SA312 TP317L]</t>
  </si>
  <si>
    <t>P2 SCH-5 [SA312 TP317L]</t>
  </si>
  <si>
    <t>P2 SCH-10 [SA312 TP317L]</t>
  </si>
  <si>
    <t>P2 SCH-40 [SA312 TP317L]</t>
  </si>
  <si>
    <t>P2 SCH-80 [SA312 TP317L]</t>
  </si>
  <si>
    <t>P2 SCH-160 [SA312 TP317L]</t>
  </si>
  <si>
    <t>PI1251</t>
  </si>
  <si>
    <t>PB1251</t>
  </si>
  <si>
    <t>P2 SCH-XH [SA312 TP317L]</t>
  </si>
  <si>
    <t>P2 SCH-XXH [SA312 TP317L]</t>
  </si>
  <si>
    <t>P2.5 SCH-5 [SA312 TP317L]</t>
  </si>
  <si>
    <t>P2.5 SCH-10 [SA312 TP317L]</t>
  </si>
  <si>
    <t>P2.5 SCH-40 [SA312 TP317L]</t>
  </si>
  <si>
    <t>P2.5 SCH-80 [SA312 TP317L]</t>
  </si>
  <si>
    <t>P2.5 SCH-160 [SA312 TP317L]</t>
  </si>
  <si>
    <t>P2.5 SCH-XH [SA312 TP317L]</t>
  </si>
  <si>
    <t>P2.5 SCH-XXH [SA312 TP317L]</t>
  </si>
  <si>
    <t>P3 SCH-5 [SA312 TP317L]</t>
  </si>
  <si>
    <t>P3 SCH-10 [SA312 TP317L]</t>
  </si>
  <si>
    <t>P3 SCH-40 [SA312 TP317L]</t>
  </si>
  <si>
    <t>P3 SCH-80 [SA312 TP317L]</t>
  </si>
  <si>
    <t>P3 SCH-160 [SA312 TP317L]</t>
  </si>
  <si>
    <t>PI1252</t>
  </si>
  <si>
    <t>PB1252</t>
  </si>
  <si>
    <t>P3 SCH-XH [SA312 TP317L]</t>
  </si>
  <si>
    <t>P3 SCH-XXH [SA312 TP317L]</t>
  </si>
  <si>
    <t>P3.5 SCH-5 [SA312 TP317L]</t>
  </si>
  <si>
    <t>P3.5 SCH-10 [SA312 TP317L]</t>
  </si>
  <si>
    <t>P3.5 SCH-40 [SA312 TP317L]</t>
  </si>
  <si>
    <t>P3.5 SCH-80 [SA312 TP317L]</t>
  </si>
  <si>
    <t>P3.5 SCH-XH [SA312 TP317L]</t>
  </si>
  <si>
    <t>P3.5 SCH-XXH [SA312 TP317L]</t>
  </si>
  <si>
    <t>P4 SCH-5 [SA312 TP317L]</t>
  </si>
  <si>
    <t>P4 SCH-10 [SA312 TP317L]</t>
  </si>
  <si>
    <t>P4 SCH-40 [SA312 TP317L]</t>
  </si>
  <si>
    <t>P4 SCH-60 [SA312 TP317L]</t>
  </si>
  <si>
    <t>P4 SCH-80 [SA312 TP317L]</t>
  </si>
  <si>
    <t>P4 SCH-120 [SA312 TP317L]</t>
  </si>
  <si>
    <t>P4 SCH-160 [SA312 TP317L]</t>
  </si>
  <si>
    <t>P4 SCH-XH [SA312 TP317L]</t>
  </si>
  <si>
    <t>P4 SCH-XXH [SA312 TP317L]</t>
  </si>
  <si>
    <t>P4.5 SCH-XH [SA312 TP317L]</t>
  </si>
  <si>
    <t>P4.5 SCH-XXH [SA312 TP317L]</t>
  </si>
  <si>
    <t>P5 SCH-5 [SA312 TP317L]</t>
  </si>
  <si>
    <t>P5 SCH-10 [SA312 TP317L]</t>
  </si>
  <si>
    <t>P5 SCH-20 [SA312 TP317L]</t>
  </si>
  <si>
    <t>P5 SCH-40 [SA312 TP317L]</t>
  </si>
  <si>
    <t>P5 SCH-80 [SA312 TP317L]</t>
  </si>
  <si>
    <t>P5 SCH-120 [SA312 TP317L]</t>
  </si>
  <si>
    <t>P5 SCH-160 [SA312 TP317L]</t>
  </si>
  <si>
    <t>P5 SCH-XH [SA312 TP317L]</t>
  </si>
  <si>
    <t>P5 SCH-XXH [SA312 TP317L]</t>
  </si>
  <si>
    <t>P6 SCH-5 [SA312 TP317L]</t>
  </si>
  <si>
    <t>P6 SCH-10 [SA312 TP317L]</t>
  </si>
  <si>
    <t>P6 SCH-20 [SA312 TP317L]</t>
  </si>
  <si>
    <t>P6 SCH-40 [SA312 TP317L]</t>
  </si>
  <si>
    <t>P6 SCH-80 [SA312 TP317L]</t>
  </si>
  <si>
    <t>P6 SCH-120 [SA312 TP317L]</t>
  </si>
  <si>
    <t>P6 SCH-160 [SA312 TP317L]</t>
  </si>
  <si>
    <t>P6 SCH-XH [SA312 TP317L]</t>
  </si>
  <si>
    <t>P6 SCH-XXH [SA312 TP317L]</t>
  </si>
  <si>
    <t>P7 SCH-XH [SA312 TP317L]</t>
  </si>
  <si>
    <t>P7 SCH-XXH [SA312 TP317L]</t>
  </si>
  <si>
    <t>P8 SCH-5 [SA312 TP317L]</t>
  </si>
  <si>
    <t>P8 SCH-10 [SA312 TP317L]</t>
  </si>
  <si>
    <t>P8 SCH-20 [SA312 TP317L]</t>
  </si>
  <si>
    <t>P8 SCH-30 [SA312 TP317L]</t>
  </si>
  <si>
    <t>P8 SCH-40 [SA312 TP317L]</t>
  </si>
  <si>
    <t>P8 SCH-60 [SA312 TP317L]</t>
  </si>
  <si>
    <t>P8 SCH-80 [SA312 TP317L]</t>
  </si>
  <si>
    <t>P8 SCH-100 [SA312 TP317L]</t>
  </si>
  <si>
    <t>P8 SCH-120 [SA312 TP317L]</t>
  </si>
  <si>
    <t>P8 SCH-140 [SA312 TP317L]</t>
  </si>
  <si>
    <t>P8 SCH-160 [SA312 TP317L]</t>
  </si>
  <si>
    <t>P8 SCH-XH [SA312 TP317L]</t>
  </si>
  <si>
    <t>P8 SCH-XXH [SA312 TP317L]</t>
  </si>
  <si>
    <t>P9 SCH-XH [SA312 TP317L]</t>
  </si>
  <si>
    <t>P10 SCH-5 [SA312 TP317L]</t>
  </si>
  <si>
    <t>P10 SCH-10 [SA312 TP317L]</t>
  </si>
  <si>
    <t>P10 SCH-20 [SA312 TP317L]</t>
  </si>
  <si>
    <t>P10 SCH-30 [SA312 TP317L]</t>
  </si>
  <si>
    <t>P10 SCH-40 [SA312 TP317L]</t>
  </si>
  <si>
    <t>P10 SCH-60 [SA312 TP317L]</t>
  </si>
  <si>
    <t>P10 SCH-80 [SA312 TP317L]</t>
  </si>
  <si>
    <t>P10 SCH-100 [SA312 TP317L]</t>
  </si>
  <si>
    <t>P10 SCH-120 [SA312 TP317L]</t>
  </si>
  <si>
    <t>P10 SCH-140 [SA312 TP317L]</t>
  </si>
  <si>
    <t>P10 SCH-160 [SA312 TP317L]</t>
  </si>
  <si>
    <t>P10 SCH-XH [SA312 TP317L]</t>
  </si>
  <si>
    <t>P11 SCH-XH [SA312 TP317L]</t>
  </si>
  <si>
    <t>P12 SCH-5 [SA312 TP317L]</t>
  </si>
  <si>
    <t>P12 SCH-10 [SA312 TP317L]</t>
  </si>
  <si>
    <t>P12 SCH-20 [SA312 TP317L]</t>
  </si>
  <si>
    <t>P12 SCH-30 [SA312 TP317L]</t>
  </si>
  <si>
    <t>P12 SCH-40 [SA312 TP317L]</t>
  </si>
  <si>
    <t>P12 SCH-60 [SA312 TP317L]</t>
  </si>
  <si>
    <t>P12 SCH-80 [SA312 TP317L]</t>
  </si>
  <si>
    <t>P12 SCH-100 [SA312 TP317L]</t>
  </si>
  <si>
    <t>P12 SCH-120 [SA312 TP317L]</t>
  </si>
  <si>
    <t>P12 SCH-140 [SA312 TP317L]</t>
  </si>
  <si>
    <t>P12 SCH-160 [SA312 TP317L]</t>
  </si>
  <si>
    <t>P12 SCH-XH [SA312 TP317L]</t>
  </si>
  <si>
    <t>P14 SCH-10 [SA312 TP317L]</t>
  </si>
  <si>
    <t>P14 SCH-20 [SA312 TP317L]</t>
  </si>
  <si>
    <t>P14 SCH-30 [SA312 TP317L]</t>
  </si>
  <si>
    <t>P14 SCH-40 [SA312 TP317L]</t>
  </si>
  <si>
    <t>P14 SCH-60 [SA312 TP317L]</t>
  </si>
  <si>
    <t>P14 SCH-80 [SA312 TP317L]</t>
  </si>
  <si>
    <t>P14 SCH-100 [SA312 TP317L]</t>
  </si>
  <si>
    <t>P14 SCH-120 [SA312 TP317L]</t>
  </si>
  <si>
    <t>P14 SCH-140 [SA312 TP317L]</t>
  </si>
  <si>
    <t>P14 SCH-160 [SA312 TP317L]</t>
  </si>
  <si>
    <t>P14 SCH-XH [SA312 TP317L]</t>
  </si>
  <si>
    <t>P16 SCH-10 [SA312 TP317L]</t>
  </si>
  <si>
    <t>P16 SCH-20 [SA312 TP317L]</t>
  </si>
  <si>
    <t>P16 SCH-30 [SA312 TP317L]</t>
  </si>
  <si>
    <t>P16 SCH-40 [SA312 TP317L]</t>
  </si>
  <si>
    <t>P16 SCH-60 [SA312 TP317L]</t>
  </si>
  <si>
    <t>P16 SCH-80 [SA312 TP317L]</t>
  </si>
  <si>
    <t>P16 SCH-100 [SA312 TP317L]</t>
  </si>
  <si>
    <t>P16 SCH-120 [SA312 TP317L]</t>
  </si>
  <si>
    <t>P16 SCH-140 [SA312 TP317L]</t>
  </si>
  <si>
    <t>P16 SCH-160 [SA312 TP317L]</t>
  </si>
  <si>
    <t>P16 SCH-XH [SA312 TP317L]</t>
  </si>
  <si>
    <t>P18 SCH-10 [SA312 TP317L]</t>
  </si>
  <si>
    <t>P18 SCH-20 [SA312 TP317L]</t>
  </si>
  <si>
    <t>P18 SCH-30 [SA312 TP317L]</t>
  </si>
  <si>
    <t>P18 SCH-40 [SA312 TP317L]</t>
  </si>
  <si>
    <t>P18 SCH-60 [SA312 TP317L]</t>
  </si>
  <si>
    <t>P18 SCH-80 [SA312 TP317L]</t>
  </si>
  <si>
    <t>P18 SCH-100 [SA312 TP317L]</t>
  </si>
  <si>
    <t>P18 SCH-120 [SA312 TP317L]</t>
  </si>
  <si>
    <t>P18 SCH-140 [SA312 TP317L]</t>
  </si>
  <si>
    <t>P18 SCH-160 [SA312 TP317L]</t>
  </si>
  <si>
    <t>P18 SCH-XH [SA312 TP317L]</t>
  </si>
  <si>
    <t>P20 SCH-10 [SA312 TP317L]</t>
  </si>
  <si>
    <t>P20 SCH-20 [SA312 TP317L]</t>
  </si>
  <si>
    <t>P20 SCH-30 [SA312 TP317L]</t>
  </si>
  <si>
    <t>P20 SCH-40 [SA312 TP317L]</t>
  </si>
  <si>
    <t>P20 SCH-60 [SA312 TP317L]</t>
  </si>
  <si>
    <t>P20 SCH-80 [SA312 TP317L]</t>
  </si>
  <si>
    <t>P20 SCH-100 [SA312 TP317L]</t>
  </si>
  <si>
    <t>P20 SCH-120 [SA312 TP317L]</t>
  </si>
  <si>
    <t>P20 SCH-140 [SA312 TP317L]</t>
  </si>
  <si>
    <t>P20 SCH-160 [SA312 TP317L]</t>
  </si>
  <si>
    <t>P20 SCH-XH [SA312 TP317L]</t>
  </si>
  <si>
    <t>P22 SCH-10 [SA312 TP317L]</t>
  </si>
  <si>
    <t>P22 SCH-20 [SA312 TP317L]</t>
  </si>
  <si>
    <t>P22 SCH-30 [SA312 TP317L]</t>
  </si>
  <si>
    <t>P22 SCH-60 [SA312 TP317L]</t>
  </si>
  <si>
    <t>P22 SCH-80 [SA312 TP317L]</t>
  </si>
  <si>
    <t>P22 SCH-100 [SA312 TP317L]</t>
  </si>
  <si>
    <t>P22 SCH-120 [SA312 TP317L]</t>
  </si>
  <si>
    <t>P22 SCH-140 [SA312 TP317L]</t>
  </si>
  <si>
    <t>P22 SCH-160 [SA312 TP317L]</t>
  </si>
  <si>
    <t>P22 SCH-XH [SA312 TP317L]</t>
  </si>
  <si>
    <t>P24 SCH-10 [SA312 TP317L]</t>
  </si>
  <si>
    <t>P24 SCH-20 [SA312 TP317L]</t>
  </si>
  <si>
    <t>P24 SCH-30 [SA312 TP317L]</t>
  </si>
  <si>
    <t>P24 SCH-40 [SA312 TP317L]</t>
  </si>
  <si>
    <t>P24 SCH-60 [SA312 TP317L]</t>
  </si>
  <si>
    <t>P24 SCH-80 [SA312 TP317L]</t>
  </si>
  <si>
    <t>P24 SCH-100 [SA312 TP317L]</t>
  </si>
  <si>
    <t>P24 SCH-120 [SA312 TP317L]</t>
  </si>
  <si>
    <t>P24 SCH-140 [SA312 TP317L]</t>
  </si>
  <si>
    <t>P24 SCH-160 [SA312 TP317L]</t>
  </si>
  <si>
    <t>P24 SCH-XH [SA312 TP317L]</t>
  </si>
  <si>
    <t>P26 SCH-10 [SA312 TP317L]</t>
  </si>
  <si>
    <t>P26 SCH-20 [SA312 TP317L]</t>
  </si>
  <si>
    <t>P26 SCH-XH [SA312 TP317L]</t>
  </si>
  <si>
    <t>P28 SCH-10 [SA312 TP317L]</t>
  </si>
  <si>
    <t>P28 SCH-20 [SA312 TP317L]</t>
  </si>
  <si>
    <t>P28 SCH-30 [SA312 TP317L]</t>
  </si>
  <si>
    <t>P28 SCH-XH [SA312 TP317L]</t>
  </si>
  <si>
    <t>P30 SCH-10 [SA312 TP317L]</t>
  </si>
  <si>
    <t>P30 SCH-20 [SA312 TP317L]</t>
  </si>
  <si>
    <t>P30 SCH-30 [SA312 TP317L]</t>
  </si>
  <si>
    <t>P30 SCH-XH [SA312 TP317L]</t>
  </si>
  <si>
    <t>P32 SCH-10 [SA312 TP317L]</t>
  </si>
  <si>
    <t>P32 SCH-20 [SA312 TP317L]</t>
  </si>
  <si>
    <t>P32 SCH-30 [SA312 TP317L]</t>
  </si>
  <si>
    <t>P32 SCH-40 [SA312 TP317L]</t>
  </si>
  <si>
    <t>P32 SCH-XH [SA312 TP317L]</t>
  </si>
  <si>
    <t>P34 SCH-10 [SA312 TP317L]</t>
  </si>
  <si>
    <t>P34 SCH-20 [SA312 TP317L]</t>
  </si>
  <si>
    <t>P34 SCH-30 [SA312 TP317L]</t>
  </si>
  <si>
    <t>P34 SCH-40 [SA312 TP317L]</t>
  </si>
  <si>
    <t>P34 SCH-XH [SA312 TP317L]</t>
  </si>
  <si>
    <t>P36 SCH-10 [SA312 TP317L]</t>
  </si>
  <si>
    <t>P36 SCH-20 [SA312 TP317L]</t>
  </si>
  <si>
    <t>P36 SCH-30 [SA312 TP317L]</t>
  </si>
  <si>
    <t>P36 SCH-40 [SA312 TP317L]</t>
  </si>
  <si>
    <t>P36 SCH-XH [SA312 TP317L]</t>
  </si>
  <si>
    <t>P42 SCH-30 [SA312 TP317L]</t>
  </si>
  <si>
    <t>P42 SCH-60 [SA312 TP317L]</t>
  </si>
  <si>
    <t>P42 SCH-XH [SA312 TP317L]</t>
  </si>
  <si>
    <t>P48 SCH-30 [SA312 TP317L]</t>
  </si>
  <si>
    <t>P48 SCH-60 [SA312 TP317L]</t>
  </si>
  <si>
    <t>P48 SCH-XH [SA312 TP317L]</t>
  </si>
  <si>
    <t>P0.125 SCH-5 [SA333 GR.6]</t>
  </si>
  <si>
    <t>P0.125 SCH-10 [SA333 GR.6]</t>
  </si>
  <si>
    <t>P0.125 SCH-40 [SA333 GR.6]</t>
  </si>
  <si>
    <t>P0.125 SCH-80 [SA333 GR.6]</t>
  </si>
  <si>
    <t>P0.125 SCH-XH [SA333 GR.6]</t>
  </si>
  <si>
    <t>P0.25 SCH-5 [SA333 GR.6]</t>
  </si>
  <si>
    <t>P0.25 SCH-10 [SA333 GR.6]</t>
  </si>
  <si>
    <t>P0.25 SCH-40 [SA333 GR.6]</t>
  </si>
  <si>
    <t>P0.25 SCH-80 [SA333 GR.6]</t>
  </si>
  <si>
    <t>P0.25 SCH-XH [SA333 GR.6]</t>
  </si>
  <si>
    <t>P0.375 SCH-5 [SA333 GR.6]</t>
  </si>
  <si>
    <t>P0.375 SCH-10 [SA333 GR.6]</t>
  </si>
  <si>
    <t>P0.375 SCH-40 [SA333 GR.6]</t>
  </si>
  <si>
    <t>P0.375 SCH-80 [SA333 GR.6]</t>
  </si>
  <si>
    <t>P0.375 SCH-XH [SA333 GR.6]</t>
  </si>
  <si>
    <t>P0.5 SCH-5 [SA333 GR.6]</t>
  </si>
  <si>
    <t>P0.5 SCH-10 [SA333 GR.6]</t>
  </si>
  <si>
    <t>P0.5 SCH-40 [SA333 GR.6]</t>
  </si>
  <si>
    <t>P0.5 SCH-80 [SA333 GR.6]</t>
  </si>
  <si>
    <t>P0.5 SCH-160 [SA333 GR.6]</t>
  </si>
  <si>
    <t>P0.5 SCH-XH [SA333 GR.6]</t>
  </si>
  <si>
    <t>P0.5 SCH-XXH [SA333 GR.6]</t>
  </si>
  <si>
    <t>P0.75 SCH-5 [SA333 GR.6]</t>
  </si>
  <si>
    <t>P0.75 SCH-10 [SA333 GR.6]</t>
  </si>
  <si>
    <t>P0.75 SCH-40 [SA333 GR.6]</t>
  </si>
  <si>
    <t>P0.75 SCH-80 [SA333 GR.6]</t>
  </si>
  <si>
    <t>P0.75 SCH-160 [SA333 GR.6]</t>
  </si>
  <si>
    <t>P0.75 SCH-XH [SA333 GR.6]</t>
  </si>
  <si>
    <t>P0.75 SCH-XXH [SA333 GR.6]</t>
  </si>
  <si>
    <t>P1 SCH-5 [SA333 GR.6]</t>
  </si>
  <si>
    <t>P1 SCH-10 [SA333 GR.6]</t>
  </si>
  <si>
    <t>P1 SCH-40 [SA333 GR.6]</t>
  </si>
  <si>
    <t>P1 SCH-80 [SA333 GR.6]</t>
  </si>
  <si>
    <t>PI1047</t>
  </si>
  <si>
    <t>PB1047</t>
  </si>
  <si>
    <t>P1 SCH-160 [SA333 GR.6]</t>
  </si>
  <si>
    <t>PI1044</t>
  </si>
  <si>
    <t>PB1044</t>
  </si>
  <si>
    <t>P1 SCH-XH [SA333 GR.6]</t>
  </si>
  <si>
    <t>P1 SCH-XXH [SA333 GR.6]</t>
  </si>
  <si>
    <t>PI1001</t>
  </si>
  <si>
    <t>PB1001</t>
  </si>
  <si>
    <t>P1.25 SCH-5 [SA333 GR.6]</t>
  </si>
  <si>
    <t>P1.25 SCH-10 [SA333 GR.6]</t>
  </si>
  <si>
    <t>P1.25 SCH-40 [SA333 GR.6]</t>
  </si>
  <si>
    <t>P1.25 SCH-80 [SA333 GR.6]</t>
  </si>
  <si>
    <t>P1.25 SCH-160 [SA333 GR.6]</t>
  </si>
  <si>
    <t>P1.25 SCH-XH [SA333 GR.6]</t>
  </si>
  <si>
    <t>P1.25 SCH-XXH [SA333 GR.6]</t>
  </si>
  <si>
    <t>P1.5 SCH-5 [SA333 GR.6]</t>
  </si>
  <si>
    <t>P1.5 SCH-10 [SA333 GR.6]</t>
  </si>
  <si>
    <t>P1.5 SCH-40 [SA333 GR.6]</t>
  </si>
  <si>
    <t>P1.5 SCH-80 [SA333 GR.6]</t>
  </si>
  <si>
    <t>PI1039</t>
  </si>
  <si>
    <t>PB1039</t>
  </si>
  <si>
    <t>P1.5 SCH-160 [SA333 GR.6]</t>
  </si>
  <si>
    <t>PI1241</t>
  </si>
  <si>
    <t>PB1241</t>
  </si>
  <si>
    <t>P1.5 SCH-XH [SA333 GR.6]</t>
  </si>
  <si>
    <t>P1.5 SCH-XXH [SA333 GR.6]</t>
  </si>
  <si>
    <t>PI1026</t>
  </si>
  <si>
    <t>PB1026</t>
  </si>
  <si>
    <t>P2 SCH-5 [SA333 GR.6]</t>
  </si>
  <si>
    <t>P2 SCH-10 [SA333 GR.6]</t>
  </si>
  <si>
    <t>P2 SCH-40 [SA333 GR.6]</t>
  </si>
  <si>
    <t>P2 SCH-80 [SA333 GR.6]</t>
  </si>
  <si>
    <t>PI1021</t>
  </si>
  <si>
    <t>PB1021</t>
  </si>
  <si>
    <t>P2 SCH-160 [SA333 GR.6]</t>
  </si>
  <si>
    <t>PI1028</t>
  </si>
  <si>
    <t>PB1028</t>
  </si>
  <si>
    <t>P2 SCH-XH [SA333 GR.6]</t>
  </si>
  <si>
    <t>P2 SCH-XXH [SA333 GR.6]</t>
  </si>
  <si>
    <t>PI1031</t>
  </si>
  <si>
    <t>PB1031</t>
  </si>
  <si>
    <t>P2.5 SCH-5 [SA333 GR.6]</t>
  </si>
  <si>
    <t>P2.5 SCH-10 [SA333 GR.6]</t>
  </si>
  <si>
    <t>P2.5 SCH-40 [SA333 GR.6]</t>
  </si>
  <si>
    <t>P2.5 SCH-80 [SA333 GR.6]</t>
  </si>
  <si>
    <t>P2.5 SCH-160 [SA333 GR.6]</t>
  </si>
  <si>
    <t>PI1041</t>
  </si>
  <si>
    <t>PB1041</t>
  </si>
  <si>
    <t>P2.5 SCH-XH [SA333 GR.6]</t>
  </si>
  <si>
    <t>P2.5 SCH-XXH [SA333 GR.6]</t>
  </si>
  <si>
    <t>P3 SCH-5 [SA333 GR.6]</t>
  </si>
  <si>
    <t>P3 SCH-10 [SA333 GR.6]</t>
  </si>
  <si>
    <t>P3 SCH-40 [SA333 GR.6]</t>
  </si>
  <si>
    <t>PI1058</t>
  </si>
  <si>
    <t>PB1058</t>
  </si>
  <si>
    <t>P3 SCH-80 [SA333 GR.6]</t>
  </si>
  <si>
    <t>PI1056</t>
  </si>
  <si>
    <t>PB1056</t>
  </si>
  <si>
    <t>P3 SCH-160 [SA333 GR.6]</t>
  </si>
  <si>
    <t>PI1061</t>
  </si>
  <si>
    <t>PB1061</t>
  </si>
  <si>
    <t>P3 SCH-XH [SA333 GR.6]</t>
  </si>
  <si>
    <t>P3 SCH-XXH [SA333 GR.6]</t>
  </si>
  <si>
    <t>PI1055</t>
  </si>
  <si>
    <t>PB1055</t>
  </si>
  <si>
    <t>P3.5 SCH-5 [SA333 GR.6]</t>
  </si>
  <si>
    <t>P3.5 SCH-10 [SA333 GR.6]</t>
  </si>
  <si>
    <t>P3.5 SCH-40 [SA333 GR.6]</t>
  </si>
  <si>
    <t>P3.5 SCH-80 [SA333 GR.6]</t>
  </si>
  <si>
    <t>P3.5 SCH-XH [SA333 GR.6]</t>
  </si>
  <si>
    <t>P3.5 SCH-XXH [SA333 GR.6]</t>
  </si>
  <si>
    <t>P4 SCH-5 [SA333 GR.6]</t>
  </si>
  <si>
    <t>P4 SCH-10 [SA333 GR.6]</t>
  </si>
  <si>
    <t>P4 SCH-40 [SA333 GR.6]</t>
  </si>
  <si>
    <t>PI1076</t>
  </si>
  <si>
    <t>PB1076</t>
  </si>
  <si>
    <t>P4 SCH-60 [SA333 GR.6]</t>
  </si>
  <si>
    <t>P4 SCH-80 [SA333 GR.6]</t>
  </si>
  <si>
    <t>PI1081</t>
  </si>
  <si>
    <t>PB1081</t>
  </si>
  <si>
    <t>P4 SCH-120 [SA333 GR.6]</t>
  </si>
  <si>
    <t>P4 SCH-160 [SA333 GR.6]</t>
  </si>
  <si>
    <t>PI1087</t>
  </si>
  <si>
    <t>PB1087</t>
  </si>
  <si>
    <t>P4 SCH-XH [SA333 GR.6]</t>
  </si>
  <si>
    <t>P4 SCH-XXH [SA333 GR.6]</t>
  </si>
  <si>
    <t>PI1089</t>
  </si>
  <si>
    <t>PB1089</t>
  </si>
  <si>
    <t>P4.5 SCH-XH [SA333 GR.6]</t>
  </si>
  <si>
    <t>P4.5 SCH-XXH [SA333 GR.6]</t>
  </si>
  <si>
    <t>P5 SCH-5 [SA333 GR.6]</t>
  </si>
  <si>
    <t>P5 SCH-10 [SA333 GR.6]</t>
  </si>
  <si>
    <t>P5 SCH-20 [SA333 GR.6]</t>
  </si>
  <si>
    <t>P5 SCH-40 [SA333 GR.6]</t>
  </si>
  <si>
    <t>PI0055</t>
  </si>
  <si>
    <t>PB0055</t>
  </si>
  <si>
    <t>P5 SCH-80 [SA333 GR.6]</t>
  </si>
  <si>
    <t>P5 SCH-120 [SA333 GR.6]</t>
  </si>
  <si>
    <t>P5 SCH-160 [SA333 GR.6]</t>
  </si>
  <si>
    <t>P5 SCH-XH [SA333 GR.6]</t>
  </si>
  <si>
    <t>P5 SCH-XXH [SA333 GR.6]</t>
  </si>
  <si>
    <t>P6 SCH-5 [SA333 GR.6]</t>
  </si>
  <si>
    <t>P6 SCH-10 [SA333 GR.6]</t>
  </si>
  <si>
    <t>P6 SCH-20 [SA333 GR.6]</t>
  </si>
  <si>
    <t>P6 SCH-40 [SA333 GR.6]</t>
  </si>
  <si>
    <t>PI1091</t>
  </si>
  <si>
    <t>PB1091</t>
  </si>
  <si>
    <t>P6 SCH-80 [SA333 GR.6]</t>
  </si>
  <si>
    <t>PI1220</t>
  </si>
  <si>
    <t>PB1220</t>
  </si>
  <si>
    <t>P6 SCH-120 [SA333 GR.6]</t>
  </si>
  <si>
    <t>P6 SCH-160 [SA333 GR.6]</t>
  </si>
  <si>
    <t>PI1230</t>
  </si>
  <si>
    <t>PB1230</t>
  </si>
  <si>
    <t>P6 SCH-XH [SA333 GR.6]</t>
  </si>
  <si>
    <t>P6 SCH-XXH [SA333 GR.6]</t>
  </si>
  <si>
    <t>PI1098</t>
  </si>
  <si>
    <t>PB1098</t>
  </si>
  <si>
    <t>P7 SCH-XH [SA333 GR.6]</t>
  </si>
  <si>
    <t>P7 SCH-XXH [SA333 GR.6]</t>
  </si>
  <si>
    <t>P8 SCH-5 [SA333 GR.6]</t>
  </si>
  <si>
    <t>P8 SCH-10 [SA333 GR.6]</t>
  </si>
  <si>
    <t>P8 SCH-20 [SA333 GR.6]</t>
  </si>
  <si>
    <t>P8 SCH-30 [SA333 GR.6]</t>
  </si>
  <si>
    <t>P8 SCH-40 [SA333 GR.6]</t>
  </si>
  <si>
    <t>PI0128</t>
  </si>
  <si>
    <t>PB0128</t>
  </si>
  <si>
    <t>P8 SCH-60 [SA333 GR.6]</t>
  </si>
  <si>
    <t>P8 SCH-80 [SA333 GR.6]</t>
  </si>
  <si>
    <t>PI1204</t>
  </si>
  <si>
    <t>PB1204</t>
  </si>
  <si>
    <t>P8 SCH-100 [SA333 GR.6]</t>
  </si>
  <si>
    <t>P8 SCH-120 [SA333 GR.6]</t>
  </si>
  <si>
    <t>P8 SCH-140 [SA333 GR.6]</t>
  </si>
  <si>
    <t>P8 SCH-160 [SA333 GR.6]</t>
  </si>
  <si>
    <t>PI1206</t>
  </si>
  <si>
    <t>PB1206</t>
  </si>
  <si>
    <t>P8 SCH-XH [SA333 GR.6]</t>
  </si>
  <si>
    <t>P8 SCH-XXH [SA333 GR.6]</t>
  </si>
  <si>
    <t>PI1242</t>
  </si>
  <si>
    <t>PB1242</t>
  </si>
  <si>
    <t>P9 SCH-XH [SA333 GR.6]</t>
  </si>
  <si>
    <t>P10 SCH-5 [SA333 GR.6]</t>
  </si>
  <si>
    <t>P10 SCH-10 [SA333 GR.6]</t>
  </si>
  <si>
    <t>P10 SCH-20 [SA333 GR.6]</t>
  </si>
  <si>
    <t>P10 SCH-30 [SA333 GR.6]</t>
  </si>
  <si>
    <t>P10 SCH-40 [SA333 GR.6]</t>
  </si>
  <si>
    <t>PI0025</t>
  </si>
  <si>
    <t>PB0025</t>
  </si>
  <si>
    <t>P10 SCH-60 [SA333 GR.6]</t>
  </si>
  <si>
    <t>P10 SCH-80 [SA333 GR.6]</t>
  </si>
  <si>
    <t>PI1209</t>
  </si>
  <si>
    <t>PB1209</t>
  </si>
  <si>
    <t>P10 SCH-100 [SA333 GR.6]</t>
  </si>
  <si>
    <t>P10 SCH-120 [SA333 GR.6]</t>
  </si>
  <si>
    <t>PI1250</t>
  </si>
  <si>
    <t>PB1250</t>
  </si>
  <si>
    <t>P10 SCH-140 [SA333 GR.6]</t>
  </si>
  <si>
    <t>P10 SCH-160 [SA333 GR.6]</t>
  </si>
  <si>
    <t>PI1237</t>
  </si>
  <si>
    <t>PB1237</t>
  </si>
  <si>
    <t>P10 SCH-XH [SA333 GR.6]</t>
  </si>
  <si>
    <t>P11 SCH-XH [SA333 GR.6]</t>
  </si>
  <si>
    <t>P12 SCH-5 [SA333 GR.6]</t>
  </si>
  <si>
    <t>P12 SCH-10 [SA333 GR.6]</t>
  </si>
  <si>
    <t>P12 SCH-20 [SA333 GR.6]</t>
  </si>
  <si>
    <t>P12 SCH-30 [SA333 GR.6]</t>
  </si>
  <si>
    <t>P12 SCH-40 [SA333 GR.6]</t>
  </si>
  <si>
    <t>P12 SCH-60 [SA333 GR.6]</t>
  </si>
  <si>
    <t>P12 SCH-80 [SA333 GR.6]</t>
  </si>
  <si>
    <t>PI1213</t>
  </si>
  <si>
    <t>PB1213</t>
  </si>
  <si>
    <t>P12 SCH-100 [SA333 GR.6]</t>
  </si>
  <si>
    <t>PI1063</t>
  </si>
  <si>
    <t>PB1063</t>
  </si>
  <si>
    <t>P12 SCH-120 [SA333 GR.6]</t>
  </si>
  <si>
    <t>P12 SCH-140 [SA333 GR.6]</t>
  </si>
  <si>
    <t>P12 SCH-160 [SA333 GR.6]</t>
  </si>
  <si>
    <t>PI1216</t>
  </si>
  <si>
    <t>PB1216</t>
  </si>
  <si>
    <t>P12 SCH-XH [SA333 GR.6]</t>
  </si>
  <si>
    <t>P14 SCH-10 [SA333 GR.6]</t>
  </si>
  <si>
    <t>P14 SCH-20 [SA333 GR.6]</t>
  </si>
  <si>
    <t>P14 SCH-30 [SA333 GR.6]</t>
  </si>
  <si>
    <t>P14 SCH-40 [SA333 GR.6]</t>
  </si>
  <si>
    <t>P14 SCH-60 [SA333 GR.6]</t>
  </si>
  <si>
    <t>P14 SCH-80 [SA333 GR.6]</t>
  </si>
  <si>
    <t>P14 SCH-100 [SA333 GR.6]</t>
  </si>
  <si>
    <t>P14 SCH-120 [SA333 GR.6]</t>
  </si>
  <si>
    <t>P14 SCH-140 [SA333 GR.6]</t>
  </si>
  <si>
    <t>P14 SCH-160 [SA333 GR.6]</t>
  </si>
  <si>
    <t>PI1065</t>
  </si>
  <si>
    <t>PB1065</t>
  </si>
  <si>
    <t>P14 SCH-XH [SA333 GR.6]</t>
  </si>
  <si>
    <t>P16 SCH-10 [SA333 GR.6]</t>
  </si>
  <si>
    <t>P16 SCH-20 [SA333 GR.6]</t>
  </si>
  <si>
    <t>P16 SCH-30 [SA333 GR.6]</t>
  </si>
  <si>
    <t>P16 SCH-40 [SA333 GR.6]</t>
  </si>
  <si>
    <t>P16 SCH-60 [SA333 GR.6]</t>
  </si>
  <si>
    <t>P16 SCH-80 [SA333 GR.6]</t>
  </si>
  <si>
    <t>P16 SCH-100 [SA333 GR.6]</t>
  </si>
  <si>
    <t>P16 SCH-120 [SA333 GR.6]</t>
  </si>
  <si>
    <t>P16 SCH-140 [SA333 GR.6]</t>
  </si>
  <si>
    <t>P16 SCH-160 [SA333 GR.6]</t>
  </si>
  <si>
    <t>P16 SCH-XH [SA333 GR.6]</t>
  </si>
  <si>
    <t>P18 SCH-10 [SA333 GR.6]</t>
  </si>
  <si>
    <t>P18 SCH-20 [SA333 GR.6]</t>
  </si>
  <si>
    <t>P18 SCH-30 [SA333 GR.6]</t>
  </si>
  <si>
    <t>P18 SCH-40 [SA333 GR.6]</t>
  </si>
  <si>
    <t>P18 SCH-60 [SA333 GR.6]</t>
  </si>
  <si>
    <t>P18 SCH-80 [SA333 GR.6]</t>
  </si>
  <si>
    <t>P18 SCH-100 [SA333 GR.6]</t>
  </si>
  <si>
    <t>P18 SCH-120 [SA333 GR.6]</t>
  </si>
  <si>
    <t>P18 SCH-140 [SA333 GR.6]</t>
  </si>
  <si>
    <t>P18 SCH-160 [SA333 GR.6]</t>
  </si>
  <si>
    <t>P18 SCH-XH [SA333 GR.6]</t>
  </si>
  <si>
    <t>P20 SCH-10 [SA333 GR.6]</t>
  </si>
  <si>
    <t>P20 SCH-20 [SA333 GR.6]</t>
  </si>
  <si>
    <t>P20 SCH-30 [SA333 GR.6]</t>
  </si>
  <si>
    <t>P20 SCH-40 [SA333 GR.6]</t>
  </si>
  <si>
    <t>P20 SCH-60 [SA333 GR.6]</t>
  </si>
  <si>
    <t>P20 SCH-80 [SA333 GR.6]</t>
  </si>
  <si>
    <t>P20 SCH-100 [SA333 GR.6]</t>
  </si>
  <si>
    <t>P20 SCH-120 [SA333 GR.6]</t>
  </si>
  <si>
    <t>P20 SCH-140 [SA333 GR.6]</t>
  </si>
  <si>
    <t>P20 SCH-160 [SA333 GR.6]</t>
  </si>
  <si>
    <t>P20 SCH-XH [SA333 GR.6]</t>
  </si>
  <si>
    <t>P22 SCH-10 [SA333 GR.6]</t>
  </si>
  <si>
    <t>P22 SCH-20 [SA333 GR.6]</t>
  </si>
  <si>
    <t>P22 SCH-30 [SA333 GR.6]</t>
  </si>
  <si>
    <t>P22 SCH-60 [SA333 GR.6]</t>
  </si>
  <si>
    <t>P22 SCH-80 [SA333 GR.6]</t>
  </si>
  <si>
    <t>P22 SCH-100 [SA333 GR.6]</t>
  </si>
  <si>
    <t>P22 SCH-120 [SA333 GR.6]</t>
  </si>
  <si>
    <t>P22 SCH-140 [SA333 GR.6]</t>
  </si>
  <si>
    <t>P22 SCH-160 [SA333 GR.6]</t>
  </si>
  <si>
    <t>P22 SCH-XH [SA333 GR.6]</t>
  </si>
  <si>
    <t>P24 SCH-10 [SA333 GR.6]</t>
  </si>
  <si>
    <t>P24 SCH-20 [SA333 GR.6]</t>
  </si>
  <si>
    <t>P24 SCH-30 [SA333 GR.6]</t>
  </si>
  <si>
    <t>P24 SCH-40 [SA333 GR.6]</t>
  </si>
  <si>
    <t>P24 SCH-60 [SA333 GR.6]</t>
  </si>
  <si>
    <t>P24 SCH-80 [SA333 GR.6]</t>
  </si>
  <si>
    <t>P24 SCH-100 [SA333 GR.6]</t>
  </si>
  <si>
    <t>P24 SCH-120 [SA333 GR.6]</t>
  </si>
  <si>
    <t>P24 SCH-140 [SA333 GR.6]</t>
  </si>
  <si>
    <t>P24 SCH-160 [SA333 GR.6]</t>
  </si>
  <si>
    <t>P24 SCH-XH [SA333 GR.6]</t>
  </si>
  <si>
    <t>P26 SCH-10 [SA333 GR.6]</t>
  </si>
  <si>
    <t>P26 SCH-20 [SA333 GR.6]</t>
  </si>
  <si>
    <t>P26 SCH-XH [SA333 GR.6]</t>
  </si>
  <si>
    <t>P28 SCH-10 [SA333 GR.6]</t>
  </si>
  <si>
    <t>P28 SCH-20 [SA333 GR.6]</t>
  </si>
  <si>
    <t>P28 SCH-30 [SA333 GR.6]</t>
  </si>
  <si>
    <t>P28 SCH-XH [SA333 GR.6]</t>
  </si>
  <si>
    <t>P30 SCH-10 [SA333 GR.6]</t>
  </si>
  <si>
    <t>P30 SCH-20 [SA333 GR.6]</t>
  </si>
  <si>
    <t>P30 SCH-30 [SA333 GR.6]</t>
  </si>
  <si>
    <t>P30 SCH-XH [SA333 GR.6]</t>
  </si>
  <si>
    <t>P32 SCH-10 [SA333 GR.6]</t>
  </si>
  <si>
    <t>P32 SCH-20 [SA333 GR.6]</t>
  </si>
  <si>
    <t>P32 SCH-30 [SA333 GR.6]</t>
  </si>
  <si>
    <t>P32 SCH-40 [SA333 GR.6]</t>
  </si>
  <si>
    <t>P32 SCH-XH [SA333 GR.6]</t>
  </si>
  <si>
    <t>P34 SCH-10 [SA333 GR.6]</t>
  </si>
  <si>
    <t>P34 SCH-20 [SA333 GR.6]</t>
  </si>
  <si>
    <t>P34 SCH-30 [SA333 GR.6]</t>
  </si>
  <si>
    <t>P34 SCH-40 [SA333 GR.6]</t>
  </si>
  <si>
    <t>P34 SCH-XH [SA333 GR.6]</t>
  </si>
  <si>
    <t>P36 SCH-10 [SA333 GR.6]</t>
  </si>
  <si>
    <t>P36 SCH-20 [SA333 GR.6]</t>
  </si>
  <si>
    <t>P36 SCH-30 [SA333 GR.6]</t>
  </si>
  <si>
    <t>P36 SCH-40 [SA333 GR.6]</t>
  </si>
  <si>
    <t>P36 SCH-XH [SA333 GR.6]</t>
  </si>
  <si>
    <t>P42 SCH-30 [SA333 GR.6]</t>
  </si>
  <si>
    <t>P42 SCH-60 [SA333 GR.6]</t>
  </si>
  <si>
    <t>P42 SCH-XH [SA333 GR.6]</t>
  </si>
  <si>
    <t>P48 SCH-30 [SA333 GR.6]</t>
  </si>
  <si>
    <t>P48 SCH-60 [SA333 GR.6]</t>
  </si>
  <si>
    <t>P48 SCH-XH [SA333 GR.6]</t>
  </si>
  <si>
    <t>P0.125 SCH-5 [SA790 S31803]</t>
  </si>
  <si>
    <t>P0.125 SCH-10 [SA790 S31803]</t>
  </si>
  <si>
    <t>P0.125 SCH-40 [SA790 S31803]</t>
  </si>
  <si>
    <t>P0.125 SCH-80 [SA790 S31803]</t>
  </si>
  <si>
    <t>P0.125 SCH-XH [SA790 S31803]</t>
  </si>
  <si>
    <t>P0.25 SCH-5 [SA790 S31803]</t>
  </si>
  <si>
    <t>P0.25 SCH-10 [SA790 S31803]</t>
  </si>
  <si>
    <t>P0.25 SCH-40 [SA790 S31803]</t>
  </si>
  <si>
    <t>P0.25 SCH-80 [SA790 S31803]</t>
  </si>
  <si>
    <t>P0.25 SCH-XH [SA790 S31803]</t>
  </si>
  <si>
    <t>P0.375 SCH-5 [SA790 S31803]</t>
  </si>
  <si>
    <t>P0.375 SCH-10 [SA790 S31803]</t>
  </si>
  <si>
    <t>P0.375 SCH-40 [SA790 S31803]</t>
  </si>
  <si>
    <t>P0.375 SCH-80 [SA790 S31803]</t>
  </si>
  <si>
    <t>P0.375 SCH-XH [SA790 S31803]</t>
  </si>
  <si>
    <t>P0.5 SCH-5 [SA790 S31803]</t>
  </si>
  <si>
    <t>P0.5 SCH-10 [SA790 S31803]</t>
  </si>
  <si>
    <t>P0.5 SCH-40 [SA790 S31803]</t>
  </si>
  <si>
    <t>P0.5 SCH-80 [SA790 S31803]</t>
  </si>
  <si>
    <t>P0.5 SCH-160 [SA790 S31803]</t>
  </si>
  <si>
    <t>P0.5 SCH-XH [SA790 S31803]</t>
  </si>
  <si>
    <t>P0.5 SCH-XXH [SA790 S31803]</t>
  </si>
  <si>
    <t>P0.75 SCH-5 [SA790 S31803]</t>
  </si>
  <si>
    <t>P0.75 SCH-10 [SA790 S31803]</t>
  </si>
  <si>
    <t>P0.75 SCH-40 [SA790 S31803]</t>
  </si>
  <si>
    <t>P0.75 SCH-80 [SA790 S31803]</t>
  </si>
  <si>
    <t>P0.75 SCH-160 [SA790 S31803]</t>
  </si>
  <si>
    <t>P0.75 SCH-XH [SA790 S31803]</t>
  </si>
  <si>
    <t>P0.75 SCH-XXH [SA790 S31803]</t>
  </si>
  <si>
    <t>P1 SCH-5 [SA790 S31803]</t>
  </si>
  <si>
    <t>P1 SCH-10 [SA790 S31803]</t>
  </si>
  <si>
    <t>P1 SCH-40 [SA790 S31803]</t>
  </si>
  <si>
    <t>P1 SCH-80 [SA790 S31803]</t>
  </si>
  <si>
    <t>P1 SCH-160 [SA790 S31803]</t>
  </si>
  <si>
    <t>P1 SCH-XH [SA790 S31803]</t>
  </si>
  <si>
    <t>P1 SCH-XXH [SA790 S31803]</t>
  </si>
  <si>
    <t>P1.25 SCH-5 [SA790 S31803]</t>
  </si>
  <si>
    <t>P1.25 SCH-10 [SA790 S31803]</t>
  </si>
  <si>
    <t>P1.25 SCH-40 [SA790 S31803]</t>
  </si>
  <si>
    <t>P1.25 SCH-80 [SA790 S31803]</t>
  </si>
  <si>
    <t>P1.25 SCH-160 [SA790 S31803]</t>
  </si>
  <si>
    <t>P1.25 SCH-XH [SA790 S31803]</t>
  </si>
  <si>
    <t>P1.25 SCH-XXH [SA790 S31803]</t>
  </si>
  <si>
    <t>P1.5 SCH-5 [SA790 S31803]</t>
  </si>
  <si>
    <t>P1.5 SCH-10 [SA790 S31803]</t>
  </si>
  <si>
    <t>P1.5 SCH-40 [SA790 S31803]</t>
  </si>
  <si>
    <t>P1.5 SCH-80 [SA790 S31803]</t>
  </si>
  <si>
    <t>P1.5 SCH-160 [SA790 S31803]</t>
  </si>
  <si>
    <t>P1.5 SCH-XH [SA790 S31803]</t>
  </si>
  <si>
    <t>P1.5 SCH-XXH [SA790 S31803]</t>
  </si>
  <si>
    <t>P2 SCH-5 [SA790 S31803]</t>
  </si>
  <si>
    <t>P2 SCH-10 [SA790 S31803]</t>
  </si>
  <si>
    <t>P2 SCH-40 [SA790 S31803]</t>
  </si>
  <si>
    <t>P2 SCH-80 [SA790 S31803]</t>
  </si>
  <si>
    <t>P2 SCH-160 [SA790 S31803]</t>
  </si>
  <si>
    <t>PI0016</t>
  </si>
  <si>
    <t>PB0016</t>
  </si>
  <si>
    <t>P2 SCH-XH [SA790 S31803]</t>
  </si>
  <si>
    <t>P2 SCH-XXH [SA790 S31803]</t>
  </si>
  <si>
    <t>P2.5 SCH-5 [SA790 S31803]</t>
  </si>
  <si>
    <t>P2.5 SCH-10 [SA790 S31803]</t>
  </si>
  <si>
    <t>P2.5 SCH-40 [SA790 S31803]</t>
  </si>
  <si>
    <t>P2.5 SCH-80 [SA790 S31803]</t>
  </si>
  <si>
    <t>P2.5 SCH-160 [SA790 S31803]</t>
  </si>
  <si>
    <t>P2.5 SCH-XH [SA790 S31803]</t>
  </si>
  <si>
    <t>P2.5 SCH-XXH [SA790 S31803]</t>
  </si>
  <si>
    <t>P3 SCH-5 [SA790 S31803]</t>
  </si>
  <si>
    <t>P3 SCH-10 [SA790 S31803]</t>
  </si>
  <si>
    <t>P3 SCH-40 [SA790 S31803]</t>
  </si>
  <si>
    <t>P3 SCH-80 [SA790 S31803]</t>
  </si>
  <si>
    <t>PI0073</t>
  </si>
  <si>
    <t>PB0073</t>
  </si>
  <si>
    <t>P3 SCH-160 [SA790 S31803]</t>
  </si>
  <si>
    <t>PI0105</t>
  </si>
  <si>
    <t>PB0105</t>
  </si>
  <si>
    <t>P3 SCH-XH [SA790 S31803]</t>
  </si>
  <si>
    <t>P3 SCH-XXH [SA790 S31803]</t>
  </si>
  <si>
    <t>P3.5 SCH-5 [SA790 S31803]</t>
  </si>
  <si>
    <t>P3.5 SCH-10 [SA790 S31803]</t>
  </si>
  <si>
    <t>P3.5 SCH-40 [SA790 S31803]</t>
  </si>
  <si>
    <t>P3.5 SCH-80 [SA790 S31803]</t>
  </si>
  <si>
    <t>P3.5 SCH-XH [SA790 S31803]</t>
  </si>
  <si>
    <t>P3.5 SCH-XXH [SA790 S31803]</t>
  </si>
  <si>
    <t>P4 SCH-5 [SA790 S31803]</t>
  </si>
  <si>
    <t>P4 SCH-10 [SA790 S31803]</t>
  </si>
  <si>
    <t>P4 SCH-40 [SA790 S31803]</t>
  </si>
  <si>
    <t>P4 SCH-60 [SA790 S31803]</t>
  </si>
  <si>
    <t>P4 SCH-80 [SA790 S31803]</t>
  </si>
  <si>
    <t>P4 SCH-120 [SA790 S31803]</t>
  </si>
  <si>
    <t>P4 SCH-160 [SA790 S31803]</t>
  </si>
  <si>
    <t>PI0017</t>
  </si>
  <si>
    <t>PB0017</t>
  </si>
  <si>
    <t>P4 SCH-XH [SA790 S31803]</t>
  </si>
  <si>
    <t>P4 SCH-XXH [SA790 S31803]</t>
  </si>
  <si>
    <t>P4.5 SCH-XH [SA790 S31803]</t>
  </si>
  <si>
    <t>P4.5 SCH-XXH [SA790 S31803]</t>
  </si>
  <si>
    <t>P5 SCH-5 [SA790 S31803]</t>
  </si>
  <si>
    <t>P5 SCH-10 [SA790 S31803]</t>
  </si>
  <si>
    <t>P5 SCH-20 [SA790 S31803]</t>
  </si>
  <si>
    <t>P5 SCH-40 [SA790 S31803]</t>
  </si>
  <si>
    <t>P5 SCH-80 [SA790 S31803]</t>
  </si>
  <si>
    <t>P5 SCH-120 [SA790 S31803]</t>
  </si>
  <si>
    <t>P5 SCH-160 [SA790 S31803]</t>
  </si>
  <si>
    <t>P5 SCH-XH [SA790 S31803]</t>
  </si>
  <si>
    <t>P5 SCH-XXH [SA790 S31803]</t>
  </si>
  <si>
    <t>P6 SCH-5 [SA790 S31803]</t>
  </si>
  <si>
    <t>P6 SCH-10 [SA790 S31803]</t>
  </si>
  <si>
    <t>P6 SCH-20 [SA790 S31803]</t>
  </si>
  <si>
    <t>P6 SCH-40 [SA790 S31803]</t>
  </si>
  <si>
    <t>P6 SCH-80 [SA790 S31803]</t>
  </si>
  <si>
    <t>PI1228</t>
  </si>
  <si>
    <t>PB1228</t>
  </si>
  <si>
    <t>P6 SCH-120 [SA790 S31803]</t>
  </si>
  <si>
    <t>P6 SCH-160 [SA790 S31803]</t>
  </si>
  <si>
    <t>P6 SCH-XH [SA790 S31803]</t>
  </si>
  <si>
    <t>P6 SCH-XXH [SA790 S31803]</t>
  </si>
  <si>
    <t>P7 SCH-XH [SA790 S31803]</t>
  </si>
  <si>
    <t>P7 SCH-XXH [SA790 S31803]</t>
  </si>
  <si>
    <t>P8 SCH-5 [SA790 S31803]</t>
  </si>
  <si>
    <t>P8 SCH-10 [SA790 S31803]</t>
  </si>
  <si>
    <t>P8 SCH-20 [SA790 S31803]</t>
  </si>
  <si>
    <t>P8 SCH-30 [SA790 S31803]</t>
  </si>
  <si>
    <t>P8 SCH-40 [SA790 S31803]</t>
  </si>
  <si>
    <t>P8 SCH-60 [SA790 S31803]</t>
  </si>
  <si>
    <t>P8 SCH-80 [SA790 S31803]</t>
  </si>
  <si>
    <t>PI1053</t>
  </si>
  <si>
    <t>PB1053</t>
  </si>
  <si>
    <t>P8 SCH-100 [SA790 S31803]</t>
  </si>
  <si>
    <t>P8 SCH-120 [SA790 S31803]</t>
  </si>
  <si>
    <t>P8 SCH-140 [SA790 S31803]</t>
  </si>
  <si>
    <t>P8 SCH-160 [SA790 S31803]</t>
  </si>
  <si>
    <t>P8 SCH-XH [SA790 S31803]</t>
  </si>
  <si>
    <t>P8 SCH-XXH [SA790 S31803]</t>
  </si>
  <si>
    <t>P9 SCH-XH [SA790 S31803]</t>
  </si>
  <si>
    <t>P10 SCH-5 [SA790 S31803]</t>
  </si>
  <si>
    <t>P10 SCH-10 [SA790 S31803]</t>
  </si>
  <si>
    <t>P10 SCH-20 [SA790 S31803]</t>
  </si>
  <si>
    <t>P10 SCH-30 [SA790 S31803]</t>
  </si>
  <si>
    <t>P10 SCH-40 [SA790 S31803]</t>
  </si>
  <si>
    <t>P10 SCH-60 [SA790 S31803]</t>
  </si>
  <si>
    <t>P10 SCH-80 [SA790 S31803]</t>
  </si>
  <si>
    <t>PI1077</t>
  </si>
  <si>
    <t>PB1077</t>
  </si>
  <si>
    <t>P10 SCH-100 [SA790 S31803]</t>
  </si>
  <si>
    <t>P10 SCH-120 [SA790 S31803]</t>
  </si>
  <si>
    <t>P10 SCH-140 [SA790 S31803]</t>
  </si>
  <si>
    <t>P10 SCH-160 [SA790 S31803]</t>
  </si>
  <si>
    <t>P10 SCH-XH [SA790 S31803]</t>
  </si>
  <si>
    <t>P11 SCH-XH [SA790 S31803]</t>
  </si>
  <si>
    <t>P12 SCH-5 [SA790 S31803]</t>
  </si>
  <si>
    <t>P12 SCH-10 [SA790 S31803]</t>
  </si>
  <si>
    <t>P12 SCH-20 [SA790 S31803]</t>
  </si>
  <si>
    <t>P12 SCH-30 [SA790 S31803]</t>
  </si>
  <si>
    <t>P12 SCH-40 [SA790 S31803]</t>
  </si>
  <si>
    <t>P12 SCH-60 [SA790 S31803]</t>
  </si>
  <si>
    <t>P12 SCH-80 [SA790 S31803]</t>
  </si>
  <si>
    <t>P12 SCH-100 [SA790 S31803]</t>
  </si>
  <si>
    <t>P12 SCH-120 [SA790 S31803]</t>
  </si>
  <si>
    <t>P12 SCH-140 [SA790 S31803]</t>
  </si>
  <si>
    <t>P12 SCH-160 [SA790 S31803]</t>
  </si>
  <si>
    <t>P12 SCH-XH [SA790 S31803]</t>
  </si>
  <si>
    <t>P14 SCH-10 [SA790 S31803]</t>
  </si>
  <si>
    <t>P14 SCH-20 [SA790 S31803]</t>
  </si>
  <si>
    <t>P14 SCH-30 [SA790 S31803]</t>
  </si>
  <si>
    <t>P14 SCH-40 [SA790 S31803]</t>
  </si>
  <si>
    <t>P14 SCH-60 [SA790 S31803]</t>
  </si>
  <si>
    <t>P14 SCH-80 [SA790 S31803]</t>
  </si>
  <si>
    <t>P14 SCH-100 [SA790 S31803]</t>
  </si>
  <si>
    <t>P14 SCH-120 [SA790 S31803]</t>
  </si>
  <si>
    <t>P14 SCH-140 [SA790 S31803]</t>
  </si>
  <si>
    <t>P14 SCH-160 [SA790 S31803]</t>
  </si>
  <si>
    <t>P14 SCH-XH [SA790 S31803]</t>
  </si>
  <si>
    <t>P16 SCH-10 [SA790 S31803]</t>
  </si>
  <si>
    <t>P16 SCH-20 [SA790 S31803]</t>
  </si>
  <si>
    <t>P16 SCH-30 [SA790 S31803]</t>
  </si>
  <si>
    <t>P16 SCH-40 [SA790 S31803]</t>
  </si>
  <si>
    <t>P16 SCH-60 [SA790 S31803]</t>
  </si>
  <si>
    <t>P16 SCH-80 [SA790 S31803]</t>
  </si>
  <si>
    <t>P16 SCH-100 [SA790 S31803]</t>
  </si>
  <si>
    <t>P16 SCH-120 [SA790 S31803]</t>
  </si>
  <si>
    <t>P16 SCH-140 [SA790 S31803]</t>
  </si>
  <si>
    <t>P16 SCH-160 [SA790 S31803]</t>
  </si>
  <si>
    <t>P16 SCH-XH [SA790 S31803]</t>
  </si>
  <si>
    <t>P18 SCH-10 [SA790 S31803]</t>
  </si>
  <si>
    <t>P18 SCH-20 [SA790 S31803]</t>
  </si>
  <si>
    <t>P18 SCH-30 [SA790 S31803]</t>
  </si>
  <si>
    <t>P18 SCH-40 [SA790 S31803]</t>
  </si>
  <si>
    <t>P18 SCH-60 [SA790 S31803]</t>
  </si>
  <si>
    <t>P18 SCH-80 [SA790 S31803]</t>
  </si>
  <si>
    <t>P18 SCH-100 [SA790 S31803]</t>
  </si>
  <si>
    <t>P18 SCH-120 [SA790 S31803]</t>
  </si>
  <si>
    <t>P18 SCH-140 [SA790 S31803]</t>
  </si>
  <si>
    <t>P18 SCH-160 [SA790 S31803]</t>
  </si>
  <si>
    <t>P18 SCH-XH [SA790 S31803]</t>
  </si>
  <si>
    <t>P20 SCH-10 [SA790 S31803]</t>
  </si>
  <si>
    <t>P20 SCH-20 [SA790 S31803]</t>
  </si>
  <si>
    <t>P20 SCH-30 [SA790 S31803]</t>
  </si>
  <si>
    <t>P20 SCH-40 [SA790 S31803]</t>
  </si>
  <si>
    <t>P20 SCH-60 [SA790 S31803]</t>
  </si>
  <si>
    <t>P20 SCH-80 [SA790 S31803]</t>
  </si>
  <si>
    <t>P20 SCH-100 [SA790 S31803]</t>
  </si>
  <si>
    <t>P20 SCH-120 [SA790 S31803]</t>
  </si>
  <si>
    <t>P20 SCH-140 [SA790 S31803]</t>
  </si>
  <si>
    <t>P20 SCH-160 [SA790 S31803]</t>
  </si>
  <si>
    <t>P20 SCH-XH [SA790 S31803]</t>
  </si>
  <si>
    <t>P22 SCH-10 [SA790 S31803]</t>
  </si>
  <si>
    <t>P22 SCH-20 [SA790 S31803]</t>
  </si>
  <si>
    <t>P22 SCH-30 [SA790 S31803]</t>
  </si>
  <si>
    <t>P22 SCH-60 [SA790 S31803]</t>
  </si>
  <si>
    <t>P22 SCH-80 [SA790 S31803]</t>
  </si>
  <si>
    <t>P22 SCH-100 [SA790 S31803]</t>
  </si>
  <si>
    <t>P22 SCH-120 [SA790 S31803]</t>
  </si>
  <si>
    <t>P22 SCH-140 [SA790 S31803]</t>
  </si>
  <si>
    <t>P22 SCH-160 [SA790 S31803]</t>
  </si>
  <si>
    <t>P22 SCH-XH [SA790 S31803]</t>
  </si>
  <si>
    <t>P24 SCH-10 [SA790 S31803]</t>
  </si>
  <si>
    <t>P24 SCH-20 [SA790 S31803]</t>
  </si>
  <si>
    <t>P24 SCH-30 [SA790 S31803]</t>
  </si>
  <si>
    <t>P24 SCH-40 [SA790 S31803]</t>
  </si>
  <si>
    <t>P24 SCH-60 [SA790 S31803]</t>
  </si>
  <si>
    <t>P24 SCH-80 [SA790 S31803]</t>
  </si>
  <si>
    <t>P24 SCH-100 [SA790 S31803]</t>
  </si>
  <si>
    <t>P24 SCH-120 [SA790 S31803]</t>
  </si>
  <si>
    <t>P24 SCH-140 [SA790 S31803]</t>
  </si>
  <si>
    <t>P24 SCH-160 [SA790 S31803]</t>
  </si>
  <si>
    <t>P24 SCH-XH [SA790 S31803]</t>
  </si>
  <si>
    <t>P26 SCH-10 [SA790 S31803]</t>
  </si>
  <si>
    <t>P26 SCH-20 [SA790 S31803]</t>
  </si>
  <si>
    <t>P26 SCH-XH [SA790 S31803]</t>
  </si>
  <si>
    <t>P28 SCH-10 [SA790 S31803]</t>
  </si>
  <si>
    <t>P28 SCH-20 [SA790 S31803]</t>
  </si>
  <si>
    <t>P28 SCH-30 [SA790 S31803]</t>
  </si>
  <si>
    <t>P28 SCH-XH [SA790 S31803]</t>
  </si>
  <si>
    <t>P30 SCH-10 [SA790 S31803]</t>
  </si>
  <si>
    <t>P30 SCH-20 [SA790 S31803]</t>
  </si>
  <si>
    <t>P30 SCH-30 [SA790 S31803]</t>
  </si>
  <si>
    <t>P30 SCH-XH [SA790 S31803]</t>
  </si>
  <si>
    <t>P32 SCH-10 [SA790 S31803]</t>
  </si>
  <si>
    <t>P32 SCH-20 [SA790 S31803]</t>
  </si>
  <si>
    <t>P32 SCH-30 [SA790 S31803]</t>
  </si>
  <si>
    <t>P32 SCH-40 [SA790 S31803]</t>
  </si>
  <si>
    <t>P32 SCH-XH [SA790 S31803]</t>
  </si>
  <si>
    <t>P34 SCH-10 [SA790 S31803]</t>
  </si>
  <si>
    <t>P34 SCH-20 [SA790 S31803]</t>
  </si>
  <si>
    <t>P34 SCH-30 [SA790 S31803]</t>
  </si>
  <si>
    <t>P34 SCH-40 [SA790 S31803]</t>
  </si>
  <si>
    <t>P34 SCH-XH [SA790 S31803]</t>
  </si>
  <si>
    <t>P36 SCH-10 [SA790 S31803]</t>
  </si>
  <si>
    <t>P36 SCH-20 [SA790 S31803]</t>
  </si>
  <si>
    <t>P36 SCH-30 [SA790 S31803]</t>
  </si>
  <si>
    <t>P36 SCH-40 [SA790 S31803]</t>
  </si>
  <si>
    <t>P36 SCH-XH [SA790 S31803]</t>
  </si>
  <si>
    <t>P42 SCH-30 [SA790 S31803]</t>
  </si>
  <si>
    <t>P42 SCH-60 [SA790 S31803]</t>
  </si>
  <si>
    <t>P42 SCH-XH [SA790 S31803]</t>
  </si>
  <si>
    <t>P48 SCH-30 [SA790 S31803]</t>
  </si>
  <si>
    <t>P48 SCH-60 [SA790 S31803]</t>
  </si>
  <si>
    <t>P48 SCH-XH [SA790 S31803]</t>
  </si>
  <si>
    <t>Pipe_Material_List</t>
  </si>
  <si>
    <t>$Parent</t>
  </si>
  <si>
    <t>_LWN</t>
  </si>
  <si>
    <t>S</t>
  </si>
  <si>
    <t>AXC Materials:SA105</t>
  </si>
  <si>
    <t>Schedule@Pipe Ref Size1</t>
  </si>
  <si>
    <t>Size@Pipe Ref Size1</t>
  </si>
  <si>
    <t>Pipe Schedule Ref 1</t>
  </si>
  <si>
    <t>Pipe Size Ref 1</t>
  </si>
  <si>
    <t>Pipe Schedule Ref 2</t>
  </si>
  <si>
    <t>Pipe Size Ref 2</t>
  </si>
  <si>
    <t>Schedule@Pipe Ref Size2</t>
  </si>
  <si>
    <t>Size@Pipe Ref Size2</t>
  </si>
  <si>
    <t>Pipe Schedule Ref 3</t>
  </si>
  <si>
    <t>Pipe Size Ref 3</t>
  </si>
  <si>
    <t>Schedule@Pipe Ref Size3</t>
  </si>
  <si>
    <t>Size@Pipe Ref Size3</t>
  </si>
  <si>
    <t>Pipe Schedule Ref 4</t>
  </si>
  <si>
    <t>Pipe Size Ref 4</t>
  </si>
  <si>
    <t>Schedule@Pipe Ref Size4</t>
  </si>
  <si>
    <t>Size@Pipe Ref Size4</t>
  </si>
  <si>
    <t>Class / Schedule</t>
  </si>
  <si>
    <t>PI1155</t>
  </si>
  <si>
    <t>PI1208</t>
  </si>
  <si>
    <t>PI1132</t>
  </si>
  <si>
    <t>Flange_LBS_List</t>
  </si>
  <si>
    <t>Flange Height</t>
  </si>
  <si>
    <t>Flange Size</t>
  </si>
  <si>
    <t>Wneck_Flange</t>
  </si>
  <si>
    <t>WNeck Flange 150-NPS0.5 SCH-10</t>
  </si>
  <si>
    <t>WNeck Flange 150-NPS0.5 SCH-160</t>
  </si>
  <si>
    <t>WNeck Flange 150-NPS0.5 SCH-40</t>
  </si>
  <si>
    <t>WNeck Flange 150-NPS0.5 SCH-80</t>
  </si>
  <si>
    <t>WNeck Flange 150-NPS0.5 SCH-STD</t>
  </si>
  <si>
    <t>WNeck Flange 150-NPS0.5 SCH-XH</t>
  </si>
  <si>
    <t>WNeck Flange 150-NPS0.5 SCH-XXH</t>
  </si>
  <si>
    <t>WNeck Flange 150-NPS0.75 SCH-10</t>
  </si>
  <si>
    <t>WNeck Flange 150-NPS0.75 SCH-160</t>
  </si>
  <si>
    <t>WNeck Flange 150-NPS0.75 SCH-40</t>
  </si>
  <si>
    <t>WNeck Flange 150-NPS0.75 SCH-80</t>
  </si>
  <si>
    <t>WNeck Flange 150-NPS0.75 SCH-STD</t>
  </si>
  <si>
    <t>WNeck Flange 150-NPS0.75 SCH-XH</t>
  </si>
  <si>
    <t>WNeck Flange 150-NPS0.75 SCH-XXH</t>
  </si>
  <si>
    <t>WNeck Flange 150-NPS1 SCH-10</t>
  </si>
  <si>
    <t>WNeck Flange 150-NPS1 SCH-160</t>
  </si>
  <si>
    <t>WNeck Flange 150-NPS1 SCH-40</t>
  </si>
  <si>
    <t>WNeck Flange 150-NPS1 SCH-80</t>
  </si>
  <si>
    <t>WNeck Flange 150-NPS1 SCH-STD</t>
  </si>
  <si>
    <t>WNeck Flange 150-NPS1 SCH-XH</t>
  </si>
  <si>
    <t>WNeck Flange 150-NPS1 SCH-XXH</t>
  </si>
  <si>
    <t>WNeck Flange 150-NPS1.25 SCH-10</t>
  </si>
  <si>
    <t>WNeck Flange 150-NPS1.25 SCH-160</t>
  </si>
  <si>
    <t>WNeck Flange 150-NPS1.25 SCH-40</t>
  </si>
  <si>
    <t>WNeck Flange 150-NPS1.25 SCH-80</t>
  </si>
  <si>
    <t>WNeck Flange 150-NPS1.25 SCH-STD</t>
  </si>
  <si>
    <t>WNeck Flange 150-NPS1.25 SCH-XH</t>
  </si>
  <si>
    <t>WNeck Flange 150-NPS1.25 SCH-XXH</t>
  </si>
  <si>
    <t>WNeck Flange 150-NPS1.5 SCH-10</t>
  </si>
  <si>
    <t>WNeck Flange 150-NPS1.5 SCH-160</t>
  </si>
  <si>
    <t>WNeck Flange 150-NPS1.5 SCH-40</t>
  </si>
  <si>
    <t>WNeck Flange 150-NPS1.5 SCH-80</t>
  </si>
  <si>
    <t>WNeck Flange 150-NPS1.5 SCH-STD</t>
  </si>
  <si>
    <t>WNeck Flange 150-NPS1.5 SCH-XH</t>
  </si>
  <si>
    <t>WNeck Flange 150-NPS1.5 SCH-XXH</t>
  </si>
  <si>
    <t>WNeck Flange 150-NPS2 SCH-10</t>
  </si>
  <si>
    <t>WNeck Flange 150-NPS2 SCH-160</t>
  </si>
  <si>
    <t>WNeck Flange 150-NPS2 SCH-40</t>
  </si>
  <si>
    <t>WNeck Flange 150-NPS2 SCH-80</t>
  </si>
  <si>
    <t>WNeck Flange 150-NPS2 SCH-STD</t>
  </si>
  <si>
    <t>WNeck Flange 150-NPS2 SCH-XH</t>
  </si>
  <si>
    <t>WNeck Flange 150-NPS2 SCH-XXH</t>
  </si>
  <si>
    <t>WNeck Flange 150-NPS2.5 SCH-10</t>
  </si>
  <si>
    <t>WNeck Flange 150-NPS2.5 SCH-160</t>
  </si>
  <si>
    <t>WNeck Flange 150-NPS2.5 SCH-40</t>
  </si>
  <si>
    <t>WNeck Flange 150-NPS2.5 SCH-80</t>
  </si>
  <si>
    <t>WNeck Flange 150-NPS2.5 SCH-STD</t>
  </si>
  <si>
    <t>WNeck Flange 150-NPS2.5 SCH-XH</t>
  </si>
  <si>
    <t>WNeck Flange 150-NPS2.5 SCH-XXH</t>
  </si>
  <si>
    <t>WNeck Flange 150-NPS3 SCH-10</t>
  </si>
  <si>
    <t>WNeck Flange 150-NPS3 SCH-160</t>
  </si>
  <si>
    <t>WNeck Flange 150-NPS3 SCH-40</t>
  </si>
  <si>
    <t>WNeck Flange 150-NPS3 SCH-80</t>
  </si>
  <si>
    <t>WNeck Flange 150-NPS3 SCH-STD</t>
  </si>
  <si>
    <t>WNeck Flange 150-NPS3 SCH-XH</t>
  </si>
  <si>
    <t>WNeck Flange 150-NPS3 SCH-XXH</t>
  </si>
  <si>
    <t>WNeck Flange 150-NPS3.5 SCH-10</t>
  </si>
  <si>
    <t>WNeck Flange 150-NPS3.5 SCH-40</t>
  </si>
  <si>
    <t>WNeck Flange 150-NPS3.5 SCH-80</t>
  </si>
  <si>
    <t>WNeck Flange 150-NPS3.5 SCH-STD</t>
  </si>
  <si>
    <t>WNeck Flange 150-NPS3.5 SCH-XH</t>
  </si>
  <si>
    <t>WNeck Flange 150-NPS3.5 SCH-XXH</t>
  </si>
  <si>
    <t>WNeck Flange 150-NPS4 SCH-10</t>
  </si>
  <si>
    <t>WNeck Flange 150-NPS4 SCH-120</t>
  </si>
  <si>
    <t>WNeck Flange 150-NPS4 SCH-160</t>
  </si>
  <si>
    <t>WNeck Flange 150-NPS4 SCH-40</t>
  </si>
  <si>
    <t>WNeck Flange 150-NPS4 SCH-80</t>
  </si>
  <si>
    <t>WNeck Flange 150-NPS4 SCH-STD</t>
  </si>
  <si>
    <t>WNeck Flange 150-NPS4 SCH-XH</t>
  </si>
  <si>
    <t>WNeck Flange 150-NPS4 SCH-XXH</t>
  </si>
  <si>
    <t>WNeck Flange 150-NPS5 SCH-10</t>
  </si>
  <si>
    <t>WNeck Flange 150-NPS5 SCH-120</t>
  </si>
  <si>
    <t>WNeck Flange 150-NPS5 SCH-160</t>
  </si>
  <si>
    <t>WNeck Flange 150-NPS5 SCH-40</t>
  </si>
  <si>
    <t>WNeck Flange 150-NPS5 SCH-80</t>
  </si>
  <si>
    <t>WNeck Flange 150-NPS5 SCH-STD</t>
  </si>
  <si>
    <t>WNeck Flange 150-NPS5 SCH-XH</t>
  </si>
  <si>
    <t>WNeck Flange 150-NPS5 SCH-XXH</t>
  </si>
  <si>
    <t>WNeck Flange 150-NPS6 SCH-10</t>
  </si>
  <si>
    <t>WNeck Flange 150-NPS6 SCH-120</t>
  </si>
  <si>
    <t>WNeck Flange 150-NPS6 SCH-160</t>
  </si>
  <si>
    <t>WNeck Flange 150-NPS6 SCH-40</t>
  </si>
  <si>
    <t>WNeck Flange 150-NPS6 SCH-80</t>
  </si>
  <si>
    <t>WNeck Flange 150-NPS6 SCH-STD</t>
  </si>
  <si>
    <t>WNeck Flange 150-NPS6 SCH-XH</t>
  </si>
  <si>
    <t>WNeck Flange 150-NPS6 SCH-XXH</t>
  </si>
  <si>
    <t>WNeck Flange 150-NPS8 SCH-10</t>
  </si>
  <si>
    <t>WNeck Flange 150-NPS8 SCH-100</t>
  </si>
  <si>
    <t>WNeck Flange 150-NPS8 SCH-120</t>
  </si>
  <si>
    <t>WNeck Flange 150-NPS8 SCH-140</t>
  </si>
  <si>
    <t>WNeck Flange 150-NPS8 SCH-160</t>
  </si>
  <si>
    <t>WNeck Flange 150-NPS8 SCH-20</t>
  </si>
  <si>
    <t>WNeck Flange 150-NPS8 SCH-30</t>
  </si>
  <si>
    <t>WNeck Flange 150-NPS8 SCH-40</t>
  </si>
  <si>
    <t>WNeck Flange 150-NPS8 SCH-60</t>
  </si>
  <si>
    <t>WNeck Flange 150-NPS8 SCH-80</t>
  </si>
  <si>
    <t>WNeck Flange 150-NPS8 SCH-STD</t>
  </si>
  <si>
    <t>WNeck Flange 150-NPS8 SCH-XH</t>
  </si>
  <si>
    <t>WNeck Flange 150-NPS8 SCH-XXH</t>
  </si>
  <si>
    <t>WNeck Flange 150-NPS10 SCH-10</t>
  </si>
  <si>
    <t>WNeck Flange 150-NPS10 SCH-100</t>
  </si>
  <si>
    <t>WNeck Flange 150-NPS10 SCH-120</t>
  </si>
  <si>
    <t>WNeck Flange 150-NPS10 SCH-140</t>
  </si>
  <si>
    <t>WNeck Flange 150-NPS10 SCH-160</t>
  </si>
  <si>
    <t>WNeck Flange 150-NPS10 SCH-20</t>
  </si>
  <si>
    <t>WNeck Flange 150-NPS10 SCH-30</t>
  </si>
  <si>
    <t>WNeck Flange 150-NPS10 SCH-40</t>
  </si>
  <si>
    <t>WNeck Flange 150-NPS10 SCH-60</t>
  </si>
  <si>
    <t>WNeck Flange 150-NPS10 SCH-80</t>
  </si>
  <si>
    <t>WNeck Flange 150-NPS10 SCH-STD</t>
  </si>
  <si>
    <t>WNeck Flange 150-NPS10 SCH-XH</t>
  </si>
  <si>
    <t>WNeck Flange 150-NPS10 SCH-XXH</t>
  </si>
  <si>
    <t>WNeck Flange 150-NPS12 SCH-10</t>
  </si>
  <si>
    <t>WNeck Flange 150-NPS12 SCH-100</t>
  </si>
  <si>
    <t>WNeck Flange 150-NPS12 SCH-120</t>
  </si>
  <si>
    <t>WNeck Flange 150-NPS12 SCH-140</t>
  </si>
  <si>
    <t>WNeck Flange 150-NPS12 SCH-160</t>
  </si>
  <si>
    <t>WNeck Flange 150-NPS12 SCH-20</t>
  </si>
  <si>
    <t>WNeck Flange 150-NPS12 SCH-30</t>
  </si>
  <si>
    <t>WNeck Flange 150-NPS12 SCH-40</t>
  </si>
  <si>
    <t>WNeck Flange 150-NPS12 SCH-60</t>
  </si>
  <si>
    <t>WNeck Flange 150-NPS12 SCH-80</t>
  </si>
  <si>
    <t>WNeck Flange 150-NPS12 SCH-STD</t>
  </si>
  <si>
    <t>WNeck Flange 150-NPS12 SCH-XH</t>
  </si>
  <si>
    <t>WNeck Flange 150-NPS12 SCH-XXH</t>
  </si>
  <si>
    <t>WNeck Flange 150-NPS14 SCH-10</t>
  </si>
  <si>
    <t>WNeck Flange 150-NPS14 SCH-100</t>
  </si>
  <si>
    <t>WNeck Flange 150-NPS14 SCH-120</t>
  </si>
  <si>
    <t>WNeck Flange 150-NPS14 SCH-140</t>
  </si>
  <si>
    <t>WNeck Flange 150-NPS14 SCH-160</t>
  </si>
  <si>
    <t>WNeck Flange 150-NPS14 SCH-20</t>
  </si>
  <si>
    <t>WNeck Flange 150-NPS14 SCH-30</t>
  </si>
  <si>
    <t>WNeck Flange 150-NPS14 SCH-40</t>
  </si>
  <si>
    <t>WNeck Flange 150-NPS14 SCH-60</t>
  </si>
  <si>
    <t>WNeck Flange 150-NPS14 SCH-80</t>
  </si>
  <si>
    <t>WNeck Flange 150-NPS14 SCH-STD</t>
  </si>
  <si>
    <t>WNeck Flange 150-NPS14 SCH-XH</t>
  </si>
  <si>
    <t>WNeck Flange 150-NPS16 SCH-10</t>
  </si>
  <si>
    <t>WNeck Flange 150-NPS16 SCH-100</t>
  </si>
  <si>
    <t>WNeck Flange 150-NPS16 SCH-120</t>
  </si>
  <si>
    <t>WNeck Flange 150-NPS16 SCH-140</t>
  </si>
  <si>
    <t>WNeck Flange 150-NPS16 SCH-160</t>
  </si>
  <si>
    <t>WNeck Flange 150-NPS16 SCH-20</t>
  </si>
  <si>
    <t>WNeck Flange 150-NPS16 SCH-30</t>
  </si>
  <si>
    <t>WNeck Flange 150-NPS16 SCH-40</t>
  </si>
  <si>
    <t>WNeck Flange 150-NPS16 SCH-60</t>
  </si>
  <si>
    <t>WNeck Flange 150-NPS16 SCH-80</t>
  </si>
  <si>
    <t>WNeck Flange 150-NPS16 SCH-STD</t>
  </si>
  <si>
    <t>WNeck Flange 150-NPS16 SCH-XH</t>
  </si>
  <si>
    <t>WNeck Flange 150-NPS18 SCH-10</t>
  </si>
  <si>
    <t>WNeck Flange 150-NPS18 SCH-100</t>
  </si>
  <si>
    <t>WNeck Flange 150-NPS18 SCH-120</t>
  </si>
  <si>
    <t>WNeck Flange 150-NPS18 SCH-140</t>
  </si>
  <si>
    <t>WNeck Flange 150-NPS18 SCH-160</t>
  </si>
  <si>
    <t>WNeck Flange 150-NPS18 SCH-20</t>
  </si>
  <si>
    <t>WNeck Flange 150-NPS18 SCH-30</t>
  </si>
  <si>
    <t>WNeck Flange 150-NPS18 SCH-40</t>
  </si>
  <si>
    <t>WNeck Flange 150-NPS18 SCH-60</t>
  </si>
  <si>
    <t>WNeck Flange 150-NPS18 SCH-80</t>
  </si>
  <si>
    <t>WNeck Flange 150-NPS18 SCH-STD</t>
  </si>
  <si>
    <t>WNeck Flange 150-NPS18 SCH-XH</t>
  </si>
  <si>
    <t>WNeck Flange 150-NPS20 SCH-10</t>
  </si>
  <si>
    <t>WNeck Flange 150-NPS20 SCH-100</t>
  </si>
  <si>
    <t>WNeck Flange 150-NPS20 SCH-120</t>
  </si>
  <si>
    <t>WNeck Flange 150-NPS20 SCH-140</t>
  </si>
  <si>
    <t>WNeck Flange 150-NPS20 SCH-160</t>
  </si>
  <si>
    <t>WNeck Flange 150-NPS20 SCH-20</t>
  </si>
  <si>
    <t>WNeck Flange 150-NPS20 SCH-30</t>
  </si>
  <si>
    <t>WNeck Flange 150-NPS20 SCH-40</t>
  </si>
  <si>
    <t>WNeck Flange 150-NPS20 SCH-60</t>
  </si>
  <si>
    <t>WNeck Flange 150-NPS20 SCH-80</t>
  </si>
  <si>
    <t>WNeck Flange 150-NPS20 SCH-STD</t>
  </si>
  <si>
    <t>WNeck Flange 150-NPS20 SCH-XH</t>
  </si>
  <si>
    <t>WNeck Flange 150-NPS24 SCH-10</t>
  </si>
  <si>
    <t>WNeck Flange 150-NPS24 SCH-100</t>
  </si>
  <si>
    <t>WNeck Flange 150-NPS24 SCH-120</t>
  </si>
  <si>
    <t>WNeck Flange 150-NPS24 SCH-140</t>
  </si>
  <si>
    <t>WNeck Flange 150-NPS24 SCH-160</t>
  </si>
  <si>
    <t>WNeck Flange 150-NPS24 SCH-20</t>
  </si>
  <si>
    <t>WNeck Flange 150-NPS24 SCH-30</t>
  </si>
  <si>
    <t>WNeck Flange 150-NPS24 SCH-40</t>
  </si>
  <si>
    <t>WNeck Flange 150-NPS24 SCH-60</t>
  </si>
  <si>
    <t>WNeck Flange 150-NPS24 SCH-80</t>
  </si>
  <si>
    <t>WNeck Flange 150-NPS24 SCH-STD</t>
  </si>
  <si>
    <t>WNeck Flange 150-NPS24 SCH-XH</t>
  </si>
  <si>
    <t>WNeck Flange 300-NPS0.5 SCH-10</t>
  </si>
  <si>
    <t>WNeck Flange 300-NPS0.5 SCH-160</t>
  </si>
  <si>
    <t>WNeck Flange 300-NPS0.5 SCH-40</t>
  </si>
  <si>
    <t>WNeck Flange 300-NPS0.5 SCH-80</t>
  </si>
  <si>
    <t>WNeck Flange 300-NPS0.5 SCH-STD</t>
  </si>
  <si>
    <t>WNeck Flange 300-NPS0.5 SCH-XH</t>
  </si>
  <si>
    <t>WNeck Flange 300-NPS0.5 SCH-XXH</t>
  </si>
  <si>
    <t>WNeck Flange 300-NPS0.75 SCH-10</t>
  </si>
  <si>
    <t>WNeck Flange 300-NPS0.75 SCH-160</t>
  </si>
  <si>
    <t>WNeck Flange 300-NPS0.75 SCH-40</t>
  </si>
  <si>
    <t>WNeck Flange 300-NPS0.75 SCH-80</t>
  </si>
  <si>
    <t>WNeck Flange 300-NPS0.75 SCH-STD</t>
  </si>
  <si>
    <t>WNeck Flange 300-NPS0.75 SCH-XH</t>
  </si>
  <si>
    <t>WNeck Flange 300-NPS0.75 SCH-XXH</t>
  </si>
  <si>
    <t>WNeck Flange 300-NPS1 SCH-10</t>
  </si>
  <si>
    <t>WNeck Flange 300-NPS1 SCH-160</t>
  </si>
  <si>
    <t>WNeck Flange 300-NPS1 SCH-40</t>
  </si>
  <si>
    <t>WNeck Flange 300-NPS1 SCH-80</t>
  </si>
  <si>
    <t>WNeck Flange 300-NPS1 SCH-STD</t>
  </si>
  <si>
    <t>WNeck Flange 300-NPS1 SCH-XH</t>
  </si>
  <si>
    <t>WNeck Flange 300-NPS1 SCH-XXH</t>
  </si>
  <si>
    <t>WNeck Flange 300-NPS1.25 SCH-10</t>
  </si>
  <si>
    <t>WNeck Flange 300-NPS1.25 SCH-160</t>
  </si>
  <si>
    <t>WNeck Flange 300-NPS1.25 SCH-40</t>
  </si>
  <si>
    <t>WNeck Flange 300-NPS1.25 SCH-80</t>
  </si>
  <si>
    <t>WNeck Flange 300-NPS1.25 SCH-STD</t>
  </si>
  <si>
    <t>WNeck Flange 300-NPS1.25 SCH-XH</t>
  </si>
  <si>
    <t>WNeck Flange 300-NPS1.25 SCH-XXH</t>
  </si>
  <si>
    <t>WNeck Flange 300-NPS1.5 SCH-10</t>
  </si>
  <si>
    <t>WNeck Flange 300-NPS1.5 SCH-160</t>
  </si>
  <si>
    <t>WNeck Flange 300-NPS1.5 SCH-40</t>
  </si>
  <si>
    <t>WNeck Flange 300-NPS1.5 SCH-80</t>
  </si>
  <si>
    <t>WNeck Flange 300-NPS1.5 SCH-STD</t>
  </si>
  <si>
    <t>WNeck Flange 300-NPS1.5 SCH-XH</t>
  </si>
  <si>
    <t>WNeck Flange 300-NPS1.5 SCH-XXH</t>
  </si>
  <si>
    <t>WNeck Flange 300-NPS2 SCH-10</t>
  </si>
  <si>
    <t>WNeck Flange 300-NPS2 SCH-160</t>
  </si>
  <si>
    <t>WNeck Flange 300-NPS2 SCH-40</t>
  </si>
  <si>
    <t>WNeck Flange 300-NPS2 SCH-80</t>
  </si>
  <si>
    <t>WNeck Flange 300-NPS2 SCH-STD</t>
  </si>
  <si>
    <t>WNeck Flange 300-NPS2 SCH-XH</t>
  </si>
  <si>
    <t>WNeck Flange 300-NPS2 SCH-XXH</t>
  </si>
  <si>
    <t>WNeck Flange 300-NPS2.5 SCH-10</t>
  </si>
  <si>
    <t>WNeck Flange 300-NPS2.5 SCH-160</t>
  </si>
  <si>
    <t>WNeck Flange 300-NPS2.5 SCH-40</t>
  </si>
  <si>
    <t>WNeck Flange 300-NPS2.5 SCH-80</t>
  </si>
  <si>
    <t>WNeck Flange 300-NPS2.5 SCH-STD</t>
  </si>
  <si>
    <t>WNeck Flange 300-NPS2.5 SCH-XH</t>
  </si>
  <si>
    <t>WNeck Flange 300-NPS2.5 SCH-XXH</t>
  </si>
  <si>
    <t>WNeck Flange 300-NPS3 SCH-10</t>
  </si>
  <si>
    <t>WNeck Flange 300-NPS3 SCH-160</t>
  </si>
  <si>
    <t>WNeck Flange 300-NPS3 SCH-40</t>
  </si>
  <si>
    <t>WNeck Flange 300-NPS3 SCH-80</t>
  </si>
  <si>
    <t>WNeck Flange 300-NPS3 SCH-STD</t>
  </si>
  <si>
    <t>WNeck Flange 300-NPS3 SCH-XH</t>
  </si>
  <si>
    <t>WNeck Flange 300-NPS3 SCH-XXH</t>
  </si>
  <si>
    <t>WNeck Flange 300-NPS3.5 SCH-10</t>
  </si>
  <si>
    <t>WNeck Flange 300-NPS3.5 SCH-40</t>
  </si>
  <si>
    <t>WNeck Flange 300-NPS3.5 SCH-80</t>
  </si>
  <si>
    <t>WNeck Flange 300-NPS3.5 SCH-STD</t>
  </si>
  <si>
    <t>WNeck Flange 300-NPS3.5 SCH-XH</t>
  </si>
  <si>
    <t>WNeck Flange 300-NPS3.5 SCH-XXH</t>
  </si>
  <si>
    <t>WNeck Flange 300-NPS4 SCH-10</t>
  </si>
  <si>
    <t>WNeck Flange 300-NPS4 SCH-120</t>
  </si>
  <si>
    <t>WNeck Flange 300-NPS4 SCH-160</t>
  </si>
  <si>
    <t>WNeck Flange 300-NPS4 SCH-40</t>
  </si>
  <si>
    <t>WNeck Flange 300-NPS4 SCH-80</t>
  </si>
  <si>
    <t>WNeck Flange 300-NPS4 SCH-STD</t>
  </si>
  <si>
    <t>WNeck Flange 300-NPS4 SCH-XH</t>
  </si>
  <si>
    <t>WNeck Flange 300-NPS4 SCH-XXH</t>
  </si>
  <si>
    <t>WNeck Flange 300-NPS5 SCH-10</t>
  </si>
  <si>
    <t>WNeck Flange 300-NPS5 SCH-120</t>
  </si>
  <si>
    <t>WNeck Flange 300-NPS5 SCH-160</t>
  </si>
  <si>
    <t>WNeck Flange 300-NPS5 SCH-40</t>
  </si>
  <si>
    <t>WNeck Flange 300-NPS5 SCH-80</t>
  </si>
  <si>
    <t>WNeck Flange 300-NPS5 SCH-STD</t>
  </si>
  <si>
    <t>WNeck Flange 300-NPS5 SCH-XH</t>
  </si>
  <si>
    <t>WNeck Flange 300-NPS5 SCH-XXH</t>
  </si>
  <si>
    <t>WNeck Flange 300-NPS6 SCH-10</t>
  </si>
  <si>
    <t>WNeck Flange 300-NPS6 SCH-120</t>
  </si>
  <si>
    <t>WNeck Flange 300-NPS6 SCH-160</t>
  </si>
  <si>
    <t>WNeck Flange 300-NPS6 SCH-40</t>
  </si>
  <si>
    <t>WNeck Flange 300-NPS6 SCH-80</t>
  </si>
  <si>
    <t>WNeck Flange 300-NPS6 SCH-STD</t>
  </si>
  <si>
    <t>WNeck Flange 300-NPS6 SCH-XH</t>
  </si>
  <si>
    <t>WNeck Flange 300-NPS6 SCH-XXH</t>
  </si>
  <si>
    <t>WNeck Flange 300-NPS8 SCH-10</t>
  </si>
  <si>
    <t>WNeck Flange 300-NPS8 SCH-100</t>
  </si>
  <si>
    <t>WNeck Flange 300-NPS8 SCH-120</t>
  </si>
  <si>
    <t>WNeck Flange 300-NPS8 SCH-140</t>
  </si>
  <si>
    <t>WNeck Flange 300-NPS8 SCH-160</t>
  </si>
  <si>
    <t>WNeck Flange 300-NPS8 SCH-20</t>
  </si>
  <si>
    <t>WNeck Flange 300-NPS8 SCH-30</t>
  </si>
  <si>
    <t>WNeck Flange 300-NPS8 SCH-40</t>
  </si>
  <si>
    <t>WNeck Flange 300-NPS8 SCH-60</t>
  </si>
  <si>
    <t>WNeck Flange 300-NPS8 SCH-80</t>
  </si>
  <si>
    <t>WNeck Flange 300-NPS8 SCH-STD</t>
  </si>
  <si>
    <t>WNeck Flange 300-NPS8 SCH-XH</t>
  </si>
  <si>
    <t>WNeck Flange 300-NPS8 SCH-XXH</t>
  </si>
  <si>
    <t>WNeck Flange 300-NPS10 SCH-10</t>
  </si>
  <si>
    <t>WNeck Flange 300-NPS10 SCH-100</t>
  </si>
  <si>
    <t>WNeck Flange 300-NPS10 SCH-120</t>
  </si>
  <si>
    <t>WNeck Flange 300-NPS10 SCH-140</t>
  </si>
  <si>
    <t>WNeck Flange 300-NPS10 SCH-160</t>
  </si>
  <si>
    <t>WNeck Flange 300-NPS10 SCH-20</t>
  </si>
  <si>
    <t>WNeck Flange 300-NPS10 SCH-30</t>
  </si>
  <si>
    <t>WNeck Flange 300-NPS10 SCH-40</t>
  </si>
  <si>
    <t>WNeck Flange 300-NPS10 SCH-60</t>
  </si>
  <si>
    <t>WNeck Flange 300-NPS10 SCH-80</t>
  </si>
  <si>
    <t>WNeck Flange 300-NPS10 SCH-STD</t>
  </si>
  <si>
    <t>WNeck Flange 300-NPS10 SCH-XH</t>
  </si>
  <si>
    <t>WNeck Flange 300-NPS10 SCH-XXH</t>
  </si>
  <si>
    <t>WNeck Flange 300-NPS12 SCH-10</t>
  </si>
  <si>
    <t>WNeck Flange 300-NPS12 SCH-100</t>
  </si>
  <si>
    <t>WNeck Flange 300-NPS12 SCH-120</t>
  </si>
  <si>
    <t>WNeck Flange 300-NPS12 SCH-140</t>
  </si>
  <si>
    <t>WNeck Flange 300-NPS12 SCH-160</t>
  </si>
  <si>
    <t>WNeck Flange 300-NPS12 SCH-20</t>
  </si>
  <si>
    <t>WNeck Flange 300-NPS12 SCH-30</t>
  </si>
  <si>
    <t>WNeck Flange 300-NPS12 SCH-40</t>
  </si>
  <si>
    <t>WNeck Flange 300-NPS12 SCH-60</t>
  </si>
  <si>
    <t>WNeck Flange 300-NPS12 SCH-80</t>
  </si>
  <si>
    <t>WNeck Flange 300-NPS12 SCH-STD</t>
  </si>
  <si>
    <t>WNeck Flange 300-NPS12 SCH-XH</t>
  </si>
  <si>
    <t>WNeck Flange 300-NPS12 SCH-XXH</t>
  </si>
  <si>
    <t>WNeck Flange 300-NPS14 SCH-10</t>
  </si>
  <si>
    <t>WNeck Flange 300-NPS14 SCH-100</t>
  </si>
  <si>
    <t>WNeck Flange 300-NPS14 SCH-120</t>
  </si>
  <si>
    <t>WNeck Flange 300-NPS14 SCH-140</t>
  </si>
  <si>
    <t>WNeck Flange 300-NPS14 SCH-160</t>
  </si>
  <si>
    <t>WNeck Flange 300-NPS14 SCH-20</t>
  </si>
  <si>
    <t>WNeck Flange 300-NPS14 SCH-30</t>
  </si>
  <si>
    <t>WNeck Flange 300-NPS14 SCH-40</t>
  </si>
  <si>
    <t>WNeck Flange 300-NPS14 SCH-60</t>
  </si>
  <si>
    <t>WNeck Flange 300-NPS14 SCH-80</t>
  </si>
  <si>
    <t>WNeck Flange 300-NPS14 SCH-STD</t>
  </si>
  <si>
    <t>WNeck Flange 300-NPS14 SCH-XH</t>
  </si>
  <si>
    <t>WNeck Flange 300-NPS16 SCH-10</t>
  </si>
  <si>
    <t>WNeck Flange 300-NPS16 SCH-100</t>
  </si>
  <si>
    <t>WNeck Flange 300-NPS16 SCH-120</t>
  </si>
  <si>
    <t>WNeck Flange 300-NPS16 SCH-140</t>
  </si>
  <si>
    <t>WNeck Flange 300-NPS16 SCH-160</t>
  </si>
  <si>
    <t>WNeck Flange 300-NPS16 SCH-20</t>
  </si>
  <si>
    <t>WNeck Flange 300-NPS16 SCH-30</t>
  </si>
  <si>
    <t>WNeck Flange 300-NPS16 SCH-40</t>
  </si>
  <si>
    <t>WNeck Flange 300-NPS16 SCH-60</t>
  </si>
  <si>
    <t>WNeck Flange 300-NPS16 SCH-80</t>
  </si>
  <si>
    <t>WNeck Flange 300-NPS16 SCH-STD</t>
  </si>
  <si>
    <t>WNeck Flange 300-NPS16 SCH-XH</t>
  </si>
  <si>
    <t>WNeck Flange 300-NPS18 SCH-10</t>
  </si>
  <si>
    <t>WNeck Flange 300-NPS18 SCH-100</t>
  </si>
  <si>
    <t>WNeck Flange 300-NPS18 SCH-120</t>
  </si>
  <si>
    <t>WNeck Flange 300-NPS18 SCH-140</t>
  </si>
  <si>
    <t>WNeck Flange 300-NPS18 SCH-160</t>
  </si>
  <si>
    <t>WNeck Flange 300-NPS18 SCH-20</t>
  </si>
  <si>
    <t>WNeck Flange 300-NPS18 SCH-30</t>
  </si>
  <si>
    <t>WNeck Flange 300-NPS18 SCH-40</t>
  </si>
  <si>
    <t>WNeck Flange 300-NPS18 SCH-60</t>
  </si>
  <si>
    <t>WNeck Flange 300-NPS18 SCH-80</t>
  </si>
  <si>
    <t>WNeck Flange 300-NPS18 SCH-STD</t>
  </si>
  <si>
    <t>WNeck Flange 300-NPS18 SCH-XH</t>
  </si>
  <si>
    <t>WNeck Flange 300-NPS20 SCH-10</t>
  </si>
  <si>
    <t>WNeck Flange 300-NPS20 SCH-100</t>
  </si>
  <si>
    <t>WNeck Flange 300-NPS20 SCH-120</t>
  </si>
  <si>
    <t>WNeck Flange 300-NPS20 SCH-140</t>
  </si>
  <si>
    <t>WNeck Flange 300-NPS20 SCH-160</t>
  </si>
  <si>
    <t>WNeck Flange 300-NPS20 SCH-20</t>
  </si>
  <si>
    <t>WNeck Flange 300-NPS20 SCH-30</t>
  </si>
  <si>
    <t>WNeck Flange 300-NPS20 SCH-40</t>
  </si>
  <si>
    <t>WNeck Flange 300-NPS20 SCH-60</t>
  </si>
  <si>
    <t>WNeck Flange 300-NPS20 SCH-80</t>
  </si>
  <si>
    <t>WNeck Flange 300-NPS20 SCH-STD</t>
  </si>
  <si>
    <t>WNeck Flange 300-NPS20 SCH-XH</t>
  </si>
  <si>
    <t>WNeck Flange 300-NPS24 SCH-10</t>
  </si>
  <si>
    <t>WNeck Flange 300-NPS24 SCH-100</t>
  </si>
  <si>
    <t>WNeck Flange 300-NPS24 SCH-120</t>
  </si>
  <si>
    <t>WNeck Flange 300-NPS24 SCH-140</t>
  </si>
  <si>
    <t>WNeck Flange 300-NPS24 SCH-160</t>
  </si>
  <si>
    <t>WNeck Flange 300-NPS24 SCH-20</t>
  </si>
  <si>
    <t>WNeck Flange 300-NPS24 SCH-30</t>
  </si>
  <si>
    <t>WNeck Flange 300-NPS24 SCH-40</t>
  </si>
  <si>
    <t>WNeck Flange 300-NPS24 SCH-60</t>
  </si>
  <si>
    <t>WNeck Flange 300-NPS24 SCH-80</t>
  </si>
  <si>
    <t>WNeck Flange 300-NPS24 SCH-STD</t>
  </si>
  <si>
    <t>WNeck Flange 300-NPS24 SCH-XH</t>
  </si>
  <si>
    <t>WNeck Flange 400-NPS0.5 SCH-10</t>
  </si>
  <si>
    <t>WNeck Flange 400-NPS0.5 SCH-160</t>
  </si>
  <si>
    <t>WNeck Flange 400-NPS0.5 SCH-40</t>
  </si>
  <si>
    <t>WNeck Flange 400-NPS0.5 SCH-80</t>
  </si>
  <si>
    <t>WNeck Flange 400-NPS0.5 SCH-STD</t>
  </si>
  <si>
    <t>WNeck Flange 400-NPS0.5 SCH-XH</t>
  </si>
  <si>
    <t>WNeck Flange 400-NPS0.5 SCH-XXH</t>
  </si>
  <si>
    <t>WNeck Flange 400-NPS0.75 SCH-10</t>
  </si>
  <si>
    <t>WNeck Flange 400-NPS0.75 SCH-160</t>
  </si>
  <si>
    <t>WNeck Flange 400-NPS0.75 SCH-40</t>
  </si>
  <si>
    <t>WNeck Flange 400-NPS0.75 SCH-80</t>
  </si>
  <si>
    <t>WNeck Flange 400-NPS0.75 SCH-STD</t>
  </si>
  <si>
    <t>WNeck Flange 400-NPS0.75 SCH-XH</t>
  </si>
  <si>
    <t>WNeck Flange 400-NPS0.75 SCH-XXH</t>
  </si>
  <si>
    <t>WNeck Flange 400-NPS1 SCH-10</t>
  </si>
  <si>
    <t>WNeck Flange 400-NPS1 SCH-160</t>
  </si>
  <si>
    <t>WNeck Flange 400-NPS1 SCH-40</t>
  </si>
  <si>
    <t>WNeck Flange 400-NPS1 SCH-80</t>
  </si>
  <si>
    <t>WNeck Flange 400-NPS1 SCH-STD</t>
  </si>
  <si>
    <t>WNeck Flange 400-NPS1 SCH-XH</t>
  </si>
  <si>
    <t>WNeck Flange 400-NPS1 SCH-XXH</t>
  </si>
  <si>
    <t>WNeck Flange 400-NPS1.25 SCH-10</t>
  </si>
  <si>
    <t>WNeck Flange 400-NPS1.25 SCH-160</t>
  </si>
  <si>
    <t>WNeck Flange 400-NPS1.25 SCH-40</t>
  </si>
  <si>
    <t>WNeck Flange 400-NPS1.25 SCH-80</t>
  </si>
  <si>
    <t>WNeck Flange 400-NPS1.25 SCH-STD</t>
  </si>
  <si>
    <t>WNeck Flange 400-NPS1.25 SCH-XH</t>
  </si>
  <si>
    <t>WNeck Flange 400-NPS1.25 SCH-XXH</t>
  </si>
  <si>
    <t>WNeck Flange 400-NPS1.5 SCH-10</t>
  </si>
  <si>
    <t>WNeck Flange 400-NPS1.5 SCH-160</t>
  </si>
  <si>
    <t>WNeck Flange 400-NPS1.5 SCH-40</t>
  </si>
  <si>
    <t>WNeck Flange 400-NPS1.5 SCH-80</t>
  </si>
  <si>
    <t>WNeck Flange 400-NPS1.5 SCH-STD</t>
  </si>
  <si>
    <t>WNeck Flange 400-NPS1.5 SCH-XH</t>
  </si>
  <si>
    <t>WNeck Flange 400-NPS1.5 SCH-XXH</t>
  </si>
  <si>
    <t>WNeck Flange 400-NPS2 SCH-10</t>
  </si>
  <si>
    <t>WNeck Flange 400-NPS2 SCH-160</t>
  </si>
  <si>
    <t>WNeck Flange 400-NPS2 SCH-40</t>
  </si>
  <si>
    <t>WNeck Flange 400-NPS2 SCH-80</t>
  </si>
  <si>
    <t>WNeck Flange 400-NPS2 SCH-STD</t>
  </si>
  <si>
    <t>WNeck Flange 400-NPS2 SCH-XH</t>
  </si>
  <si>
    <t>WNeck Flange 400-NPS2 SCH-XXH</t>
  </si>
  <si>
    <t>WNeck Flange 400-NPS2.5 SCH-10</t>
  </si>
  <si>
    <t>WNeck Flange 400-NPS2.5 SCH-160</t>
  </si>
  <si>
    <t>WNeck Flange 400-NPS2.5 SCH-40</t>
  </si>
  <si>
    <t>WNeck Flange 400-NPS2.5 SCH-80</t>
  </si>
  <si>
    <t>WNeck Flange 400-NPS2.5 SCH-STD</t>
  </si>
  <si>
    <t>WNeck Flange 400-NPS2.5 SCH-XH</t>
  </si>
  <si>
    <t>WNeck Flange 400-NPS2.5 SCH-XXH</t>
  </si>
  <si>
    <t>WNeck Flange 400-NPS3 SCH-10</t>
  </si>
  <si>
    <t>WNeck Flange 400-NPS3 SCH-160</t>
  </si>
  <si>
    <t>WNeck Flange 400-NPS3 SCH-40</t>
  </si>
  <si>
    <t>WNeck Flange 400-NPS3 SCH-80</t>
  </si>
  <si>
    <t>WNeck Flange 400-NPS3 SCH-STD</t>
  </si>
  <si>
    <t>WNeck Flange 400-NPS3 SCH-XH</t>
  </si>
  <si>
    <t>WNeck Flange 400-NPS3 SCH-XXH</t>
  </si>
  <si>
    <t>WNeck Flange 400-NPS3.5 SCH-10</t>
  </si>
  <si>
    <t>WNeck Flange 400-NPS3.5 SCH-40</t>
  </si>
  <si>
    <t>WNeck Flange 400-NPS3.5 SCH-80</t>
  </si>
  <si>
    <t>WNeck Flange 400-NPS3.5 SCH-STD</t>
  </si>
  <si>
    <t>WNeck Flange 400-NPS3.5 SCH-XH</t>
  </si>
  <si>
    <t>WNeck Flange 400-NPS3.5 SCH-XXH</t>
  </si>
  <si>
    <t>WNeck Flange 400-NPS4 SCH-10</t>
  </si>
  <si>
    <t>WNeck Flange 400-NPS4 SCH-120</t>
  </si>
  <si>
    <t>WNeck Flange 400-NPS4 SCH-160</t>
  </si>
  <si>
    <t>WNeck Flange 400-NPS4 SCH-40</t>
  </si>
  <si>
    <t>WNeck Flange 400-NPS4 SCH-80</t>
  </si>
  <si>
    <t>WNeck Flange 400-NPS4 SCH-STD</t>
  </si>
  <si>
    <t>WNeck Flange 400-NPS4 SCH-XH</t>
  </si>
  <si>
    <t>WNeck Flange 400-NPS4 SCH-XXH</t>
  </si>
  <si>
    <t>WNeck Flange 400-NPS5 SCH-10</t>
  </si>
  <si>
    <t>WNeck Flange 400-NPS5 SCH-120</t>
  </si>
  <si>
    <t>WNeck Flange 400-NPS5 SCH-160</t>
  </si>
  <si>
    <t>WNeck Flange 400-NPS5 SCH-40</t>
  </si>
  <si>
    <t>WNeck Flange 400-NPS5 SCH-80</t>
  </si>
  <si>
    <t>WNeck Flange 400-NPS5 SCH-STD</t>
  </si>
  <si>
    <t>WNeck Flange 400-NPS5 SCH-XH</t>
  </si>
  <si>
    <t>WNeck Flange 400-NPS5 SCH-XXH</t>
  </si>
  <si>
    <t>WNeck Flange 400-NPS6 SCH-10</t>
  </si>
  <si>
    <t>WNeck Flange 400-NPS6 SCH-120</t>
  </si>
  <si>
    <t>WNeck Flange 400-NPS6 SCH-160</t>
  </si>
  <si>
    <t>WNeck Flange 400-NPS6 SCH-40</t>
  </si>
  <si>
    <t>WNeck Flange 400-NPS6 SCH-80</t>
  </si>
  <si>
    <t>WNeck Flange 400-NPS6 SCH-STD</t>
  </si>
  <si>
    <t>WNeck Flange 400-NPS6 SCH-XH</t>
  </si>
  <si>
    <t>WNeck Flange 400-NPS6 SCH-XXH</t>
  </si>
  <si>
    <t>WNeck Flange 400-NPS8 SCH-10</t>
  </si>
  <si>
    <t>WNeck Flange 400-NPS8 SCH-100</t>
  </si>
  <si>
    <t>WNeck Flange 400-NPS8 SCH-120</t>
  </si>
  <si>
    <t>WNeck Flange 400-NPS8 SCH-140</t>
  </si>
  <si>
    <t>WNeck Flange 400-NPS8 SCH-160</t>
  </si>
  <si>
    <t>WNeck Flange 400-NPS8 SCH-20</t>
  </si>
  <si>
    <t>WNeck Flange 400-NPS8 SCH-30</t>
  </si>
  <si>
    <t>WNeck Flange 400-NPS8 SCH-40</t>
  </si>
  <si>
    <t>WNeck Flange 400-NPS8 SCH-60</t>
  </si>
  <si>
    <t>WNeck Flange 400-NPS8 SCH-80</t>
  </si>
  <si>
    <t>WNeck Flange 400-NPS8 SCH-STD</t>
  </si>
  <si>
    <t>WNeck Flange 400-NPS8 SCH-XH</t>
  </si>
  <si>
    <t>WNeck Flange 400-NPS8 SCH-XXH</t>
  </si>
  <si>
    <t>WNeck Flange 400-NPS10 SCH-10</t>
  </si>
  <si>
    <t>WNeck Flange 400-NPS10 SCH-100</t>
  </si>
  <si>
    <t>WNeck Flange 400-NPS10 SCH-120</t>
  </si>
  <si>
    <t>WNeck Flange 400-NPS10 SCH-140</t>
  </si>
  <si>
    <t>WNeck Flange 400-NPS10 SCH-160</t>
  </si>
  <si>
    <t>WNeck Flange 400-NPS10 SCH-20</t>
  </si>
  <si>
    <t>WNeck Flange 400-NPS10 SCH-30</t>
  </si>
  <si>
    <t>WNeck Flange 400-NPS10 SCH-40</t>
  </si>
  <si>
    <t>WNeck Flange 400-NPS10 SCH-60</t>
  </si>
  <si>
    <t>WNeck Flange 400-NPS10 SCH-80</t>
  </si>
  <si>
    <t>WNeck Flange 400-NPS10 SCH-STD</t>
  </si>
  <si>
    <t>WNeck Flange 400-NPS10 SCH-XH</t>
  </si>
  <si>
    <t>WNeck Flange 400-NPS10 SCH-XXH</t>
  </si>
  <si>
    <t>WNeck Flange 400-NPS12 SCH-10</t>
  </si>
  <si>
    <t>WNeck Flange 400-NPS12 SCH-100</t>
  </si>
  <si>
    <t>WNeck Flange 400-NPS12 SCH-120</t>
  </si>
  <si>
    <t>WNeck Flange 400-NPS12 SCH-140</t>
  </si>
  <si>
    <t>WNeck Flange 400-NPS12 SCH-160</t>
  </si>
  <si>
    <t>WNeck Flange 400-NPS12 SCH-20</t>
  </si>
  <si>
    <t>WNeck Flange 400-NPS12 SCH-30</t>
  </si>
  <si>
    <t>WNeck Flange 400-NPS12 SCH-40</t>
  </si>
  <si>
    <t>WNeck Flange 400-NPS12 SCH-60</t>
  </si>
  <si>
    <t>WNeck Flange 400-NPS12 SCH-80</t>
  </si>
  <si>
    <t>WNeck Flange 400-NPS12 SCH-STD</t>
  </si>
  <si>
    <t>WNeck Flange 400-NPS12 SCH-XH</t>
  </si>
  <si>
    <t>WNeck Flange 400-NPS12 SCH-XXH</t>
  </si>
  <si>
    <t>WNeck Flange 400-NPS14 SCH-10</t>
  </si>
  <si>
    <t>WNeck Flange 400-NPS14 SCH-100</t>
  </si>
  <si>
    <t>WNeck Flange 400-NPS14 SCH-120</t>
  </si>
  <si>
    <t>WNeck Flange 400-NPS14 SCH-140</t>
  </si>
  <si>
    <t>WNeck Flange 400-NPS14 SCH-160</t>
  </si>
  <si>
    <t>WNeck Flange 400-NPS14 SCH-20</t>
  </si>
  <si>
    <t>WNeck Flange 400-NPS14 SCH-30</t>
  </si>
  <si>
    <t>WNeck Flange 400-NPS14 SCH-40</t>
  </si>
  <si>
    <t>WNeck Flange 400-NPS14 SCH-60</t>
  </si>
  <si>
    <t>WNeck Flange 400-NPS14 SCH-80</t>
  </si>
  <si>
    <t>WNeck Flange 400-NPS14 SCH-STD</t>
  </si>
  <si>
    <t>WNeck Flange 400-NPS14 SCH-XH</t>
  </si>
  <si>
    <t>WNeck Flange 400-NPS16 SCH-10</t>
  </si>
  <si>
    <t>WNeck Flange 400-NPS16 SCH-100</t>
  </si>
  <si>
    <t>WNeck Flange 400-NPS16 SCH-120</t>
  </si>
  <si>
    <t>WNeck Flange 400-NPS16 SCH-140</t>
  </si>
  <si>
    <t>WNeck Flange 400-NPS16 SCH-160</t>
  </si>
  <si>
    <t>WNeck Flange 400-NPS16 SCH-20</t>
  </si>
  <si>
    <t>WNeck Flange 400-NPS16 SCH-30</t>
  </si>
  <si>
    <t>WNeck Flange 400-NPS16 SCH-40</t>
  </si>
  <si>
    <t>WNeck Flange 400-NPS16 SCH-60</t>
  </si>
  <si>
    <t>WNeck Flange 400-NPS16 SCH-80</t>
  </si>
  <si>
    <t>WNeck Flange 400-NPS16 SCH-STD</t>
  </si>
  <si>
    <t>WNeck Flange 400-NPS16 SCH-XH</t>
  </si>
  <si>
    <t>WNeck Flange 400-NPS18 SCH-10</t>
  </si>
  <si>
    <t>WNeck Flange 400-NPS18 SCH-100</t>
  </si>
  <si>
    <t>WNeck Flange 400-NPS18 SCH-120</t>
  </si>
  <si>
    <t>WNeck Flange 400-NPS18 SCH-140</t>
  </si>
  <si>
    <t>WNeck Flange 400-NPS18 SCH-160</t>
  </si>
  <si>
    <t>WNeck Flange 400-NPS18 SCH-20</t>
  </si>
  <si>
    <t>WNeck Flange 400-NPS18 SCH-30</t>
  </si>
  <si>
    <t>WNeck Flange 400-NPS18 SCH-40</t>
  </si>
  <si>
    <t>WNeck Flange 400-NPS18 SCH-60</t>
  </si>
  <si>
    <t>WNeck Flange 400-NPS18 SCH-80</t>
  </si>
  <si>
    <t>WNeck Flange 400-NPS18 SCH-STD</t>
  </si>
  <si>
    <t>WNeck Flange 400-NPS18 SCH-XH</t>
  </si>
  <si>
    <t>WNeck Flange 400-NPS20 SCH-10</t>
  </si>
  <si>
    <t>WNeck Flange 400-NPS20 SCH-100</t>
  </si>
  <si>
    <t>WNeck Flange 400-NPS20 SCH-120</t>
  </si>
  <si>
    <t>WNeck Flange 400-NPS20 SCH-140</t>
  </si>
  <si>
    <t>WNeck Flange 400-NPS20 SCH-160</t>
  </si>
  <si>
    <t>WNeck Flange 400-NPS20 SCH-20</t>
  </si>
  <si>
    <t>WNeck Flange 400-NPS20 SCH-30</t>
  </si>
  <si>
    <t>WNeck Flange 400-NPS20 SCH-40</t>
  </si>
  <si>
    <t>WNeck Flange 400-NPS20 SCH-60</t>
  </si>
  <si>
    <t>WNeck Flange 400-NPS20 SCH-80</t>
  </si>
  <si>
    <t>WNeck Flange 400-NPS20 SCH-STD</t>
  </si>
  <si>
    <t>WNeck Flange 400-NPS20 SCH-XH</t>
  </si>
  <si>
    <t>WNeck Flange 400-NPS24 SCH-10</t>
  </si>
  <si>
    <t>WNeck Flange 400-NPS24 SCH-100</t>
  </si>
  <si>
    <t>WNeck Flange 400-NPS24 SCH-120</t>
  </si>
  <si>
    <t>WNeck Flange 400-NPS24 SCH-140</t>
  </si>
  <si>
    <t>WNeck Flange 400-NPS24 SCH-160</t>
  </si>
  <si>
    <t>WNeck Flange 400-NPS24 SCH-20</t>
  </si>
  <si>
    <t>WNeck Flange 400-NPS24 SCH-30</t>
  </si>
  <si>
    <t>WNeck Flange 400-NPS24 SCH-40</t>
  </si>
  <si>
    <t>WNeck Flange 400-NPS24 SCH-60</t>
  </si>
  <si>
    <t>WNeck Flange 400-NPS24 SCH-80</t>
  </si>
  <si>
    <t>WNeck Flange 400-NPS24 SCH-STD</t>
  </si>
  <si>
    <t>WNeck Flange 400-NPS24 SCH-XH</t>
  </si>
  <si>
    <t>WNeck Flange 600-NPS0.5 SCH-10</t>
  </si>
  <si>
    <t>WNeck Flange 600-NPS0.5 SCH-160</t>
  </si>
  <si>
    <t>WNeck Flange 600-NPS0.5 SCH-40</t>
  </si>
  <si>
    <t>WNeck Flange 600-NPS0.5 SCH-80</t>
  </si>
  <si>
    <t>WNeck Flange 600-NPS0.5 SCH-STD</t>
  </si>
  <si>
    <t>WNeck Flange 600-NPS0.5 SCH-XH</t>
  </si>
  <si>
    <t>WNeck Flange 600-NPS0.5 SCH-XXH</t>
  </si>
  <si>
    <t>WNeck Flange 600-NPS0.75 SCH-10</t>
  </si>
  <si>
    <t>WNeck Flange 600-NPS0.75 SCH-160</t>
  </si>
  <si>
    <t>WNeck Flange 600-NPS0.75 SCH-40</t>
  </si>
  <si>
    <t>WNeck Flange 600-NPS0.75 SCH-80</t>
  </si>
  <si>
    <t>WNeck Flange 600-NPS0.75 SCH-STD</t>
  </si>
  <si>
    <t>WNeck Flange 600-NPS0.75 SCH-XH</t>
  </si>
  <si>
    <t>WNeck Flange 600-NPS0.75 SCH-XXH</t>
  </si>
  <si>
    <t>WNeck Flange 600-NPS1 SCH-10</t>
  </si>
  <si>
    <t>WNeck Flange 600-NPS1 SCH-160</t>
  </si>
  <si>
    <t>WNeck Flange 600-NPS1 SCH-40</t>
  </si>
  <si>
    <t>WNeck Flange 600-NPS1 SCH-80</t>
  </si>
  <si>
    <t>WNeck Flange 600-NPS1 SCH-STD</t>
  </si>
  <si>
    <t>WNeck Flange 600-NPS1 SCH-XH</t>
  </si>
  <si>
    <t>WNeck Flange 600-NPS1 SCH-XXH</t>
  </si>
  <si>
    <t>WNeck Flange 600-NPS1.25 SCH-10</t>
  </si>
  <si>
    <t>WNeck Flange 600-NPS1.25 SCH-160</t>
  </si>
  <si>
    <t>WNeck Flange 600-NPS1.25 SCH-40</t>
  </si>
  <si>
    <t>WNeck Flange 600-NPS1.25 SCH-80</t>
  </si>
  <si>
    <t>WNeck Flange 600-NPS1.25 SCH-STD</t>
  </si>
  <si>
    <t>WNeck Flange 600-NPS1.25 SCH-XH</t>
  </si>
  <si>
    <t>WNeck Flange 600-NPS1.25 SCH-XXH</t>
  </si>
  <si>
    <t>WNeck Flange 600-NPS1.5 SCH-10</t>
  </si>
  <si>
    <t>WNeck Flange 600-NPS1.5 SCH-160</t>
  </si>
  <si>
    <t>WNeck Flange 600-NPS1.5 SCH-40</t>
  </si>
  <si>
    <t>WNeck Flange 600-NPS1.5 SCH-80</t>
  </si>
  <si>
    <t>WNeck Flange 600-NPS1.5 SCH-STD</t>
  </si>
  <si>
    <t>WNeck Flange 600-NPS1.5 SCH-XH</t>
  </si>
  <si>
    <t>WNeck Flange 600-NPS1.5 SCH-XXH</t>
  </si>
  <si>
    <t>WNeck Flange 600-NPS2 SCH-10</t>
  </si>
  <si>
    <t>WNeck Flange 600-NPS2 SCH-160</t>
  </si>
  <si>
    <t>WNeck Flange 600-NPS2 SCH-40</t>
  </si>
  <si>
    <t>WNeck Flange 600-NPS2 SCH-80</t>
  </si>
  <si>
    <t>WNeck Flange 600-NPS2 SCH-STD</t>
  </si>
  <si>
    <t>WNeck Flange 600-NPS2 SCH-XH</t>
  </si>
  <si>
    <t>WNeck Flange 600-NPS2 SCH-XXH</t>
  </si>
  <si>
    <t>WNeck Flange 600-NPS2.5 SCH-10</t>
  </si>
  <si>
    <t>WNeck Flange 600-NPS2.5 SCH-160</t>
  </si>
  <si>
    <t>WNeck Flange 600-NPS2.5 SCH-40</t>
  </si>
  <si>
    <t>WNeck Flange 600-NPS2.5 SCH-80</t>
  </si>
  <si>
    <t>WNeck Flange 600-NPS2.5 SCH-STD</t>
  </si>
  <si>
    <t>WNeck Flange 600-NPS2.5 SCH-XH</t>
  </si>
  <si>
    <t>WNeck Flange 600-NPS2.5 SCH-XXH</t>
  </si>
  <si>
    <t>WNeck Flange 600-NPS3 SCH-10</t>
  </si>
  <si>
    <t>WNeck Flange 600-NPS3 SCH-160</t>
  </si>
  <si>
    <t>WNeck Flange 600-NPS3 SCH-40</t>
  </si>
  <si>
    <t>WNeck Flange 600-NPS3 SCH-80</t>
  </si>
  <si>
    <t>WNeck Flange 600-NPS3 SCH-STD</t>
  </si>
  <si>
    <t>WNeck Flange 600-NPS3 SCH-XH</t>
  </si>
  <si>
    <t>WNeck Flange 600-NPS3 SCH-XXH</t>
  </si>
  <si>
    <t>WNeck Flange 600-NPS3.5 SCH-10</t>
  </si>
  <si>
    <t>WNeck Flange 600-NPS3.5 SCH-40</t>
  </si>
  <si>
    <t>WNeck Flange 600-NPS3.5 SCH-80</t>
  </si>
  <si>
    <t>WNeck Flange 600-NPS3.5 SCH-STD</t>
  </si>
  <si>
    <t>WNeck Flange 600-NPS3.5 SCH-XH</t>
  </si>
  <si>
    <t>WNeck Flange 600-NPS3.5 SCH-XXH</t>
  </si>
  <si>
    <t>WNeck Flange 600-NPS4 SCH-10</t>
  </si>
  <si>
    <t>WNeck Flange 600-NPS4 SCH-120</t>
  </si>
  <si>
    <t>WNeck Flange 600-NPS4 SCH-160</t>
  </si>
  <si>
    <t>WNeck Flange 600-NPS4 SCH-40</t>
  </si>
  <si>
    <t>WNeck Flange 600-NPS4 SCH-80</t>
  </si>
  <si>
    <t>WNeck Flange 600-NPS4 SCH-STD</t>
  </si>
  <si>
    <t>WNeck Flange 600-NPS4 SCH-XH</t>
  </si>
  <si>
    <t>WNeck Flange 600-NPS4 SCH-XXH</t>
  </si>
  <si>
    <t>WNeck Flange 600-NPS5 SCH-10</t>
  </si>
  <si>
    <t>WNeck Flange 600-NPS5 SCH-120</t>
  </si>
  <si>
    <t>WNeck Flange 600-NPS5 SCH-160</t>
  </si>
  <si>
    <t>WNeck Flange 600-NPS5 SCH-40</t>
  </si>
  <si>
    <t>WNeck Flange 600-NPS5 SCH-80</t>
  </si>
  <si>
    <t>WNeck Flange 600-NPS5 SCH-STD</t>
  </si>
  <si>
    <t>WNeck Flange 600-NPS5 SCH-XH</t>
  </si>
  <si>
    <t>WNeck Flange 600-NPS5 SCH-XXH</t>
  </si>
  <si>
    <t>WNeck Flange 600-NPS6 SCH-10</t>
  </si>
  <si>
    <t>WNeck Flange 600-NPS6 SCH-120</t>
  </si>
  <si>
    <t>WNeck Flange 600-NPS6 SCH-160</t>
  </si>
  <si>
    <t>WNeck Flange 600-NPS6 SCH-40</t>
  </si>
  <si>
    <t>WNeck Flange 600-NPS6 SCH-80</t>
  </si>
  <si>
    <t>WNeck Flange 600-NPS6 SCH-STD</t>
  </si>
  <si>
    <t>WNeck Flange 600-NPS6 SCH-XH</t>
  </si>
  <si>
    <t>WNeck Flange 600-NPS6 SCH-XXH</t>
  </si>
  <si>
    <t>WNeck Flange 600-NPS8 SCH-10</t>
  </si>
  <si>
    <t>WNeck Flange 600-NPS8 SCH-100</t>
  </si>
  <si>
    <t>WNeck Flange 600-NPS8 SCH-120</t>
  </si>
  <si>
    <t>WNeck Flange 600-NPS8 SCH-140</t>
  </si>
  <si>
    <t>WNeck Flange 600-NPS8 SCH-160</t>
  </si>
  <si>
    <t>WNeck Flange 600-NPS8 SCH-20</t>
  </si>
  <si>
    <t>WNeck Flange 600-NPS8 SCH-30</t>
  </si>
  <si>
    <t>WNeck Flange 600-NPS8 SCH-40</t>
  </si>
  <si>
    <t>WNeck Flange 600-NPS8 SCH-60</t>
  </si>
  <si>
    <t>WNeck Flange 600-NPS8 SCH-80</t>
  </si>
  <si>
    <t>WNeck Flange 600-NPS8 SCH-STD</t>
  </si>
  <si>
    <t>WNeck Flange 600-NPS8 SCH-XH</t>
  </si>
  <si>
    <t>WNeck Flange 600-NPS8 SCH-XXH</t>
  </si>
  <si>
    <t>WNeck Flange 600-NPS10 SCH-10</t>
  </si>
  <si>
    <t>WNeck Flange 600-NPS10 SCH-100</t>
  </si>
  <si>
    <t>WNeck Flange 600-NPS10 SCH-120</t>
  </si>
  <si>
    <t>WNeck Flange 600-NPS10 SCH-140</t>
  </si>
  <si>
    <t>WNeck Flange 600-NPS10 SCH-160</t>
  </si>
  <si>
    <t>WNeck Flange 600-NPS10 SCH-20</t>
  </si>
  <si>
    <t>WNeck Flange 600-NPS10 SCH-30</t>
  </si>
  <si>
    <t>WNeck Flange 600-NPS10 SCH-40</t>
  </si>
  <si>
    <t>WNeck Flange 600-NPS10 SCH-60</t>
  </si>
  <si>
    <t>WNeck Flange 600-NPS10 SCH-80</t>
  </si>
  <si>
    <t>WNeck Flange 600-NPS10 SCH-STD</t>
  </si>
  <si>
    <t>WNeck Flange 600-NPS10 SCH-XH</t>
  </si>
  <si>
    <t>WNeck Flange 600-NPS10 SCH-XXH</t>
  </si>
  <si>
    <t>WNeck Flange 600-NPS12 SCH-10</t>
  </si>
  <si>
    <t>WNeck Flange 600-NPS12 SCH-100</t>
  </si>
  <si>
    <t>WNeck Flange 600-NPS12 SCH-120</t>
  </si>
  <si>
    <t>WNeck Flange 600-NPS12 SCH-140</t>
  </si>
  <si>
    <t>WNeck Flange 600-NPS12 SCH-160</t>
  </si>
  <si>
    <t>WNeck Flange 600-NPS12 SCH-20</t>
  </si>
  <si>
    <t>WNeck Flange 600-NPS12 SCH-30</t>
  </si>
  <si>
    <t>WNeck Flange 600-NPS12 SCH-40</t>
  </si>
  <si>
    <t>WNeck Flange 600-NPS12 SCH-60</t>
  </si>
  <si>
    <t>WNeck Flange 600-NPS12 SCH-80</t>
  </si>
  <si>
    <t>WNeck Flange 600-NPS12 SCH-STD</t>
  </si>
  <si>
    <t>WNeck Flange 600-NPS12 SCH-XH</t>
  </si>
  <si>
    <t>WNeck Flange 600-NPS12 SCH-XXH</t>
  </si>
  <si>
    <t>WNeck Flange 600-NPS14 SCH-10</t>
  </si>
  <si>
    <t>WNeck Flange 600-NPS14 SCH-100</t>
  </si>
  <si>
    <t>WNeck Flange 600-NPS14 SCH-120</t>
  </si>
  <si>
    <t>WNeck Flange 600-NPS14 SCH-140</t>
  </si>
  <si>
    <t>WNeck Flange 600-NPS14 SCH-160</t>
  </si>
  <si>
    <t>WNeck Flange 600-NPS14 SCH-20</t>
  </si>
  <si>
    <t>WNeck Flange 600-NPS14 SCH-30</t>
  </si>
  <si>
    <t>WNeck Flange 600-NPS14 SCH-40</t>
  </si>
  <si>
    <t>WNeck Flange 600-NPS14 SCH-60</t>
  </si>
  <si>
    <t>WNeck Flange 600-NPS14 SCH-80</t>
  </si>
  <si>
    <t>WNeck Flange 600-NPS14 SCH-STD</t>
  </si>
  <si>
    <t>WNeck Flange 600-NPS14 SCH-XH</t>
  </si>
  <si>
    <t>WNeck Flange 600-NPS16 SCH-10</t>
  </si>
  <si>
    <t>WNeck Flange 600-NPS16 SCH-100</t>
  </si>
  <si>
    <t>WNeck Flange 600-NPS16 SCH-120</t>
  </si>
  <si>
    <t>WNeck Flange 600-NPS16 SCH-140</t>
  </si>
  <si>
    <t>WNeck Flange 600-NPS16 SCH-160</t>
  </si>
  <si>
    <t>WNeck Flange 600-NPS16 SCH-20</t>
  </si>
  <si>
    <t>WNeck Flange 600-NPS16 SCH-30</t>
  </si>
  <si>
    <t>WNeck Flange 600-NPS16 SCH-40</t>
  </si>
  <si>
    <t>WNeck Flange 600-NPS16 SCH-60</t>
  </si>
  <si>
    <t>WNeck Flange 600-NPS16 SCH-80</t>
  </si>
  <si>
    <t>WNeck Flange 600-NPS16 SCH-STD</t>
  </si>
  <si>
    <t>WNeck Flange 600-NPS16 SCH-XH</t>
  </si>
  <si>
    <t>WNeck Flange 600-NPS18 SCH-10</t>
  </si>
  <si>
    <t>WNeck Flange 600-NPS18 SCH-100</t>
  </si>
  <si>
    <t>WNeck Flange 600-NPS18 SCH-120</t>
  </si>
  <si>
    <t>WNeck Flange 600-NPS18 SCH-140</t>
  </si>
  <si>
    <t>WNeck Flange 600-NPS18 SCH-160</t>
  </si>
  <si>
    <t>WNeck Flange 600-NPS18 SCH-20</t>
  </si>
  <si>
    <t>WNeck Flange 600-NPS18 SCH-30</t>
  </si>
  <si>
    <t>WNeck Flange 600-NPS18 SCH-40</t>
  </si>
  <si>
    <t>WNeck Flange 600-NPS18 SCH-60</t>
  </si>
  <si>
    <t>WNeck Flange 600-NPS18 SCH-80</t>
  </si>
  <si>
    <t>WNeck Flange 600-NPS18 SCH-STD</t>
  </si>
  <si>
    <t>WNeck Flange 600-NPS18 SCH-XH</t>
  </si>
  <si>
    <t>WNeck Flange 600-NPS20 SCH-10</t>
  </si>
  <si>
    <t>WNeck Flange 600-NPS20 SCH-100</t>
  </si>
  <si>
    <t>WNeck Flange 600-NPS20 SCH-120</t>
  </si>
  <si>
    <t>WNeck Flange 600-NPS20 SCH-140</t>
  </si>
  <si>
    <t>WNeck Flange 600-NPS20 SCH-160</t>
  </si>
  <si>
    <t>WNeck Flange 600-NPS20 SCH-20</t>
  </si>
  <si>
    <t>WNeck Flange 600-NPS20 SCH-30</t>
  </si>
  <si>
    <t>WNeck Flange 600-NPS20 SCH-40</t>
  </si>
  <si>
    <t>WNeck Flange 600-NPS20 SCH-60</t>
  </si>
  <si>
    <t>WNeck Flange 600-NPS20 SCH-80</t>
  </si>
  <si>
    <t>WNeck Flange 600-NPS20 SCH-STD</t>
  </si>
  <si>
    <t>WNeck Flange 600-NPS20 SCH-XH</t>
  </si>
  <si>
    <t>WNeck Flange 600-NPS24 SCH-10</t>
  </si>
  <si>
    <t>WNeck Flange 600-NPS24 SCH-100</t>
  </si>
  <si>
    <t>WNeck Flange 600-NPS24 SCH-120</t>
  </si>
  <si>
    <t>WNeck Flange 600-NPS24 SCH-140</t>
  </si>
  <si>
    <t>WNeck Flange 600-NPS24 SCH-160</t>
  </si>
  <si>
    <t>WNeck Flange 600-NPS24 SCH-20</t>
  </si>
  <si>
    <t>WNeck Flange 600-NPS24 SCH-30</t>
  </si>
  <si>
    <t>WNeck Flange 600-NPS24 SCH-40</t>
  </si>
  <si>
    <t>WNeck Flange 600-NPS24 SCH-60</t>
  </si>
  <si>
    <t>WNeck Flange 600-NPS24 SCH-80</t>
  </si>
  <si>
    <t>WNeck Flange 600-NPS24 SCH-STD</t>
  </si>
  <si>
    <t>WNeck Flange 600-NPS24 SCH-XH</t>
  </si>
  <si>
    <t>WNeck Flange 900-NPS0.5 SCH-10</t>
  </si>
  <si>
    <t>WNeck Flange 900-NPS0.5 SCH-160</t>
  </si>
  <si>
    <t>WNeck Flange 900-NPS0.5 SCH-40</t>
  </si>
  <si>
    <t>WNeck Flange 900-NPS0.5 SCH-80</t>
  </si>
  <si>
    <t>WNeck Flange 900-NPS0.5 SCH-STD</t>
  </si>
  <si>
    <t>WNeck Flange 900-NPS0.5 SCH-XH</t>
  </si>
  <si>
    <t>WNeck Flange 900-NPS0.5 SCH-XXH</t>
  </si>
  <si>
    <t>WNeck Flange 900-NPS0.75 SCH-10</t>
  </si>
  <si>
    <t>WNeck Flange 900-NPS0.75 SCH-160</t>
  </si>
  <si>
    <t>WNeck Flange 900-NPS0.75 SCH-40</t>
  </si>
  <si>
    <t>WNeck Flange 900-NPS0.75 SCH-80</t>
  </si>
  <si>
    <t>WNeck Flange 900-NPS0.75 SCH-STD</t>
  </si>
  <si>
    <t>WNeck Flange 900-NPS0.75 SCH-XH</t>
  </si>
  <si>
    <t>WNeck Flange 900-NPS0.75 SCH-XXH</t>
  </si>
  <si>
    <t>WNeck Flange 900-NPS1 SCH-10</t>
  </si>
  <si>
    <t>WNeck Flange 900-NPS1 SCH-160</t>
  </si>
  <si>
    <t>WNeck Flange 900-NPS1 SCH-40</t>
  </si>
  <si>
    <t>WNeck Flange 900-NPS1 SCH-80</t>
  </si>
  <si>
    <t>WNeck Flange 900-NPS1 SCH-STD</t>
  </si>
  <si>
    <t>WNeck Flange 900-NPS1 SCH-XH</t>
  </si>
  <si>
    <t>WNeck Flange 900-NPS1 SCH-XXH</t>
  </si>
  <si>
    <t>WNeck Flange 900-NPS1.25 SCH-10</t>
  </si>
  <si>
    <t>WNeck Flange 900-NPS1.25 SCH-160</t>
  </si>
  <si>
    <t>WNeck Flange 900-NPS1.25 SCH-40</t>
  </si>
  <si>
    <t>WNeck Flange 900-NPS1.25 SCH-80</t>
  </si>
  <si>
    <t>WNeck Flange 900-NPS1.25 SCH-STD</t>
  </si>
  <si>
    <t>WNeck Flange 900-NPS1.25 SCH-XH</t>
  </si>
  <si>
    <t>WNeck Flange 900-NPS1.25 SCH-XXH</t>
  </si>
  <si>
    <t>WNeck Flange 900-NPS1.5 SCH-10</t>
  </si>
  <si>
    <t>WNeck Flange 900-NPS1.5 SCH-160</t>
  </si>
  <si>
    <t>WNeck Flange 900-NPS1.5 SCH-40</t>
  </si>
  <si>
    <t>WNeck Flange 900-NPS1.5 SCH-80</t>
  </si>
  <si>
    <t>WNeck Flange 900-NPS1.5 SCH-STD</t>
  </si>
  <si>
    <t>WNeck Flange 900-NPS1.5 SCH-XH</t>
  </si>
  <si>
    <t>WNeck Flange 900-NPS1.5 SCH-XXH</t>
  </si>
  <si>
    <t>WNeck Flange 900-NPS2 SCH-10</t>
  </si>
  <si>
    <t>WNeck Flange 900-NPS2 SCH-160</t>
  </si>
  <si>
    <t>WNeck Flange 900-NPS2 SCH-40</t>
  </si>
  <si>
    <t>WNeck Flange 900-NPS2 SCH-80</t>
  </si>
  <si>
    <t>WNeck Flange 900-NPS2 SCH-STD</t>
  </si>
  <si>
    <t>WNeck Flange 900-NPS2 SCH-XH</t>
  </si>
  <si>
    <t>WNeck Flange 900-NPS2 SCH-XXH</t>
  </si>
  <si>
    <t>WNeck Flange 900-NPS2.5 SCH-10</t>
  </si>
  <si>
    <t>WNeck Flange 900-NPS2.5 SCH-160</t>
  </si>
  <si>
    <t>WNeck Flange 900-NPS2.5 SCH-40</t>
  </si>
  <si>
    <t>WNeck Flange 900-NPS2.5 SCH-80</t>
  </si>
  <si>
    <t>WNeck Flange 900-NPS2.5 SCH-STD</t>
  </si>
  <si>
    <t>WNeck Flange 900-NPS2.5 SCH-XH</t>
  </si>
  <si>
    <t>WNeck Flange 900-NPS2.5 SCH-XXH</t>
  </si>
  <si>
    <t>WNeck Flange 900-NPS3 SCH-10</t>
  </si>
  <si>
    <t>WNeck Flange 900-NPS3 SCH-160</t>
  </si>
  <si>
    <t>WNeck Flange 900-NPS3 SCH-40</t>
  </si>
  <si>
    <t>WNeck Flange 900-NPS3 SCH-80</t>
  </si>
  <si>
    <t>WNeck Flange 900-NPS3 SCH-STD</t>
  </si>
  <si>
    <t>WNeck Flange 900-NPS3 SCH-XH</t>
  </si>
  <si>
    <t>WNeck Flange 900-NPS3 SCH-XXH</t>
  </si>
  <si>
    <t>WNeck Flange 900-NPS4 SCH-10</t>
  </si>
  <si>
    <t>WNeck Flange 900-NPS4 SCH-120</t>
  </si>
  <si>
    <t>WNeck Flange 900-NPS4 SCH-160</t>
  </si>
  <si>
    <t>WNeck Flange 900-NPS4 SCH-40</t>
  </si>
  <si>
    <t>WNeck Flange 900-NPS4 SCH-80</t>
  </si>
  <si>
    <t>WNeck Flange 900-NPS4 SCH-STD</t>
  </si>
  <si>
    <t>WNeck Flange 900-NPS4 SCH-XH</t>
  </si>
  <si>
    <t>WNeck Flange 900-NPS4 SCH-XXH</t>
  </si>
  <si>
    <t>WNeck Flange 900-NPS5 SCH-10</t>
  </si>
  <si>
    <t>WNeck Flange 900-NPS5 SCH-120</t>
  </si>
  <si>
    <t>WNeck Flange 900-NPS5 SCH-160</t>
  </si>
  <si>
    <t>WNeck Flange 900-NPS5 SCH-40</t>
  </si>
  <si>
    <t>WNeck Flange 900-NPS5 SCH-80</t>
  </si>
  <si>
    <t>WNeck Flange 900-NPS5 SCH-STD</t>
  </si>
  <si>
    <t>WNeck Flange 900-NPS5 SCH-XH</t>
  </si>
  <si>
    <t>WNeck Flange 900-NPS5 SCH-XXH</t>
  </si>
  <si>
    <t>WNeck Flange 900-NPS6 SCH-10</t>
  </si>
  <si>
    <t>WNeck Flange 900-NPS6 SCH-120</t>
  </si>
  <si>
    <t>WNeck Flange 900-NPS6 SCH-160</t>
  </si>
  <si>
    <t>WNeck Flange 900-NPS6 SCH-40</t>
  </si>
  <si>
    <t>WNeck Flange 900-NPS6 SCH-80</t>
  </si>
  <si>
    <t>WNeck Flange 900-NPS6 SCH-STD</t>
  </si>
  <si>
    <t>WNeck Flange 900-NPS6 SCH-XH</t>
  </si>
  <si>
    <t>WNeck Flange 900-NPS6 SCH-XXH</t>
  </si>
  <si>
    <t>WNeck Flange 900-NPS8 SCH-10</t>
  </si>
  <si>
    <t>WNeck Flange 900-NPS8 SCH-100</t>
  </si>
  <si>
    <t>WNeck Flange 900-NPS8 SCH-120</t>
  </si>
  <si>
    <t>WNeck Flange 900-NPS8 SCH-140</t>
  </si>
  <si>
    <t>WNeck Flange 900-NPS8 SCH-160</t>
  </si>
  <si>
    <t>WNeck Flange 900-NPS8 SCH-20</t>
  </si>
  <si>
    <t>WNeck Flange 900-NPS8 SCH-30</t>
  </si>
  <si>
    <t>WNeck Flange 900-NPS8 SCH-40</t>
  </si>
  <si>
    <t>WNeck Flange 900-NPS8 SCH-60</t>
  </si>
  <si>
    <t>WNeck Flange 900-NPS8 SCH-80</t>
  </si>
  <si>
    <t>WNeck Flange 900-NPS8 SCH-STD</t>
  </si>
  <si>
    <t>WNeck Flange 900-NPS8 SCH-XH</t>
  </si>
  <si>
    <t>WNeck Flange 900-NPS8 SCH-XXH</t>
  </si>
  <si>
    <t>WNeck Flange 900-NPS10 SCH-10</t>
  </si>
  <si>
    <t>WNeck Flange 900-NPS10 SCH-100</t>
  </si>
  <si>
    <t>WNeck Flange 900-NPS10 SCH-120</t>
  </si>
  <si>
    <t>WNeck Flange 900-NPS10 SCH-140</t>
  </si>
  <si>
    <t>WNeck Flange 900-NPS10 SCH-160</t>
  </si>
  <si>
    <t>WNeck Flange 900-NPS10 SCH-20</t>
  </si>
  <si>
    <t>WNeck Flange 900-NPS10 SCH-30</t>
  </si>
  <si>
    <t>WNeck Flange 900-NPS10 SCH-40</t>
  </si>
  <si>
    <t>WNeck Flange 900-NPS10 SCH-60</t>
  </si>
  <si>
    <t>WNeck Flange 900-NPS10 SCH-80</t>
  </si>
  <si>
    <t>WNeck Flange 900-NPS10 SCH-STD</t>
  </si>
  <si>
    <t>WNeck Flange 900-NPS10 SCH-XH</t>
  </si>
  <si>
    <t>WNeck Flange 900-NPS10 SCH-XXH</t>
  </si>
  <si>
    <t>WNeck Flange 900-NPS12 SCH-10</t>
  </si>
  <si>
    <t>WNeck Flange 900-NPS12 SCH-100</t>
  </si>
  <si>
    <t>WNeck Flange 900-NPS12 SCH-120</t>
  </si>
  <si>
    <t>WNeck Flange 900-NPS12 SCH-140</t>
  </si>
  <si>
    <t>WNeck Flange 900-NPS12 SCH-160</t>
  </si>
  <si>
    <t>WNeck Flange 900-NPS12 SCH-20</t>
  </si>
  <si>
    <t>WNeck Flange 900-NPS12 SCH-30</t>
  </si>
  <si>
    <t>WNeck Flange 900-NPS12 SCH-40</t>
  </si>
  <si>
    <t>WNeck Flange 900-NPS12 SCH-60</t>
  </si>
  <si>
    <t>WNeck Flange 900-NPS12 SCH-80</t>
  </si>
  <si>
    <t>WNeck Flange 900-NPS12 SCH-STD</t>
  </si>
  <si>
    <t>WNeck Flange 900-NPS12 SCH-XH</t>
  </si>
  <si>
    <t>WNeck Flange 900-NPS12 SCH-XXH</t>
  </si>
  <si>
    <t>WNeck Flange 900-NPS14 SCH-10</t>
  </si>
  <si>
    <t>WNeck Flange 900-NPS14 SCH-100</t>
  </si>
  <si>
    <t>WNeck Flange 900-NPS14 SCH-120</t>
  </si>
  <si>
    <t>WNeck Flange 900-NPS14 SCH-140</t>
  </si>
  <si>
    <t>WNeck Flange 900-NPS14 SCH-160</t>
  </si>
  <si>
    <t>WNeck Flange 900-NPS14 SCH-20</t>
  </si>
  <si>
    <t>WNeck Flange 900-NPS14 SCH-30</t>
  </si>
  <si>
    <t>WNeck Flange 900-NPS14 SCH-40</t>
  </si>
  <si>
    <t>WNeck Flange 900-NPS14 SCH-60</t>
  </si>
  <si>
    <t>WNeck Flange 900-NPS14 SCH-80</t>
  </si>
  <si>
    <t>WNeck Flange 900-NPS14 SCH-STD</t>
  </si>
  <si>
    <t>WNeck Flange 900-NPS14 SCH-XH</t>
  </si>
  <si>
    <t>WNeck Flange 900-NPS16 SCH-10</t>
  </si>
  <si>
    <t>WNeck Flange 900-NPS16 SCH-100</t>
  </si>
  <si>
    <t>WNeck Flange 900-NPS16 SCH-120</t>
  </si>
  <si>
    <t>WNeck Flange 900-NPS16 SCH-140</t>
  </si>
  <si>
    <t>WNeck Flange 900-NPS16 SCH-160</t>
  </si>
  <si>
    <t>WNeck Flange 900-NPS16 SCH-20</t>
  </si>
  <si>
    <t>WNeck Flange 900-NPS16 SCH-30</t>
  </si>
  <si>
    <t>WNeck Flange 900-NPS16 SCH-40</t>
  </si>
  <si>
    <t>WNeck Flange 900-NPS16 SCH-60</t>
  </si>
  <si>
    <t>WNeck Flange 900-NPS16 SCH-80</t>
  </si>
  <si>
    <t>WNeck Flange 900-NPS16 SCH-STD</t>
  </si>
  <si>
    <t>WNeck Flange 900-NPS16 SCH-XH</t>
  </si>
  <si>
    <t>WNeck Flange 900-NPS18 SCH-10</t>
  </si>
  <si>
    <t>WNeck Flange 900-NPS18 SCH-100</t>
  </si>
  <si>
    <t>WNeck Flange 900-NPS18 SCH-120</t>
  </si>
  <si>
    <t>WNeck Flange 900-NPS18 SCH-140</t>
  </si>
  <si>
    <t>WNeck Flange 900-NPS18 SCH-160</t>
  </si>
  <si>
    <t>WNeck Flange 900-NPS18 SCH-20</t>
  </si>
  <si>
    <t>WNeck Flange 900-NPS18 SCH-30</t>
  </si>
  <si>
    <t>WNeck Flange 900-NPS18 SCH-40</t>
  </si>
  <si>
    <t>WNeck Flange 900-NPS18 SCH-60</t>
  </si>
  <si>
    <t>WNeck Flange 900-NPS18 SCH-80</t>
  </si>
  <si>
    <t>WNeck Flange 900-NPS18 SCH-STD</t>
  </si>
  <si>
    <t>WNeck Flange 900-NPS18 SCH-XH</t>
  </si>
  <si>
    <t>WNeck Flange 900-NPS20 SCH-10</t>
  </si>
  <si>
    <t>WNeck Flange 900-NPS20 SCH-100</t>
  </si>
  <si>
    <t>WNeck Flange 900-NPS20 SCH-120</t>
  </si>
  <si>
    <t>WNeck Flange 900-NPS20 SCH-140</t>
  </si>
  <si>
    <t>WNeck Flange 900-NPS20 SCH-160</t>
  </si>
  <si>
    <t>WNeck Flange 900-NPS20 SCH-20</t>
  </si>
  <si>
    <t>WNeck Flange 900-NPS20 SCH-30</t>
  </si>
  <si>
    <t>WNeck Flange 900-NPS20 SCH-40</t>
  </si>
  <si>
    <t>WNeck Flange 900-NPS20 SCH-60</t>
  </si>
  <si>
    <t>WNeck Flange 900-NPS20 SCH-80</t>
  </si>
  <si>
    <t>WNeck Flange 900-NPS20 SCH-STD</t>
  </si>
  <si>
    <t>WNeck Flange 900-NPS20 SCH-XH</t>
  </si>
  <si>
    <t>WNeck Flange 900-NPS24 SCH-10</t>
  </si>
  <si>
    <t>WNeck Flange 900-NPS24 SCH-100</t>
  </si>
  <si>
    <t>WNeck Flange 900-NPS24 SCH-120</t>
  </si>
  <si>
    <t>WNeck Flange 900-NPS24 SCH-140</t>
  </si>
  <si>
    <t>WNeck Flange 900-NPS24 SCH-160</t>
  </si>
  <si>
    <t>WNeck Flange 900-NPS24 SCH-20</t>
  </si>
  <si>
    <t>WNeck Flange 900-NPS24 SCH-30</t>
  </si>
  <si>
    <t>WNeck Flange 900-NPS24 SCH-40</t>
  </si>
  <si>
    <t>WNeck Flange 900-NPS24 SCH-60</t>
  </si>
  <si>
    <t>WNeck Flange 900-NPS24 SCH-80</t>
  </si>
  <si>
    <t>WNeck Flange 900-NPS24 SCH-STD</t>
  </si>
  <si>
    <t>WNeck Flange 900-NPS24 SCH-XH</t>
  </si>
  <si>
    <t>WNeck Flange 1500-NPS0.5 SCH-10</t>
  </si>
  <si>
    <t>WNeck Flange 1500-NPS0.5 SCH-160</t>
  </si>
  <si>
    <t>WNeck Flange 1500-NPS0.5 SCH-40</t>
  </si>
  <si>
    <t>WNeck Flange 1500-NPS0.5 SCH-80</t>
  </si>
  <si>
    <t>WNeck Flange 1500-NPS0.5 SCH-STD</t>
  </si>
  <si>
    <t>WNeck Flange 1500-NPS0.5 SCH-XH</t>
  </si>
  <si>
    <t>WNeck Flange 1500-NPS0.5 SCH-XXH</t>
  </si>
  <si>
    <t>WNeck Flange 1500-NPS0.75 SCH-10</t>
  </si>
  <si>
    <t>WNeck Flange 1500-NPS0.75 SCH-160</t>
  </si>
  <si>
    <t>WNeck Flange 1500-NPS0.75 SCH-40</t>
  </si>
  <si>
    <t>WNeck Flange 1500-NPS0.75 SCH-80</t>
  </si>
  <si>
    <t>WNeck Flange 1500-NPS0.75 SCH-STD</t>
  </si>
  <si>
    <t>WNeck Flange 1500-NPS0.75 SCH-XH</t>
  </si>
  <si>
    <t>WNeck Flange 1500-NPS0.75 SCH-XXH</t>
  </si>
  <si>
    <t>WNeck Flange 1500-NPS1 SCH-10</t>
  </si>
  <si>
    <t>WNeck Flange 1500-NPS1 SCH-160</t>
  </si>
  <si>
    <t>WNeck Flange 1500-NPS1 SCH-40</t>
  </si>
  <si>
    <t>WNeck Flange 1500-NPS1 SCH-80</t>
  </si>
  <si>
    <t>WNeck Flange 1500-NPS1 SCH-STD</t>
  </si>
  <si>
    <t>WNeck Flange 1500-NPS1 SCH-XH</t>
  </si>
  <si>
    <t>WNeck Flange 1500-NPS1 SCH-XXH</t>
  </si>
  <si>
    <t>WNeck Flange 1500-NPS1.25 SCH-10</t>
  </si>
  <si>
    <t>WNeck Flange 1500-NPS1.25 SCH-160</t>
  </si>
  <si>
    <t>WNeck Flange 1500-NPS1.25 SCH-40</t>
  </si>
  <si>
    <t>WNeck Flange 1500-NPS1.25 SCH-80</t>
  </si>
  <si>
    <t>WNeck Flange 1500-NPS1.25 SCH-STD</t>
  </si>
  <si>
    <t>WNeck Flange 1500-NPS1.25 SCH-XH</t>
  </si>
  <si>
    <t>WNeck Flange 1500-NPS1.25 SCH-XXH</t>
  </si>
  <si>
    <t>WNeck Flange 1500-NPS1.5 SCH-10</t>
  </si>
  <si>
    <t>WNeck Flange 1500-NPS1.5 SCH-160</t>
  </si>
  <si>
    <t>WNeck Flange 1500-NPS1.5 SCH-40</t>
  </si>
  <si>
    <t>WNeck Flange 1500-NPS1.5 SCH-80</t>
  </si>
  <si>
    <t>WNeck Flange 1500-NPS1.5 SCH-STD</t>
  </si>
  <si>
    <t>WNeck Flange 1500-NPS1.5 SCH-XH</t>
  </si>
  <si>
    <t>WNeck Flange 1500-NPS1.5 SCH-XXH</t>
  </si>
  <si>
    <t>WNeck Flange 1500-NPS2 SCH-10</t>
  </si>
  <si>
    <t>WNeck Flange 1500-NPS2 SCH-160</t>
  </si>
  <si>
    <t>WNeck Flange 1500-NPS2 SCH-40</t>
  </si>
  <si>
    <t>WNeck Flange 1500-NPS2 SCH-80</t>
  </si>
  <si>
    <t>WNeck Flange 1500-NPS2 SCH-STD</t>
  </si>
  <si>
    <t>WNeck Flange 1500-NPS2 SCH-XH</t>
  </si>
  <si>
    <t>WNeck Flange 1500-NPS2 SCH-XXH</t>
  </si>
  <si>
    <t>WNeck Flange 1500-NPS2.5 SCH-10</t>
  </si>
  <si>
    <t>WNeck Flange 1500-NPS2.5 SCH-160</t>
  </si>
  <si>
    <t>WNeck Flange 1500-NPS2.5 SCH-40</t>
  </si>
  <si>
    <t>WNeck Flange 1500-NPS2.5 SCH-80</t>
  </si>
  <si>
    <t>WNeck Flange 1500-NPS2.5 SCH-STD</t>
  </si>
  <si>
    <t>WNeck Flange 1500-NPS2.5 SCH-XH</t>
  </si>
  <si>
    <t>WNeck Flange 1500-NPS2.5 SCH-XXH</t>
  </si>
  <si>
    <t>WNeck Flange 1500-NPS3 SCH-10</t>
  </si>
  <si>
    <t>WNeck Flange 1500-NPS3 SCH-160</t>
  </si>
  <si>
    <t>WNeck Flange 1500-NPS3 SCH-40</t>
  </si>
  <si>
    <t>WNeck Flange 1500-NPS3 SCH-80</t>
  </si>
  <si>
    <t>WNeck Flange 1500-NPS3 SCH-STD</t>
  </si>
  <si>
    <t>WNeck Flange 1500-NPS3 SCH-XH</t>
  </si>
  <si>
    <t>WNeck Flange 1500-NPS3 SCH-XXH</t>
  </si>
  <si>
    <t>WNeck Flange 1500-NPS4 SCH-10</t>
  </si>
  <si>
    <t>WNeck Flange 1500-NPS4 SCH-120</t>
  </si>
  <si>
    <t>WNeck Flange 1500-NPS4 SCH-160</t>
  </si>
  <si>
    <t>WNeck Flange 1500-NPS4 SCH-40</t>
  </si>
  <si>
    <t>WNeck Flange 1500-NPS4 SCH-80</t>
  </si>
  <si>
    <t>WNeck Flange 1500-NPS4 SCH-STD</t>
  </si>
  <si>
    <t>WNeck Flange 1500-NPS4 SCH-XH</t>
  </si>
  <si>
    <t>WNeck Flange 1500-NPS4 SCH-XXH</t>
  </si>
  <si>
    <t>WNeck Flange 1500-NPS5 SCH-10</t>
  </si>
  <si>
    <t>WNeck Flange 1500-NPS5 SCH-120</t>
  </si>
  <si>
    <t>WNeck Flange 1500-NPS5 SCH-160</t>
  </si>
  <si>
    <t>WNeck Flange 1500-NPS5 SCH-40</t>
  </si>
  <si>
    <t>WNeck Flange 1500-NPS5 SCH-80</t>
  </si>
  <si>
    <t>WNeck Flange 1500-NPS5 SCH-STD</t>
  </si>
  <si>
    <t>WNeck Flange 1500-NPS5 SCH-XH</t>
  </si>
  <si>
    <t>WNeck Flange 1500-NPS5 SCH-XXH</t>
  </si>
  <si>
    <t>WNeck Flange 1500-NPS6 SCH-10</t>
  </si>
  <si>
    <t>WNeck Flange 1500-NPS6 SCH-120</t>
  </si>
  <si>
    <t>WNeck Flange 1500-NPS6 SCH-160</t>
  </si>
  <si>
    <t>WNeck Flange 1500-NPS6 SCH-40</t>
  </si>
  <si>
    <t>WNeck Flange 1500-NPS6 SCH-80</t>
  </si>
  <si>
    <t>WNeck Flange 1500-NPS6 SCH-STD</t>
  </si>
  <si>
    <t>WNeck Flange 1500-NPS6 SCH-XH</t>
  </si>
  <si>
    <t>WNeck Flange 1500-NPS6 SCH-XXH</t>
  </si>
  <si>
    <t>WNeck Flange 1500-NPS8 SCH-10</t>
  </si>
  <si>
    <t>WNeck Flange 1500-NPS8 SCH-100</t>
  </si>
  <si>
    <t>WNeck Flange 1500-NPS8 SCH-120</t>
  </si>
  <si>
    <t>WNeck Flange 1500-NPS8 SCH-140</t>
  </si>
  <si>
    <t>WNeck Flange 1500-NPS8 SCH-160</t>
  </si>
  <si>
    <t>WNeck Flange 1500-NPS8 SCH-20</t>
  </si>
  <si>
    <t>WNeck Flange 1500-NPS8 SCH-30</t>
  </si>
  <si>
    <t>WNeck Flange 1500-NPS8 SCH-40</t>
  </si>
  <si>
    <t>WNeck Flange 1500-NPS8 SCH-60</t>
  </si>
  <si>
    <t>WNeck Flange 1500-NPS8 SCH-80</t>
  </si>
  <si>
    <t>WNeck Flange 1500-NPS8 SCH-STD</t>
  </si>
  <si>
    <t>WNeck Flange 1500-NPS8 SCH-XH</t>
  </si>
  <si>
    <t>WNeck Flange 1500-NPS8 SCH-XXH</t>
  </si>
  <si>
    <t>WNeck Flange 1500-NPS10 SCH-10</t>
  </si>
  <si>
    <t>WNeck Flange 1500-NPS10 SCH-100</t>
  </si>
  <si>
    <t>WNeck Flange 1500-NPS10 SCH-120</t>
  </si>
  <si>
    <t>WNeck Flange 1500-NPS10 SCH-140</t>
  </si>
  <si>
    <t>WNeck Flange 1500-NPS10 SCH-160</t>
  </si>
  <si>
    <t>WNeck Flange 1500-NPS10 SCH-20</t>
  </si>
  <si>
    <t>WNeck Flange 1500-NPS10 SCH-30</t>
  </si>
  <si>
    <t>WNeck Flange 1500-NPS10 SCH-40</t>
  </si>
  <si>
    <t>WNeck Flange 1500-NPS10 SCH-60</t>
  </si>
  <si>
    <t>WNeck Flange 1500-NPS10 SCH-80</t>
  </si>
  <si>
    <t>WNeck Flange 1500-NPS10 SCH-STD</t>
  </si>
  <si>
    <t>WNeck Flange 1500-NPS10 SCH-XH</t>
  </si>
  <si>
    <t>WNeck Flange 1500-NPS10 SCH-XXH</t>
  </si>
  <si>
    <t>WNeck Flange 1500-NPS12 SCH-10</t>
  </si>
  <si>
    <t>WNeck Flange 1500-NPS12 SCH-100</t>
  </si>
  <si>
    <t>WNeck Flange 1500-NPS12 SCH-120</t>
  </si>
  <si>
    <t>WNeck Flange 1500-NPS12 SCH-140</t>
  </si>
  <si>
    <t>WNeck Flange 1500-NPS12 SCH-160</t>
  </si>
  <si>
    <t>WNeck Flange 1500-NPS12 SCH-20</t>
  </si>
  <si>
    <t>WNeck Flange 1500-NPS12 SCH-30</t>
  </si>
  <si>
    <t>WNeck Flange 1500-NPS12 SCH-40</t>
  </si>
  <si>
    <t>WNeck Flange 1500-NPS12 SCH-60</t>
  </si>
  <si>
    <t>WNeck Flange 1500-NPS12 SCH-80</t>
  </si>
  <si>
    <t>WNeck Flange 1500-NPS12 SCH-STD</t>
  </si>
  <si>
    <t>WNeck Flange 1500-NPS12 SCH-XH</t>
  </si>
  <si>
    <t>WNeck Flange 1500-NPS12 SCH-XXH</t>
  </si>
  <si>
    <t>WNeck Flange 1500-NPS14 SCH-10</t>
  </si>
  <si>
    <t>WNeck Flange 1500-NPS14 SCH-100</t>
  </si>
  <si>
    <t>WNeck Flange 1500-NPS14 SCH-120</t>
  </si>
  <si>
    <t>WNeck Flange 1500-NPS14 SCH-140</t>
  </si>
  <si>
    <t>WNeck Flange 1500-NPS14 SCH-160</t>
  </si>
  <si>
    <t>WNeck Flange 1500-NPS14 SCH-20</t>
  </si>
  <si>
    <t>WNeck Flange 1500-NPS14 SCH-30</t>
  </si>
  <si>
    <t>WNeck Flange 1500-NPS14 SCH-40</t>
  </si>
  <si>
    <t>WNeck Flange 1500-NPS14 SCH-60</t>
  </si>
  <si>
    <t>WNeck Flange 1500-NPS14 SCH-80</t>
  </si>
  <si>
    <t>WNeck Flange 1500-NPS14 SCH-STD</t>
  </si>
  <si>
    <t>WNeck Flange 1500-NPS14 SCH-XH</t>
  </si>
  <si>
    <t>WNeck Flange 1500-NPS16 SCH-10</t>
  </si>
  <si>
    <t>WNeck Flange 1500-NPS16 SCH-100</t>
  </si>
  <si>
    <t>WNeck Flange 1500-NPS16 SCH-120</t>
  </si>
  <si>
    <t>WNeck Flange 1500-NPS16 SCH-140</t>
  </si>
  <si>
    <t>WNeck Flange 1500-NPS16 SCH-160</t>
  </si>
  <si>
    <t>WNeck Flange 1500-NPS16 SCH-20</t>
  </si>
  <si>
    <t>WNeck Flange 1500-NPS16 SCH-30</t>
  </si>
  <si>
    <t>WNeck Flange 1500-NPS16 SCH-40</t>
  </si>
  <si>
    <t>WNeck Flange 1500-NPS16 SCH-60</t>
  </si>
  <si>
    <t>WNeck Flange 1500-NPS16 SCH-80</t>
  </si>
  <si>
    <t>WNeck Flange 1500-NPS16 SCH-STD</t>
  </si>
  <si>
    <t>WNeck Flange 1500-NPS16 SCH-XH</t>
  </si>
  <si>
    <t>WNeck Flange 1500-NPS18 SCH-10</t>
  </si>
  <si>
    <t>WNeck Flange 1500-NPS18 SCH-100</t>
  </si>
  <si>
    <t>WNeck Flange 1500-NPS18 SCH-120</t>
  </si>
  <si>
    <t>WNeck Flange 1500-NPS18 SCH-140</t>
  </si>
  <si>
    <t>WNeck Flange 1500-NPS18 SCH-160</t>
  </si>
  <si>
    <t>WNeck Flange 1500-NPS18 SCH-20</t>
  </si>
  <si>
    <t>WNeck Flange 1500-NPS18 SCH-30</t>
  </si>
  <si>
    <t>WNeck Flange 1500-NPS18 SCH-40</t>
  </si>
  <si>
    <t>WNeck Flange 1500-NPS18 SCH-60</t>
  </si>
  <si>
    <t>WNeck Flange 1500-NPS18 SCH-80</t>
  </si>
  <si>
    <t>WNeck Flange 1500-NPS18 SCH-STD</t>
  </si>
  <si>
    <t>WNeck Flange 1500-NPS18 SCH-XH</t>
  </si>
  <si>
    <t>WNeck Flange 1500-NPS20 SCH-10</t>
  </si>
  <si>
    <t>WNeck Flange 1500-NPS20 SCH-100</t>
  </si>
  <si>
    <t>WNeck Flange 1500-NPS20 SCH-120</t>
  </si>
  <si>
    <t>WNeck Flange 1500-NPS20 SCH-140</t>
  </si>
  <si>
    <t>WNeck Flange 1500-NPS20 SCH-160</t>
  </si>
  <si>
    <t>WNeck Flange 1500-NPS20 SCH-20</t>
  </si>
  <si>
    <t>WNeck Flange 1500-NPS20 SCH-30</t>
  </si>
  <si>
    <t>WNeck Flange 1500-NPS20 SCH-40</t>
  </si>
  <si>
    <t>WNeck Flange 1500-NPS20 SCH-60</t>
  </si>
  <si>
    <t>WNeck Flange 1500-NPS20 SCH-80</t>
  </si>
  <si>
    <t>WNeck Flange 1500-NPS20 SCH-STD</t>
  </si>
  <si>
    <t>WNeck Flange 1500-NPS20 SCH-XH</t>
  </si>
  <si>
    <t>WNeck Flange 1500-NPS24 SCH-10</t>
  </si>
  <si>
    <t>WNeck Flange 1500-NPS24 SCH-100</t>
  </si>
  <si>
    <t>WNeck Flange 1500-NPS24 SCH-120</t>
  </si>
  <si>
    <t>WNeck Flange 1500-NPS24 SCH-140</t>
  </si>
  <si>
    <t>WNeck Flange 1500-NPS24 SCH-160</t>
  </si>
  <si>
    <t>WNeck Flange 1500-NPS24 SCH-20</t>
  </si>
  <si>
    <t>WNeck Flange 1500-NPS24 SCH-30</t>
  </si>
  <si>
    <t>WNeck Flange 1500-NPS24 SCH-40</t>
  </si>
  <si>
    <t>WNeck Flange 1500-NPS24 SCH-60</t>
  </si>
  <si>
    <t>WNeck Flange 1500-NPS24 SCH-80</t>
  </si>
  <si>
    <t>WNeck Flange 1500-NPS24 SCH-STD</t>
  </si>
  <si>
    <t>WNeck Flange 1500-NPS24 SCH-XH</t>
  </si>
  <si>
    <t>WNeck Flange 2500-NPS0.5 SCH-10</t>
  </si>
  <si>
    <t>WNeck Flange 2500-NPS0.5 SCH-160</t>
  </si>
  <si>
    <t>WNeck Flange 2500-NPS0.5 SCH-40</t>
  </si>
  <si>
    <t>WNeck Flange 2500-NPS0.5 SCH-80</t>
  </si>
  <si>
    <t>WNeck Flange 2500-NPS0.5 SCH-STD</t>
  </si>
  <si>
    <t>WNeck Flange 2500-NPS0.5 SCH-XH</t>
  </si>
  <si>
    <t>WNeck Flange 2500-NPS0.5 SCH-XXH</t>
  </si>
  <si>
    <t>WNeck Flange 2500-NPS0.75 SCH-10</t>
  </si>
  <si>
    <t>WNeck Flange 2500-NPS0.75 SCH-160</t>
  </si>
  <si>
    <t>WNeck Flange 2500-NPS0.75 SCH-40</t>
  </si>
  <si>
    <t>WNeck Flange 2500-NPS0.75 SCH-80</t>
  </si>
  <si>
    <t>WNeck Flange 2500-NPS0.75 SCH-STD</t>
  </si>
  <si>
    <t>WNeck Flange 2500-NPS0.75 SCH-XH</t>
  </si>
  <si>
    <t>WNeck Flange 2500-NPS0.75 SCH-XXH</t>
  </si>
  <si>
    <t>WNeck Flange 2500-NPS1 SCH-10</t>
  </si>
  <si>
    <t>WNeck Flange 2500-NPS1 SCH-160</t>
  </si>
  <si>
    <t>WNeck Flange 2500-NPS1 SCH-40</t>
  </si>
  <si>
    <t>WNeck Flange 2500-NPS1 SCH-80</t>
  </si>
  <si>
    <t>WNeck Flange 2500-NPS1 SCH-STD</t>
  </si>
  <si>
    <t>WNeck Flange 2500-NPS1 SCH-XH</t>
  </si>
  <si>
    <t>WNeck Flange 2500-NPS1 SCH-XXH</t>
  </si>
  <si>
    <t>WNeck Flange 2500-NPS1.25 SCH-10</t>
  </si>
  <si>
    <t>WNeck Flange 2500-NPS1.25 SCH-160</t>
  </si>
  <si>
    <t>WNeck Flange 2500-NPS1.25 SCH-40</t>
  </si>
  <si>
    <t>WNeck Flange 2500-NPS1.25 SCH-80</t>
  </si>
  <si>
    <t>WNeck Flange 2500-NPS1.25 SCH-STD</t>
  </si>
  <si>
    <t>WNeck Flange 2500-NPS1.25 SCH-XH</t>
  </si>
  <si>
    <t>WNeck Flange 2500-NPS1.25 SCH-XXH</t>
  </si>
  <si>
    <t>WNeck Flange 2500-NPS1.5 SCH-10</t>
  </si>
  <si>
    <t>WNeck Flange 2500-NPS1.5 SCH-160</t>
  </si>
  <si>
    <t>WNeck Flange 2500-NPS1.5 SCH-40</t>
  </si>
  <si>
    <t>WNeck Flange 2500-NPS1.5 SCH-80</t>
  </si>
  <si>
    <t>WNeck Flange 2500-NPS1.5 SCH-STD</t>
  </si>
  <si>
    <t>WNeck Flange 2500-NPS1.5 SCH-XH</t>
  </si>
  <si>
    <t>WNeck Flange 2500-NPS1.5 SCH-XXH</t>
  </si>
  <si>
    <t>WNeck Flange 2500-NPS2 SCH-10</t>
  </si>
  <si>
    <t>WNeck Flange 2500-NPS2 SCH-160</t>
  </si>
  <si>
    <t>WNeck Flange 2500-NPS2 SCH-40</t>
  </si>
  <si>
    <t>WNeck Flange 2500-NPS2 SCH-80</t>
  </si>
  <si>
    <t>WNeck Flange 2500-NPS2 SCH-STD</t>
  </si>
  <si>
    <t>WNeck Flange 2500-NPS2 SCH-XH</t>
  </si>
  <si>
    <t>WNeck Flange 2500-NPS2 SCH-XXH</t>
  </si>
  <si>
    <t>WNeck Flange 2500-NPS2.5 SCH-10</t>
  </si>
  <si>
    <t>WNeck Flange 2500-NPS2.5 SCH-160</t>
  </si>
  <si>
    <t>WNeck Flange 2500-NPS2.5 SCH-40</t>
  </si>
  <si>
    <t>WNeck Flange 2500-NPS2.5 SCH-80</t>
  </si>
  <si>
    <t>WNeck Flange 2500-NPS2.5 SCH-STD</t>
  </si>
  <si>
    <t>WNeck Flange 2500-NPS2.5 SCH-XH</t>
  </si>
  <si>
    <t>WNeck Flange 2500-NPS2.5 SCH-XXH</t>
  </si>
  <si>
    <t>WNeck Flange 2500-NPS3 SCH-10</t>
  </si>
  <si>
    <t>WNeck Flange 2500-NPS3 SCH-160</t>
  </si>
  <si>
    <t>WNeck Flange 2500-NPS3 SCH-40</t>
  </si>
  <si>
    <t>WNeck Flange 2500-NPS3 SCH-80</t>
  </si>
  <si>
    <t>WNeck Flange 2500-NPS3 SCH-STD</t>
  </si>
  <si>
    <t>WNeck Flange 2500-NPS3 SCH-XH</t>
  </si>
  <si>
    <t>WNeck Flange 2500-NPS3 SCH-XXH</t>
  </si>
  <si>
    <t>WNeck Flange 2500-NPS4 SCH-10</t>
  </si>
  <si>
    <t>WNeck Flange 2500-NPS4 SCH-120</t>
  </si>
  <si>
    <t>WNeck Flange 2500-NPS4 SCH-160</t>
  </si>
  <si>
    <t>WNeck Flange 2500-NPS4 SCH-40</t>
  </si>
  <si>
    <t>WNeck Flange 2500-NPS4 SCH-80</t>
  </si>
  <si>
    <t>WNeck Flange 2500-NPS4 SCH-STD</t>
  </si>
  <si>
    <t>WNeck Flange 2500-NPS4 SCH-XH</t>
  </si>
  <si>
    <t>WNeck Flange 2500-NPS4 SCH-XXH</t>
  </si>
  <si>
    <t>WNeck Flange 2500-NPS5 SCH-10</t>
  </si>
  <si>
    <t>WNeck Flange 2500-NPS5 SCH-120</t>
  </si>
  <si>
    <t>WNeck Flange 2500-NPS5 SCH-160</t>
  </si>
  <si>
    <t>WNeck Flange 2500-NPS5 SCH-40</t>
  </si>
  <si>
    <t>WNeck Flange 2500-NPS5 SCH-80</t>
  </si>
  <si>
    <t>WNeck Flange 2500-NPS5 SCH-STD</t>
  </si>
  <si>
    <t>WNeck Flange 2500-NPS5 SCH-XH</t>
  </si>
  <si>
    <t>WNeck Flange 2500-NPS5 SCH-XXH</t>
  </si>
  <si>
    <t>WNeck Flange 2500-NPS6 SCH-10</t>
  </si>
  <si>
    <t>WNeck Flange 2500-NPS6 SCH-120</t>
  </si>
  <si>
    <t>WNeck Flange 2500-NPS6 SCH-160</t>
  </si>
  <si>
    <t>WNeck Flange 2500-NPS6 SCH-40</t>
  </si>
  <si>
    <t>WNeck Flange 2500-NPS6 SCH-80</t>
  </si>
  <si>
    <t>WNeck Flange 2500-NPS6 SCH-STD</t>
  </si>
  <si>
    <t>WNeck Flange 2500-NPS6 SCH-XH</t>
  </si>
  <si>
    <t>WNeck Flange 2500-NPS6 SCH-XXH</t>
  </si>
  <si>
    <t>WNeck Flange 2500-NPS8 SCH-10</t>
  </si>
  <si>
    <t>WNeck Flange 2500-NPS8 SCH-100</t>
  </si>
  <si>
    <t>WNeck Flange 2500-NPS8 SCH-120</t>
  </si>
  <si>
    <t>WNeck Flange 2500-NPS8 SCH-140</t>
  </si>
  <si>
    <t>WNeck Flange 2500-NPS8 SCH-160</t>
  </si>
  <si>
    <t>WNeck Flange 2500-NPS8 SCH-20</t>
  </si>
  <si>
    <t>WNeck Flange 2500-NPS8 SCH-30</t>
  </si>
  <si>
    <t>WNeck Flange 2500-NPS8 SCH-40</t>
  </si>
  <si>
    <t>WNeck Flange 2500-NPS8 SCH-60</t>
  </si>
  <si>
    <t>WNeck Flange 2500-NPS8 SCH-80</t>
  </si>
  <si>
    <t>WNeck Flange 2500-NPS8 SCH-STD</t>
  </si>
  <si>
    <t>WNeck Flange 2500-NPS8 SCH-XH</t>
  </si>
  <si>
    <t>WNeck Flange 2500-NPS8 SCH-XXH</t>
  </si>
  <si>
    <t>WNeck Flange 2500-NPS10 SCH-10</t>
  </si>
  <si>
    <t>WNeck Flange 2500-NPS10 SCH-100</t>
  </si>
  <si>
    <t>WNeck Flange 2500-NPS10 SCH-120</t>
  </si>
  <si>
    <t>WNeck Flange 2500-NPS10 SCH-140</t>
  </si>
  <si>
    <t>WNeck Flange 2500-NPS10 SCH-160</t>
  </si>
  <si>
    <t>WNeck Flange 2500-NPS10 SCH-20</t>
  </si>
  <si>
    <t>WNeck Flange 2500-NPS10 SCH-30</t>
  </si>
  <si>
    <t>WNeck Flange 2500-NPS10 SCH-40</t>
  </si>
  <si>
    <t>WNeck Flange 2500-NPS10 SCH-60</t>
  </si>
  <si>
    <t>WNeck Flange 2500-NPS10 SCH-80</t>
  </si>
  <si>
    <t>WNeck Flange 2500-NPS10 SCH-STD</t>
  </si>
  <si>
    <t>WNeck Flange 2500-NPS10 SCH-XH</t>
  </si>
  <si>
    <t>WNeck Flange 2500-NPS10 SCH-XXH</t>
  </si>
  <si>
    <t>WNeck Flange 2500-NPS12 SCH-10</t>
  </si>
  <si>
    <t>WNeck Flange 2500-NPS12 SCH-100</t>
  </si>
  <si>
    <t>WNeck Flange 2500-NPS12 SCH-120</t>
  </si>
  <si>
    <t>WNeck Flange 2500-NPS12 SCH-140</t>
  </si>
  <si>
    <t>WNeck Flange 2500-NPS12 SCH-160</t>
  </si>
  <si>
    <t>WNeck Flange 2500-NPS12 SCH-20</t>
  </si>
  <si>
    <t>WNeck Flange 2500-NPS12 SCH-30</t>
  </si>
  <si>
    <t>WNeck Flange 2500-NPS12 SCH-40</t>
  </si>
  <si>
    <t>WNeck Flange 2500-NPS12 SCH-60</t>
  </si>
  <si>
    <t>WNeck Flange 2500-NPS12 SCH-80</t>
  </si>
  <si>
    <t>WNeck Flange 2500-NPS12 SCH-STD</t>
  </si>
  <si>
    <t>WNeck Flange 2500-NPS12 SCH-XH</t>
  </si>
  <si>
    <t>WNeck Flange 2500-NPS12 SCH-XXH</t>
  </si>
  <si>
    <t>Flange Height for weld Gap</t>
  </si>
  <si>
    <t>LBS@Pipe Ref Size2</t>
  </si>
  <si>
    <t>Pipe Flange Size Ref 1</t>
  </si>
  <si>
    <t>LBS@Pipe Ref Size1</t>
  </si>
  <si>
    <t>Pipe Flange Size Ref 2</t>
  </si>
  <si>
    <t>LBS@Pipe Ref Size3</t>
  </si>
  <si>
    <t>Pipe Flange Size Ref 3</t>
  </si>
  <si>
    <t>LBS@Pipe Ref Size4</t>
  </si>
  <si>
    <t>Pipe Flange Size Ref 4</t>
  </si>
  <si>
    <t>Flange LBS (not used)</t>
  </si>
  <si>
    <t>Parent Config</t>
  </si>
  <si>
    <t>Projection</t>
  </si>
  <si>
    <t>Flange Outside Dia</t>
  </si>
  <si>
    <t>Minimum Flange Thickness</t>
  </si>
  <si>
    <t>Dia of Raised Face</t>
  </si>
  <si>
    <t>Pipe Schedule Ref</t>
  </si>
  <si>
    <t>Chamfer On / Off</t>
  </si>
  <si>
    <t>Color</t>
  </si>
  <si>
    <t>Color Integer</t>
  </si>
  <si>
    <t>PROJ@Sketch1</t>
  </si>
  <si>
    <t>$Prp@Approx_Weight</t>
  </si>
  <si>
    <t>$library:material@Long Weld Neck Flange</t>
  </si>
  <si>
    <t>Schedule@Pipe Ref</t>
  </si>
  <si>
    <t>$STATE@Chamfer Bottom</t>
  </si>
  <si>
    <t>$Color</t>
  </si>
  <si>
    <t>[SA105]</t>
  </si>
  <si>
    <t>DO NOT USE</t>
  </si>
  <si>
    <t>Black</t>
  </si>
  <si>
    <t>150-NPS1 x 9 [SA105]</t>
  </si>
  <si>
    <t>LONG FLANGE, 1-150RFLWN</t>
  </si>
  <si>
    <t>Green</t>
  </si>
  <si>
    <t>150-NPS1.25 x 9 [SA105]</t>
  </si>
  <si>
    <t>LONG FLANGE, 1.25-150RFLWN</t>
  </si>
  <si>
    <t>Dark Green</t>
  </si>
  <si>
    <t>150-NPS1.5 x 9 [SA105]</t>
  </si>
  <si>
    <t>LONG FLANGE, 1.5-150RFLWN</t>
  </si>
  <si>
    <t>Light Green</t>
  </si>
  <si>
    <t>150-NPS2 x 9 [SA105]</t>
  </si>
  <si>
    <t>LONG FLANGE, 2-150RFLWN</t>
  </si>
  <si>
    <t>Brown</t>
  </si>
  <si>
    <t>150-NPS2.5 x 9 [SA105]</t>
  </si>
  <si>
    <t>LONG FLANGE, 2.5-150RFLWN</t>
  </si>
  <si>
    <t>Light Brown</t>
  </si>
  <si>
    <t>150-NPS3 x 9 [SA105]</t>
  </si>
  <si>
    <t>LONG FLANGE, 3-150RFLWN</t>
  </si>
  <si>
    <t>White</t>
  </si>
  <si>
    <t>150-NPS3.5 x 9 [SA105]</t>
  </si>
  <si>
    <t>LONG FLANGE, 3.5-150RFLWN</t>
  </si>
  <si>
    <t>Grey</t>
  </si>
  <si>
    <t>150-NPS4 x 12 [SA105]</t>
  </si>
  <si>
    <t>LONG FLANGE, 4-150RFLWN</t>
  </si>
  <si>
    <t>Red</t>
  </si>
  <si>
    <t>150-NPS5 x 12 [SA105]</t>
  </si>
  <si>
    <t>LONG FLANGE, 5-150RFLWN</t>
  </si>
  <si>
    <t>Orange</t>
  </si>
  <si>
    <t>150-NPS6 x 12 [SA105]</t>
  </si>
  <si>
    <t>LONG FLANGE, 6-150RFLWN</t>
  </si>
  <si>
    <t>150-NPS8 x 12 [SA105]</t>
  </si>
  <si>
    <t>LONG FLANGE, 8-150RFLWN</t>
  </si>
  <si>
    <t>Yellow</t>
  </si>
  <si>
    <t>150-NPS10 x 12 [SA105]</t>
  </si>
  <si>
    <t>LONG FLANGE, 10-150RFLWN</t>
  </si>
  <si>
    <t>150-NPS12 x 12 [SA105]</t>
  </si>
  <si>
    <t>LONG FLANGE, 12-150RFLWN</t>
  </si>
  <si>
    <t>150-NPS14 x 12 [SA105]</t>
  </si>
  <si>
    <t>LONG FLANGE, 14-150RFLWN</t>
  </si>
  <si>
    <t>Blue</t>
  </si>
  <si>
    <t>150-NPS16 x 12 [SA105]</t>
  </si>
  <si>
    <t>LONG FLANGE, 16-150RFLWN</t>
  </si>
  <si>
    <t>Light Blue</t>
  </si>
  <si>
    <t>150-NPS18 x 12 [SA105]</t>
  </si>
  <si>
    <t>LONG FLANGE, 18-150RFLWN</t>
  </si>
  <si>
    <t>Purple</t>
  </si>
  <si>
    <t>150-NPS20 x 12 [SA105]</t>
  </si>
  <si>
    <t>LONG FLANGE, 20-150RFLWN</t>
  </si>
  <si>
    <t>Light Purple</t>
  </si>
  <si>
    <t>150-NPS24 x 12 [SA105]</t>
  </si>
  <si>
    <t>LONG FLANGE, 24-150RFLWN</t>
  </si>
  <si>
    <t>300-NPS1 x 9 [SA105]</t>
  </si>
  <si>
    <t>LONG FLANGE, 1-300RFLWN</t>
  </si>
  <si>
    <t>300-NPS1.25 x 9 [SA105]</t>
  </si>
  <si>
    <t>LONG FLANGE, 1.25-300RFLWN</t>
  </si>
  <si>
    <t>300-NPS1.5 x 9 [SA105]</t>
  </si>
  <si>
    <t>LONG FLANGE, 1.5-300RFLWN</t>
  </si>
  <si>
    <t>300-NPS2 x 9 [SA105]</t>
  </si>
  <si>
    <t>LONG FLANGE, 2-300RFLWN</t>
  </si>
  <si>
    <t>300-NPS2.5 x 9 [SA105]</t>
  </si>
  <si>
    <t>LONG FLANGE, 2.5-300RFLWN</t>
  </si>
  <si>
    <t>300-NPS3 x 9 [SA105]</t>
  </si>
  <si>
    <t>LONG FLANGE, 3-300RFLWN</t>
  </si>
  <si>
    <t>300-NPS3.5 x 9 [SA105]</t>
  </si>
  <si>
    <t>LONG FLANGE, 3.5-300RFLWN</t>
  </si>
  <si>
    <t>300-NPS4 x 12 [SA105]</t>
  </si>
  <si>
    <t>LONG FLANGE, 4-300RFLWN</t>
  </si>
  <si>
    <t>300-NPS5 x 12 [SA105]</t>
  </si>
  <si>
    <t>LONG FLANGE, 5-300RFLWN</t>
  </si>
  <si>
    <t>300-NPS6 x 12 [SA105]</t>
  </si>
  <si>
    <t>LONG FLANGE, 6-300RFLWN</t>
  </si>
  <si>
    <t>300-NPS8 x 12 [SA105]</t>
  </si>
  <si>
    <t>LONG FLANGE, 8-300RFLWN</t>
  </si>
  <si>
    <t>300-NPS10 x 12 [SA105]</t>
  </si>
  <si>
    <t>LONG FLANGE, 10-300RFLWN</t>
  </si>
  <si>
    <t>300-NPS12 x 12 [SA105]</t>
  </si>
  <si>
    <t>LONG FLANGE, 12-300RFLWN</t>
  </si>
  <si>
    <t>300-NPS14 x 12 [SA105]</t>
  </si>
  <si>
    <t>LONG FLANGE, 14-300RFLWN</t>
  </si>
  <si>
    <t>300-NPS16 x 12 [SA105]</t>
  </si>
  <si>
    <t>LONG FLANGE, 16-300RFLWN</t>
  </si>
  <si>
    <t>300-NPS18 x 12 [SA105]</t>
  </si>
  <si>
    <t>LONG FLANGE, 18-300RFLWN</t>
  </si>
  <si>
    <t>300-NPS20 x 12 [SA105]</t>
  </si>
  <si>
    <t>LONG FLANGE, 20-300RFLWN</t>
  </si>
  <si>
    <t>300-NPS24 x 12 [SA105]</t>
  </si>
  <si>
    <t>LONG FLANGE, 24-300RFLWN</t>
  </si>
  <si>
    <t>400-NPS1 x 9 [SA105]</t>
  </si>
  <si>
    <t>LONG FLANGE, 1-400RFLWN</t>
  </si>
  <si>
    <t>400-NPS1.25 x 9 [SA105]</t>
  </si>
  <si>
    <t>LONG FLANGE, 1.25-400RFLWN</t>
  </si>
  <si>
    <t>400-NPS1.5 x 9 [SA105]</t>
  </si>
  <si>
    <t>LONG FLANGE, 1.5-400RFLWN</t>
  </si>
  <si>
    <t>400-NPS2 x 9 [SA105]</t>
  </si>
  <si>
    <t>LONG FLANGE, 2-400RFLWN</t>
  </si>
  <si>
    <t>400-NPS2.5 x 9 [SA105]</t>
  </si>
  <si>
    <t>LONG FLANGE, 2.5-400RFLWN</t>
  </si>
  <si>
    <t>400-NPS3 x 9 [SA105]</t>
  </si>
  <si>
    <t>LONG FLANGE, 3-400RFLWN</t>
  </si>
  <si>
    <t>400-NPS3.5 x 9 [SA105]</t>
  </si>
  <si>
    <t>LONG FLANGE, 3.5-400RFLWN</t>
  </si>
  <si>
    <t>400-NPS4 x 12 [SA105]</t>
  </si>
  <si>
    <t>LONG FLANGE, 4-400RFLWN</t>
  </si>
  <si>
    <t>400-NPS5 x 12 [SA105]</t>
  </si>
  <si>
    <t>LONG FLANGE, 5-400RFLWN</t>
  </si>
  <si>
    <t>400-NPS6 x 12 [SA105]</t>
  </si>
  <si>
    <t>LONG FLANGE, 6-400RFLWN</t>
  </si>
  <si>
    <t>400-NPS8 x 12 [SA105]</t>
  </si>
  <si>
    <t>LONG FLANGE, 8-400RFLWN</t>
  </si>
  <si>
    <t>400-NPS10 x 12 [SA105]</t>
  </si>
  <si>
    <t>LONG FLANGE, 10-400RFLWN</t>
  </si>
  <si>
    <t>400-NPS12 x 12 [SA105]</t>
  </si>
  <si>
    <t>LONG FLANGE, 12-400RFLWN</t>
  </si>
  <si>
    <t>400-NPS14 x 12 [SA105]</t>
  </si>
  <si>
    <t>LONG FLANGE, 14-400RFLWN</t>
  </si>
  <si>
    <t>400-NPS14 x 14 [SA105]</t>
  </si>
  <si>
    <t>400-NPS14 x 16 [SA105]</t>
  </si>
  <si>
    <t>400-NPS14 x 18 [SA105]</t>
  </si>
  <si>
    <t>400-NPS14 x 20 [SA105]</t>
  </si>
  <si>
    <t>400-NPS16 x 12 [SA105]</t>
  </si>
  <si>
    <t>LONG FLANGE, 16-400RFLWN</t>
  </si>
  <si>
    <t>400-NPS16 x 14 [SA105]</t>
  </si>
  <si>
    <t>400-NPS16 x 16 [SA105]</t>
  </si>
  <si>
    <t>400-NPS16 x 18 [SA105]</t>
  </si>
  <si>
    <t>400-NPS16 x 20 [SA105]</t>
  </si>
  <si>
    <t>400-NPS18 x 12 [SA105]</t>
  </si>
  <si>
    <t>LONG FLANGE, 18-400RFLWN</t>
  </si>
  <si>
    <t>400-NPS18 x 14 [SA105]</t>
  </si>
  <si>
    <t>400-NPS18 x 16 [SA105]</t>
  </si>
  <si>
    <t>400-NPS18 x 18 [SA105]</t>
  </si>
  <si>
    <t>400-NPS18 x 20 [SA105]</t>
  </si>
  <si>
    <t>400-NPS20 x 12 [SA105]</t>
  </si>
  <si>
    <t>LONG FLANGE, 20-400RFLWN</t>
  </si>
  <si>
    <t>400-NPS20 x 14 [SA105]</t>
  </si>
  <si>
    <t>400-NPS20 x 16 [SA105]</t>
  </si>
  <si>
    <t>400-NPS20 x 18 [SA105]</t>
  </si>
  <si>
    <t>400-NPS20 x 20 [SA105]</t>
  </si>
  <si>
    <t>400-NPS24 x 12 [SA105]</t>
  </si>
  <si>
    <t>LONG FLANGE, 24-400RFLWN</t>
  </si>
  <si>
    <t>400-NPS24 x 14 [SA105]</t>
  </si>
  <si>
    <t>400-NPS24 x 16 [SA105]</t>
  </si>
  <si>
    <t>400-NPS24 x 18 [SA105]</t>
  </si>
  <si>
    <t>400-NPS24 x 20 [SA105]</t>
  </si>
  <si>
    <t>600-NPS1 x 9 [SA105]</t>
  </si>
  <si>
    <t>LONG FLANGE, 1-600RFLWN</t>
  </si>
  <si>
    <t>600-NPS1.25 x 9 [SA105]</t>
  </si>
  <si>
    <t>LONG FLANGE, 1.25-600RFLWN</t>
  </si>
  <si>
    <t>600-NPS1.5 x 9 [SA105]</t>
  </si>
  <si>
    <t>LONG FLANGE, 1.5-600RFLWN</t>
  </si>
  <si>
    <t>600-NPS2 x 9 [SA105]</t>
  </si>
  <si>
    <t>LONG FLANGE, 2-600RFLWN</t>
  </si>
  <si>
    <t>600-NPS2.5 x 9 [SA105]</t>
  </si>
  <si>
    <t>LONG FLANGE, 2.5-600RFLWN</t>
  </si>
  <si>
    <t>600-NPS3 x 9 [SA105]</t>
  </si>
  <si>
    <t>LONG FLANGE, 3-600RFLWN</t>
  </si>
  <si>
    <t>600-NPS3.5 x 9 [SA105]</t>
  </si>
  <si>
    <t>LONG FLANGE, 3.5-600RFLWN</t>
  </si>
  <si>
    <t>600-NPS4 x 12 [SA105]</t>
  </si>
  <si>
    <t>LONG FLANGE, 4-600RFLWN</t>
  </si>
  <si>
    <t>600-NPS5 x 12 [SA105]</t>
  </si>
  <si>
    <t>LONG FLANGE, 5-600RFLWN</t>
  </si>
  <si>
    <t>600-NPS6 x 12 [SA105]</t>
  </si>
  <si>
    <t>LONG FLANGE, 6-600RFLWN</t>
  </si>
  <si>
    <t>600-NPS8 x 12 [SA105]</t>
  </si>
  <si>
    <t>LONG FLANGE, 8-600RFLWN</t>
  </si>
  <si>
    <t>600-NPS10 x 12 [SA105]</t>
  </si>
  <si>
    <t>LONG FLANGE, 10-600RFLWN</t>
  </si>
  <si>
    <t>600-NPS12 x 12 [SA105]</t>
  </si>
  <si>
    <t>LONG FLANGE, 12-600RFLWN</t>
  </si>
  <si>
    <t>600-NPS14 x 12 [SA105]</t>
  </si>
  <si>
    <t>LONG FLANGE, 14-600RFLWN</t>
  </si>
  <si>
    <t>600-NPS14 x 14 [SA105]</t>
  </si>
  <si>
    <t>600-NPS14 x 16 [SA105]</t>
  </si>
  <si>
    <t>600-NPS14 x 18 [SA105]</t>
  </si>
  <si>
    <t>600-NPS14 x 20 [SA105]</t>
  </si>
  <si>
    <t>600-NPS16 x 12 [SA105]</t>
  </si>
  <si>
    <t>LONG FLANGE, 16-600RFLWN</t>
  </si>
  <si>
    <t>600-NPS16 x 14 [SA105]</t>
  </si>
  <si>
    <t>600-NPS16 x 16 [SA105]</t>
  </si>
  <si>
    <t>600-NPS16 x 18 [SA105]</t>
  </si>
  <si>
    <t>600-NPS16 x 20 [SA105]</t>
  </si>
  <si>
    <t>600-NPS18 x 12 [SA105]</t>
  </si>
  <si>
    <t>LONG FLANGE, 18-600RFLWN</t>
  </si>
  <si>
    <t>600-NPS18 x 14 [SA105]</t>
  </si>
  <si>
    <t>600-NPS18 x 16 [SA105]</t>
  </si>
  <si>
    <t>600-NPS18 x 18 [SA105]</t>
  </si>
  <si>
    <t>600-NPS18 x 20 [SA105]</t>
  </si>
  <si>
    <t>600-NPS20 x 12 [SA105]</t>
  </si>
  <si>
    <t>LONG FLANGE, 20-600RFLWN</t>
  </si>
  <si>
    <t>600-NPS20 x 14 [SA105]</t>
  </si>
  <si>
    <t>600-NPS20 x 16 [SA105]</t>
  </si>
  <si>
    <t>600-NPS20 x 18 [SA105]</t>
  </si>
  <si>
    <t>600-NPS20 x 20 [SA105]</t>
  </si>
  <si>
    <t>600-NPS24 x 12 [SA105]</t>
  </si>
  <si>
    <t>LONG FLANGE, 24-600RFLWN</t>
  </si>
  <si>
    <t>600-NPS24 x 14 [SA105]</t>
  </si>
  <si>
    <t>600-NPS24 x 16 [SA105]</t>
  </si>
  <si>
    <t>600-NPS24 x 18 [SA105]</t>
  </si>
  <si>
    <t>600-NPS24 x 20 [SA105]</t>
  </si>
  <si>
    <t>900-NPS1 x 9 [SA105]</t>
  </si>
  <si>
    <t>LONG FLANGE, 1-900RFLWN</t>
  </si>
  <si>
    <t>900-NPS1.25 x 9 [SA105]</t>
  </si>
  <si>
    <t>LONG FLANGE, 1.25-900RFLWN</t>
  </si>
  <si>
    <t>900-NPS1.5 x 9 [SA105]</t>
  </si>
  <si>
    <t>LONG FLANGE, 1.5-900RFLWN</t>
  </si>
  <si>
    <t>900-NPS2 x 9 [SA105]</t>
  </si>
  <si>
    <t>LONG FLANGE, 2-900RFLWN</t>
  </si>
  <si>
    <t>900-NPS2.5 x 12 [SA105]</t>
  </si>
  <si>
    <t>LONG FLANGE, 2.5-900RFLWN</t>
  </si>
  <si>
    <t>900-NPS3 x 12 [SA105]</t>
  </si>
  <si>
    <t>LONG FLANGE, 3-900RFLWN</t>
  </si>
  <si>
    <t>900-NPS4 x 12 [SA105]</t>
  </si>
  <si>
    <t>LONG FLANGE, 4-900RFLWN</t>
  </si>
  <si>
    <t>900-NPS5 x 12 [SA105]</t>
  </si>
  <si>
    <t>LONG FLANGE, 5-900RFLWN</t>
  </si>
  <si>
    <t>900-NPS6 x 12 [SA105]</t>
  </si>
  <si>
    <t>LONG FLANGE, 6-900RFLWN</t>
  </si>
  <si>
    <t>900-NPS8 x 12 [SA105]</t>
  </si>
  <si>
    <t>LONG FLANGE, 8-900RFLWN</t>
  </si>
  <si>
    <t>900-NPS10 x 16 [SA105]</t>
  </si>
  <si>
    <t>LONG FLANGE, 10-900RFLWN</t>
  </si>
  <si>
    <t>900-NPS12 x 16 [SA105]</t>
  </si>
  <si>
    <t>LONG FLANGE, 12-900RFLWN</t>
  </si>
  <si>
    <t>900-NPS14 x 12 [SA105]</t>
  </si>
  <si>
    <t>LONG FLANGE, 14-900RFLWN</t>
  </si>
  <si>
    <t>900-NPS14 x 14 [SA105]</t>
  </si>
  <si>
    <t>900-NPS14 x 16 [SA105]</t>
  </si>
  <si>
    <t>900-NPS14 x 18 [SA105]</t>
  </si>
  <si>
    <t>900-NPS14 x 20 [SA105]</t>
  </si>
  <si>
    <t>900-NPS16 x 12 [SA105]</t>
  </si>
  <si>
    <t>LONG FLANGE, 16-900RFLWN</t>
  </si>
  <si>
    <t>900-NPS16 x 14 [SA105]</t>
  </si>
  <si>
    <t>900-NPS16 x 16 [SA105]</t>
  </si>
  <si>
    <t>900-NPS16 x 18 [SA105]</t>
  </si>
  <si>
    <t>900-NPS16 x 20 [SA105]</t>
  </si>
  <si>
    <t>900-NPS18 x 12 [SA105]</t>
  </si>
  <si>
    <t>LONG FLANGE, 18-900RFLWN</t>
  </si>
  <si>
    <t>900-NPS18 x 14 [SA105]</t>
  </si>
  <si>
    <t>900-NPS18 x 16 [SA105]</t>
  </si>
  <si>
    <t>900-NPS18 x 18 [SA105]</t>
  </si>
  <si>
    <t>900-NPS18 x 20 [SA105]</t>
  </si>
  <si>
    <t>900-NPS20 x 12 [SA105]</t>
  </si>
  <si>
    <t>LONG FLANGE, 20-900RFLWN</t>
  </si>
  <si>
    <t>900-NPS20 x 14 [SA105]</t>
  </si>
  <si>
    <t>900-NPS20 x 16 [SA105]</t>
  </si>
  <si>
    <t>900-NPS20 x 18 [SA105]</t>
  </si>
  <si>
    <t>900-NPS20 x 20 [SA105]</t>
  </si>
  <si>
    <t>900-NPS24 x 12 [SA105]</t>
  </si>
  <si>
    <t>LONG FLANGE, 24-900RFLWN</t>
  </si>
  <si>
    <t>900-NPS24 x 14 [SA105]</t>
  </si>
  <si>
    <t>900-NPS24 x 16 [SA105]</t>
  </si>
  <si>
    <t>900-NPS24 x 18 [SA105]</t>
  </si>
  <si>
    <t>900-NPS24 x 20 [SA105]</t>
  </si>
  <si>
    <t>1500-NPS1 x 9 [SA105]</t>
  </si>
  <si>
    <t>LONG FLANGE, 1-1500RFLWN</t>
  </si>
  <si>
    <t>1500-NPS1.25 x 9 [SA105]</t>
  </si>
  <si>
    <t>LONG FLANGE, 1.25-1500RFLWN</t>
  </si>
  <si>
    <t>1500-NPS1.5 x 9 [SA105]</t>
  </si>
  <si>
    <t>LONG FLANGE, 1.5-1500RFLWN</t>
  </si>
  <si>
    <t>1500-NPS2 x 9 [SA105]</t>
  </si>
  <si>
    <t>LONG FLANGE, 2-1500RFLWN</t>
  </si>
  <si>
    <t>1500-NPS2.5 x 12 [SA105]</t>
  </si>
  <si>
    <t>LONG FLANGE, 2.5-1500RFLWN</t>
  </si>
  <si>
    <t>1500-NPS3 x 12 [SA105]</t>
  </si>
  <si>
    <t>LONG FLANGE, 3-1500RFLWN</t>
  </si>
  <si>
    <t>1500-NPS4 x 12 [SA105]</t>
  </si>
  <si>
    <t>LONG FLANGE, 4-1500RFLWN</t>
  </si>
  <si>
    <t>1500-NPS5 x 12 [SA105]</t>
  </si>
  <si>
    <t>LONG FLANGE, 5-1500RFLWN</t>
  </si>
  <si>
    <t>1500-NPS6 x 12 [SA105]</t>
  </si>
  <si>
    <t>LONG FLANGE, 6-1500RFLWN</t>
  </si>
  <si>
    <t>1500-NPS8 x 12 [SA105]</t>
  </si>
  <si>
    <t>LONG FLANGE, 8-1500RFLWN</t>
  </si>
  <si>
    <t>1500-NPS10 x 16 [SA105]</t>
  </si>
  <si>
    <t>LONG FLANGE, 10-1500RFLWN</t>
  </si>
  <si>
    <t>1500-NPS12 x 16 [SA105]</t>
  </si>
  <si>
    <t>LONG FLANGE, 12-1500RFLWN</t>
  </si>
  <si>
    <t>1500-NPS14 x 12 [SA105]</t>
  </si>
  <si>
    <t>LONG FLANGE, 14-1500RFLWN</t>
  </si>
  <si>
    <t>1500-NPS14 x 14 [SA105]</t>
  </si>
  <si>
    <t>1500-NPS14 x 16 [SA105]</t>
  </si>
  <si>
    <t>1500-NPS14 x 18 [SA105]</t>
  </si>
  <si>
    <t>1500-NPS14 x 20 [SA105]</t>
  </si>
  <si>
    <t>1500-NPS16 x 12 [SA105]</t>
  </si>
  <si>
    <t>LONG FLANGE, 16-1500RFLWN</t>
  </si>
  <si>
    <t>1500-NPS16 x 14 [SA105]</t>
  </si>
  <si>
    <t>1500-NPS16 x 16 [SA105]</t>
  </si>
  <si>
    <t>1500-NPS16 x 18 [SA105]</t>
  </si>
  <si>
    <t>1500-NPS16 x 20 [SA105]</t>
  </si>
  <si>
    <t>1500-NPS18 x 12 [SA105]</t>
  </si>
  <si>
    <t>LONG FLANGE, 18-1500RFLWN</t>
  </si>
  <si>
    <t>1500-NPS18 x 14 [SA105]</t>
  </si>
  <si>
    <t>1500-NPS18 x 16 [SA105]</t>
  </si>
  <si>
    <t>1500-NPS18 x 18 [SA105]</t>
  </si>
  <si>
    <t>1500-NPS18 x 20 [SA105]</t>
  </si>
  <si>
    <t>1500-NPS20 x 12 [SA105]</t>
  </si>
  <si>
    <t>LONG FLANGE, 20-1500RFLWN</t>
  </si>
  <si>
    <t>1500-NPS20 x 14 [SA105]</t>
  </si>
  <si>
    <t>1500-NPS20 x 16 [SA105]</t>
  </si>
  <si>
    <t>1500-NPS20 x 18 [SA105]</t>
  </si>
  <si>
    <t>1500-NPS20 x 20 [SA105]</t>
  </si>
  <si>
    <t>1500-NPS24 x 12 [SA105]</t>
  </si>
  <si>
    <t>LONG FLANGE, 24-1500RFLWN</t>
  </si>
  <si>
    <t>1500-NPS24 x 14 [SA105]</t>
  </si>
  <si>
    <t>1500-NPS24 x 16 [SA105]</t>
  </si>
  <si>
    <t>1500-NPS24 x 18 [SA105]</t>
  </si>
  <si>
    <t>1500-NPS24 x 20 [SA105]</t>
  </si>
  <si>
    <t>2500-NPS1 x 9 [SA105]</t>
  </si>
  <si>
    <t>LONG FLANGE, 1-2500RFLWN</t>
  </si>
  <si>
    <t>2500-NPS1.25 x 9 [SA105]</t>
  </si>
  <si>
    <t>LONG FLANGE, 1.25-2500RFLWN</t>
  </si>
  <si>
    <t>2500-NPS1.5 x 9 [SA105]</t>
  </si>
  <si>
    <t>LONG FLANGE, 1.5-2500RFLWN</t>
  </si>
  <si>
    <t>2500-NPS2 x 9 [SA105]</t>
  </si>
  <si>
    <t>LONG FLANGE, 2-2500RFLWN</t>
  </si>
  <si>
    <t>2500-NPS2.5 x 12 [SA105]</t>
  </si>
  <si>
    <t>LONG FLANGE, 2.5-2500RFLWN</t>
  </si>
  <si>
    <t>2500-NPS3 x 12 [SA105]</t>
  </si>
  <si>
    <t>LONG FLANGE, 3-2500RFLWN</t>
  </si>
  <si>
    <t>2500-NPS4 x 12 [SA105]</t>
  </si>
  <si>
    <t>LONG FLANGE, 4-2500RFLWN</t>
  </si>
  <si>
    <t>2500-NPS5 x 12 [SA105]</t>
  </si>
  <si>
    <t>LONG FLANGE, 5-2500RFLWN</t>
  </si>
  <si>
    <t>2500-NPS6 x 12 [SA105]</t>
  </si>
  <si>
    <t>LONG FLANGE, 6-2500RFLWN</t>
  </si>
  <si>
    <t>2500-NPS8 x 12 [SA105]</t>
  </si>
  <si>
    <t>LONG FLANGE, 8-2500RFLWN</t>
  </si>
  <si>
    <t>2500-NPS10 x 16 [SA105]</t>
  </si>
  <si>
    <t>LONG FLANGE, 10-2500RFLWN</t>
  </si>
  <si>
    <t>2500-NPS12 x 16 [SA105]</t>
  </si>
  <si>
    <t>LONG FLANGE, 12-2500RFLWN</t>
  </si>
  <si>
    <t>[SA182 F304]</t>
  </si>
  <si>
    <t>SA182 F304</t>
  </si>
  <si>
    <t>AXC Materials:SA182 F304</t>
  </si>
  <si>
    <t>150-NPS1 x 9 [SA182 F304]</t>
  </si>
  <si>
    <t>150-NPS1.25 x 9 [SA182 F304]</t>
  </si>
  <si>
    <t>150-NPS1.5 x 9 [SA182 F304]</t>
  </si>
  <si>
    <t>150-NPS2 x 9 [SA182 F304]</t>
  </si>
  <si>
    <t>150-NPS2.5 x 9 [SA182 F304]</t>
  </si>
  <si>
    <t>150-NPS3 x 9 [SA182 F304]</t>
  </si>
  <si>
    <t>150-NPS3.5 x 9 [SA182 F304]</t>
  </si>
  <si>
    <t>150-NPS4 x 12 [SA182 F304]</t>
  </si>
  <si>
    <t>150-NPS5 x 12 [SA182 F304]</t>
  </si>
  <si>
    <t>150-NPS6 x 12 [SA182 F304]</t>
  </si>
  <si>
    <t>150-NPS8 x 12 [SA182 F304]</t>
  </si>
  <si>
    <t>150-NPS10 x 12 [SA182 F304]</t>
  </si>
  <si>
    <t>150-NPS12 x 12 [SA182 F304]</t>
  </si>
  <si>
    <t>150-NPS14 x 12 [SA182 F304]</t>
  </si>
  <si>
    <t>150-NPS16 x 12 [SA182 F304]</t>
  </si>
  <si>
    <t>150-NPS18 x 12 [SA182 F304]</t>
  </si>
  <si>
    <t>150-NPS20 x 12 [SA182 F304]</t>
  </si>
  <si>
    <t>150-NPS24 x 12 [SA182 F304]</t>
  </si>
  <si>
    <t>300-NPS1 x 9 [SA182 F304]</t>
  </si>
  <si>
    <t>300-NPS1.25 x 9 [SA182 F304]</t>
  </si>
  <si>
    <t>300-NPS1.5 x 9 [SA182 F304]</t>
  </si>
  <si>
    <t>300-NPS2 x 9 [SA182 F304]</t>
  </si>
  <si>
    <t>300-NPS2.5 x 9 [SA182 F304]</t>
  </si>
  <si>
    <t>300-NPS3 x 9 [SA182 F304]</t>
  </si>
  <si>
    <t>300-NPS3.5 x 9 [SA182 F304]</t>
  </si>
  <si>
    <t>300-NPS4 x 12 [SA182 F304]</t>
  </si>
  <si>
    <t>300-NPS5 x 12 [SA182 F304]</t>
  </si>
  <si>
    <t>300-NPS6 x 12 [SA182 F304]</t>
  </si>
  <si>
    <t>300-NPS8 x 12 [SA182 F304]</t>
  </si>
  <si>
    <t>300-NPS10 x 12 [SA182 F304]</t>
  </si>
  <si>
    <t>300-NPS12 x 12 [SA182 F304]</t>
  </si>
  <si>
    <t>300-NPS14 x 12 [SA182 F304]</t>
  </si>
  <si>
    <t>300-NPS16 x 12 [SA182 F304]</t>
  </si>
  <si>
    <t>300-NPS18 x 12 [SA182 F304]</t>
  </si>
  <si>
    <t>300-NPS20 x 12 [SA182 F304]</t>
  </si>
  <si>
    <t>300-NPS24 x 12 [SA182 F304]</t>
  </si>
  <si>
    <t>400-NPS1 x 9 [SA182 F304]</t>
  </si>
  <si>
    <t>400-NPS1.25 x 9 [SA182 F304]</t>
  </si>
  <si>
    <t>400-NPS1.5 x 9 [SA182 F304]</t>
  </si>
  <si>
    <t>400-NPS2 x 9 [SA182 F304]</t>
  </si>
  <si>
    <t>400-NPS2.5 x 9 [SA182 F304]</t>
  </si>
  <si>
    <t>400-NPS3 x 9 [SA182 F304]</t>
  </si>
  <si>
    <t>400-NPS3.5 x 9 [SA182 F304]</t>
  </si>
  <si>
    <t>400-NPS4 x 12 [SA182 F304]</t>
  </si>
  <si>
    <t>400-NPS5 x 12 [SA182 F304]</t>
  </si>
  <si>
    <t>400-NPS6 x 12 [SA182 F304]</t>
  </si>
  <si>
    <t>400-NPS8 x 12 [SA182 F304]</t>
  </si>
  <si>
    <t>400-NPS10 x 12 [SA182 F304]</t>
  </si>
  <si>
    <t>400-NPS12 x 12 [SA182 F304]</t>
  </si>
  <si>
    <t>400-NPS14 x 12 [SA182 F304]</t>
  </si>
  <si>
    <t>400-NPS14 x 14 [SA182 F304]</t>
  </si>
  <si>
    <t>400-NPS14 x 16 [SA182 F304]</t>
  </si>
  <si>
    <t>400-NPS14 x 18 [SA182 F304]</t>
  </si>
  <si>
    <t>400-NPS14 x 20 [SA182 F304]</t>
  </si>
  <si>
    <t>400-NPS16 x 12 [SA182 F304]</t>
  </si>
  <si>
    <t>400-NPS16 x 14 [SA182 F304]</t>
  </si>
  <si>
    <t>400-NPS16 x 16 [SA182 F304]</t>
  </si>
  <si>
    <t>400-NPS16 x 18 [SA182 F304]</t>
  </si>
  <si>
    <t>400-NPS16 x 20 [SA182 F304]</t>
  </si>
  <si>
    <t>400-NPS18 x 12 [SA182 F304]</t>
  </si>
  <si>
    <t>400-NPS18 x 14 [SA182 F304]</t>
  </si>
  <si>
    <t>400-NPS18 x 16 [SA182 F304]</t>
  </si>
  <si>
    <t>400-NPS18 x 18 [SA182 F304]</t>
  </si>
  <si>
    <t>400-NPS18 x 20 [SA182 F304]</t>
  </si>
  <si>
    <t>400-NPS20 x 12 [SA182 F304]</t>
  </si>
  <si>
    <t>400-NPS20 x 14 [SA182 F304]</t>
  </si>
  <si>
    <t>400-NPS20 x 16 [SA182 F304]</t>
  </si>
  <si>
    <t>400-NPS20 x 18 [SA182 F304]</t>
  </si>
  <si>
    <t>400-NPS20 x 20 [SA182 F304]</t>
  </si>
  <si>
    <t>400-NPS24 x 12 [SA182 F304]</t>
  </si>
  <si>
    <t>400-NPS24 x 14 [SA182 F304]</t>
  </si>
  <si>
    <t>400-NPS24 x 16 [SA182 F304]</t>
  </si>
  <si>
    <t>400-NPS24 x 18 [SA182 F304]</t>
  </si>
  <si>
    <t>400-NPS24 x 20 [SA182 F304]</t>
  </si>
  <si>
    <t>600-NPS1 x 9 [SA182 F304]</t>
  </si>
  <si>
    <t>600-NPS1.25 x 9 [SA182 F304]</t>
  </si>
  <si>
    <t>600-NPS1.5 x 9 [SA182 F304]</t>
  </si>
  <si>
    <t>600-NPS2 x 9 [SA182 F304]</t>
  </si>
  <si>
    <t>600-NPS2.5 x 9 [SA182 F304]</t>
  </si>
  <si>
    <t>600-NPS3 x 9 [SA182 F304]</t>
  </si>
  <si>
    <t>600-NPS3.5 x 9 [SA182 F304]</t>
  </si>
  <si>
    <t>600-NPS4 x 12 [SA182 F304]</t>
  </si>
  <si>
    <t>600-NPS5 x 12 [SA182 F304]</t>
  </si>
  <si>
    <t>600-NPS6 x 12 [SA182 F304]</t>
  </si>
  <si>
    <t>600-NPS8 x 12 [SA182 F304]</t>
  </si>
  <si>
    <t>600-NPS10 x 12 [SA182 F304]</t>
  </si>
  <si>
    <t>600-NPS12 x 12 [SA182 F304]</t>
  </si>
  <si>
    <t>600-NPS14 x 12 [SA182 F304]</t>
  </si>
  <si>
    <t>600-NPS14 x 14 [SA182 F304]</t>
  </si>
  <si>
    <t>600-NPS14 x 16 [SA182 F304]</t>
  </si>
  <si>
    <t>600-NPS14 x 18 [SA182 F304]</t>
  </si>
  <si>
    <t>600-NPS14 x 20 [SA182 F304]</t>
  </si>
  <si>
    <t>600-NPS16 x 12 [SA182 F304]</t>
  </si>
  <si>
    <t>600-NPS16 x 14 [SA182 F304]</t>
  </si>
  <si>
    <t>600-NPS16 x 16 [SA182 F304]</t>
  </si>
  <si>
    <t>600-NPS16 x 18 [SA182 F304]</t>
  </si>
  <si>
    <t>600-NPS16 x 20 [SA182 F304]</t>
  </si>
  <si>
    <t>600-NPS18 x 12 [SA182 F304]</t>
  </si>
  <si>
    <t>600-NPS18 x 14 [SA182 F304]</t>
  </si>
  <si>
    <t>600-NPS18 x 16 [SA182 F304]</t>
  </si>
  <si>
    <t>600-NPS18 x 18 [SA182 F304]</t>
  </si>
  <si>
    <t>600-NPS18 x 20 [SA182 F304]</t>
  </si>
  <si>
    <t>600-NPS20 x 12 [SA182 F304]</t>
  </si>
  <si>
    <t>600-NPS20 x 14 [SA182 F304]</t>
  </si>
  <si>
    <t>600-NPS20 x 16 [SA182 F304]</t>
  </si>
  <si>
    <t>600-NPS20 x 18 [SA182 F304]</t>
  </si>
  <si>
    <t>600-NPS20 x 20 [SA182 F304]</t>
  </si>
  <si>
    <t>600-NPS24 x 12 [SA182 F304]</t>
  </si>
  <si>
    <t>600-NPS24 x 14 [SA182 F304]</t>
  </si>
  <si>
    <t>600-NPS24 x 16 [SA182 F304]</t>
  </si>
  <si>
    <t>600-NPS24 x 18 [SA182 F304]</t>
  </si>
  <si>
    <t>600-NPS24 x 20 [SA182 F304]</t>
  </si>
  <si>
    <t>900-NPS1 x 9 [SA182 F304]</t>
  </si>
  <si>
    <t>900-NPS1.25 x 9 [SA182 F304]</t>
  </si>
  <si>
    <t>900-NPS1.5 x 9 [SA182 F304]</t>
  </si>
  <si>
    <t>900-NPS2 x 9 [SA182 F304]</t>
  </si>
  <si>
    <t>900-NPS2.5 x 12 [SA182 F304]</t>
  </si>
  <si>
    <t>900-NPS3 x 12 [SA182 F304]</t>
  </si>
  <si>
    <t>900-NPS4 x 12 [SA182 F304]</t>
  </si>
  <si>
    <t>900-NPS5 x 12 [SA182 F304]</t>
  </si>
  <si>
    <t>900-NPS6 x 12 [SA182 F304]</t>
  </si>
  <si>
    <t>900-NPS8 x 12 [SA182 F304]</t>
  </si>
  <si>
    <t>900-NPS10 x 16 [SA182 F304]</t>
  </si>
  <si>
    <t>900-NPS12 x 16 [SA182 F304]</t>
  </si>
  <si>
    <t>900-NPS14 x 12 [SA182 F304]</t>
  </si>
  <si>
    <t>900-NPS14 x 14 [SA182 F304]</t>
  </si>
  <si>
    <t>900-NPS14 x 16 [SA182 F304]</t>
  </si>
  <si>
    <t>900-NPS14 x 18 [SA182 F304]</t>
  </si>
  <si>
    <t>900-NPS14 x 20 [SA182 F304]</t>
  </si>
  <si>
    <t>900-NPS16 x 12 [SA182 F304]</t>
  </si>
  <si>
    <t>900-NPS16 x 14 [SA182 F304]</t>
  </si>
  <si>
    <t>900-NPS16 x 16 [SA182 F304]</t>
  </si>
  <si>
    <t>900-NPS16 x 18 [SA182 F304]</t>
  </si>
  <si>
    <t>900-NPS16 x 20 [SA182 F304]</t>
  </si>
  <si>
    <t>900-NPS18 x 12 [SA182 F304]</t>
  </si>
  <si>
    <t>900-NPS18 x 14 [SA182 F304]</t>
  </si>
  <si>
    <t>900-NPS18 x 16 [SA182 F304]</t>
  </si>
  <si>
    <t>900-NPS18 x 18 [SA182 F304]</t>
  </si>
  <si>
    <t>900-NPS18 x 20 [SA182 F304]</t>
  </si>
  <si>
    <t>900-NPS20 x 12 [SA182 F304]</t>
  </si>
  <si>
    <t>900-NPS20 x 14 [SA182 F304]</t>
  </si>
  <si>
    <t>900-NPS20 x 16 [SA182 F304]</t>
  </si>
  <si>
    <t>900-NPS20 x 18 [SA182 F304]</t>
  </si>
  <si>
    <t>900-NPS20 x 20 [SA182 F304]</t>
  </si>
  <si>
    <t>900-NPS24 x 12 [SA182 F304]</t>
  </si>
  <si>
    <t>900-NPS24 x 14 [SA182 F304]</t>
  </si>
  <si>
    <t>900-NPS24 x 16 [SA182 F304]</t>
  </si>
  <si>
    <t>900-NPS24 x 18 [SA182 F304]</t>
  </si>
  <si>
    <t>900-NPS24 x 20 [SA182 F304]</t>
  </si>
  <si>
    <t>1500-NPS1 x 9 [SA182 F304]</t>
  </si>
  <si>
    <t>1500-NPS1.25 x 9 [SA182 F304]</t>
  </si>
  <si>
    <t>1500-NPS1.5 x 9 [SA182 F304]</t>
  </si>
  <si>
    <t>1500-NPS2 x 9 [SA182 F304]</t>
  </si>
  <si>
    <t>1500-NPS2.5 x 12 [SA182 F304]</t>
  </si>
  <si>
    <t>1500-NPS3 x 12 [SA182 F304]</t>
  </si>
  <si>
    <t>1500-NPS4 x 12 [SA182 F304]</t>
  </si>
  <si>
    <t>1500-NPS5 x 12 [SA182 F304]</t>
  </si>
  <si>
    <t>1500-NPS6 x 12 [SA182 F304]</t>
  </si>
  <si>
    <t>1500-NPS8 x 12 [SA182 F304]</t>
  </si>
  <si>
    <t>1500-NPS10 x 16 [SA182 F304]</t>
  </si>
  <si>
    <t>1500-NPS12 x 16 [SA182 F304]</t>
  </si>
  <si>
    <t>1500-NPS14 x 12 [SA182 F304]</t>
  </si>
  <si>
    <t>1500-NPS14 x 14 [SA182 F304]</t>
  </si>
  <si>
    <t>1500-NPS14 x 16 [SA182 F304]</t>
  </si>
  <si>
    <t>1500-NPS14 x 18 [SA182 F304]</t>
  </si>
  <si>
    <t>1500-NPS14 x 20 [SA182 F304]</t>
  </si>
  <si>
    <t>1500-NPS16 x 12 [SA182 F304]</t>
  </si>
  <si>
    <t>1500-NPS16 x 14 [SA182 F304]</t>
  </si>
  <si>
    <t>1500-NPS16 x 16 [SA182 F304]</t>
  </si>
  <si>
    <t>1500-NPS16 x 18 [SA182 F304]</t>
  </si>
  <si>
    <t>1500-NPS16 x 20 [SA182 F304]</t>
  </si>
  <si>
    <t>1500-NPS18 x 12 [SA182 F304]</t>
  </si>
  <si>
    <t>1500-NPS18 x 14 [SA182 F304]</t>
  </si>
  <si>
    <t>1500-NPS18 x 16 [SA182 F304]</t>
  </si>
  <si>
    <t>1500-NPS18 x 18 [SA182 F304]</t>
  </si>
  <si>
    <t>1500-NPS18 x 20 [SA182 F304]</t>
  </si>
  <si>
    <t>1500-NPS20 x 12 [SA182 F304]</t>
  </si>
  <si>
    <t>1500-NPS20 x 14 [SA182 F304]</t>
  </si>
  <si>
    <t>1500-NPS20 x 16 [SA182 F304]</t>
  </si>
  <si>
    <t>1500-NPS20 x 18 [SA182 F304]</t>
  </si>
  <si>
    <t>1500-NPS20 x 20 [SA182 F304]</t>
  </si>
  <si>
    <t>1500-NPS24 x 12 [SA182 F304]</t>
  </si>
  <si>
    <t>1500-NPS24 x 14 [SA182 F304]</t>
  </si>
  <si>
    <t>1500-NPS24 x 16 [SA182 F304]</t>
  </si>
  <si>
    <t>1500-NPS24 x 18 [SA182 F304]</t>
  </si>
  <si>
    <t>1500-NPS24 x 20 [SA182 F304]</t>
  </si>
  <si>
    <t>2500-NPS1 x 9 [SA182 F304]</t>
  </si>
  <si>
    <t>2500-NPS1.25 x 9 [SA182 F304]</t>
  </si>
  <si>
    <t>2500-NPS1.5 x 9 [SA182 F304]</t>
  </si>
  <si>
    <t>2500-NPS2 x 9 [SA182 F304]</t>
  </si>
  <si>
    <t>2500-NPS2.5 x 12 [SA182 F304]</t>
  </si>
  <si>
    <t>2500-NPS3 x 12 [SA182 F304]</t>
  </si>
  <si>
    <t>2500-NPS4 x 12 [SA182 F304]</t>
  </si>
  <si>
    <t>2500-NPS5 x 12 [SA182 F304]</t>
  </si>
  <si>
    <t>2500-NPS6 x 12 [SA182 F304]</t>
  </si>
  <si>
    <t>2500-NPS8 x 12 [SA182 F304]</t>
  </si>
  <si>
    <t>2500-NPS10 x 16 [SA182 F304]</t>
  </si>
  <si>
    <t>2500-NPS12 x 16 [SA182 F304]</t>
  </si>
  <si>
    <t>[SA182 F304L]</t>
  </si>
  <si>
    <t>SA182 F304L</t>
  </si>
  <si>
    <t>AXC Materials:SA182 F304L</t>
  </si>
  <si>
    <t>150-NPS1 x 9 [SA182 F304L]</t>
  </si>
  <si>
    <t>150-NPS1.25 x 9 [SA182 F304L]</t>
  </si>
  <si>
    <t>150-NPS1.5 x 9 [SA182 F304L]</t>
  </si>
  <si>
    <t>150-NPS2 x 9 [SA182 F304L]</t>
  </si>
  <si>
    <t>150-NPS2.5 x 9 [SA182 F304L]</t>
  </si>
  <si>
    <t>150-NPS3 x 9 [SA182 F304L]</t>
  </si>
  <si>
    <t>150-NPS3.5 x 9 [SA182 F304L]</t>
  </si>
  <si>
    <t>150-NPS4 x 12 [SA182 F304L]</t>
  </si>
  <si>
    <t>150-NPS5 x 12 [SA182 F304L]</t>
  </si>
  <si>
    <t>150-NPS6 x 12 [SA182 F304L]</t>
  </si>
  <si>
    <t>150-NPS8 x 12 [SA182 F304L]</t>
  </si>
  <si>
    <t>150-NPS10 x 12 [SA182 F304L]</t>
  </si>
  <si>
    <t>150-NPS12 x 12 [SA182 F304L]</t>
  </si>
  <si>
    <t>150-NPS14 x 12 [SA182 F304L]</t>
  </si>
  <si>
    <t>150-NPS16 x 12 [SA182 F304L]</t>
  </si>
  <si>
    <t>150-NPS18 x 12 [SA182 F304L]</t>
  </si>
  <si>
    <t>150-NPS20 x 12 [SA182 F304L]</t>
  </si>
  <si>
    <t>150-NPS24 x 12 [SA182 F304L]</t>
  </si>
  <si>
    <t>300-NPS1 x 9 [SA182 F304L]</t>
  </si>
  <si>
    <t>300-NPS1.25 x 9 [SA182 F304L]</t>
  </si>
  <si>
    <t>300-NPS1.5 x 9 [SA182 F304L]</t>
  </si>
  <si>
    <t>300-NPS2 x 9 [SA182 F304L]</t>
  </si>
  <si>
    <t>300-NPS2.5 x 9 [SA182 F304L]</t>
  </si>
  <si>
    <t>300-NPS3 x 9 [SA182 F304L]</t>
  </si>
  <si>
    <t>300-NPS3.5 x 9 [SA182 F304L]</t>
  </si>
  <si>
    <t>300-NPS4 x 12 [SA182 F304L]</t>
  </si>
  <si>
    <t>300-NPS5 x 12 [SA182 F304L]</t>
  </si>
  <si>
    <t>300-NPS6 x 12 [SA182 F304L]</t>
  </si>
  <si>
    <t>300-NPS8 x 12 [SA182 F304L]</t>
  </si>
  <si>
    <t>300-NPS10 x 12 [SA182 F304L]</t>
  </si>
  <si>
    <t>300-NPS12 x 12 [SA182 F304L]</t>
  </si>
  <si>
    <t>300-NPS14 x 12 [SA182 F304L]</t>
  </si>
  <si>
    <t>300-NPS16 x 12 [SA182 F304L]</t>
  </si>
  <si>
    <t>300-NPS18 x 12 [SA182 F304L]</t>
  </si>
  <si>
    <t>300-NPS20 x 12 [SA182 F304L]</t>
  </si>
  <si>
    <t>300-NPS24 x 12 [SA182 F304L]</t>
  </si>
  <si>
    <t>400-NPS1 x 9 [SA182 F304L]</t>
  </si>
  <si>
    <t>400-NPS1.25 x 9 [SA182 F304L]</t>
  </si>
  <si>
    <t>400-NPS1.5 x 9 [SA182 F304L]</t>
  </si>
  <si>
    <t>400-NPS2 x 9 [SA182 F304L]</t>
  </si>
  <si>
    <t>400-NPS2.5 x 9 [SA182 F304L]</t>
  </si>
  <si>
    <t>400-NPS3 x 9 [SA182 F304L]</t>
  </si>
  <si>
    <t>400-NPS3.5 x 9 [SA182 F304L]</t>
  </si>
  <si>
    <t>400-NPS4 x 12 [SA182 F304L]</t>
  </si>
  <si>
    <t>400-NPS5 x 12 [SA182 F304L]</t>
  </si>
  <si>
    <t>400-NPS6 x 12 [SA182 F304L]</t>
  </si>
  <si>
    <t>400-NPS8 x 12 [SA182 F304L]</t>
  </si>
  <si>
    <t>400-NPS10 x 12 [SA182 F304L]</t>
  </si>
  <si>
    <t>400-NPS12 x 12 [SA182 F304L]</t>
  </si>
  <si>
    <t>400-NPS14 x 12 [SA182 F304L]</t>
  </si>
  <si>
    <t>400-NPS14 x 14 [SA182 F304L]</t>
  </si>
  <si>
    <t>400-NPS14 x 16 [SA182 F304L]</t>
  </si>
  <si>
    <t>400-NPS14 x 18 [SA182 F304L]</t>
  </si>
  <si>
    <t>400-NPS14 x 20 [SA182 F304L]</t>
  </si>
  <si>
    <t>400-NPS16 x 12 [SA182 F304L]</t>
  </si>
  <si>
    <t>400-NPS16 x 14 [SA182 F304L]</t>
  </si>
  <si>
    <t>400-NPS16 x 16 [SA182 F304L]</t>
  </si>
  <si>
    <t>400-NPS16 x 18 [SA182 F304L]</t>
  </si>
  <si>
    <t>400-NPS16 x 20 [SA182 F304L]</t>
  </si>
  <si>
    <t>400-NPS18 x 12 [SA182 F304L]</t>
  </si>
  <si>
    <t>400-NPS18 x 14 [SA182 F304L]</t>
  </si>
  <si>
    <t>400-NPS18 x 16 [SA182 F304L]</t>
  </si>
  <si>
    <t>400-NPS18 x 18 [SA182 F304L]</t>
  </si>
  <si>
    <t>400-NPS18 x 20 [SA182 F304L]</t>
  </si>
  <si>
    <t>400-NPS20 x 12 [SA182 F304L]</t>
  </si>
  <si>
    <t>400-NPS20 x 14 [SA182 F304L]</t>
  </si>
  <si>
    <t>400-NPS20 x 16 [SA182 F304L]</t>
  </si>
  <si>
    <t>400-NPS20 x 18 [SA182 F304L]</t>
  </si>
  <si>
    <t>400-NPS20 x 20 [SA182 F304L]</t>
  </si>
  <si>
    <t>400-NPS24 x 12 [SA182 F304L]</t>
  </si>
  <si>
    <t>400-NPS24 x 14 [SA182 F304L]</t>
  </si>
  <si>
    <t>400-NPS24 x 16 [SA182 F304L]</t>
  </si>
  <si>
    <t>400-NPS24 x 18 [SA182 F304L]</t>
  </si>
  <si>
    <t>400-NPS24 x 20 [SA182 F304L]</t>
  </si>
  <si>
    <t>600-NPS1 x 9 [SA182 F304L]</t>
  </si>
  <si>
    <t>600-NPS1.25 x 9 [SA182 F304L]</t>
  </si>
  <si>
    <t>600-NPS1.5 x 9 [SA182 F304L]</t>
  </si>
  <si>
    <t>600-NPS2 x 9 [SA182 F304L]</t>
  </si>
  <si>
    <t>600-NPS2.5 x 9 [SA182 F304L]</t>
  </si>
  <si>
    <t>600-NPS3 x 9 [SA182 F304L]</t>
  </si>
  <si>
    <t>600-NPS3.5 x 9 [SA182 F304L]</t>
  </si>
  <si>
    <t>600-NPS4 x 12 [SA182 F304L]</t>
  </si>
  <si>
    <t>600-NPS5 x 12 [SA182 F304L]</t>
  </si>
  <si>
    <t>600-NPS6 x 12 [SA182 F304L]</t>
  </si>
  <si>
    <t>600-NPS8 x 12 [SA182 F304L]</t>
  </si>
  <si>
    <t>600-NPS10 x 12 [SA182 F304L]</t>
  </si>
  <si>
    <t>600-NPS12 x 12 [SA182 F304L]</t>
  </si>
  <si>
    <t>600-NPS14 x 12 [SA182 F304L]</t>
  </si>
  <si>
    <t>600-NPS14 x 14 [SA182 F304L]</t>
  </si>
  <si>
    <t>600-NPS14 x 16 [SA182 F304L]</t>
  </si>
  <si>
    <t>600-NPS14 x 18 [SA182 F304L]</t>
  </si>
  <si>
    <t>600-NPS14 x 20 [SA182 F304L]</t>
  </si>
  <si>
    <t>600-NPS16 x 12 [SA182 F304L]</t>
  </si>
  <si>
    <t>600-NPS16 x 14 [SA182 F304L]</t>
  </si>
  <si>
    <t>600-NPS16 x 16 [SA182 F304L]</t>
  </si>
  <si>
    <t>600-NPS16 x 18 [SA182 F304L]</t>
  </si>
  <si>
    <t>600-NPS16 x 20 [SA182 F304L]</t>
  </si>
  <si>
    <t>600-NPS18 x 12 [SA182 F304L]</t>
  </si>
  <si>
    <t>600-NPS18 x 14 [SA182 F304L]</t>
  </si>
  <si>
    <t>600-NPS18 x 16 [SA182 F304L]</t>
  </si>
  <si>
    <t>600-NPS18 x 18 [SA182 F304L]</t>
  </si>
  <si>
    <t>600-NPS18 x 20 [SA182 F304L]</t>
  </si>
  <si>
    <t>600-NPS20 x 12 [SA182 F304L]</t>
  </si>
  <si>
    <t>600-NPS20 x 14 [SA182 F304L]</t>
  </si>
  <si>
    <t>600-NPS20 x 16 [SA182 F304L]</t>
  </si>
  <si>
    <t>600-NPS20 x 18 [SA182 F304L]</t>
  </si>
  <si>
    <t>600-NPS20 x 20 [SA182 F304L]</t>
  </si>
  <si>
    <t>600-NPS24 x 12 [SA182 F304L]</t>
  </si>
  <si>
    <t>600-NPS24 x 14 [SA182 F304L]</t>
  </si>
  <si>
    <t>600-NPS24 x 16 [SA182 F304L]</t>
  </si>
  <si>
    <t>600-NPS24 x 18 [SA182 F304L]</t>
  </si>
  <si>
    <t>600-NPS24 x 20 [SA182 F304L]</t>
  </si>
  <si>
    <t>900-NPS1 x 9 [SA182 F304L]</t>
  </si>
  <si>
    <t>900-NPS1.25 x 9 [SA182 F304L]</t>
  </si>
  <si>
    <t>900-NPS1.5 x 9 [SA182 F304L]</t>
  </si>
  <si>
    <t>900-NPS2 x 9 [SA182 F304L]</t>
  </si>
  <si>
    <t>900-NPS2.5 x 12 [SA182 F304L]</t>
  </si>
  <si>
    <t>900-NPS3 x 12 [SA182 F304L]</t>
  </si>
  <si>
    <t>900-NPS4 x 12 [SA182 F304L]</t>
  </si>
  <si>
    <t>900-NPS5 x 12 [SA182 F304L]</t>
  </si>
  <si>
    <t>900-NPS6 x 12 [SA182 F304L]</t>
  </si>
  <si>
    <t>900-NPS8 x 12 [SA182 F304L]</t>
  </si>
  <si>
    <t>900-NPS10 x 16 [SA182 F304L]</t>
  </si>
  <si>
    <t>900-NPS12 x 16 [SA182 F304L]</t>
  </si>
  <si>
    <t>900-NPS14 x 12 [SA182 F304L]</t>
  </si>
  <si>
    <t>900-NPS14 x 14 [SA182 F304L]</t>
  </si>
  <si>
    <t>900-NPS14 x 16 [SA182 F304L]</t>
  </si>
  <si>
    <t>900-NPS14 x 18 [SA182 F304L]</t>
  </si>
  <si>
    <t>900-NPS14 x 20 [SA182 F304L]</t>
  </si>
  <si>
    <t>900-NPS16 x 12 [SA182 F304L]</t>
  </si>
  <si>
    <t>900-NPS16 x 14 [SA182 F304L]</t>
  </si>
  <si>
    <t>900-NPS16 x 16 [SA182 F304L]</t>
  </si>
  <si>
    <t>900-NPS16 x 18 [SA182 F304L]</t>
  </si>
  <si>
    <t>900-NPS16 x 20 [SA182 F304L]</t>
  </si>
  <si>
    <t>900-NPS18 x 12 [SA182 F304L]</t>
  </si>
  <si>
    <t>900-NPS18 x 14 [SA182 F304L]</t>
  </si>
  <si>
    <t>900-NPS18 x 16 [SA182 F304L]</t>
  </si>
  <si>
    <t>900-NPS18 x 18 [SA182 F304L]</t>
  </si>
  <si>
    <t>900-NPS18 x 20 [SA182 F304L]</t>
  </si>
  <si>
    <t>900-NPS20 x 12 [SA182 F304L]</t>
  </si>
  <si>
    <t>900-NPS20 x 14 [SA182 F304L]</t>
  </si>
  <si>
    <t>900-NPS20 x 16 [SA182 F304L]</t>
  </si>
  <si>
    <t>900-NPS20 x 18 [SA182 F304L]</t>
  </si>
  <si>
    <t>900-NPS20 x 20 [SA182 F304L]</t>
  </si>
  <si>
    <t>900-NPS24 x 12 [SA182 F304L]</t>
  </si>
  <si>
    <t>900-NPS24 x 14 [SA182 F304L]</t>
  </si>
  <si>
    <t>900-NPS24 x 16 [SA182 F304L]</t>
  </si>
  <si>
    <t>900-NPS24 x 18 [SA182 F304L]</t>
  </si>
  <si>
    <t>900-NPS24 x 20 [SA182 F304L]</t>
  </si>
  <si>
    <t>1500-NPS1 x 9 [SA182 F304L]</t>
  </si>
  <si>
    <t>1500-NPS1.25 x 9 [SA182 F304L]</t>
  </si>
  <si>
    <t>1500-NPS1.5 x 9 [SA182 F304L]</t>
  </si>
  <si>
    <t>1500-NPS2 x 9 [SA182 F304L]</t>
  </si>
  <si>
    <t>1500-NPS2.5 x 12 [SA182 F304L]</t>
  </si>
  <si>
    <t>1500-NPS3 x 12 [SA182 F304L]</t>
  </si>
  <si>
    <t>1500-NPS4 x 12 [SA182 F304L]</t>
  </si>
  <si>
    <t>1500-NPS5 x 12 [SA182 F304L]</t>
  </si>
  <si>
    <t>1500-NPS6 x 12 [SA182 F304L]</t>
  </si>
  <si>
    <t>1500-NPS8 x 12 [SA182 F304L]</t>
  </si>
  <si>
    <t>1500-NPS10 x 16 [SA182 F304L]</t>
  </si>
  <si>
    <t>1500-NPS12 x 16 [SA182 F304L]</t>
  </si>
  <si>
    <t>1500-NPS14 x 12 [SA182 F304L]</t>
  </si>
  <si>
    <t>1500-NPS14 x 14 [SA182 F304L]</t>
  </si>
  <si>
    <t>1500-NPS14 x 16 [SA182 F304L]</t>
  </si>
  <si>
    <t>1500-NPS14 x 18 [SA182 F304L]</t>
  </si>
  <si>
    <t>1500-NPS14 x 20 [SA182 F304L]</t>
  </si>
  <si>
    <t>1500-NPS16 x 12 [SA182 F304L]</t>
  </si>
  <si>
    <t>1500-NPS16 x 14 [SA182 F304L]</t>
  </si>
  <si>
    <t>1500-NPS16 x 16 [SA182 F304L]</t>
  </si>
  <si>
    <t>1500-NPS16 x 18 [SA182 F304L]</t>
  </si>
  <si>
    <t>1500-NPS16 x 20 [SA182 F304L]</t>
  </si>
  <si>
    <t>1500-NPS18 x 12 [SA182 F304L]</t>
  </si>
  <si>
    <t>1500-NPS18 x 14 [SA182 F304L]</t>
  </si>
  <si>
    <t>1500-NPS18 x 16 [SA182 F304L]</t>
  </si>
  <si>
    <t>1500-NPS18 x 18 [SA182 F304L]</t>
  </si>
  <si>
    <t>1500-NPS18 x 20 [SA182 F304L]</t>
  </si>
  <si>
    <t>1500-NPS20 x 12 [SA182 F304L]</t>
  </si>
  <si>
    <t>1500-NPS20 x 14 [SA182 F304L]</t>
  </si>
  <si>
    <t>1500-NPS20 x 16 [SA182 F304L]</t>
  </si>
  <si>
    <t>1500-NPS20 x 18 [SA182 F304L]</t>
  </si>
  <si>
    <t>1500-NPS20 x 20 [SA182 F304L]</t>
  </si>
  <si>
    <t>1500-NPS24 x 12 [SA182 F304L]</t>
  </si>
  <si>
    <t>1500-NPS24 x 14 [SA182 F304L]</t>
  </si>
  <si>
    <t>1500-NPS24 x 16 [SA182 F304L]</t>
  </si>
  <si>
    <t>1500-NPS24 x 18 [SA182 F304L]</t>
  </si>
  <si>
    <t>1500-NPS24 x 20 [SA182 F304L]</t>
  </si>
  <si>
    <t>2500-NPS1 x 9 [SA182 F304L]</t>
  </si>
  <si>
    <t>2500-NPS1.25 x 9 [SA182 F304L]</t>
  </si>
  <si>
    <t>2500-NPS1.5 x 9 [SA182 F304L]</t>
  </si>
  <si>
    <t>2500-NPS2 x 9 [SA182 F304L]</t>
  </si>
  <si>
    <t>2500-NPS2.5 x 12 [SA182 F304L]</t>
  </si>
  <si>
    <t>2500-NPS3 x 12 [SA182 F304L]</t>
  </si>
  <si>
    <t>2500-NPS4 x 12 [SA182 F304L]</t>
  </si>
  <si>
    <t>2500-NPS5 x 12 [SA182 F304L]</t>
  </si>
  <si>
    <t>2500-NPS6 x 12 [SA182 F304L]</t>
  </si>
  <si>
    <t>2500-NPS8 x 12 [SA182 F304L]</t>
  </si>
  <si>
    <t>2500-NPS10 x 16 [SA182 F304L]</t>
  </si>
  <si>
    <t>2500-NPS12 x 16 [SA182 F304L]</t>
  </si>
  <si>
    <t>[SA182 F316]</t>
  </si>
  <si>
    <t>SA182 F316</t>
  </si>
  <si>
    <t>AXC Materials:SA182 F316</t>
  </si>
  <si>
    <t>150-NPS1 x 9 [SA182 F316]</t>
  </si>
  <si>
    <t>150-NPS1.25 x 9 [SA182 F316]</t>
  </si>
  <si>
    <t>150-NPS1.5 x 9 [SA182 F316]</t>
  </si>
  <si>
    <t>150-NPS2 x 9 [SA182 F316]</t>
  </si>
  <si>
    <t>150-NPS2.5 x 9 [SA182 F316]</t>
  </si>
  <si>
    <t>150-NPS3 x 9 [SA182 F316]</t>
  </si>
  <si>
    <t>150-NPS3.5 x 9 [SA182 F316]</t>
  </si>
  <si>
    <t>150-NPS4 x 12 [SA182 F316]</t>
  </si>
  <si>
    <t>150-NPS5 x 12 [SA182 F316]</t>
  </si>
  <si>
    <t>150-NPS6 x 12 [SA182 F316]</t>
  </si>
  <si>
    <t>150-NPS8 x 12 [SA182 F316]</t>
  </si>
  <si>
    <t>150-NPS10 x 12 [SA182 F316]</t>
  </si>
  <si>
    <t>150-NPS12 x 12 [SA182 F316]</t>
  </si>
  <si>
    <t>150-NPS14 x 12 [SA182 F316]</t>
  </si>
  <si>
    <t>150-NPS16 x 12 [SA182 F316]</t>
  </si>
  <si>
    <t>150-NPS18 x 12 [SA182 F316]</t>
  </si>
  <si>
    <t>150-NPS20 x 12 [SA182 F316]</t>
  </si>
  <si>
    <t>150-NPS24 x 12 [SA182 F316]</t>
  </si>
  <si>
    <t>300-NPS1 x 9 [SA182 F316]</t>
  </si>
  <si>
    <t>300-NPS1.25 x 9 [SA182 F316]</t>
  </si>
  <si>
    <t>300-NPS1.5 x 9 [SA182 F316]</t>
  </si>
  <si>
    <t>300-NPS2 x 9 [SA182 F316]</t>
  </si>
  <si>
    <t>300-NPS2.5 x 9 [SA182 F316]</t>
  </si>
  <si>
    <t>300-NPS3 x 9 [SA182 F316]</t>
  </si>
  <si>
    <t>300-NPS3.5 x 9 [SA182 F316]</t>
  </si>
  <si>
    <t>300-NPS4 x 12 [SA182 F316]</t>
  </si>
  <si>
    <t>300-NPS5 x 12 [SA182 F316]</t>
  </si>
  <si>
    <t>300-NPS6 x 12 [SA182 F316]</t>
  </si>
  <si>
    <t>300-NPS8 x 12 [SA182 F316]</t>
  </si>
  <si>
    <t>300-NPS10 x 12 [SA182 F316]</t>
  </si>
  <si>
    <t>300-NPS12 x 12 [SA182 F316]</t>
  </si>
  <si>
    <t>300-NPS14 x 12 [SA182 F316]</t>
  </si>
  <si>
    <t>300-NPS16 x 12 [SA182 F316]</t>
  </si>
  <si>
    <t>300-NPS18 x 12 [SA182 F316]</t>
  </si>
  <si>
    <t>300-NPS20 x 12 [SA182 F316]</t>
  </si>
  <si>
    <t>300-NPS24 x 12 [SA182 F316]</t>
  </si>
  <si>
    <t>400-NPS1 x 9 [SA182 F316]</t>
  </si>
  <si>
    <t>400-NPS1.25 x 9 [SA182 F316]</t>
  </si>
  <si>
    <t>400-NPS1.5 x 9 [SA182 F316]</t>
  </si>
  <si>
    <t>400-NPS2 x 9 [SA182 F316]</t>
  </si>
  <si>
    <t>400-NPS2.5 x 9 [SA182 F316]</t>
  </si>
  <si>
    <t>400-NPS3 x 9 [SA182 F316]</t>
  </si>
  <si>
    <t>400-NPS3.5 x 9 [SA182 F316]</t>
  </si>
  <si>
    <t>400-NPS4 x 12 [SA182 F316]</t>
  </si>
  <si>
    <t>400-NPS5 x 12 [SA182 F316]</t>
  </si>
  <si>
    <t>400-NPS6 x 12 [SA182 F316]</t>
  </si>
  <si>
    <t>400-NPS8 x 12 [SA182 F316]</t>
  </si>
  <si>
    <t>400-NPS10 x 12 [SA182 F316]</t>
  </si>
  <si>
    <t>400-NPS12 x 12 [SA182 F316]</t>
  </si>
  <si>
    <t>400-NPS14 x 12 [SA182 F316]</t>
  </si>
  <si>
    <t>400-NPS14 x 14 [SA182 F316]</t>
  </si>
  <si>
    <t>400-NPS14 x 16 [SA182 F316]</t>
  </si>
  <si>
    <t>400-NPS14 x 18 [SA182 F316]</t>
  </si>
  <si>
    <t>400-NPS14 x 20 [SA182 F316]</t>
  </si>
  <si>
    <t>400-NPS16 x 12 [SA182 F316]</t>
  </si>
  <si>
    <t>400-NPS16 x 14 [SA182 F316]</t>
  </si>
  <si>
    <t>400-NPS16 x 16 [SA182 F316]</t>
  </si>
  <si>
    <t>400-NPS16 x 18 [SA182 F316]</t>
  </si>
  <si>
    <t>400-NPS16 x 20 [SA182 F316]</t>
  </si>
  <si>
    <t>400-NPS18 x 12 [SA182 F316]</t>
  </si>
  <si>
    <t>400-NPS18 x 14 [SA182 F316]</t>
  </si>
  <si>
    <t>400-NPS18 x 16 [SA182 F316]</t>
  </si>
  <si>
    <t>400-NPS18 x 18 [SA182 F316]</t>
  </si>
  <si>
    <t>400-NPS18 x 20 [SA182 F316]</t>
  </si>
  <si>
    <t>400-NPS20 x 12 [SA182 F316]</t>
  </si>
  <si>
    <t>400-NPS20 x 14 [SA182 F316]</t>
  </si>
  <si>
    <t>400-NPS20 x 16 [SA182 F316]</t>
  </si>
  <si>
    <t>400-NPS20 x 18 [SA182 F316]</t>
  </si>
  <si>
    <t>400-NPS20 x 20 [SA182 F316]</t>
  </si>
  <si>
    <t>400-NPS24 x 12 [SA182 F316]</t>
  </si>
  <si>
    <t>400-NPS24 x 14 [SA182 F316]</t>
  </si>
  <si>
    <t>400-NPS24 x 16 [SA182 F316]</t>
  </si>
  <si>
    <t>400-NPS24 x 18 [SA182 F316]</t>
  </si>
  <si>
    <t>400-NPS24 x 20 [SA182 F316]</t>
  </si>
  <si>
    <t>600-NPS1 x 9 [SA182 F316]</t>
  </si>
  <si>
    <t>600-NPS1.25 x 9 [SA182 F316]</t>
  </si>
  <si>
    <t>600-NPS1.5 x 9 [SA182 F316]</t>
  </si>
  <si>
    <t>600-NPS2 x 9 [SA182 F316]</t>
  </si>
  <si>
    <t>600-NPS2.5 x 9 [SA182 F316]</t>
  </si>
  <si>
    <t>600-NPS3 x 9 [SA182 F316]</t>
  </si>
  <si>
    <t>600-NPS3.5 x 9 [SA182 F316]</t>
  </si>
  <si>
    <t>600-NPS4 x 12 [SA182 F316]</t>
  </si>
  <si>
    <t>600-NPS5 x 12 [SA182 F316]</t>
  </si>
  <si>
    <t>600-NPS6 x 12 [SA182 F316]</t>
  </si>
  <si>
    <t>600-NPS8 x 12 [SA182 F316]</t>
  </si>
  <si>
    <t>600-NPS10 x 12 [SA182 F316]</t>
  </si>
  <si>
    <t>600-NPS12 x 12 [SA182 F316]</t>
  </si>
  <si>
    <t>600-NPS14 x 12 [SA182 F316]</t>
  </si>
  <si>
    <t>600-NPS14 x 14 [SA182 F316]</t>
  </si>
  <si>
    <t>600-NPS14 x 16 [SA182 F316]</t>
  </si>
  <si>
    <t>600-NPS14 x 18 [SA182 F316]</t>
  </si>
  <si>
    <t>600-NPS14 x 20 [SA182 F316]</t>
  </si>
  <si>
    <t>600-NPS16 x 12 [SA182 F316]</t>
  </si>
  <si>
    <t>600-NPS16 x 14 [SA182 F316]</t>
  </si>
  <si>
    <t>600-NPS16 x 16 [SA182 F316]</t>
  </si>
  <si>
    <t>600-NPS16 x 18 [SA182 F316]</t>
  </si>
  <si>
    <t>600-NPS16 x 20 [SA182 F316]</t>
  </si>
  <si>
    <t>600-NPS18 x 12 [SA182 F316]</t>
  </si>
  <si>
    <t>600-NPS18 x 14 [SA182 F316]</t>
  </si>
  <si>
    <t>600-NPS18 x 16 [SA182 F316]</t>
  </si>
  <si>
    <t>600-NPS18 x 18 [SA182 F316]</t>
  </si>
  <si>
    <t>600-NPS18 x 20 [SA182 F316]</t>
  </si>
  <si>
    <t>600-NPS20 x 12 [SA182 F316]</t>
  </si>
  <si>
    <t>600-NPS20 x 14 [SA182 F316]</t>
  </si>
  <si>
    <t>600-NPS20 x 16 [SA182 F316]</t>
  </si>
  <si>
    <t>600-NPS20 x 18 [SA182 F316]</t>
  </si>
  <si>
    <t>600-NPS20 x 20 [SA182 F316]</t>
  </si>
  <si>
    <t>600-NPS24 x 12 [SA182 F316]</t>
  </si>
  <si>
    <t>600-NPS24 x 14 [SA182 F316]</t>
  </si>
  <si>
    <t>600-NPS24 x 16 [SA182 F316]</t>
  </si>
  <si>
    <t>600-NPS24 x 18 [SA182 F316]</t>
  </si>
  <si>
    <t>600-NPS24 x 20 [SA182 F316]</t>
  </si>
  <si>
    <t>900-NPS1 x 9 [SA182 F316]</t>
  </si>
  <si>
    <t>900-NPS1.25 x 9 [SA182 F316]</t>
  </si>
  <si>
    <t>900-NPS1.5 x 9 [SA182 F316]</t>
  </si>
  <si>
    <t>900-NPS2 x 9 [SA182 F316]</t>
  </si>
  <si>
    <t>900-NPS2.5 x 12 [SA182 F316]</t>
  </si>
  <si>
    <t>900-NPS3 x 12 [SA182 F316]</t>
  </si>
  <si>
    <t>900-NPS4 x 12 [SA182 F316]</t>
  </si>
  <si>
    <t>900-NPS5 x 12 [SA182 F316]</t>
  </si>
  <si>
    <t>900-NPS6 x 12 [SA182 F316]</t>
  </si>
  <si>
    <t>900-NPS8 x 12 [SA182 F316]</t>
  </si>
  <si>
    <t>900-NPS10 x 16 [SA182 F316]</t>
  </si>
  <si>
    <t>900-NPS12 x 16 [SA182 F316]</t>
  </si>
  <si>
    <t>900-NPS14 x 12 [SA182 F316]</t>
  </si>
  <si>
    <t>900-NPS14 x 14 [SA182 F316]</t>
  </si>
  <si>
    <t>900-NPS14 x 16 [SA182 F316]</t>
  </si>
  <si>
    <t>900-NPS14 x 18 [SA182 F316]</t>
  </si>
  <si>
    <t>900-NPS14 x 20 [SA182 F316]</t>
  </si>
  <si>
    <t>900-NPS16 x 12 [SA182 F316]</t>
  </si>
  <si>
    <t>900-NPS16 x 14 [SA182 F316]</t>
  </si>
  <si>
    <t>900-NPS16 x 16 [SA182 F316]</t>
  </si>
  <si>
    <t>900-NPS16 x 18 [SA182 F316]</t>
  </si>
  <si>
    <t>900-NPS16 x 20 [SA182 F316]</t>
  </si>
  <si>
    <t>900-NPS18 x 12 [SA182 F316]</t>
  </si>
  <si>
    <t>900-NPS18 x 14 [SA182 F316]</t>
  </si>
  <si>
    <t>900-NPS18 x 16 [SA182 F316]</t>
  </si>
  <si>
    <t>900-NPS18 x 18 [SA182 F316]</t>
  </si>
  <si>
    <t>900-NPS18 x 20 [SA182 F316]</t>
  </si>
  <si>
    <t>900-NPS20 x 12 [SA182 F316]</t>
  </si>
  <si>
    <t>900-NPS20 x 14 [SA182 F316]</t>
  </si>
  <si>
    <t>900-NPS20 x 16 [SA182 F316]</t>
  </si>
  <si>
    <t>900-NPS20 x 18 [SA182 F316]</t>
  </si>
  <si>
    <t>900-NPS20 x 20 [SA182 F316]</t>
  </si>
  <si>
    <t>900-NPS24 x 12 [SA182 F316]</t>
  </si>
  <si>
    <t>900-NPS24 x 14 [SA182 F316]</t>
  </si>
  <si>
    <t>900-NPS24 x 16 [SA182 F316]</t>
  </si>
  <si>
    <t>900-NPS24 x 18 [SA182 F316]</t>
  </si>
  <si>
    <t>900-NPS24 x 20 [SA182 F316]</t>
  </si>
  <si>
    <t>1500-NPS1 x 9 [SA182 F316]</t>
  </si>
  <si>
    <t>1500-NPS1.25 x 9 [SA182 F316]</t>
  </si>
  <si>
    <t>1500-NPS1.5 x 9 [SA182 F316]</t>
  </si>
  <si>
    <t>1500-NPS2 x 9 [SA182 F316]</t>
  </si>
  <si>
    <t>1500-NPS2.5 x 12 [SA182 F316]</t>
  </si>
  <si>
    <t>1500-NPS3 x 12 [SA182 F316]</t>
  </si>
  <si>
    <t>1500-NPS4 x 12 [SA182 F316]</t>
  </si>
  <si>
    <t>1500-NPS5 x 12 [SA182 F316]</t>
  </si>
  <si>
    <t>1500-NPS6 x 12 [SA182 F316]</t>
  </si>
  <si>
    <t>1500-NPS8 x 12 [SA182 F316]</t>
  </si>
  <si>
    <t>1500-NPS10 x 16 [SA182 F316]</t>
  </si>
  <si>
    <t>1500-NPS12 x 16 [SA182 F316]</t>
  </si>
  <si>
    <t>1500-NPS14 x 12 [SA182 F316]</t>
  </si>
  <si>
    <t>1500-NPS14 x 14 [SA182 F316]</t>
  </si>
  <si>
    <t>1500-NPS14 x 16 [SA182 F316]</t>
  </si>
  <si>
    <t>1500-NPS14 x 18 [SA182 F316]</t>
  </si>
  <si>
    <t>1500-NPS14 x 20 [SA182 F316]</t>
  </si>
  <si>
    <t>1500-NPS16 x 12 [SA182 F316]</t>
  </si>
  <si>
    <t>1500-NPS16 x 14 [SA182 F316]</t>
  </si>
  <si>
    <t>1500-NPS16 x 16 [SA182 F316]</t>
  </si>
  <si>
    <t>1500-NPS16 x 18 [SA182 F316]</t>
  </si>
  <si>
    <t>1500-NPS16 x 20 [SA182 F316]</t>
  </si>
  <si>
    <t>1500-NPS18 x 12 [SA182 F316]</t>
  </si>
  <si>
    <t>1500-NPS18 x 14 [SA182 F316]</t>
  </si>
  <si>
    <t>1500-NPS18 x 16 [SA182 F316]</t>
  </si>
  <si>
    <t>1500-NPS18 x 18 [SA182 F316]</t>
  </si>
  <si>
    <t>1500-NPS18 x 20 [SA182 F316]</t>
  </si>
  <si>
    <t>1500-NPS20 x 12 [SA182 F316]</t>
  </si>
  <si>
    <t>1500-NPS20 x 14 [SA182 F316]</t>
  </si>
  <si>
    <t>1500-NPS20 x 16 [SA182 F316]</t>
  </si>
  <si>
    <t>1500-NPS20 x 18 [SA182 F316]</t>
  </si>
  <si>
    <t>1500-NPS20 x 20 [SA182 F316]</t>
  </si>
  <si>
    <t>1500-NPS24 x 12 [SA182 F316]</t>
  </si>
  <si>
    <t>1500-NPS24 x 14 [SA182 F316]</t>
  </si>
  <si>
    <t>1500-NPS24 x 16 [SA182 F316]</t>
  </si>
  <si>
    <t>1500-NPS24 x 18 [SA182 F316]</t>
  </si>
  <si>
    <t>1500-NPS24 x 20 [SA182 F316]</t>
  </si>
  <si>
    <t>2500-NPS1 x 9 [SA182 F316]</t>
  </si>
  <si>
    <t>2500-NPS1.25 x 9 [SA182 F316]</t>
  </si>
  <si>
    <t>2500-NPS1.5 x 9 [SA182 F316]</t>
  </si>
  <si>
    <t>2500-NPS2 x 9 [SA182 F316]</t>
  </si>
  <si>
    <t>2500-NPS2.5 x 12 [SA182 F316]</t>
  </si>
  <si>
    <t>2500-NPS3 x 12 [SA182 F316]</t>
  </si>
  <si>
    <t>2500-NPS4 x 12 [SA182 F316]</t>
  </si>
  <si>
    <t>2500-NPS5 x 12 [SA182 F316]</t>
  </si>
  <si>
    <t>2500-NPS6 x 12 [SA182 F316]</t>
  </si>
  <si>
    <t>2500-NPS8 x 12 [SA182 F316]</t>
  </si>
  <si>
    <t>2500-NPS10 x 16 [SA182 F316]</t>
  </si>
  <si>
    <t>2500-NPS12 x 16 [SA182 F316]</t>
  </si>
  <si>
    <t>[SA182 F316L]</t>
  </si>
  <si>
    <t>AXC Materials:SA182 F316L</t>
  </si>
  <si>
    <t>150-NPS1 x 9 [SA182 F316L]</t>
  </si>
  <si>
    <t>150-NPS1.25 x 9 [SA182 F316L]</t>
  </si>
  <si>
    <t>150-NPS1.5 x 9 [SA182 F316L]</t>
  </si>
  <si>
    <t>150-NPS2 x 9 [SA182 F316L]</t>
  </si>
  <si>
    <t>150-NPS2.5 x 9 [SA182 F316L]</t>
  </si>
  <si>
    <t>150-NPS3 x 9 [SA182 F316L]</t>
  </si>
  <si>
    <t>150-NPS3.5 x 9 [SA182 F316L]</t>
  </si>
  <si>
    <t>150-NPS4 x 12 [SA182 F316L]</t>
  </si>
  <si>
    <t>150-NPS5 x 12 [SA182 F316L]</t>
  </si>
  <si>
    <t>150-NPS6 x 12 [SA182 F316L]</t>
  </si>
  <si>
    <t>150-NPS8 x 12 [SA182 F316L]</t>
  </si>
  <si>
    <t>150-NPS10 x 12 [SA182 F316L]</t>
  </si>
  <si>
    <t>150-NPS12 x 12 [SA182 F316L]</t>
  </si>
  <si>
    <t>150-NPS14 x 12 [SA182 F316L]</t>
  </si>
  <si>
    <t>150-NPS16 x 12 [SA182 F316L]</t>
  </si>
  <si>
    <t>150-NPS18 x 12 [SA182 F316L]</t>
  </si>
  <si>
    <t>150-NPS20 x 12 [SA182 F316L]</t>
  </si>
  <si>
    <t>150-NPS24 x 12 [SA182 F316L]</t>
  </si>
  <si>
    <t>300-NPS1 x 9 [SA182 F316L]</t>
  </si>
  <si>
    <t>300-NPS1.25 x 9 [SA182 F316L]</t>
  </si>
  <si>
    <t>300-NPS1.5 x 9 [SA182 F316L]</t>
  </si>
  <si>
    <t>300-NPS2 x 9 [SA182 F316L]</t>
  </si>
  <si>
    <t>300-NPS2.5 x 9 [SA182 F316L]</t>
  </si>
  <si>
    <t>300-NPS3 x 9 [SA182 F316L]</t>
  </si>
  <si>
    <t>300-NPS3.5 x 9 [SA182 F316L]</t>
  </si>
  <si>
    <t>300-NPS4 x 12 [SA182 F316L]</t>
  </si>
  <si>
    <t>300-NPS5 x 12 [SA182 F316L]</t>
  </si>
  <si>
    <t>300-NPS6 x 12 [SA182 F316L]</t>
  </si>
  <si>
    <t>300-NPS8 x 12 [SA182 F316L]</t>
  </si>
  <si>
    <t>300-NPS10 x 12 [SA182 F316L]</t>
  </si>
  <si>
    <t>300-NPS12 x 12 [SA182 F316L]</t>
  </si>
  <si>
    <t>300-NPS14 x 12 [SA182 F316L]</t>
  </si>
  <si>
    <t>300-NPS16 x 12 [SA182 F316L]</t>
  </si>
  <si>
    <t>300-NPS18 x 12 [SA182 F316L]</t>
  </si>
  <si>
    <t>300-NPS20 x 12 [SA182 F316L]</t>
  </si>
  <si>
    <t>300-NPS24 x 12 [SA182 F316L]</t>
  </si>
  <si>
    <t>400-NPS1 x 9 [SA182 F316L]</t>
  </si>
  <si>
    <t>400-NPS1.25 x 9 [SA182 F316L]</t>
  </si>
  <si>
    <t>400-NPS1.5 x 9 [SA182 F316L]</t>
  </si>
  <si>
    <t>400-NPS2 x 9 [SA182 F316L]</t>
  </si>
  <si>
    <t>400-NPS2.5 x 9 [SA182 F316L]</t>
  </si>
  <si>
    <t>400-NPS3 x 9 [SA182 F316L]</t>
  </si>
  <si>
    <t>400-NPS3.5 x 9 [SA182 F316L]</t>
  </si>
  <si>
    <t>400-NPS4 x 12 [SA182 F316L]</t>
  </si>
  <si>
    <t>400-NPS5 x 12 [SA182 F316L]</t>
  </si>
  <si>
    <t>400-NPS6 x 12 [SA182 F316L]</t>
  </si>
  <si>
    <t>400-NPS8 x 12 [SA182 F316L]</t>
  </si>
  <si>
    <t>400-NPS10 x 12 [SA182 F316L]</t>
  </si>
  <si>
    <t>400-NPS12 x 12 [SA182 F316L]</t>
  </si>
  <si>
    <t>400-NPS14 x 12 [SA182 F316L]</t>
  </si>
  <si>
    <t>400-NPS14 x 14 [SA182 F316L]</t>
  </si>
  <si>
    <t>400-NPS14 x 16 [SA182 F316L]</t>
  </si>
  <si>
    <t>400-NPS14 x 18 [SA182 F316L]</t>
  </si>
  <si>
    <t>400-NPS14 x 20 [SA182 F316L]</t>
  </si>
  <si>
    <t>400-NPS16 x 12 [SA182 F316L]</t>
  </si>
  <si>
    <t>400-NPS16 x 14 [SA182 F316L]</t>
  </si>
  <si>
    <t>400-NPS16 x 16 [SA182 F316L]</t>
  </si>
  <si>
    <t>400-NPS16 x 18 [SA182 F316L]</t>
  </si>
  <si>
    <t>400-NPS16 x 20 [SA182 F316L]</t>
  </si>
  <si>
    <t>400-NPS18 x 12 [SA182 F316L]</t>
  </si>
  <si>
    <t>400-NPS18 x 14 [SA182 F316L]</t>
  </si>
  <si>
    <t>400-NPS18 x 16 [SA182 F316L]</t>
  </si>
  <si>
    <t>400-NPS18 x 18 [SA182 F316L]</t>
  </si>
  <si>
    <t>400-NPS18 x 20 [SA182 F316L]</t>
  </si>
  <si>
    <t>400-NPS20 x 12 [SA182 F316L]</t>
  </si>
  <si>
    <t>400-NPS20 x 14 [SA182 F316L]</t>
  </si>
  <si>
    <t>400-NPS20 x 16 [SA182 F316L]</t>
  </si>
  <si>
    <t>400-NPS20 x 18 [SA182 F316L]</t>
  </si>
  <si>
    <t>400-NPS20 x 20 [SA182 F316L]</t>
  </si>
  <si>
    <t>400-NPS24 x 12 [SA182 F316L]</t>
  </si>
  <si>
    <t>400-NPS24 x 14 [SA182 F316L]</t>
  </si>
  <si>
    <t>400-NPS24 x 16 [SA182 F316L]</t>
  </si>
  <si>
    <t>400-NPS24 x 18 [SA182 F316L]</t>
  </si>
  <si>
    <t>400-NPS24 x 20 [SA182 F316L]</t>
  </si>
  <si>
    <t>600-NPS1 x 9 [SA182 F316L]</t>
  </si>
  <si>
    <t>600-NPS1.25 x 9 [SA182 F316L]</t>
  </si>
  <si>
    <t>600-NPS1.5 x 9 [SA182 F316L]</t>
  </si>
  <si>
    <t>600-NPS2 x 9 [SA182 F316L]</t>
  </si>
  <si>
    <t>600-NPS2.5 x 9 [SA182 F316L]</t>
  </si>
  <si>
    <t>600-NPS3 x 9 [SA182 F316L]</t>
  </si>
  <si>
    <t>600-NPS3.5 x 9 [SA182 F316L]</t>
  </si>
  <si>
    <t>600-NPS4 x 12 [SA182 F316L]</t>
  </si>
  <si>
    <t>600-NPS5 x 12 [SA182 F316L]</t>
  </si>
  <si>
    <t>600-NPS6 x 12 [SA182 F316L]</t>
  </si>
  <si>
    <t>600-NPS8 x 12 [SA182 F316L]</t>
  </si>
  <si>
    <t>600-NPS10 x 12 [SA182 F316L]</t>
  </si>
  <si>
    <t>600-NPS12 x 12 [SA182 F316L]</t>
  </si>
  <si>
    <t>600-NPS14 x 12 [SA182 F316L]</t>
  </si>
  <si>
    <t>600-NPS14 x 14 [SA182 F316L]</t>
  </si>
  <si>
    <t>600-NPS14 x 16 [SA182 F316L]</t>
  </si>
  <si>
    <t>600-NPS14 x 18 [SA182 F316L]</t>
  </si>
  <si>
    <t>600-NPS14 x 20 [SA182 F316L]</t>
  </si>
  <si>
    <t>600-NPS16 x 12 [SA182 F316L]</t>
  </si>
  <si>
    <t>600-NPS16 x 14 [SA182 F316L]</t>
  </si>
  <si>
    <t>600-NPS16 x 16 [SA182 F316L]</t>
  </si>
  <si>
    <t>600-NPS16 x 18 [SA182 F316L]</t>
  </si>
  <si>
    <t>600-NPS16 x 20 [SA182 F316L]</t>
  </si>
  <si>
    <t>600-NPS18 x 12 [SA182 F316L]</t>
  </si>
  <si>
    <t>600-NPS18 x 14 [SA182 F316L]</t>
  </si>
  <si>
    <t>600-NPS18 x 16 [SA182 F316L]</t>
  </si>
  <si>
    <t>600-NPS18 x 18 [SA182 F316L]</t>
  </si>
  <si>
    <t>600-NPS18 x 20 [SA182 F316L]</t>
  </si>
  <si>
    <t>600-NPS20 x 12 [SA182 F316L]</t>
  </si>
  <si>
    <t>600-NPS20 x 14 [SA182 F316L]</t>
  </si>
  <si>
    <t>600-NPS20 x 16 [SA182 F316L]</t>
  </si>
  <si>
    <t>600-NPS20 x 18 [SA182 F316L]</t>
  </si>
  <si>
    <t>600-NPS20 x 20 [SA182 F316L]</t>
  </si>
  <si>
    <t>600-NPS24 x 12 [SA182 F316L]</t>
  </si>
  <si>
    <t>600-NPS24 x 14 [SA182 F316L]</t>
  </si>
  <si>
    <t>600-NPS24 x 16 [SA182 F316L]</t>
  </si>
  <si>
    <t>600-NPS24 x 18 [SA182 F316L]</t>
  </si>
  <si>
    <t>600-NPS24 x 20 [SA182 F316L]</t>
  </si>
  <si>
    <t>900-NPS1 x 9 [SA182 F316L]</t>
  </si>
  <si>
    <t>900-NPS1.25 x 9 [SA182 F316L]</t>
  </si>
  <si>
    <t>900-NPS1.5 x 9 [SA182 F316L]</t>
  </si>
  <si>
    <t>900-NPS2 x 9 [SA182 F316L]</t>
  </si>
  <si>
    <t>900-NPS2.5 x 12 [SA182 F316L]</t>
  </si>
  <si>
    <t>900-NPS3 x 12 [SA182 F316L]</t>
  </si>
  <si>
    <t>900-NPS4 x 12 [SA182 F316L]</t>
  </si>
  <si>
    <t>900-NPS5 x 12 [SA182 F316L]</t>
  </si>
  <si>
    <t>900-NPS6 x 12 [SA182 F316L]</t>
  </si>
  <si>
    <t>900-NPS8 x 12 [SA182 F316L]</t>
  </si>
  <si>
    <t>900-NPS10 x 16 [SA182 F316L]</t>
  </si>
  <si>
    <t>900-NPS12 x 16 [SA182 F316L]</t>
  </si>
  <si>
    <t>900-NPS14 x 12 [SA182 F316L]</t>
  </si>
  <si>
    <t>900-NPS14 x 14 [SA182 F316L]</t>
  </si>
  <si>
    <t>900-NPS14 x 16 [SA182 F316L]</t>
  </si>
  <si>
    <t>900-NPS14 x 18 [SA182 F316L]</t>
  </si>
  <si>
    <t>900-NPS14 x 20 [SA182 F316L]</t>
  </si>
  <si>
    <t>900-NPS16 x 12 [SA182 F316L]</t>
  </si>
  <si>
    <t>900-NPS16 x 14 [SA182 F316L]</t>
  </si>
  <si>
    <t>900-NPS16 x 16 [SA182 F316L]</t>
  </si>
  <si>
    <t>900-NPS16 x 18 [SA182 F316L]</t>
  </si>
  <si>
    <t>900-NPS16 x 20 [SA182 F316L]</t>
  </si>
  <si>
    <t>900-NPS18 x 12 [SA182 F316L]</t>
  </si>
  <si>
    <t>900-NPS18 x 14 [SA182 F316L]</t>
  </si>
  <si>
    <t>900-NPS18 x 16 [SA182 F316L]</t>
  </si>
  <si>
    <t>900-NPS18 x 18 [SA182 F316L]</t>
  </si>
  <si>
    <t>900-NPS18 x 20 [SA182 F316L]</t>
  </si>
  <si>
    <t>900-NPS20 x 12 [SA182 F316L]</t>
  </si>
  <si>
    <t>900-NPS20 x 14 [SA182 F316L]</t>
  </si>
  <si>
    <t>900-NPS20 x 16 [SA182 F316L]</t>
  </si>
  <si>
    <t>900-NPS20 x 18 [SA182 F316L]</t>
  </si>
  <si>
    <t>900-NPS20 x 20 [SA182 F316L]</t>
  </si>
  <si>
    <t>900-NPS24 x 12 [SA182 F316L]</t>
  </si>
  <si>
    <t>900-NPS24 x 14 [SA182 F316L]</t>
  </si>
  <si>
    <t>900-NPS24 x 16 [SA182 F316L]</t>
  </si>
  <si>
    <t>900-NPS24 x 18 [SA182 F316L]</t>
  </si>
  <si>
    <t>900-NPS24 x 20 [SA182 F316L]</t>
  </si>
  <si>
    <t>1500-NPS1 x 9 [SA182 F316L]</t>
  </si>
  <si>
    <t>1500-NPS1.25 x 9 [SA182 F316L]</t>
  </si>
  <si>
    <t>1500-NPS1.5 x 9 [SA182 F316L]</t>
  </si>
  <si>
    <t>1500-NPS2 x 9 [SA182 F316L]</t>
  </si>
  <si>
    <t>1500-NPS2.5 x 12 [SA182 F316L]</t>
  </si>
  <si>
    <t>1500-NPS3 x 12 [SA182 F316L]</t>
  </si>
  <si>
    <t>1500-NPS4 x 12 [SA182 F316L]</t>
  </si>
  <si>
    <t>1500-NPS5 x 12 [SA182 F316L]</t>
  </si>
  <si>
    <t>1500-NPS6 x 12 [SA182 F316L]</t>
  </si>
  <si>
    <t>1500-NPS8 x 12 [SA182 F316L]</t>
  </si>
  <si>
    <t>1500-NPS10 x 16 [SA182 F316L]</t>
  </si>
  <si>
    <t>1500-NPS12 x 16 [SA182 F316L]</t>
  </si>
  <si>
    <t>1500-NPS14 x 12 [SA182 F316L]</t>
  </si>
  <si>
    <t>1500-NPS14 x 14 [SA182 F316L]</t>
  </si>
  <si>
    <t>1500-NPS14 x 16 [SA182 F316L]</t>
  </si>
  <si>
    <t>1500-NPS14 x 18 [SA182 F316L]</t>
  </si>
  <si>
    <t>1500-NPS14 x 20 [SA182 F316L]</t>
  </si>
  <si>
    <t>1500-NPS16 x 12 [SA182 F316L]</t>
  </si>
  <si>
    <t>1500-NPS16 x 14 [SA182 F316L]</t>
  </si>
  <si>
    <t>1500-NPS16 x 16 [SA182 F316L]</t>
  </si>
  <si>
    <t>1500-NPS16 x 18 [SA182 F316L]</t>
  </si>
  <si>
    <t>1500-NPS16 x 20 [SA182 F316L]</t>
  </si>
  <si>
    <t>1500-NPS18 x 12 [SA182 F316L]</t>
  </si>
  <si>
    <t>1500-NPS18 x 14 [SA182 F316L]</t>
  </si>
  <si>
    <t>1500-NPS18 x 16 [SA182 F316L]</t>
  </si>
  <si>
    <t>1500-NPS18 x 18 [SA182 F316L]</t>
  </si>
  <si>
    <t>1500-NPS18 x 20 [SA182 F316L]</t>
  </si>
  <si>
    <t>1500-NPS20 x 12 [SA182 F316L]</t>
  </si>
  <si>
    <t>1500-NPS20 x 14 [SA182 F316L]</t>
  </si>
  <si>
    <t>1500-NPS20 x 16 [SA182 F316L]</t>
  </si>
  <si>
    <t>1500-NPS20 x 18 [SA182 F316L]</t>
  </si>
  <si>
    <t>1500-NPS20 x 20 [SA182 F316L]</t>
  </si>
  <si>
    <t>1500-NPS24 x 12 [SA182 F316L]</t>
  </si>
  <si>
    <t>1500-NPS24 x 14 [SA182 F316L]</t>
  </si>
  <si>
    <t>1500-NPS24 x 16 [SA182 F316L]</t>
  </si>
  <si>
    <t>1500-NPS24 x 18 [SA182 F316L]</t>
  </si>
  <si>
    <t>1500-NPS24 x 20 [SA182 F316L]</t>
  </si>
  <si>
    <t>2500-NPS1 x 9 [SA182 F316L]</t>
  </si>
  <si>
    <t>2500-NPS1.25 x 9 [SA182 F316L]</t>
  </si>
  <si>
    <t>2500-NPS1.5 x 9 [SA182 F316L]</t>
  </si>
  <si>
    <t>2500-NPS2 x 9 [SA182 F316L]</t>
  </si>
  <si>
    <t>2500-NPS2.5 x 12 [SA182 F316L]</t>
  </si>
  <si>
    <t>2500-NPS3 x 12 [SA182 F316L]</t>
  </si>
  <si>
    <t>2500-NPS4 x 12 [SA182 F316L]</t>
  </si>
  <si>
    <t>2500-NPS5 x 12 [SA182 F316L]</t>
  </si>
  <si>
    <t>2500-NPS6 x 12 [SA182 F316L]</t>
  </si>
  <si>
    <t>2500-NPS8 x 12 [SA182 F316L]</t>
  </si>
  <si>
    <t>2500-NPS10 x 16 [SA182 F316L]</t>
  </si>
  <si>
    <t>2500-NPS12 x 16 [SA182 F316L]</t>
  </si>
  <si>
    <t>[SA350 LF2]</t>
  </si>
  <si>
    <t>SA350 LF2</t>
  </si>
  <si>
    <t>AXC Materials:SA350 LF2</t>
  </si>
  <si>
    <t>150-NPS1 x 9 [SA350 LF2]</t>
  </si>
  <si>
    <t>150-NPS1.25 x 9 [SA350 LF2]</t>
  </si>
  <si>
    <t>150-NPS1.5 x 9 [SA350 LF2]</t>
  </si>
  <si>
    <t>150-NPS2 x 9 [SA350 LF2]</t>
  </si>
  <si>
    <t>150-NPS2.5 x 9 [SA350 LF2]</t>
  </si>
  <si>
    <t>150-NPS3 x 9 [SA350 LF2]</t>
  </si>
  <si>
    <t>150-NPS3.5 x 9 [SA350 LF2]</t>
  </si>
  <si>
    <t>150-NPS4 x 12 [SA350 LF2]</t>
  </si>
  <si>
    <t>150-NPS5 x 12 [SA350 LF2]</t>
  </si>
  <si>
    <t>150-NPS6 x 12 [SA350 LF2]</t>
  </si>
  <si>
    <t>150-NPS8 x 12 [SA350 LF2]</t>
  </si>
  <si>
    <t>150-NPS10 x 12 [SA350 LF2]</t>
  </si>
  <si>
    <t>150-NPS12 x 12 [SA350 LF2]</t>
  </si>
  <si>
    <t>150-NPS14 x 12 [SA350 LF2]</t>
  </si>
  <si>
    <t>150-NPS16 x 12 [SA350 LF2]</t>
  </si>
  <si>
    <t>150-NPS18 x 12 [SA350 LF2]</t>
  </si>
  <si>
    <t>150-NPS20 x 12 [SA350 LF2]</t>
  </si>
  <si>
    <t>150-NPS24 x 12 [SA350 LF2]</t>
  </si>
  <si>
    <t>300-NPS1 x 9 [SA350 LF2]</t>
  </si>
  <si>
    <t>300-NPS1.25 x 9 [SA350 LF2]</t>
  </si>
  <si>
    <t>300-NPS1.5 x 9 [SA350 LF2]</t>
  </si>
  <si>
    <t>300-NPS2 x 9 [SA350 LF2]</t>
  </si>
  <si>
    <t>300-NPS2.5 x 9 [SA350 LF2]</t>
  </si>
  <si>
    <t>300-NPS3 x 9 [SA350 LF2]</t>
  </si>
  <si>
    <t>300-NPS3.5 x 9 [SA350 LF2]</t>
  </si>
  <si>
    <t>300-NPS4 x 12 [SA350 LF2]</t>
  </si>
  <si>
    <t>300-NPS5 x 12 [SA350 LF2]</t>
  </si>
  <si>
    <t>300-NPS6 x 12 [SA350 LF2]</t>
  </si>
  <si>
    <t>300-NPS8 x 12 [SA350 LF2]</t>
  </si>
  <si>
    <t>300-NPS10 x 12 [SA350 LF2]</t>
  </si>
  <si>
    <t>300-NPS12 x 12 [SA350 LF2]</t>
  </si>
  <si>
    <t>300-NPS14 x 12 [SA350 LF2]</t>
  </si>
  <si>
    <t>300-NPS16 x 12 [SA350 LF2]</t>
  </si>
  <si>
    <t>300-NPS18 x 12 [SA350 LF2]</t>
  </si>
  <si>
    <t>300-NPS20 x 12 [SA350 LF2]</t>
  </si>
  <si>
    <t>300-NPS24 x 12 [SA350 LF2]</t>
  </si>
  <si>
    <t>400-NPS1 x 9 [SA350 LF2]</t>
  </si>
  <si>
    <t>400-NPS1.25 x 9 [SA350 LF2]</t>
  </si>
  <si>
    <t>400-NPS1.5 x 9 [SA350 LF2]</t>
  </si>
  <si>
    <t>400-NPS2 x 9 [SA350 LF2]</t>
  </si>
  <si>
    <t>400-NPS2.5 x 9 [SA350 LF2]</t>
  </si>
  <si>
    <t>400-NPS3 x 9 [SA350 LF2]</t>
  </si>
  <si>
    <t>400-NPS3.5 x 9 [SA350 LF2]</t>
  </si>
  <si>
    <t>400-NPS4 x 12 [SA350 LF2]</t>
  </si>
  <si>
    <t>400-NPS5 x 12 [SA350 LF2]</t>
  </si>
  <si>
    <t>400-NPS6 x 12 [SA350 LF2]</t>
  </si>
  <si>
    <t>400-NPS8 x 12 [SA350 LF2]</t>
  </si>
  <si>
    <t>400-NPS10 x 12 [SA350 LF2]</t>
  </si>
  <si>
    <t>400-NPS12 x 12 [SA350 LF2]</t>
  </si>
  <si>
    <t>400-NPS14 x 12 [SA350 LF2]</t>
  </si>
  <si>
    <t>400-NPS14 x 14 [SA350 LF2]</t>
  </si>
  <si>
    <t>400-NPS14 x 16 [SA350 LF2]</t>
  </si>
  <si>
    <t>400-NPS14 x 18 [SA350 LF2]</t>
  </si>
  <si>
    <t>400-NPS14 x 20 [SA350 LF2]</t>
  </si>
  <si>
    <t>400-NPS16 x 12 [SA350 LF2]</t>
  </si>
  <si>
    <t>400-NPS16 x 14 [SA350 LF2]</t>
  </si>
  <si>
    <t>400-NPS16 x 16 [SA350 LF2]</t>
  </si>
  <si>
    <t>400-NPS16 x 18 [SA350 LF2]</t>
  </si>
  <si>
    <t>400-NPS16 x 20 [SA350 LF2]</t>
  </si>
  <si>
    <t>400-NPS18 x 12 [SA350 LF2]</t>
  </si>
  <si>
    <t>400-NPS18 x 14 [SA350 LF2]</t>
  </si>
  <si>
    <t>400-NPS18 x 16 [SA350 LF2]</t>
  </si>
  <si>
    <t>400-NPS18 x 18 [SA350 LF2]</t>
  </si>
  <si>
    <t>400-NPS18 x 20 [SA350 LF2]</t>
  </si>
  <si>
    <t>400-NPS20 x 12 [SA350 LF2]</t>
  </si>
  <si>
    <t>400-NPS20 x 14 [SA350 LF2]</t>
  </si>
  <si>
    <t>400-NPS20 x 16 [SA350 LF2]</t>
  </si>
  <si>
    <t>400-NPS20 x 18 [SA350 LF2]</t>
  </si>
  <si>
    <t>400-NPS20 x 20 [SA350 LF2]</t>
  </si>
  <si>
    <t>400-NPS24 x 12 [SA350 LF2]</t>
  </si>
  <si>
    <t>400-NPS24 x 14 [SA350 LF2]</t>
  </si>
  <si>
    <t>400-NPS24 x 16 [SA350 LF2]</t>
  </si>
  <si>
    <t>400-NPS24 x 18 [SA350 LF2]</t>
  </si>
  <si>
    <t>400-NPS24 x 20 [SA350 LF2]</t>
  </si>
  <si>
    <t>600-NPS1 x 9 [SA350 LF2]</t>
  </si>
  <si>
    <t>600-NPS1.25 x 9 [SA350 LF2]</t>
  </si>
  <si>
    <t>600-NPS1.5 x 9 [SA350 LF2]</t>
  </si>
  <si>
    <t>600-NPS2 x 9 [SA350 LF2]</t>
  </si>
  <si>
    <t>600-NPS2.5 x 9 [SA350 LF2]</t>
  </si>
  <si>
    <t>600-NPS3 x 9 [SA350 LF2]</t>
  </si>
  <si>
    <t>600-NPS3.5 x 9 [SA350 LF2]</t>
  </si>
  <si>
    <t>600-NPS4 x 12 [SA350 LF2]</t>
  </si>
  <si>
    <t>600-NPS5 x 12 [SA350 LF2]</t>
  </si>
  <si>
    <t>600-NPS6 x 12 [SA350 LF2]</t>
  </si>
  <si>
    <t>600-NPS8 x 12 [SA350 LF2]</t>
  </si>
  <si>
    <t>600-NPS10 x 12 [SA350 LF2]</t>
  </si>
  <si>
    <t>600-NPS12 x 12 [SA350 LF2]</t>
  </si>
  <si>
    <t>600-NPS14 x 12 [SA350 LF2]</t>
  </si>
  <si>
    <t>600-NPS14 x 14 [SA350 LF2]</t>
  </si>
  <si>
    <t>600-NPS14 x 16 [SA350 LF2]</t>
  </si>
  <si>
    <t>600-NPS14 x 18 [SA350 LF2]</t>
  </si>
  <si>
    <t>600-NPS14 x 20 [SA350 LF2]</t>
  </si>
  <si>
    <t>600-NPS16 x 12 [SA350 LF2]</t>
  </si>
  <si>
    <t>600-NPS16 x 14 [SA350 LF2]</t>
  </si>
  <si>
    <t>600-NPS16 x 16 [SA350 LF2]</t>
  </si>
  <si>
    <t>600-NPS16 x 18 [SA350 LF2]</t>
  </si>
  <si>
    <t>600-NPS16 x 20 [SA350 LF2]</t>
  </si>
  <si>
    <t>600-NPS18 x 12 [SA350 LF2]</t>
  </si>
  <si>
    <t>600-NPS18 x 14 [SA350 LF2]</t>
  </si>
  <si>
    <t>600-NPS18 x 16 [SA350 LF2]</t>
  </si>
  <si>
    <t>600-NPS18 x 18 [SA350 LF2]</t>
  </si>
  <si>
    <t>600-NPS18 x 20 [SA350 LF2]</t>
  </si>
  <si>
    <t>600-NPS20 x 12 [SA350 LF2]</t>
  </si>
  <si>
    <t>600-NPS20 x 14 [SA350 LF2]</t>
  </si>
  <si>
    <t>600-NPS20 x 16 [SA350 LF2]</t>
  </si>
  <si>
    <t>600-NPS20 x 18 [SA350 LF2]</t>
  </si>
  <si>
    <t>600-NPS20 x 20 [SA350 LF2]</t>
  </si>
  <si>
    <t>600-NPS24 x 12 [SA350 LF2]</t>
  </si>
  <si>
    <t>600-NPS24 x 14 [SA350 LF2]</t>
  </si>
  <si>
    <t>600-NPS24 x 16 [SA350 LF2]</t>
  </si>
  <si>
    <t>600-NPS24 x 18 [SA350 LF2]</t>
  </si>
  <si>
    <t>600-NPS24 x 20 [SA350 LF2]</t>
  </si>
  <si>
    <t>900-NPS1 x 9 [SA350 LF2]</t>
  </si>
  <si>
    <t>900-NPS1.25 x 9 [SA350 LF2]</t>
  </si>
  <si>
    <t>900-NPS1.5 x 9 [SA350 LF2]</t>
  </si>
  <si>
    <t>900-NPS2 x 9 [SA350 LF2]</t>
  </si>
  <si>
    <t>900-NPS2.5 x 12 [SA350 LF2]</t>
  </si>
  <si>
    <t>900-NPS3 x 12 [SA350 LF2]</t>
  </si>
  <si>
    <t>900-NPS4 x 12 [SA350 LF2]</t>
  </si>
  <si>
    <t>900-NPS5 x 12 [SA350 LF2]</t>
  </si>
  <si>
    <t>900-NPS6 x 12 [SA350 LF2]</t>
  </si>
  <si>
    <t>900-NPS8 x 12 [SA350 LF2]</t>
  </si>
  <si>
    <t>900-NPS10 x 16 [SA350 LF2]</t>
  </si>
  <si>
    <t>900-NPS12 x 16 [SA350 LF2]</t>
  </si>
  <si>
    <t>900-NPS14 x 12 [SA350 LF2]</t>
  </si>
  <si>
    <t>900-NPS14 x 14 [SA350 LF2]</t>
  </si>
  <si>
    <t>900-NPS14 x 16 [SA350 LF2]</t>
  </si>
  <si>
    <t>900-NPS14 x 18 [SA350 LF2]</t>
  </si>
  <si>
    <t>900-NPS14 x 20 [SA350 LF2]</t>
  </si>
  <si>
    <t>900-NPS16 x 12 [SA350 LF2]</t>
  </si>
  <si>
    <t>900-NPS16 x 14 [SA350 LF2]</t>
  </si>
  <si>
    <t>900-NPS16 x 16 [SA350 LF2]</t>
  </si>
  <si>
    <t>900-NPS16 x 18 [SA350 LF2]</t>
  </si>
  <si>
    <t>900-NPS16 x 20 [SA350 LF2]</t>
  </si>
  <si>
    <t>900-NPS18 x 12 [SA350 LF2]</t>
  </si>
  <si>
    <t>900-NPS18 x 14 [SA350 LF2]</t>
  </si>
  <si>
    <t>900-NPS18 x 16 [SA350 LF2]</t>
  </si>
  <si>
    <t>900-NPS18 x 18 [SA350 LF2]</t>
  </si>
  <si>
    <t>900-NPS18 x 20 [SA350 LF2]</t>
  </si>
  <si>
    <t>900-NPS20 x 12 [SA350 LF2]</t>
  </si>
  <si>
    <t>900-NPS20 x 14 [SA350 LF2]</t>
  </si>
  <si>
    <t>900-NPS20 x 16 [SA350 LF2]</t>
  </si>
  <si>
    <t>900-NPS20 x 18 [SA350 LF2]</t>
  </si>
  <si>
    <t>900-NPS20 x 20 [SA350 LF2]</t>
  </si>
  <si>
    <t>900-NPS24 x 12 [SA350 LF2]</t>
  </si>
  <si>
    <t>900-NPS24 x 14 [SA350 LF2]</t>
  </si>
  <si>
    <t>900-NPS24 x 16 [SA350 LF2]</t>
  </si>
  <si>
    <t>900-NPS24 x 18 [SA350 LF2]</t>
  </si>
  <si>
    <t>900-NPS24 x 20 [SA350 LF2]</t>
  </si>
  <si>
    <t>1500-NPS1 x 9 [SA350 LF2]</t>
  </si>
  <si>
    <t>1500-NPS1.25 x 9 [SA350 LF2]</t>
  </si>
  <si>
    <t>1500-NPS1.5 x 9 [SA350 LF2]</t>
  </si>
  <si>
    <t>1500-NPS2 x 9 [SA350 LF2]</t>
  </si>
  <si>
    <t>1500-NPS2.5 x 12 [SA350 LF2]</t>
  </si>
  <si>
    <t>1500-NPS3 x 12 [SA350 LF2]</t>
  </si>
  <si>
    <t>1500-NPS4 x 12 [SA350 LF2]</t>
  </si>
  <si>
    <t>1500-NPS5 x 12 [SA350 LF2]</t>
  </si>
  <si>
    <t>1500-NPS6 x 12 [SA350 LF2]</t>
  </si>
  <si>
    <t>1500-NPS8 x 12 [SA350 LF2]</t>
  </si>
  <si>
    <t>1500-NPS10 x 16 [SA350 LF2]</t>
  </si>
  <si>
    <t>1500-NPS12 x 16 [SA350 LF2]</t>
  </si>
  <si>
    <t>1500-NPS14 x 12 [SA350 LF2]</t>
  </si>
  <si>
    <t>1500-NPS14 x 14 [SA350 LF2]</t>
  </si>
  <si>
    <t>1500-NPS14 x 16 [SA350 LF2]</t>
  </si>
  <si>
    <t>1500-NPS14 x 18 [SA350 LF2]</t>
  </si>
  <si>
    <t>1500-NPS14 x 20 [SA350 LF2]</t>
  </si>
  <si>
    <t>1500-NPS16 x 12 [SA350 LF2]</t>
  </si>
  <si>
    <t>1500-NPS16 x 14 [SA350 LF2]</t>
  </si>
  <si>
    <t>1500-NPS16 x 16 [SA350 LF2]</t>
  </si>
  <si>
    <t>1500-NPS16 x 18 [SA350 LF2]</t>
  </si>
  <si>
    <t>1500-NPS16 x 20 [SA350 LF2]</t>
  </si>
  <si>
    <t>1500-NPS18 x 12 [SA350 LF2]</t>
  </si>
  <si>
    <t>1500-NPS18 x 14 [SA350 LF2]</t>
  </si>
  <si>
    <t>1500-NPS18 x 16 [SA350 LF2]</t>
  </si>
  <si>
    <t>1500-NPS18 x 18 [SA350 LF2]</t>
  </si>
  <si>
    <t>1500-NPS18 x 20 [SA350 LF2]</t>
  </si>
  <si>
    <t>1500-NPS20 x 12 [SA350 LF2]</t>
  </si>
  <si>
    <t>1500-NPS20 x 14 [SA350 LF2]</t>
  </si>
  <si>
    <t>1500-NPS20 x 16 [SA350 LF2]</t>
  </si>
  <si>
    <t>1500-NPS20 x 18 [SA350 LF2]</t>
  </si>
  <si>
    <t>1500-NPS20 x 20 [SA350 LF2]</t>
  </si>
  <si>
    <t>1500-NPS24 x 12 [SA350 LF2]</t>
  </si>
  <si>
    <t>1500-NPS24 x 14 [SA350 LF2]</t>
  </si>
  <si>
    <t>1500-NPS24 x 16 [SA350 LF2]</t>
  </si>
  <si>
    <t>1500-NPS24 x 18 [SA350 LF2]</t>
  </si>
  <si>
    <t>1500-NPS24 x 20 [SA350 LF2]</t>
  </si>
  <si>
    <t>2500-NPS1 x 9 [SA350 LF2]</t>
  </si>
  <si>
    <t>2500-NPS1.25 x 9 [SA350 LF2]</t>
  </si>
  <si>
    <t>2500-NPS1.5 x 9 [SA350 LF2]</t>
  </si>
  <si>
    <t>2500-NPS2 x 9 [SA350 LF2]</t>
  </si>
  <si>
    <t>2500-NPS2.5 x 12 [SA350 LF2]</t>
  </si>
  <si>
    <t>2500-NPS3 x 12 [SA350 LF2]</t>
  </si>
  <si>
    <t>2500-NPS4 x 12 [SA350 LF2]</t>
  </si>
  <si>
    <t>2500-NPS5 x 12 [SA350 LF2]</t>
  </si>
  <si>
    <t>2500-NPS6 x 12 [SA350 LF2]</t>
  </si>
  <si>
    <t>2500-NPS8 x 12 [SA350 LF2]</t>
  </si>
  <si>
    <t>2500-NPS10 x 16 [SA350 LF2]</t>
  </si>
  <si>
    <t>2500-NPS12 x 16 [SA350 LF2]</t>
  </si>
  <si>
    <t>LWN_Size2</t>
  </si>
  <si>
    <t>Dia Of Bolt Hole Circle</t>
  </si>
  <si>
    <t>21</t>
  </si>
  <si>
    <t>26</t>
  </si>
  <si>
    <t>xxxx</t>
  </si>
  <si>
    <t>Angle@Chamfer Bottom Sketch</t>
  </si>
  <si>
    <t>Chamfer Angle</t>
  </si>
  <si>
    <t>D1@Weld Gap Sketch</t>
  </si>
  <si>
    <t>D2@Weld Gap Sketch</t>
  </si>
  <si>
    <t>Material Type</t>
  </si>
  <si>
    <t>Carbon</t>
  </si>
  <si>
    <t>End of Row</t>
  </si>
  <si>
    <t>Stainless</t>
  </si>
  <si>
    <t>End of row</t>
  </si>
  <si>
    <t>Bottom Weld Gap Size</t>
  </si>
  <si>
    <t>Design Table for: 000000_S03-Pipe</t>
  </si>
  <si>
    <t>$library:material@000000_S03-Pipe</t>
  </si>
  <si>
    <t>=IF(Pipe_Material_Type="Stainless",0.078125,0.1875)</t>
  </si>
  <si>
    <t>=IF(LWN_Material_Type="Stainless",0.078125,0.1875)</t>
  </si>
  <si>
    <t>Chamfer Angle Top</t>
  </si>
  <si>
    <r>
      <rPr>
        <b/>
        <sz val="12"/>
        <color theme="1"/>
        <rFont val="Calibri"/>
        <family val="2"/>
        <scheme val="minor"/>
      </rPr>
      <t>Weld Gap Size</t>
    </r>
    <r>
      <rPr>
        <sz val="10"/>
        <color theme="1"/>
        <rFont val="Calibri"/>
        <family val="2"/>
        <scheme val="minor"/>
      </rPr>
      <t xml:space="preserve">
(both ends of pipe)</t>
    </r>
  </si>
  <si>
    <t>STD</t>
  </si>
  <si>
    <t>P0.125 SCH-5 [SA53 GR.B]</t>
  </si>
  <si>
    <t>P0.125 SCH-10 [SA53 GR.B]</t>
  </si>
  <si>
    <t>P0.125 SCH-40 [SA53 GR.B]</t>
  </si>
  <si>
    <t>P0.125 SCH-STD [SA53 GR.B]</t>
  </si>
  <si>
    <t>P0.125 SCH-80 [SA53 GR.B]</t>
  </si>
  <si>
    <t>P0.125 SCH-XH [SA53 GR.B]</t>
  </si>
  <si>
    <t>P0.25 SCH-5 [SA53 GR.B]</t>
  </si>
  <si>
    <t>P0.25 SCH-10 [SA53 GR.B]</t>
  </si>
  <si>
    <t>P0.25 SCH-40 [SA53 GR.B]</t>
  </si>
  <si>
    <t>P0.25 SCH-STD [SA53 GR.B]</t>
  </si>
  <si>
    <t>P0.25 SCH-80 [SA53 GR.B]</t>
  </si>
  <si>
    <t>P0.25 SCH-XH [SA53 GR.B]</t>
  </si>
  <si>
    <t>P0.375 SCH-5 [SA53 GR.B]</t>
  </si>
  <si>
    <t>P0.375 SCH-10 [SA53 GR.B]</t>
  </si>
  <si>
    <t>P0.375 SCH-40 [SA53 GR.B]</t>
  </si>
  <si>
    <t>P0.375 SCH-STD [SA53 GR.B]</t>
  </si>
  <si>
    <t>P0.375 SCH-80 [SA53 GR.B]</t>
  </si>
  <si>
    <t>P0.375 SCH-XH [SA53 GR.B]</t>
  </si>
  <si>
    <t>P0.5 SCH-5 [SA53 GR.B]</t>
  </si>
  <si>
    <t>P0.5 SCH-10 [SA53 GR.B]</t>
  </si>
  <si>
    <t>P0.5 SCH-40 [SA53 GR.B]</t>
  </si>
  <si>
    <t>P0.5 SCH-STD [SA53 GR.B]</t>
  </si>
  <si>
    <t>P0.5 SCH-80 [SA53 GR.B]</t>
  </si>
  <si>
    <t>P0.5 SCH-160 [SA53 GR.B]</t>
  </si>
  <si>
    <t>P0.5 SCH-XH [SA53 GR.B]</t>
  </si>
  <si>
    <t>P0.5 SCH-XXH [SA53 GR.B]</t>
  </si>
  <si>
    <t>P0.75 SCH-5 [SA53 GR.B]</t>
  </si>
  <si>
    <t>P0.75 SCH-10 [SA53 GR.B]</t>
  </si>
  <si>
    <t>P0.75 SCH-40 [SA53 GR.B]</t>
  </si>
  <si>
    <t>P0.75 SCH-STD [SA53 GR.B]</t>
  </si>
  <si>
    <t>P0.75 SCH-80 [SA53 GR.B]</t>
  </si>
  <si>
    <t>P0.75 SCH-160 [SA53 GR.B]</t>
  </si>
  <si>
    <t>P0.75 SCH-XH [SA53 GR.B]</t>
  </si>
  <si>
    <t>P0.75 SCH-XXH [SA53 GR.B]</t>
  </si>
  <si>
    <t>P1 SCH-5 [SA53 GR.B]</t>
  </si>
  <si>
    <t>P1 SCH-10 [SA53 GR.B]</t>
  </si>
  <si>
    <t>P1 SCH-40 [SA53 GR.B]</t>
  </si>
  <si>
    <t>P1 SCH-STD [SA53 GR.B]</t>
  </si>
  <si>
    <t>P1 SCH-80 [SA53 GR.B]</t>
  </si>
  <si>
    <t>P1 SCH-160 [SA53 GR.B]</t>
  </si>
  <si>
    <t>P1 SCH-XH [SA53 GR.B]</t>
  </si>
  <si>
    <t>P1 SCH-XXH [SA53 GR.B]</t>
  </si>
  <si>
    <t>P1.25 SCH-5 [SA53 GR.B]</t>
  </si>
  <si>
    <t>P1.25 SCH-10 [SA53 GR.B]</t>
  </si>
  <si>
    <t>P1.25 SCH-40 [SA53 GR.B]</t>
  </si>
  <si>
    <t>P1.25 SCH-STD [SA53 GR.B]</t>
  </si>
  <si>
    <t>P1.25 SCH-80 [SA53 GR.B]</t>
  </si>
  <si>
    <t>P1.25 SCH-160 [SA53 GR.B]</t>
  </si>
  <si>
    <t>P1.25 SCH-XH [SA53 GR.B]</t>
  </si>
  <si>
    <t>P1.25 SCH-XXH [SA53 GR.B]</t>
  </si>
  <si>
    <t>P1.5 SCH-5 [SA53 GR.B]</t>
  </si>
  <si>
    <t>P1.5 SCH-10 [SA53 GR.B]</t>
  </si>
  <si>
    <t>P1.5 SCH-40 [SA53 GR.B]</t>
  </si>
  <si>
    <t>P1.5 SCH-STD [SA53 GR.B]</t>
  </si>
  <si>
    <t>P1.5 SCH-80 [SA53 GR.B]</t>
  </si>
  <si>
    <t>P1.5 SCH-160 [SA53 GR.B]</t>
  </si>
  <si>
    <t>P1.5 SCH-XH [SA53 GR.B]</t>
  </si>
  <si>
    <t>P1.5 SCH-XXH [SA53 GR.B]</t>
  </si>
  <si>
    <t>P2 SCH-5 [SA53 GR.B]</t>
  </si>
  <si>
    <t>P2 SCH-10 [SA53 GR.B]</t>
  </si>
  <si>
    <t>P2 SCH-40 [SA53 GR.B]</t>
  </si>
  <si>
    <t>P2 SCH-STD [SA53 GR.B]</t>
  </si>
  <si>
    <t>P2 SCH-80 [SA53 GR.B]</t>
  </si>
  <si>
    <t>P2 SCH-160 [SA53 GR.B]</t>
  </si>
  <si>
    <t>P2 SCH-XH [SA53 GR.B]</t>
  </si>
  <si>
    <t>P2 SCH-XXH [SA53 GR.B]</t>
  </si>
  <si>
    <t>P2.5 SCH-5 [SA53 GR.B]</t>
  </si>
  <si>
    <t>P2.5 SCH-10 [SA53 GR.B]</t>
  </si>
  <si>
    <t>P2.5 SCH-40 [SA53 GR.B]</t>
  </si>
  <si>
    <t>P2.5 SCH-STD [SA53 GR.B]</t>
  </si>
  <si>
    <t>P2.5 SCH-80 [SA53 GR.B]</t>
  </si>
  <si>
    <t>P2.5 SCH-160 [SA53 GR.B]</t>
  </si>
  <si>
    <t>P2.5 SCH-XH [SA53 GR.B]</t>
  </si>
  <si>
    <t>P2.5 SCH-XXH [SA53 GR.B]</t>
  </si>
  <si>
    <t>P3 SCH-5 [SA53 GR.B]</t>
  </si>
  <si>
    <t>P3 SCH-10 [SA53 GR.B]</t>
  </si>
  <si>
    <t>P3 SCH-40 [SA53 GR.B]</t>
  </si>
  <si>
    <t>P3 SCH-STD [SA53 GR.B]</t>
  </si>
  <si>
    <t>P3 SCH-80 [SA53 GR.B]</t>
  </si>
  <si>
    <t>P3 SCH-160 [SA53 GR.B]</t>
  </si>
  <si>
    <t>P3 SCH-XH [SA53 GR.B]</t>
  </si>
  <si>
    <t>P3 SCH-XXH [SA53 GR.B]</t>
  </si>
  <si>
    <t>P3.5 SCH-5 [SA53 GR.B]</t>
  </si>
  <si>
    <t>P3.5 SCH-10 [SA53 GR.B]</t>
  </si>
  <si>
    <t>P3.5 SCH-40 [SA53 GR.B]</t>
  </si>
  <si>
    <t>P3.5 SCH-STD [SA53 GR.B]</t>
  </si>
  <si>
    <t>P3.5 SCH-80 [SA53 GR.B]</t>
  </si>
  <si>
    <t>P3.5 SCH-XH [SA53 GR.B]</t>
  </si>
  <si>
    <t>P3.5 SCH-XXH [SA53 GR.B]</t>
  </si>
  <si>
    <t>P4 SCH-5 [SA53 GR.B]</t>
  </si>
  <si>
    <t>P4 SCH-10 [SA53 GR.B]</t>
  </si>
  <si>
    <t>P4 SCH-40 [SA53 GR.B]</t>
  </si>
  <si>
    <t>P4 SCH-STD [SA53 GR.B]</t>
  </si>
  <si>
    <t>P4 SCH-60 [SA53 GR.B]</t>
  </si>
  <si>
    <t>P4 SCH-80 [SA53 GR.B]</t>
  </si>
  <si>
    <t>P4 SCH-120 [SA53 GR.B]</t>
  </si>
  <si>
    <t>P4 SCH-160 [SA53 GR.B]</t>
  </si>
  <si>
    <t>P4 SCH-XH [SA53 GR.B]</t>
  </si>
  <si>
    <t>P4 SCH-XXH [SA53 GR.B]</t>
  </si>
  <si>
    <t>P4.5 SCH-STD [SA53 GR.B]</t>
  </si>
  <si>
    <t>P4.5 SCH-XH [SA53 GR.B]</t>
  </si>
  <si>
    <t>P4.5 SCH-XXH [SA53 GR.B]</t>
  </si>
  <si>
    <t>P5 SCH-5 [SA53 GR.B]</t>
  </si>
  <si>
    <t>P5 SCH-10 [SA53 GR.B]</t>
  </si>
  <si>
    <t>P5 SCH-20 [SA53 GR.B]</t>
  </si>
  <si>
    <t>P5 SCH-40 [SA53 GR.B]</t>
  </si>
  <si>
    <t>P5 SCH-STD [SA53 GR.B]</t>
  </si>
  <si>
    <t>P5 SCH-80 [SA53 GR.B]</t>
  </si>
  <si>
    <t>P5 SCH-120 [SA53 GR.B]</t>
  </si>
  <si>
    <t>P5 SCH-160 [SA53 GR.B]</t>
  </si>
  <si>
    <t>P5 SCH-XH [SA53 GR.B]</t>
  </si>
  <si>
    <t>P5 SCH-XXH [SA53 GR.B]</t>
  </si>
  <si>
    <t>P6 SCH-5 [SA53 GR.B]</t>
  </si>
  <si>
    <t>P6 SCH-10 [SA53 GR.B]</t>
  </si>
  <si>
    <t>P6 SCH-20 [SA53 GR.B]</t>
  </si>
  <si>
    <t>P6 SCH-40 [SA53 GR.B]</t>
  </si>
  <si>
    <t>P6 SCH-STD [SA53 GR.B]</t>
  </si>
  <si>
    <t>P6 SCH-80 [SA53 GR.B]</t>
  </si>
  <si>
    <t>P6 SCH-120 [SA53 GR.B]</t>
  </si>
  <si>
    <t>P6 SCH-160 [SA53 GR.B]</t>
  </si>
  <si>
    <t>P6 SCH-XH [SA53 GR.B]</t>
  </si>
  <si>
    <t>P6 SCH-XXH [SA53 GR.B]</t>
  </si>
  <si>
    <t>P7 SCH-STD [SA53 GR.B]</t>
  </si>
  <si>
    <t>P7 SCH-XH [SA53 GR.B]</t>
  </si>
  <si>
    <t>P7 SCH-XXH [SA53 GR.B]</t>
  </si>
  <si>
    <t>P8 SCH-5 [SA53 GR.B]</t>
  </si>
  <si>
    <t>P8 SCH-10 [SA53 GR.B]</t>
  </si>
  <si>
    <t>P8 SCH-20 [SA53 GR.B]</t>
  </si>
  <si>
    <t>P8 SCH-30 [SA53 GR.B]</t>
  </si>
  <si>
    <t>P8 SCH-40 [SA53 GR.B]</t>
  </si>
  <si>
    <t>P8 SCH-STD [SA53 GR.B]</t>
  </si>
  <si>
    <t>P8 SCH-60 [SA53 GR.B]</t>
  </si>
  <si>
    <t>P8 SCH-80 [SA53 GR.B]</t>
  </si>
  <si>
    <t>P8 SCH-100 [SA53 GR.B]</t>
  </si>
  <si>
    <t>P8 SCH-120 [SA53 GR.B]</t>
  </si>
  <si>
    <t>P8 SCH-140 [SA53 GR.B]</t>
  </si>
  <si>
    <t>P8 SCH-160 [SA53 GR.B]</t>
  </si>
  <si>
    <t>P8 SCH-XH [SA53 GR.B]</t>
  </si>
  <si>
    <t>P8 SCH-XXH [SA53 GR.B]</t>
  </si>
  <si>
    <t>P9 SCH-XH [SA53 GR.B]</t>
  </si>
  <si>
    <t>P10 SCH-5 [SA53 GR.B]</t>
  </si>
  <si>
    <t>P10 SCH-10 [SA53 GR.B]</t>
  </si>
  <si>
    <t>P10 SCH-20 [SA53 GR.B]</t>
  </si>
  <si>
    <t>P10 SCH-30 [SA53 GR.B]</t>
  </si>
  <si>
    <t>P10 SCH-40 [SA53 GR.B]</t>
  </si>
  <si>
    <t>P10 SCH-STD [SA53 GR.B]</t>
  </si>
  <si>
    <t>P10 SCH-60 [SA53 GR.B]</t>
  </si>
  <si>
    <t>P10 SCH-80 [SA53 GR.B]</t>
  </si>
  <si>
    <t>P10 SCH-100 [SA53 GR.B]</t>
  </si>
  <si>
    <t>P10 SCH-120 [SA53 GR.B]</t>
  </si>
  <si>
    <t>P10 SCH-140 [SA53 GR.B]</t>
  </si>
  <si>
    <t>P10 SCH-160 [SA53 GR.B]</t>
  </si>
  <si>
    <t>P10 SCH-XH [SA53 GR.B]</t>
  </si>
  <si>
    <t>P11 SCH-STD [SA53 GR.B]</t>
  </si>
  <si>
    <t>P11 SCH-XH [SA53 GR.B]</t>
  </si>
  <si>
    <t>P12 SCH-5 [SA53 GR.B]</t>
  </si>
  <si>
    <t>P12 SCH-10 [SA53 GR.B]</t>
  </si>
  <si>
    <t>P12 SCH-20 [SA53 GR.B]</t>
  </si>
  <si>
    <t>P12 SCH-30 [SA53 GR.B]</t>
  </si>
  <si>
    <t>P12 SCH-40 [SA53 GR.B]</t>
  </si>
  <si>
    <t>P12 SCH-STD [SA53 GR.B]</t>
  </si>
  <si>
    <t>P12 SCH-60 [SA53 GR.B]</t>
  </si>
  <si>
    <t>P12 SCH-80 [SA53 GR.B]</t>
  </si>
  <si>
    <t>P12 SCH-100 [SA53 GR.B]</t>
  </si>
  <si>
    <t>P12 SCH-120 [SA53 GR.B]</t>
  </si>
  <si>
    <t>P12 SCH-140 [SA53 GR.B]</t>
  </si>
  <si>
    <t>P12 SCH-160 [SA53 GR.B]</t>
  </si>
  <si>
    <t>P12 SCH-XH [SA53 GR.B]</t>
  </si>
  <si>
    <t>P14 SCH-10 [SA53 GR.B]</t>
  </si>
  <si>
    <t>P14 SCH-20 [SA53 GR.B]</t>
  </si>
  <si>
    <t>P14 SCH-30 [SA53 GR.B]</t>
  </si>
  <si>
    <t>P14 SCH-40 [SA53 GR.B]</t>
  </si>
  <si>
    <t>P14 SCH-STD [SA53 GR.B]</t>
  </si>
  <si>
    <t>P14 SCH-60 [SA53 GR.B]</t>
  </si>
  <si>
    <t>P14 SCH-80 [SA53 GR.B]</t>
  </si>
  <si>
    <t>P14 SCH-100 [SA53 GR.B]</t>
  </si>
  <si>
    <t>P14 SCH-120 [SA53 GR.B]</t>
  </si>
  <si>
    <t>P14 SCH-140 [SA53 GR.B]</t>
  </si>
  <si>
    <t>P14 SCH-160 [SA53 GR.B]</t>
  </si>
  <si>
    <t>P14 SCH-XH [SA53 GR.B]</t>
  </si>
  <si>
    <t>P16 SCH-10 [SA53 GR.B]</t>
  </si>
  <si>
    <t>P16 SCH-20 [SA53 GR.B]</t>
  </si>
  <si>
    <t>P16 SCH-30 [SA53 GR.B]</t>
  </si>
  <si>
    <t>P16 SCH-40 [SA53 GR.B]</t>
  </si>
  <si>
    <t>P16 SCH-STD [SA53 GR.B]</t>
  </si>
  <si>
    <t>P16 SCH-60 [SA53 GR.B]</t>
  </si>
  <si>
    <t>P16 SCH-80 [SA53 GR.B]</t>
  </si>
  <si>
    <t>P16 SCH-100 [SA53 GR.B]</t>
  </si>
  <si>
    <t>P16 SCH-120 [SA53 GR.B]</t>
  </si>
  <si>
    <t>P16 SCH-140 [SA53 GR.B]</t>
  </si>
  <si>
    <t>P16 SCH-160 [SA53 GR.B]</t>
  </si>
  <si>
    <t>P16 SCH-XH [SA53 GR.B]</t>
  </si>
  <si>
    <t>P18 SCH-10 [SA53 GR.B]</t>
  </si>
  <si>
    <t>P18 SCH-20 [SA53 GR.B]</t>
  </si>
  <si>
    <t>P18 SCH-30 [SA53 GR.B]</t>
  </si>
  <si>
    <t>P18 SCH-40 [SA53 GR.B]</t>
  </si>
  <si>
    <t>P18 SCH-STD [SA53 GR.B]</t>
  </si>
  <si>
    <t>P18 SCH-60 [SA53 GR.B]</t>
  </si>
  <si>
    <t>P18 SCH-80 [SA53 GR.B]</t>
  </si>
  <si>
    <t>P18 SCH-100 [SA53 GR.B]</t>
  </si>
  <si>
    <t>P18 SCH-120 [SA53 GR.B]</t>
  </si>
  <si>
    <t>P18 SCH-140 [SA53 GR.B]</t>
  </si>
  <si>
    <t>P18 SCH-160 [SA53 GR.B]</t>
  </si>
  <si>
    <t>P18 SCH-XH [SA53 GR.B]</t>
  </si>
  <si>
    <t>P20 SCH-10 [SA53 GR.B]</t>
  </si>
  <si>
    <t>P20 SCH-20 [SA53 GR.B]</t>
  </si>
  <si>
    <t>P20 SCH-30 [SA53 GR.B]</t>
  </si>
  <si>
    <t>P20 SCH-40 [SA53 GR.B]</t>
  </si>
  <si>
    <t>P20 SCH-STD [SA53 GR.B]</t>
  </si>
  <si>
    <t>P20 SCH-60 [SA53 GR.B]</t>
  </si>
  <si>
    <t>P20 SCH-80 [SA53 GR.B]</t>
  </si>
  <si>
    <t>P20 SCH-100 [SA53 GR.B]</t>
  </si>
  <si>
    <t>P20 SCH-120 [SA53 GR.B]</t>
  </si>
  <si>
    <t>P20 SCH-140 [SA53 GR.B]</t>
  </si>
  <si>
    <t>P20 SCH-160 [SA53 GR.B]</t>
  </si>
  <si>
    <t>P20 SCH-XH [SA53 GR.B]</t>
  </si>
  <si>
    <t>P22 SCH-10 [SA53 GR.B]</t>
  </si>
  <si>
    <t>P22 SCH-20 [SA53 GR.B]</t>
  </si>
  <si>
    <t>P22 SCH-30 [SA53 GR.B]</t>
  </si>
  <si>
    <t>P22 SCH-60 [SA53 GR.B]</t>
  </si>
  <si>
    <t>P22 SCH-80 [SA53 GR.B]</t>
  </si>
  <si>
    <t>P22 SCH-100 [SA53 GR.B]</t>
  </si>
  <si>
    <t>P22 SCH-120 [SA53 GR.B]</t>
  </si>
  <si>
    <t>P22 SCH-140 [SA53 GR.B]</t>
  </si>
  <si>
    <t>P22 SCH-160 [SA53 GR.B]</t>
  </si>
  <si>
    <t>P22 SCH-XH [SA53 GR.B]</t>
  </si>
  <si>
    <t>P24 SCH-10 [SA53 GR.B]</t>
  </si>
  <si>
    <t>P24 SCH-20 [SA53 GR.B]</t>
  </si>
  <si>
    <t>P24 SCH-30 [SA53 GR.B]</t>
  </si>
  <si>
    <t>P24 SCH-40 [SA53 GR.B]</t>
  </si>
  <si>
    <t>P24 SCH-STD [SA53 GR.B]</t>
  </si>
  <si>
    <t>P24 SCH-60 [SA53 GR.B]</t>
  </si>
  <si>
    <t>P24 SCH-80 [SA53 GR.B]</t>
  </si>
  <si>
    <t>P24 SCH-100 [SA53 GR.B]</t>
  </si>
  <si>
    <t>P24 SCH-120 [SA53 GR.B]</t>
  </si>
  <si>
    <t>P24 SCH-140 [SA53 GR.B]</t>
  </si>
  <si>
    <t>P24 SCH-160 [SA53 GR.B]</t>
  </si>
  <si>
    <t>P24 SCH-XH [SA53 GR.B]</t>
  </si>
  <si>
    <t>P26 SCH-10 [SA53 GR.B]</t>
  </si>
  <si>
    <t>P26 SCH-20 [SA53 GR.B]</t>
  </si>
  <si>
    <t>P26 SCH-STD [SA53 GR.B]</t>
  </si>
  <si>
    <t>P26 SCH-XH [SA53 GR.B]</t>
  </si>
  <si>
    <t>P28 SCH-10 [SA53 GR.B]</t>
  </si>
  <si>
    <t>P28 SCH-20 [SA53 GR.B]</t>
  </si>
  <si>
    <t>P28 SCH-30 [SA53 GR.B]</t>
  </si>
  <si>
    <t>P28 SCH-STD [SA53 GR.B]</t>
  </si>
  <si>
    <t>P28 SCH-XH [SA53 GR.B]</t>
  </si>
  <si>
    <t>P30 SCH-10 [SA53 GR.B]</t>
  </si>
  <si>
    <t>P30 SCH-20 [SA53 GR.B]</t>
  </si>
  <si>
    <t>P30 SCH-30 [SA53 GR.B]</t>
  </si>
  <si>
    <t>P30 SCH-STD [SA53 GR.B]</t>
  </si>
  <si>
    <t>P30 SCH-XH [SA53 GR.B]</t>
  </si>
  <si>
    <t>P32 SCH-10 [SA53 GR.B]</t>
  </si>
  <si>
    <t>P32 SCH-20 [SA53 GR.B]</t>
  </si>
  <si>
    <t>P32 SCH-30 [SA53 GR.B]</t>
  </si>
  <si>
    <t>P32 SCH-40 [SA53 GR.B]</t>
  </si>
  <si>
    <t>P32 SCH-STD [SA53 GR.B]</t>
  </si>
  <si>
    <t>P32 SCH-XH [SA53 GR.B]</t>
  </si>
  <si>
    <t>P34 SCH-10 [SA53 GR.B]</t>
  </si>
  <si>
    <t>P34 SCH-20 [SA53 GR.B]</t>
  </si>
  <si>
    <t>P34 SCH-30 [SA53 GR.B]</t>
  </si>
  <si>
    <t>P34 SCH-40 [SA53 GR.B]</t>
  </si>
  <si>
    <t>P34 SCH-STD [SA53 GR.B]</t>
  </si>
  <si>
    <t>P34 SCH-XH [SA53 GR.B]</t>
  </si>
  <si>
    <t>P36 SCH-10 [SA53 GR.B]</t>
  </si>
  <si>
    <t>P36 SCH-20 [SA53 GR.B]</t>
  </si>
  <si>
    <t>P36 SCH-30 [SA53 GR.B]</t>
  </si>
  <si>
    <t>P36 SCH-40 [SA53 GR.B]</t>
  </si>
  <si>
    <t>P36 SCH-STD [SA53 GR.B]</t>
  </si>
  <si>
    <t>P36 SCH-XH [SA53 GR.B]</t>
  </si>
  <si>
    <t>P42 SCH-30 [SA53 GR.B]</t>
  </si>
  <si>
    <t>P42 SCH-60 [SA53 GR.B]</t>
  </si>
  <si>
    <t>P42 SCH-STD [SA53 GR.B]</t>
  </si>
  <si>
    <t>P42 SCH-XH [SA53 GR.B]</t>
  </si>
  <si>
    <t>P48 SCH-30 [SA53 GR.B]</t>
  </si>
  <si>
    <t>P48 SCH-60 [SA53 GR.B]</t>
  </si>
  <si>
    <t>P48 SCH-STD [SA53 GR.B]</t>
  </si>
  <si>
    <t>P48 SCH-XH [SA53 GR.B]</t>
  </si>
  <si>
    <t>P0.125 SCH-STD [SA106 GR.B]</t>
  </si>
  <si>
    <t>P0.25 SCH-STD [SA106 GR.B]</t>
  </si>
  <si>
    <t>P0.375 SCH-STD [SA106 GR.B]</t>
  </si>
  <si>
    <t>P0.5 SCH-STD [SA106 GR.B]</t>
  </si>
  <si>
    <t>P0.75 SCH-STD [SA106 GR.B]</t>
  </si>
  <si>
    <t>P1 SCH-STD [SA106 GR.B]</t>
  </si>
  <si>
    <t>P1.25 SCH-STD [SA106 GR.B]</t>
  </si>
  <si>
    <t>P1.5 SCH-STD [SA106 GR.B]</t>
  </si>
  <si>
    <t>P2 SCH-STD [SA106 GR.B]</t>
  </si>
  <si>
    <t>P2.5 SCH-STD [SA106 GR.B]</t>
  </si>
  <si>
    <t>P3 SCH-STD [SA106 GR.B]</t>
  </si>
  <si>
    <t>P3.5 SCH-STD [SA106 GR.B]</t>
  </si>
  <si>
    <t>P4 SCH-STD [SA106 GR.B]</t>
  </si>
  <si>
    <t>P4.5 SCH-STD [SA106 GR.B]</t>
  </si>
  <si>
    <t>P5 SCH-STD [SA106 GR.B]</t>
  </si>
  <si>
    <t>P6 SCH-STD [SA106 GR.B]</t>
  </si>
  <si>
    <t>P7 SCH-STD [SA106 GR.B]</t>
  </si>
  <si>
    <t>P8 SCH-STD [SA106 GR.B]</t>
  </si>
  <si>
    <t>P10 SCH-STD [SA106 GR.B]</t>
  </si>
  <si>
    <t>P11 SCH-STD [SA106 GR.B]</t>
  </si>
  <si>
    <t>P12 SCH-STD [SA106 GR.B]</t>
  </si>
  <si>
    <t>P14 SCH-STD [SA106 GR.B]</t>
  </si>
  <si>
    <t>P16 SCH-STD [SA106 GR.B]</t>
  </si>
  <si>
    <t>P18 SCH-STD [SA106 GR.B]</t>
  </si>
  <si>
    <t>P20 SCH-STD [SA106 GR.B]</t>
  </si>
  <si>
    <t>P24 SCH-STD [SA106 GR.B]</t>
  </si>
  <si>
    <t>P26 SCH-STD [SA106 GR.B]</t>
  </si>
  <si>
    <t>P28 SCH-STD [SA106 GR.B]</t>
  </si>
  <si>
    <t>P30 SCH-STD [SA106 GR.B]</t>
  </si>
  <si>
    <t>P32 SCH-STD [SA106 GR.B]</t>
  </si>
  <si>
    <t>P34 SCH-STD [SA106 GR.B]</t>
  </si>
  <si>
    <t>P36 SCH-STD [SA106 GR.B]</t>
  </si>
  <si>
    <t>P42 SCH-STD [SA106 GR.B]</t>
  </si>
  <si>
    <t>P48 SCH-STD [SA106 GR.B]</t>
  </si>
  <si>
    <t>P0.125 SCH-STD [SA106 GR.C]</t>
  </si>
  <si>
    <t>P0.25 SCH-STD [SA106 GR.C]</t>
  </si>
  <si>
    <t>P0.375 SCH-STD [SA106 GR.C]</t>
  </si>
  <si>
    <t>P0.5 SCH-STD [SA106 GR.C]</t>
  </si>
  <si>
    <t>P0.75 SCH-STD [SA106 GR.C]</t>
  </si>
  <si>
    <t>P1 SCH-STD [SA106 GR.C]</t>
  </si>
  <si>
    <t>P1.25 SCH-STD [SA106 GR.C]</t>
  </si>
  <si>
    <t>P1.5 SCH-STD [SA106 GR.C]</t>
  </si>
  <si>
    <t>P2 SCH-STD [SA106 GR.C]</t>
  </si>
  <si>
    <t>P2.5 SCH-STD [SA106 GR.C]</t>
  </si>
  <si>
    <t>P3 SCH-STD [SA106 GR.C]</t>
  </si>
  <si>
    <t>P3.5 SCH-STD [SA106 GR.C]</t>
  </si>
  <si>
    <t>P4 SCH-STD [SA106 GR.C]</t>
  </si>
  <si>
    <t>P4.5 SCH-STD [SA106 GR.C]</t>
  </si>
  <si>
    <t>P5 SCH-STD [SA106 GR.C]</t>
  </si>
  <si>
    <t>P6 SCH-STD [SA106 GR.C]</t>
  </si>
  <si>
    <t>P7 SCH-STD [SA106 GR.C]</t>
  </si>
  <si>
    <t>P8 SCH-STD [SA106 GR.C]</t>
  </si>
  <si>
    <t>P10 SCH-STD [SA106 GR.C]</t>
  </si>
  <si>
    <t>P11 SCH-STD [SA106 GR.C]</t>
  </si>
  <si>
    <t>P12 SCH-STD [SA106 GR.C]</t>
  </si>
  <si>
    <t>P14 SCH-STD [SA106 GR.C]</t>
  </si>
  <si>
    <t>P16 SCH-STD [SA106 GR.C]</t>
  </si>
  <si>
    <t>P18 SCH-STD [SA106 GR.C]</t>
  </si>
  <si>
    <t>P20 SCH-STD [SA106 GR.C]</t>
  </si>
  <si>
    <t>P24 SCH-STD [SA106 GR.C]</t>
  </si>
  <si>
    <t>P26 SCH-STD [SA106 GR.C]</t>
  </si>
  <si>
    <t>P28 SCH-STD [SA106 GR.C]</t>
  </si>
  <si>
    <t>P30 SCH-STD [SA106 GR.C]</t>
  </si>
  <si>
    <t>P32 SCH-STD [SA106 GR.C]</t>
  </si>
  <si>
    <t>P34 SCH-STD [SA106 GR.C]</t>
  </si>
  <si>
    <t>P36 SCH-STD [SA106 GR.C]</t>
  </si>
  <si>
    <t>P42 SCH-STD [SA106 GR.C]</t>
  </si>
  <si>
    <t>P48 SCH-STD [SA106 GR.C]</t>
  </si>
  <si>
    <t>P0.125 SCH-STD [SA182 F316L]</t>
  </si>
  <si>
    <t>P0.25 SCH-STD [SA182 F316L]</t>
  </si>
  <si>
    <t>P0.375 SCH-STD [SA182 F316L]</t>
  </si>
  <si>
    <t>P0.5 SCH-STD [SA182 F316L]</t>
  </si>
  <si>
    <t>P0.75 SCH-STD [SA182 F316L]</t>
  </si>
  <si>
    <t>P1 SCH-STD [SA182 F316L]</t>
  </si>
  <si>
    <t>P1.25 SCH-STD [SA182 F316L]</t>
  </si>
  <si>
    <t>P1.5 SCH-STD [SA182 F316L]</t>
  </si>
  <si>
    <t>P2 SCH-STD [SA182 F316L]</t>
  </si>
  <si>
    <t>P2.5 SCH-STD [SA182 F316L]</t>
  </si>
  <si>
    <t>P3 SCH-STD [SA182 F316L]</t>
  </si>
  <si>
    <t>P3.5 SCH-STD [SA182 F316L]</t>
  </si>
  <si>
    <t>P4 SCH-STD [SA182 F316L]</t>
  </si>
  <si>
    <t>P4.5 SCH-STD [SA182 F316L]</t>
  </si>
  <si>
    <t>P5 SCH-STD [SA182 F316L]</t>
  </si>
  <si>
    <t>P6 SCH-STD [SA182 F316L]</t>
  </si>
  <si>
    <t>P7 SCH-STD [SA182 F316L]</t>
  </si>
  <si>
    <t>P8 SCH-STD [SA182 F316L]</t>
  </si>
  <si>
    <t>P10 SCH-STD [SA182 F316L]</t>
  </si>
  <si>
    <t>P11 SCH-STD [SA182 F316L]</t>
  </si>
  <si>
    <t>P12 SCH-STD [SA182 F316L]</t>
  </si>
  <si>
    <t>P14 SCH-STD [SA182 F316L]</t>
  </si>
  <si>
    <t>P16 SCH-STD [SA182 F316L]</t>
  </si>
  <si>
    <t>P18 SCH-STD [SA182 F316L]</t>
  </si>
  <si>
    <t>P20 SCH-STD [SA182 F316L]</t>
  </si>
  <si>
    <t>P24 SCH-STD [SA182 F316L]</t>
  </si>
  <si>
    <t>P26 SCH-STD [SA182 F316L]</t>
  </si>
  <si>
    <t>P28 SCH-STD [SA182 F316L]</t>
  </si>
  <si>
    <t>P30 SCH-STD [SA182 F316L]</t>
  </si>
  <si>
    <t>P32 SCH-STD [SA182 F316L]</t>
  </si>
  <si>
    <t>P34 SCH-STD [SA182 F316L]</t>
  </si>
  <si>
    <t>P36 SCH-STD [SA182 F316L]</t>
  </si>
  <si>
    <t>P42 SCH-STD [SA182 F316L]</t>
  </si>
  <si>
    <t>P48 SCH-STD [SA182 F316L]</t>
  </si>
  <si>
    <t>P0.125 SCH-STD [SA249 TP316L]</t>
  </si>
  <si>
    <t>P0.25 SCH-STD [SA249 TP316L]</t>
  </si>
  <si>
    <t>P0.375 SCH-STD [SA249 TP316L]</t>
  </si>
  <si>
    <t>P0.5 SCH-STD [SA249 TP316L]</t>
  </si>
  <si>
    <t>P0.75 SCH-STD [SA249 TP316L]</t>
  </si>
  <si>
    <t>P1 SCH-STD [SA249 TP316L]</t>
  </si>
  <si>
    <t>P1.25 SCH-STD [SA249 TP316L]</t>
  </si>
  <si>
    <t>P1.5 SCH-STD [SA249 TP316L]</t>
  </si>
  <si>
    <t>P2 SCH-STD [SA249 TP316L]</t>
  </si>
  <si>
    <t>P2.5 SCH-STD [SA249 TP316L]</t>
  </si>
  <si>
    <t>P3 SCH-STD [SA249 TP316L]</t>
  </si>
  <si>
    <t>P3.5 SCH-STD [SA249 TP316L]</t>
  </si>
  <si>
    <t>P4 SCH-STD [SA249 TP316L]</t>
  </si>
  <si>
    <t>P4.5 SCH-STD [SA249 TP316L]</t>
  </si>
  <si>
    <t>P5 SCH-STD [SA249 TP316L]</t>
  </si>
  <si>
    <t>P6 SCH-STD [SA249 TP316L]</t>
  </si>
  <si>
    <t>P7 SCH-STD [SA249 TP316L]</t>
  </si>
  <si>
    <t>P8 SCH-STD [SA249 TP316L]</t>
  </si>
  <si>
    <t>P10 SCH-STD [SA249 TP316L]</t>
  </si>
  <si>
    <t>P11 SCH-STD [SA249 TP316L]</t>
  </si>
  <si>
    <t>P12 SCH-STD [SA249 TP316L]</t>
  </si>
  <si>
    <t>P14 SCH-STD [SA249 TP316L]</t>
  </si>
  <si>
    <t>P16 SCH-STD [SA249 TP316L]</t>
  </si>
  <si>
    <t>P18 SCH-STD [SA249 TP316L]</t>
  </si>
  <si>
    <t>P20 SCH-STD [SA249 TP316L]</t>
  </si>
  <si>
    <t>P24 SCH-STD [SA249 TP316L]</t>
  </si>
  <si>
    <t>P26 SCH-STD [SA249 TP316L]</t>
  </si>
  <si>
    <t>P28 SCH-STD [SA249 TP316L]</t>
  </si>
  <si>
    <t>P30 SCH-STD [SA249 TP316L]</t>
  </si>
  <si>
    <t>P32 SCH-STD [SA249 TP316L]</t>
  </si>
  <si>
    <t>P34 SCH-STD [SA249 TP316L]</t>
  </si>
  <si>
    <t>P36 SCH-STD [SA249 TP316L]</t>
  </si>
  <si>
    <t>P42 SCH-STD [SA249 TP316L]</t>
  </si>
  <si>
    <t>P48 SCH-STD [SA249 TP316L]</t>
  </si>
  <si>
    <t>P0.125 SCH-STD [SA312 F304L]</t>
  </si>
  <si>
    <t>P0.25 SCH-STD [SA312 F304L]</t>
  </si>
  <si>
    <t>P0.375 SCH-STD [SA312 F304L]</t>
  </si>
  <si>
    <t>P0.5 SCH-STD [SA312 F304L]</t>
  </si>
  <si>
    <t>P0.75 SCH-STD [SA312 F304L]</t>
  </si>
  <si>
    <t>P1 SCH-STD [SA312 F304L]</t>
  </si>
  <si>
    <t>P1.25 SCH-STD [SA312 F304L]</t>
  </si>
  <si>
    <t>P1.5 SCH-STD [SA312 F304L]</t>
  </si>
  <si>
    <t>P2 SCH-STD [SA312 F304L]</t>
  </si>
  <si>
    <t>P2.5 SCH-STD [SA312 F304L]</t>
  </si>
  <si>
    <t>P3 SCH-STD [SA312 F304L]</t>
  </si>
  <si>
    <t>P3.5 SCH-STD [SA312 F304L]</t>
  </si>
  <si>
    <t>P4 SCH-STD [SA312 F304L]</t>
  </si>
  <si>
    <t>P4.5 SCH-STD [SA312 F304L]</t>
  </si>
  <si>
    <t>P5 SCH-STD [SA312 F304L]</t>
  </si>
  <si>
    <t>P6 SCH-STD [SA312 F304L]</t>
  </si>
  <si>
    <t>P7 SCH-STD [SA312 F304L]</t>
  </si>
  <si>
    <t>P8 SCH-STD [SA312 F304L]</t>
  </si>
  <si>
    <t>P10 SCH-STD [SA312 F304L]</t>
  </si>
  <si>
    <t>P11 SCH-STD [SA312 F304L]</t>
  </si>
  <si>
    <t>P12 SCH-STD [SA312 F304L]</t>
  </si>
  <si>
    <t>P14 SCH-STD [SA312 F304L]</t>
  </si>
  <si>
    <t>P16 SCH-STD [SA312 F304L]</t>
  </si>
  <si>
    <t>P18 SCH-STD [SA312 F304L]</t>
  </si>
  <si>
    <t>P20 SCH-STD [SA312 F304L]</t>
  </si>
  <si>
    <t>P24 SCH-STD [SA312 F304L]</t>
  </si>
  <si>
    <t>P26 SCH-STD [SA312 F304L]</t>
  </si>
  <si>
    <t>P28 SCH-STD [SA312 F304L]</t>
  </si>
  <si>
    <t>P30 SCH-STD [SA312 F304L]</t>
  </si>
  <si>
    <t>P32 SCH-STD [SA312 F304L]</t>
  </si>
  <si>
    <t>P34 SCH-STD [SA312 F304L]</t>
  </si>
  <si>
    <t>P36 SCH-STD [SA312 F304L]</t>
  </si>
  <si>
    <t>P42 SCH-STD [SA312 F304L]</t>
  </si>
  <si>
    <t>P48 SCH-STD [SA312 F304L]</t>
  </si>
  <si>
    <t>P0.125 SCH-STD [SA312 S30815]</t>
  </si>
  <si>
    <t>P0.25 SCH-STD [SA312 S30815]</t>
  </si>
  <si>
    <t>P0.375 SCH-STD [SA312 S30815]</t>
  </si>
  <si>
    <t>P0.5 SCH-STD [SA312 S30815]</t>
  </si>
  <si>
    <t>P0.75 SCH-STD [SA312 S30815]</t>
  </si>
  <si>
    <t>P1 SCH-STD [SA312 S30815]</t>
  </si>
  <si>
    <t>P1.25 SCH-STD [SA312 S30815]</t>
  </si>
  <si>
    <t>P1.5 SCH-STD [SA312 S30815]</t>
  </si>
  <si>
    <t>P2 SCH-STD [SA312 S30815]</t>
  </si>
  <si>
    <t>P2.5 SCH-STD [SA312 S30815]</t>
  </si>
  <si>
    <t>P3 SCH-STD [SA312 S30815]</t>
  </si>
  <si>
    <t>P3.5 SCH-STD [SA312 S30815]</t>
  </si>
  <si>
    <t>P4 SCH-STD [SA312 S30815]</t>
  </si>
  <si>
    <t>P4.5 SCH-STD [SA312 S30815]</t>
  </si>
  <si>
    <t>P5 SCH-STD [SA312 S30815]</t>
  </si>
  <si>
    <t>P6 SCH-STD [SA312 S30815]</t>
  </si>
  <si>
    <t>P7 SCH-STD [SA312 S30815]</t>
  </si>
  <si>
    <t>P8 SCH-STD [SA312 S30815]</t>
  </si>
  <si>
    <t>P10 SCH-STD [SA312 S30815]</t>
  </si>
  <si>
    <t>P11 SCH-STD [SA312 S30815]</t>
  </si>
  <si>
    <t>P12 SCH-STD [SA312 S30815]</t>
  </si>
  <si>
    <t>P14 SCH-STD [SA312 S30815]</t>
  </si>
  <si>
    <t>P16 SCH-STD [SA312 S30815]</t>
  </si>
  <si>
    <t>P18 SCH-STD [SA312 S30815]</t>
  </si>
  <si>
    <t>P20 SCH-STD [SA312 S30815]</t>
  </si>
  <si>
    <t>P24 SCH-STD [SA312 S30815]</t>
  </si>
  <si>
    <t>P26 SCH-STD [SA312 S30815]</t>
  </si>
  <si>
    <t>P28 SCH-STD [SA312 S30815]</t>
  </si>
  <si>
    <t>P30 SCH-STD [SA312 S30815]</t>
  </si>
  <si>
    <t>P32 SCH-STD [SA312 S30815]</t>
  </si>
  <si>
    <t>P34 SCH-STD [SA312 S30815]</t>
  </si>
  <si>
    <t>P36 SCH-STD [SA312 S30815]</t>
  </si>
  <si>
    <t>P42 SCH-STD [SA312 S30815]</t>
  </si>
  <si>
    <t>P48 SCH-STD [SA312 S30815]</t>
  </si>
  <si>
    <t>P0.125 SCH-STD [SA312 TP304]</t>
  </si>
  <si>
    <t>P0.25 SCH-STD [SA312 TP304]</t>
  </si>
  <si>
    <t>P0.375 SCH-STD [SA312 TP304]</t>
  </si>
  <si>
    <t>P0.5 SCH-STD [SA312 TP304]</t>
  </si>
  <si>
    <t>P0.75 SCH-STD [SA312 TP304]</t>
  </si>
  <si>
    <t>P1 SCH-STD [SA312 TP304]</t>
  </si>
  <si>
    <t>P1.25 SCH-STD [SA312 TP304]</t>
  </si>
  <si>
    <t>P1.5 SCH-STD [SA312 TP304]</t>
  </si>
  <si>
    <t>P2 SCH-STD [SA312 TP304]</t>
  </si>
  <si>
    <t>P2.5 SCH-STD [SA312 TP304]</t>
  </si>
  <si>
    <t>P3 SCH-STD [SA312 TP304]</t>
  </si>
  <si>
    <t>P3.5 SCH-STD [SA312 TP304]</t>
  </si>
  <si>
    <t>P4 SCH-STD [SA312 TP304]</t>
  </si>
  <si>
    <t>P4.5 SCH-STD [SA312 TP304]</t>
  </si>
  <si>
    <t>P5 SCH-STD [SA312 TP304]</t>
  </si>
  <si>
    <t>P6 SCH-STD [SA312 TP304]</t>
  </si>
  <si>
    <t>P7 SCH-STD [SA312 TP304]</t>
  </si>
  <si>
    <t>P8 SCH-STD [SA312 TP304]</t>
  </si>
  <si>
    <t>P10 SCH-STD [SA312 TP304]</t>
  </si>
  <si>
    <t>P11 SCH-STD [SA312 TP304]</t>
  </si>
  <si>
    <t>P12 SCH-STD [SA312 TP304]</t>
  </si>
  <si>
    <t>P14 SCH-STD [SA312 TP304]</t>
  </si>
  <si>
    <t>P16 SCH-STD [SA312 TP304]</t>
  </si>
  <si>
    <t>P18 SCH-STD [SA312 TP304]</t>
  </si>
  <si>
    <t>P20 SCH-STD [SA312 TP304]</t>
  </si>
  <si>
    <t>P24 SCH-STD [SA312 TP304]</t>
  </si>
  <si>
    <t>P26 SCH-STD [SA312 TP304]</t>
  </si>
  <si>
    <t>P28 SCH-STD [SA312 TP304]</t>
  </si>
  <si>
    <t>P30 SCH-STD [SA312 TP304]</t>
  </si>
  <si>
    <t>P32 SCH-STD [SA312 TP304]</t>
  </si>
  <si>
    <t>P34 SCH-STD [SA312 TP304]</t>
  </si>
  <si>
    <t>P36 SCH-STD [SA312 TP304]</t>
  </si>
  <si>
    <t>P42 SCH-STD [SA312 TP304]</t>
  </si>
  <si>
    <t>P48 SCH-STD [SA312 TP304]</t>
  </si>
  <si>
    <t>P0.125 SCH-STD [SA312 TP304L]</t>
  </si>
  <si>
    <t>P0.25 SCH-STD [SA312 TP304L]</t>
  </si>
  <si>
    <t>P0.375 SCH-STD [SA312 TP304L]</t>
  </si>
  <si>
    <t>P0.5 SCH-STD [SA312 TP304L]</t>
  </si>
  <si>
    <t>P0.75 SCH-STD [SA312 TP304L]</t>
  </si>
  <si>
    <t>P1 SCH-STD [SA312 TP304L]</t>
  </si>
  <si>
    <t>P1.25 SCH-STD [SA312 TP304L]</t>
  </si>
  <si>
    <t>P1.5 SCH-STD [SA312 TP304L]</t>
  </si>
  <si>
    <t>P2 SCH-STD [SA312 TP304L]</t>
  </si>
  <si>
    <t>P2.5 SCH-STD [SA312 TP304L]</t>
  </si>
  <si>
    <t>P3 SCH-STD [SA312 TP304L]</t>
  </si>
  <si>
    <t>P3.5 SCH-STD [SA312 TP304L]</t>
  </si>
  <si>
    <t>P4 SCH-STD [SA312 TP304L]</t>
  </si>
  <si>
    <t>P4.5 SCH-STD [SA312 TP304L]</t>
  </si>
  <si>
    <t>P5 SCH-STD [SA312 TP304L]</t>
  </si>
  <si>
    <t>P6 SCH-STD [SA312 TP304L]</t>
  </si>
  <si>
    <t>P7 SCH-STD [SA312 TP304L]</t>
  </si>
  <si>
    <t>P8 SCH-STD [SA312 TP304L]</t>
  </si>
  <si>
    <t>P10 SCH-STD [SA312 TP304L]</t>
  </si>
  <si>
    <t>P11 SCH-STD [SA312 TP304L]</t>
  </si>
  <si>
    <t>P12 SCH-STD [SA312 TP304L]</t>
  </si>
  <si>
    <t>P14 SCH-STD [SA312 TP304L]</t>
  </si>
  <si>
    <t>P16 SCH-STD [SA312 TP304L]</t>
  </si>
  <si>
    <t>P18 SCH-STD [SA312 TP304L]</t>
  </si>
  <si>
    <t>P20 SCH-STD [SA312 TP304L]</t>
  </si>
  <si>
    <t>P24 SCH-STD [SA312 TP304L]</t>
  </si>
  <si>
    <t>P26 SCH-STD [SA312 TP304L]</t>
  </si>
  <si>
    <t>P28 SCH-STD [SA312 TP304L]</t>
  </si>
  <si>
    <t>P30 SCH-STD [SA312 TP304L]</t>
  </si>
  <si>
    <t>P32 SCH-STD [SA312 TP304L]</t>
  </si>
  <si>
    <t>P34 SCH-STD [SA312 TP304L]</t>
  </si>
  <si>
    <t>P36 SCH-STD [SA312 TP304L]</t>
  </si>
  <si>
    <t>P42 SCH-STD [SA312 TP304L]</t>
  </si>
  <si>
    <t>P48 SCH-STD [SA312 TP304L]</t>
  </si>
  <si>
    <t>P0.125 SCH-STD [SA312 TP316]</t>
  </si>
  <si>
    <t>P0.25 SCH-STD [SA312 TP316]</t>
  </si>
  <si>
    <t>P0.375 SCH-STD [SA312 TP316]</t>
  </si>
  <si>
    <t>P0.5 SCH-STD [SA312 TP316]</t>
  </si>
  <si>
    <t>P0.75 SCH-STD [SA312 TP316]</t>
  </si>
  <si>
    <t>P1 SCH-STD [SA312 TP316]</t>
  </si>
  <si>
    <t>P1.25 SCH-STD [SA312 TP316]</t>
  </si>
  <si>
    <t>P1.5 SCH-STD [SA312 TP316]</t>
  </si>
  <si>
    <t>P2 SCH-STD [SA312 TP316]</t>
  </si>
  <si>
    <t>P2.5 SCH-STD [SA312 TP316]</t>
  </si>
  <si>
    <t>P3 SCH-STD [SA312 TP316]</t>
  </si>
  <si>
    <t>P3.5 SCH-STD [SA312 TP316]</t>
  </si>
  <si>
    <t>P4 SCH-STD [SA312 TP316]</t>
  </si>
  <si>
    <t>P4.5 SCH-STD [SA312 TP316]</t>
  </si>
  <si>
    <t>P5 SCH-STD [SA312 TP316]</t>
  </si>
  <si>
    <t>P6 SCH-STD [SA312 TP316]</t>
  </si>
  <si>
    <t>P7 SCH-STD [SA312 TP316]</t>
  </si>
  <si>
    <t>P8 SCH-STD [SA312 TP316]</t>
  </si>
  <si>
    <t>P10 SCH-STD [SA312 TP316]</t>
  </si>
  <si>
    <t>P11 SCH-STD [SA312 TP316]</t>
  </si>
  <si>
    <t>P12 SCH-STD [SA312 TP316]</t>
  </si>
  <si>
    <t>P14 SCH-STD [SA312 TP316]</t>
  </si>
  <si>
    <t>P16 SCH-STD [SA312 TP316]</t>
  </si>
  <si>
    <t>P18 SCH-STD [SA312 TP316]</t>
  </si>
  <si>
    <t>P20 SCH-STD [SA312 TP316]</t>
  </si>
  <si>
    <t>P24 SCH-STD [SA312 TP316]</t>
  </si>
  <si>
    <t>P26 SCH-STD [SA312 TP316]</t>
  </si>
  <si>
    <t>P28 SCH-STD [SA312 TP316]</t>
  </si>
  <si>
    <t>P30 SCH-STD [SA312 TP316]</t>
  </si>
  <si>
    <t>P32 SCH-STD [SA312 TP316]</t>
  </si>
  <si>
    <t>P34 SCH-STD [SA312 TP316]</t>
  </si>
  <si>
    <t>P36 SCH-STD [SA312 TP316]</t>
  </si>
  <si>
    <t>P42 SCH-STD [SA312 TP316]</t>
  </si>
  <si>
    <t>P48 SCH-STD [SA312 TP316]</t>
  </si>
  <si>
    <t>P0.125 SCH-STD [SA312 TP316L]</t>
  </si>
  <si>
    <t>P0.25 SCH-STD [SA312 TP316L]</t>
  </si>
  <si>
    <t>P0.375 SCH-STD [SA312 TP316L]</t>
  </si>
  <si>
    <t>P0.5 SCH-STD [SA312 TP316L]</t>
  </si>
  <si>
    <t>P0.75 SCH-STD [SA312 TP316L]</t>
  </si>
  <si>
    <t>P1 SCH-STD [SA312 TP316L]</t>
  </si>
  <si>
    <t>P1.25 SCH-STD [SA312 TP316L]</t>
  </si>
  <si>
    <t>P1.5 SCH-STD [SA312 TP316L]</t>
  </si>
  <si>
    <t>P2 SCH-STD [SA312 TP316L]</t>
  </si>
  <si>
    <t>P2.5 SCH-STD [SA312 TP316L]</t>
  </si>
  <si>
    <t>P3 SCH-STD [SA312 TP316L]</t>
  </si>
  <si>
    <t>P3.5 SCH-STD [SA312 TP316L]</t>
  </si>
  <si>
    <t>P4 SCH-STD [SA312 TP316L]</t>
  </si>
  <si>
    <t>P4.5 SCH-STD [SA312 TP316L]</t>
  </si>
  <si>
    <t>P5 SCH-STD [SA312 TP316L]</t>
  </si>
  <si>
    <t>P6 SCH-STD [SA312 TP316L]</t>
  </si>
  <si>
    <t>P7 SCH-STD [SA312 TP316L]</t>
  </si>
  <si>
    <t>P8 SCH-STD [SA312 TP316L]</t>
  </si>
  <si>
    <t>P10 SCH-STD [SA312 TP316L]</t>
  </si>
  <si>
    <t>P11 SCH-STD [SA312 TP316L]</t>
  </si>
  <si>
    <t>P12 SCH-STD [SA312 TP316L]</t>
  </si>
  <si>
    <t>P14 SCH-STD [SA312 TP316L]</t>
  </si>
  <si>
    <t>P16 SCH-STD [SA312 TP316L]</t>
  </si>
  <si>
    <t>P18 SCH-STD [SA312 TP316L]</t>
  </si>
  <si>
    <t>P20 SCH-STD [SA312 TP316L]</t>
  </si>
  <si>
    <t>P24 SCH-STD [SA312 TP316L]</t>
  </si>
  <si>
    <t>P26 SCH-STD [SA312 TP316L]</t>
  </si>
  <si>
    <t>P28 SCH-STD [SA312 TP316L]</t>
  </si>
  <si>
    <t>P30 SCH-STD [SA312 TP316L]</t>
  </si>
  <si>
    <t>P32 SCH-STD [SA312 TP316L]</t>
  </si>
  <si>
    <t>P34 SCH-STD [SA312 TP316L]</t>
  </si>
  <si>
    <t>P36 SCH-STD [SA312 TP316L]</t>
  </si>
  <si>
    <t>P42 SCH-STD [SA312 TP316L]</t>
  </si>
  <si>
    <t>P48 SCH-STD [SA312 TP316L]</t>
  </si>
  <si>
    <t>P0.125 SCH-STD [SA312 TP317L]</t>
  </si>
  <si>
    <t>P0.25 SCH-STD [SA312 TP317L]</t>
  </si>
  <si>
    <t>P0.375 SCH-STD [SA312 TP317L]</t>
  </si>
  <si>
    <t>P0.5 SCH-STD [SA312 TP317L]</t>
  </si>
  <si>
    <t>P0.75 SCH-STD [SA312 TP317L]</t>
  </si>
  <si>
    <t>P1 SCH-STD [SA312 TP317L]</t>
  </si>
  <si>
    <t>P1.25 SCH-STD [SA312 TP317L]</t>
  </si>
  <si>
    <t>P1.5 SCH-STD [SA312 TP317L]</t>
  </si>
  <si>
    <t>P2 SCH-STD [SA312 TP317L]</t>
  </si>
  <si>
    <t>P2.5 SCH-STD [SA312 TP317L]</t>
  </si>
  <si>
    <t>P3 SCH-STD [SA312 TP317L]</t>
  </si>
  <si>
    <t>P3.5 SCH-STD [SA312 TP317L]</t>
  </si>
  <si>
    <t>P4 SCH-STD [SA312 TP317L]</t>
  </si>
  <si>
    <t>P4.5 SCH-STD [SA312 TP317L]</t>
  </si>
  <si>
    <t>P5 SCH-STD [SA312 TP317L]</t>
  </si>
  <si>
    <t>P6 SCH-STD [SA312 TP317L]</t>
  </si>
  <si>
    <t>P7 SCH-STD [SA312 TP317L]</t>
  </si>
  <si>
    <t>P8 SCH-STD [SA312 TP317L]</t>
  </si>
  <si>
    <t>P10 SCH-STD [SA312 TP317L]</t>
  </si>
  <si>
    <t>P11 SCH-STD [SA312 TP317L]</t>
  </si>
  <si>
    <t>P12 SCH-STD [SA312 TP317L]</t>
  </si>
  <si>
    <t>P14 SCH-STD [SA312 TP317L]</t>
  </si>
  <si>
    <t>P16 SCH-STD [SA312 TP317L]</t>
  </si>
  <si>
    <t>P18 SCH-STD [SA312 TP317L]</t>
  </si>
  <si>
    <t>P20 SCH-STD [SA312 TP317L]</t>
  </si>
  <si>
    <t>P24 SCH-STD [SA312 TP317L]</t>
  </si>
  <si>
    <t>P26 SCH-STD [SA312 TP317L]</t>
  </si>
  <si>
    <t>P28 SCH-STD [SA312 TP317L]</t>
  </si>
  <si>
    <t>P30 SCH-STD [SA312 TP317L]</t>
  </si>
  <si>
    <t>P32 SCH-STD [SA312 TP317L]</t>
  </si>
  <si>
    <t>P34 SCH-STD [SA312 TP317L]</t>
  </si>
  <si>
    <t>P36 SCH-STD [SA312 TP317L]</t>
  </si>
  <si>
    <t>P42 SCH-STD [SA312 TP317L]</t>
  </si>
  <si>
    <t>P48 SCH-STD [SA312 TP317L]</t>
  </si>
  <si>
    <t>P0.125 SCH-STD [SA333 GR.6]</t>
  </si>
  <si>
    <t>P0.25 SCH-STD [SA333 GR.6]</t>
  </si>
  <si>
    <t>P0.375 SCH-STD [SA333 GR.6]</t>
  </si>
  <si>
    <t>P0.5 SCH-STD [SA333 GR.6]</t>
  </si>
  <si>
    <t>P0.75 SCH-STD [SA333 GR.6]</t>
  </si>
  <si>
    <t>P1 SCH-STD [SA333 GR.6]</t>
  </si>
  <si>
    <t>P1.25 SCH-STD [SA333 GR.6]</t>
  </si>
  <si>
    <t>P1.5 SCH-STD [SA333 GR.6]</t>
  </si>
  <si>
    <t>P2 SCH-STD [SA333 GR.6]</t>
  </si>
  <si>
    <t>P2.5 SCH-STD [SA333 GR.6]</t>
  </si>
  <si>
    <t>P3 SCH-STD [SA333 GR.6]</t>
  </si>
  <si>
    <t>P3.5 SCH-STD [SA333 GR.6]</t>
  </si>
  <si>
    <t>P4 SCH-STD [SA333 GR.6]</t>
  </si>
  <si>
    <t>P4.5 SCH-STD [SA333 GR.6]</t>
  </si>
  <si>
    <t>P5 SCH-STD [SA333 GR.6]</t>
  </si>
  <si>
    <t>P6 SCH-STD [SA333 GR.6]</t>
  </si>
  <si>
    <t>P7 SCH-STD [SA333 GR.6]</t>
  </si>
  <si>
    <t>P8 SCH-STD [SA333 GR.6]</t>
  </si>
  <si>
    <t>P10 SCH-STD [SA333 GR.6]</t>
  </si>
  <si>
    <t>P11 SCH-STD [SA333 GR.6]</t>
  </si>
  <si>
    <t>P12 SCH-STD [SA333 GR.6]</t>
  </si>
  <si>
    <t>P14 SCH-STD [SA333 GR.6]</t>
  </si>
  <si>
    <t>P16 SCH-STD [SA333 GR.6]</t>
  </si>
  <si>
    <t>P18 SCH-STD [SA333 GR.6]</t>
  </si>
  <si>
    <t>P20 SCH-STD [SA333 GR.6]</t>
  </si>
  <si>
    <t>P24 SCH-STD [SA333 GR.6]</t>
  </si>
  <si>
    <t>P26 SCH-STD [SA333 GR.6]</t>
  </si>
  <si>
    <t>P28 SCH-STD [SA333 GR.6]</t>
  </si>
  <si>
    <t>P30 SCH-STD [SA333 GR.6]</t>
  </si>
  <si>
    <t>P32 SCH-STD [SA333 GR.6]</t>
  </si>
  <si>
    <t>P34 SCH-STD [SA333 GR.6]</t>
  </si>
  <si>
    <t>P36 SCH-STD [SA333 GR.6]</t>
  </si>
  <si>
    <t>P42 SCH-STD [SA333 GR.6]</t>
  </si>
  <si>
    <t>P48 SCH-STD [SA333 GR.6]</t>
  </si>
  <si>
    <t>P0.125 SCH-STD [SA790 S31803]</t>
  </si>
  <si>
    <t>P0.25 SCH-STD [SA790 S31803]</t>
  </si>
  <si>
    <t>P0.375 SCH-STD [SA790 S31803]</t>
  </si>
  <si>
    <t>P0.5 SCH-STD [SA790 S31803]</t>
  </si>
  <si>
    <t>P0.75 SCH-STD [SA790 S31803]</t>
  </si>
  <si>
    <t>P1 SCH-STD [SA790 S31803]</t>
  </si>
  <si>
    <t>P1.25 SCH-STD [SA790 S31803]</t>
  </si>
  <si>
    <t>P1.5 SCH-STD [SA790 S31803]</t>
  </si>
  <si>
    <t>P2 SCH-STD [SA790 S31803]</t>
  </si>
  <si>
    <t>P2.5 SCH-STD [SA790 S31803]</t>
  </si>
  <si>
    <t>P3 SCH-STD [SA790 S31803]</t>
  </si>
  <si>
    <t>P3.5 SCH-STD [SA790 S31803]</t>
  </si>
  <si>
    <t>P4 SCH-STD [SA790 S31803]</t>
  </si>
  <si>
    <t>P4.5 SCH-STD [SA790 S31803]</t>
  </si>
  <si>
    <t>P5 SCH-STD [SA790 S31803]</t>
  </si>
  <si>
    <t>P6 SCH-STD [SA790 S31803]</t>
  </si>
  <si>
    <t>P7 SCH-STD [SA790 S31803]</t>
  </si>
  <si>
    <t>P8 SCH-STD [SA790 S31803]</t>
  </si>
  <si>
    <t>P10 SCH-STD [SA790 S31803]</t>
  </si>
  <si>
    <t>P11 SCH-STD [SA790 S31803]</t>
  </si>
  <si>
    <t>P12 SCH-STD [SA790 S31803]</t>
  </si>
  <si>
    <t>P14 SCH-STD [SA790 S31803]</t>
  </si>
  <si>
    <t>P16 SCH-STD [SA790 S31803]</t>
  </si>
  <si>
    <t>P18 SCH-STD [SA790 S31803]</t>
  </si>
  <si>
    <t>P20 SCH-STD [SA790 S31803]</t>
  </si>
  <si>
    <t>P24 SCH-STD [SA790 S31803]</t>
  </si>
  <si>
    <t>P26 SCH-STD [SA790 S31803]</t>
  </si>
  <si>
    <t>P28 SCH-STD [SA790 S31803]</t>
  </si>
  <si>
    <t>P30 SCH-STD [SA790 S31803]</t>
  </si>
  <si>
    <t>P32 SCH-STD [SA790 S31803]</t>
  </si>
  <si>
    <t>P34 SCH-STD [SA790 S31803]</t>
  </si>
  <si>
    <t>P36 SCH-STD [SA790 S31803]</t>
  </si>
  <si>
    <t>P42 SCH-STD [SA790 S31803]</t>
  </si>
  <si>
    <t>P48 SCH-STD [SA790 S31803]</t>
  </si>
  <si>
    <t>STD Wall Thickness REF</t>
  </si>
  <si>
    <t>Corrosion Allowance</t>
  </si>
  <si>
    <t>Valid Wall Thickness
after Corrosion Allowance?</t>
  </si>
  <si>
    <t>_Only Pipe</t>
  </si>
  <si>
    <t>$State@Coradial3@Chamfer Top Sketch</t>
  </si>
  <si>
    <t>$State@Coradial4@Chamfer Top Sketch</t>
  </si>
  <si>
    <t>Chamfer relation for Pipe &amp; flange</t>
  </si>
  <si>
    <t>Chamfer relation for Only Pipe
(No Flange)</t>
  </si>
  <si>
    <r>
      <rPr>
        <b/>
        <sz val="12"/>
        <color theme="1"/>
        <rFont val="Calibri"/>
        <family val="2"/>
        <scheme val="minor"/>
      </rPr>
      <t xml:space="preserve">Min Wall Thickness
for selected C.A.
</t>
    </r>
    <r>
      <rPr>
        <sz val="11"/>
        <color theme="1"/>
        <rFont val="Calibri"/>
        <family val="2"/>
        <scheme val="minor"/>
      </rPr>
      <t>Per UG-45 (b)(4)</t>
    </r>
  </si>
  <si>
    <t>_Elbow Pipe</t>
  </si>
  <si>
    <t>Sketch Relation Equal to
Elbow Height</t>
  </si>
  <si>
    <t>$state@Intersection2@Sketch1</t>
  </si>
  <si>
    <t>$state@Intersection1@Sketch1</t>
  </si>
  <si>
    <t>$state@Equal Length49@Weld Gap Sketch</t>
  </si>
  <si>
    <t>$state@Equal Length63@Weld Gap Sketch</t>
  </si>
  <si>
    <t>$state@Equal length1@Height Of Elbow Or Flange</t>
  </si>
  <si>
    <t>$state@Equal length2@Height Of Elbow Or Flange</t>
  </si>
  <si>
    <t>Inset Nozzle Pipe?</t>
  </si>
  <si>
    <t>$STATE@Inset Nozzle Pipe Offset ID</t>
  </si>
  <si>
    <t>D1@Inset Nozzle Pipe Offset ID</t>
  </si>
  <si>
    <t>Inset Nozzle</t>
  </si>
  <si>
    <t>Bottom Chamfer On / Off?</t>
  </si>
  <si>
    <r>
      <t>Offset Pipe ID Value</t>
    </r>
    <r>
      <rPr>
        <i/>
        <sz val="10"/>
        <color theme="1"/>
        <rFont val="Calibri"/>
        <family val="2"/>
        <scheme val="minor"/>
      </rPr>
      <t xml:space="preserve">
To make hdr bore diameter bigger</t>
    </r>
  </si>
  <si>
    <r>
      <t>Offset Pipe ID On / off?</t>
    </r>
    <r>
      <rPr>
        <i/>
        <sz val="10"/>
        <color theme="1"/>
        <rFont val="Calibri"/>
        <family val="2"/>
        <scheme val="minor"/>
      </rPr>
      <t xml:space="preserve">
To make hdr bore diameter bigger</t>
    </r>
  </si>
  <si>
    <t>No</t>
  </si>
  <si>
    <t>PB8108</t>
  </si>
  <si>
    <t>PI8108</t>
  </si>
  <si>
    <t>Angle@Chamfer Top</t>
  </si>
  <si>
    <t>$State@Collinear65@Weld Gap Sketch</t>
  </si>
  <si>
    <t>$State@Collinear31@Weld Gap Sketch</t>
  </si>
  <si>
    <r>
      <t>Lengthen Pipe</t>
    </r>
    <r>
      <rPr>
        <i/>
        <sz val="10"/>
        <color theme="1"/>
        <rFont val="Calibri"/>
        <family val="2"/>
        <scheme val="minor"/>
      </rPr>
      <t xml:space="preserve">
To inside of hdr wrapper thk</t>
    </r>
  </si>
  <si>
    <r>
      <t>Shorten Pipe</t>
    </r>
    <r>
      <rPr>
        <i/>
        <sz val="10"/>
        <color theme="1"/>
        <rFont val="Calibri"/>
        <family val="2"/>
        <scheme val="minor"/>
      </rPr>
      <t xml:space="preserve">
Top of hdr</t>
    </r>
  </si>
  <si>
    <t>Weld_Location@Pipe Ref Size1</t>
  </si>
  <si>
    <t>Pipe Weld Location Size Ref 2</t>
  </si>
  <si>
    <t>Pipe Weld Location Size Ref 1</t>
  </si>
  <si>
    <t>Weld_Location@Pipe Ref Size2</t>
  </si>
  <si>
    <t>Pipe Weld Location Size Ref 3</t>
  </si>
  <si>
    <t>Weld_Location@Pipe Ref Size3</t>
  </si>
  <si>
    <t>Pipe Weld Location Size Ref 4</t>
  </si>
  <si>
    <t>Weld_Location@Pipe Ref Size4</t>
  </si>
  <si>
    <t>NACE Compliance?</t>
  </si>
  <si>
    <t>Part No (NACE)</t>
  </si>
  <si>
    <t>27</t>
  </si>
  <si>
    <t>PB8138</t>
  </si>
  <si>
    <t>PB8139</t>
  </si>
  <si>
    <t>PB8140</t>
  </si>
  <si>
    <t>PB8141</t>
  </si>
  <si>
    <t>PB8142</t>
  </si>
  <si>
    <t>PB8143</t>
  </si>
  <si>
    <t>PI8138</t>
  </si>
  <si>
    <t>PI8139</t>
  </si>
  <si>
    <t>PI8140</t>
  </si>
  <si>
    <t>PI8141</t>
  </si>
  <si>
    <t>PI8142</t>
  </si>
  <si>
    <t>PI8143</t>
  </si>
  <si>
    <t>_Additional Pipe</t>
  </si>
  <si>
    <t>$state@Equal length6@Height Of Elbow Or Flange</t>
  </si>
  <si>
    <t>$state@Equal length7@Height Of Elbow Or Flange</t>
  </si>
  <si>
    <t>Sketch Relation Equal to
Welding neck Flange &lt;1&gt; Height</t>
  </si>
  <si>
    <t>Sketch Relation Equal to
Welding neck Flange &lt;2&gt; Height</t>
  </si>
  <si>
    <t>Sketch Relation Equal to
Welding neck Flange &lt;3&gt; Height</t>
  </si>
  <si>
    <t>AP Schedule Ref 4</t>
  </si>
  <si>
    <t>AP Size Ref 4</t>
  </si>
  <si>
    <t>AP Flange Size Ref 4</t>
  </si>
  <si>
    <t>AP Weld Location Size Ref 4</t>
  </si>
  <si>
    <t>Schedule@AP Ref Size4</t>
  </si>
  <si>
    <t>Size@AP Ref Size4</t>
  </si>
  <si>
    <t>LBS@AP Ref Size4</t>
  </si>
  <si>
    <t>Weld_Location@AP Ref Size4</t>
  </si>
  <si>
    <t>AP Schedule Ref 1</t>
  </si>
  <si>
    <t>AP Size Ref 1</t>
  </si>
  <si>
    <t>AP Flange Size Ref 1</t>
  </si>
  <si>
    <t>AP Weld Location Size Ref 1</t>
  </si>
  <si>
    <t>Schedule@AP Ref Size1</t>
  </si>
  <si>
    <t>Size@AP Ref Size1</t>
  </si>
  <si>
    <t>LBS@AP Ref Size1</t>
  </si>
  <si>
    <t>Weld_Location@AP Ref Size1</t>
  </si>
  <si>
    <t>AP Schedule Ref 2</t>
  </si>
  <si>
    <t>AP Size Ref 2</t>
  </si>
  <si>
    <t>AP Flange Size Ref 2</t>
  </si>
  <si>
    <t>AP Weld Location Size Ref 2</t>
  </si>
  <si>
    <t>Schedule@AP Ref Size2</t>
  </si>
  <si>
    <t>Size@AP Ref Size2</t>
  </si>
  <si>
    <t>LBS@AP Ref Size2</t>
  </si>
  <si>
    <t>Weld_Location@AP Ref Size2</t>
  </si>
  <si>
    <t>AP Schedule Ref 3</t>
  </si>
  <si>
    <t>AP Size Ref 3</t>
  </si>
  <si>
    <t>AP Flange Size Ref 3</t>
  </si>
  <si>
    <t>AP Weld Location Size Ref 3</t>
  </si>
  <si>
    <t>Schedule@AP Ref Size3</t>
  </si>
  <si>
    <t>Size@AP Ref Size3</t>
  </si>
  <si>
    <t>LBS@AP Ref Size3</t>
  </si>
  <si>
    <t>Weld_Location@AP Ref Size3</t>
  </si>
  <si>
    <t>$STATE@Saddle</t>
  </si>
  <si>
    <t>$STATE@Saddle Chamfer</t>
  </si>
  <si>
    <t>Saddle Chamfer  On / off?</t>
  </si>
  <si>
    <t>$STATE@Saddle Option</t>
  </si>
  <si>
    <t>Saddle Folder On / off?</t>
  </si>
  <si>
    <t>Saddle On / off?</t>
  </si>
  <si>
    <t>$STATE@Saddle Sketch</t>
  </si>
  <si>
    <t>Saddle Sketch On / off?</t>
  </si>
  <si>
    <t>$STATE@Saddle Chamfer Sketch</t>
  </si>
  <si>
    <t>Saddle Chamfer Sketch On / off?</t>
  </si>
  <si>
    <t>Saddle Add pipe only</t>
  </si>
  <si>
    <t>Main Nozzle Pipe</t>
  </si>
  <si>
    <t xml:space="preserve">Additional Pipe Connections </t>
  </si>
  <si>
    <t>Pipes</t>
  </si>
  <si>
    <t>Only Pipe Option</t>
  </si>
  <si>
    <t>Long Weld Necks
Opiton</t>
  </si>
  <si>
    <t>Elbow Pipe
Option</t>
  </si>
  <si>
    <t>Side Frame</t>
  </si>
  <si>
    <t>OLD Part No</t>
  </si>
  <si>
    <t>&lt;- section number</t>
  </si>
  <si>
    <t>Section Number</t>
  </si>
  <si>
    <t>Used ON</t>
  </si>
  <si>
    <t>TYPE</t>
  </si>
  <si>
    <t>$PRP@SectionNumber</t>
  </si>
  <si>
    <t>$PRP@USED ON</t>
  </si>
  <si>
    <t>$PRP@TYPE</t>
  </si>
  <si>
    <t>$PRP@SectionNo</t>
  </si>
  <si>
    <t>Section No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</si>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</sst>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34998626667073579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ck">
        <color auto="1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 diagonalUp="1" diagonalDown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medium">
        <color indexed="64"/>
      </right>
      <top style="thick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 diagonalUp="1" diagonalDown="1">
      <left style="thin">
        <color indexed="64"/>
      </left>
      <right style="thin">
        <color indexed="64"/>
      </right>
      <top style="thick">
        <color indexed="64"/>
      </top>
      <bottom/>
      <diagonal style="thin">
        <color indexed="64"/>
      </diagonal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1">
    <xf numFmtId="0" fontId="0" fillId="0" borderId="0" xfId="0"/>
    <xf numFmtId="49" fontId="0" fillId="0" borderId="0" xfId="0" applyNumberFormat="1"/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1" xfId="0" applyBorder="1"/>
    <xf numFmtId="0" fontId="0" fillId="2" borderId="1" xfId="0" applyFill="1" applyBorder="1"/>
    <xf numFmtId="49" fontId="0" fillId="0" borderId="1" xfId="0" applyNumberFormat="1" applyBorder="1"/>
    <xf numFmtId="0" fontId="0" fillId="3" borderId="0" xfId="0" applyFill="1"/>
    <xf numFmtId="0" fontId="0" fillId="0" borderId="0" xfId="0" applyAlignment="1">
      <alignment horizontal="center" textRotation="90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center" textRotation="90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2" borderId="0" xfId="0" applyFill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textRotation="90"/>
    </xf>
    <xf numFmtId="0" fontId="1" fillId="0" borderId="0" xfId="0" applyFont="1"/>
    <xf numFmtId="0" fontId="0" fillId="0" borderId="0" xfId="0" applyAlignment="1">
      <alignment horizontal="center" textRotation="90" wrapText="1"/>
    </xf>
    <xf numFmtId="0" fontId="0" fillId="0" borderId="0" xfId="0" applyAlignment="1">
      <alignment horizontal="center"/>
    </xf>
    <xf numFmtId="0" fontId="0" fillId="0" borderId="0" xfId="0" applyAlignment="1">
      <alignment textRotation="45"/>
    </xf>
    <xf numFmtId="0" fontId="0" fillId="0" borderId="0" xfId="0" applyAlignment="1">
      <alignment horizontal="center" textRotation="45"/>
    </xf>
    <xf numFmtId="0" fontId="3" fillId="0" borderId="0" xfId="0" applyFont="1"/>
    <xf numFmtId="0" fontId="3" fillId="0" borderId="1" xfId="0" applyFont="1" applyBorder="1"/>
    <xf numFmtId="0" fontId="3" fillId="0" borderId="1" xfId="0" applyFont="1" applyBorder="1" applyAlignment="1">
      <alignment vertical="center"/>
    </xf>
    <xf numFmtId="0" fontId="3" fillId="0" borderId="0" xfId="0" applyFont="1" applyAlignment="1">
      <alignment vertical="center"/>
    </xf>
    <xf numFmtId="49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5" xfId="0" applyFont="1" applyBorder="1" applyAlignment="1">
      <alignment horizontal="center" textRotation="90"/>
    </xf>
    <xf numFmtId="49" fontId="2" fillId="0" borderId="5" xfId="0" applyNumberFormat="1" applyFont="1" applyBorder="1" applyAlignment="1">
      <alignment horizontal="center" textRotation="90"/>
    </xf>
    <xf numFmtId="0" fontId="2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 wrapText="1"/>
    </xf>
    <xf numFmtId="0" fontId="0" fillId="0" borderId="5" xfId="0" applyBorder="1" applyAlignment="1">
      <alignment horizontal="center" textRotation="90"/>
    </xf>
    <xf numFmtId="49" fontId="0" fillId="0" borderId="5" xfId="0" applyNumberFormat="1" applyBorder="1" applyAlignment="1">
      <alignment horizontal="center" textRotation="90"/>
    </xf>
    <xf numFmtId="0" fontId="4" fillId="0" borderId="5" xfId="0" applyFont="1" applyBorder="1" applyAlignment="1">
      <alignment horizontal="center" textRotation="90"/>
    </xf>
    <xf numFmtId="0" fontId="0" fillId="0" borderId="2" xfId="0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49" fontId="0" fillId="4" borderId="2" xfId="0" applyNumberForma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49" fontId="0" fillId="4" borderId="3" xfId="0" applyNumberFormat="1" applyFill="1" applyBorder="1" applyAlignment="1">
      <alignment horizontal="center" vertical="center"/>
    </xf>
    <xf numFmtId="49" fontId="0" fillId="0" borderId="0" xfId="0" applyNumberFormat="1" applyAlignment="1">
      <alignment horizontal="center" textRotation="90"/>
    </xf>
    <xf numFmtId="49" fontId="0" fillId="0" borderId="0" xfId="0" applyNumberFormat="1" applyAlignment="1">
      <alignment horizontal="center" vertical="center"/>
    </xf>
    <xf numFmtId="0" fontId="0" fillId="4" borderId="0" xfId="0" applyFill="1" applyAlignment="1">
      <alignment vertical="center"/>
    </xf>
    <xf numFmtId="0" fontId="0" fillId="4" borderId="0" xfId="0" applyFill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4" borderId="7" xfId="0" applyFill="1" applyBorder="1" applyAlignment="1">
      <alignment vertical="center"/>
    </xf>
    <xf numFmtId="0" fontId="0" fillId="0" borderId="7" xfId="0" applyBorder="1" applyAlignment="1">
      <alignment horizontal="center"/>
    </xf>
    <xf numFmtId="0" fontId="0" fillId="0" borderId="7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0" xfId="0" quotePrefix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 textRotation="45" wrapText="1"/>
    </xf>
    <xf numFmtId="0" fontId="1" fillId="0" borderId="0" xfId="0" applyFont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8" xfId="0" applyFill="1" applyBorder="1" applyAlignment="1">
      <alignment vertical="center"/>
    </xf>
    <xf numFmtId="49" fontId="0" fillId="4" borderId="8" xfId="0" applyNumberFormat="1" applyFill="1" applyBorder="1" applyAlignment="1">
      <alignment horizontal="center" vertical="center"/>
    </xf>
    <xf numFmtId="49" fontId="0" fillId="4" borderId="2" xfId="0" applyNumberFormat="1" applyFill="1" applyBorder="1" applyAlignment="1">
      <alignment horizontal="center"/>
    </xf>
    <xf numFmtId="49" fontId="0" fillId="4" borderId="8" xfId="0" applyNumberFormat="1" applyFill="1" applyBorder="1" applyAlignment="1">
      <alignment horizontal="center"/>
    </xf>
    <xf numFmtId="49" fontId="2" fillId="0" borderId="6" xfId="0" applyNumberFormat="1" applyFont="1" applyBorder="1" applyAlignment="1">
      <alignment horizontal="center" textRotation="90"/>
    </xf>
    <xf numFmtId="49" fontId="0" fillId="5" borderId="2" xfId="0" applyNumberFormat="1" applyFill="1" applyBorder="1" applyAlignment="1">
      <alignment horizontal="center"/>
    </xf>
    <xf numFmtId="49" fontId="0" fillId="5" borderId="8" xfId="0" applyNumberFormat="1" applyFill="1" applyBorder="1" applyAlignment="1">
      <alignment horizontal="center"/>
    </xf>
    <xf numFmtId="0" fontId="2" fillId="0" borderId="0" xfId="0" applyFont="1"/>
    <xf numFmtId="49" fontId="0" fillId="4" borderId="2" xfId="0" applyNumberFormat="1" applyFill="1" applyBorder="1"/>
    <xf numFmtId="49" fontId="0" fillId="4" borderId="3" xfId="0" applyNumberFormat="1" applyFill="1" applyBorder="1"/>
    <xf numFmtId="49" fontId="0" fillId="4" borderId="8" xfId="0" applyNumberFormat="1" applyFill="1" applyBorder="1"/>
    <xf numFmtId="0" fontId="0" fillId="4" borderId="6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49" fontId="0" fillId="0" borderId="10" xfId="0" applyNumberFormat="1" applyBorder="1" applyAlignment="1">
      <alignment horizontal="center" textRotation="90"/>
    </xf>
    <xf numFmtId="49" fontId="0" fillId="0" borderId="7" xfId="0" applyNumberFormat="1" applyBorder="1" applyAlignment="1">
      <alignment horizontal="center" textRotation="90"/>
    </xf>
    <xf numFmtId="0" fontId="0" fillId="0" borderId="12" xfId="0" applyBorder="1" applyAlignment="1">
      <alignment horizontal="center" vertical="center"/>
    </xf>
    <xf numFmtId="0" fontId="5" fillId="8" borderId="6" xfId="0" applyFont="1" applyFill="1" applyBorder="1" applyAlignment="1">
      <alignment horizontal="center" vertical="center"/>
    </xf>
    <xf numFmtId="49" fontId="0" fillId="0" borderId="13" xfId="0" applyNumberFormat="1" applyBorder="1"/>
    <xf numFmtId="49" fontId="0" fillId="0" borderId="14" xfId="0" applyNumberFormat="1" applyBorder="1"/>
    <xf numFmtId="49" fontId="0" fillId="0" borderId="15" xfId="0" applyNumberFormat="1" applyBorder="1"/>
    <xf numFmtId="0" fontId="0" fillId="4" borderId="11" xfId="0" applyFill="1" applyBorder="1" applyAlignment="1">
      <alignment horizontal="center" vertical="center"/>
    </xf>
    <xf numFmtId="49" fontId="2" fillId="0" borderId="5" xfId="0" applyNumberFormat="1" applyFont="1" applyBorder="1" applyAlignment="1">
      <alignment horizontal="center"/>
    </xf>
    <xf numFmtId="49" fontId="0" fillId="5" borderId="2" xfId="0" applyNumberFormat="1" applyFill="1" applyBorder="1"/>
    <xf numFmtId="0" fontId="0" fillId="5" borderId="2" xfId="0" applyFill="1" applyBorder="1" applyAlignment="1">
      <alignment vertical="center"/>
    </xf>
    <xf numFmtId="0" fontId="2" fillId="0" borderId="4" xfId="0" applyFont="1" applyBorder="1" applyAlignment="1">
      <alignment horizontal="center" textRotation="90"/>
    </xf>
    <xf numFmtId="49" fontId="2" fillId="0" borderId="4" xfId="0" applyNumberFormat="1" applyFont="1" applyBorder="1" applyAlignment="1">
      <alignment horizontal="center" textRotation="90"/>
    </xf>
    <xf numFmtId="0" fontId="6" fillId="0" borderId="4" xfId="0" applyFont="1" applyBorder="1" applyAlignment="1">
      <alignment horizontal="center" textRotation="90"/>
    </xf>
    <xf numFmtId="0" fontId="6" fillId="0" borderId="5" xfId="0" applyFont="1" applyBorder="1" applyAlignment="1">
      <alignment horizontal="center" textRotation="90"/>
    </xf>
    <xf numFmtId="0" fontId="0" fillId="5" borderId="1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49" fontId="0" fillId="0" borderId="0" xfId="0" applyNumberFormat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6" xfId="0" applyFont="1" applyBorder="1" applyAlignment="1">
      <alignment horizontal="center" textRotation="90"/>
    </xf>
    <xf numFmtId="0" fontId="0" fillId="0" borderId="6" xfId="0" applyBorder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1" fillId="3" borderId="0" xfId="0" applyFont="1" applyFill="1" applyAlignment="1">
      <alignment vertical="center"/>
    </xf>
    <xf numFmtId="0" fontId="0" fillId="3" borderId="0" xfId="0" applyFill="1" applyAlignment="1">
      <alignment horizontal="center"/>
    </xf>
    <xf numFmtId="49" fontId="0" fillId="3" borderId="0" xfId="0" applyNumberFormat="1" applyFill="1" applyAlignment="1">
      <alignment horizontal="center"/>
    </xf>
    <xf numFmtId="0" fontId="0" fillId="7" borderId="0" xfId="0" applyFill="1" applyAlignment="1">
      <alignment vertical="center"/>
    </xf>
    <xf numFmtId="0" fontId="0" fillId="7" borderId="1" xfId="0" applyFill="1" applyBorder="1" applyAlignment="1">
      <alignment vertical="center"/>
    </xf>
    <xf numFmtId="0" fontId="0" fillId="0" borderId="19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3" borderId="17" xfId="0" applyFill="1" applyBorder="1" applyAlignment="1">
      <alignment vertical="center"/>
    </xf>
    <xf numFmtId="0" fontId="0" fillId="4" borderId="17" xfId="0" applyFill="1" applyBorder="1" applyAlignment="1">
      <alignment vertical="center"/>
    </xf>
    <xf numFmtId="0" fontId="0" fillId="4" borderId="10" xfId="0" applyFill="1" applyBorder="1" applyAlignment="1">
      <alignment vertical="center"/>
    </xf>
    <xf numFmtId="0" fontId="0" fillId="4" borderId="19" xfId="0" applyFill="1" applyBorder="1" applyAlignment="1">
      <alignment vertical="center"/>
    </xf>
    <xf numFmtId="0" fontId="0" fillId="3" borderId="18" xfId="0" applyFill="1" applyBorder="1" applyAlignment="1">
      <alignment horizontal="center" vertical="center"/>
    </xf>
    <xf numFmtId="0" fontId="0" fillId="4" borderId="18" xfId="0" applyFill="1" applyBorder="1"/>
    <xf numFmtId="0" fontId="0" fillId="0" borderId="18" xfId="0" applyBorder="1" applyAlignment="1">
      <alignment horizontal="center"/>
    </xf>
    <xf numFmtId="49" fontId="8" fillId="8" borderId="0" xfId="0" applyNumberFormat="1" applyFont="1" applyFill="1"/>
    <xf numFmtId="0" fontId="8" fillId="8" borderId="0" xfId="0" applyFont="1" applyFill="1"/>
    <xf numFmtId="0" fontId="9" fillId="8" borderId="0" xfId="0" applyFont="1" applyFill="1" applyAlignment="1">
      <alignment horizontal="center"/>
    </xf>
    <xf numFmtId="0" fontId="8" fillId="8" borderId="0" xfId="0" applyFont="1" applyFill="1" applyAlignment="1">
      <alignment horizontal="center"/>
    </xf>
    <xf numFmtId="0" fontId="2" fillId="0" borderId="20" xfId="0" applyFont="1" applyBorder="1" applyAlignment="1">
      <alignment horizontal="center" wrapText="1"/>
    </xf>
    <xf numFmtId="49" fontId="2" fillId="0" borderId="20" xfId="0" applyNumberFormat="1" applyFont="1" applyBorder="1" applyAlignment="1">
      <alignment horizontal="center" textRotation="90"/>
    </xf>
    <xf numFmtId="0" fontId="2" fillId="0" borderId="20" xfId="0" applyFont="1" applyBorder="1" applyAlignment="1">
      <alignment horizontal="center"/>
    </xf>
    <xf numFmtId="0" fontId="2" fillId="0" borderId="20" xfId="0" applyFont="1" applyBorder="1" applyAlignment="1">
      <alignment horizontal="center" textRotation="90"/>
    </xf>
    <xf numFmtId="0" fontId="0" fillId="0" borderId="3" xfId="0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49" fontId="0" fillId="0" borderId="23" xfId="0" applyNumberFormat="1" applyBorder="1"/>
    <xf numFmtId="49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vertical="center"/>
    </xf>
    <xf numFmtId="0" fontId="0" fillId="0" borderId="25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49" fontId="0" fillId="0" borderId="25" xfId="0" applyNumberFormat="1" applyBorder="1" applyAlignment="1">
      <alignment horizontal="center" vertical="center"/>
    </xf>
    <xf numFmtId="49" fontId="0" fillId="5" borderId="27" xfId="0" applyNumberFormat="1" applyFill="1" applyBorder="1" applyAlignment="1">
      <alignment horizontal="center"/>
    </xf>
    <xf numFmtId="49" fontId="0" fillId="4" borderId="27" xfId="0" applyNumberFormat="1" applyFill="1" applyBorder="1"/>
    <xf numFmtId="0" fontId="0" fillId="4" borderId="3" xfId="0" applyFill="1" applyBorder="1" applyAlignment="1">
      <alignment vertical="center"/>
    </xf>
    <xf numFmtId="0" fontId="0" fillId="5" borderId="3" xfId="0" applyFill="1" applyBorder="1" applyAlignment="1">
      <alignment vertical="center"/>
    </xf>
    <xf numFmtId="49" fontId="0" fillId="4" borderId="28" xfId="0" applyNumberFormat="1" applyFill="1" applyBorder="1"/>
    <xf numFmtId="0" fontId="0" fillId="6" borderId="2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49" fontId="0" fillId="0" borderId="4" xfId="0" applyNumberFormat="1" applyBorder="1" applyAlignment="1">
      <alignment horizontal="center" textRotation="90"/>
    </xf>
    <xf numFmtId="49" fontId="0" fillId="6" borderId="4" xfId="0" applyNumberFormat="1" applyFill="1" applyBorder="1" applyAlignment="1">
      <alignment horizontal="center"/>
    </xf>
    <xf numFmtId="49" fontId="0" fillId="6" borderId="16" xfId="0" applyNumberFormat="1" applyFill="1" applyBorder="1" applyAlignment="1">
      <alignment horizontal="center"/>
    </xf>
    <xf numFmtId="0" fontId="0" fillId="4" borderId="4" xfId="0" applyFill="1" applyBorder="1" applyAlignment="1">
      <alignment vertical="center"/>
    </xf>
    <xf numFmtId="0" fontId="0" fillId="4" borderId="16" xfId="0" applyFill="1" applyBorder="1" applyAlignment="1">
      <alignment vertical="center"/>
    </xf>
    <xf numFmtId="0" fontId="10" fillId="9" borderId="2" xfId="0" applyFont="1" applyFill="1" applyBorder="1" applyAlignment="1">
      <alignment horizontal="center"/>
    </xf>
    <xf numFmtId="0" fontId="2" fillId="0" borderId="20" xfId="0" applyFont="1" applyBorder="1" applyAlignment="1">
      <alignment horizontal="center" textRotation="90" wrapText="1"/>
    </xf>
    <xf numFmtId="0" fontId="0" fillId="0" borderId="10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2" borderId="0" xfId="0" applyFill="1" applyAlignment="1">
      <alignment horizontal="center" textRotation="90"/>
    </xf>
    <xf numFmtId="0" fontId="0" fillId="0" borderId="18" xfId="0" applyBorder="1" applyAlignment="1">
      <alignment horizontal="center" textRotation="90"/>
    </xf>
    <xf numFmtId="0" fontId="0" fillId="3" borderId="17" xfId="0" applyFill="1" applyBorder="1"/>
    <xf numFmtId="49" fontId="0" fillId="3" borderId="0" xfId="0" applyNumberFormat="1" applyFill="1" applyAlignment="1">
      <alignment horizontal="center" textRotation="90"/>
    </xf>
    <xf numFmtId="0" fontId="0" fillId="3" borderId="18" xfId="0" applyFill="1" applyBorder="1" applyAlignment="1">
      <alignment horizontal="center" textRotation="90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49" fontId="0" fillId="0" borderId="17" xfId="0" applyNumberFormat="1" applyBorder="1"/>
    <xf numFmtId="0" fontId="0" fillId="0" borderId="18" xfId="0" applyBorder="1"/>
    <xf numFmtId="49" fontId="0" fillId="0" borderId="19" xfId="0" applyNumberFormat="1" applyBorder="1"/>
    <xf numFmtId="0" fontId="0" fillId="0" borderId="12" xfId="0" applyBorder="1"/>
    <xf numFmtId="0" fontId="0" fillId="0" borderId="19" xfId="0" applyBorder="1"/>
    <xf numFmtId="0" fontId="0" fillId="0" borderId="24" xfId="0" applyBorder="1"/>
    <xf numFmtId="0" fontId="3" fillId="0" borderId="7" xfId="0" applyFont="1" applyBorder="1" applyAlignment="1">
      <alignment horizontal="center"/>
    </xf>
    <xf numFmtId="0" fontId="3" fillId="0" borderId="0" xfId="0" applyFont="1" applyAlignment="1">
      <alignment horizontal="center" textRotation="90"/>
    </xf>
    <xf numFmtId="0" fontId="3" fillId="3" borderId="0" xfId="0" applyFont="1" applyFill="1"/>
    <xf numFmtId="49" fontId="0" fillId="0" borderId="10" xfId="0" applyNumberFormat="1" applyBorder="1"/>
    <xf numFmtId="0" fontId="0" fillId="0" borderId="7" xfId="0" applyBorder="1"/>
    <xf numFmtId="0" fontId="3" fillId="0" borderId="7" xfId="0" applyFont="1" applyBorder="1"/>
    <xf numFmtId="0" fontId="0" fillId="2" borderId="7" xfId="0" applyFill="1" applyBorder="1" applyAlignment="1">
      <alignment vertical="center"/>
    </xf>
    <xf numFmtId="49" fontId="0" fillId="0" borderId="7" xfId="0" applyNumberFormat="1" applyBorder="1"/>
    <xf numFmtId="49" fontId="0" fillId="4" borderId="33" xfId="0" applyNumberFormat="1" applyFill="1" applyBorder="1" applyAlignment="1">
      <alignment horizontal="center" vertical="center"/>
    </xf>
    <xf numFmtId="0" fontId="5" fillId="6" borderId="33" xfId="0" applyFont="1" applyFill="1" applyBorder="1" applyAlignment="1">
      <alignment horizontal="center" vertical="center"/>
    </xf>
    <xf numFmtId="0" fontId="5" fillId="6" borderId="34" xfId="0" applyFont="1" applyFill="1" applyBorder="1" applyAlignment="1">
      <alignment horizontal="center" vertical="center"/>
    </xf>
    <xf numFmtId="0" fontId="0" fillId="5" borderId="2" xfId="0" applyFill="1" applyBorder="1"/>
    <xf numFmtId="0" fontId="0" fillId="4" borderId="35" xfId="0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36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49" fontId="0" fillId="4" borderId="34" xfId="0" applyNumberFormat="1" applyFill="1" applyBorder="1" applyAlignment="1">
      <alignment horizontal="center" vertical="center"/>
    </xf>
    <xf numFmtId="0" fontId="0" fillId="5" borderId="8" xfId="0" applyFill="1" applyBorder="1" applyAlignment="1">
      <alignment vertical="center"/>
    </xf>
    <xf numFmtId="0" fontId="0" fillId="5" borderId="36" xfId="0" applyFill="1" applyBorder="1" applyAlignment="1">
      <alignment vertical="center"/>
    </xf>
    <xf numFmtId="0" fontId="0" fillId="5" borderId="38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39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/>
    </xf>
    <xf numFmtId="49" fontId="0" fillId="5" borderId="8" xfId="0" applyNumberFormat="1" applyFill="1" applyBorder="1"/>
    <xf numFmtId="0" fontId="5" fillId="0" borderId="2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0" borderId="14" xfId="0" applyBorder="1"/>
    <xf numFmtId="0" fontId="0" fillId="0" borderId="6" xfId="0" applyBorder="1" applyAlignment="1">
      <alignment horizontal="center" vertical="center"/>
    </xf>
    <xf numFmtId="0" fontId="5" fillId="5" borderId="26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5" fillId="5" borderId="27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30" xfId="0" applyFill="1" applyBorder="1" applyAlignment="1">
      <alignment vertical="center"/>
    </xf>
    <xf numFmtId="49" fontId="0" fillId="5" borderId="30" xfId="0" applyNumberFormat="1" applyFill="1" applyBorder="1" applyAlignment="1">
      <alignment horizontal="center" vertical="center"/>
    </xf>
    <xf numFmtId="49" fontId="0" fillId="5" borderId="27" xfId="0" applyNumberFormat="1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5" borderId="27" xfId="0" applyFill="1" applyBorder="1" applyAlignment="1">
      <alignment vertical="center"/>
    </xf>
    <xf numFmtId="0" fontId="0" fillId="5" borderId="30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49" fontId="0" fillId="5" borderId="30" xfId="0" applyNumberForma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49" fontId="2" fillId="0" borderId="6" xfId="0" applyNumberFormat="1" applyFont="1" applyBorder="1" applyAlignment="1">
      <alignment horizontal="center" textRotation="90" wrapText="1"/>
    </xf>
    <xf numFmtId="49" fontId="0" fillId="0" borderId="1" xfId="0" applyNumberFormat="1" applyBorder="1" applyAlignment="1">
      <alignment horizontal="center" textRotation="90"/>
    </xf>
    <xf numFmtId="49" fontId="0" fillId="0" borderId="12" xfId="0" applyNumberFormat="1" applyBorder="1" applyAlignment="1">
      <alignment horizontal="center" textRotation="90"/>
    </xf>
    <xf numFmtId="0" fontId="0" fillId="0" borderId="41" xfId="0" applyBorder="1" applyAlignment="1">
      <alignment horizontal="center" textRotation="90"/>
    </xf>
    <xf numFmtId="49" fontId="0" fillId="0" borderId="41" xfId="0" applyNumberFormat="1" applyBorder="1" applyAlignment="1">
      <alignment horizontal="center" textRotation="90"/>
    </xf>
    <xf numFmtId="49" fontId="2" fillId="0" borderId="20" xfId="0" applyNumberFormat="1" applyFont="1" applyBorder="1" applyAlignment="1">
      <alignment horizontal="center" textRotation="90" wrapText="1"/>
    </xf>
    <xf numFmtId="49" fontId="0" fillId="4" borderId="4" xfId="0" applyNumberFormat="1" applyFill="1" applyBorder="1" applyAlignment="1">
      <alignment horizontal="center" vertical="center"/>
    </xf>
    <xf numFmtId="49" fontId="0" fillId="4" borderId="19" xfId="0" applyNumberFormat="1" applyFill="1" applyBorder="1" applyAlignment="1">
      <alignment horizontal="center" vertical="center"/>
    </xf>
    <xf numFmtId="49" fontId="0" fillId="4" borderId="16" xfId="0" applyNumberFormat="1" applyFill="1" applyBorder="1" applyAlignment="1">
      <alignment horizontal="center" vertical="center"/>
    </xf>
    <xf numFmtId="49" fontId="2" fillId="0" borderId="5" xfId="0" applyNumberFormat="1" applyFont="1" applyBorder="1" applyAlignment="1">
      <alignment horizontal="center" textRotation="90" wrapText="1"/>
    </xf>
    <xf numFmtId="0" fontId="0" fillId="4" borderId="4" xfId="0" applyFill="1" applyBorder="1" applyAlignment="1">
      <alignment horizontal="center" vertical="center"/>
    </xf>
    <xf numFmtId="49" fontId="0" fillId="10" borderId="4" xfId="0" applyNumberFormat="1" applyFill="1" applyBorder="1" applyAlignment="1">
      <alignment horizontal="center" vertical="center"/>
    </xf>
    <xf numFmtId="49" fontId="0" fillId="10" borderId="19" xfId="0" applyNumberFormat="1" applyFill="1" applyBorder="1" applyAlignment="1">
      <alignment horizontal="center" vertical="center"/>
    </xf>
    <xf numFmtId="49" fontId="0" fillId="10" borderId="16" xfId="0" applyNumberFormat="1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49" fontId="5" fillId="5" borderId="27" xfId="0" applyNumberFormat="1" applyFont="1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49" fontId="0" fillId="4" borderId="4" xfId="0" applyNumberFormat="1" applyFill="1" applyBorder="1" applyAlignment="1">
      <alignment horizontal="center"/>
    </xf>
    <xf numFmtId="49" fontId="0" fillId="4" borderId="16" xfId="0" applyNumberFormat="1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49" fontId="0" fillId="5" borderId="4" xfId="0" applyNumberFormat="1" applyFill="1" applyBorder="1" applyAlignment="1">
      <alignment horizontal="center"/>
    </xf>
    <xf numFmtId="49" fontId="0" fillId="5" borderId="16" xfId="0" applyNumberFormat="1" applyFill="1" applyBorder="1" applyAlignment="1">
      <alignment horizontal="center"/>
    </xf>
    <xf numFmtId="0" fontId="10" fillId="0" borderId="2" xfId="0" applyFont="1" applyBorder="1" applyAlignment="1">
      <alignment horizontal="center"/>
    </xf>
    <xf numFmtId="49" fontId="10" fillId="0" borderId="2" xfId="0" applyNumberFormat="1" applyFont="1" applyBorder="1" applyAlignment="1">
      <alignment horizontal="center"/>
    </xf>
    <xf numFmtId="49" fontId="10" fillId="0" borderId="8" xfId="0" applyNumberFormat="1" applyFont="1" applyBorder="1" applyAlignment="1">
      <alignment horizontal="center"/>
    </xf>
    <xf numFmtId="0" fontId="10" fillId="0" borderId="8" xfId="0" applyFont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49" fontId="0" fillId="5" borderId="26" xfId="0" applyNumberFormat="1" applyFill="1" applyBorder="1" applyAlignment="1">
      <alignment horizontal="center" vertical="center"/>
    </xf>
    <xf numFmtId="0" fontId="0" fillId="11" borderId="4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49" fontId="0" fillId="11" borderId="2" xfId="0" applyNumberFormat="1" applyFill="1" applyBorder="1" applyAlignment="1">
      <alignment horizontal="center" vertical="center"/>
    </xf>
    <xf numFmtId="49" fontId="0" fillId="11" borderId="8" xfId="0" applyNumberFormat="1" applyFill="1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textRotation="90" wrapText="1"/>
    </xf>
    <xf numFmtId="0" fontId="0" fillId="0" borderId="17" xfId="0" applyBorder="1" applyAlignment="1">
      <alignment horizontal="center" textRotation="90"/>
    </xf>
    <xf numFmtId="0" fontId="0" fillId="10" borderId="19" xfId="0" applyFill="1" applyBorder="1" applyAlignment="1">
      <alignment horizontal="center" vertical="center"/>
    </xf>
    <xf numFmtId="0" fontId="8" fillId="8" borderId="42" xfId="0" applyFont="1" applyFill="1" applyBorder="1"/>
    <xf numFmtId="0" fontId="2" fillId="0" borderId="43" xfId="0" applyFont="1" applyBorder="1" applyAlignment="1">
      <alignment horizontal="center" textRotation="90"/>
    </xf>
    <xf numFmtId="0" fontId="6" fillId="0" borderId="43" xfId="0" applyFont="1" applyBorder="1" applyAlignment="1">
      <alignment horizontal="center" textRotation="90"/>
    </xf>
    <xf numFmtId="0" fontId="0" fillId="5" borderId="44" xfId="0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5" borderId="45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4" borderId="47" xfId="0" applyFill="1" applyBorder="1" applyAlignment="1">
      <alignment horizontal="center" vertical="center"/>
    </xf>
    <xf numFmtId="0" fontId="0" fillId="5" borderId="48" xfId="0" applyFill="1" applyBorder="1" applyAlignment="1">
      <alignment horizontal="center" vertical="center"/>
    </xf>
    <xf numFmtId="0" fontId="0" fillId="5" borderId="49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5" borderId="50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38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12" borderId="10" xfId="0" applyFill="1" applyBorder="1" applyAlignment="1">
      <alignment horizontal="center" vertical="center"/>
    </xf>
    <xf numFmtId="0" fontId="0" fillId="12" borderId="7" xfId="0" applyFill="1" applyBorder="1" applyAlignment="1">
      <alignment horizontal="center" vertical="center"/>
    </xf>
    <xf numFmtId="0" fontId="0" fillId="12" borderId="17" xfId="0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2" borderId="18" xfId="0" applyFill="1" applyBorder="1" applyAlignment="1">
      <alignment horizontal="center" vertical="center"/>
    </xf>
    <xf numFmtId="0" fontId="0" fillId="12" borderId="38" xfId="0" applyFill="1" applyBorder="1" applyAlignment="1">
      <alignment horizontal="center" vertical="center"/>
    </xf>
    <xf numFmtId="0" fontId="0" fillId="12" borderId="20" xfId="0" applyFill="1" applyBorder="1" applyAlignment="1">
      <alignment horizontal="center" vertical="center"/>
    </xf>
    <xf numFmtId="0" fontId="0" fillId="12" borderId="47" xfId="0" applyFill="1" applyBorder="1" applyAlignment="1">
      <alignment horizontal="center" vertical="center"/>
    </xf>
    <xf numFmtId="49" fontId="0" fillId="5" borderId="51" xfId="0" applyNumberFormat="1" applyFill="1" applyBorder="1" applyAlignment="1">
      <alignment horizontal="center"/>
    </xf>
    <xf numFmtId="0" fontId="8" fillId="0" borderId="33" xfId="0" applyFont="1" applyBorder="1" applyAlignment="1">
      <alignment horizontal="center"/>
    </xf>
    <xf numFmtId="49" fontId="8" fillId="0" borderId="33" xfId="0" applyNumberFormat="1" applyFont="1" applyBorder="1" applyAlignment="1">
      <alignment horizontal="center"/>
    </xf>
    <xf numFmtId="49" fontId="8" fillId="0" borderId="34" xfId="0" applyNumberFormat="1" applyFont="1" applyBorder="1" applyAlignment="1">
      <alignment horizontal="center"/>
    </xf>
    <xf numFmtId="0" fontId="0" fillId="0" borderId="52" xfId="0" applyBorder="1"/>
    <xf numFmtId="0" fontId="8" fillId="0" borderId="33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0" fillId="0" borderId="40" xfId="0" applyBorder="1"/>
    <xf numFmtId="49" fontId="13" fillId="8" borderId="19" xfId="0" applyNumberFormat="1" applyFont="1" applyFill="1" applyBorder="1" applyAlignment="1">
      <alignment horizontal="center"/>
    </xf>
    <xf numFmtId="49" fontId="13" fillId="8" borderId="1" xfId="0" applyNumberFormat="1" applyFont="1" applyFill="1" applyBorder="1" applyAlignment="1">
      <alignment horizontal="center"/>
    </xf>
    <xf numFmtId="0" fontId="0" fillId="8" borderId="0" xfId="0" applyFill="1" applyAlignment="1">
      <alignment horizontal="left"/>
    </xf>
    <xf numFmtId="0" fontId="5" fillId="8" borderId="0" xfId="0" applyFont="1" applyFill="1" applyAlignment="1">
      <alignment horizontal="center"/>
    </xf>
    <xf numFmtId="49" fontId="17" fillId="8" borderId="0" xfId="0" applyNumberFormat="1" applyFont="1" applyFill="1" applyAlignment="1">
      <alignment horizontal="center"/>
    </xf>
    <xf numFmtId="49" fontId="17" fillId="8" borderId="0" xfId="0" applyNumberFormat="1" applyFont="1" applyFill="1"/>
    <xf numFmtId="0" fontId="0" fillId="5" borderId="3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25" xfId="0" applyFont="1" applyBorder="1" applyAlignment="1">
      <alignment horizontal="center" vertical="top" textRotation="90" wrapText="1"/>
    </xf>
    <xf numFmtId="0" fontId="3" fillId="0" borderId="0" xfId="0" applyFont="1" applyAlignment="1">
      <alignment horizontal="center" vertical="top" textRotation="90" wrapText="1"/>
    </xf>
    <xf numFmtId="49" fontId="13" fillId="8" borderId="19" xfId="0" applyNumberFormat="1" applyFont="1" applyFill="1" applyBorder="1" applyAlignment="1">
      <alignment horizontal="center"/>
    </xf>
    <xf numFmtId="49" fontId="13" fillId="8" borderId="1" xfId="0" applyNumberFormat="1" applyFont="1" applyFill="1" applyBorder="1" applyAlignment="1">
      <alignment horizontal="center"/>
    </xf>
    <xf numFmtId="49" fontId="13" fillId="8" borderId="12" xfId="0" applyNumberFormat="1" applyFont="1" applyFill="1" applyBorder="1" applyAlignment="1">
      <alignment horizontal="center"/>
    </xf>
    <xf numFmtId="0" fontId="16" fillId="0" borderId="54" xfId="0" applyFont="1" applyBorder="1" applyAlignment="1">
      <alignment horizontal="center" vertical="center" textRotation="90" wrapText="1"/>
    </xf>
    <xf numFmtId="0" fontId="16" fillId="0" borderId="2" xfId="0" applyFont="1" applyBorder="1" applyAlignment="1">
      <alignment horizontal="center" vertical="center" textRotation="90"/>
    </xf>
    <xf numFmtId="0" fontId="2" fillId="0" borderId="55" xfId="0" applyFont="1" applyBorder="1" applyAlignment="1">
      <alignment horizontal="center" vertical="center" wrapText="1"/>
    </xf>
    <xf numFmtId="0" fontId="2" fillId="0" borderId="35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</cellXfs>
  <cellStyles count="1">
    <cellStyle name="Normal" xfId="0" builtinId="0"/>
  </cellStyles>
  <dxfs count="116"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/>
        <i val="0"/>
        <color theme="0"/>
      </font>
      <fill>
        <patternFill>
          <bgColor rgb="FFFF9797"/>
        </patternFill>
      </fill>
    </dxf>
    <dxf>
      <font>
        <b/>
        <i val="0"/>
        <color theme="0"/>
      </font>
      <fill>
        <patternFill>
          <bgColor rgb="FFFF9797"/>
        </patternFill>
      </fill>
    </dxf>
    <dxf>
      <font>
        <b/>
        <i val="0"/>
        <color theme="0"/>
      </font>
      <fill>
        <patternFill>
          <bgColor rgb="FFFF9797"/>
        </patternFill>
      </fill>
    </dxf>
    <dxf>
      <font>
        <b/>
        <i val="0"/>
        <color theme="0"/>
      </font>
      <fill>
        <patternFill>
          <bgColor rgb="FFFF9797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 tint="-0.34998626667073579"/>
      </font>
    </dxf>
    <dxf>
      <font>
        <color theme="0"/>
      </font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5" tint="0.39994506668294322"/>
        </patternFill>
      </fill>
    </dxf>
    <dxf>
      <font>
        <color theme="0"/>
      </font>
      <fill>
        <patternFill>
          <bgColor rgb="FFFF9797"/>
        </patternFill>
      </fill>
    </dxf>
    <dxf>
      <font>
        <color theme="0"/>
      </font>
      <fill>
        <patternFill>
          <bgColor rgb="FFFF9797"/>
        </patternFill>
      </fill>
    </dxf>
    <dxf>
      <font>
        <color theme="0"/>
      </font>
      <fill>
        <patternFill>
          <bgColor rgb="FFFF9797"/>
        </patternFill>
      </fill>
    </dxf>
    <dxf>
      <font>
        <color theme="0"/>
      </font>
      <fill>
        <patternFill>
          <bgColor theme="5" tint="0.39994506668294322"/>
        </patternFill>
      </fill>
    </dxf>
  </dxfs>
  <tableStyles count="0" defaultTableStyle="TableStyleMedium9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Header%20automation%20wip\Worksheet%20in%20Long%20Weld%20Neck%20Fla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Data"/>
    </sheetNames>
    <sheetDataSet>
      <sheetData sheetId="0"/>
      <sheetData sheetId="1">
        <row r="6">
          <cell r="A6">
            <v>0.5</v>
          </cell>
          <cell r="B6" t="str">
            <v>Grey</v>
          </cell>
          <cell r="E6" t="str">
            <v>Black</v>
          </cell>
          <cell r="F6">
            <v>98</v>
          </cell>
          <cell r="G6">
            <v>98</v>
          </cell>
          <cell r="H6">
            <v>98</v>
          </cell>
          <cell r="I6">
            <v>6447714</v>
          </cell>
          <cell r="K6" t="str">
            <v>[SA105]</v>
          </cell>
          <cell r="BB6" t="str">
            <v>FLNG,RFWL,01,150,09,SA105</v>
          </cell>
          <cell r="BC6" t="str">
            <v>LF0085</v>
          </cell>
        </row>
        <row r="7">
          <cell r="A7">
            <v>0.75</v>
          </cell>
          <cell r="B7" t="str">
            <v>Black</v>
          </cell>
          <cell r="E7" t="str">
            <v>Red</v>
          </cell>
          <cell r="F7">
            <v>255</v>
          </cell>
          <cell r="G7">
            <v>0</v>
          </cell>
          <cell r="H7">
            <v>0</v>
          </cell>
          <cell r="I7">
            <v>255</v>
          </cell>
          <cell r="K7" t="str">
            <v>[SA182 F304]</v>
          </cell>
          <cell r="BB7" t="str">
            <v>FLNG,RFWL,01.5,150,06,SA105</v>
          </cell>
          <cell r="BC7" t="str">
            <v>LF0055</v>
          </cell>
        </row>
        <row r="8">
          <cell r="A8">
            <v>1</v>
          </cell>
          <cell r="B8" t="str">
            <v>Green</v>
          </cell>
          <cell r="E8" t="str">
            <v>Orange</v>
          </cell>
          <cell r="F8">
            <v>255</v>
          </cell>
          <cell r="G8">
            <v>128</v>
          </cell>
          <cell r="H8">
            <v>0</v>
          </cell>
          <cell r="I8">
            <v>33023</v>
          </cell>
          <cell r="K8" t="str">
            <v>[SA182 F304L]</v>
          </cell>
          <cell r="BB8" t="str">
            <v>FLNG,RFWL,02,150,09,SA105</v>
          </cell>
          <cell r="BC8" t="str">
            <v>LF0084</v>
          </cell>
        </row>
        <row r="9">
          <cell r="A9">
            <v>1.25</v>
          </cell>
          <cell r="B9" t="str">
            <v>Dark Green</v>
          </cell>
          <cell r="E9" t="str">
            <v>Light Green</v>
          </cell>
          <cell r="F9">
            <v>180</v>
          </cell>
          <cell r="G9">
            <v>255</v>
          </cell>
          <cell r="H9">
            <v>180</v>
          </cell>
          <cell r="I9">
            <v>11861940</v>
          </cell>
          <cell r="K9" t="str">
            <v>[SA182 F316]</v>
          </cell>
          <cell r="BB9" t="str">
            <v>FLNG,RFWL,02,150,12,SA105</v>
          </cell>
          <cell r="BC9" t="str">
            <v>LF0041</v>
          </cell>
        </row>
        <row r="10">
          <cell r="A10">
            <v>1.5</v>
          </cell>
          <cell r="B10" t="str">
            <v>Light Green</v>
          </cell>
          <cell r="E10" t="str">
            <v>Green</v>
          </cell>
          <cell r="F10">
            <v>0</v>
          </cell>
          <cell r="G10">
            <v>255</v>
          </cell>
          <cell r="H10">
            <v>0</v>
          </cell>
          <cell r="I10">
            <v>65280</v>
          </cell>
          <cell r="K10" t="str">
            <v>[SA182 F316L]</v>
          </cell>
          <cell r="BB10" t="str">
            <v>FLNG,RFWL,03,150,12,SA105</v>
          </cell>
          <cell r="BC10" t="str">
            <v>LF0040</v>
          </cell>
        </row>
        <row r="11">
          <cell r="A11">
            <v>2</v>
          </cell>
          <cell r="B11" t="str">
            <v>Brown</v>
          </cell>
          <cell r="E11" t="str">
            <v>Dark Green</v>
          </cell>
          <cell r="F11">
            <v>0</v>
          </cell>
          <cell r="G11">
            <v>50</v>
          </cell>
          <cell r="H11">
            <v>0</v>
          </cell>
          <cell r="I11">
            <v>12800</v>
          </cell>
          <cell r="K11" t="str">
            <v>[SA350 LF2]</v>
          </cell>
          <cell r="BB11" t="str">
            <v>FLNG,RFWL,01,300,06,SA105</v>
          </cell>
          <cell r="BC11" t="str">
            <v>LF0098</v>
          </cell>
        </row>
        <row r="12">
          <cell r="A12">
            <v>2.5</v>
          </cell>
          <cell r="B12" t="str">
            <v>Light Brown</v>
          </cell>
          <cell r="E12" t="str">
            <v>Blue</v>
          </cell>
          <cell r="F12">
            <v>0</v>
          </cell>
          <cell r="G12">
            <v>0</v>
          </cell>
          <cell r="H12">
            <v>255</v>
          </cell>
          <cell r="I12">
            <v>16711680</v>
          </cell>
          <cell r="K12" t="str">
            <v>End of List</v>
          </cell>
          <cell r="BB12" t="str">
            <v>FLNG,RFWL,01.5,300,06,SA105</v>
          </cell>
          <cell r="BC12" t="str">
            <v>LF0056</v>
          </cell>
        </row>
        <row r="13">
          <cell r="A13">
            <v>3</v>
          </cell>
          <cell r="B13" t="str">
            <v>White</v>
          </cell>
          <cell r="E13" t="str">
            <v>Light Blue</v>
          </cell>
          <cell r="F13">
            <v>0</v>
          </cell>
          <cell r="G13">
            <v>255</v>
          </cell>
          <cell r="H13">
            <v>255</v>
          </cell>
          <cell r="I13">
            <v>16776960</v>
          </cell>
          <cell r="BB13" t="str">
            <v>FLNG,RFWL,02,300,09,SA105</v>
          </cell>
          <cell r="BC13" t="str">
            <v>LF0110</v>
          </cell>
        </row>
        <row r="14">
          <cell r="A14">
            <v>3.5</v>
          </cell>
          <cell r="B14" t="str">
            <v>Grey</v>
          </cell>
          <cell r="E14" t="str">
            <v>Purple</v>
          </cell>
          <cell r="F14">
            <v>255</v>
          </cell>
          <cell r="G14">
            <v>0</v>
          </cell>
          <cell r="H14">
            <v>255</v>
          </cell>
          <cell r="I14">
            <v>16711935</v>
          </cell>
          <cell r="BB14" t="str">
            <v>FLNG,RFWL,02,300,12,SA105</v>
          </cell>
          <cell r="BC14" t="str">
            <v>LF0042</v>
          </cell>
        </row>
        <row r="15">
          <cell r="A15">
            <v>4</v>
          </cell>
          <cell r="B15" t="str">
            <v>Red</v>
          </cell>
          <cell r="C15" t="str">
            <v>common</v>
          </cell>
          <cell r="E15" t="str">
            <v>Light Purple</v>
          </cell>
          <cell r="F15">
            <v>255</v>
          </cell>
          <cell r="G15">
            <v>128</v>
          </cell>
          <cell r="H15">
            <v>255</v>
          </cell>
          <cell r="I15">
            <v>16744703</v>
          </cell>
          <cell r="BB15" t="str">
            <v>FLNG,RFWL,04,300,12,SA105</v>
          </cell>
          <cell r="BC15" t="str">
            <v>LF0043</v>
          </cell>
        </row>
        <row r="16">
          <cell r="A16">
            <v>5</v>
          </cell>
          <cell r="B16" t="str">
            <v>Orange</v>
          </cell>
          <cell r="E16" t="str">
            <v>White</v>
          </cell>
          <cell r="F16">
            <v>255</v>
          </cell>
          <cell r="G16">
            <v>255</v>
          </cell>
          <cell r="H16">
            <v>255</v>
          </cell>
          <cell r="I16">
            <v>16777215</v>
          </cell>
          <cell r="BB16" t="str">
            <v>FLNG,RFWL,01,600,08,SA105</v>
          </cell>
          <cell r="BC16" t="str">
            <v>LF0091</v>
          </cell>
        </row>
        <row r="17">
          <cell r="A17">
            <v>6</v>
          </cell>
          <cell r="B17" t="str">
            <v>Brown</v>
          </cell>
          <cell r="C17" t="str">
            <v>common</v>
          </cell>
          <cell r="E17" t="str">
            <v>Grey</v>
          </cell>
          <cell r="F17">
            <v>192</v>
          </cell>
          <cell r="G17">
            <v>192</v>
          </cell>
          <cell r="H17">
            <v>192</v>
          </cell>
          <cell r="I17">
            <v>12632256</v>
          </cell>
          <cell r="BB17" t="str">
            <v>FLNG,RFWL,01.5,600,06,SA105</v>
          </cell>
          <cell r="BC17" t="str">
            <v>LF0054</v>
          </cell>
        </row>
        <row r="18">
          <cell r="A18">
            <v>8</v>
          </cell>
          <cell r="B18" t="str">
            <v>Yellow</v>
          </cell>
          <cell r="C18" t="str">
            <v>common</v>
          </cell>
          <cell r="E18" t="str">
            <v>Yellow</v>
          </cell>
          <cell r="F18">
            <v>255</v>
          </cell>
          <cell r="G18">
            <v>255</v>
          </cell>
          <cell r="H18">
            <v>0</v>
          </cell>
          <cell r="I18">
            <v>65535</v>
          </cell>
          <cell r="BB18" t="str">
            <v>FLNG,RFWL,04,600,10.5,SA105</v>
          </cell>
          <cell r="BC18" t="str">
            <v>LF0023</v>
          </cell>
        </row>
        <row r="19">
          <cell r="A19">
            <v>10</v>
          </cell>
          <cell r="B19" t="str">
            <v>Green</v>
          </cell>
          <cell r="E19" t="str">
            <v>Brown</v>
          </cell>
          <cell r="F19">
            <v>139</v>
          </cell>
          <cell r="G19">
            <v>69</v>
          </cell>
          <cell r="H19">
            <v>19</v>
          </cell>
          <cell r="I19">
            <v>1262987</v>
          </cell>
          <cell r="BB19" t="str">
            <v>FLNG,RFWL,04,900,08.25,SA105</v>
          </cell>
          <cell r="BC19" t="str">
            <v>LF0024</v>
          </cell>
        </row>
        <row r="20">
          <cell r="A20">
            <v>12</v>
          </cell>
          <cell r="B20" t="str">
            <v>Dark Green</v>
          </cell>
          <cell r="E20" t="str">
            <v>Light Brown</v>
          </cell>
          <cell r="F20">
            <v>236</v>
          </cell>
          <cell r="G20">
            <v>165</v>
          </cell>
          <cell r="H20">
            <v>113</v>
          </cell>
          <cell r="I20">
            <v>7448044</v>
          </cell>
          <cell r="BB20" t="str">
            <v>FLNG,RFWL,01,1500,08,SA105</v>
          </cell>
          <cell r="BC20" t="str">
            <v>LF0092</v>
          </cell>
        </row>
        <row r="21">
          <cell r="A21">
            <v>14</v>
          </cell>
          <cell r="B21" t="str">
            <v>Blue</v>
          </cell>
          <cell r="E21" t="str">
            <v>Pink</v>
          </cell>
          <cell r="F21">
            <v>255</v>
          </cell>
          <cell r="G21">
            <v>192</v>
          </cell>
          <cell r="H21">
            <v>203</v>
          </cell>
          <cell r="I21">
            <v>13353215</v>
          </cell>
          <cell r="BB21" t="str">
            <v>FLNG,RFWL,02,300,06,SA182 F304</v>
          </cell>
          <cell r="BC21" t="str">
            <v>LF0080</v>
          </cell>
        </row>
        <row r="22">
          <cell r="A22">
            <v>16</v>
          </cell>
          <cell r="B22" t="str">
            <v>Light Blue</v>
          </cell>
          <cell r="E22" t="str">
            <v>End of List</v>
          </cell>
          <cell r="BB22" t="str">
            <v>FLNG,RFWL,02,600,06,SA182 F304</v>
          </cell>
          <cell r="BC22" t="str">
            <v>LF0081</v>
          </cell>
        </row>
        <row r="23">
          <cell r="A23">
            <v>18</v>
          </cell>
          <cell r="B23" t="str">
            <v>Purple</v>
          </cell>
          <cell r="BB23" t="str">
            <v>FLNG,RFWL,04,150,12,SA182 F304\F304L</v>
          </cell>
          <cell r="BC23" t="str">
            <v>LF0083</v>
          </cell>
        </row>
        <row r="24">
          <cell r="A24">
            <v>20</v>
          </cell>
          <cell r="B24" t="str">
            <v>Light Purple</v>
          </cell>
          <cell r="BB24" t="str">
            <v>FLNG,RFWL,0.75,300,06,SA182 F304\F304L</v>
          </cell>
          <cell r="BC24" t="str">
            <v>LF0059</v>
          </cell>
        </row>
        <row r="25">
          <cell r="A25">
            <v>24</v>
          </cell>
          <cell r="B25" t="str">
            <v>White</v>
          </cell>
          <cell r="BB25" t="str">
            <v>FLNG,RFWL,0.75,300,08.5625,SA182 F304\F304L</v>
          </cell>
          <cell r="BC25" t="str">
            <v>LF0061</v>
          </cell>
        </row>
        <row r="26">
          <cell r="A26" t="str">
            <v>End of List</v>
          </cell>
          <cell r="BB26" t="str">
            <v>FLNG,RFWL,01,300,08,SA182 F304\F304L</v>
          </cell>
          <cell r="BC26" t="str">
            <v>LF0062</v>
          </cell>
        </row>
        <row r="27">
          <cell r="BB27" t="str">
            <v>FLNG,RFWL,01,300,11.25,SA182 F304\F304L</v>
          </cell>
          <cell r="BC27" t="str">
            <v>LF0060</v>
          </cell>
        </row>
        <row r="28">
          <cell r="BB28" t="str">
            <v>FLNG,RFWL,02,300,06,SA182 F316</v>
          </cell>
          <cell r="BC28" t="str">
            <v>LF0114</v>
          </cell>
        </row>
        <row r="29">
          <cell r="BB29" t="str">
            <v>FLNG,RFWL,02,300,09,SA182 F316</v>
          </cell>
          <cell r="BC29" t="str">
            <v>LF0115</v>
          </cell>
        </row>
        <row r="30">
          <cell r="BB30" t="str">
            <v>FLNG,RFWL,01,300,09,SA182 F316\F316L</v>
          </cell>
          <cell r="BC30" t="str">
            <v>LF0113</v>
          </cell>
        </row>
        <row r="31">
          <cell r="BB31" t="str">
            <v>FLNG,RFWL,0.75,150,09,SA182 F316L</v>
          </cell>
          <cell r="BC31" t="str">
            <v>LF0116</v>
          </cell>
        </row>
        <row r="32">
          <cell r="BB32" t="str">
            <v>FLNG,RFWL,01,150,06,SA182 F316L</v>
          </cell>
          <cell r="BC32" t="str">
            <v>LF0111</v>
          </cell>
        </row>
        <row r="33">
          <cell r="BB33" t="str">
            <v>FLNG,RFWL,01,600,06,SA316LSS</v>
          </cell>
          <cell r="BC33" t="str">
            <v>LF0109</v>
          </cell>
        </row>
        <row r="34">
          <cell r="BB34" t="str">
            <v>FLNG,RFWL,01.5,600,06,SA316LSS</v>
          </cell>
          <cell r="BC34" t="str">
            <v>LF0108</v>
          </cell>
        </row>
        <row r="35">
          <cell r="BB35" t="str">
            <v>FLNG,RFWL,01,150,06,SA350 LF2</v>
          </cell>
          <cell r="BC35" t="str">
            <v>LF0100</v>
          </cell>
        </row>
        <row r="36">
          <cell r="BB36" t="str">
            <v>FLNG,RFWL,01,150,09,SA350 LF2</v>
          </cell>
          <cell r="BC36" t="str">
            <v>LF0102</v>
          </cell>
        </row>
        <row r="37">
          <cell r="BB37" t="str">
            <v>FLNG,RFWL,01,300,06,SA350 LF2</v>
          </cell>
          <cell r="BC37" t="str">
            <v>LF0101</v>
          </cell>
        </row>
        <row r="38">
          <cell r="BB38" t="str">
            <v>FLNG,RFWL,01.5,300,06,SA350 LF2</v>
          </cell>
          <cell r="BC38" t="str">
            <v>LF0015</v>
          </cell>
        </row>
        <row r="39">
          <cell r="BB39" t="str">
            <v>FLNG,RFWL,01.5,300,07.5,SA350 LF2</v>
          </cell>
          <cell r="BC39" t="str">
            <v>LF0014</v>
          </cell>
        </row>
        <row r="40">
          <cell r="BB40" t="str">
            <v>FLNG,RFWL,01.5,300,09,SA350 LF2</v>
          </cell>
          <cell r="BC40" t="str">
            <v>LF0020</v>
          </cell>
        </row>
        <row r="41">
          <cell r="BB41" t="str">
            <v>FLNG,RFWL,01.5,300,12,SA350 LF2</v>
          </cell>
          <cell r="BC41" t="str">
            <v>LF0053</v>
          </cell>
        </row>
        <row r="42">
          <cell r="BB42" t="str">
            <v>FLNG,RFWL,03,300,08,SA350 LF2</v>
          </cell>
          <cell r="BC42" t="str">
            <v>LF0051</v>
          </cell>
        </row>
        <row r="43">
          <cell r="BB43" t="str">
            <v>FLNG,RFWL,04,300,09,SA350 LF2</v>
          </cell>
          <cell r="BC43" t="str">
            <v>LF0022</v>
          </cell>
        </row>
        <row r="44">
          <cell r="BB44" t="str">
            <v>FLNG,RFWL,06,300,10,SA350 LF2</v>
          </cell>
          <cell r="BC44" t="str">
            <v>LF0021</v>
          </cell>
        </row>
        <row r="45">
          <cell r="BB45" t="str">
            <v>FLNG,RFWL,06,300,12,SA350 LF2</v>
          </cell>
          <cell r="BC45" t="str">
            <v>LF0013</v>
          </cell>
        </row>
        <row r="46">
          <cell r="BB46" t="str">
            <v>FLNG,RFWL,06,300,13,SA350 LF2</v>
          </cell>
          <cell r="BC46" t="str">
            <v>LF0032</v>
          </cell>
        </row>
        <row r="47">
          <cell r="BB47" t="str">
            <v>FLNG,RFWL,08,300,12,SA350 LF2</v>
          </cell>
          <cell r="BC47" t="str">
            <v>LF0018</v>
          </cell>
        </row>
        <row r="48">
          <cell r="BB48" t="str">
            <v>FLNG,RFWL,01.5,600,06,SA350 LF2</v>
          </cell>
          <cell r="BC48" t="str">
            <v>LF0009</v>
          </cell>
        </row>
        <row r="49">
          <cell r="BB49" t="str">
            <v>FLNG,RFWL,01.5,600,08.5,SA350 LF2</v>
          </cell>
          <cell r="BC49" t="str">
            <v>LF0017</v>
          </cell>
        </row>
        <row r="50">
          <cell r="BB50" t="str">
            <v>FLNG,RFWL,01.5,600,09,SA350 LF2</v>
          </cell>
          <cell r="BC50" t="str">
            <v>LF0011</v>
          </cell>
        </row>
        <row r="51">
          <cell r="BB51" t="str">
            <v>FLNG,RFWL,01.5,600,10,SA350 LF2</v>
          </cell>
          <cell r="BC51" t="str">
            <v>LF0003</v>
          </cell>
        </row>
        <row r="52">
          <cell r="BB52" t="str">
            <v>FLNG,RFWL,03,600,08,SA350 LF2</v>
          </cell>
          <cell r="BC52" t="str">
            <v>LF0052</v>
          </cell>
        </row>
        <row r="53">
          <cell r="BB53" t="str">
            <v>FLNG,RFWL,03,600,10,SA350 LF2</v>
          </cell>
          <cell r="BC53" t="str">
            <v>LF0034</v>
          </cell>
        </row>
        <row r="54">
          <cell r="BB54" t="str">
            <v>FLNG,RFWL,03,600,19,SA350 LF2</v>
          </cell>
          <cell r="BC54" t="str">
            <v>LF0033</v>
          </cell>
        </row>
        <row r="55">
          <cell r="BB55" t="str">
            <v>FLNG,RFWL,04,600,13,SA350 LF2</v>
          </cell>
          <cell r="BC55" t="str">
            <v>LF0044</v>
          </cell>
        </row>
        <row r="56">
          <cell r="BB56" t="str">
            <v>FLNG,RFWL,06,600,10.5,SA350 LF2</v>
          </cell>
          <cell r="BC56" t="str">
            <v>LF0025</v>
          </cell>
        </row>
        <row r="57">
          <cell r="BB57" t="str">
            <v>FLNG,RFWL,06,600,12,SA350 LF2</v>
          </cell>
          <cell r="BC57" t="str">
            <v>LF0036</v>
          </cell>
        </row>
        <row r="58">
          <cell r="BB58" t="str">
            <v>FLNG,RFWL,06,600,16,SA350 LF2</v>
          </cell>
          <cell r="BC58" t="str">
            <v>LF0019</v>
          </cell>
        </row>
        <row r="59">
          <cell r="BB59" t="str">
            <v>FLNG,RFWL,08,600,12,SA350 LF2</v>
          </cell>
          <cell r="BC59" t="str">
            <v>LF0016</v>
          </cell>
        </row>
        <row r="60">
          <cell r="BB60" t="str">
            <v>FLNG,RFWL,10,600,12,SA350 LF2</v>
          </cell>
          <cell r="BC60" t="str">
            <v>LF0007</v>
          </cell>
        </row>
        <row r="61">
          <cell r="BB61" t="str">
            <v>FLNG,RFWL,10,600,15,SA350 LF2</v>
          </cell>
          <cell r="BC61" t="str">
            <v>LF0064</v>
          </cell>
        </row>
        <row r="62">
          <cell r="BB62" t="str">
            <v>FLNG,RFWL,01.5,900,06,SA350 LF2</v>
          </cell>
          <cell r="BC62" t="str">
            <v>LF0010</v>
          </cell>
        </row>
        <row r="63">
          <cell r="BB63" t="str">
            <v>FLNG,RFWL,03,900,09.0625,SA350 LF2</v>
          </cell>
          <cell r="BC63" t="str">
            <v>LF0067</v>
          </cell>
        </row>
        <row r="64">
          <cell r="BB64" t="str">
            <v>FLNG,RFWL,03,900,19.0625,SA350 LF2</v>
          </cell>
          <cell r="BC64" t="str">
            <v>LF0068</v>
          </cell>
        </row>
        <row r="65">
          <cell r="BB65" t="str">
            <v>FLNG,RFWL,04,900,10.3125,SA350 LF2</v>
          </cell>
          <cell r="BC65" t="str">
            <v>LF0039</v>
          </cell>
        </row>
        <row r="66">
          <cell r="BB66" t="str">
            <v>FLNG,RFWL,04,900,11,SA350 LF2</v>
          </cell>
          <cell r="BC66" t="str">
            <v>LF0028</v>
          </cell>
        </row>
        <row r="67">
          <cell r="BB67" t="str">
            <v>FLNG,RFWL,04,900,13,SA350 LF2</v>
          </cell>
          <cell r="BC67" t="str">
            <v>LF0045</v>
          </cell>
        </row>
        <row r="68">
          <cell r="BB68" t="str">
            <v>FLNG,RFWL,04,900,17,SA350 LF2</v>
          </cell>
          <cell r="BC68" t="str">
            <v>LF0037</v>
          </cell>
        </row>
        <row r="69">
          <cell r="BB69" t="str">
            <v>FLNG,RFWL,04,900,20,SA350 LF2</v>
          </cell>
          <cell r="BC69" t="str">
            <v>LF0038</v>
          </cell>
        </row>
        <row r="70">
          <cell r="BB70" t="str">
            <v>FLNG,RFWL,06,900,12,SA350 LF2</v>
          </cell>
          <cell r="BC70" t="str">
            <v>LF0069</v>
          </cell>
        </row>
        <row r="71">
          <cell r="BB71" t="str">
            <v>FLNG,RFWL,06,900,14,SA350 LF2</v>
          </cell>
          <cell r="BC71" t="str">
            <v>LF0030</v>
          </cell>
        </row>
        <row r="72">
          <cell r="BB72" t="str">
            <v>FLNG,RFWL,06,900,15,SA350 LF2</v>
          </cell>
          <cell r="BC72" t="str">
            <v>LF0063</v>
          </cell>
        </row>
        <row r="73">
          <cell r="BB73" t="str">
            <v>FLNG,RFWL,06,900,19.5,SA350 LF2</v>
          </cell>
          <cell r="BC73" t="str">
            <v>LF0029</v>
          </cell>
        </row>
        <row r="74">
          <cell r="BB74" t="str">
            <v>FLNG,RFWL,06,900,20,SA350 LF2</v>
          </cell>
          <cell r="BC74" t="str">
            <v>LF0031</v>
          </cell>
        </row>
        <row r="75">
          <cell r="BB75" t="str">
            <v>FLNG,RFWL,08,900,12,SA350 LF2</v>
          </cell>
          <cell r="BC75" t="str">
            <v>LF0008</v>
          </cell>
        </row>
        <row r="76">
          <cell r="BB76" t="str">
            <v>FLNG,RFWL,08,900,15,SA350 LF2</v>
          </cell>
          <cell r="BC76" t="str">
            <v>LF0049</v>
          </cell>
        </row>
        <row r="77">
          <cell r="BB77" t="str">
            <v>FLNG,RFWL,08,900,22,SA350 LF2</v>
          </cell>
          <cell r="BC77" t="str">
            <v>LF0050</v>
          </cell>
        </row>
        <row r="78">
          <cell r="BB78" t="str">
            <v>FLNG,RFWL,08,0900,24,SA350 LF2</v>
          </cell>
          <cell r="BC78" t="str">
            <v>LF0048</v>
          </cell>
        </row>
        <row r="79">
          <cell r="BB79" t="str">
            <v>FLNG,RFWL,12,900,17,SA350 LF2</v>
          </cell>
          <cell r="BC79" t="str">
            <v>LF0077</v>
          </cell>
        </row>
        <row r="80">
          <cell r="BB80" t="str">
            <v>FLNG,RFLW,01,1500,09,SA350 LF2</v>
          </cell>
          <cell r="BC80" t="str">
            <v>LF0103</v>
          </cell>
        </row>
        <row r="81">
          <cell r="BB81" t="str">
            <v>FLNG,RFWL,01.5,1500,04,SA350 LF2</v>
          </cell>
          <cell r="BC81" t="str">
            <v>LF0078</v>
          </cell>
        </row>
        <row r="82">
          <cell r="BB82" t="str">
            <v>FLNG,RFLW,01.5,1500,09,SA350 LF2</v>
          </cell>
          <cell r="BC82" t="str">
            <v>LF0104</v>
          </cell>
        </row>
        <row r="83">
          <cell r="BB83" t="str">
            <v>FLNG,RFWL,01.5,1500,09,SA350 LF2</v>
          </cell>
          <cell r="BC83" t="str">
            <v>LF0012</v>
          </cell>
        </row>
        <row r="84">
          <cell r="BB84" t="str">
            <v>FLNG,RFWL,01.5,1500,10,SA350 LF2</v>
          </cell>
          <cell r="BC84" t="str">
            <v>LF0002</v>
          </cell>
        </row>
        <row r="85">
          <cell r="BB85" t="str">
            <v>FLNG,RFLW,01.5,1500,12,SA350 LF2</v>
          </cell>
          <cell r="BC85" t="str">
            <v>LF0105</v>
          </cell>
        </row>
        <row r="86">
          <cell r="BB86" t="str">
            <v>FLNG,RFWL,04,1500,10,SA350 LF2</v>
          </cell>
          <cell r="BC86" t="str">
            <v>LF0026</v>
          </cell>
        </row>
        <row r="87">
          <cell r="BB87" t="str">
            <v>FLNG,RFWL,04,1500,12,SA350 LF2</v>
          </cell>
          <cell r="BC87" t="str">
            <v>LF0072</v>
          </cell>
        </row>
        <row r="88">
          <cell r="BB88" t="str">
            <v>FLNG,RFWL,04,1500,12,SA350 LF2</v>
          </cell>
          <cell r="BC88" t="str">
            <v>LF0112</v>
          </cell>
        </row>
        <row r="89">
          <cell r="BB89" t="str">
            <v>FLNG,RFWL,04,1500,17.5,SA350 LF2</v>
          </cell>
          <cell r="BC89" t="str">
            <v>LF0027</v>
          </cell>
        </row>
        <row r="90">
          <cell r="BB90" t="str">
            <v>FLNG,RFWL,06,1500,14,SA350 LF2</v>
          </cell>
          <cell r="BC90" t="str">
            <v>LF0035</v>
          </cell>
        </row>
        <row r="91">
          <cell r="BB91" t="str">
            <v>FLNG,RFWL,06,1500,16,SA350 LF2</v>
          </cell>
          <cell r="BC91" t="str">
            <v>LF0046</v>
          </cell>
        </row>
        <row r="92">
          <cell r="BB92" t="str">
            <v>FLNG,RFWL,06,1500,20,SA350 LF2</v>
          </cell>
          <cell r="BC92" t="str">
            <v>LF0047</v>
          </cell>
        </row>
        <row r="93">
          <cell r="BB93" t="str">
            <v>FLNG,RFWL,10,1500,15,SA350 LF2</v>
          </cell>
          <cell r="BC93" t="str">
            <v>LF0065</v>
          </cell>
        </row>
        <row r="94">
          <cell r="BB94" t="str">
            <v>End Of List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B36"/>
  <sheetViews>
    <sheetView tabSelected="1" zoomScaleNormal="100" workbookViewId="0">
      <pane ySplit="4" topLeftCell="A5" activePane="bottomLeft" state="frozen"/>
      <selection pane="bottomLeft"/>
    </sheetView>
  </sheetViews>
  <sheetFormatPr defaultRowHeight="21" outlineLevelRow="1" outlineLevelCol="1" x14ac:dyDescent="0.35"/>
  <cols>
    <col min="1" max="1" width="31.7109375" style="1" bestFit="1" customWidth="1"/>
    <col min="2" max="2" width="11.28515625" customWidth="1"/>
    <col min="3" max="3" width="11.5703125" bestFit="1" customWidth="1"/>
    <col min="4" max="4" width="12.7109375" bestFit="1" customWidth="1"/>
    <col min="5" max="5" width="7" customWidth="1"/>
    <col min="6" max="6" width="13.42578125" bestFit="1" customWidth="1"/>
    <col min="7" max="7" width="13.42578125" style="18" bestFit="1" customWidth="1"/>
    <col min="8" max="8" width="3.7109375" bestFit="1" customWidth="1"/>
    <col min="9" max="9" width="5.42578125" bestFit="1" customWidth="1"/>
    <col min="10" max="10" width="5.42578125" hidden="1" customWidth="1"/>
    <col min="11" max="11" width="3.7109375" bestFit="1" customWidth="1"/>
    <col min="12" max="12" width="4.85546875" style="18" bestFit="1" customWidth="1"/>
    <col min="13" max="14" width="7" style="1" customWidth="1"/>
    <col min="15" max="15" width="11.5703125" customWidth="1"/>
    <col min="16" max="16" width="44" bestFit="1" customWidth="1"/>
    <col min="17" max="17" width="7.5703125" customWidth="1"/>
    <col min="18" max="19" width="9.5703125" style="1" customWidth="1"/>
    <col min="20" max="20" width="9" style="1" hidden="1" customWidth="1" outlineLevel="1"/>
    <col min="21" max="21" width="28.28515625" style="18" hidden="1" customWidth="1" outlineLevel="1"/>
    <col min="22" max="22" width="12.42578125" style="1" hidden="1" customWidth="1" outlineLevel="1"/>
    <col min="23" max="23" width="7.5703125" style="1" hidden="1" customWidth="1" outlineLevel="1"/>
    <col min="24" max="25" width="6.5703125" hidden="1" customWidth="1" outlineLevel="1"/>
    <col min="26" max="26" width="5.42578125" hidden="1" customWidth="1" outlineLevel="1"/>
    <col min="27" max="27" width="5" hidden="1" customWidth="1" outlineLevel="1"/>
    <col min="28" max="29" width="3.7109375" style="1" hidden="1" customWidth="1" outlineLevel="1"/>
    <col min="30" max="33" width="6.7109375" style="1" hidden="1" customWidth="1" outlineLevel="1"/>
    <col min="34" max="34" width="5.7109375" hidden="1" customWidth="1" outlineLevel="1"/>
    <col min="35" max="35" width="3.7109375" hidden="1" customWidth="1" outlineLevel="1"/>
    <col min="36" max="36" width="13.140625" hidden="1" customWidth="1" outlineLevel="1"/>
    <col min="37" max="37" width="3.7109375" hidden="1" customWidth="1" outlineLevel="1"/>
    <col min="38" max="38" width="5.42578125" hidden="1" customWidth="1" outlineLevel="1"/>
    <col min="39" max="39" width="3.7109375" hidden="1" customWidth="1" outlineLevel="1"/>
    <col min="40" max="40" width="13.140625" hidden="1" customWidth="1" outlineLevel="1"/>
    <col min="41" max="41" width="3.7109375" hidden="1" customWidth="1" outlineLevel="1"/>
    <col min="42" max="42" width="5.42578125" hidden="1" customWidth="1" outlineLevel="1"/>
    <col min="43" max="43" width="3.7109375" hidden="1" customWidth="1" outlineLevel="1"/>
    <col min="44" max="44" width="13.140625" hidden="1" customWidth="1" outlineLevel="1"/>
    <col min="45" max="45" width="3.7109375" hidden="1" customWidth="1" outlineLevel="1"/>
    <col min="46" max="46" width="5.42578125" hidden="1" customWidth="1" outlineLevel="1"/>
    <col min="47" max="47" width="3.7109375" hidden="1" customWidth="1" outlineLevel="1"/>
    <col min="48" max="48" width="13.140625" hidden="1" customWidth="1" outlineLevel="1"/>
    <col min="49" max="51" width="3.7109375" hidden="1" customWidth="1" outlineLevel="1"/>
    <col min="52" max="52" width="13.140625" hidden="1" customWidth="1" outlineLevel="1"/>
    <col min="53" max="55" width="3.7109375" hidden="1" customWidth="1" outlineLevel="1"/>
    <col min="56" max="56" width="13.140625" hidden="1" customWidth="1" outlineLevel="1"/>
    <col min="57" max="59" width="3.7109375" hidden="1" customWidth="1" outlineLevel="1"/>
    <col min="60" max="60" width="13.140625" hidden="1" customWidth="1" outlineLevel="1"/>
    <col min="61" max="63" width="3.7109375" hidden="1" customWidth="1" outlineLevel="1"/>
    <col min="64" max="64" width="13.140625" hidden="1" customWidth="1" outlineLevel="1"/>
    <col min="65" max="65" width="3.7109375" hidden="1" customWidth="1" outlineLevel="1"/>
    <col min="66" max="66" width="7" style="1" hidden="1" customWidth="1" outlineLevel="1"/>
    <col min="67" max="70" width="3.7109375" style="1" hidden="1" customWidth="1" outlineLevel="1"/>
    <col min="71" max="71" width="4.28515625" style="1" hidden="1" customWidth="1" outlineLevel="1"/>
    <col min="72" max="72" width="6.7109375" style="1" hidden="1" customWidth="1" outlineLevel="1"/>
    <col min="73" max="73" width="6.5703125" style="1" hidden="1" customWidth="1" outlineLevel="1"/>
    <col min="74" max="74" width="11.140625" style="1" hidden="1" customWidth="1" outlineLevel="1"/>
    <col min="75" max="75" width="3.7109375" style="1" hidden="1" customWidth="1" outlineLevel="1"/>
    <col min="76" max="77" width="6.140625" style="1" hidden="1" customWidth="1" outlineLevel="1"/>
    <col min="78" max="78" width="5.28515625" style="1" hidden="1" customWidth="1" outlineLevel="1"/>
    <col min="79" max="82" width="5.42578125" style="1" hidden="1" customWidth="1" outlineLevel="1"/>
    <col min="83" max="83" width="3.7109375" style="1" hidden="1" customWidth="1" outlineLevel="1"/>
    <col min="84" max="85" width="7.5703125" hidden="1" customWidth="1" outlineLevel="1"/>
    <col min="86" max="87" width="5.5703125" hidden="1" customWidth="1" outlineLevel="1"/>
    <col min="88" max="88" width="6.5703125" hidden="1" customWidth="1" outlineLevel="1"/>
    <col min="89" max="89" width="7.5703125" hidden="1" customWidth="1" outlineLevel="1"/>
    <col min="90" max="93" width="5.5703125" hidden="1" customWidth="1" outlineLevel="1"/>
    <col min="94" max="94" width="24.140625" hidden="1" customWidth="1" outlineLevel="1"/>
    <col min="95" max="95" width="16.5703125" style="1" hidden="1" customWidth="1" outlineLevel="1"/>
    <col min="96" max="96" width="14.7109375" customWidth="1" collapsed="1"/>
    <col min="97" max="98" width="8.28515625" customWidth="1"/>
    <col min="103" max="103" width="5.5703125" customWidth="1"/>
    <col min="106" max="106" width="9.140625" style="56"/>
  </cols>
  <sheetData>
    <row r="1" spans="1:106" s="110" customFormat="1" x14ac:dyDescent="0.35">
      <c r="A1" s="109" t="s">
        <v>6416</v>
      </c>
      <c r="B1" s="112"/>
      <c r="L1" s="112"/>
      <c r="M1" s="109"/>
      <c r="N1" s="109"/>
      <c r="R1" s="109"/>
      <c r="S1" s="109"/>
      <c r="T1" s="109"/>
      <c r="U1" s="112"/>
      <c r="V1" s="109"/>
      <c r="W1" s="109"/>
      <c r="AB1" s="109"/>
      <c r="AC1" s="109"/>
      <c r="AD1" s="109"/>
      <c r="AE1" s="109"/>
      <c r="AF1" s="109"/>
      <c r="AG1" s="109"/>
      <c r="AX1" s="250"/>
      <c r="BN1" s="109"/>
      <c r="BO1" s="109"/>
      <c r="BP1" s="109"/>
      <c r="BQ1" s="109"/>
      <c r="BR1" s="109"/>
      <c r="BS1" s="109"/>
      <c r="BT1" s="109"/>
      <c r="BU1" s="303" t="s">
        <v>7163</v>
      </c>
      <c r="BV1" s="304"/>
      <c r="BW1" s="304"/>
      <c r="BX1" s="304"/>
      <c r="BY1" s="305"/>
      <c r="BZ1" s="303" t="s">
        <v>7246</v>
      </c>
      <c r="CA1" s="304"/>
      <c r="CB1" s="304"/>
      <c r="CC1" s="304"/>
      <c r="CD1" s="305"/>
      <c r="CE1" s="109"/>
      <c r="CQ1" s="109"/>
      <c r="DB1" s="111"/>
    </row>
    <row r="2" spans="1:106" s="110" customFormat="1" x14ac:dyDescent="0.35">
      <c r="A2" s="286" t="str">
        <f>UPPER(RIGHT($CP$4,LEN($CP$4)-FIND("@",$CP$4,1)))</f>
        <v>000000_S03-PIPE</v>
      </c>
      <c r="B2" s="287" t="str" cm="1">
        <f t="array" ref="B2">IF(ISNUMBER(LEFT($A$2,1)+0), "", LEFT($A$2,MIN(FIND({0,1,2,3,4,5,6,7,8,9},A2&amp;"0123456789"))-1))</f>
        <v/>
      </c>
      <c r="C2" s="288">
        <f>MID($A$2,FIND("_",$A$2,1)+2,2)+0</f>
        <v>3</v>
      </c>
      <c r="D2" s="289" t="s">
        <v>7255</v>
      </c>
      <c r="L2" s="112"/>
      <c r="M2" s="109"/>
      <c r="N2" s="109"/>
      <c r="R2" s="109"/>
      <c r="S2" s="109"/>
      <c r="T2" s="109"/>
      <c r="U2" s="112"/>
      <c r="V2" s="109"/>
      <c r="W2" s="109"/>
      <c r="AB2" s="109"/>
      <c r="AC2" s="109"/>
      <c r="AD2" s="109"/>
      <c r="AE2" s="109"/>
      <c r="AF2" s="109"/>
      <c r="AG2" s="109"/>
      <c r="AX2" s="250"/>
      <c r="BN2" s="109"/>
      <c r="BO2" s="109"/>
      <c r="BP2" s="109"/>
      <c r="BQ2" s="109"/>
      <c r="BR2" s="109"/>
      <c r="BS2" s="109"/>
      <c r="BT2" s="109"/>
      <c r="BU2" s="285"/>
      <c r="BV2" s="285"/>
      <c r="BW2" s="285"/>
      <c r="BX2" s="285"/>
      <c r="BY2" s="285"/>
      <c r="BZ2" s="284"/>
      <c r="CA2" s="285"/>
      <c r="CB2" s="285"/>
      <c r="CC2" s="285"/>
      <c r="CD2" s="285"/>
      <c r="CE2" s="109"/>
      <c r="CQ2" s="109"/>
      <c r="DB2" s="111"/>
    </row>
    <row r="3" spans="1:106" ht="154.5" customHeight="1" thickBot="1" x14ac:dyDescent="0.3">
      <c r="A3" s="113"/>
      <c r="B3" s="116" t="s">
        <v>7144</v>
      </c>
      <c r="C3" s="113" t="s">
        <v>25</v>
      </c>
      <c r="D3" s="114" t="s">
        <v>261</v>
      </c>
      <c r="E3" s="114" t="s">
        <v>7183</v>
      </c>
      <c r="F3" s="115" t="s">
        <v>8</v>
      </c>
      <c r="G3" s="115" t="s">
        <v>6410</v>
      </c>
      <c r="H3" s="116" t="s">
        <v>262</v>
      </c>
      <c r="I3" s="116" t="s">
        <v>3814</v>
      </c>
      <c r="J3" s="116" t="s">
        <v>5048</v>
      </c>
      <c r="K3" s="116" t="s">
        <v>270</v>
      </c>
      <c r="L3" s="116" t="s">
        <v>6407</v>
      </c>
      <c r="M3" s="148" t="s">
        <v>6421</v>
      </c>
      <c r="N3" s="148" t="s">
        <v>7160</v>
      </c>
      <c r="O3" s="115" t="s">
        <v>7</v>
      </c>
      <c r="P3" s="113" t="s">
        <v>27</v>
      </c>
      <c r="Q3" s="116" t="s">
        <v>4</v>
      </c>
      <c r="R3" s="216" t="s">
        <v>7151</v>
      </c>
      <c r="S3" s="148" t="s">
        <v>7145</v>
      </c>
      <c r="T3" s="28" t="s">
        <v>7143</v>
      </c>
      <c r="U3" s="80" t="s">
        <v>15</v>
      </c>
      <c r="V3" s="27" t="s">
        <v>14</v>
      </c>
      <c r="W3" s="27" t="s">
        <v>5039</v>
      </c>
      <c r="X3" s="29" t="s">
        <v>6</v>
      </c>
      <c r="Y3" s="29" t="s">
        <v>5</v>
      </c>
      <c r="Z3" s="27" t="s">
        <v>21</v>
      </c>
      <c r="AA3" s="27" t="s">
        <v>6420</v>
      </c>
      <c r="AB3" s="28" t="s">
        <v>22</v>
      </c>
      <c r="AC3" s="28" t="s">
        <v>23</v>
      </c>
      <c r="AD3" s="247" t="s">
        <v>7201</v>
      </c>
      <c r="AE3" s="220" t="s">
        <v>7153</v>
      </c>
      <c r="AF3" s="220" t="s">
        <v>7202</v>
      </c>
      <c r="AG3" s="220" t="s">
        <v>7203</v>
      </c>
      <c r="AH3" s="83" t="s">
        <v>3800</v>
      </c>
      <c r="AI3" s="27" t="s">
        <v>3801</v>
      </c>
      <c r="AJ3" s="27" t="s">
        <v>5041</v>
      </c>
      <c r="AK3" s="27" t="s">
        <v>7177</v>
      </c>
      <c r="AL3" s="83" t="s">
        <v>3802</v>
      </c>
      <c r="AM3" s="27" t="s">
        <v>3803</v>
      </c>
      <c r="AN3" s="27" t="s">
        <v>5043</v>
      </c>
      <c r="AO3" s="27" t="s">
        <v>7176</v>
      </c>
      <c r="AP3" s="83" t="s">
        <v>3806</v>
      </c>
      <c r="AQ3" s="27" t="s">
        <v>3807</v>
      </c>
      <c r="AR3" s="27" t="s">
        <v>5045</v>
      </c>
      <c r="AS3" s="27" t="s">
        <v>7179</v>
      </c>
      <c r="AT3" s="83" t="s">
        <v>3810</v>
      </c>
      <c r="AU3" s="27" t="s">
        <v>3811</v>
      </c>
      <c r="AV3" s="27" t="s">
        <v>5047</v>
      </c>
      <c r="AW3" s="27" t="s">
        <v>7181</v>
      </c>
      <c r="AX3" s="251" t="s">
        <v>7212</v>
      </c>
      <c r="AY3" s="27" t="s">
        <v>7213</v>
      </c>
      <c r="AZ3" s="27" t="s">
        <v>7214</v>
      </c>
      <c r="BA3" s="27" t="s">
        <v>7215</v>
      </c>
      <c r="BB3" s="83" t="s">
        <v>7220</v>
      </c>
      <c r="BC3" s="27" t="s">
        <v>7221</v>
      </c>
      <c r="BD3" s="27" t="s">
        <v>7222</v>
      </c>
      <c r="BE3" s="27" t="s">
        <v>7223</v>
      </c>
      <c r="BF3" s="83" t="s">
        <v>7228</v>
      </c>
      <c r="BG3" s="27" t="s">
        <v>7229</v>
      </c>
      <c r="BH3" s="27" t="s">
        <v>7230</v>
      </c>
      <c r="BI3" s="27" t="s">
        <v>7231</v>
      </c>
      <c r="BJ3" s="83" t="s">
        <v>7204</v>
      </c>
      <c r="BK3" s="27" t="s">
        <v>7205</v>
      </c>
      <c r="BL3" s="27" t="s">
        <v>7206</v>
      </c>
      <c r="BM3" s="27" t="s">
        <v>7207</v>
      </c>
      <c r="BN3" s="84" t="s">
        <v>6415</v>
      </c>
      <c r="BO3" s="28" t="s">
        <v>35</v>
      </c>
      <c r="BP3" s="28" t="s">
        <v>36</v>
      </c>
      <c r="BQ3" s="84" t="s">
        <v>33</v>
      </c>
      <c r="BR3" s="28" t="s">
        <v>34</v>
      </c>
      <c r="BS3" s="28" t="s">
        <v>7149</v>
      </c>
      <c r="BT3" s="211" t="s">
        <v>7150</v>
      </c>
      <c r="BU3" s="220" t="s">
        <v>7166</v>
      </c>
      <c r="BV3" s="220" t="s">
        <v>7165</v>
      </c>
      <c r="BW3" s="220" t="s">
        <v>7164</v>
      </c>
      <c r="BX3" s="220" t="s">
        <v>7173</v>
      </c>
      <c r="BY3" s="220" t="s">
        <v>7174</v>
      </c>
      <c r="BZ3" s="84" t="s">
        <v>7240</v>
      </c>
      <c r="CA3" s="28" t="s">
        <v>7241</v>
      </c>
      <c r="CB3" s="28" t="s">
        <v>7243</v>
      </c>
      <c r="CC3" s="28" t="s">
        <v>7238</v>
      </c>
      <c r="CD3" s="28" t="s">
        <v>7245</v>
      </c>
      <c r="CE3" s="84" t="s">
        <v>282</v>
      </c>
      <c r="CF3" s="27" t="s">
        <v>274</v>
      </c>
      <c r="CG3" s="27" t="s">
        <v>276</v>
      </c>
      <c r="CH3" s="27" t="s">
        <v>275</v>
      </c>
      <c r="CI3" s="27" t="s">
        <v>280</v>
      </c>
      <c r="CJ3" s="27" t="s">
        <v>277</v>
      </c>
      <c r="CK3" s="27" t="s">
        <v>278</v>
      </c>
      <c r="CL3" s="27" t="s">
        <v>279</v>
      </c>
      <c r="CM3" s="27" t="s">
        <v>7256</v>
      </c>
      <c r="CN3" s="27" t="s">
        <v>7263</v>
      </c>
      <c r="CO3" s="27" t="s">
        <v>7258</v>
      </c>
      <c r="CP3" s="29" t="s">
        <v>8</v>
      </c>
      <c r="CQ3" s="28" t="s">
        <v>3794</v>
      </c>
      <c r="CY3" s="27" t="s">
        <v>7257</v>
      </c>
      <c r="DB3" s="115" t="s">
        <v>7254</v>
      </c>
    </row>
    <row r="4" spans="1:106" s="8" customFormat="1" ht="105" hidden="1" customHeight="1" outlineLevel="1" thickTop="1" thickBot="1" x14ac:dyDescent="0.3">
      <c r="A4" s="72"/>
      <c r="B4" s="8" t="s">
        <v>1</v>
      </c>
      <c r="C4" s="8" t="s">
        <v>1</v>
      </c>
      <c r="D4" s="8" t="s">
        <v>20</v>
      </c>
      <c r="E4" s="8" t="s">
        <v>1</v>
      </c>
      <c r="F4" s="8" t="s">
        <v>1</v>
      </c>
      <c r="G4" s="8" t="s">
        <v>1</v>
      </c>
      <c r="H4" s="8" t="s">
        <v>11</v>
      </c>
      <c r="I4" s="8" t="s">
        <v>1</v>
      </c>
      <c r="J4" s="8" t="s">
        <v>1</v>
      </c>
      <c r="K4" s="8" t="s">
        <v>1</v>
      </c>
      <c r="L4" s="8" t="s">
        <v>6406</v>
      </c>
      <c r="M4" s="142" t="s">
        <v>6408</v>
      </c>
      <c r="N4" s="8" t="s">
        <v>1</v>
      </c>
      <c r="O4" s="8" t="s">
        <v>2</v>
      </c>
      <c r="P4" s="8" t="s">
        <v>26</v>
      </c>
      <c r="Q4" s="214" t="s">
        <v>266</v>
      </c>
      <c r="R4" s="215" t="s">
        <v>1</v>
      </c>
      <c r="S4" s="215" t="s">
        <v>1</v>
      </c>
      <c r="T4" s="32" t="s">
        <v>1</v>
      </c>
      <c r="U4" s="73" t="s">
        <v>13</v>
      </c>
      <c r="V4" s="31" t="s">
        <v>1</v>
      </c>
      <c r="W4" s="31" t="s">
        <v>1</v>
      </c>
      <c r="X4" s="31" t="s">
        <v>9</v>
      </c>
      <c r="Y4" s="31" t="s">
        <v>10</v>
      </c>
      <c r="Z4" s="31" t="s">
        <v>19</v>
      </c>
      <c r="AA4" s="31" t="s">
        <v>7170</v>
      </c>
      <c r="AB4" s="8" t="s">
        <v>7154</v>
      </c>
      <c r="AC4" s="8" t="s">
        <v>7155</v>
      </c>
      <c r="AD4" s="248" t="s">
        <v>7158</v>
      </c>
      <c r="AE4" s="8" t="s">
        <v>7159</v>
      </c>
      <c r="AF4" s="8" t="s">
        <v>7199</v>
      </c>
      <c r="AG4" s="8" t="s">
        <v>7200</v>
      </c>
      <c r="AH4" s="85" t="s">
        <v>3798</v>
      </c>
      <c r="AI4" s="86" t="s">
        <v>3799</v>
      </c>
      <c r="AJ4" s="86" t="s">
        <v>5042</v>
      </c>
      <c r="AK4" s="86" t="s">
        <v>7175</v>
      </c>
      <c r="AL4" s="85" t="s">
        <v>3804</v>
      </c>
      <c r="AM4" s="86" t="s">
        <v>3805</v>
      </c>
      <c r="AN4" s="86" t="s">
        <v>5040</v>
      </c>
      <c r="AO4" s="86" t="s">
        <v>7178</v>
      </c>
      <c r="AP4" s="85" t="s">
        <v>3808</v>
      </c>
      <c r="AQ4" s="86" t="s">
        <v>3809</v>
      </c>
      <c r="AR4" s="86" t="s">
        <v>5044</v>
      </c>
      <c r="AS4" s="86" t="s">
        <v>7180</v>
      </c>
      <c r="AT4" s="85" t="s">
        <v>3812</v>
      </c>
      <c r="AU4" s="86" t="s">
        <v>3813</v>
      </c>
      <c r="AV4" s="86" t="s">
        <v>5046</v>
      </c>
      <c r="AW4" s="86" t="s">
        <v>7182</v>
      </c>
      <c r="AX4" s="252" t="s">
        <v>7216</v>
      </c>
      <c r="AY4" s="86" t="s">
        <v>7217</v>
      </c>
      <c r="AZ4" s="86" t="s">
        <v>7218</v>
      </c>
      <c r="BA4" s="86" t="s">
        <v>7219</v>
      </c>
      <c r="BB4" s="85" t="s">
        <v>7224</v>
      </c>
      <c r="BC4" s="86" t="s">
        <v>7225</v>
      </c>
      <c r="BD4" s="86" t="s">
        <v>7226</v>
      </c>
      <c r="BE4" s="86" t="s">
        <v>7227</v>
      </c>
      <c r="BF4" s="85" t="s">
        <v>7232</v>
      </c>
      <c r="BG4" s="86" t="s">
        <v>7233</v>
      </c>
      <c r="BH4" s="86" t="s">
        <v>7234</v>
      </c>
      <c r="BI4" s="86" t="s">
        <v>7235</v>
      </c>
      <c r="BJ4" s="85" t="s">
        <v>7208</v>
      </c>
      <c r="BK4" s="86" t="s">
        <v>7209</v>
      </c>
      <c r="BL4" s="86" t="s">
        <v>7210</v>
      </c>
      <c r="BM4" s="86" t="s">
        <v>7211</v>
      </c>
      <c r="BN4" s="142" t="s">
        <v>6409</v>
      </c>
      <c r="BO4" s="40" t="s">
        <v>31</v>
      </c>
      <c r="BP4" s="40" t="s">
        <v>32</v>
      </c>
      <c r="BQ4" s="142" t="s">
        <v>29</v>
      </c>
      <c r="BR4" s="32" t="s">
        <v>30</v>
      </c>
      <c r="BS4" s="212" t="s">
        <v>7147</v>
      </c>
      <c r="BT4" s="213" t="s">
        <v>7148</v>
      </c>
      <c r="BU4" s="212" t="s">
        <v>7161</v>
      </c>
      <c r="BV4" s="212" t="s">
        <v>7162</v>
      </c>
      <c r="BW4" s="212" t="s">
        <v>5062</v>
      </c>
      <c r="BX4" s="212" t="s">
        <v>7171</v>
      </c>
      <c r="BY4" s="212" t="s">
        <v>7172</v>
      </c>
      <c r="BZ4" s="212" t="s">
        <v>7239</v>
      </c>
      <c r="CA4" s="212" t="s">
        <v>7236</v>
      </c>
      <c r="CB4" s="212" t="s">
        <v>7242</v>
      </c>
      <c r="CC4" s="212" t="s">
        <v>7237</v>
      </c>
      <c r="CD4" s="212" t="s">
        <v>7244</v>
      </c>
      <c r="CE4" s="142" t="s">
        <v>281</v>
      </c>
      <c r="CF4" s="31" t="s">
        <v>283</v>
      </c>
      <c r="CG4" s="31" t="s">
        <v>285</v>
      </c>
      <c r="CH4" s="31" t="s">
        <v>284</v>
      </c>
      <c r="CI4" s="31" t="s">
        <v>289</v>
      </c>
      <c r="CJ4" s="31" t="s">
        <v>286</v>
      </c>
      <c r="CK4" s="31" t="s">
        <v>287</v>
      </c>
      <c r="CL4" s="31" t="s">
        <v>288</v>
      </c>
      <c r="CM4" s="31" t="s">
        <v>7259</v>
      </c>
      <c r="CN4" s="31" t="s">
        <v>7262</v>
      </c>
      <c r="CO4" s="31" t="s">
        <v>7261</v>
      </c>
      <c r="CP4" s="33" t="s">
        <v>6417</v>
      </c>
      <c r="CQ4" s="32" t="s">
        <v>3794</v>
      </c>
      <c r="CY4" s="31" t="s">
        <v>7260</v>
      </c>
      <c r="DB4" s="8" t="s">
        <v>2</v>
      </c>
    </row>
    <row r="5" spans="1:106" s="18" customFormat="1" ht="15.75" collapsed="1" thickTop="1" x14ac:dyDescent="0.25">
      <c r="A5" s="76" t="s">
        <v>12</v>
      </c>
      <c r="B5" s="124" t="s">
        <v>7264</v>
      </c>
      <c r="C5" s="74" t="s">
        <v>24</v>
      </c>
      <c r="D5" s="117">
        <v>0</v>
      </c>
      <c r="E5" s="240" t="s">
        <v>7167</v>
      </c>
      <c r="F5" s="117" t="s">
        <v>3</v>
      </c>
      <c r="G5" s="38" t="str">
        <f>VLOOKUP(F5,Pipe_Material_Table,2,FALSE)</f>
        <v>Carbon</v>
      </c>
      <c r="H5" s="117">
        <v>4</v>
      </c>
      <c r="I5" s="117">
        <v>80</v>
      </c>
      <c r="J5" s="117">
        <v>300</v>
      </c>
      <c r="K5" s="135"/>
      <c r="L5" s="124">
        <v>37.5</v>
      </c>
      <c r="M5" s="147">
        <f>IF(Pipe_Angle=0, 0.125, 0.0625)</f>
        <v>0.125</v>
      </c>
      <c r="N5" s="240" t="s">
        <v>7167</v>
      </c>
      <c r="O5" s="38" t="str">
        <f>_xlfn.CONCAT(CM5,"-PIP00",RIGHT(A5,1))</f>
        <v>3-PIP001</v>
      </c>
      <c r="P5" s="118" t="str">
        <f>CONCATENATE("PIPE, ",H5," SCH-",I5)&amp;IF(OR(L5&lt;1,N5="Yes"),CONCATENATE(", BOE ",90-AA5,"°"),CONCATENATE(", BBE ",L5,"°")) &amp; IF(D5&lt;&gt;0,  CONCATENATE(", MITER ", ROUND(D5,2),"°"),"")</f>
        <v>PIPE, 4 SCH-80, BBE 37.5°</v>
      </c>
      <c r="Q5" s="145">
        <f ca="1">VLOOKUP($U5,INDIRECT($V5),8,FALSE)</f>
        <v>0.33700000000000002</v>
      </c>
      <c r="R5" s="36" t="e">
        <f ca="1">IF(B5=0, Q5, (T5*0.875)+B5 )</f>
        <v>#VALUE!</v>
      </c>
      <c r="S5" s="36" t="e">
        <f ca="1">IF(B5=0, "YES",  IF(R5&lt;=Q5,"YES","NO"))</f>
        <v>#VALUE!</v>
      </c>
      <c r="T5" s="36">
        <f ca="1">VLOOKUP("P"&amp;H5&amp;" SCH-"&amp;"STD"&amp;" ["&amp;F5&amp;"]",INDIRECT(V5),8,FALSE)</f>
        <v>0.23699999999999999</v>
      </c>
      <c r="U5" s="70" t="str">
        <f ca="1">VLOOKUP("P"&amp;H5&amp;" SCH-"&amp;I5&amp;" ["&amp;F5&amp;"]",INDIRECT(V5),1,FALSE)</f>
        <v>P4 SCH-80 [SA106 GR.B]</v>
      </c>
      <c r="V5" s="70" t="s">
        <v>298</v>
      </c>
      <c r="W5" s="70">
        <f>VLOOKUP(CONCATENATE("Wneck Flange ",J5,"-NPS",H5," SCH-",I5),WNeck_Flange,2,FALSE)</f>
        <v>3.3825000000000003</v>
      </c>
      <c r="X5" s="35">
        <f ca="1">VLOOKUP($U5,INDIRECT($V5),6,FALSE)</f>
        <v>4.5</v>
      </c>
      <c r="Y5" s="35">
        <f ca="1">VLOOKUP($U5,INDIRECT($V5),7,FALSE)</f>
        <v>3.8260000000000001</v>
      </c>
      <c r="Z5" s="35">
        <f ca="1">VLOOKUP($U5,INDIRECT($V5),10,FALSE)</f>
        <v>80</v>
      </c>
      <c r="AA5" s="35">
        <f>IF(L5&lt;1,60,90-L5)</f>
        <v>52.5</v>
      </c>
      <c r="AB5" s="37" t="str">
        <f>IF($C5="Side Frame","U","S")</f>
        <v>S</v>
      </c>
      <c r="AC5" s="217" t="str">
        <f>IF($C5="Header Box","U","S")</f>
        <v>U</v>
      </c>
      <c r="AD5" s="221" t="str">
        <f>"U"</f>
        <v>U</v>
      </c>
      <c r="AE5" s="221" t="str">
        <f t="shared" ref="AE5:AE23" si="0">IF(AD5="U","S","U")</f>
        <v>S</v>
      </c>
      <c r="AF5" s="221" t="str">
        <f t="shared" ref="AF5:AG14" si="1">"S"</f>
        <v>S</v>
      </c>
      <c r="AG5" s="221" t="str">
        <f t="shared" si="1"/>
        <v>S</v>
      </c>
      <c r="AH5" s="260">
        <f ca="1">VLOOKUP($U5,INDIRECT($V5),10,FALSE)</f>
        <v>80</v>
      </c>
      <c r="AI5" s="261">
        <f>$H5</f>
        <v>4</v>
      </c>
      <c r="AJ5" s="261">
        <f>$J5</f>
        <v>300</v>
      </c>
      <c r="AK5" s="261">
        <f>IF($N5="Yes",2,1)</f>
        <v>1</v>
      </c>
      <c r="AL5" s="193">
        <f ca="1">AL6</f>
        <v>80</v>
      </c>
      <c r="AM5" s="194">
        <f>AM6</f>
        <v>4</v>
      </c>
      <c r="AN5" s="194">
        <f>AN6</f>
        <v>300</v>
      </c>
      <c r="AO5" s="194">
        <f>AO6</f>
        <v>1</v>
      </c>
      <c r="AP5" s="193">
        <f ca="1">AP7</f>
        <v>80</v>
      </c>
      <c r="AQ5" s="194">
        <f>AQ7</f>
        <v>4</v>
      </c>
      <c r="AR5" s="194">
        <f>AR7</f>
        <v>300</v>
      </c>
      <c r="AS5" s="194">
        <f>AS7</f>
        <v>1</v>
      </c>
      <c r="AT5" s="193">
        <f ca="1">AT8</f>
        <v>80</v>
      </c>
      <c r="AU5" s="194">
        <f>AU8</f>
        <v>4</v>
      </c>
      <c r="AV5" s="194">
        <f>AV8</f>
        <v>300</v>
      </c>
      <c r="AW5" s="262">
        <f>AW8</f>
        <v>1</v>
      </c>
      <c r="AX5" s="266">
        <f ca="1">AX$25</f>
        <v>80</v>
      </c>
      <c r="AY5" s="267">
        <f>AY$25</f>
        <v>2</v>
      </c>
      <c r="AZ5" s="267">
        <f>AZ$25</f>
        <v>300</v>
      </c>
      <c r="BA5" s="267">
        <f>BA$25</f>
        <v>1</v>
      </c>
      <c r="BB5" s="193">
        <f ca="1">BB6</f>
        <v>80</v>
      </c>
      <c r="BC5" s="194">
        <f>BC6</f>
        <v>2</v>
      </c>
      <c r="BD5" s="194">
        <f>BD6</f>
        <v>300</v>
      </c>
      <c r="BE5" s="194">
        <f>BE6</f>
        <v>1</v>
      </c>
      <c r="BF5" s="193">
        <f ca="1">BF7</f>
        <v>80</v>
      </c>
      <c r="BG5" s="194">
        <f>BG7</f>
        <v>2</v>
      </c>
      <c r="BH5" s="194">
        <f>BH7</f>
        <v>300</v>
      </c>
      <c r="BI5" s="195">
        <f>BI7</f>
        <v>1</v>
      </c>
      <c r="BJ5" s="193">
        <f ca="1">BJ8</f>
        <v>80</v>
      </c>
      <c r="BK5" s="194">
        <f>BK8</f>
        <v>2</v>
      </c>
      <c r="BL5" s="194">
        <f>BL8</f>
        <v>300</v>
      </c>
      <c r="BM5" s="262">
        <f>BM8</f>
        <v>1</v>
      </c>
      <c r="BN5" s="64">
        <f>$M$5</f>
        <v>0.125</v>
      </c>
      <c r="BO5" s="61" t="str">
        <f>"U"</f>
        <v>U</v>
      </c>
      <c r="BP5" s="143" t="str">
        <f t="shared" ref="BP5:BP10" si="2">IF(BO5="U","S","U")</f>
        <v>S</v>
      </c>
      <c r="BQ5" s="64" t="str">
        <f t="shared" ref="BQ5:BQ13" si="3">$BO5</f>
        <v>U</v>
      </c>
      <c r="BR5" s="64" t="str">
        <f>$BQ5</f>
        <v>U</v>
      </c>
      <c r="BS5" s="61" t="str">
        <f>"U"</f>
        <v>U</v>
      </c>
      <c r="BT5" s="143" t="str">
        <f t="shared" ref="BT5:BT8" si="4">IF(BS5="U","S","U")</f>
        <v>S</v>
      </c>
      <c r="BU5" s="229" t="str">
        <f>IF(N5="Yes","U","S")</f>
        <v>S</v>
      </c>
      <c r="BV5" s="228">
        <f>IF(BU5="U", Q5+0.125, 0.000001)</f>
        <v>9.9999999999999995E-7</v>
      </c>
      <c r="BW5" s="228" t="str">
        <f>IF(BU5="U","S","U")</f>
        <v>U</v>
      </c>
      <c r="BX5" s="232" t="str">
        <f>BU5</f>
        <v>S</v>
      </c>
      <c r="BY5" s="232" t="str">
        <f>IF(BX5="U","S","U")</f>
        <v>U</v>
      </c>
      <c r="BZ5" s="61" t="str">
        <f>"S"</f>
        <v>S</v>
      </c>
      <c r="CA5" s="64" t="str">
        <f>$BZ5</f>
        <v>S</v>
      </c>
      <c r="CB5" s="64" t="str">
        <f t="shared" ref="CB5:CD5" si="5">$BZ5</f>
        <v>S</v>
      </c>
      <c r="CC5" s="64" t="str">
        <f t="shared" si="5"/>
        <v>S</v>
      </c>
      <c r="CD5" s="64" t="str">
        <f t="shared" si="5"/>
        <v>S</v>
      </c>
      <c r="CE5" s="61" t="str">
        <f>"S"</f>
        <v>S</v>
      </c>
      <c r="CF5" s="35">
        <v>4.25</v>
      </c>
      <c r="CG5" s="35">
        <v>0.5625</v>
      </c>
      <c r="CH5" s="35">
        <v>2</v>
      </c>
      <c r="CI5" s="35">
        <v>4</v>
      </c>
      <c r="CJ5" s="35">
        <v>0.625</v>
      </c>
      <c r="CK5" s="35">
        <v>3.125</v>
      </c>
      <c r="CL5" s="35">
        <v>90</v>
      </c>
      <c r="CM5" s="36" t="str">
        <f>CONCATENATE($B$2,$C$2)</f>
        <v>3</v>
      </c>
      <c r="CN5" s="36" t="str">
        <f>_xlfn.CONCAT(".",$CM5)</f>
        <v>.3</v>
      </c>
      <c r="CO5" s="35" t="str">
        <f>CONCATENATE($CM5,"-SEC")</f>
        <v>3-SEC</v>
      </c>
      <c r="CP5" s="36" t="str">
        <f>"AXC Materials:"&amp;F5</f>
        <v>AXC Materials:SA106 GR.B</v>
      </c>
      <c r="CQ5" s="67"/>
      <c r="CR5" s="306" t="s">
        <v>7247</v>
      </c>
      <c r="CS5" s="293" t="s">
        <v>7249</v>
      </c>
      <c r="CT5" s="294"/>
      <c r="CY5" s="35" t="str">
        <f>CONCATENATE($CM5,"-HDR")</f>
        <v>3-HDR</v>
      </c>
      <c r="DB5" s="38" t="str">
        <f ca="1">IFERROR(VLOOKUP($U5,INDIRECT($V5),   IF(E5="No", 5, 11),FALSE),"-")&amp;"01"</f>
        <v>PB108001</v>
      </c>
    </row>
    <row r="6" spans="1:106" s="8" customFormat="1" ht="15" x14ac:dyDescent="0.25">
      <c r="A6" s="76" t="s">
        <v>16</v>
      </c>
      <c r="B6" s="131" t="str">
        <f>B5</f>
        <v>-</v>
      </c>
      <c r="C6" s="74" t="s">
        <v>7253</v>
      </c>
      <c r="D6" s="134">
        <f>$D$5</f>
        <v>0</v>
      </c>
      <c r="E6" s="236" t="str">
        <f t="shared" ref="E6:E8" si="6">E$5</f>
        <v>No</v>
      </c>
      <c r="F6" s="131" t="str">
        <f>$F$5</f>
        <v>SA106 GR.B</v>
      </c>
      <c r="G6" s="131" t="str">
        <f>Pipe_Material_Type</f>
        <v>Carbon</v>
      </c>
      <c r="H6" s="117">
        <v>4</v>
      </c>
      <c r="I6" s="117">
        <v>80</v>
      </c>
      <c r="J6" s="34">
        <v>300</v>
      </c>
      <c r="K6" s="136"/>
      <c r="L6" s="131">
        <f>$L$5</f>
        <v>37.5</v>
      </c>
      <c r="M6" s="64">
        <f>$M$5</f>
        <v>0.125</v>
      </c>
      <c r="N6" s="236" t="str">
        <f t="shared" ref="N6:N8" si="7">N$5</f>
        <v>No</v>
      </c>
      <c r="O6" s="38" t="str">
        <f t="shared" ref="O6:O8" si="8">_xlfn.CONCAT(CM6,"-PIP00",RIGHT(A6,1))</f>
        <v>3-PIP002</v>
      </c>
      <c r="P6" s="118" t="str">
        <f t="shared" ref="P6:P8" si="9">CONCATENATE("PIPE, ",H6," SCH-",I6)&amp;IF(OR(L6&lt;1,N6="Yes"),CONCATENATE(", BOE ",90-AA6,"°"),CONCATENATE(", BBE ",L6,"°")) &amp; IF(D6&lt;&gt;0,  CONCATENATE(", MITER ", ROUND(D6,2),"°"),"")</f>
        <v>PIPE, 4 SCH-80, BBE 37.5°</v>
      </c>
      <c r="Q6" s="145">
        <f ca="1">VLOOKUP($U6,INDIRECT($V6),8,FALSE)</f>
        <v>0.33700000000000002</v>
      </c>
      <c r="R6" s="39" t="e">
        <f t="shared" ref="R6:R8" ca="1" si="10">IF(B6=0, Q6, (T6*0.875)+B6 )</f>
        <v>#VALUE!</v>
      </c>
      <c r="S6" s="39" t="e">
        <f t="shared" ref="S6:S8" ca="1" si="11">IF(B6=0, "YES",  IF(R6&lt;=Q6,"YES","NO"))</f>
        <v>#VALUE!</v>
      </c>
      <c r="T6" s="39">
        <f ca="1">VLOOKUP("P"&amp;H6&amp;" SCH-"&amp;"STD"&amp;" ["&amp;F6&amp;"]",INDIRECT(V6),8,FALSE)</f>
        <v>0.23699999999999999</v>
      </c>
      <c r="U6" s="70" t="str">
        <f ca="1">VLOOKUP("P"&amp;H6&amp;" SCH-"&amp;I6&amp;" ["&amp;F6&amp;"]",INDIRECT(V6),1,FALSE)</f>
        <v>P4 SCH-80 [SA106 GR.B]</v>
      </c>
      <c r="V6" s="70" t="s">
        <v>298</v>
      </c>
      <c r="W6" s="70">
        <f>VLOOKUP(CONCATENATE("Wneck Flange ",J6,"-NPS",H6," SCH-",I6),WNeck_Flange,2,FALSE)</f>
        <v>3.3825000000000003</v>
      </c>
      <c r="X6" s="35">
        <f ca="1">VLOOKUP($U6,INDIRECT($V6),6,FALSE)</f>
        <v>4.5</v>
      </c>
      <c r="Y6" s="35">
        <f ca="1">VLOOKUP($U6,INDIRECT($V6),7,FALSE)</f>
        <v>3.8260000000000001</v>
      </c>
      <c r="Z6" s="35">
        <f ca="1">VLOOKUP($U6,INDIRECT($V6),10,FALSE)</f>
        <v>80</v>
      </c>
      <c r="AA6" s="128">
        <f>IF(L6&lt;1,60,90-L6)</f>
        <v>52.5</v>
      </c>
      <c r="AB6" s="39" t="str">
        <f t="shared" ref="AB6:AB18" si="12">IF($C6="Side Frame","U","S")</f>
        <v>U</v>
      </c>
      <c r="AC6" s="218" t="str">
        <f t="shared" ref="AC6:AC18" si="13">IF($C6="Header Box","U","S")</f>
        <v>S</v>
      </c>
      <c r="AD6" s="221" t="str">
        <f t="shared" ref="AD6:AD18" si="14">"U"</f>
        <v>U</v>
      </c>
      <c r="AE6" s="221" t="str">
        <f t="shared" si="0"/>
        <v>S</v>
      </c>
      <c r="AF6" s="221" t="str">
        <f t="shared" si="1"/>
        <v>S</v>
      </c>
      <c r="AG6" s="221" t="str">
        <f t="shared" si="1"/>
        <v>S</v>
      </c>
      <c r="AH6" s="87">
        <f ca="1">AH5</f>
        <v>80</v>
      </c>
      <c r="AI6" s="89">
        <f t="shared" ref="AI6" si="15">AI5</f>
        <v>4</v>
      </c>
      <c r="AJ6" s="89">
        <f t="shared" ref="AJ6" si="16">AJ5</f>
        <v>300</v>
      </c>
      <c r="AK6" s="89">
        <f>AK5</f>
        <v>1</v>
      </c>
      <c r="AL6" s="263">
        <f ca="1">VLOOKUP($U6,INDIRECT($V6),10,FALSE)</f>
        <v>80</v>
      </c>
      <c r="AM6" s="43">
        <f>$H6</f>
        <v>4</v>
      </c>
      <c r="AN6" s="43">
        <f>$J6</f>
        <v>300</v>
      </c>
      <c r="AO6" s="43">
        <f>IF($N6="Yes",2,1)</f>
        <v>1</v>
      </c>
      <c r="AP6" s="87">
        <f ca="1">AP7</f>
        <v>80</v>
      </c>
      <c r="AQ6" s="89">
        <f>AQ7</f>
        <v>4</v>
      </c>
      <c r="AR6" s="89">
        <f>AR7</f>
        <v>300</v>
      </c>
      <c r="AS6" s="89">
        <f>AS7</f>
        <v>1</v>
      </c>
      <c r="AT6" s="87">
        <f ca="1">AT8</f>
        <v>80</v>
      </c>
      <c r="AU6" s="89">
        <f>AU8</f>
        <v>4</v>
      </c>
      <c r="AV6" s="89">
        <f>AV8</f>
        <v>300</v>
      </c>
      <c r="AW6" s="256">
        <f>AW8</f>
        <v>1</v>
      </c>
      <c r="AX6" s="87">
        <f ca="1">AX5</f>
        <v>80</v>
      </c>
      <c r="AY6" s="89">
        <f t="shared" ref="AY6:AZ6" si="17">AY5</f>
        <v>2</v>
      </c>
      <c r="AZ6" s="89">
        <f t="shared" si="17"/>
        <v>300</v>
      </c>
      <c r="BA6" s="89">
        <f>BA5</f>
        <v>1</v>
      </c>
      <c r="BB6" s="268">
        <f ca="1">BB$26</f>
        <v>80</v>
      </c>
      <c r="BC6" s="269">
        <f>BC$26</f>
        <v>2</v>
      </c>
      <c r="BD6" s="269">
        <f>BD$26</f>
        <v>300</v>
      </c>
      <c r="BE6" s="270">
        <f>BE$26</f>
        <v>1</v>
      </c>
      <c r="BF6" s="87">
        <f ca="1">BF7</f>
        <v>80</v>
      </c>
      <c r="BG6" s="89">
        <f>BG7</f>
        <v>2</v>
      </c>
      <c r="BH6" s="89">
        <f>BH7</f>
        <v>300</v>
      </c>
      <c r="BI6" s="88">
        <f>BI7</f>
        <v>1</v>
      </c>
      <c r="BJ6" s="87">
        <f ca="1">BJ8</f>
        <v>80</v>
      </c>
      <c r="BK6" s="89">
        <f>BK8</f>
        <v>2</v>
      </c>
      <c r="BL6" s="89">
        <f>BL8</f>
        <v>300</v>
      </c>
      <c r="BM6" s="256">
        <f>BM8</f>
        <v>1</v>
      </c>
      <c r="BN6" s="64">
        <f>$M$5</f>
        <v>0.125</v>
      </c>
      <c r="BO6" s="61" t="str">
        <f t="shared" ref="BO6:BS8" si="18">"U"</f>
        <v>U</v>
      </c>
      <c r="BP6" s="143" t="str">
        <f t="shared" si="2"/>
        <v>S</v>
      </c>
      <c r="BQ6" s="64" t="str">
        <f t="shared" si="3"/>
        <v>U</v>
      </c>
      <c r="BR6" s="64" t="str">
        <f t="shared" ref="BR6:BR8" si="19">$BQ6</f>
        <v>U</v>
      </c>
      <c r="BS6" s="61" t="str">
        <f t="shared" si="18"/>
        <v>U</v>
      </c>
      <c r="BT6" s="143" t="str">
        <f t="shared" si="4"/>
        <v>S</v>
      </c>
      <c r="BU6" s="230" t="str">
        <f>IF(N6="Yes","U","S")</f>
        <v>S</v>
      </c>
      <c r="BV6" s="143">
        <f>IF(BU6="U", Q6+0.125, 0.000001)</f>
        <v>9.9999999999999995E-7</v>
      </c>
      <c r="BW6" s="143" t="str">
        <f t="shared" ref="BW6:BW23" si="20">IF(BU6="U","S","U")</f>
        <v>U</v>
      </c>
      <c r="BX6" s="233" t="str">
        <f>BU6</f>
        <v>S</v>
      </c>
      <c r="BY6" s="233" t="str">
        <f t="shared" ref="BY6:BY23" si="21">IF(BX6="U","S","U")</f>
        <v>U</v>
      </c>
      <c r="BZ6" s="61" t="str">
        <f t="shared" ref="BZ6:BZ23" si="22">"S"</f>
        <v>S</v>
      </c>
      <c r="CA6" s="64" t="str">
        <f t="shared" ref="CA6:CD8" si="23">$BZ6</f>
        <v>S</v>
      </c>
      <c r="CB6" s="64" t="str">
        <f t="shared" si="23"/>
        <v>S</v>
      </c>
      <c r="CC6" s="64" t="str">
        <f t="shared" si="23"/>
        <v>S</v>
      </c>
      <c r="CD6" s="64" t="str">
        <f t="shared" si="23"/>
        <v>S</v>
      </c>
      <c r="CE6" s="61" t="str">
        <f t="shared" ref="CE6:CE8" si="24">"S"</f>
        <v>S</v>
      </c>
      <c r="CF6" s="35">
        <v>4.25</v>
      </c>
      <c r="CG6" s="35">
        <v>0.5625</v>
      </c>
      <c r="CH6" s="35">
        <v>2</v>
      </c>
      <c r="CI6" s="35">
        <v>4</v>
      </c>
      <c r="CJ6" s="35">
        <v>0.625</v>
      </c>
      <c r="CK6" s="35">
        <v>3.125</v>
      </c>
      <c r="CL6" s="35">
        <v>90</v>
      </c>
      <c r="CM6" s="290" t="str">
        <f>$CM$5</f>
        <v>3</v>
      </c>
      <c r="CN6" s="38" t="str">
        <f t="shared" ref="CN6:CN28" si="25">_xlfn.CONCAT(".",$CM6)</f>
        <v>.3</v>
      </c>
      <c r="CO6" s="128" t="str">
        <f t="shared" ref="CO6:CO28" si="26">CONCATENATE($CM6,"-SEC")</f>
        <v>3-SEC</v>
      </c>
      <c r="CP6" s="38" t="str">
        <f>"AXC Materials:"&amp;F6</f>
        <v>AXC Materials:SA106 GR.B</v>
      </c>
      <c r="CQ6" s="68"/>
      <c r="CR6" s="307"/>
      <c r="CS6" s="295"/>
      <c r="CT6" s="296"/>
      <c r="CY6" s="128" t="str">
        <f t="shared" ref="CY6:CY28" si="27">CONCATENATE($CM6,"-HDR")</f>
        <v>3-HDR</v>
      </c>
      <c r="DB6" s="38" t="str">
        <f ca="1">IFERROR(VLOOKUP($U6,INDIRECT($V6),   IF(E6="No", 5, 11),FALSE),"-")&amp;"02"</f>
        <v>PB108002</v>
      </c>
    </row>
    <row r="7" spans="1:106" ht="15" x14ac:dyDescent="0.25">
      <c r="A7" s="77" t="s">
        <v>17</v>
      </c>
      <c r="B7" s="131" t="str">
        <f>B5</f>
        <v>-</v>
      </c>
      <c r="C7" s="74" t="s">
        <v>24</v>
      </c>
      <c r="D7" s="131">
        <f>$D$5</f>
        <v>0</v>
      </c>
      <c r="E7" s="236" t="str">
        <f t="shared" si="6"/>
        <v>No</v>
      </c>
      <c r="F7" s="131" t="str">
        <f>$F$5</f>
        <v>SA106 GR.B</v>
      </c>
      <c r="G7" s="131" t="str">
        <f>Pipe_Material_Type</f>
        <v>Carbon</v>
      </c>
      <c r="H7" s="117">
        <v>4</v>
      </c>
      <c r="I7" s="117">
        <v>80</v>
      </c>
      <c r="J7" s="34">
        <v>300</v>
      </c>
      <c r="K7" s="137"/>
      <c r="L7" s="131">
        <f>$L$5</f>
        <v>37.5</v>
      </c>
      <c r="M7" s="64">
        <f>$M$5</f>
        <v>0.125</v>
      </c>
      <c r="N7" s="236" t="str">
        <f t="shared" si="7"/>
        <v>No</v>
      </c>
      <c r="O7" s="38" t="str">
        <f t="shared" si="8"/>
        <v>3-PIP003</v>
      </c>
      <c r="P7" s="118" t="str">
        <f t="shared" si="9"/>
        <v>PIPE, 4 SCH-80, BBE 37.5°</v>
      </c>
      <c r="Q7" s="145">
        <f ca="1">VLOOKUP($U7,INDIRECT($V7),8,FALSE)</f>
        <v>0.33700000000000002</v>
      </c>
      <c r="R7" s="37" t="e">
        <f t="shared" ca="1" si="10"/>
        <v>#VALUE!</v>
      </c>
      <c r="S7" s="37" t="e">
        <f t="shared" ca="1" si="11"/>
        <v>#VALUE!</v>
      </c>
      <c r="T7" s="37">
        <f ca="1">VLOOKUP("P"&amp;H7&amp;" SCH-"&amp;"STD"&amp;" ["&amp;F7&amp;"]",INDIRECT(V7),8,FALSE)</f>
        <v>0.23699999999999999</v>
      </c>
      <c r="U7" s="70" t="str">
        <f ca="1">VLOOKUP("P"&amp;H7&amp;" SCH-"&amp;I7&amp;" ["&amp;F7&amp;"]",INDIRECT(V7),1,FALSE)</f>
        <v>P4 SCH-80 [SA106 GR.B]</v>
      </c>
      <c r="V7" s="70" t="s">
        <v>298</v>
      </c>
      <c r="W7" s="70">
        <f>VLOOKUP(CONCATENATE("Wneck Flange ",J7,"-NPS",H7," SCH-",I7),WNeck_Flange,2,FALSE)</f>
        <v>3.3825000000000003</v>
      </c>
      <c r="X7" s="35">
        <f ca="1">VLOOKUP($U7,INDIRECT($V7),6,FALSE)</f>
        <v>4.5</v>
      </c>
      <c r="Y7" s="35">
        <f ca="1">VLOOKUP($U7,INDIRECT($V7),7,FALSE)</f>
        <v>3.8260000000000001</v>
      </c>
      <c r="Z7" s="35">
        <f ca="1">VLOOKUP($U7,INDIRECT($V7),10,FALSE)</f>
        <v>80</v>
      </c>
      <c r="AA7" s="35">
        <f>IF(L7&lt;1,60,90-L7)</f>
        <v>52.5</v>
      </c>
      <c r="AB7" s="37" t="str">
        <f t="shared" si="12"/>
        <v>S</v>
      </c>
      <c r="AC7" s="217" t="str">
        <f t="shared" si="13"/>
        <v>U</v>
      </c>
      <c r="AD7" s="221" t="str">
        <f t="shared" si="14"/>
        <v>U</v>
      </c>
      <c r="AE7" s="221" t="str">
        <f t="shared" si="0"/>
        <v>S</v>
      </c>
      <c r="AF7" s="221" t="str">
        <f t="shared" si="1"/>
        <v>S</v>
      </c>
      <c r="AG7" s="221" t="str">
        <f t="shared" si="1"/>
        <v>S</v>
      </c>
      <c r="AH7" s="87">
        <f ca="1">AH5</f>
        <v>80</v>
      </c>
      <c r="AI7" s="89">
        <f t="shared" ref="AI7:AJ7" si="28">AI5</f>
        <v>4</v>
      </c>
      <c r="AJ7" s="89">
        <f t="shared" si="28"/>
        <v>300</v>
      </c>
      <c r="AK7" s="88">
        <f>AK5</f>
        <v>1</v>
      </c>
      <c r="AL7" s="87">
        <f t="shared" ref="AL7" ca="1" si="29">AL6</f>
        <v>80</v>
      </c>
      <c r="AM7" s="89">
        <f t="shared" ref="AM7" si="30">AM6</f>
        <v>4</v>
      </c>
      <c r="AN7" s="89">
        <f t="shared" ref="AN7" si="31">AN6</f>
        <v>300</v>
      </c>
      <c r="AO7" s="89">
        <f>AO6</f>
        <v>1</v>
      </c>
      <c r="AP7" s="263">
        <f ca="1">VLOOKUP($U7,INDIRECT($V7),10,FALSE)</f>
        <v>80</v>
      </c>
      <c r="AQ7" s="43">
        <f>$H7</f>
        <v>4</v>
      </c>
      <c r="AR7" s="43">
        <f>$J7</f>
        <v>300</v>
      </c>
      <c r="AS7" s="43">
        <f>IF($N7="Yes",2,1)</f>
        <v>1</v>
      </c>
      <c r="AT7" s="87">
        <f ca="1">AT8</f>
        <v>80</v>
      </c>
      <c r="AU7" s="89">
        <f>AU8</f>
        <v>4</v>
      </c>
      <c r="AV7" s="89">
        <f>AV8</f>
        <v>300</v>
      </c>
      <c r="AW7" s="256">
        <f>AW8</f>
        <v>1</v>
      </c>
      <c r="AX7" s="87">
        <f ca="1">AX5</f>
        <v>80</v>
      </c>
      <c r="AY7" s="89">
        <f t="shared" ref="AY7:AZ7" si="32">AY5</f>
        <v>2</v>
      </c>
      <c r="AZ7" s="89">
        <f t="shared" si="32"/>
        <v>300</v>
      </c>
      <c r="BA7" s="88">
        <f>BA5</f>
        <v>1</v>
      </c>
      <c r="BB7" s="87">
        <f t="shared" ref="BB7:BD7" ca="1" si="33">BB6</f>
        <v>80</v>
      </c>
      <c r="BC7" s="89">
        <f t="shared" si="33"/>
        <v>2</v>
      </c>
      <c r="BD7" s="89">
        <f t="shared" si="33"/>
        <v>300</v>
      </c>
      <c r="BE7" s="89">
        <f>BE6</f>
        <v>1</v>
      </c>
      <c r="BF7" s="268">
        <f ca="1">BF$27</f>
        <v>80</v>
      </c>
      <c r="BG7" s="269">
        <f>BG$27</f>
        <v>2</v>
      </c>
      <c r="BH7" s="269">
        <f>BH$27</f>
        <v>300</v>
      </c>
      <c r="BI7" s="270">
        <f>BI$27</f>
        <v>1</v>
      </c>
      <c r="BJ7" s="87">
        <f ca="1">BJ8</f>
        <v>80</v>
      </c>
      <c r="BK7" s="89">
        <f>BK8</f>
        <v>2</v>
      </c>
      <c r="BL7" s="89">
        <f>BL8</f>
        <v>300</v>
      </c>
      <c r="BM7" s="256">
        <f>BM8</f>
        <v>1</v>
      </c>
      <c r="BN7" s="64">
        <f>$M$5</f>
        <v>0.125</v>
      </c>
      <c r="BO7" s="61" t="str">
        <f t="shared" si="18"/>
        <v>U</v>
      </c>
      <c r="BP7" s="143" t="str">
        <f t="shared" si="2"/>
        <v>S</v>
      </c>
      <c r="BQ7" s="64" t="str">
        <f t="shared" si="3"/>
        <v>U</v>
      </c>
      <c r="BR7" s="64" t="str">
        <f t="shared" si="19"/>
        <v>U</v>
      </c>
      <c r="BS7" s="61" t="str">
        <f t="shared" si="18"/>
        <v>U</v>
      </c>
      <c r="BT7" s="143" t="str">
        <f t="shared" si="4"/>
        <v>S</v>
      </c>
      <c r="BU7" s="230" t="str">
        <f>IF(N7="Yes","U","S")</f>
        <v>S</v>
      </c>
      <c r="BV7" s="143">
        <f>IF(BU7="U", Q7+0.125, 0.000001)</f>
        <v>9.9999999999999995E-7</v>
      </c>
      <c r="BW7" s="143" t="str">
        <f t="shared" si="20"/>
        <v>U</v>
      </c>
      <c r="BX7" s="233" t="str">
        <f>BU7</f>
        <v>S</v>
      </c>
      <c r="BY7" s="233" t="str">
        <f t="shared" si="21"/>
        <v>U</v>
      </c>
      <c r="BZ7" s="61" t="str">
        <f t="shared" si="22"/>
        <v>S</v>
      </c>
      <c r="CA7" s="64" t="str">
        <f t="shared" si="23"/>
        <v>S</v>
      </c>
      <c r="CB7" s="64" t="str">
        <f t="shared" si="23"/>
        <v>S</v>
      </c>
      <c r="CC7" s="64" t="str">
        <f t="shared" si="23"/>
        <v>S</v>
      </c>
      <c r="CD7" s="64" t="str">
        <f t="shared" si="23"/>
        <v>S</v>
      </c>
      <c r="CE7" s="61" t="str">
        <f t="shared" si="24"/>
        <v>S</v>
      </c>
      <c r="CF7" s="35">
        <v>4.25</v>
      </c>
      <c r="CG7" s="35">
        <v>0.5625</v>
      </c>
      <c r="CH7" s="35">
        <v>2</v>
      </c>
      <c r="CI7" s="35">
        <v>4</v>
      </c>
      <c r="CJ7" s="35">
        <v>0.625</v>
      </c>
      <c r="CK7" s="35">
        <v>3.125</v>
      </c>
      <c r="CL7" s="35">
        <v>90</v>
      </c>
      <c r="CM7" s="291" t="str">
        <f t="shared" ref="CM7:CM28" si="34">$CM$5</f>
        <v>3</v>
      </c>
      <c r="CN7" s="36" t="str">
        <f t="shared" si="25"/>
        <v>.3</v>
      </c>
      <c r="CO7" s="35" t="str">
        <f t="shared" si="26"/>
        <v>3-SEC</v>
      </c>
      <c r="CP7" s="36" t="str">
        <f>"AXC Materials:"&amp;F7</f>
        <v>AXC Materials:SA106 GR.B</v>
      </c>
      <c r="CQ7" s="67"/>
      <c r="CR7" s="307"/>
      <c r="CS7" s="295"/>
      <c r="CT7" s="296"/>
      <c r="CY7" s="35" t="str">
        <f t="shared" si="27"/>
        <v>3-HDR</v>
      </c>
      <c r="DB7" s="38" t="str">
        <f ca="1">IFERROR(VLOOKUP($U7,INDIRECT($V7),   IF(E7="No", 5, 11),FALSE),"-")&amp;"03"</f>
        <v>PB108003</v>
      </c>
    </row>
    <row r="8" spans="1:106" ht="15.75" thickBot="1" x14ac:dyDescent="0.3">
      <c r="A8" s="78" t="s">
        <v>18</v>
      </c>
      <c r="B8" s="132" t="str">
        <f>B5</f>
        <v>-</v>
      </c>
      <c r="C8" s="123" t="s">
        <v>7253</v>
      </c>
      <c r="D8" s="132">
        <f>$D$5</f>
        <v>0</v>
      </c>
      <c r="E8" s="237" t="str">
        <f t="shared" si="6"/>
        <v>No</v>
      </c>
      <c r="F8" s="132" t="str">
        <f>$F$5</f>
        <v>SA106 GR.B</v>
      </c>
      <c r="G8" s="132" t="str">
        <f>Pipe_Material_Type</f>
        <v>Carbon</v>
      </c>
      <c r="H8" s="57">
        <v>4</v>
      </c>
      <c r="I8" s="57">
        <v>80</v>
      </c>
      <c r="J8" s="57">
        <v>300</v>
      </c>
      <c r="K8" s="138"/>
      <c r="L8" s="132">
        <f>$L$5</f>
        <v>37.5</v>
      </c>
      <c r="M8" s="65">
        <f>$M$5</f>
        <v>0.125</v>
      </c>
      <c r="N8" s="237" t="str">
        <f t="shared" si="7"/>
        <v>No</v>
      </c>
      <c r="O8" s="58" t="str">
        <f t="shared" si="8"/>
        <v>3-PIP004</v>
      </c>
      <c r="P8" s="79" t="str">
        <f t="shared" si="9"/>
        <v>PIPE, 4 SCH-80, BBE 37.5°</v>
      </c>
      <c r="Q8" s="146">
        <f ca="1">VLOOKUP($U8,INDIRECT($V8),8,FALSE)</f>
        <v>0.33700000000000002</v>
      </c>
      <c r="R8" s="60" t="e">
        <f t="shared" ca="1" si="10"/>
        <v>#VALUE!</v>
      </c>
      <c r="S8" s="60" t="e">
        <f t="shared" ca="1" si="11"/>
        <v>#VALUE!</v>
      </c>
      <c r="T8" s="60">
        <f ca="1">VLOOKUP("P"&amp;H8&amp;" SCH-"&amp;"STD"&amp;" ["&amp;F8&amp;"]",INDIRECT(V8),8,FALSE)</f>
        <v>0.23699999999999999</v>
      </c>
      <c r="U8" s="71" t="str">
        <f ca="1">VLOOKUP("P"&amp;H8&amp;" SCH-"&amp;I8&amp;" ["&amp;F8&amp;"]",INDIRECT(V8),1,FALSE)</f>
        <v>P4 SCH-80 [SA106 GR.B]</v>
      </c>
      <c r="V8" s="71" t="s">
        <v>298</v>
      </c>
      <c r="W8" s="71">
        <f>VLOOKUP(CONCATENATE("Wneck Flange ",J8,"-NPS",H8," SCH-",I8),WNeck_Flange,2,FALSE)</f>
        <v>3.3825000000000003</v>
      </c>
      <c r="X8" s="59">
        <f ca="1">VLOOKUP($U8,INDIRECT($V8),6,FALSE)</f>
        <v>4.5</v>
      </c>
      <c r="Y8" s="59">
        <f ca="1">VLOOKUP($U8,INDIRECT($V8),7,FALSE)</f>
        <v>3.8260000000000001</v>
      </c>
      <c r="Z8" s="59">
        <f ca="1">VLOOKUP($U8,INDIRECT($V8),10,FALSE)</f>
        <v>80</v>
      </c>
      <c r="AA8" s="59">
        <f>IF(L8&lt;1,60,90-L8)</f>
        <v>52.5</v>
      </c>
      <c r="AB8" s="60" t="str">
        <f t="shared" si="12"/>
        <v>U</v>
      </c>
      <c r="AC8" s="219" t="str">
        <f t="shared" si="13"/>
        <v>S</v>
      </c>
      <c r="AD8" s="225" t="str">
        <f t="shared" si="14"/>
        <v>U</v>
      </c>
      <c r="AE8" s="58" t="str">
        <f t="shared" si="0"/>
        <v>S</v>
      </c>
      <c r="AF8" s="225" t="str">
        <f t="shared" si="1"/>
        <v>S</v>
      </c>
      <c r="AG8" s="225" t="str">
        <f t="shared" si="1"/>
        <v>S</v>
      </c>
      <c r="AH8" s="185">
        <f ca="1">AH5</f>
        <v>80</v>
      </c>
      <c r="AI8" s="186">
        <f t="shared" ref="AI8:AJ8" si="35">AI5</f>
        <v>4</v>
      </c>
      <c r="AJ8" s="186">
        <f t="shared" si="35"/>
        <v>300</v>
      </c>
      <c r="AK8" s="187">
        <f>AK5</f>
        <v>1</v>
      </c>
      <c r="AL8" s="185">
        <f t="shared" ref="AL8:AN8" ca="1" si="36">AL6</f>
        <v>80</v>
      </c>
      <c r="AM8" s="186">
        <f t="shared" si="36"/>
        <v>4</v>
      </c>
      <c r="AN8" s="186">
        <f t="shared" si="36"/>
        <v>300</v>
      </c>
      <c r="AO8" s="187">
        <f>AO6</f>
        <v>1</v>
      </c>
      <c r="AP8" s="185">
        <f ca="1">AP7</f>
        <v>80</v>
      </c>
      <c r="AQ8" s="186">
        <f>AQ7</f>
        <v>4</v>
      </c>
      <c r="AR8" s="186">
        <f>AR7</f>
        <v>300</v>
      </c>
      <c r="AS8" s="187">
        <f>AS7</f>
        <v>1</v>
      </c>
      <c r="AT8" s="264">
        <f ca="1">VLOOKUP($U8,INDIRECT($V8),10,FALSE)</f>
        <v>80</v>
      </c>
      <c r="AU8" s="265">
        <f>$H8</f>
        <v>4</v>
      </c>
      <c r="AV8" s="265">
        <f>$J8</f>
        <v>300</v>
      </c>
      <c r="AW8" s="257">
        <f>IF($N8="Yes",2,1)</f>
        <v>1</v>
      </c>
      <c r="AX8" s="185">
        <f ca="1">AX5</f>
        <v>80</v>
      </c>
      <c r="AY8" s="186">
        <f t="shared" ref="AY8:AZ8" si="37">AY5</f>
        <v>2</v>
      </c>
      <c r="AZ8" s="186">
        <f t="shared" si="37"/>
        <v>300</v>
      </c>
      <c r="BA8" s="187">
        <f>BA5</f>
        <v>1</v>
      </c>
      <c r="BB8" s="185">
        <f t="shared" ref="BB8:BD8" ca="1" si="38">BB6</f>
        <v>80</v>
      </c>
      <c r="BC8" s="186">
        <f t="shared" si="38"/>
        <v>2</v>
      </c>
      <c r="BD8" s="186">
        <f t="shared" si="38"/>
        <v>300</v>
      </c>
      <c r="BE8" s="187">
        <f>BE6</f>
        <v>1</v>
      </c>
      <c r="BF8" s="185">
        <f ca="1">BF7</f>
        <v>80</v>
      </c>
      <c r="BG8" s="186">
        <f>BG7</f>
        <v>2</v>
      </c>
      <c r="BH8" s="186">
        <f>BH7</f>
        <v>300</v>
      </c>
      <c r="BI8" s="187">
        <f>BI7</f>
        <v>1</v>
      </c>
      <c r="BJ8" s="271">
        <f ca="1">BJ$28</f>
        <v>80</v>
      </c>
      <c r="BK8" s="272">
        <f>BK$28</f>
        <v>2</v>
      </c>
      <c r="BL8" s="272">
        <f>BL$28</f>
        <v>300</v>
      </c>
      <c r="BM8" s="273">
        <f>BM$28</f>
        <v>1</v>
      </c>
      <c r="BN8" s="65">
        <f>$M$5</f>
        <v>0.125</v>
      </c>
      <c r="BO8" s="62" t="str">
        <f t="shared" si="18"/>
        <v>U</v>
      </c>
      <c r="BP8" s="144" t="str">
        <f t="shared" si="2"/>
        <v>S</v>
      </c>
      <c r="BQ8" s="65" t="str">
        <f t="shared" si="3"/>
        <v>U</v>
      </c>
      <c r="BR8" s="65" t="str">
        <f t="shared" si="19"/>
        <v>U</v>
      </c>
      <c r="BS8" s="62" t="str">
        <f t="shared" si="18"/>
        <v>U</v>
      </c>
      <c r="BT8" s="144" t="str">
        <f t="shared" si="4"/>
        <v>S</v>
      </c>
      <c r="BU8" s="231" t="str">
        <f>IF(N8="Yes","U","S")</f>
        <v>S</v>
      </c>
      <c r="BV8" s="144">
        <f>IF(BU8="U", Q8+0.125, 0.000001)</f>
        <v>9.9999999999999995E-7</v>
      </c>
      <c r="BW8" s="144" t="str">
        <f t="shared" si="20"/>
        <v>U</v>
      </c>
      <c r="BX8" s="234" t="str">
        <f>BU8</f>
        <v>S</v>
      </c>
      <c r="BY8" s="234" t="str">
        <f t="shared" si="21"/>
        <v>U</v>
      </c>
      <c r="BZ8" s="62" t="str">
        <f t="shared" si="22"/>
        <v>S</v>
      </c>
      <c r="CA8" s="64" t="str">
        <f t="shared" si="23"/>
        <v>S</v>
      </c>
      <c r="CB8" s="64" t="str">
        <f t="shared" si="23"/>
        <v>S</v>
      </c>
      <c r="CC8" s="64" t="str">
        <f t="shared" si="23"/>
        <v>S</v>
      </c>
      <c r="CD8" s="64" t="str">
        <f t="shared" si="23"/>
        <v>S</v>
      </c>
      <c r="CE8" s="62" t="str">
        <f t="shared" si="24"/>
        <v>S</v>
      </c>
      <c r="CF8" s="59">
        <v>4.25</v>
      </c>
      <c r="CG8" s="59">
        <v>0.5625</v>
      </c>
      <c r="CH8" s="59">
        <v>2</v>
      </c>
      <c r="CI8" s="59">
        <v>4</v>
      </c>
      <c r="CJ8" s="59">
        <v>0.625</v>
      </c>
      <c r="CK8" s="59">
        <v>3.125</v>
      </c>
      <c r="CL8" s="59">
        <v>90</v>
      </c>
      <c r="CM8" s="292" t="str">
        <f t="shared" si="34"/>
        <v>3</v>
      </c>
      <c r="CN8" s="58" t="str">
        <f t="shared" si="25"/>
        <v>.3</v>
      </c>
      <c r="CO8" s="59" t="str">
        <f t="shared" si="26"/>
        <v>3-SEC</v>
      </c>
      <c r="CP8" s="58" t="str">
        <f>"AXC Materials:"&amp;F8</f>
        <v>AXC Materials:SA106 GR.B</v>
      </c>
      <c r="CQ8" s="69"/>
      <c r="CR8" s="307"/>
      <c r="CS8" s="297"/>
      <c r="CT8" s="298"/>
      <c r="CY8" s="59" t="str">
        <f t="shared" si="27"/>
        <v>3-HDR</v>
      </c>
      <c r="DB8" s="58" t="str">
        <f ca="1">IFERROR(VLOOKUP($U8,INDIRECT($V8),   IF(E8="No", 5, 11),FALSE),"-")&amp;"04"</f>
        <v>PB108004</v>
      </c>
    </row>
    <row r="9" spans="1:106" ht="15.75" hidden="1" customHeight="1" thickTop="1" thickBot="1" x14ac:dyDescent="0.3">
      <c r="A9" s="130" t="s">
        <v>3795</v>
      </c>
      <c r="B9" s="199">
        <f>B10</f>
        <v>0</v>
      </c>
      <c r="C9" s="198" t="str">
        <f>C10</f>
        <v>Header Box</v>
      </c>
      <c r="D9" s="199">
        <f t="shared" ref="D9:CP9" si="39">D10</f>
        <v>0</v>
      </c>
      <c r="E9" s="227" t="str">
        <f t="shared" si="39"/>
        <v>No</v>
      </c>
      <c r="F9" s="200" t="str">
        <f t="shared" si="39"/>
        <v>SA350 LF2</v>
      </c>
      <c r="G9" s="200" t="str">
        <f t="shared" si="39"/>
        <v>Carbon</v>
      </c>
      <c r="H9" s="199">
        <f t="shared" si="39"/>
        <v>1</v>
      </c>
      <c r="I9" s="199">
        <f t="shared" si="39"/>
        <v>150</v>
      </c>
      <c r="J9" s="199">
        <f t="shared" si="39"/>
        <v>300</v>
      </c>
      <c r="K9" s="199">
        <f t="shared" si="39"/>
        <v>9</v>
      </c>
      <c r="L9" s="199">
        <f t="shared" si="39"/>
        <v>37.5</v>
      </c>
      <c r="M9" s="126">
        <f t="shared" si="39"/>
        <v>0.125</v>
      </c>
      <c r="N9" s="227" t="str">
        <f t="shared" si="39"/>
        <v>No</v>
      </c>
      <c r="O9" s="199" t="str">
        <f>O10</f>
        <v>3-LWN001</v>
      </c>
      <c r="P9" s="201" t="str">
        <f t="shared" ca="1" si="39"/>
        <v>LONG FLANGE, 1-150RFLWN, 37.5° BEVEL</v>
      </c>
      <c r="Q9" s="202">
        <f t="shared" ca="1" si="39"/>
        <v>0.5</v>
      </c>
      <c r="R9" s="203">
        <f t="shared" ca="1" si="39"/>
        <v>0.5</v>
      </c>
      <c r="S9" s="204">
        <f t="shared" si="39"/>
        <v>0</v>
      </c>
      <c r="T9" s="204">
        <f t="shared" ca="1" si="39"/>
        <v>0.5</v>
      </c>
      <c r="U9" s="205" t="s">
        <v>3795</v>
      </c>
      <c r="V9" s="205" t="str">
        <f t="shared" si="39"/>
        <v>LWN_Size2</v>
      </c>
      <c r="W9" s="205">
        <f t="shared" si="39"/>
        <v>3</v>
      </c>
      <c r="X9" s="206">
        <f t="shared" ca="1" si="39"/>
        <v>2</v>
      </c>
      <c r="Y9" s="206">
        <f t="shared" si="39"/>
        <v>1</v>
      </c>
      <c r="Z9" s="206">
        <f t="shared" si="39"/>
        <v>150</v>
      </c>
      <c r="AA9" s="206">
        <f t="shared" si="39"/>
        <v>52.5</v>
      </c>
      <c r="AB9" s="204" t="str">
        <f t="shared" si="39"/>
        <v>S</v>
      </c>
      <c r="AC9" s="203" t="str">
        <f t="shared" si="39"/>
        <v>U</v>
      </c>
      <c r="AD9" s="203" t="str">
        <f t="shared" si="14"/>
        <v>U</v>
      </c>
      <c r="AE9" s="203" t="str">
        <f t="shared" si="0"/>
        <v>S</v>
      </c>
      <c r="AF9" s="203" t="str">
        <f t="shared" si="1"/>
        <v>S</v>
      </c>
      <c r="AG9" s="203" t="str">
        <f t="shared" si="1"/>
        <v>S</v>
      </c>
      <c r="AH9" s="258">
        <f ca="1">AH10</f>
        <v>150</v>
      </c>
      <c r="AI9" s="254">
        <f t="shared" si="39"/>
        <v>1</v>
      </c>
      <c r="AJ9" s="254">
        <f t="shared" si="39"/>
        <v>300</v>
      </c>
      <c r="AK9" s="254">
        <f>AK10</f>
        <v>1</v>
      </c>
      <c r="AL9" s="258">
        <f t="shared" ca="1" si="39"/>
        <v>150</v>
      </c>
      <c r="AM9" s="254">
        <f t="shared" si="39"/>
        <v>1</v>
      </c>
      <c r="AN9" s="254">
        <f t="shared" si="39"/>
        <v>300</v>
      </c>
      <c r="AO9" s="255">
        <f>AO10</f>
        <v>1</v>
      </c>
      <c r="AP9" s="258">
        <f t="shared" ca="1" si="39"/>
        <v>150</v>
      </c>
      <c r="AQ9" s="254">
        <f t="shared" si="39"/>
        <v>1</v>
      </c>
      <c r="AR9" s="254">
        <f t="shared" si="39"/>
        <v>300</v>
      </c>
      <c r="AS9" s="255">
        <f>AS10</f>
        <v>1</v>
      </c>
      <c r="AT9" s="258">
        <f t="shared" ca="1" si="39"/>
        <v>150</v>
      </c>
      <c r="AU9" s="254">
        <f t="shared" si="39"/>
        <v>1</v>
      </c>
      <c r="AV9" s="254">
        <f t="shared" si="39"/>
        <v>300</v>
      </c>
      <c r="AW9" s="259">
        <f>AW10</f>
        <v>1</v>
      </c>
      <c r="AX9" s="253">
        <f t="shared" ca="1" si="39"/>
        <v>80</v>
      </c>
      <c r="AY9" s="208">
        <f t="shared" si="39"/>
        <v>2</v>
      </c>
      <c r="AZ9" s="208">
        <f t="shared" si="39"/>
        <v>300</v>
      </c>
      <c r="BA9" s="208">
        <f>BA10</f>
        <v>1</v>
      </c>
      <c r="BB9" s="207">
        <f t="shared" ca="1" si="39"/>
        <v>80</v>
      </c>
      <c r="BC9" s="208">
        <f t="shared" si="39"/>
        <v>2</v>
      </c>
      <c r="BD9" s="205">
        <f t="shared" si="39"/>
        <v>300</v>
      </c>
      <c r="BE9" s="208">
        <f>BE10</f>
        <v>1</v>
      </c>
      <c r="BF9" s="207">
        <f t="shared" ca="1" si="39"/>
        <v>80</v>
      </c>
      <c r="BG9" s="208">
        <f t="shared" si="39"/>
        <v>2</v>
      </c>
      <c r="BH9" s="205">
        <f t="shared" si="39"/>
        <v>300</v>
      </c>
      <c r="BI9" s="208">
        <f>BI10</f>
        <v>1</v>
      </c>
      <c r="BJ9" s="207">
        <f t="shared" ca="1" si="39"/>
        <v>80</v>
      </c>
      <c r="BK9" s="208">
        <f t="shared" si="39"/>
        <v>2</v>
      </c>
      <c r="BL9" s="208">
        <f t="shared" si="39"/>
        <v>300</v>
      </c>
      <c r="BM9" s="208">
        <f>BM10</f>
        <v>1</v>
      </c>
      <c r="BN9" s="126">
        <f t="shared" si="39"/>
        <v>0.125</v>
      </c>
      <c r="BO9" s="126" t="str">
        <f t="shared" si="39"/>
        <v>S</v>
      </c>
      <c r="BP9" s="209" t="str">
        <f t="shared" si="39"/>
        <v>U</v>
      </c>
      <c r="BQ9" s="126" t="str">
        <f t="shared" si="39"/>
        <v>S</v>
      </c>
      <c r="BR9" s="126" t="str">
        <f t="shared" si="39"/>
        <v>S</v>
      </c>
      <c r="BS9" s="126" t="str">
        <f>BS10</f>
        <v>S</v>
      </c>
      <c r="BT9" s="209" t="str">
        <f>BT10</f>
        <v>U</v>
      </c>
      <c r="BU9" s="209" t="str">
        <f t="shared" ref="BU9:BW9" si="40">BU10</f>
        <v>S</v>
      </c>
      <c r="BV9" s="209">
        <f t="shared" si="40"/>
        <v>9.9999999999999995E-7</v>
      </c>
      <c r="BW9" s="209" t="str">
        <f t="shared" si="40"/>
        <v>U</v>
      </c>
      <c r="BX9" s="209" t="str">
        <f>BX10</f>
        <v>S</v>
      </c>
      <c r="BY9" s="209" t="str">
        <f>BY10</f>
        <v>U</v>
      </c>
      <c r="BZ9" s="126" t="str">
        <f t="shared" si="39"/>
        <v>S</v>
      </c>
      <c r="CA9" s="126" t="str">
        <f t="shared" si="39"/>
        <v>S</v>
      </c>
      <c r="CB9" s="126" t="str">
        <f t="shared" si="39"/>
        <v>S</v>
      </c>
      <c r="CC9" s="126" t="str">
        <f t="shared" si="39"/>
        <v>S</v>
      </c>
      <c r="CD9" s="126" t="str">
        <f t="shared" si="39"/>
        <v>S</v>
      </c>
      <c r="CE9" s="126" t="str">
        <f t="shared" si="39"/>
        <v>U</v>
      </c>
      <c r="CF9" s="206">
        <f t="shared" ca="1" si="39"/>
        <v>4.25</v>
      </c>
      <c r="CG9" s="206">
        <f t="shared" ca="1" si="39"/>
        <v>0.5625</v>
      </c>
      <c r="CH9" s="206">
        <f t="shared" ca="1" si="39"/>
        <v>2</v>
      </c>
      <c r="CI9" s="206">
        <f t="shared" ca="1" si="39"/>
        <v>4</v>
      </c>
      <c r="CJ9" s="206">
        <f t="shared" ca="1" si="39"/>
        <v>0.625</v>
      </c>
      <c r="CK9" s="206">
        <f t="shared" ca="1" si="39"/>
        <v>3.125</v>
      </c>
      <c r="CL9" s="206">
        <f t="shared" ca="1" si="39"/>
        <v>90</v>
      </c>
      <c r="CM9" s="199" t="str">
        <f t="shared" si="34"/>
        <v>3</v>
      </c>
      <c r="CN9" s="199" t="str">
        <f t="shared" si="25"/>
        <v>.3</v>
      </c>
      <c r="CO9" s="206" t="str">
        <f t="shared" si="26"/>
        <v>3-SEC</v>
      </c>
      <c r="CP9" s="199" t="str">
        <f t="shared" si="39"/>
        <v>AXC Materials:SA350 LF2</v>
      </c>
      <c r="CQ9" s="127"/>
      <c r="CR9" s="307"/>
      <c r="CS9" s="282"/>
      <c r="CT9" s="282"/>
      <c r="CY9" s="206" t="str">
        <f t="shared" si="27"/>
        <v>3-HDR</v>
      </c>
      <c r="DB9" s="199" t="str">
        <f ca="1">DB10</f>
        <v>LF010201</v>
      </c>
    </row>
    <row r="10" spans="1:106" ht="15.75" thickTop="1" x14ac:dyDescent="0.25">
      <c r="A10" s="77" t="str">
        <f>CONCATENATE("LWN-",A5)</f>
        <v>LWN-Size1</v>
      </c>
      <c r="B10" s="192"/>
      <c r="C10" s="75" t="s">
        <v>24</v>
      </c>
      <c r="D10" s="34">
        <f>Pipe_Angle</f>
        <v>0</v>
      </c>
      <c r="E10" s="226" t="s">
        <v>7167</v>
      </c>
      <c r="F10" s="190" t="s">
        <v>6201</v>
      </c>
      <c r="G10" s="36" t="str">
        <f>VLOOKUP(F10,LWN_Material_Table,2,FALSE)</f>
        <v>Carbon</v>
      </c>
      <c r="H10" s="34">
        <v>1</v>
      </c>
      <c r="I10" s="34">
        <v>150</v>
      </c>
      <c r="J10" s="36">
        <v>300</v>
      </c>
      <c r="K10" s="34">
        <v>9</v>
      </c>
      <c r="L10" s="191">
        <v>37.5</v>
      </c>
      <c r="M10" s="147">
        <f>IF(LWN_Angle=0, 0.125, 0.0625)</f>
        <v>0.125</v>
      </c>
      <c r="N10" s="226" t="s">
        <v>7167</v>
      </c>
      <c r="O10" s="36" t="str">
        <f>_xlfn.CONCAT(CM10,"-LWN00",RIGHT(A10,1))</f>
        <v>3-LWN001</v>
      </c>
      <c r="P10" s="176" t="str">
        <f ca="1">IFERROR(VLOOKUP($U10,INDIRECT($V10),20,FALSE)&amp;IF(OR(L10&lt;1,N10="Yes"),", SQUARE CUT",CONCATENATE(", ",L10,"° BEVEL")),"-") &amp; IF(D10&lt;&gt;0,  CONCATENATE(", MITER ", ROUND(D10,2),"°"),"")</f>
        <v>LONG FLANGE, 1-150RFLWN, 37.5° BEVEL</v>
      </c>
      <c r="Q10" s="145">
        <f ca="1">(X10-Y10)/2</f>
        <v>0.5</v>
      </c>
      <c r="R10" s="37">
        <f t="shared" ref="R10:R13" ca="1" si="41">IF(B10=0, Q10, (T10*0.875)+B10 )</f>
        <v>0.5</v>
      </c>
      <c r="S10" s="172"/>
      <c r="T10" s="37">
        <f ca="1">Q10</f>
        <v>0.5</v>
      </c>
      <c r="U10" s="70" t="str">
        <f>CONCATENATE(I10,"-NPS",H10," x ",K10," [",F10,"]")</f>
        <v>150-NPS1 x 9 [SA350 LF2]</v>
      </c>
      <c r="V10" s="70" t="s">
        <v>6401</v>
      </c>
      <c r="W10" s="70">
        <v>3</v>
      </c>
      <c r="X10" s="35">
        <f ca="1">VLOOKUP($U10,INDIRECT($V10),8,FALSE)</f>
        <v>2</v>
      </c>
      <c r="Y10" s="82">
        <f t="shared" ref="Y10:Z13" si="42">H10</f>
        <v>1</v>
      </c>
      <c r="Z10" s="82">
        <f>I10</f>
        <v>150</v>
      </c>
      <c r="AA10" s="82">
        <f>IF(L10&lt;1,60,90-L10)</f>
        <v>52.5</v>
      </c>
      <c r="AB10" s="37" t="str">
        <f t="shared" si="12"/>
        <v>S</v>
      </c>
      <c r="AC10" s="217" t="str">
        <f t="shared" si="13"/>
        <v>U</v>
      </c>
      <c r="AD10" s="37" t="str">
        <f t="shared" si="14"/>
        <v>U</v>
      </c>
      <c r="AE10" s="37" t="str">
        <f t="shared" si="0"/>
        <v>S</v>
      </c>
      <c r="AF10" s="245" t="str">
        <f t="shared" si="1"/>
        <v>S</v>
      </c>
      <c r="AG10" s="245" t="str">
        <f t="shared" si="1"/>
        <v>S</v>
      </c>
      <c r="AH10" s="260">
        <f ca="1">VLOOKUP($U10,INDIRECT($V10),10,FALSE)</f>
        <v>150</v>
      </c>
      <c r="AI10" s="261">
        <f>$H10</f>
        <v>1</v>
      </c>
      <c r="AJ10" s="261">
        <f>$J10</f>
        <v>300</v>
      </c>
      <c r="AK10" s="261">
        <f>IF($N10="Yes",2,1)</f>
        <v>1</v>
      </c>
      <c r="AL10" s="193">
        <f ca="1">AL11</f>
        <v>150</v>
      </c>
      <c r="AM10" s="194">
        <f>AM11</f>
        <v>1</v>
      </c>
      <c r="AN10" s="194">
        <f>AN11</f>
        <v>300</v>
      </c>
      <c r="AO10" s="194">
        <f>AO11</f>
        <v>1</v>
      </c>
      <c r="AP10" s="193">
        <f ca="1">AP12</f>
        <v>150</v>
      </c>
      <c r="AQ10" s="194">
        <f>AQ12</f>
        <v>1</v>
      </c>
      <c r="AR10" s="194">
        <f>AR12</f>
        <v>300</v>
      </c>
      <c r="AS10" s="195">
        <f>AS12</f>
        <v>1</v>
      </c>
      <c r="AT10" s="193">
        <f ca="1">AT13</f>
        <v>150</v>
      </c>
      <c r="AU10" s="194">
        <f>AU13</f>
        <v>1</v>
      </c>
      <c r="AV10" s="194">
        <f>AV13</f>
        <v>300</v>
      </c>
      <c r="AW10" s="262">
        <f>AW13</f>
        <v>1</v>
      </c>
      <c r="AX10" s="266">
        <f ca="1">AX$25</f>
        <v>80</v>
      </c>
      <c r="AY10" s="267">
        <f>AY$25</f>
        <v>2</v>
      </c>
      <c r="AZ10" s="267">
        <f>AZ$25</f>
        <v>300</v>
      </c>
      <c r="BA10" s="267">
        <f>BA$25</f>
        <v>1</v>
      </c>
      <c r="BB10" s="193">
        <f ca="1">BB11</f>
        <v>80</v>
      </c>
      <c r="BC10" s="194">
        <f>BC11</f>
        <v>2</v>
      </c>
      <c r="BD10" s="194">
        <f>BD11</f>
        <v>300</v>
      </c>
      <c r="BE10" s="194">
        <f>BE11</f>
        <v>1</v>
      </c>
      <c r="BF10" s="193">
        <f ca="1">BF12</f>
        <v>80</v>
      </c>
      <c r="BG10" s="194">
        <f>BG12</f>
        <v>2</v>
      </c>
      <c r="BH10" s="194">
        <f>BH12</f>
        <v>300</v>
      </c>
      <c r="BI10" s="195">
        <f>BI12</f>
        <v>1</v>
      </c>
      <c r="BJ10" s="193">
        <f ca="1">BJ13</f>
        <v>80</v>
      </c>
      <c r="BK10" s="194">
        <f>BK13</f>
        <v>2</v>
      </c>
      <c r="BL10" s="194">
        <f>BL13</f>
        <v>300</v>
      </c>
      <c r="BM10" s="262">
        <f>BM13</f>
        <v>1</v>
      </c>
      <c r="BN10" s="140">
        <f>$M$10</f>
        <v>0.125</v>
      </c>
      <c r="BO10" s="61" t="str">
        <f>"S"</f>
        <v>S</v>
      </c>
      <c r="BP10" s="143" t="str">
        <f t="shared" si="2"/>
        <v>U</v>
      </c>
      <c r="BQ10" s="64" t="str">
        <f t="shared" si="3"/>
        <v>S</v>
      </c>
      <c r="BR10" s="64" t="str">
        <f>$BQ10</f>
        <v>S</v>
      </c>
      <c r="BS10" s="61" t="str">
        <f>"S"</f>
        <v>S</v>
      </c>
      <c r="BT10" s="143" t="str">
        <f t="shared" ref="BT10:BT13" si="43">IF(BS10="U","S","U")</f>
        <v>U</v>
      </c>
      <c r="BU10" s="230" t="str">
        <f>IF(N10="Yes","U","S")</f>
        <v>S</v>
      </c>
      <c r="BV10" s="143">
        <f>IF(BU10="U", Q10+0.125, 0.000001)</f>
        <v>9.9999999999999995E-7</v>
      </c>
      <c r="BW10" s="143" t="str">
        <f t="shared" si="20"/>
        <v>U</v>
      </c>
      <c r="BX10" s="233" t="str">
        <f>BU10</f>
        <v>S</v>
      </c>
      <c r="BY10" s="233" t="str">
        <f t="shared" si="21"/>
        <v>U</v>
      </c>
      <c r="BZ10" s="61" t="str">
        <f t="shared" si="22"/>
        <v>S</v>
      </c>
      <c r="CA10" s="64" t="str">
        <f>$BZ10</f>
        <v>S</v>
      </c>
      <c r="CB10" s="64" t="str">
        <f t="shared" ref="CB10:CD10" si="44">$BZ10</f>
        <v>S</v>
      </c>
      <c r="CC10" s="64" t="str">
        <f t="shared" si="44"/>
        <v>S</v>
      </c>
      <c r="CD10" s="64" t="str">
        <f t="shared" si="44"/>
        <v>S</v>
      </c>
      <c r="CE10" s="61" t="str">
        <f>"U"</f>
        <v>U</v>
      </c>
      <c r="CF10" s="35">
        <f ca="1">VLOOKUP($U10,INDIRECT($V10),11,FALSE)</f>
        <v>4.25</v>
      </c>
      <c r="CG10" s="35">
        <f ca="1">VLOOKUP($U10,INDIRECT($V10),12,FALSE)</f>
        <v>0.5625</v>
      </c>
      <c r="CH10" s="35">
        <f ca="1">VLOOKUP($U10,INDIRECT($V10),13,FALSE)</f>
        <v>2</v>
      </c>
      <c r="CI10" s="35">
        <f ca="1">VLOOKUP($U10,INDIRECT($V10),15,FALSE)</f>
        <v>4</v>
      </c>
      <c r="CJ10" s="35">
        <f ca="1">VLOOKUP($U10,INDIRECT($V10),16,FALSE)</f>
        <v>0.625</v>
      </c>
      <c r="CK10" s="35">
        <f ca="1">VLOOKUP($U10,INDIRECT($V10),17,FALSE)</f>
        <v>3.125</v>
      </c>
      <c r="CL10" s="35">
        <f ca="1">VLOOKUP($U10,INDIRECT($V10),18,FALSE)</f>
        <v>90</v>
      </c>
      <c r="CM10" s="291" t="str">
        <f t="shared" si="34"/>
        <v>3</v>
      </c>
      <c r="CN10" s="36" t="str">
        <f t="shared" si="25"/>
        <v>.3</v>
      </c>
      <c r="CO10" s="35" t="str">
        <f t="shared" si="26"/>
        <v>3-SEC</v>
      </c>
      <c r="CP10" s="36" t="str">
        <f>"AXC Materials:"&amp;F10</f>
        <v>AXC Materials:SA350 LF2</v>
      </c>
      <c r="CQ10" s="81" t="str">
        <f>$A$9</f>
        <v>_LWN</v>
      </c>
      <c r="CR10" s="307"/>
      <c r="CS10" s="299" t="s">
        <v>7251</v>
      </c>
      <c r="CT10" s="294"/>
      <c r="CY10" s="35" t="str">
        <f t="shared" si="27"/>
        <v>3-HDR</v>
      </c>
      <c r="DB10" s="36" t="str">
        <f ca="1">IFERROR(VLOOKUP($U10,INDIRECT($V10),  IF(E10="No", 2, 27),   FALSE),"-")&amp;"01"</f>
        <v>LF010201</v>
      </c>
    </row>
    <row r="11" spans="1:106" ht="15" x14ac:dyDescent="0.25">
      <c r="A11" s="77" t="str">
        <f>CONCATENATE("LWN-",A6)</f>
        <v>LWN-Size2</v>
      </c>
      <c r="B11" s="173"/>
      <c r="C11" s="75" t="s">
        <v>7253</v>
      </c>
      <c r="D11" s="131">
        <f>$D$10</f>
        <v>0</v>
      </c>
      <c r="E11" s="235" t="str">
        <f>E$10</f>
        <v>No</v>
      </c>
      <c r="F11" s="133" t="str">
        <f>$F$10</f>
        <v>SA350 LF2</v>
      </c>
      <c r="G11" s="139" t="str">
        <f>LWN_Material_Type</f>
        <v>Carbon</v>
      </c>
      <c r="H11" s="34">
        <v>1</v>
      </c>
      <c r="I11" s="34">
        <v>150</v>
      </c>
      <c r="J11" s="36">
        <v>300</v>
      </c>
      <c r="K11" s="34">
        <v>9</v>
      </c>
      <c r="L11" s="133">
        <f>$L$10</f>
        <v>37.5</v>
      </c>
      <c r="M11" s="140">
        <f>$M$10</f>
        <v>0.125</v>
      </c>
      <c r="N11" s="235" t="str">
        <f>N$10</f>
        <v>No</v>
      </c>
      <c r="O11" s="36" t="str">
        <f t="shared" ref="O11:O13" si="45">_xlfn.CONCAT(CM11,"-LWN00",RIGHT(A11,1))</f>
        <v>3-LWN002</v>
      </c>
      <c r="P11" s="118" t="str">
        <f t="shared" ref="P11:P13" ca="1" si="46">IFERROR(VLOOKUP($U11,INDIRECT($V11),20,FALSE)&amp;IF(OR(L11&lt;1,N11="Yes"),", SQUARE CUT",CONCATENATE(", ",L11,"° BEVEL")),"-") &amp; IF(D11&lt;&gt;0,  CONCATENATE(", MITER ", ROUND(D11,2),"°"),"")</f>
        <v>LONG FLANGE, 1-150RFLWN, 37.5° BEVEL</v>
      </c>
      <c r="Q11" s="145">
        <f ca="1">(X11-Y11)/2</f>
        <v>0.5</v>
      </c>
      <c r="R11" s="37">
        <f t="shared" ca="1" si="41"/>
        <v>0.5</v>
      </c>
      <c r="S11" s="172"/>
      <c r="T11" s="37">
        <f ca="1">Q11</f>
        <v>0.5</v>
      </c>
      <c r="U11" s="70" t="str">
        <f>CONCATENATE(I11,"-NPS",H11," x ",K11," [",F11,"]")</f>
        <v>150-NPS1 x 9 [SA350 LF2]</v>
      </c>
      <c r="V11" s="70" t="s">
        <v>6401</v>
      </c>
      <c r="W11" s="70">
        <v>3</v>
      </c>
      <c r="X11" s="35">
        <f t="shared" ref="X11:X13" ca="1" si="47">VLOOKUP($U11,INDIRECT($V11),8,FALSE)</f>
        <v>2</v>
      </c>
      <c r="Y11" s="82">
        <f t="shared" si="42"/>
        <v>1</v>
      </c>
      <c r="Z11" s="82">
        <f t="shared" si="42"/>
        <v>150</v>
      </c>
      <c r="AA11" s="129">
        <f>IF(L11&lt;1,60,90-L11)</f>
        <v>52.5</v>
      </c>
      <c r="AB11" s="37" t="str">
        <f t="shared" si="12"/>
        <v>U</v>
      </c>
      <c r="AC11" s="217" t="str">
        <f t="shared" si="13"/>
        <v>S</v>
      </c>
      <c r="AD11" s="37" t="str">
        <f t="shared" si="14"/>
        <v>U</v>
      </c>
      <c r="AE11" s="37" t="str">
        <f t="shared" si="0"/>
        <v>S</v>
      </c>
      <c r="AF11" s="245" t="str">
        <f t="shared" si="1"/>
        <v>S</v>
      </c>
      <c r="AG11" s="245" t="str">
        <f t="shared" si="1"/>
        <v>S</v>
      </c>
      <c r="AH11" s="87">
        <f ca="1">AH10</f>
        <v>150</v>
      </c>
      <c r="AI11" s="89">
        <f t="shared" ref="AI11:AJ11" si="48">AI10</f>
        <v>1</v>
      </c>
      <c r="AJ11" s="89">
        <f t="shared" si="48"/>
        <v>300</v>
      </c>
      <c r="AK11" s="89">
        <f>AK10</f>
        <v>1</v>
      </c>
      <c r="AL11" s="263">
        <f ca="1">VLOOKUP($U11,INDIRECT($V11),10,FALSE)</f>
        <v>150</v>
      </c>
      <c r="AM11" s="43">
        <f>$H11</f>
        <v>1</v>
      </c>
      <c r="AN11" s="43">
        <f>$J11</f>
        <v>300</v>
      </c>
      <c r="AO11" s="43">
        <f>IF($N11="Yes",2,1)</f>
        <v>1</v>
      </c>
      <c r="AP11" s="87">
        <f ca="1">AP12</f>
        <v>150</v>
      </c>
      <c r="AQ11" s="89">
        <f>AQ12</f>
        <v>1</v>
      </c>
      <c r="AR11" s="89">
        <f>AR12</f>
        <v>300</v>
      </c>
      <c r="AS11" s="88">
        <f>AS12</f>
        <v>1</v>
      </c>
      <c r="AT11" s="87">
        <f ca="1">AT13</f>
        <v>150</v>
      </c>
      <c r="AU11" s="89">
        <f>AU13</f>
        <v>1</v>
      </c>
      <c r="AV11" s="89">
        <f>AV13</f>
        <v>300</v>
      </c>
      <c r="AW11" s="256">
        <f>AW13</f>
        <v>1</v>
      </c>
      <c r="AX11" s="87">
        <f ca="1">AX10</f>
        <v>80</v>
      </c>
      <c r="AY11" s="89">
        <f t="shared" ref="AY11:AZ11" si="49">AY10</f>
        <v>2</v>
      </c>
      <c r="AZ11" s="89">
        <f t="shared" si="49"/>
        <v>300</v>
      </c>
      <c r="BA11" s="89">
        <f>BA10</f>
        <v>1</v>
      </c>
      <c r="BB11" s="268">
        <f ca="1">BB$26</f>
        <v>80</v>
      </c>
      <c r="BC11" s="269">
        <f>BC$26</f>
        <v>2</v>
      </c>
      <c r="BD11" s="269">
        <f>BD$26</f>
        <v>300</v>
      </c>
      <c r="BE11" s="270">
        <f>BE$26</f>
        <v>1</v>
      </c>
      <c r="BF11" s="87">
        <f ca="1">BF12</f>
        <v>80</v>
      </c>
      <c r="BG11" s="89">
        <f>BG12</f>
        <v>2</v>
      </c>
      <c r="BH11" s="89">
        <f>BH12</f>
        <v>300</v>
      </c>
      <c r="BI11" s="88">
        <f>BI12</f>
        <v>1</v>
      </c>
      <c r="BJ11" s="87">
        <f ca="1">BJ13</f>
        <v>80</v>
      </c>
      <c r="BK11" s="89">
        <f>BK13</f>
        <v>2</v>
      </c>
      <c r="BL11" s="89">
        <f>BL13</f>
        <v>300</v>
      </c>
      <c r="BM11" s="256">
        <f>BM13</f>
        <v>1</v>
      </c>
      <c r="BN11" s="141">
        <f>$M$10</f>
        <v>0.125</v>
      </c>
      <c r="BO11" s="61" t="str">
        <f t="shared" ref="BO11:BS13" si="50">"S"</f>
        <v>S</v>
      </c>
      <c r="BP11" s="143" t="str">
        <f t="shared" ref="BP11:BP13" si="51">IF(BO11="U","S","U")</f>
        <v>U</v>
      </c>
      <c r="BQ11" s="64" t="str">
        <f t="shared" si="3"/>
        <v>S</v>
      </c>
      <c r="BR11" s="64" t="str">
        <f t="shared" ref="BR11:BR13" si="52">$BQ11</f>
        <v>S</v>
      </c>
      <c r="BS11" s="61" t="str">
        <f t="shared" si="50"/>
        <v>S</v>
      </c>
      <c r="BT11" s="143" t="str">
        <f t="shared" si="43"/>
        <v>U</v>
      </c>
      <c r="BU11" s="230" t="str">
        <f>IF(N11="Yes","U","S")</f>
        <v>S</v>
      </c>
      <c r="BV11" s="143">
        <f>IF(BU11="U", Q11+0.125, 0.000001)</f>
        <v>9.9999999999999995E-7</v>
      </c>
      <c r="BW11" s="143" t="str">
        <f t="shared" si="20"/>
        <v>U</v>
      </c>
      <c r="BX11" s="233" t="str">
        <f>BU11</f>
        <v>S</v>
      </c>
      <c r="BY11" s="233" t="str">
        <f t="shared" si="21"/>
        <v>U</v>
      </c>
      <c r="BZ11" s="61" t="str">
        <f t="shared" si="22"/>
        <v>S</v>
      </c>
      <c r="CA11" s="64" t="str">
        <f t="shared" ref="CA11:CD13" si="53">$BZ11</f>
        <v>S</v>
      </c>
      <c r="CB11" s="64" t="str">
        <f t="shared" si="53"/>
        <v>S</v>
      </c>
      <c r="CC11" s="64" t="str">
        <f t="shared" si="53"/>
        <v>S</v>
      </c>
      <c r="CD11" s="64" t="str">
        <f t="shared" si="53"/>
        <v>S</v>
      </c>
      <c r="CE11" s="61" t="str">
        <f t="shared" ref="CE11:CE13" si="54">"U"</f>
        <v>U</v>
      </c>
      <c r="CF11" s="35">
        <f t="shared" ref="CF11:CF13" ca="1" si="55">VLOOKUP($U11,INDIRECT($V11),11,FALSE)</f>
        <v>4.25</v>
      </c>
      <c r="CG11" s="35">
        <f t="shared" ref="CG11:CG13" ca="1" si="56">VLOOKUP($U11,INDIRECT($V11),12,FALSE)</f>
        <v>0.5625</v>
      </c>
      <c r="CH11" s="35">
        <f t="shared" ref="CH11:CH13" ca="1" si="57">VLOOKUP($U11,INDIRECT($V11),13,FALSE)</f>
        <v>2</v>
      </c>
      <c r="CI11" s="35">
        <f t="shared" ref="CI11:CI13" ca="1" si="58">VLOOKUP($U11,INDIRECT($V11),15,FALSE)</f>
        <v>4</v>
      </c>
      <c r="CJ11" s="35">
        <f t="shared" ref="CJ11:CJ13" ca="1" si="59">VLOOKUP($U11,INDIRECT($V11),16,FALSE)</f>
        <v>0.625</v>
      </c>
      <c r="CK11" s="35">
        <f t="shared" ref="CK11:CK13" ca="1" si="60">VLOOKUP($U11,INDIRECT($V11),17,FALSE)</f>
        <v>3.125</v>
      </c>
      <c r="CL11" s="35">
        <f t="shared" ref="CL11:CL13" ca="1" si="61">VLOOKUP($U11,INDIRECT($V11),18,FALSE)</f>
        <v>90</v>
      </c>
      <c r="CM11" s="291" t="str">
        <f t="shared" si="34"/>
        <v>3</v>
      </c>
      <c r="CN11" s="36" t="str">
        <f t="shared" si="25"/>
        <v>.3</v>
      </c>
      <c r="CO11" s="35" t="str">
        <f t="shared" si="26"/>
        <v>3-SEC</v>
      </c>
      <c r="CP11" s="36" t="str">
        <f>"AXC Materials:"&amp;F11</f>
        <v>AXC Materials:SA350 LF2</v>
      </c>
      <c r="CQ11" s="81" t="str">
        <f t="shared" ref="CQ11:CQ13" si="62">$A$9</f>
        <v>_LWN</v>
      </c>
      <c r="CR11" s="307"/>
      <c r="CS11" s="295"/>
      <c r="CT11" s="296"/>
      <c r="CY11" s="35" t="str">
        <f t="shared" si="27"/>
        <v>3-HDR</v>
      </c>
      <c r="DB11" s="36" t="str">
        <f ca="1">IFERROR(VLOOKUP($U11,INDIRECT($V11),  IF(E11="No", 2, 27),   FALSE),"-")&amp;"02"</f>
        <v>LF010202</v>
      </c>
    </row>
    <row r="12" spans="1:106" ht="18.75" customHeight="1" x14ac:dyDescent="0.25">
      <c r="A12" s="77" t="str">
        <f>CONCATENATE("LWN-",A7)</f>
        <v>LWN-Size3</v>
      </c>
      <c r="B12" s="173"/>
      <c r="C12" s="75" t="s">
        <v>24</v>
      </c>
      <c r="D12" s="131">
        <f t="shared" ref="D12:D13" si="63">$D$10</f>
        <v>0</v>
      </c>
      <c r="E12" s="235" t="str">
        <f t="shared" ref="E12:E13" si="64">E$10</f>
        <v>No</v>
      </c>
      <c r="F12" s="133" t="str">
        <f>$F$10</f>
        <v>SA350 LF2</v>
      </c>
      <c r="G12" s="139" t="str">
        <f>LWN_Material_Type</f>
        <v>Carbon</v>
      </c>
      <c r="H12" s="34">
        <v>1</v>
      </c>
      <c r="I12" s="34">
        <v>150</v>
      </c>
      <c r="J12" s="36">
        <v>300</v>
      </c>
      <c r="K12" s="34">
        <v>9</v>
      </c>
      <c r="L12" s="133">
        <f t="shared" ref="L12:L13" si="65">$L$10</f>
        <v>37.5</v>
      </c>
      <c r="M12" s="140">
        <f>$M$10</f>
        <v>0.125</v>
      </c>
      <c r="N12" s="235" t="str">
        <f t="shared" ref="N12:N13" si="66">N$10</f>
        <v>No</v>
      </c>
      <c r="O12" s="36" t="str">
        <f t="shared" si="45"/>
        <v>3-LWN003</v>
      </c>
      <c r="P12" s="118" t="str">
        <f t="shared" ca="1" si="46"/>
        <v>LONG FLANGE, 1-150RFLWN, 37.5° BEVEL</v>
      </c>
      <c r="Q12" s="145">
        <f ca="1">(X12-Y12)/2</f>
        <v>0.5</v>
      </c>
      <c r="R12" s="37">
        <f t="shared" ca="1" si="41"/>
        <v>0.5</v>
      </c>
      <c r="S12" s="172"/>
      <c r="T12" s="37">
        <f ca="1">Q12</f>
        <v>0.5</v>
      </c>
      <c r="U12" s="70" t="str">
        <f>CONCATENATE(I12,"-NPS",H12," x ",K12," [",F12,"]")</f>
        <v>150-NPS1 x 9 [SA350 LF2]</v>
      </c>
      <c r="V12" s="70" t="s">
        <v>6401</v>
      </c>
      <c r="W12" s="70">
        <v>3</v>
      </c>
      <c r="X12" s="35">
        <f t="shared" ca="1" si="47"/>
        <v>2</v>
      </c>
      <c r="Y12" s="82">
        <f t="shared" si="42"/>
        <v>1</v>
      </c>
      <c r="Z12" s="82">
        <f t="shared" si="42"/>
        <v>150</v>
      </c>
      <c r="AA12" s="129">
        <f>IF(L12&lt;1,60,90-L12)</f>
        <v>52.5</v>
      </c>
      <c r="AB12" s="37" t="str">
        <f t="shared" si="12"/>
        <v>S</v>
      </c>
      <c r="AC12" s="217" t="str">
        <f t="shared" si="13"/>
        <v>U</v>
      </c>
      <c r="AD12" s="37" t="str">
        <f t="shared" si="14"/>
        <v>U</v>
      </c>
      <c r="AE12" s="37" t="str">
        <f t="shared" si="0"/>
        <v>S</v>
      </c>
      <c r="AF12" s="245" t="str">
        <f t="shared" si="1"/>
        <v>S</v>
      </c>
      <c r="AG12" s="245" t="str">
        <f t="shared" si="1"/>
        <v>S</v>
      </c>
      <c r="AH12" s="87">
        <f ca="1">AH10</f>
        <v>150</v>
      </c>
      <c r="AI12" s="89">
        <f t="shared" ref="AI12:AJ12" si="67">AI10</f>
        <v>1</v>
      </c>
      <c r="AJ12" s="89">
        <f t="shared" si="67"/>
        <v>300</v>
      </c>
      <c r="AK12" s="88">
        <f>AK10</f>
        <v>1</v>
      </c>
      <c r="AL12" s="87">
        <f t="shared" ref="AL12:AN12" ca="1" si="68">AL11</f>
        <v>150</v>
      </c>
      <c r="AM12" s="89">
        <f t="shared" si="68"/>
        <v>1</v>
      </c>
      <c r="AN12" s="89">
        <f t="shared" si="68"/>
        <v>300</v>
      </c>
      <c r="AO12" s="89">
        <f>AO11</f>
        <v>1</v>
      </c>
      <c r="AP12" s="263">
        <f ca="1">VLOOKUP($U12,INDIRECT($V12),10,FALSE)</f>
        <v>150</v>
      </c>
      <c r="AQ12" s="43">
        <f>$H12</f>
        <v>1</v>
      </c>
      <c r="AR12" s="43">
        <f>$J12</f>
        <v>300</v>
      </c>
      <c r="AS12" s="239">
        <f>IF($N12="Yes",2,1)</f>
        <v>1</v>
      </c>
      <c r="AT12" s="87">
        <f ca="1">AT13</f>
        <v>150</v>
      </c>
      <c r="AU12" s="89">
        <f>AU13</f>
        <v>1</v>
      </c>
      <c r="AV12" s="89">
        <f>AV13</f>
        <v>300</v>
      </c>
      <c r="AW12" s="256">
        <f>AW13</f>
        <v>1</v>
      </c>
      <c r="AX12" s="87">
        <f ca="1">AX10</f>
        <v>80</v>
      </c>
      <c r="AY12" s="89">
        <f t="shared" ref="AY12:AZ12" si="69">AY10</f>
        <v>2</v>
      </c>
      <c r="AZ12" s="89">
        <f t="shared" si="69"/>
        <v>300</v>
      </c>
      <c r="BA12" s="88">
        <f>BA10</f>
        <v>1</v>
      </c>
      <c r="BB12" s="87">
        <f t="shared" ref="BB12:BD12" ca="1" si="70">BB11</f>
        <v>80</v>
      </c>
      <c r="BC12" s="89">
        <f t="shared" si="70"/>
        <v>2</v>
      </c>
      <c r="BD12" s="89">
        <f t="shared" si="70"/>
        <v>300</v>
      </c>
      <c r="BE12" s="89">
        <f>BE11</f>
        <v>1</v>
      </c>
      <c r="BF12" s="268">
        <f ca="1">BF$27</f>
        <v>80</v>
      </c>
      <c r="BG12" s="269">
        <f>BG$27</f>
        <v>2</v>
      </c>
      <c r="BH12" s="269">
        <f>BH$27</f>
        <v>300</v>
      </c>
      <c r="BI12" s="270">
        <f>BI$27</f>
        <v>1</v>
      </c>
      <c r="BJ12" s="87">
        <f ca="1">BJ13</f>
        <v>80</v>
      </c>
      <c r="BK12" s="89">
        <f>BK13</f>
        <v>2</v>
      </c>
      <c r="BL12" s="89">
        <f>BL13</f>
        <v>300</v>
      </c>
      <c r="BM12" s="256">
        <f>BM13</f>
        <v>1</v>
      </c>
      <c r="BN12" s="141">
        <f>$M$10</f>
        <v>0.125</v>
      </c>
      <c r="BO12" s="61" t="str">
        <f t="shared" si="50"/>
        <v>S</v>
      </c>
      <c r="BP12" s="143" t="str">
        <f t="shared" si="51"/>
        <v>U</v>
      </c>
      <c r="BQ12" s="64" t="str">
        <f t="shared" si="3"/>
        <v>S</v>
      </c>
      <c r="BR12" s="64" t="str">
        <f t="shared" si="52"/>
        <v>S</v>
      </c>
      <c r="BS12" s="61" t="str">
        <f t="shared" si="50"/>
        <v>S</v>
      </c>
      <c r="BT12" s="143" t="str">
        <f t="shared" si="43"/>
        <v>U</v>
      </c>
      <c r="BU12" s="230" t="str">
        <f>IF(N12="Yes","U","S")</f>
        <v>S</v>
      </c>
      <c r="BV12" s="143">
        <f>IF(BU12="U", Q12+0.125, 0.000001)</f>
        <v>9.9999999999999995E-7</v>
      </c>
      <c r="BW12" s="143" t="str">
        <f t="shared" si="20"/>
        <v>U</v>
      </c>
      <c r="BX12" s="233" t="str">
        <f>BU12</f>
        <v>S</v>
      </c>
      <c r="BY12" s="233" t="str">
        <f t="shared" si="21"/>
        <v>U</v>
      </c>
      <c r="BZ12" s="61" t="str">
        <f t="shared" si="22"/>
        <v>S</v>
      </c>
      <c r="CA12" s="64" t="str">
        <f t="shared" si="53"/>
        <v>S</v>
      </c>
      <c r="CB12" s="64" t="str">
        <f t="shared" si="53"/>
        <v>S</v>
      </c>
      <c r="CC12" s="64" t="str">
        <f t="shared" si="53"/>
        <v>S</v>
      </c>
      <c r="CD12" s="64" t="str">
        <f t="shared" si="53"/>
        <v>S</v>
      </c>
      <c r="CE12" s="61" t="str">
        <f t="shared" si="54"/>
        <v>U</v>
      </c>
      <c r="CF12" s="35">
        <f t="shared" ca="1" si="55"/>
        <v>4.25</v>
      </c>
      <c r="CG12" s="35">
        <f t="shared" ca="1" si="56"/>
        <v>0.5625</v>
      </c>
      <c r="CH12" s="35">
        <f t="shared" ca="1" si="57"/>
        <v>2</v>
      </c>
      <c r="CI12" s="35">
        <f t="shared" ca="1" si="58"/>
        <v>4</v>
      </c>
      <c r="CJ12" s="35">
        <f t="shared" ca="1" si="59"/>
        <v>0.625</v>
      </c>
      <c r="CK12" s="35">
        <f t="shared" ca="1" si="60"/>
        <v>3.125</v>
      </c>
      <c r="CL12" s="35">
        <f t="shared" ca="1" si="61"/>
        <v>90</v>
      </c>
      <c r="CM12" s="291" t="str">
        <f t="shared" si="34"/>
        <v>3</v>
      </c>
      <c r="CN12" s="36" t="str">
        <f t="shared" si="25"/>
        <v>.3</v>
      </c>
      <c r="CO12" s="35" t="str">
        <f t="shared" si="26"/>
        <v>3-SEC</v>
      </c>
      <c r="CP12" s="36" t="str">
        <f>"AXC Materials:"&amp;F12</f>
        <v>AXC Materials:SA350 LF2</v>
      </c>
      <c r="CQ12" s="81" t="str">
        <f t="shared" si="62"/>
        <v>_LWN</v>
      </c>
      <c r="CR12" s="307"/>
      <c r="CS12" s="295"/>
      <c r="CT12" s="296"/>
      <c r="CY12" s="35" t="str">
        <f t="shared" si="27"/>
        <v>3-HDR</v>
      </c>
      <c r="DB12" s="36" t="str">
        <f ca="1">IFERROR(VLOOKUP($U12,INDIRECT($V12),  IF(E12="No", 2, 27),   FALSE),"-")&amp;"03"</f>
        <v>LF010203</v>
      </c>
    </row>
    <row r="13" spans="1:106" ht="15.75" thickBot="1" x14ac:dyDescent="0.3">
      <c r="A13" s="78" t="str">
        <f>CONCATENATE("LWN-",A8)</f>
        <v>LWN-Size4</v>
      </c>
      <c r="B13" s="174"/>
      <c r="C13" s="177" t="s">
        <v>7253</v>
      </c>
      <c r="D13" s="132">
        <f t="shared" si="63"/>
        <v>0</v>
      </c>
      <c r="E13" s="238" t="str">
        <f t="shared" si="64"/>
        <v>No</v>
      </c>
      <c r="F13" s="178" t="str">
        <f>$F$10</f>
        <v>SA350 LF2</v>
      </c>
      <c r="G13" s="179" t="str">
        <f>LWN_Material_Type</f>
        <v>Carbon</v>
      </c>
      <c r="H13" s="57">
        <v>1</v>
      </c>
      <c r="I13" s="57">
        <v>150</v>
      </c>
      <c r="J13" s="58">
        <v>300</v>
      </c>
      <c r="K13" s="57">
        <v>9</v>
      </c>
      <c r="L13" s="178">
        <f t="shared" si="65"/>
        <v>37.5</v>
      </c>
      <c r="M13" s="180">
        <f>$M$10</f>
        <v>0.125</v>
      </c>
      <c r="N13" s="238" t="str">
        <f t="shared" si="66"/>
        <v>No</v>
      </c>
      <c r="O13" s="58" t="str">
        <f t="shared" si="45"/>
        <v>3-LWN004</v>
      </c>
      <c r="P13" s="181" t="str">
        <f t="shared" ca="1" si="46"/>
        <v>LONG FLANGE, 1-150RFLWN, 37.5° BEVEL</v>
      </c>
      <c r="Q13" s="146">
        <f ca="1">(X13-Y13)/2</f>
        <v>0.5</v>
      </c>
      <c r="R13" s="60">
        <f t="shared" ca="1" si="41"/>
        <v>0.5</v>
      </c>
      <c r="S13" s="182"/>
      <c r="T13" s="60">
        <f ca="1">Q13</f>
        <v>0.5</v>
      </c>
      <c r="U13" s="71" t="str">
        <f>CONCATENATE(I13,"-NPS",H13," x ",K13," [",F13,"]")</f>
        <v>150-NPS1 x 9 [SA350 LF2]</v>
      </c>
      <c r="V13" s="71" t="s">
        <v>6401</v>
      </c>
      <c r="W13" s="71">
        <v>3</v>
      </c>
      <c r="X13" s="59">
        <f t="shared" ca="1" si="47"/>
        <v>2</v>
      </c>
      <c r="Y13" s="183">
        <f t="shared" si="42"/>
        <v>1</v>
      </c>
      <c r="Z13" s="183">
        <f t="shared" si="42"/>
        <v>150</v>
      </c>
      <c r="AA13" s="184">
        <f>IF(L13&lt;1,60,90-L13)</f>
        <v>52.5</v>
      </c>
      <c r="AB13" s="60" t="str">
        <f t="shared" si="12"/>
        <v>U</v>
      </c>
      <c r="AC13" s="219" t="str">
        <f t="shared" si="13"/>
        <v>S</v>
      </c>
      <c r="AD13" s="60" t="str">
        <f t="shared" si="14"/>
        <v>U</v>
      </c>
      <c r="AE13" s="60" t="str">
        <f t="shared" si="0"/>
        <v>S</v>
      </c>
      <c r="AF13" s="246" t="str">
        <f t="shared" si="1"/>
        <v>S</v>
      </c>
      <c r="AG13" s="246" t="str">
        <f t="shared" si="1"/>
        <v>S</v>
      </c>
      <c r="AH13" s="185">
        <f ca="1">AH10</f>
        <v>150</v>
      </c>
      <c r="AI13" s="186">
        <f t="shared" ref="AI13:AJ13" si="71">AI10</f>
        <v>1</v>
      </c>
      <c r="AJ13" s="186">
        <f t="shared" si="71"/>
        <v>300</v>
      </c>
      <c r="AK13" s="187">
        <f>AK10</f>
        <v>1</v>
      </c>
      <c r="AL13" s="185">
        <f t="shared" ref="AL13:AN13" ca="1" si="72">AL11</f>
        <v>150</v>
      </c>
      <c r="AM13" s="186">
        <f t="shared" si="72"/>
        <v>1</v>
      </c>
      <c r="AN13" s="186">
        <f t="shared" si="72"/>
        <v>300</v>
      </c>
      <c r="AO13" s="187">
        <f>AO11</f>
        <v>1</v>
      </c>
      <c r="AP13" s="185">
        <f ca="1">AP12</f>
        <v>150</v>
      </c>
      <c r="AQ13" s="186">
        <f>AQ12</f>
        <v>1</v>
      </c>
      <c r="AR13" s="186">
        <f>AR12</f>
        <v>300</v>
      </c>
      <c r="AS13" s="187">
        <f>AS12</f>
        <v>1</v>
      </c>
      <c r="AT13" s="264">
        <f ca="1">VLOOKUP($U13,INDIRECT($V13),10,FALSE)</f>
        <v>150</v>
      </c>
      <c r="AU13" s="265">
        <f>$H13</f>
        <v>1</v>
      </c>
      <c r="AV13" s="265">
        <f>$J13</f>
        <v>300</v>
      </c>
      <c r="AW13" s="257">
        <f>IF($N13="Yes",2,1)</f>
        <v>1</v>
      </c>
      <c r="AX13" s="185">
        <f ca="1">AX10</f>
        <v>80</v>
      </c>
      <c r="AY13" s="186">
        <f t="shared" ref="AY13:AZ13" si="73">AY10</f>
        <v>2</v>
      </c>
      <c r="AZ13" s="186">
        <f t="shared" si="73"/>
        <v>300</v>
      </c>
      <c r="BA13" s="187">
        <f>BA10</f>
        <v>1</v>
      </c>
      <c r="BB13" s="185">
        <f t="shared" ref="BB13:BD13" ca="1" si="74">BB11</f>
        <v>80</v>
      </c>
      <c r="BC13" s="186">
        <f t="shared" si="74"/>
        <v>2</v>
      </c>
      <c r="BD13" s="186">
        <f t="shared" si="74"/>
        <v>300</v>
      </c>
      <c r="BE13" s="187">
        <f>BE11</f>
        <v>1</v>
      </c>
      <c r="BF13" s="185">
        <f ca="1">BF12</f>
        <v>80</v>
      </c>
      <c r="BG13" s="186">
        <f>BG12</f>
        <v>2</v>
      </c>
      <c r="BH13" s="186">
        <f>BH12</f>
        <v>300</v>
      </c>
      <c r="BI13" s="187">
        <f>BI12</f>
        <v>1</v>
      </c>
      <c r="BJ13" s="271">
        <f ca="1">BJ$28</f>
        <v>80</v>
      </c>
      <c r="BK13" s="272">
        <f>BK$28</f>
        <v>2</v>
      </c>
      <c r="BL13" s="272">
        <f>BL$28</f>
        <v>300</v>
      </c>
      <c r="BM13" s="273">
        <f>BM$28</f>
        <v>1</v>
      </c>
      <c r="BN13" s="188">
        <f>$M$10</f>
        <v>0.125</v>
      </c>
      <c r="BO13" s="62" t="str">
        <f t="shared" si="50"/>
        <v>S</v>
      </c>
      <c r="BP13" s="144" t="str">
        <f t="shared" si="51"/>
        <v>U</v>
      </c>
      <c r="BQ13" s="65" t="str">
        <f t="shared" si="3"/>
        <v>S</v>
      </c>
      <c r="BR13" s="65" t="str">
        <f t="shared" si="52"/>
        <v>S</v>
      </c>
      <c r="BS13" s="62" t="str">
        <f t="shared" si="50"/>
        <v>S</v>
      </c>
      <c r="BT13" s="144" t="str">
        <f t="shared" si="43"/>
        <v>U</v>
      </c>
      <c r="BU13" s="231" t="str">
        <f>IF(N13="Yes","U","S")</f>
        <v>S</v>
      </c>
      <c r="BV13" s="144">
        <f>IF(BU13="U", Q13+0.125, 0.000001)</f>
        <v>9.9999999999999995E-7</v>
      </c>
      <c r="BW13" s="144" t="str">
        <f t="shared" si="20"/>
        <v>U</v>
      </c>
      <c r="BX13" s="234" t="str">
        <f>BU13</f>
        <v>S</v>
      </c>
      <c r="BY13" s="234" t="str">
        <f t="shared" si="21"/>
        <v>U</v>
      </c>
      <c r="BZ13" s="62" t="str">
        <f t="shared" si="22"/>
        <v>S</v>
      </c>
      <c r="CA13" s="64" t="str">
        <f t="shared" si="53"/>
        <v>S</v>
      </c>
      <c r="CB13" s="64" t="str">
        <f t="shared" si="53"/>
        <v>S</v>
      </c>
      <c r="CC13" s="64" t="str">
        <f t="shared" si="53"/>
        <v>S</v>
      </c>
      <c r="CD13" s="64" t="str">
        <f t="shared" si="53"/>
        <v>S</v>
      </c>
      <c r="CE13" s="62" t="str">
        <f t="shared" si="54"/>
        <v>U</v>
      </c>
      <c r="CF13" s="59">
        <f t="shared" ca="1" si="55"/>
        <v>4.25</v>
      </c>
      <c r="CG13" s="59">
        <f t="shared" ca="1" si="56"/>
        <v>0.5625</v>
      </c>
      <c r="CH13" s="59">
        <f t="shared" ca="1" si="57"/>
        <v>2</v>
      </c>
      <c r="CI13" s="59">
        <f t="shared" ca="1" si="58"/>
        <v>4</v>
      </c>
      <c r="CJ13" s="59">
        <f t="shared" ca="1" si="59"/>
        <v>0.625</v>
      </c>
      <c r="CK13" s="59">
        <f t="shared" ca="1" si="60"/>
        <v>3.125</v>
      </c>
      <c r="CL13" s="59">
        <f t="shared" ca="1" si="61"/>
        <v>90</v>
      </c>
      <c r="CM13" s="292" t="str">
        <f t="shared" si="34"/>
        <v>3</v>
      </c>
      <c r="CN13" s="58" t="str">
        <f t="shared" si="25"/>
        <v>.3</v>
      </c>
      <c r="CO13" s="59" t="str">
        <f t="shared" si="26"/>
        <v>3-SEC</v>
      </c>
      <c r="CP13" s="58" t="str">
        <f>"AXC Materials:"&amp;F13</f>
        <v>AXC Materials:SA350 LF2</v>
      </c>
      <c r="CQ13" s="189" t="str">
        <f t="shared" si="62"/>
        <v>_LWN</v>
      </c>
      <c r="CR13" s="307"/>
      <c r="CS13" s="297"/>
      <c r="CT13" s="298"/>
      <c r="CY13" s="59" t="str">
        <f t="shared" si="27"/>
        <v>3-HDR</v>
      </c>
      <c r="DB13" s="58" t="str">
        <f ca="1">IFERROR(VLOOKUP($U13,INDIRECT($V13),  IF(E13="No", 2, 27),   FALSE),"-")&amp;"04"</f>
        <v>LF010204</v>
      </c>
    </row>
    <row r="14" spans="1:106" ht="15.75" hidden="1" customHeight="1" thickTop="1" thickBot="1" x14ac:dyDescent="0.3">
      <c r="A14" s="130" t="s">
        <v>7146</v>
      </c>
      <c r="B14" s="199" t="str">
        <f>B15</f>
        <v>-</v>
      </c>
      <c r="C14" s="198" t="str">
        <f>C15</f>
        <v>Header Box</v>
      </c>
      <c r="D14" s="199">
        <f t="shared" ref="D14:CP14" si="75">D15</f>
        <v>0</v>
      </c>
      <c r="E14" s="126" t="str">
        <f t="shared" si="75"/>
        <v>No</v>
      </c>
      <c r="F14" s="200" t="str">
        <f t="shared" si="75"/>
        <v>SA106 GR.B</v>
      </c>
      <c r="G14" s="200" t="str">
        <f t="shared" si="75"/>
        <v>Carbon</v>
      </c>
      <c r="H14" s="199">
        <f t="shared" si="75"/>
        <v>4</v>
      </c>
      <c r="I14" s="199">
        <f t="shared" si="75"/>
        <v>80</v>
      </c>
      <c r="J14" s="199">
        <f t="shared" si="75"/>
        <v>300</v>
      </c>
      <c r="K14" s="199">
        <f t="shared" si="75"/>
        <v>0</v>
      </c>
      <c r="L14" s="199">
        <f t="shared" si="75"/>
        <v>37.5</v>
      </c>
      <c r="M14" s="126">
        <f t="shared" si="75"/>
        <v>0.125</v>
      </c>
      <c r="N14" s="126" t="str">
        <f t="shared" si="75"/>
        <v>No</v>
      </c>
      <c r="O14" s="199" t="str">
        <f>O15</f>
        <v>3-PIP061</v>
      </c>
      <c r="P14" s="201" t="str">
        <f t="shared" ref="P14" ca="1" si="76">IFERROR(VLOOKUP($U14,INDIRECT($V14),20,FALSE)&amp;IF(OR(L14&lt;1,N14="Yes"),", SQUARE CUT",CONCATENATE(", ",L14,"° BEVEL")),"-")</f>
        <v>-</v>
      </c>
      <c r="Q14" s="202">
        <f t="shared" ca="1" si="75"/>
        <v>0.33700000000000002</v>
      </c>
      <c r="R14" s="203" t="e">
        <f t="shared" ca="1" si="75"/>
        <v>#VALUE!</v>
      </c>
      <c r="S14" s="204" t="e">
        <f t="shared" ca="1" si="75"/>
        <v>#VALUE!</v>
      </c>
      <c r="T14" s="204">
        <f t="shared" ca="1" si="75"/>
        <v>0.23699999999999999</v>
      </c>
      <c r="U14" s="205" t="s">
        <v>7146</v>
      </c>
      <c r="V14" s="205" t="str">
        <f t="shared" si="75"/>
        <v>Pipe_Bevel</v>
      </c>
      <c r="W14" s="205">
        <f t="shared" si="75"/>
        <v>3.3825000000000003</v>
      </c>
      <c r="X14" s="206">
        <f t="shared" ca="1" si="75"/>
        <v>4.5</v>
      </c>
      <c r="Y14" s="206">
        <f t="shared" ca="1" si="75"/>
        <v>3.8260000000000001</v>
      </c>
      <c r="Z14" s="206">
        <f t="shared" ca="1" si="75"/>
        <v>80</v>
      </c>
      <c r="AA14" s="206">
        <f t="shared" si="75"/>
        <v>52.5</v>
      </c>
      <c r="AB14" s="204" t="str">
        <f t="shared" si="75"/>
        <v>S</v>
      </c>
      <c r="AC14" s="203" t="str">
        <f t="shared" si="75"/>
        <v>U</v>
      </c>
      <c r="AD14" s="203" t="str">
        <f t="shared" si="14"/>
        <v>U</v>
      </c>
      <c r="AE14" s="203" t="str">
        <f t="shared" si="0"/>
        <v>S</v>
      </c>
      <c r="AF14" s="203" t="str">
        <f t="shared" si="1"/>
        <v>S</v>
      </c>
      <c r="AG14" s="203" t="str">
        <f t="shared" si="1"/>
        <v>S</v>
      </c>
      <c r="AH14" s="258">
        <f ca="1">AH15</f>
        <v>80</v>
      </c>
      <c r="AI14" s="254">
        <f t="shared" ref="AI14:AV14" si="77">AI15</f>
        <v>4</v>
      </c>
      <c r="AJ14" s="254">
        <f t="shared" si="77"/>
        <v>300</v>
      </c>
      <c r="AK14" s="254">
        <f>AK15</f>
        <v>1</v>
      </c>
      <c r="AL14" s="258">
        <f t="shared" ca="1" si="77"/>
        <v>80</v>
      </c>
      <c r="AM14" s="254">
        <f t="shared" si="77"/>
        <v>4</v>
      </c>
      <c r="AN14" s="254">
        <f t="shared" si="77"/>
        <v>300</v>
      </c>
      <c r="AO14" s="255">
        <f>AO15</f>
        <v>1</v>
      </c>
      <c r="AP14" s="258">
        <f t="shared" ca="1" si="77"/>
        <v>80</v>
      </c>
      <c r="AQ14" s="254">
        <f t="shared" si="77"/>
        <v>4</v>
      </c>
      <c r="AR14" s="254">
        <f t="shared" si="77"/>
        <v>300</v>
      </c>
      <c r="AS14" s="255">
        <f>AS15</f>
        <v>1</v>
      </c>
      <c r="AT14" s="258">
        <f t="shared" ca="1" si="77"/>
        <v>80</v>
      </c>
      <c r="AU14" s="254">
        <f t="shared" si="77"/>
        <v>4</v>
      </c>
      <c r="AV14" s="254">
        <f t="shared" si="77"/>
        <v>300</v>
      </c>
      <c r="AW14" s="259">
        <f>AW15</f>
        <v>1</v>
      </c>
      <c r="AX14" s="253">
        <f t="shared" ca="1" si="75"/>
        <v>80</v>
      </c>
      <c r="AY14" s="208">
        <f t="shared" si="75"/>
        <v>2</v>
      </c>
      <c r="AZ14" s="208">
        <f t="shared" si="75"/>
        <v>300</v>
      </c>
      <c r="BA14" s="208">
        <f>BA15</f>
        <v>1</v>
      </c>
      <c r="BB14" s="207">
        <f ca="1">BB15</f>
        <v>80</v>
      </c>
      <c r="BC14" s="208">
        <f t="shared" si="75"/>
        <v>2</v>
      </c>
      <c r="BD14" s="205">
        <f t="shared" si="75"/>
        <v>300</v>
      </c>
      <c r="BE14" s="208">
        <f>BE15</f>
        <v>1</v>
      </c>
      <c r="BF14" s="207">
        <f t="shared" ca="1" si="75"/>
        <v>80</v>
      </c>
      <c r="BG14" s="208">
        <f t="shared" si="75"/>
        <v>2</v>
      </c>
      <c r="BH14" s="205">
        <f t="shared" si="75"/>
        <v>300</v>
      </c>
      <c r="BI14" s="208">
        <f>BI15</f>
        <v>1</v>
      </c>
      <c r="BJ14" s="207">
        <f t="shared" ca="1" si="75"/>
        <v>80</v>
      </c>
      <c r="BK14" s="208">
        <f t="shared" si="75"/>
        <v>2</v>
      </c>
      <c r="BL14" s="208">
        <f t="shared" si="75"/>
        <v>300</v>
      </c>
      <c r="BM14" s="208">
        <f>BM15</f>
        <v>1</v>
      </c>
      <c r="BN14" s="126">
        <f t="shared" si="75"/>
        <v>0.125</v>
      </c>
      <c r="BO14" s="126" t="str">
        <f t="shared" si="75"/>
        <v>S</v>
      </c>
      <c r="BP14" s="209" t="str">
        <f t="shared" si="75"/>
        <v>U</v>
      </c>
      <c r="BQ14" s="126" t="str">
        <f t="shared" si="75"/>
        <v>U</v>
      </c>
      <c r="BR14" s="126" t="str">
        <f t="shared" si="75"/>
        <v>U</v>
      </c>
      <c r="BS14" s="126" t="str">
        <f>BS15</f>
        <v>S</v>
      </c>
      <c r="BT14" s="209" t="str">
        <f>BT15</f>
        <v>U</v>
      </c>
      <c r="BU14" s="209" t="str">
        <f t="shared" ref="BU14:BW14" si="78">BU15</f>
        <v>S</v>
      </c>
      <c r="BV14" s="209">
        <f t="shared" si="78"/>
        <v>9.9999999999999995E-7</v>
      </c>
      <c r="BW14" s="209" t="str">
        <f t="shared" si="78"/>
        <v>U</v>
      </c>
      <c r="BX14" s="209" t="str">
        <f>BX15</f>
        <v>S</v>
      </c>
      <c r="BY14" s="209" t="str">
        <f>BY15</f>
        <v>U</v>
      </c>
      <c r="BZ14" s="126" t="str">
        <f t="shared" ref="BZ14:CD14" si="79">BZ15</f>
        <v>S</v>
      </c>
      <c r="CA14" s="126" t="str">
        <f t="shared" si="79"/>
        <v>S</v>
      </c>
      <c r="CB14" s="126" t="str">
        <f t="shared" si="79"/>
        <v>S</v>
      </c>
      <c r="CC14" s="126" t="str">
        <f t="shared" si="79"/>
        <v>S</v>
      </c>
      <c r="CD14" s="126" t="str">
        <f t="shared" si="79"/>
        <v>S</v>
      </c>
      <c r="CE14" s="126" t="str">
        <f t="shared" si="75"/>
        <v>S</v>
      </c>
      <c r="CF14" s="206">
        <f t="shared" si="75"/>
        <v>4.25</v>
      </c>
      <c r="CG14" s="206">
        <f t="shared" si="75"/>
        <v>0.5625</v>
      </c>
      <c r="CH14" s="206">
        <f t="shared" si="75"/>
        <v>2</v>
      </c>
      <c r="CI14" s="206">
        <f t="shared" si="75"/>
        <v>4</v>
      </c>
      <c r="CJ14" s="206">
        <f t="shared" si="75"/>
        <v>0.625</v>
      </c>
      <c r="CK14" s="206">
        <f t="shared" si="75"/>
        <v>3.125</v>
      </c>
      <c r="CL14" s="206">
        <f t="shared" si="75"/>
        <v>90</v>
      </c>
      <c r="CM14" s="199" t="str">
        <f t="shared" si="34"/>
        <v>3</v>
      </c>
      <c r="CN14" s="199" t="str">
        <f t="shared" si="25"/>
        <v>.3</v>
      </c>
      <c r="CO14" s="206" t="str">
        <f t="shared" si="26"/>
        <v>3-SEC</v>
      </c>
      <c r="CP14" s="199" t="str">
        <f t="shared" si="75"/>
        <v>AXC Materials:SA106 GR.B</v>
      </c>
      <c r="CQ14" s="127"/>
      <c r="CR14" s="307"/>
      <c r="CS14" s="282"/>
      <c r="CT14" s="282"/>
      <c r="CY14" s="206" t="str">
        <f t="shared" si="27"/>
        <v>3-HDR</v>
      </c>
      <c r="DB14" s="199" t="str">
        <f ca="1">DB15</f>
        <v>PB108021</v>
      </c>
    </row>
    <row r="15" spans="1:106" ht="15.75" thickTop="1" x14ac:dyDescent="0.25">
      <c r="A15" s="196" t="str">
        <f>CONCATENATE("OP-",A5)</f>
        <v>OP-Size1</v>
      </c>
      <c r="B15" s="34" t="str">
        <f>B5</f>
        <v>-</v>
      </c>
      <c r="C15" s="197" t="s">
        <v>24</v>
      </c>
      <c r="D15" s="34">
        <f>Pipe_Angle</f>
        <v>0</v>
      </c>
      <c r="E15" s="226" t="s">
        <v>7167</v>
      </c>
      <c r="F15" s="34" t="s">
        <v>3</v>
      </c>
      <c r="G15" s="36" t="str">
        <f>VLOOKUP(F15,Pipe_Material_Table,2,FALSE)</f>
        <v>Carbon</v>
      </c>
      <c r="H15" s="34">
        <v>4</v>
      </c>
      <c r="I15" s="34">
        <v>80</v>
      </c>
      <c r="J15" s="34">
        <v>300</v>
      </c>
      <c r="K15" s="137"/>
      <c r="L15" s="34">
        <v>37.5</v>
      </c>
      <c r="M15" s="147">
        <f>IF(Pipe_Angle=0, 0.125, 0.0625)</f>
        <v>0.125</v>
      </c>
      <c r="N15" s="226" t="s">
        <v>7167</v>
      </c>
      <c r="O15" s="36" t="str">
        <f>_xlfn.CONCAT(CM15,"-PIP06",RIGHT(A15,1))</f>
        <v>3-PIP061</v>
      </c>
      <c r="P15" s="176" t="str">
        <f>CONCATENATE("PIPE, ",H15," SCH-",I15)&amp;IF(OR(L15&lt;1,N15="Yes"),CONCATENATE(", BOE ",90-AA15,"°"),CONCATENATE(", BBE ",L15,"°")) &amp; IF(D15&lt;&gt;0,  CONCATENATE(", MITER ", ROUND(D15,2),"°"),"")</f>
        <v>PIPE, 4 SCH-80, BBE 37.5°</v>
      </c>
      <c r="Q15" s="145">
        <f ca="1">VLOOKUP($U15,INDIRECT($V15),8,FALSE)</f>
        <v>0.33700000000000002</v>
      </c>
      <c r="R15" s="36" t="e">
        <f t="shared" ref="R15:R18" ca="1" si="80">IF(B15=0, Q15, (T15*0.875)+B15 )</f>
        <v>#VALUE!</v>
      </c>
      <c r="S15" s="36" t="e">
        <f ca="1">IF(B15=0, "YES",  IF(R15&lt;=Q15,"YES","NO"))</f>
        <v>#VALUE!</v>
      </c>
      <c r="T15" s="36">
        <f ca="1">VLOOKUP("P"&amp;H15&amp;" SCH-"&amp;"STD"&amp;" ["&amp;F15&amp;"]",INDIRECT(V15),8,FALSE)</f>
        <v>0.23699999999999999</v>
      </c>
      <c r="U15" s="70" t="str">
        <f ca="1">VLOOKUP("P"&amp;H15&amp;" SCH-"&amp;I15&amp;" ["&amp;F15&amp;"]",INDIRECT(V15),1,FALSE)</f>
        <v>P4 SCH-80 [SA106 GR.B]</v>
      </c>
      <c r="V15" s="70" t="s">
        <v>298</v>
      </c>
      <c r="W15" s="70">
        <f>VLOOKUP(CONCATENATE("Wneck Flange ",J15,"-NPS",H15," SCH-",I15),WNeck_Flange,2,FALSE)</f>
        <v>3.3825000000000003</v>
      </c>
      <c r="X15" s="35">
        <f ca="1">VLOOKUP($U15,INDIRECT($V15),6,FALSE)</f>
        <v>4.5</v>
      </c>
      <c r="Y15" s="35">
        <f ca="1">VLOOKUP($U15,INDIRECT($V15),7,FALSE)</f>
        <v>3.8260000000000001</v>
      </c>
      <c r="Z15" s="35">
        <f ca="1">VLOOKUP($U15,INDIRECT($V15),10,FALSE)</f>
        <v>80</v>
      </c>
      <c r="AA15" s="35">
        <f>IF(L15&lt;1,60,90-L15)</f>
        <v>52.5</v>
      </c>
      <c r="AB15" s="37" t="str">
        <f>IF($C15="Side Frame","U","S")</f>
        <v>S</v>
      </c>
      <c r="AC15" s="217" t="str">
        <f>IF($C15="Header Box","U","S")</f>
        <v>U</v>
      </c>
      <c r="AD15" s="217" t="str">
        <f t="shared" si="14"/>
        <v>U</v>
      </c>
      <c r="AE15" s="217" t="str">
        <f t="shared" si="0"/>
        <v>S</v>
      </c>
      <c r="AF15" s="242" t="str">
        <f>"S"</f>
        <v>S</v>
      </c>
      <c r="AG15" s="242" t="str">
        <f>"S"</f>
        <v>S</v>
      </c>
      <c r="AH15" s="260">
        <f ca="1">VLOOKUP($U15,INDIRECT($V15),10,FALSE)</f>
        <v>80</v>
      </c>
      <c r="AI15" s="261">
        <f>$H15</f>
        <v>4</v>
      </c>
      <c r="AJ15" s="261">
        <f>$J15</f>
        <v>300</v>
      </c>
      <c r="AK15" s="261">
        <f>IF($N15="Yes",2,1)</f>
        <v>1</v>
      </c>
      <c r="AL15" s="193">
        <f ca="1">AL16</f>
        <v>80</v>
      </c>
      <c r="AM15" s="194">
        <f>AM16</f>
        <v>4</v>
      </c>
      <c r="AN15" s="194">
        <f>AN16</f>
        <v>300</v>
      </c>
      <c r="AO15" s="194">
        <f>AO16</f>
        <v>1</v>
      </c>
      <c r="AP15" s="193">
        <f ca="1">AP17</f>
        <v>80</v>
      </c>
      <c r="AQ15" s="194">
        <f>AQ17</f>
        <v>4</v>
      </c>
      <c r="AR15" s="194">
        <f>AR17</f>
        <v>300</v>
      </c>
      <c r="AS15" s="195">
        <f>AS17</f>
        <v>1</v>
      </c>
      <c r="AT15" s="193">
        <f ca="1">AT18</f>
        <v>80</v>
      </c>
      <c r="AU15" s="194">
        <f>AU18</f>
        <v>4</v>
      </c>
      <c r="AV15" s="194">
        <f>AV18</f>
        <v>300</v>
      </c>
      <c r="AW15" s="262">
        <f>AW18</f>
        <v>1</v>
      </c>
      <c r="AX15" s="266">
        <f ca="1">AX$25</f>
        <v>80</v>
      </c>
      <c r="AY15" s="267">
        <f>AY$25</f>
        <v>2</v>
      </c>
      <c r="AZ15" s="267">
        <f>AZ$25</f>
        <v>300</v>
      </c>
      <c r="BA15" s="267">
        <f>BA$25</f>
        <v>1</v>
      </c>
      <c r="BB15" s="193">
        <f ca="1">BB16</f>
        <v>80</v>
      </c>
      <c r="BC15" s="194">
        <f>BC16</f>
        <v>2</v>
      </c>
      <c r="BD15" s="194">
        <f>BD16</f>
        <v>300</v>
      </c>
      <c r="BE15" s="194">
        <f>BE16</f>
        <v>1</v>
      </c>
      <c r="BF15" s="193">
        <f ca="1">BF17</f>
        <v>80</v>
      </c>
      <c r="BG15" s="194">
        <f>BG17</f>
        <v>2</v>
      </c>
      <c r="BH15" s="194">
        <f>BH17</f>
        <v>300</v>
      </c>
      <c r="BI15" s="195">
        <f>BI17</f>
        <v>1</v>
      </c>
      <c r="BJ15" s="193">
        <f ca="1">BJ18</f>
        <v>80</v>
      </c>
      <c r="BK15" s="194">
        <f>BK18</f>
        <v>2</v>
      </c>
      <c r="BL15" s="194">
        <f>BL18</f>
        <v>300</v>
      </c>
      <c r="BM15" s="262">
        <f>BM18</f>
        <v>1</v>
      </c>
      <c r="BN15" s="140">
        <f>$M$15</f>
        <v>0.125</v>
      </c>
      <c r="BO15" s="61" t="str">
        <f>"S"</f>
        <v>S</v>
      </c>
      <c r="BP15" s="143" t="str">
        <f t="shared" ref="BP15:BP18" si="81">IF(BO15="U","S","U")</f>
        <v>U</v>
      </c>
      <c r="BQ15" s="210" t="str">
        <f>"U"</f>
        <v>U</v>
      </c>
      <c r="BR15" s="64" t="str">
        <f>$BQ15</f>
        <v>U</v>
      </c>
      <c r="BS15" s="61" t="str">
        <f>"S"</f>
        <v>S</v>
      </c>
      <c r="BT15" s="143" t="str">
        <f t="shared" ref="BT15:BT18" si="82">IF(BS15="U","S","U")</f>
        <v>U</v>
      </c>
      <c r="BU15" s="230" t="str">
        <f>IF(N15="Yes","U","S")</f>
        <v>S</v>
      </c>
      <c r="BV15" s="143">
        <f>IF(BU15="U", Q15+0.125, 0.000001)</f>
        <v>9.9999999999999995E-7</v>
      </c>
      <c r="BW15" s="143" t="str">
        <f t="shared" si="20"/>
        <v>U</v>
      </c>
      <c r="BX15" s="233" t="str">
        <f>BU15</f>
        <v>S</v>
      </c>
      <c r="BY15" s="233" t="str">
        <f t="shared" si="21"/>
        <v>U</v>
      </c>
      <c r="BZ15" s="61" t="str">
        <f t="shared" si="22"/>
        <v>S</v>
      </c>
      <c r="CA15" s="64" t="str">
        <f>$BZ15</f>
        <v>S</v>
      </c>
      <c r="CB15" s="64" t="str">
        <f t="shared" ref="CB15:CD15" si="83">$BZ15</f>
        <v>S</v>
      </c>
      <c r="CC15" s="64" t="str">
        <f t="shared" si="83"/>
        <v>S</v>
      </c>
      <c r="CD15" s="64" t="str">
        <f t="shared" si="83"/>
        <v>S</v>
      </c>
      <c r="CE15" s="61" t="str">
        <f>"S"</f>
        <v>S</v>
      </c>
      <c r="CF15" s="35">
        <v>4.25</v>
      </c>
      <c r="CG15" s="35">
        <v>0.5625</v>
      </c>
      <c r="CH15" s="35">
        <v>2</v>
      </c>
      <c r="CI15" s="35">
        <v>4</v>
      </c>
      <c r="CJ15" s="35">
        <v>0.625</v>
      </c>
      <c r="CK15" s="35">
        <v>3.125</v>
      </c>
      <c r="CL15" s="35">
        <v>90</v>
      </c>
      <c r="CM15" s="291" t="str">
        <f t="shared" si="34"/>
        <v>3</v>
      </c>
      <c r="CN15" s="36" t="str">
        <f t="shared" si="25"/>
        <v>.3</v>
      </c>
      <c r="CO15" s="35" t="str">
        <f t="shared" si="26"/>
        <v>3-SEC</v>
      </c>
      <c r="CP15" s="36" t="str">
        <f>"AXC Materials:"&amp;F15</f>
        <v>AXC Materials:SA106 GR.B</v>
      </c>
      <c r="CQ15" s="81" t="str">
        <f>$A$14</f>
        <v>_Only Pipe</v>
      </c>
      <c r="CR15" s="307"/>
      <c r="CS15" s="293" t="s">
        <v>7250</v>
      </c>
      <c r="CT15" s="294"/>
      <c r="CY15" s="35" t="str">
        <f t="shared" si="27"/>
        <v>3-HDR</v>
      </c>
      <c r="DB15" s="36" t="str">
        <f ca="1">IFERROR(VLOOKUP($U15,INDIRECT($V15),   IF(E15="No", 5, 11),   FALSE),"-")&amp;"21"</f>
        <v>PB108021</v>
      </c>
    </row>
    <row r="16" spans="1:106" ht="15" x14ac:dyDescent="0.25">
      <c r="A16" s="77" t="str">
        <f t="shared" ref="A16:A18" si="84">CONCATENATE("OP-",A6)</f>
        <v>OP-Size2</v>
      </c>
      <c r="B16" s="131" t="str">
        <f>B15</f>
        <v>-</v>
      </c>
      <c r="C16" s="74" t="s">
        <v>7253</v>
      </c>
      <c r="D16" s="134">
        <f>$D$15</f>
        <v>0</v>
      </c>
      <c r="E16" s="235" t="str">
        <f>E$15</f>
        <v>No</v>
      </c>
      <c r="F16" s="131" t="str">
        <f>$F$5</f>
        <v>SA106 GR.B</v>
      </c>
      <c r="G16" s="131" t="str">
        <f>Pipe_Material_Type</f>
        <v>Carbon</v>
      </c>
      <c r="H16" s="34">
        <v>4</v>
      </c>
      <c r="I16" s="117">
        <v>80</v>
      </c>
      <c r="J16" s="34">
        <v>300</v>
      </c>
      <c r="K16" s="136"/>
      <c r="L16" s="131">
        <f>$L$5</f>
        <v>37.5</v>
      </c>
      <c r="M16" s="64">
        <f>$M$5</f>
        <v>0.125</v>
      </c>
      <c r="N16" s="235" t="str">
        <f>N$15</f>
        <v>No</v>
      </c>
      <c r="O16" s="36" t="str">
        <f t="shared" ref="O16:O18" si="85">_xlfn.CONCAT(CM16,"-PIP06",RIGHT(A16,1))</f>
        <v>3-PIP062</v>
      </c>
      <c r="P16" s="118" t="str">
        <f t="shared" ref="P16:P18" si="86">CONCATENATE("PIPE, ",H16," SCH-",I16)&amp;IF(OR(L16&lt;1,N16="Yes"),CONCATENATE(", BOE ",90-AA16,"°"),CONCATENATE(", BBE ",L16,"°")) &amp; IF(D16&lt;&gt;0,  CONCATENATE(", MITER ", ROUND(D16,2),"°"),"")</f>
        <v>PIPE, 4 SCH-80, BBE 37.5°</v>
      </c>
      <c r="Q16" s="145">
        <f ca="1">VLOOKUP($U16,INDIRECT($V16),8,FALSE)</f>
        <v>0.33700000000000002</v>
      </c>
      <c r="R16" s="39" t="e">
        <f t="shared" ca="1" si="80"/>
        <v>#VALUE!</v>
      </c>
      <c r="S16" s="39" t="e">
        <f ca="1">IF(B16=0, "YES",  IF(R16&lt;=Q16,"YES","NO"))</f>
        <v>#VALUE!</v>
      </c>
      <c r="T16" s="39">
        <f ca="1">VLOOKUP("P"&amp;H16&amp;" SCH-"&amp;"STD"&amp;" ["&amp;F16&amp;"]",INDIRECT(V16),8,FALSE)</f>
        <v>0.23699999999999999</v>
      </c>
      <c r="U16" s="70" t="str">
        <f ca="1">VLOOKUP("P"&amp;H16&amp;" SCH-"&amp;I16&amp;" ["&amp;F16&amp;"]",INDIRECT(V16),1,FALSE)</f>
        <v>P4 SCH-80 [SA106 GR.B]</v>
      </c>
      <c r="V16" s="70" t="s">
        <v>298</v>
      </c>
      <c r="W16" s="70">
        <f>VLOOKUP(CONCATENATE("Wneck Flange ",J16,"-NPS",H16," SCH-",I16),WNeck_Flange,2,FALSE)</f>
        <v>3.3825000000000003</v>
      </c>
      <c r="X16" s="35">
        <f ca="1">VLOOKUP($U16,INDIRECT($V16),6,FALSE)</f>
        <v>4.5</v>
      </c>
      <c r="Y16" s="35">
        <f ca="1">VLOOKUP($U16,INDIRECT($V16),7,FALSE)</f>
        <v>3.8260000000000001</v>
      </c>
      <c r="Z16" s="35">
        <f ca="1">VLOOKUP($U16,INDIRECT($V16),10,FALSE)</f>
        <v>80</v>
      </c>
      <c r="AA16" s="128">
        <f>IF(L16&lt;1,60,90-L16)</f>
        <v>52.5</v>
      </c>
      <c r="AB16" s="39" t="str">
        <f t="shared" si="12"/>
        <v>U</v>
      </c>
      <c r="AC16" s="218" t="str">
        <f t="shared" si="13"/>
        <v>S</v>
      </c>
      <c r="AD16" s="218" t="str">
        <f t="shared" si="14"/>
        <v>U</v>
      </c>
      <c r="AE16" s="218" t="str">
        <f t="shared" si="0"/>
        <v>S</v>
      </c>
      <c r="AF16" s="242" t="str">
        <f t="shared" ref="AF16:AG23" si="87">"S"</f>
        <v>S</v>
      </c>
      <c r="AG16" s="242" t="str">
        <f t="shared" si="87"/>
        <v>S</v>
      </c>
      <c r="AH16" s="87">
        <f ca="1">AH15</f>
        <v>80</v>
      </c>
      <c r="AI16" s="89">
        <f t="shared" ref="AI16:AJ16" si="88">AI15</f>
        <v>4</v>
      </c>
      <c r="AJ16" s="89">
        <f t="shared" si="88"/>
        <v>300</v>
      </c>
      <c r="AK16" s="89">
        <f>AK15</f>
        <v>1</v>
      </c>
      <c r="AL16" s="263">
        <f ca="1">VLOOKUP($U16,INDIRECT($V16),10,FALSE)</f>
        <v>80</v>
      </c>
      <c r="AM16" s="43">
        <f>$H16</f>
        <v>4</v>
      </c>
      <c r="AN16" s="43">
        <f>$J16</f>
        <v>300</v>
      </c>
      <c r="AO16" s="43">
        <f>IF($N16="Yes",2,1)</f>
        <v>1</v>
      </c>
      <c r="AP16" s="87">
        <f ca="1">AP17</f>
        <v>80</v>
      </c>
      <c r="AQ16" s="89">
        <f>AQ17</f>
        <v>4</v>
      </c>
      <c r="AR16" s="89">
        <f>AR17</f>
        <v>300</v>
      </c>
      <c r="AS16" s="88">
        <f>AS17</f>
        <v>1</v>
      </c>
      <c r="AT16" s="87">
        <f ca="1">AT18</f>
        <v>80</v>
      </c>
      <c r="AU16" s="89">
        <f>AU18</f>
        <v>4</v>
      </c>
      <c r="AV16" s="89">
        <f>AV18</f>
        <v>300</v>
      </c>
      <c r="AW16" s="256">
        <f>AW18</f>
        <v>1</v>
      </c>
      <c r="AX16" s="87">
        <f ca="1">AX15</f>
        <v>80</v>
      </c>
      <c r="AY16" s="89">
        <f t="shared" ref="AY16:AZ16" si="89">AY15</f>
        <v>2</v>
      </c>
      <c r="AZ16" s="89">
        <f t="shared" si="89"/>
        <v>300</v>
      </c>
      <c r="BA16" s="89">
        <f>BA15</f>
        <v>1</v>
      </c>
      <c r="BB16" s="268">
        <f ca="1">BB$26</f>
        <v>80</v>
      </c>
      <c r="BC16" s="269">
        <f>BC$26</f>
        <v>2</v>
      </c>
      <c r="BD16" s="269">
        <f>BD$26</f>
        <v>300</v>
      </c>
      <c r="BE16" s="270">
        <f>BE$26</f>
        <v>1</v>
      </c>
      <c r="BF16" s="87">
        <f ca="1">BF17</f>
        <v>80</v>
      </c>
      <c r="BG16" s="89">
        <f>BG17</f>
        <v>2</v>
      </c>
      <c r="BH16" s="89">
        <f>BH17</f>
        <v>300</v>
      </c>
      <c r="BI16" s="88">
        <f>BI17</f>
        <v>1</v>
      </c>
      <c r="BJ16" s="87">
        <f ca="1">BJ18</f>
        <v>80</v>
      </c>
      <c r="BK16" s="89">
        <f>BK18</f>
        <v>2</v>
      </c>
      <c r="BL16" s="89">
        <f>BL18</f>
        <v>300</v>
      </c>
      <c r="BM16" s="256">
        <f>BM18</f>
        <v>1</v>
      </c>
      <c r="BN16" s="64">
        <f t="shared" ref="BN16:BN18" si="90">$M$15</f>
        <v>0.125</v>
      </c>
      <c r="BO16" s="61" t="str">
        <f t="shared" ref="BO16:BO18" si="91">"S"</f>
        <v>S</v>
      </c>
      <c r="BP16" s="143" t="str">
        <f t="shared" si="81"/>
        <v>U</v>
      </c>
      <c r="BQ16" s="61" t="str">
        <f t="shared" ref="BQ16:BQ18" si="92">"U"</f>
        <v>U</v>
      </c>
      <c r="BR16" s="64" t="str">
        <f t="shared" ref="BR16:BR18" si="93">$BQ16</f>
        <v>U</v>
      </c>
      <c r="BS16" s="61" t="str">
        <f t="shared" ref="BS16:BS18" si="94">"S"</f>
        <v>S</v>
      </c>
      <c r="BT16" s="143" t="str">
        <f t="shared" si="82"/>
        <v>U</v>
      </c>
      <c r="BU16" s="230" t="str">
        <f>IF(N16="Yes","U","S")</f>
        <v>S</v>
      </c>
      <c r="BV16" s="143">
        <f>IF(BU16="U", Q16+0.125, 0.000001)</f>
        <v>9.9999999999999995E-7</v>
      </c>
      <c r="BW16" s="143" t="str">
        <f t="shared" si="20"/>
        <v>U</v>
      </c>
      <c r="BX16" s="233" t="str">
        <f>BU16</f>
        <v>S</v>
      </c>
      <c r="BY16" s="233" t="str">
        <f t="shared" si="21"/>
        <v>U</v>
      </c>
      <c r="BZ16" s="61" t="str">
        <f t="shared" si="22"/>
        <v>S</v>
      </c>
      <c r="CA16" s="64" t="str">
        <f t="shared" ref="CA16:CD18" si="95">$BZ16</f>
        <v>S</v>
      </c>
      <c r="CB16" s="64" t="str">
        <f t="shared" si="95"/>
        <v>S</v>
      </c>
      <c r="CC16" s="64" t="str">
        <f t="shared" si="95"/>
        <v>S</v>
      </c>
      <c r="CD16" s="64" t="str">
        <f t="shared" si="95"/>
        <v>S</v>
      </c>
      <c r="CE16" s="61" t="str">
        <f t="shared" ref="CE16:CE18" si="96">"S"</f>
        <v>S</v>
      </c>
      <c r="CF16" s="35">
        <v>4.25</v>
      </c>
      <c r="CG16" s="35">
        <v>0.5625</v>
      </c>
      <c r="CH16" s="35">
        <v>2</v>
      </c>
      <c r="CI16" s="35">
        <v>4</v>
      </c>
      <c r="CJ16" s="35">
        <v>0.625</v>
      </c>
      <c r="CK16" s="35">
        <v>3.125</v>
      </c>
      <c r="CL16" s="35">
        <v>90</v>
      </c>
      <c r="CM16" s="290" t="str">
        <f t="shared" si="34"/>
        <v>3</v>
      </c>
      <c r="CN16" s="38" t="str">
        <f t="shared" si="25"/>
        <v>.3</v>
      </c>
      <c r="CO16" s="128" t="str">
        <f t="shared" si="26"/>
        <v>3-SEC</v>
      </c>
      <c r="CP16" s="38" t="str">
        <f>"AXC Materials:"&amp;F16</f>
        <v>AXC Materials:SA106 GR.B</v>
      </c>
      <c r="CQ16" s="175" t="str">
        <f t="shared" ref="CQ16:CQ18" si="97">$A$14</f>
        <v>_Only Pipe</v>
      </c>
      <c r="CR16" s="307"/>
      <c r="CS16" s="295"/>
      <c r="CT16" s="296"/>
      <c r="CY16" s="128" t="str">
        <f t="shared" si="27"/>
        <v>3-HDR</v>
      </c>
      <c r="DB16" s="36" t="str">
        <f ca="1">IFERROR(VLOOKUP($U16,INDIRECT($V16),   IF(E16="No", 5, 11),   FALSE),"-")&amp;"22"</f>
        <v>PB108022</v>
      </c>
    </row>
    <row r="17" spans="1:106" ht="15" x14ac:dyDescent="0.25">
      <c r="A17" s="77" t="str">
        <f t="shared" si="84"/>
        <v>OP-Size3</v>
      </c>
      <c r="B17" s="131" t="str">
        <f>B15</f>
        <v>-</v>
      </c>
      <c r="C17" s="74" t="s">
        <v>24</v>
      </c>
      <c r="D17" s="131">
        <f t="shared" ref="D17:D18" si="98">$D$15</f>
        <v>0</v>
      </c>
      <c r="E17" s="236" t="str">
        <f t="shared" ref="E17:E18" si="99">E$15</f>
        <v>No</v>
      </c>
      <c r="F17" s="131" t="str">
        <f>$F$5</f>
        <v>SA106 GR.B</v>
      </c>
      <c r="G17" s="131" t="str">
        <f>Pipe_Material_Type</f>
        <v>Carbon</v>
      </c>
      <c r="H17" s="34">
        <v>4</v>
      </c>
      <c r="I17" s="117">
        <v>80</v>
      </c>
      <c r="J17" s="34">
        <v>300</v>
      </c>
      <c r="K17" s="137"/>
      <c r="L17" s="131">
        <f>$L$5</f>
        <v>37.5</v>
      </c>
      <c r="M17" s="64">
        <f>$M$5</f>
        <v>0.125</v>
      </c>
      <c r="N17" s="236" t="str">
        <f t="shared" ref="N17:N18" si="100">N$15</f>
        <v>No</v>
      </c>
      <c r="O17" s="36" t="str">
        <f t="shared" si="85"/>
        <v>3-PIP063</v>
      </c>
      <c r="P17" s="118" t="str">
        <f t="shared" si="86"/>
        <v>PIPE, 4 SCH-80, BBE 37.5°</v>
      </c>
      <c r="Q17" s="145">
        <f ca="1">VLOOKUP($U17,INDIRECT($V17),8,FALSE)</f>
        <v>0.33700000000000002</v>
      </c>
      <c r="R17" s="37" t="e">
        <f t="shared" ca="1" si="80"/>
        <v>#VALUE!</v>
      </c>
      <c r="S17" s="37" t="e">
        <f ca="1">IF(B17=0, "YES",  IF(R17&lt;=Q17,"YES","NO"))</f>
        <v>#VALUE!</v>
      </c>
      <c r="T17" s="37">
        <f ca="1">VLOOKUP("P"&amp;H17&amp;" SCH-"&amp;"STD"&amp;" ["&amp;F17&amp;"]",INDIRECT(V17),8,FALSE)</f>
        <v>0.23699999999999999</v>
      </c>
      <c r="U17" s="70" t="str">
        <f ca="1">VLOOKUP("P"&amp;H17&amp;" SCH-"&amp;I17&amp;" ["&amp;F17&amp;"]",INDIRECT(V17),1,FALSE)</f>
        <v>P4 SCH-80 [SA106 GR.B]</v>
      </c>
      <c r="V17" s="70" t="s">
        <v>298</v>
      </c>
      <c r="W17" s="70">
        <f>VLOOKUP(CONCATENATE("Wneck Flange ",J17,"-NPS",H17," SCH-",I17),WNeck_Flange,2,FALSE)</f>
        <v>3.3825000000000003</v>
      </c>
      <c r="X17" s="35">
        <f ca="1">VLOOKUP($U17,INDIRECT($V17),6,FALSE)</f>
        <v>4.5</v>
      </c>
      <c r="Y17" s="35">
        <f ca="1">VLOOKUP($U17,INDIRECT($V17),7,FALSE)</f>
        <v>3.8260000000000001</v>
      </c>
      <c r="Z17" s="35">
        <f ca="1">VLOOKUP($U17,INDIRECT($V17),10,FALSE)</f>
        <v>80</v>
      </c>
      <c r="AA17" s="35">
        <f>IF(L17&lt;1,60,90-L17)</f>
        <v>52.5</v>
      </c>
      <c r="AB17" s="37" t="str">
        <f t="shared" si="12"/>
        <v>S</v>
      </c>
      <c r="AC17" s="217" t="str">
        <f t="shared" si="13"/>
        <v>U</v>
      </c>
      <c r="AD17" s="217" t="str">
        <f t="shared" si="14"/>
        <v>U</v>
      </c>
      <c r="AE17" s="217" t="str">
        <f t="shared" si="0"/>
        <v>S</v>
      </c>
      <c r="AF17" s="242" t="str">
        <f t="shared" si="87"/>
        <v>S</v>
      </c>
      <c r="AG17" s="242" t="str">
        <f t="shared" si="87"/>
        <v>S</v>
      </c>
      <c r="AH17" s="87">
        <f ca="1">AH15</f>
        <v>80</v>
      </c>
      <c r="AI17" s="89">
        <f t="shared" ref="AI17:AJ17" si="101">AI15</f>
        <v>4</v>
      </c>
      <c r="AJ17" s="89">
        <f t="shared" si="101"/>
        <v>300</v>
      </c>
      <c r="AK17" s="88">
        <f>AK15</f>
        <v>1</v>
      </c>
      <c r="AL17" s="87">
        <f t="shared" ref="AL17:AN17" ca="1" si="102">AL16</f>
        <v>80</v>
      </c>
      <c r="AM17" s="89">
        <f t="shared" si="102"/>
        <v>4</v>
      </c>
      <c r="AN17" s="89">
        <f t="shared" si="102"/>
        <v>300</v>
      </c>
      <c r="AO17" s="89">
        <f>AO16</f>
        <v>1</v>
      </c>
      <c r="AP17" s="263">
        <f ca="1">VLOOKUP($U17,INDIRECT($V17),10,FALSE)</f>
        <v>80</v>
      </c>
      <c r="AQ17" s="43">
        <f>$H17</f>
        <v>4</v>
      </c>
      <c r="AR17" s="43">
        <f>$J17</f>
        <v>300</v>
      </c>
      <c r="AS17" s="239">
        <f>IF($N17="Yes",2,1)</f>
        <v>1</v>
      </c>
      <c r="AT17" s="87">
        <f ca="1">AT18</f>
        <v>80</v>
      </c>
      <c r="AU17" s="89">
        <f>AU18</f>
        <v>4</v>
      </c>
      <c r="AV17" s="89">
        <f>AV18</f>
        <v>300</v>
      </c>
      <c r="AW17" s="256">
        <f>AW18</f>
        <v>1</v>
      </c>
      <c r="AX17" s="87">
        <f ca="1">AX15</f>
        <v>80</v>
      </c>
      <c r="AY17" s="89">
        <f t="shared" ref="AY17:AZ17" si="103">AY15</f>
        <v>2</v>
      </c>
      <c r="AZ17" s="89">
        <f t="shared" si="103"/>
        <v>300</v>
      </c>
      <c r="BA17" s="88">
        <f>BA15</f>
        <v>1</v>
      </c>
      <c r="BB17" s="87">
        <f t="shared" ref="BB17:BD17" ca="1" si="104">BB16</f>
        <v>80</v>
      </c>
      <c r="BC17" s="89">
        <f t="shared" si="104"/>
        <v>2</v>
      </c>
      <c r="BD17" s="89">
        <f t="shared" si="104"/>
        <v>300</v>
      </c>
      <c r="BE17" s="89">
        <f>BE16</f>
        <v>1</v>
      </c>
      <c r="BF17" s="268">
        <f ca="1">BF$27</f>
        <v>80</v>
      </c>
      <c r="BG17" s="269">
        <f>BG$27</f>
        <v>2</v>
      </c>
      <c r="BH17" s="269">
        <f>BH$27</f>
        <v>300</v>
      </c>
      <c r="BI17" s="270">
        <f>BI$27</f>
        <v>1</v>
      </c>
      <c r="BJ17" s="87">
        <f ca="1">BJ18</f>
        <v>80</v>
      </c>
      <c r="BK17" s="89">
        <f>BK18</f>
        <v>2</v>
      </c>
      <c r="BL17" s="89">
        <f>BL18</f>
        <v>300</v>
      </c>
      <c r="BM17" s="256">
        <f>BM18</f>
        <v>1</v>
      </c>
      <c r="BN17" s="64">
        <f t="shared" si="90"/>
        <v>0.125</v>
      </c>
      <c r="BO17" s="61" t="str">
        <f t="shared" si="91"/>
        <v>S</v>
      </c>
      <c r="BP17" s="143" t="str">
        <f t="shared" si="81"/>
        <v>U</v>
      </c>
      <c r="BQ17" s="61" t="str">
        <f t="shared" si="92"/>
        <v>U</v>
      </c>
      <c r="BR17" s="64" t="str">
        <f t="shared" si="93"/>
        <v>U</v>
      </c>
      <c r="BS17" s="61" t="str">
        <f t="shared" si="94"/>
        <v>S</v>
      </c>
      <c r="BT17" s="143" t="str">
        <f t="shared" si="82"/>
        <v>U</v>
      </c>
      <c r="BU17" s="230" t="str">
        <f>IF(N17="Yes","U","S")</f>
        <v>S</v>
      </c>
      <c r="BV17" s="143">
        <f>IF(BU17="U", Q17+0.125, 0.000001)</f>
        <v>9.9999999999999995E-7</v>
      </c>
      <c r="BW17" s="143" t="str">
        <f t="shared" si="20"/>
        <v>U</v>
      </c>
      <c r="BX17" s="233" t="str">
        <f>BU17</f>
        <v>S</v>
      </c>
      <c r="BY17" s="233" t="str">
        <f t="shared" si="21"/>
        <v>U</v>
      </c>
      <c r="BZ17" s="61" t="str">
        <f t="shared" si="22"/>
        <v>S</v>
      </c>
      <c r="CA17" s="64" t="str">
        <f t="shared" si="95"/>
        <v>S</v>
      </c>
      <c r="CB17" s="64" t="str">
        <f t="shared" si="95"/>
        <v>S</v>
      </c>
      <c r="CC17" s="64" t="str">
        <f t="shared" si="95"/>
        <v>S</v>
      </c>
      <c r="CD17" s="64" t="str">
        <f t="shared" si="95"/>
        <v>S</v>
      </c>
      <c r="CE17" s="61" t="str">
        <f t="shared" si="96"/>
        <v>S</v>
      </c>
      <c r="CF17" s="35">
        <v>4.25</v>
      </c>
      <c r="CG17" s="35">
        <v>0.5625</v>
      </c>
      <c r="CH17" s="35">
        <v>2</v>
      </c>
      <c r="CI17" s="35">
        <v>4</v>
      </c>
      <c r="CJ17" s="35">
        <v>0.625</v>
      </c>
      <c r="CK17" s="35">
        <v>3.125</v>
      </c>
      <c r="CL17" s="35">
        <v>90</v>
      </c>
      <c r="CM17" s="291" t="str">
        <f t="shared" si="34"/>
        <v>3</v>
      </c>
      <c r="CN17" s="36" t="str">
        <f t="shared" si="25"/>
        <v>.3</v>
      </c>
      <c r="CO17" s="35" t="str">
        <f t="shared" si="26"/>
        <v>3-SEC</v>
      </c>
      <c r="CP17" s="36" t="str">
        <f>"AXC Materials:"&amp;F17</f>
        <v>AXC Materials:SA106 GR.B</v>
      </c>
      <c r="CQ17" s="81" t="str">
        <f t="shared" si="97"/>
        <v>_Only Pipe</v>
      </c>
      <c r="CR17" s="307"/>
      <c r="CS17" s="295"/>
      <c r="CT17" s="296"/>
      <c r="CY17" s="35" t="str">
        <f t="shared" si="27"/>
        <v>3-HDR</v>
      </c>
      <c r="DB17" s="36" t="str">
        <f ca="1">IFERROR(VLOOKUP($U17,INDIRECT($V17),   IF(E17="No", 5, 11),   FALSE),"-")&amp;"23"</f>
        <v>PB108023</v>
      </c>
    </row>
    <row r="18" spans="1:106" ht="15.75" thickBot="1" x14ac:dyDescent="0.3">
      <c r="A18" s="78" t="str">
        <f t="shared" si="84"/>
        <v>OP-Size4</v>
      </c>
      <c r="B18" s="132" t="str">
        <f>B15</f>
        <v>-</v>
      </c>
      <c r="C18" s="123" t="s">
        <v>7253</v>
      </c>
      <c r="D18" s="132">
        <f t="shared" si="98"/>
        <v>0</v>
      </c>
      <c r="E18" s="237" t="str">
        <f t="shared" si="99"/>
        <v>No</v>
      </c>
      <c r="F18" s="132" t="str">
        <f>$F$5</f>
        <v>SA106 GR.B</v>
      </c>
      <c r="G18" s="132" t="str">
        <f>Pipe_Material_Type</f>
        <v>Carbon</v>
      </c>
      <c r="H18" s="57">
        <v>4</v>
      </c>
      <c r="I18" s="57">
        <v>80</v>
      </c>
      <c r="J18" s="57">
        <v>300</v>
      </c>
      <c r="K18" s="138"/>
      <c r="L18" s="132">
        <f>$L$5</f>
        <v>37.5</v>
      </c>
      <c r="M18" s="65">
        <f>$M$5</f>
        <v>0.125</v>
      </c>
      <c r="N18" s="237" t="str">
        <f t="shared" si="100"/>
        <v>No</v>
      </c>
      <c r="O18" s="58" t="str">
        <f t="shared" si="85"/>
        <v>3-PIP064</v>
      </c>
      <c r="P18" s="79" t="str">
        <f t="shared" si="86"/>
        <v>PIPE, 4 SCH-80, BBE 37.5°</v>
      </c>
      <c r="Q18" s="146">
        <f ca="1">VLOOKUP($U18,INDIRECT($V18),8,FALSE)</f>
        <v>0.33700000000000002</v>
      </c>
      <c r="R18" s="60" t="e">
        <f t="shared" ca="1" si="80"/>
        <v>#VALUE!</v>
      </c>
      <c r="S18" s="60" t="e">
        <f ca="1">IF(B18=0, "YES",  IF(R18&lt;=Q18,"YES","NO"))</f>
        <v>#VALUE!</v>
      </c>
      <c r="T18" s="60">
        <f ca="1">VLOOKUP("P"&amp;H18&amp;" SCH-"&amp;"STD"&amp;" ["&amp;F18&amp;"]",INDIRECT(V18),8,FALSE)</f>
        <v>0.23699999999999999</v>
      </c>
      <c r="U18" s="71" t="str">
        <f ca="1">VLOOKUP("P"&amp;H18&amp;" SCH-"&amp;I18&amp;" ["&amp;F18&amp;"]",INDIRECT(V18),1,FALSE)</f>
        <v>P4 SCH-80 [SA106 GR.B]</v>
      </c>
      <c r="V18" s="71" t="s">
        <v>298</v>
      </c>
      <c r="W18" s="71">
        <f>VLOOKUP(CONCATENATE("Wneck Flange ",J18,"-NPS",H18," SCH-",I18),WNeck_Flange,2,FALSE)</f>
        <v>3.3825000000000003</v>
      </c>
      <c r="X18" s="59">
        <f ca="1">VLOOKUP($U18,INDIRECT($V18),6,FALSE)</f>
        <v>4.5</v>
      </c>
      <c r="Y18" s="59">
        <f ca="1">VLOOKUP($U18,INDIRECT($V18),7,FALSE)</f>
        <v>3.8260000000000001</v>
      </c>
      <c r="Z18" s="59">
        <f ca="1">VLOOKUP($U18,INDIRECT($V18),10,FALSE)</f>
        <v>80</v>
      </c>
      <c r="AA18" s="59">
        <f>IF(L18&lt;1,60,90-L18)</f>
        <v>52.5</v>
      </c>
      <c r="AB18" s="60" t="str">
        <f t="shared" si="12"/>
        <v>U</v>
      </c>
      <c r="AC18" s="219" t="str">
        <f t="shared" si="13"/>
        <v>S</v>
      </c>
      <c r="AD18" s="219" t="str">
        <f t="shared" si="14"/>
        <v>U</v>
      </c>
      <c r="AE18" s="219" t="str">
        <f t="shared" si="0"/>
        <v>S</v>
      </c>
      <c r="AF18" s="242" t="str">
        <f t="shared" si="87"/>
        <v>S</v>
      </c>
      <c r="AG18" s="242" t="str">
        <f t="shared" si="87"/>
        <v>S</v>
      </c>
      <c r="AH18" s="185">
        <f ca="1">AH15</f>
        <v>80</v>
      </c>
      <c r="AI18" s="186">
        <f t="shared" ref="AI18:AJ18" si="105">AI15</f>
        <v>4</v>
      </c>
      <c r="AJ18" s="186">
        <f t="shared" si="105"/>
        <v>300</v>
      </c>
      <c r="AK18" s="187">
        <f>AK15</f>
        <v>1</v>
      </c>
      <c r="AL18" s="185">
        <f t="shared" ref="AL18:AN18" ca="1" si="106">AL16</f>
        <v>80</v>
      </c>
      <c r="AM18" s="186">
        <f t="shared" si="106"/>
        <v>4</v>
      </c>
      <c r="AN18" s="186">
        <f t="shared" si="106"/>
        <v>300</v>
      </c>
      <c r="AO18" s="187">
        <f>AO16</f>
        <v>1</v>
      </c>
      <c r="AP18" s="185">
        <f ca="1">AP17</f>
        <v>80</v>
      </c>
      <c r="AQ18" s="186">
        <f>AQ17</f>
        <v>4</v>
      </c>
      <c r="AR18" s="186">
        <f>AR17</f>
        <v>300</v>
      </c>
      <c r="AS18" s="187">
        <f>AS17</f>
        <v>1</v>
      </c>
      <c r="AT18" s="264">
        <f ca="1">VLOOKUP($U18,INDIRECT($V18),10,FALSE)</f>
        <v>80</v>
      </c>
      <c r="AU18" s="265">
        <f>$H18</f>
        <v>4</v>
      </c>
      <c r="AV18" s="265">
        <f>$J18</f>
        <v>300</v>
      </c>
      <c r="AW18" s="257">
        <f>IF($N18="Yes",2,1)</f>
        <v>1</v>
      </c>
      <c r="AX18" s="185">
        <f ca="1">AX15</f>
        <v>80</v>
      </c>
      <c r="AY18" s="186">
        <f t="shared" ref="AY18:AZ18" si="107">AY15</f>
        <v>2</v>
      </c>
      <c r="AZ18" s="186">
        <f t="shared" si="107"/>
        <v>300</v>
      </c>
      <c r="BA18" s="187">
        <f>BA15</f>
        <v>1</v>
      </c>
      <c r="BB18" s="185">
        <f t="shared" ref="BB18:BD18" ca="1" si="108">BB16</f>
        <v>80</v>
      </c>
      <c r="BC18" s="186">
        <f t="shared" si="108"/>
        <v>2</v>
      </c>
      <c r="BD18" s="186">
        <f t="shared" si="108"/>
        <v>300</v>
      </c>
      <c r="BE18" s="187">
        <f>BE16</f>
        <v>1</v>
      </c>
      <c r="BF18" s="185">
        <f ca="1">BF17</f>
        <v>80</v>
      </c>
      <c r="BG18" s="186">
        <f>BG17</f>
        <v>2</v>
      </c>
      <c r="BH18" s="186">
        <f>BH17</f>
        <v>300</v>
      </c>
      <c r="BI18" s="187">
        <f>BI17</f>
        <v>1</v>
      </c>
      <c r="BJ18" s="271">
        <f ca="1">BJ$28</f>
        <v>80</v>
      </c>
      <c r="BK18" s="272">
        <f>BK$28</f>
        <v>2</v>
      </c>
      <c r="BL18" s="272">
        <f>BL$28</f>
        <v>300</v>
      </c>
      <c r="BM18" s="273">
        <f>BM$28</f>
        <v>1</v>
      </c>
      <c r="BN18" s="65">
        <f t="shared" si="90"/>
        <v>0.125</v>
      </c>
      <c r="BO18" s="62" t="str">
        <f t="shared" si="91"/>
        <v>S</v>
      </c>
      <c r="BP18" s="144" t="str">
        <f t="shared" si="81"/>
        <v>U</v>
      </c>
      <c r="BQ18" s="62" t="str">
        <f t="shared" si="92"/>
        <v>U</v>
      </c>
      <c r="BR18" s="65" t="str">
        <f t="shared" si="93"/>
        <v>U</v>
      </c>
      <c r="BS18" s="62" t="str">
        <f t="shared" si="94"/>
        <v>S</v>
      </c>
      <c r="BT18" s="144" t="str">
        <f t="shared" si="82"/>
        <v>U</v>
      </c>
      <c r="BU18" s="231" t="str">
        <f>IF(N18="Yes","U","S")</f>
        <v>S</v>
      </c>
      <c r="BV18" s="144">
        <f>IF(BU18="U", Q18+0.125, 0.000001)</f>
        <v>9.9999999999999995E-7</v>
      </c>
      <c r="BW18" s="144" t="str">
        <f t="shared" si="20"/>
        <v>U</v>
      </c>
      <c r="BX18" s="234" t="str">
        <f>BU18</f>
        <v>S</v>
      </c>
      <c r="BY18" s="234" t="str">
        <f t="shared" si="21"/>
        <v>U</v>
      </c>
      <c r="BZ18" s="62" t="str">
        <f t="shared" si="22"/>
        <v>S</v>
      </c>
      <c r="CA18" s="64" t="str">
        <f t="shared" si="95"/>
        <v>S</v>
      </c>
      <c r="CB18" s="64" t="str">
        <f t="shared" si="95"/>
        <v>S</v>
      </c>
      <c r="CC18" s="64" t="str">
        <f t="shared" si="95"/>
        <v>S</v>
      </c>
      <c r="CD18" s="64" t="str">
        <f t="shared" si="95"/>
        <v>S</v>
      </c>
      <c r="CE18" s="62" t="str">
        <f t="shared" si="96"/>
        <v>S</v>
      </c>
      <c r="CF18" s="59">
        <v>4.25</v>
      </c>
      <c r="CG18" s="59">
        <v>0.5625</v>
      </c>
      <c r="CH18" s="59">
        <v>2</v>
      </c>
      <c r="CI18" s="59">
        <v>4</v>
      </c>
      <c r="CJ18" s="59">
        <v>0.625</v>
      </c>
      <c r="CK18" s="59">
        <v>3.125</v>
      </c>
      <c r="CL18" s="59">
        <v>90</v>
      </c>
      <c r="CM18" s="292" t="str">
        <f t="shared" si="34"/>
        <v>3</v>
      </c>
      <c r="CN18" s="58" t="str">
        <f t="shared" si="25"/>
        <v>.3</v>
      </c>
      <c r="CO18" s="59" t="str">
        <f t="shared" si="26"/>
        <v>3-SEC</v>
      </c>
      <c r="CP18" s="58" t="str">
        <f>"AXC Materials:"&amp;F18</f>
        <v>AXC Materials:SA106 GR.B</v>
      </c>
      <c r="CQ18" s="81" t="str">
        <f t="shared" si="97"/>
        <v>_Only Pipe</v>
      </c>
      <c r="CR18" s="307"/>
      <c r="CS18" s="297"/>
      <c r="CT18" s="298"/>
      <c r="CY18" s="59" t="str">
        <f t="shared" si="27"/>
        <v>3-HDR</v>
      </c>
      <c r="DB18" s="58" t="str">
        <f ca="1">IFERROR(VLOOKUP($U18,INDIRECT($V18),   IF(E18="No", 5, 11),   FALSE),"-")&amp;"24"</f>
        <v>PB108024</v>
      </c>
    </row>
    <row r="19" spans="1:106" ht="15.75" hidden="1" customHeight="1" thickTop="1" thickBot="1" x14ac:dyDescent="0.3">
      <c r="A19" s="130" t="s">
        <v>7152</v>
      </c>
      <c r="B19" s="199" t="str">
        <f>B20</f>
        <v>-</v>
      </c>
      <c r="C19" s="198" t="str">
        <f>C20</f>
        <v>Header Box</v>
      </c>
      <c r="D19" s="199">
        <f t="shared" ref="D19:CP19" si="109">D20</f>
        <v>0</v>
      </c>
      <c r="E19" s="126" t="str">
        <f t="shared" si="109"/>
        <v>No</v>
      </c>
      <c r="F19" s="200" t="str">
        <f t="shared" si="109"/>
        <v>SA106 GR.B</v>
      </c>
      <c r="G19" s="200" t="str">
        <f t="shared" si="109"/>
        <v>Carbon</v>
      </c>
      <c r="H19" s="199">
        <f t="shared" si="109"/>
        <v>4</v>
      </c>
      <c r="I19" s="199">
        <f t="shared" si="109"/>
        <v>80</v>
      </c>
      <c r="J19" s="199">
        <f t="shared" si="109"/>
        <v>300</v>
      </c>
      <c r="K19" s="199">
        <f t="shared" si="109"/>
        <v>0</v>
      </c>
      <c r="L19" s="199">
        <f t="shared" si="109"/>
        <v>37.5</v>
      </c>
      <c r="M19" s="126">
        <f t="shared" si="109"/>
        <v>0.125</v>
      </c>
      <c r="N19" s="126" t="str">
        <f t="shared" si="109"/>
        <v>No</v>
      </c>
      <c r="O19" s="199" t="str">
        <f>O20</f>
        <v>3-PIP041</v>
      </c>
      <c r="P19" s="201" t="str">
        <f t="shared" si="109"/>
        <v>PIPE, 4 SCH-80, BBE 37.5°</v>
      </c>
      <c r="Q19" s="202">
        <f t="shared" ca="1" si="109"/>
        <v>0.33700000000000002</v>
      </c>
      <c r="R19" s="203" t="e">
        <f t="shared" ca="1" si="109"/>
        <v>#VALUE!</v>
      </c>
      <c r="S19" s="204" t="e">
        <f t="shared" ca="1" si="109"/>
        <v>#VALUE!</v>
      </c>
      <c r="T19" s="204">
        <f t="shared" ca="1" si="109"/>
        <v>0.23699999999999999</v>
      </c>
      <c r="U19" s="205" t="s">
        <v>7152</v>
      </c>
      <c r="V19" s="205" t="str">
        <f t="shared" si="109"/>
        <v>Pipe_Bevel</v>
      </c>
      <c r="W19" s="205">
        <f t="shared" si="109"/>
        <v>3.3825000000000003</v>
      </c>
      <c r="X19" s="206">
        <f t="shared" ca="1" si="109"/>
        <v>4.5</v>
      </c>
      <c r="Y19" s="206">
        <f t="shared" ca="1" si="109"/>
        <v>3.8260000000000001</v>
      </c>
      <c r="Z19" s="206">
        <f t="shared" ca="1" si="109"/>
        <v>80</v>
      </c>
      <c r="AA19" s="206">
        <f t="shared" si="109"/>
        <v>52.5</v>
      </c>
      <c r="AB19" s="204" t="str">
        <f t="shared" si="109"/>
        <v>S</v>
      </c>
      <c r="AC19" s="203" t="str">
        <f t="shared" si="109"/>
        <v>U</v>
      </c>
      <c r="AD19" s="207" t="str">
        <f>"S"</f>
        <v>S</v>
      </c>
      <c r="AE19" s="203" t="str">
        <f t="shared" si="0"/>
        <v>U</v>
      </c>
      <c r="AF19" s="203" t="str">
        <f t="shared" si="87"/>
        <v>S</v>
      </c>
      <c r="AG19" s="203" t="str">
        <f t="shared" si="87"/>
        <v>S</v>
      </c>
      <c r="AH19" s="207">
        <f ca="1">AH20</f>
        <v>80</v>
      </c>
      <c r="AI19" s="208">
        <f t="shared" si="109"/>
        <v>4</v>
      </c>
      <c r="AJ19" s="208">
        <f t="shared" si="109"/>
        <v>300</v>
      </c>
      <c r="AK19" s="208">
        <f>AK20</f>
        <v>1</v>
      </c>
      <c r="AL19" s="207">
        <f t="shared" ca="1" si="109"/>
        <v>80</v>
      </c>
      <c r="AM19" s="208">
        <f t="shared" si="109"/>
        <v>4</v>
      </c>
      <c r="AN19" s="254">
        <f t="shared" si="109"/>
        <v>300</v>
      </c>
      <c r="AO19" s="255">
        <f>AO20</f>
        <v>1</v>
      </c>
      <c r="AP19" s="207">
        <f t="shared" ca="1" si="109"/>
        <v>80</v>
      </c>
      <c r="AQ19" s="208">
        <f t="shared" si="109"/>
        <v>4</v>
      </c>
      <c r="AR19" s="208">
        <f t="shared" si="109"/>
        <v>300</v>
      </c>
      <c r="AS19" s="205">
        <f>AS20</f>
        <v>1</v>
      </c>
      <c r="AT19" s="207">
        <f t="shared" ca="1" si="109"/>
        <v>80</v>
      </c>
      <c r="AU19" s="208">
        <f t="shared" si="109"/>
        <v>4</v>
      </c>
      <c r="AV19" s="208">
        <f t="shared" si="109"/>
        <v>300</v>
      </c>
      <c r="AW19" s="208">
        <f>AW20</f>
        <v>1</v>
      </c>
      <c r="AX19" s="253">
        <f t="shared" ca="1" si="109"/>
        <v>80</v>
      </c>
      <c r="AY19" s="208">
        <f t="shared" si="109"/>
        <v>2</v>
      </c>
      <c r="AZ19" s="208">
        <f t="shared" si="109"/>
        <v>300</v>
      </c>
      <c r="BA19" s="208">
        <f>BA20</f>
        <v>1</v>
      </c>
      <c r="BB19" s="207">
        <f t="shared" ca="1" si="109"/>
        <v>80</v>
      </c>
      <c r="BC19" s="208">
        <f t="shared" si="109"/>
        <v>2</v>
      </c>
      <c r="BD19" s="205">
        <f t="shared" si="109"/>
        <v>300</v>
      </c>
      <c r="BE19" s="208">
        <f>BE20</f>
        <v>1</v>
      </c>
      <c r="BF19" s="207">
        <f t="shared" ca="1" si="109"/>
        <v>80</v>
      </c>
      <c r="BG19" s="208">
        <f t="shared" si="109"/>
        <v>2</v>
      </c>
      <c r="BH19" s="205">
        <f t="shared" si="109"/>
        <v>300</v>
      </c>
      <c r="BI19" s="208">
        <f>BI20</f>
        <v>1</v>
      </c>
      <c r="BJ19" s="207">
        <f t="shared" ca="1" si="109"/>
        <v>80</v>
      </c>
      <c r="BK19" s="208">
        <f t="shared" si="109"/>
        <v>2</v>
      </c>
      <c r="BL19" s="208">
        <f t="shared" si="109"/>
        <v>300</v>
      </c>
      <c r="BM19" s="208">
        <f>BM20</f>
        <v>1</v>
      </c>
      <c r="BN19" s="126">
        <f t="shared" si="109"/>
        <v>0.125</v>
      </c>
      <c r="BO19" s="126" t="str">
        <f t="shared" si="109"/>
        <v>U</v>
      </c>
      <c r="BP19" s="209" t="str">
        <f t="shared" si="109"/>
        <v>S</v>
      </c>
      <c r="BQ19" s="126" t="str">
        <f t="shared" si="109"/>
        <v>U</v>
      </c>
      <c r="BR19" s="126" t="str">
        <f t="shared" si="109"/>
        <v>U</v>
      </c>
      <c r="BS19" s="126" t="str">
        <f>BS20</f>
        <v>U</v>
      </c>
      <c r="BT19" s="209" t="str">
        <f>BT20</f>
        <v>S</v>
      </c>
      <c r="BU19" s="209" t="str">
        <f t="shared" ref="BU19:BW19" si="110">BU20</f>
        <v>S</v>
      </c>
      <c r="BV19" s="209">
        <f t="shared" si="110"/>
        <v>9.9999999999999995E-7</v>
      </c>
      <c r="BW19" s="209" t="str">
        <f t="shared" si="110"/>
        <v>U</v>
      </c>
      <c r="BX19" s="209" t="str">
        <f>BX20</f>
        <v>S</v>
      </c>
      <c r="BY19" s="209" t="str">
        <f>BY20</f>
        <v>U</v>
      </c>
      <c r="BZ19" s="126" t="str">
        <f t="shared" ref="BZ19:CD19" si="111">BZ20</f>
        <v>S</v>
      </c>
      <c r="CA19" s="126" t="str">
        <f t="shared" si="111"/>
        <v>S</v>
      </c>
      <c r="CB19" s="126" t="str">
        <f t="shared" si="111"/>
        <v>S</v>
      </c>
      <c r="CC19" s="126" t="str">
        <f t="shared" si="111"/>
        <v>S</v>
      </c>
      <c r="CD19" s="126" t="str">
        <f t="shared" si="111"/>
        <v>S</v>
      </c>
      <c r="CE19" s="126" t="str">
        <f t="shared" si="109"/>
        <v>S</v>
      </c>
      <c r="CF19" s="206">
        <f t="shared" si="109"/>
        <v>4.25</v>
      </c>
      <c r="CG19" s="206">
        <f t="shared" si="109"/>
        <v>0.5625</v>
      </c>
      <c r="CH19" s="206">
        <f t="shared" si="109"/>
        <v>2</v>
      </c>
      <c r="CI19" s="206">
        <f t="shared" si="109"/>
        <v>4</v>
      </c>
      <c r="CJ19" s="206">
        <f t="shared" si="109"/>
        <v>0.625</v>
      </c>
      <c r="CK19" s="206">
        <f t="shared" si="109"/>
        <v>3.125</v>
      </c>
      <c r="CL19" s="206">
        <f t="shared" si="109"/>
        <v>90</v>
      </c>
      <c r="CM19" s="199" t="str">
        <f t="shared" si="34"/>
        <v>3</v>
      </c>
      <c r="CN19" s="199" t="str">
        <f t="shared" si="25"/>
        <v>.3</v>
      </c>
      <c r="CO19" s="206" t="str">
        <f t="shared" si="26"/>
        <v>3-SEC</v>
      </c>
      <c r="CP19" s="199" t="str">
        <f t="shared" si="109"/>
        <v>AXC Materials:SA106 GR.B</v>
      </c>
      <c r="CQ19" s="127"/>
      <c r="CR19" s="307"/>
      <c r="CS19" s="282"/>
      <c r="CT19" s="282"/>
      <c r="CY19" s="206" t="str">
        <f t="shared" si="27"/>
        <v>3-HDR</v>
      </c>
      <c r="DB19" s="199" t="str">
        <f ca="1">DB20</f>
        <v>PB108031</v>
      </c>
    </row>
    <row r="20" spans="1:106" ht="15.75" thickTop="1" x14ac:dyDescent="0.25">
      <c r="A20" s="196" t="str">
        <f>CONCATENATE("EP-",A5)</f>
        <v>EP-Size1</v>
      </c>
      <c r="B20" s="34" t="str">
        <f>B5</f>
        <v>-</v>
      </c>
      <c r="C20" s="197" t="s">
        <v>24</v>
      </c>
      <c r="D20" s="34">
        <f>Pipe_Angle</f>
        <v>0</v>
      </c>
      <c r="E20" s="226" t="s">
        <v>7167</v>
      </c>
      <c r="F20" s="34" t="s">
        <v>3</v>
      </c>
      <c r="G20" s="36" t="str">
        <f>VLOOKUP(F20,Pipe_Material_Table,2,FALSE)</f>
        <v>Carbon</v>
      </c>
      <c r="H20" s="34">
        <v>4</v>
      </c>
      <c r="I20" s="34">
        <v>80</v>
      </c>
      <c r="J20" s="34">
        <v>300</v>
      </c>
      <c r="K20" s="137"/>
      <c r="L20" s="34">
        <v>37.5</v>
      </c>
      <c r="M20" s="147">
        <f>IF(Pipe_Angle=0, 0.125, 0.0625)</f>
        <v>0.125</v>
      </c>
      <c r="N20" s="226" t="s">
        <v>7167</v>
      </c>
      <c r="O20" s="36" t="str">
        <f>_xlfn.CONCAT(CM20,"-PIP04",RIGHT(A20,1))</f>
        <v>3-PIP041</v>
      </c>
      <c r="P20" s="176" t="str">
        <f>CONCATENATE("PIPE, ",H20," SCH-",I20)&amp;IF(OR(L20&lt;1,N20="Yes"),CONCATENATE(", BOE ",90-AA20,"°"),CONCATENATE(", BBE ",L20,"°")) &amp; IF(D20&lt;&gt;0,  CONCATENATE(", MITER ", ROUND(D20,2),"°"),"")</f>
        <v>PIPE, 4 SCH-80, BBE 37.5°</v>
      </c>
      <c r="Q20" s="145">
        <f ca="1">VLOOKUP($U20,INDIRECT($V20),8,FALSE)</f>
        <v>0.33700000000000002</v>
      </c>
      <c r="R20" s="36" t="e">
        <f t="shared" ref="R20:R23" ca="1" si="112">IF(B20=0, Q20, (T20*0.875)+B20 )</f>
        <v>#VALUE!</v>
      </c>
      <c r="S20" s="36" t="e">
        <f ca="1">IF(B20=0, "YES",  IF(R20&lt;=Q20,"YES","NO"))</f>
        <v>#VALUE!</v>
      </c>
      <c r="T20" s="36">
        <f ca="1">VLOOKUP("P"&amp;H20&amp;" SCH-"&amp;"STD"&amp;" ["&amp;F20&amp;"]",INDIRECT(V20),8,FALSE)</f>
        <v>0.23699999999999999</v>
      </c>
      <c r="U20" s="70" t="str">
        <f ca="1">VLOOKUP("P"&amp;H20&amp;" SCH-"&amp;I20&amp;" ["&amp;F20&amp;"]",INDIRECT(V20),1,FALSE)</f>
        <v>P4 SCH-80 [SA106 GR.B]</v>
      </c>
      <c r="V20" s="70" t="s">
        <v>298</v>
      </c>
      <c r="W20" s="70">
        <f>VLOOKUP(CONCATENATE("Wneck Flange ",J20,"-NPS",H20," SCH-",I20),WNeck_Flange,2,FALSE)</f>
        <v>3.3825000000000003</v>
      </c>
      <c r="X20" s="35">
        <f ca="1">VLOOKUP($U20,INDIRECT($V20),6,FALSE)</f>
        <v>4.5</v>
      </c>
      <c r="Y20" s="35">
        <f ca="1">VLOOKUP($U20,INDIRECT($V20),7,FALSE)</f>
        <v>3.8260000000000001</v>
      </c>
      <c r="Z20" s="35">
        <f ca="1">VLOOKUP($U20,INDIRECT($V20),10,FALSE)</f>
        <v>80</v>
      </c>
      <c r="AA20" s="35">
        <f>IF(L20&lt;1,60,90-L20)</f>
        <v>52.5</v>
      </c>
      <c r="AB20" s="37" t="str">
        <f>IF($C20="Side Frame","U","S")</f>
        <v>S</v>
      </c>
      <c r="AC20" s="217" t="str">
        <f>IF($C20="Header Box","U","S")</f>
        <v>U</v>
      </c>
      <c r="AD20" s="222" t="str">
        <f t="shared" ref="AD20:AE24" si="113">"S"</f>
        <v>S</v>
      </c>
      <c r="AE20" s="217" t="str">
        <f t="shared" si="0"/>
        <v>U</v>
      </c>
      <c r="AF20" s="242" t="str">
        <f>"S"</f>
        <v>S</v>
      </c>
      <c r="AG20" s="242" t="str">
        <f>"S"</f>
        <v>S</v>
      </c>
      <c r="AH20" s="260">
        <f ca="1">VLOOKUP($U20,INDIRECT($V20),10,FALSE)</f>
        <v>80</v>
      </c>
      <c r="AI20" s="261">
        <f>$H20</f>
        <v>4</v>
      </c>
      <c r="AJ20" s="261">
        <f>$J20</f>
        <v>300</v>
      </c>
      <c r="AK20" s="261">
        <f>IF($N20="Yes",2,1)</f>
        <v>1</v>
      </c>
      <c r="AL20" s="193">
        <f ca="1">AL21</f>
        <v>80</v>
      </c>
      <c r="AM20" s="194">
        <f>AM21</f>
        <v>4</v>
      </c>
      <c r="AN20" s="194">
        <f>AN21</f>
        <v>300</v>
      </c>
      <c r="AO20" s="194">
        <f>AO21</f>
        <v>1</v>
      </c>
      <c r="AP20" s="193">
        <f ca="1">AP22</f>
        <v>80</v>
      </c>
      <c r="AQ20" s="194">
        <f>AQ22</f>
        <v>4</v>
      </c>
      <c r="AR20" s="194">
        <f>AR22</f>
        <v>300</v>
      </c>
      <c r="AS20" s="195">
        <f>AS22</f>
        <v>1</v>
      </c>
      <c r="AT20" s="193">
        <f ca="1">AT23</f>
        <v>80</v>
      </c>
      <c r="AU20" s="194">
        <f>AU23</f>
        <v>4</v>
      </c>
      <c r="AV20" s="194">
        <f>AV23</f>
        <v>300</v>
      </c>
      <c r="AW20" s="262">
        <f>AW23</f>
        <v>1</v>
      </c>
      <c r="AX20" s="266">
        <f ca="1">AX$25</f>
        <v>80</v>
      </c>
      <c r="AY20" s="267">
        <f>AY$25</f>
        <v>2</v>
      </c>
      <c r="AZ20" s="267">
        <f>AZ$25</f>
        <v>300</v>
      </c>
      <c r="BA20" s="267">
        <f>BA$25</f>
        <v>1</v>
      </c>
      <c r="BB20" s="193">
        <f ca="1">BB21</f>
        <v>80</v>
      </c>
      <c r="BC20" s="194">
        <f>BC21</f>
        <v>2</v>
      </c>
      <c r="BD20" s="194">
        <f>BD21</f>
        <v>300</v>
      </c>
      <c r="BE20" s="194">
        <f>BE21</f>
        <v>1</v>
      </c>
      <c r="BF20" s="193">
        <f ca="1">BF22</f>
        <v>80</v>
      </c>
      <c r="BG20" s="194">
        <f>BG22</f>
        <v>2</v>
      </c>
      <c r="BH20" s="194">
        <f>BH22</f>
        <v>300</v>
      </c>
      <c r="BI20" s="195">
        <f>BI22</f>
        <v>1</v>
      </c>
      <c r="BJ20" s="193">
        <f ca="1">BJ23</f>
        <v>80</v>
      </c>
      <c r="BK20" s="194">
        <f>BK23</f>
        <v>2</v>
      </c>
      <c r="BL20" s="194">
        <f>BL23</f>
        <v>300</v>
      </c>
      <c r="BM20" s="262">
        <f>BM23</f>
        <v>1</v>
      </c>
      <c r="BN20" s="140">
        <f>$M$20</f>
        <v>0.125</v>
      </c>
      <c r="BO20" s="210" t="str">
        <f>"U"</f>
        <v>U</v>
      </c>
      <c r="BP20" s="143" t="str">
        <f t="shared" ref="BP20:BP23" si="114">IF(BO20="U","S","U")</f>
        <v>S</v>
      </c>
      <c r="BQ20" s="210" t="str">
        <f>"U"</f>
        <v>U</v>
      </c>
      <c r="BR20" s="64" t="str">
        <f>$BQ20</f>
        <v>U</v>
      </c>
      <c r="BS20" s="210" t="str">
        <f>"U"</f>
        <v>U</v>
      </c>
      <c r="BT20" s="143" t="str">
        <f t="shared" ref="BT20:BT23" si="115">IF(BS20="U","S","U")</f>
        <v>S</v>
      </c>
      <c r="BU20" s="230" t="str">
        <f>IF(N20="Yes","U","S")</f>
        <v>S</v>
      </c>
      <c r="BV20" s="143">
        <f>IF(BU20="U", Q20+0.125, 0.000001)</f>
        <v>9.9999999999999995E-7</v>
      </c>
      <c r="BW20" s="143" t="str">
        <f t="shared" si="20"/>
        <v>U</v>
      </c>
      <c r="BX20" s="233" t="str">
        <f>BU20</f>
        <v>S</v>
      </c>
      <c r="BY20" s="233" t="str">
        <f t="shared" si="21"/>
        <v>U</v>
      </c>
      <c r="BZ20" s="61" t="str">
        <f t="shared" si="22"/>
        <v>S</v>
      </c>
      <c r="CA20" s="64" t="str">
        <f>$BZ20</f>
        <v>S</v>
      </c>
      <c r="CB20" s="64" t="str">
        <f t="shared" ref="CB20:CD20" si="116">$BZ20</f>
        <v>S</v>
      </c>
      <c r="CC20" s="64" t="str">
        <f t="shared" si="116"/>
        <v>S</v>
      </c>
      <c r="CD20" s="64" t="str">
        <f t="shared" si="116"/>
        <v>S</v>
      </c>
      <c r="CE20" s="61" t="str">
        <f>"S"</f>
        <v>S</v>
      </c>
      <c r="CF20" s="35">
        <v>4.25</v>
      </c>
      <c r="CG20" s="35">
        <v>0.5625</v>
      </c>
      <c r="CH20" s="35">
        <v>2</v>
      </c>
      <c r="CI20" s="35">
        <v>4</v>
      </c>
      <c r="CJ20" s="35">
        <v>0.625</v>
      </c>
      <c r="CK20" s="35">
        <v>3.125</v>
      </c>
      <c r="CL20" s="35">
        <v>90</v>
      </c>
      <c r="CM20" s="291" t="str">
        <f t="shared" si="34"/>
        <v>3</v>
      </c>
      <c r="CN20" s="36" t="str">
        <f t="shared" si="25"/>
        <v>.3</v>
      </c>
      <c r="CO20" s="35" t="str">
        <f t="shared" si="26"/>
        <v>3-SEC</v>
      </c>
      <c r="CP20" s="36" t="str">
        <f>"AXC Materials:"&amp;F20</f>
        <v>AXC Materials:SA106 GR.B</v>
      </c>
      <c r="CQ20" s="81" t="str">
        <f>$A$19</f>
        <v>_Elbow Pipe</v>
      </c>
      <c r="CR20" s="307"/>
      <c r="CS20" s="299" t="s">
        <v>7252</v>
      </c>
      <c r="CT20" s="294"/>
      <c r="CY20" s="35" t="str">
        <f t="shared" si="27"/>
        <v>3-HDR</v>
      </c>
      <c r="DB20" s="36" t="str">
        <f ca="1">IFERROR(VLOOKUP($U20,INDIRECT($V20),   IF(E20="No", 5, 11),   FALSE),"-")&amp;"31"</f>
        <v>PB108031</v>
      </c>
    </row>
    <row r="21" spans="1:106" ht="15" x14ac:dyDescent="0.25">
      <c r="A21" s="77" t="str">
        <f t="shared" ref="A21:A23" si="117">CONCATENATE("EP-",A6)</f>
        <v>EP-Size2</v>
      </c>
      <c r="B21" s="131" t="str">
        <f>B20</f>
        <v>-</v>
      </c>
      <c r="C21" s="74" t="s">
        <v>7253</v>
      </c>
      <c r="D21" s="134">
        <f>$D$20</f>
        <v>0</v>
      </c>
      <c r="E21" s="235" t="str">
        <f>E$20</f>
        <v>No</v>
      </c>
      <c r="F21" s="131" t="str">
        <f>$F$5</f>
        <v>SA106 GR.B</v>
      </c>
      <c r="G21" s="131" t="str">
        <f>Pipe_Material_Type</f>
        <v>Carbon</v>
      </c>
      <c r="H21" s="34">
        <v>4</v>
      </c>
      <c r="I21" s="117">
        <v>80</v>
      </c>
      <c r="J21" s="34">
        <v>300</v>
      </c>
      <c r="K21" s="136"/>
      <c r="L21" s="131">
        <f>$L$5</f>
        <v>37.5</v>
      </c>
      <c r="M21" s="64">
        <f>$M$5</f>
        <v>0.125</v>
      </c>
      <c r="N21" s="235" t="str">
        <f>N$20</f>
        <v>No</v>
      </c>
      <c r="O21" s="36" t="str">
        <f t="shared" ref="O21:O23" si="118">_xlfn.CONCAT(CM21,"-PIP04",RIGHT(A21,1))</f>
        <v>3-PIP042</v>
      </c>
      <c r="P21" s="118" t="str">
        <f t="shared" ref="P21:P23" si="119">CONCATENATE("PIPE, ",H21," SCH-",I21)&amp;IF(OR(L21&lt;1,N21="Yes"),CONCATENATE(", BOE ",90-AA21,"°"),CONCATENATE(", BBE ",L21,"°")) &amp; IF(D21&lt;&gt;0,  CONCATENATE(", MITER ", ROUND(D21,2),"°"),"")</f>
        <v>PIPE, 4 SCH-80, BBE 37.5°</v>
      </c>
      <c r="Q21" s="145">
        <f ca="1">VLOOKUP($U21,INDIRECT($V21),8,FALSE)</f>
        <v>0.33700000000000002</v>
      </c>
      <c r="R21" s="39" t="e">
        <f t="shared" ca="1" si="112"/>
        <v>#VALUE!</v>
      </c>
      <c r="S21" s="39" t="e">
        <f ca="1">IF(B21=0, "YES",  IF(R21&lt;=Q21,"YES","NO"))</f>
        <v>#VALUE!</v>
      </c>
      <c r="T21" s="39">
        <f ca="1">VLOOKUP("P"&amp;H21&amp;" SCH-"&amp;"STD"&amp;" ["&amp;F21&amp;"]",INDIRECT(V21),8,FALSE)</f>
        <v>0.23699999999999999</v>
      </c>
      <c r="U21" s="70" t="str">
        <f ca="1">VLOOKUP("P"&amp;H21&amp;" SCH-"&amp;I21&amp;" ["&amp;F21&amp;"]",INDIRECT(V21),1,FALSE)</f>
        <v>P4 SCH-80 [SA106 GR.B]</v>
      </c>
      <c r="V21" s="70" t="s">
        <v>298</v>
      </c>
      <c r="W21" s="70">
        <f>VLOOKUP(CONCATENATE("Wneck Flange ",J21,"-NPS",H21," SCH-",I21),WNeck_Flange,2,FALSE)</f>
        <v>3.3825000000000003</v>
      </c>
      <c r="X21" s="35">
        <f ca="1">VLOOKUP($U21,INDIRECT($V21),6,FALSE)</f>
        <v>4.5</v>
      </c>
      <c r="Y21" s="35">
        <f ca="1">VLOOKUP($U21,INDIRECT($V21),7,FALSE)</f>
        <v>3.8260000000000001</v>
      </c>
      <c r="Z21" s="35">
        <f ca="1">VLOOKUP($U21,INDIRECT($V21),10,FALSE)</f>
        <v>80</v>
      </c>
      <c r="AA21" s="128">
        <f>IF(L21&lt;1,60,90-L21)</f>
        <v>52.5</v>
      </c>
      <c r="AB21" s="39" t="str">
        <f t="shared" ref="AB21:AB23" si="120">IF($C21="Side Frame","U","S")</f>
        <v>U</v>
      </c>
      <c r="AC21" s="218" t="str">
        <f t="shared" ref="AC21:AC23" si="121">IF($C21="Header Box","U","S")</f>
        <v>S</v>
      </c>
      <c r="AD21" s="223" t="str">
        <f t="shared" si="113"/>
        <v>S</v>
      </c>
      <c r="AE21" s="218" t="str">
        <f t="shared" si="0"/>
        <v>U</v>
      </c>
      <c r="AF21" s="242" t="str">
        <f t="shared" si="87"/>
        <v>S</v>
      </c>
      <c r="AG21" s="242" t="str">
        <f t="shared" si="87"/>
        <v>S</v>
      </c>
      <c r="AH21" s="87">
        <f ca="1">AH20</f>
        <v>80</v>
      </c>
      <c r="AI21" s="89">
        <f t="shared" ref="AI21:AJ21" si="122">AI20</f>
        <v>4</v>
      </c>
      <c r="AJ21" s="89">
        <f t="shared" si="122"/>
        <v>300</v>
      </c>
      <c r="AK21" s="89">
        <f>AK20</f>
        <v>1</v>
      </c>
      <c r="AL21" s="263">
        <f ca="1">VLOOKUP($U21,INDIRECT($V21),10,FALSE)</f>
        <v>80</v>
      </c>
      <c r="AM21" s="43">
        <f>$H21</f>
        <v>4</v>
      </c>
      <c r="AN21" s="43">
        <f>$J21</f>
        <v>300</v>
      </c>
      <c r="AO21" s="43">
        <f>IF($N21="Yes",2,1)</f>
        <v>1</v>
      </c>
      <c r="AP21" s="87">
        <f ca="1">AP22</f>
        <v>80</v>
      </c>
      <c r="AQ21" s="89">
        <f>AQ22</f>
        <v>4</v>
      </c>
      <c r="AR21" s="89">
        <f>AR22</f>
        <v>300</v>
      </c>
      <c r="AS21" s="88">
        <f>AS22</f>
        <v>1</v>
      </c>
      <c r="AT21" s="87">
        <f ca="1">AT23</f>
        <v>80</v>
      </c>
      <c r="AU21" s="89">
        <f>AU23</f>
        <v>4</v>
      </c>
      <c r="AV21" s="89">
        <f>AV23</f>
        <v>300</v>
      </c>
      <c r="AW21" s="256">
        <f>AW23</f>
        <v>1</v>
      </c>
      <c r="AX21" s="87">
        <f ca="1">AX20</f>
        <v>80</v>
      </c>
      <c r="AY21" s="89">
        <f t="shared" ref="AY21:AZ21" si="123">AY20</f>
        <v>2</v>
      </c>
      <c r="AZ21" s="89">
        <f t="shared" si="123"/>
        <v>300</v>
      </c>
      <c r="BA21" s="89">
        <f>BA20</f>
        <v>1</v>
      </c>
      <c r="BB21" s="268">
        <f ca="1">BB$26</f>
        <v>80</v>
      </c>
      <c r="BC21" s="269">
        <f>BC$26</f>
        <v>2</v>
      </c>
      <c r="BD21" s="269">
        <f>BD$26</f>
        <v>300</v>
      </c>
      <c r="BE21" s="270">
        <f>BE$26</f>
        <v>1</v>
      </c>
      <c r="BF21" s="87">
        <f ca="1">BF22</f>
        <v>80</v>
      </c>
      <c r="BG21" s="89">
        <f>BG22</f>
        <v>2</v>
      </c>
      <c r="BH21" s="89">
        <f>BH22</f>
        <v>300</v>
      </c>
      <c r="BI21" s="88">
        <f>BI22</f>
        <v>1</v>
      </c>
      <c r="BJ21" s="87">
        <f ca="1">BJ23</f>
        <v>80</v>
      </c>
      <c r="BK21" s="89">
        <f>BK23</f>
        <v>2</v>
      </c>
      <c r="BL21" s="89">
        <f>BL23</f>
        <v>300</v>
      </c>
      <c r="BM21" s="256">
        <f>BM23</f>
        <v>1</v>
      </c>
      <c r="BN21" s="64">
        <f t="shared" ref="BN21:BN23" si="124">$M$20</f>
        <v>0.125</v>
      </c>
      <c r="BO21" s="61" t="str">
        <f t="shared" ref="BO21:BO23" si="125">"U"</f>
        <v>U</v>
      </c>
      <c r="BP21" s="143" t="str">
        <f t="shared" si="114"/>
        <v>S</v>
      </c>
      <c r="BQ21" s="61" t="str">
        <f t="shared" ref="BQ21:BQ23" si="126">"U"</f>
        <v>U</v>
      </c>
      <c r="BR21" s="64" t="str">
        <f t="shared" ref="BR21:BR23" si="127">$BQ21</f>
        <v>U</v>
      </c>
      <c r="BS21" s="61" t="str">
        <f t="shared" ref="BS21:BS23" si="128">"U"</f>
        <v>U</v>
      </c>
      <c r="BT21" s="143" t="str">
        <f t="shared" si="115"/>
        <v>S</v>
      </c>
      <c r="BU21" s="230" t="str">
        <f>IF(N21="Yes","U","S")</f>
        <v>S</v>
      </c>
      <c r="BV21" s="143">
        <f>IF(BU21="U", Q21+0.125, 0.000001)</f>
        <v>9.9999999999999995E-7</v>
      </c>
      <c r="BW21" s="143" t="str">
        <f t="shared" si="20"/>
        <v>U</v>
      </c>
      <c r="BX21" s="233" t="str">
        <f>BU21</f>
        <v>S</v>
      </c>
      <c r="BY21" s="233" t="str">
        <f t="shared" si="21"/>
        <v>U</v>
      </c>
      <c r="BZ21" s="61" t="str">
        <f t="shared" si="22"/>
        <v>S</v>
      </c>
      <c r="CA21" s="64" t="str">
        <f t="shared" ref="CA21:CD23" si="129">$BZ21</f>
        <v>S</v>
      </c>
      <c r="CB21" s="64" t="str">
        <f t="shared" si="129"/>
        <v>S</v>
      </c>
      <c r="CC21" s="64" t="str">
        <f t="shared" si="129"/>
        <v>S</v>
      </c>
      <c r="CD21" s="64" t="str">
        <f t="shared" si="129"/>
        <v>S</v>
      </c>
      <c r="CE21" s="61" t="str">
        <f t="shared" ref="CE21:CE23" si="130">"S"</f>
        <v>S</v>
      </c>
      <c r="CF21" s="35">
        <v>4.25</v>
      </c>
      <c r="CG21" s="35">
        <v>0.5625</v>
      </c>
      <c r="CH21" s="35">
        <v>2</v>
      </c>
      <c r="CI21" s="35">
        <v>4</v>
      </c>
      <c r="CJ21" s="35">
        <v>0.625</v>
      </c>
      <c r="CK21" s="35">
        <v>3.125</v>
      </c>
      <c r="CL21" s="35">
        <v>90</v>
      </c>
      <c r="CM21" s="290" t="str">
        <f t="shared" si="34"/>
        <v>3</v>
      </c>
      <c r="CN21" s="38" t="str">
        <f t="shared" si="25"/>
        <v>.3</v>
      </c>
      <c r="CO21" s="128" t="str">
        <f t="shared" si="26"/>
        <v>3-SEC</v>
      </c>
      <c r="CP21" s="38" t="str">
        <f>"AXC Materials:"&amp;F21</f>
        <v>AXC Materials:SA106 GR.B</v>
      </c>
      <c r="CQ21" s="175" t="str">
        <f t="shared" ref="CQ21:CQ23" si="131">$A$19</f>
        <v>_Elbow Pipe</v>
      </c>
      <c r="CR21" s="307"/>
      <c r="CS21" s="295"/>
      <c r="CT21" s="296"/>
      <c r="CY21" s="128" t="str">
        <f t="shared" si="27"/>
        <v>3-HDR</v>
      </c>
      <c r="DB21" s="36" t="str">
        <f ca="1">IFERROR(VLOOKUP($U21,INDIRECT($V21),   IF(E21="No", 5, 11),   FALSE),"-")&amp;"32"</f>
        <v>PB108032</v>
      </c>
    </row>
    <row r="22" spans="1:106" ht="15" x14ac:dyDescent="0.25">
      <c r="A22" s="77" t="str">
        <f t="shared" si="117"/>
        <v>EP-Size3</v>
      </c>
      <c r="B22" s="131" t="str">
        <f>B20</f>
        <v>-</v>
      </c>
      <c r="C22" s="74" t="s">
        <v>24</v>
      </c>
      <c r="D22" s="131">
        <f t="shared" ref="D22:D23" si="132">$D$20</f>
        <v>0</v>
      </c>
      <c r="E22" s="236" t="str">
        <f t="shared" ref="E22:E23" si="133">E$20</f>
        <v>No</v>
      </c>
      <c r="F22" s="131" t="str">
        <f>$F$5</f>
        <v>SA106 GR.B</v>
      </c>
      <c r="G22" s="131" t="str">
        <f>Pipe_Material_Type</f>
        <v>Carbon</v>
      </c>
      <c r="H22" s="34">
        <v>4</v>
      </c>
      <c r="I22" s="117">
        <v>80</v>
      </c>
      <c r="J22" s="34">
        <v>300</v>
      </c>
      <c r="K22" s="137"/>
      <c r="L22" s="131">
        <f>$L$5</f>
        <v>37.5</v>
      </c>
      <c r="M22" s="64">
        <f>$M$5</f>
        <v>0.125</v>
      </c>
      <c r="N22" s="236" t="str">
        <f t="shared" ref="N22:N23" si="134">N$20</f>
        <v>No</v>
      </c>
      <c r="O22" s="36" t="str">
        <f t="shared" si="118"/>
        <v>3-PIP043</v>
      </c>
      <c r="P22" s="118" t="str">
        <f t="shared" si="119"/>
        <v>PIPE, 4 SCH-80, BBE 37.5°</v>
      </c>
      <c r="Q22" s="145">
        <f ca="1">VLOOKUP($U22,INDIRECT($V22),8,FALSE)</f>
        <v>0.33700000000000002</v>
      </c>
      <c r="R22" s="37" t="e">
        <f t="shared" ca="1" si="112"/>
        <v>#VALUE!</v>
      </c>
      <c r="S22" s="37" t="e">
        <f ca="1">IF(B22=0, "YES",  IF(R22&lt;=Q22,"YES","NO"))</f>
        <v>#VALUE!</v>
      </c>
      <c r="T22" s="37">
        <f ca="1">VLOOKUP("P"&amp;H22&amp;" SCH-"&amp;"STD"&amp;" ["&amp;F22&amp;"]",INDIRECT(V22),8,FALSE)</f>
        <v>0.23699999999999999</v>
      </c>
      <c r="U22" s="70" t="str">
        <f ca="1">VLOOKUP("P"&amp;H22&amp;" SCH-"&amp;I22&amp;" ["&amp;F22&amp;"]",INDIRECT(V22),1,FALSE)</f>
        <v>P4 SCH-80 [SA106 GR.B]</v>
      </c>
      <c r="V22" s="70" t="s">
        <v>298</v>
      </c>
      <c r="W22" s="70">
        <f>VLOOKUP(CONCATENATE("Wneck Flange ",J22,"-NPS",H22," SCH-",I22),WNeck_Flange,2,FALSE)</f>
        <v>3.3825000000000003</v>
      </c>
      <c r="X22" s="35">
        <f ca="1">VLOOKUP($U22,INDIRECT($V22),6,FALSE)</f>
        <v>4.5</v>
      </c>
      <c r="Y22" s="35">
        <f ca="1">VLOOKUP($U22,INDIRECT($V22),7,FALSE)</f>
        <v>3.8260000000000001</v>
      </c>
      <c r="Z22" s="35">
        <f ca="1">VLOOKUP($U22,INDIRECT($V22),10,FALSE)</f>
        <v>80</v>
      </c>
      <c r="AA22" s="35">
        <f>IF(L22&lt;1,60,90-L22)</f>
        <v>52.5</v>
      </c>
      <c r="AB22" s="37" t="str">
        <f t="shared" si="120"/>
        <v>S</v>
      </c>
      <c r="AC22" s="217" t="str">
        <f t="shared" si="121"/>
        <v>U</v>
      </c>
      <c r="AD22" s="222" t="str">
        <f t="shared" si="113"/>
        <v>S</v>
      </c>
      <c r="AE22" s="217" t="str">
        <f t="shared" si="0"/>
        <v>U</v>
      </c>
      <c r="AF22" s="242" t="str">
        <f t="shared" si="87"/>
        <v>S</v>
      </c>
      <c r="AG22" s="242" t="str">
        <f t="shared" si="87"/>
        <v>S</v>
      </c>
      <c r="AH22" s="87">
        <f ca="1">AH20</f>
        <v>80</v>
      </c>
      <c r="AI22" s="89">
        <f t="shared" ref="AI22:AJ22" si="135">AI20</f>
        <v>4</v>
      </c>
      <c r="AJ22" s="89">
        <f t="shared" si="135"/>
        <v>300</v>
      </c>
      <c r="AK22" s="88">
        <f>AK20</f>
        <v>1</v>
      </c>
      <c r="AL22" s="87">
        <f t="shared" ref="AL22:AN22" ca="1" si="136">AL21</f>
        <v>80</v>
      </c>
      <c r="AM22" s="89">
        <f t="shared" si="136"/>
        <v>4</v>
      </c>
      <c r="AN22" s="89">
        <f t="shared" si="136"/>
        <v>300</v>
      </c>
      <c r="AO22" s="89">
        <f>AO21</f>
        <v>1</v>
      </c>
      <c r="AP22" s="263">
        <f ca="1">VLOOKUP($U22,INDIRECT($V22),10,FALSE)</f>
        <v>80</v>
      </c>
      <c r="AQ22" s="43">
        <f>$H22</f>
        <v>4</v>
      </c>
      <c r="AR22" s="43">
        <f>$J22</f>
        <v>300</v>
      </c>
      <c r="AS22" s="239">
        <f>IF($N22="Yes",2,1)</f>
        <v>1</v>
      </c>
      <c r="AT22" s="87">
        <f ca="1">AT23</f>
        <v>80</v>
      </c>
      <c r="AU22" s="89">
        <f>AU23</f>
        <v>4</v>
      </c>
      <c r="AV22" s="89">
        <f>AV23</f>
        <v>300</v>
      </c>
      <c r="AW22" s="256">
        <f>AW23</f>
        <v>1</v>
      </c>
      <c r="AX22" s="87">
        <f ca="1">AX20</f>
        <v>80</v>
      </c>
      <c r="AY22" s="89">
        <f t="shared" ref="AY22:AZ22" si="137">AY20</f>
        <v>2</v>
      </c>
      <c r="AZ22" s="89">
        <f t="shared" si="137"/>
        <v>300</v>
      </c>
      <c r="BA22" s="88">
        <f>BA20</f>
        <v>1</v>
      </c>
      <c r="BB22" s="87">
        <f t="shared" ref="BB22:BD22" ca="1" si="138">BB21</f>
        <v>80</v>
      </c>
      <c r="BC22" s="89">
        <f t="shared" si="138"/>
        <v>2</v>
      </c>
      <c r="BD22" s="89">
        <f t="shared" si="138"/>
        <v>300</v>
      </c>
      <c r="BE22" s="89">
        <f>BE21</f>
        <v>1</v>
      </c>
      <c r="BF22" s="268">
        <f ca="1">BF$27</f>
        <v>80</v>
      </c>
      <c r="BG22" s="269">
        <f>BG$27</f>
        <v>2</v>
      </c>
      <c r="BH22" s="269">
        <f>BH$27</f>
        <v>300</v>
      </c>
      <c r="BI22" s="270">
        <f>BI$27</f>
        <v>1</v>
      </c>
      <c r="BJ22" s="87">
        <f ca="1">BJ23</f>
        <v>80</v>
      </c>
      <c r="BK22" s="89">
        <f>BK23</f>
        <v>2</v>
      </c>
      <c r="BL22" s="89">
        <f>BL23</f>
        <v>300</v>
      </c>
      <c r="BM22" s="256">
        <f>BM23</f>
        <v>1</v>
      </c>
      <c r="BN22" s="64">
        <f t="shared" si="124"/>
        <v>0.125</v>
      </c>
      <c r="BO22" s="61" t="str">
        <f t="shared" si="125"/>
        <v>U</v>
      </c>
      <c r="BP22" s="143" t="str">
        <f t="shared" si="114"/>
        <v>S</v>
      </c>
      <c r="BQ22" s="61" t="str">
        <f t="shared" si="126"/>
        <v>U</v>
      </c>
      <c r="BR22" s="64" t="str">
        <f t="shared" si="127"/>
        <v>U</v>
      </c>
      <c r="BS22" s="61" t="str">
        <f t="shared" si="128"/>
        <v>U</v>
      </c>
      <c r="BT22" s="143" t="str">
        <f t="shared" si="115"/>
        <v>S</v>
      </c>
      <c r="BU22" s="230" t="str">
        <f>IF(N22="Yes","U","S")</f>
        <v>S</v>
      </c>
      <c r="BV22" s="143">
        <f>IF(BU22="U", Q22+0.125, 0.000001)</f>
        <v>9.9999999999999995E-7</v>
      </c>
      <c r="BW22" s="143" t="str">
        <f t="shared" si="20"/>
        <v>U</v>
      </c>
      <c r="BX22" s="233" t="str">
        <f>BU22</f>
        <v>S</v>
      </c>
      <c r="BY22" s="233" t="str">
        <f t="shared" si="21"/>
        <v>U</v>
      </c>
      <c r="BZ22" s="61" t="str">
        <f t="shared" si="22"/>
        <v>S</v>
      </c>
      <c r="CA22" s="64" t="str">
        <f t="shared" si="129"/>
        <v>S</v>
      </c>
      <c r="CB22" s="64" t="str">
        <f t="shared" si="129"/>
        <v>S</v>
      </c>
      <c r="CC22" s="64" t="str">
        <f t="shared" si="129"/>
        <v>S</v>
      </c>
      <c r="CD22" s="64" t="str">
        <f t="shared" si="129"/>
        <v>S</v>
      </c>
      <c r="CE22" s="61" t="str">
        <f t="shared" si="130"/>
        <v>S</v>
      </c>
      <c r="CF22" s="35">
        <v>4.25</v>
      </c>
      <c r="CG22" s="35">
        <v>0.5625</v>
      </c>
      <c r="CH22" s="35">
        <v>2</v>
      </c>
      <c r="CI22" s="35">
        <v>4</v>
      </c>
      <c r="CJ22" s="35">
        <v>0.625</v>
      </c>
      <c r="CK22" s="35">
        <v>3.125</v>
      </c>
      <c r="CL22" s="35">
        <v>90</v>
      </c>
      <c r="CM22" s="291" t="str">
        <f t="shared" si="34"/>
        <v>3</v>
      </c>
      <c r="CN22" s="36" t="str">
        <f t="shared" si="25"/>
        <v>.3</v>
      </c>
      <c r="CO22" s="35" t="str">
        <f t="shared" si="26"/>
        <v>3-SEC</v>
      </c>
      <c r="CP22" s="36" t="str">
        <f>"AXC Materials:"&amp;F22</f>
        <v>AXC Materials:SA106 GR.B</v>
      </c>
      <c r="CQ22" s="81" t="str">
        <f t="shared" si="131"/>
        <v>_Elbow Pipe</v>
      </c>
      <c r="CR22" s="307"/>
      <c r="CS22" s="295"/>
      <c r="CT22" s="296"/>
      <c r="CY22" s="35" t="str">
        <f t="shared" si="27"/>
        <v>3-HDR</v>
      </c>
      <c r="DB22" s="36" t="str">
        <f ca="1">IFERROR(VLOOKUP($U22,INDIRECT($V22),   IF(E22="No", 5, 11),   FALSE),"-")&amp;"33"</f>
        <v>PB108033</v>
      </c>
    </row>
    <row r="23" spans="1:106" ht="15.75" thickBot="1" x14ac:dyDescent="0.3">
      <c r="A23" s="119" t="str">
        <f t="shared" si="117"/>
        <v>EP-Size4</v>
      </c>
      <c r="B23" s="132" t="str">
        <f>B20</f>
        <v>-</v>
      </c>
      <c r="C23" s="123" t="s">
        <v>7253</v>
      </c>
      <c r="D23" s="132">
        <f t="shared" si="132"/>
        <v>0</v>
      </c>
      <c r="E23" s="237" t="str">
        <f t="shared" si="133"/>
        <v>No</v>
      </c>
      <c r="F23" s="132" t="str">
        <f>$F$5</f>
        <v>SA106 GR.B</v>
      </c>
      <c r="G23" s="132" t="str">
        <f>Pipe_Material_Type</f>
        <v>Carbon</v>
      </c>
      <c r="H23" s="57">
        <v>4</v>
      </c>
      <c r="I23" s="57">
        <v>80</v>
      </c>
      <c r="J23" s="57">
        <v>300</v>
      </c>
      <c r="K23" s="138"/>
      <c r="L23" s="132">
        <f>$L$5</f>
        <v>37.5</v>
      </c>
      <c r="M23" s="65">
        <f>$M$5</f>
        <v>0.125</v>
      </c>
      <c r="N23" s="237" t="str">
        <f t="shared" si="134"/>
        <v>No</v>
      </c>
      <c r="O23" s="58" t="str">
        <f t="shared" si="118"/>
        <v>3-PIP044</v>
      </c>
      <c r="P23" s="79" t="str">
        <f t="shared" si="119"/>
        <v>PIPE, 4 SCH-80, BBE 37.5°</v>
      </c>
      <c r="Q23" s="146">
        <f ca="1">VLOOKUP($U23,INDIRECT($V23),8,FALSE)</f>
        <v>0.33700000000000002</v>
      </c>
      <c r="R23" s="60" t="e">
        <f t="shared" ca="1" si="112"/>
        <v>#VALUE!</v>
      </c>
      <c r="S23" s="60" t="e">
        <f ca="1">IF(B23=0, "YES",  IF(R23&lt;=Q23,"YES","NO"))</f>
        <v>#VALUE!</v>
      </c>
      <c r="T23" s="60">
        <f ca="1">VLOOKUP("P"&amp;H23&amp;" SCH-"&amp;"STD"&amp;" ["&amp;F23&amp;"]",INDIRECT(V23),8,FALSE)</f>
        <v>0.23699999999999999</v>
      </c>
      <c r="U23" s="71" t="str">
        <f ca="1">VLOOKUP("P"&amp;H23&amp;" SCH-"&amp;I23&amp;" ["&amp;F23&amp;"]",INDIRECT(V23),1,FALSE)</f>
        <v>P4 SCH-80 [SA106 GR.B]</v>
      </c>
      <c r="V23" s="71" t="s">
        <v>298</v>
      </c>
      <c r="W23" s="71">
        <f>VLOOKUP(CONCATENATE("Wneck Flange ",J23,"-NPS",H23," SCH-",I23),WNeck_Flange,2,FALSE)</f>
        <v>3.3825000000000003</v>
      </c>
      <c r="X23" s="59">
        <f ca="1">VLOOKUP($U23,INDIRECT($V23),6,FALSE)</f>
        <v>4.5</v>
      </c>
      <c r="Y23" s="59">
        <f ca="1">VLOOKUP($U23,INDIRECT($V23),7,FALSE)</f>
        <v>3.8260000000000001</v>
      </c>
      <c r="Z23" s="59">
        <f ca="1">VLOOKUP($U23,INDIRECT($V23),10,FALSE)</f>
        <v>80</v>
      </c>
      <c r="AA23" s="59">
        <f>IF(L23&lt;1,60,90-L23)</f>
        <v>52.5</v>
      </c>
      <c r="AB23" s="60" t="str">
        <f t="shared" si="120"/>
        <v>U</v>
      </c>
      <c r="AC23" s="219" t="str">
        <f t="shared" si="121"/>
        <v>S</v>
      </c>
      <c r="AD23" s="224" t="str">
        <f t="shared" si="113"/>
        <v>S</v>
      </c>
      <c r="AE23" s="219" t="str">
        <f t="shared" si="0"/>
        <v>U</v>
      </c>
      <c r="AF23" s="242" t="str">
        <f t="shared" si="87"/>
        <v>S</v>
      </c>
      <c r="AG23" s="242" t="str">
        <f t="shared" si="87"/>
        <v>S</v>
      </c>
      <c r="AH23" s="185">
        <f ca="1">AH20</f>
        <v>80</v>
      </c>
      <c r="AI23" s="186">
        <f t="shared" ref="AI23:AJ23" si="139">AI20</f>
        <v>4</v>
      </c>
      <c r="AJ23" s="186">
        <f t="shared" si="139"/>
        <v>300</v>
      </c>
      <c r="AK23" s="187">
        <f>AK20</f>
        <v>1</v>
      </c>
      <c r="AL23" s="185">
        <f t="shared" ref="AL23:AN23" ca="1" si="140">AL21</f>
        <v>80</v>
      </c>
      <c r="AM23" s="186">
        <f t="shared" si="140"/>
        <v>4</v>
      </c>
      <c r="AN23" s="186">
        <f t="shared" si="140"/>
        <v>300</v>
      </c>
      <c r="AO23" s="187">
        <f>AO21</f>
        <v>1</v>
      </c>
      <c r="AP23" s="185">
        <f ca="1">AP22</f>
        <v>80</v>
      </c>
      <c r="AQ23" s="186">
        <f>AQ22</f>
        <v>4</v>
      </c>
      <c r="AR23" s="186">
        <f>AR22</f>
        <v>300</v>
      </c>
      <c r="AS23" s="187">
        <f>AS22</f>
        <v>1</v>
      </c>
      <c r="AT23" s="264">
        <f ca="1">VLOOKUP($U23,INDIRECT($V23),10,FALSE)</f>
        <v>80</v>
      </c>
      <c r="AU23" s="265">
        <f>$H23</f>
        <v>4</v>
      </c>
      <c r="AV23" s="265">
        <f>$J23</f>
        <v>300</v>
      </c>
      <c r="AW23" s="257">
        <f>IF($N23="Yes",2,1)</f>
        <v>1</v>
      </c>
      <c r="AX23" s="185">
        <f ca="1">AX20</f>
        <v>80</v>
      </c>
      <c r="AY23" s="186">
        <f t="shared" ref="AY23:AZ23" si="141">AY20</f>
        <v>2</v>
      </c>
      <c r="AZ23" s="186">
        <f t="shared" si="141"/>
        <v>300</v>
      </c>
      <c r="BA23" s="187">
        <f>BA20</f>
        <v>1</v>
      </c>
      <c r="BB23" s="185">
        <f t="shared" ref="BB23:BD23" ca="1" si="142">BB21</f>
        <v>80</v>
      </c>
      <c r="BC23" s="186">
        <f t="shared" si="142"/>
        <v>2</v>
      </c>
      <c r="BD23" s="186">
        <f t="shared" si="142"/>
        <v>300</v>
      </c>
      <c r="BE23" s="187">
        <f>BE21</f>
        <v>1</v>
      </c>
      <c r="BF23" s="185">
        <f ca="1">BF22</f>
        <v>80</v>
      </c>
      <c r="BG23" s="186">
        <f>BG22</f>
        <v>2</v>
      </c>
      <c r="BH23" s="186">
        <f>BH22</f>
        <v>300</v>
      </c>
      <c r="BI23" s="187">
        <f>BI22</f>
        <v>1</v>
      </c>
      <c r="BJ23" s="271">
        <f ca="1">BJ$28</f>
        <v>80</v>
      </c>
      <c r="BK23" s="272">
        <f>BK$28</f>
        <v>2</v>
      </c>
      <c r="BL23" s="272">
        <f>BL$28</f>
        <v>300</v>
      </c>
      <c r="BM23" s="273">
        <f>BM$28</f>
        <v>1</v>
      </c>
      <c r="BN23" s="65">
        <f t="shared" si="124"/>
        <v>0.125</v>
      </c>
      <c r="BO23" s="62" t="str">
        <f t="shared" si="125"/>
        <v>U</v>
      </c>
      <c r="BP23" s="144" t="str">
        <f t="shared" si="114"/>
        <v>S</v>
      </c>
      <c r="BQ23" s="62" t="str">
        <f t="shared" si="126"/>
        <v>U</v>
      </c>
      <c r="BR23" s="65" t="str">
        <f t="shared" si="127"/>
        <v>U</v>
      </c>
      <c r="BS23" s="62" t="str">
        <f t="shared" si="128"/>
        <v>U</v>
      </c>
      <c r="BT23" s="144" t="str">
        <f t="shared" si="115"/>
        <v>S</v>
      </c>
      <c r="BU23" s="231" t="str">
        <f>IF(N23="Yes","U","S")</f>
        <v>S</v>
      </c>
      <c r="BV23" s="144">
        <f>IF(BU23="U", Q23+0.125, 0.000001)</f>
        <v>9.9999999999999995E-7</v>
      </c>
      <c r="BW23" s="144" t="str">
        <f t="shared" si="20"/>
        <v>U</v>
      </c>
      <c r="BX23" s="234" t="str">
        <f>BU23</f>
        <v>S</v>
      </c>
      <c r="BY23" s="234" t="str">
        <f t="shared" si="21"/>
        <v>U</v>
      </c>
      <c r="BZ23" s="62" t="str">
        <f t="shared" si="22"/>
        <v>S</v>
      </c>
      <c r="CA23" s="64" t="str">
        <f t="shared" si="129"/>
        <v>S</v>
      </c>
      <c r="CB23" s="64" t="str">
        <f t="shared" si="129"/>
        <v>S</v>
      </c>
      <c r="CC23" s="64" t="str">
        <f t="shared" si="129"/>
        <v>S</v>
      </c>
      <c r="CD23" s="64" t="str">
        <f t="shared" si="129"/>
        <v>S</v>
      </c>
      <c r="CE23" s="62" t="str">
        <f t="shared" si="130"/>
        <v>S</v>
      </c>
      <c r="CF23" s="59">
        <v>4.25</v>
      </c>
      <c r="CG23" s="59">
        <v>0.5625</v>
      </c>
      <c r="CH23" s="59">
        <v>2</v>
      </c>
      <c r="CI23" s="59">
        <v>4</v>
      </c>
      <c r="CJ23" s="59">
        <v>0.625</v>
      </c>
      <c r="CK23" s="59">
        <v>3.125</v>
      </c>
      <c r="CL23" s="59">
        <v>90</v>
      </c>
      <c r="CM23" s="292" t="str">
        <f t="shared" si="34"/>
        <v>3</v>
      </c>
      <c r="CN23" s="58" t="str">
        <f t="shared" si="25"/>
        <v>.3</v>
      </c>
      <c r="CO23" s="59" t="str">
        <f t="shared" si="26"/>
        <v>3-SEC</v>
      </c>
      <c r="CP23" s="58" t="str">
        <f>"AXC Materials:"&amp;F23</f>
        <v>AXC Materials:SA106 GR.B</v>
      </c>
      <c r="CQ23" s="189" t="str">
        <f t="shared" si="131"/>
        <v>_Elbow Pipe</v>
      </c>
      <c r="CR23" s="307"/>
      <c r="CS23" s="297"/>
      <c r="CT23" s="298"/>
      <c r="CY23" s="59" t="str">
        <f t="shared" si="27"/>
        <v>3-HDR</v>
      </c>
      <c r="DB23" s="58" t="str">
        <f ca="1">IFERROR(VLOOKUP($U23,INDIRECT($V23),   IF(E23="No", 5, 11),   FALSE),"-")&amp;"34"</f>
        <v>PB108034</v>
      </c>
    </row>
    <row r="24" spans="1:106" ht="16.5" hidden="1" thickTop="1" thickBot="1" x14ac:dyDescent="0.3">
      <c r="A24" s="130" t="s">
        <v>7198</v>
      </c>
      <c r="B24" s="199" t="str">
        <f>B25</f>
        <v>-</v>
      </c>
      <c r="C24" s="198" t="str">
        <f>C25</f>
        <v>Header Box</v>
      </c>
      <c r="D24" s="199">
        <f t="shared" ref="D24:CP24" si="143">D25</f>
        <v>0</v>
      </c>
      <c r="E24" s="126" t="str">
        <f t="shared" si="143"/>
        <v>No</v>
      </c>
      <c r="F24" s="200" t="str">
        <f t="shared" si="143"/>
        <v>SA106 GR.B</v>
      </c>
      <c r="G24" s="200" t="str">
        <f t="shared" si="143"/>
        <v>Carbon</v>
      </c>
      <c r="H24" s="199">
        <f t="shared" si="143"/>
        <v>2</v>
      </c>
      <c r="I24" s="199">
        <f t="shared" si="143"/>
        <v>80</v>
      </c>
      <c r="J24" s="199">
        <f t="shared" si="143"/>
        <v>300</v>
      </c>
      <c r="K24" s="199">
        <f t="shared" si="143"/>
        <v>0</v>
      </c>
      <c r="L24" s="199">
        <f t="shared" si="143"/>
        <v>37.5</v>
      </c>
      <c r="M24" s="126">
        <f t="shared" si="143"/>
        <v>0.125</v>
      </c>
      <c r="N24" s="274" t="str">
        <f t="shared" si="143"/>
        <v>No</v>
      </c>
      <c r="O24" s="199" t="str">
        <f>O25</f>
        <v>3-PIP021</v>
      </c>
      <c r="P24" s="201" t="str">
        <f t="shared" si="143"/>
        <v>PIPE, 2 SCH-80, BBE 37.5°</v>
      </c>
      <c r="Q24" s="202">
        <f t="shared" ca="1" si="143"/>
        <v>0.218</v>
      </c>
      <c r="R24" s="203" t="e">
        <f t="shared" ca="1" si="143"/>
        <v>#VALUE!</v>
      </c>
      <c r="S24" s="204" t="e">
        <f t="shared" ca="1" si="143"/>
        <v>#VALUE!</v>
      </c>
      <c r="T24" s="204">
        <f t="shared" ca="1" si="143"/>
        <v>0.154</v>
      </c>
      <c r="U24" s="241" t="str">
        <f>A24</f>
        <v>_Additional Pipe</v>
      </c>
      <c r="V24" s="205" t="str">
        <f t="shared" si="143"/>
        <v>Pipe_Bevel</v>
      </c>
      <c r="W24" s="205">
        <f t="shared" si="143"/>
        <v>2.7524999999999999</v>
      </c>
      <c r="X24" s="206">
        <f t="shared" ca="1" si="143"/>
        <v>2.375</v>
      </c>
      <c r="Y24" s="206">
        <f t="shared" ca="1" si="143"/>
        <v>1.9390000000000001</v>
      </c>
      <c r="Z24" s="206">
        <f t="shared" ca="1" si="143"/>
        <v>80</v>
      </c>
      <c r="AA24" s="206">
        <f t="shared" si="143"/>
        <v>52.5</v>
      </c>
      <c r="AB24" s="204" t="str">
        <f t="shared" si="143"/>
        <v>S</v>
      </c>
      <c r="AC24" s="203" t="str">
        <f t="shared" si="143"/>
        <v>U</v>
      </c>
      <c r="AD24" s="203" t="str">
        <f t="shared" si="113"/>
        <v>S</v>
      </c>
      <c r="AE24" s="203" t="str">
        <f t="shared" si="113"/>
        <v>S</v>
      </c>
      <c r="AF24" s="203" t="str">
        <f t="shared" ref="AF24:AF27" si="144">"U"</f>
        <v>U</v>
      </c>
      <c r="AG24" s="203" t="str">
        <f t="shared" ref="AG24:AG25" si="145">IF(AF24="U","S","U")</f>
        <v>S</v>
      </c>
      <c r="AH24" s="258">
        <f ca="1">AH25</f>
        <v>80</v>
      </c>
      <c r="AI24" s="254">
        <f t="shared" ref="AI24:AV24" si="146">AI25</f>
        <v>4</v>
      </c>
      <c r="AJ24" s="254">
        <f t="shared" si="146"/>
        <v>300</v>
      </c>
      <c r="AK24" s="254">
        <f>AK25</f>
        <v>1</v>
      </c>
      <c r="AL24" s="258">
        <f t="shared" ca="1" si="146"/>
        <v>80</v>
      </c>
      <c r="AM24" s="254">
        <f t="shared" si="146"/>
        <v>4</v>
      </c>
      <c r="AN24" s="254">
        <f t="shared" si="146"/>
        <v>300</v>
      </c>
      <c r="AO24" s="255">
        <f>AO25</f>
        <v>1</v>
      </c>
      <c r="AP24" s="258">
        <f t="shared" ca="1" si="146"/>
        <v>80</v>
      </c>
      <c r="AQ24" s="254">
        <f t="shared" si="146"/>
        <v>4</v>
      </c>
      <c r="AR24" s="254">
        <f t="shared" si="146"/>
        <v>300</v>
      </c>
      <c r="AS24" s="255">
        <f>AS25</f>
        <v>1</v>
      </c>
      <c r="AT24" s="258">
        <f t="shared" ca="1" si="146"/>
        <v>80</v>
      </c>
      <c r="AU24" s="254">
        <f t="shared" si="146"/>
        <v>4</v>
      </c>
      <c r="AV24" s="254">
        <f t="shared" si="146"/>
        <v>300</v>
      </c>
      <c r="AW24" s="259">
        <f>AW25</f>
        <v>1</v>
      </c>
      <c r="AX24" s="253">
        <f t="shared" ca="1" si="143"/>
        <v>80</v>
      </c>
      <c r="AY24" s="208">
        <f t="shared" si="143"/>
        <v>2</v>
      </c>
      <c r="AZ24" s="208">
        <f t="shared" si="143"/>
        <v>300</v>
      </c>
      <c r="BA24" s="208">
        <f>BA25</f>
        <v>1</v>
      </c>
      <c r="BB24" s="207">
        <f t="shared" ca="1" si="143"/>
        <v>80</v>
      </c>
      <c r="BC24" s="208">
        <f t="shared" si="143"/>
        <v>2</v>
      </c>
      <c r="BD24" s="205">
        <f t="shared" si="143"/>
        <v>300</v>
      </c>
      <c r="BE24" s="208">
        <f>BE25</f>
        <v>1</v>
      </c>
      <c r="BF24" s="207">
        <f t="shared" ca="1" si="143"/>
        <v>80</v>
      </c>
      <c r="BG24" s="208">
        <f t="shared" si="143"/>
        <v>2</v>
      </c>
      <c r="BH24" s="205">
        <f t="shared" si="143"/>
        <v>300</v>
      </c>
      <c r="BI24" s="208">
        <f>BI25</f>
        <v>1</v>
      </c>
      <c r="BJ24" s="207">
        <f t="shared" ca="1" si="143"/>
        <v>80</v>
      </c>
      <c r="BK24" s="208">
        <f t="shared" si="143"/>
        <v>2</v>
      </c>
      <c r="BL24" s="208">
        <f t="shared" si="143"/>
        <v>300</v>
      </c>
      <c r="BM24" s="208">
        <f>BM25</f>
        <v>1</v>
      </c>
      <c r="BN24" s="126">
        <f t="shared" si="143"/>
        <v>0.125</v>
      </c>
      <c r="BO24" s="126" t="str">
        <f t="shared" si="143"/>
        <v>U</v>
      </c>
      <c r="BP24" s="209" t="str">
        <f t="shared" si="143"/>
        <v>S</v>
      </c>
      <c r="BQ24" s="126" t="str">
        <f t="shared" si="143"/>
        <v>U</v>
      </c>
      <c r="BR24" s="126" t="str">
        <f t="shared" si="143"/>
        <v>U</v>
      </c>
      <c r="BS24" s="126" t="str">
        <f>BS25</f>
        <v>U</v>
      </c>
      <c r="BT24" s="209" t="str">
        <f>BT25</f>
        <v>S</v>
      </c>
      <c r="BU24" s="209" t="str">
        <f t="shared" ref="BU24:BW24" si="147">BU25</f>
        <v>S</v>
      </c>
      <c r="BV24" s="209">
        <f t="shared" si="147"/>
        <v>9.9999999999999995E-7</v>
      </c>
      <c r="BW24" s="209" t="str">
        <f t="shared" si="147"/>
        <v>U</v>
      </c>
      <c r="BX24" s="209" t="str">
        <f>BX25</f>
        <v>S</v>
      </c>
      <c r="BY24" s="209" t="str">
        <f>BY25</f>
        <v>U</v>
      </c>
      <c r="BZ24" s="126" t="str">
        <f t="shared" ref="BZ24:CD24" si="148">BZ25</f>
        <v>U</v>
      </c>
      <c r="CA24" s="126" t="str">
        <f t="shared" si="148"/>
        <v>U</v>
      </c>
      <c r="CB24" s="126" t="str">
        <f t="shared" si="148"/>
        <v>U</v>
      </c>
      <c r="CC24" s="126" t="str">
        <f t="shared" si="148"/>
        <v>U</v>
      </c>
      <c r="CD24" s="126" t="str">
        <f t="shared" si="148"/>
        <v>U</v>
      </c>
      <c r="CE24" s="126" t="str">
        <f t="shared" si="143"/>
        <v>S</v>
      </c>
      <c r="CF24" s="206">
        <f t="shared" si="143"/>
        <v>4.25</v>
      </c>
      <c r="CG24" s="206">
        <f t="shared" si="143"/>
        <v>0.5625</v>
      </c>
      <c r="CH24" s="206">
        <f t="shared" si="143"/>
        <v>2</v>
      </c>
      <c r="CI24" s="206">
        <f t="shared" si="143"/>
        <v>4</v>
      </c>
      <c r="CJ24" s="206">
        <f t="shared" si="143"/>
        <v>0.625</v>
      </c>
      <c r="CK24" s="206">
        <f t="shared" si="143"/>
        <v>3.125</v>
      </c>
      <c r="CL24" s="206">
        <f t="shared" si="143"/>
        <v>90</v>
      </c>
      <c r="CM24" s="199" t="str">
        <f t="shared" si="34"/>
        <v>3</v>
      </c>
      <c r="CN24" s="199" t="str">
        <f t="shared" si="25"/>
        <v>.3</v>
      </c>
      <c r="CO24" s="206" t="str">
        <f t="shared" si="26"/>
        <v>3-SEC</v>
      </c>
      <c r="CP24" s="199" t="str">
        <f t="shared" si="143"/>
        <v>AXC Materials:SA106 GR.B</v>
      </c>
      <c r="CQ24" s="127"/>
      <c r="CR24" s="283"/>
      <c r="CY24" s="206" t="str">
        <f t="shared" si="27"/>
        <v>3-HDR</v>
      </c>
      <c r="DB24" s="199" t="str">
        <f ca="1">DB25</f>
        <v>PB102011</v>
      </c>
    </row>
    <row r="25" spans="1:106" ht="15.75" customHeight="1" thickTop="1" x14ac:dyDescent="0.25">
      <c r="A25" s="278" t="str">
        <f>CONCATENATE("AP-",A5)</f>
        <v>AP-Size1</v>
      </c>
      <c r="B25" s="34" t="str">
        <f>B5</f>
        <v>-</v>
      </c>
      <c r="C25" s="279" t="s">
        <v>24</v>
      </c>
      <c r="D25" s="34">
        <f>Pipe_Angle</f>
        <v>0</v>
      </c>
      <c r="E25" s="226" t="s">
        <v>7167</v>
      </c>
      <c r="F25" s="34" t="s">
        <v>3</v>
      </c>
      <c r="G25" s="36" t="str">
        <f>VLOOKUP(F25,Pipe_Material_Table,2,FALSE)</f>
        <v>Carbon</v>
      </c>
      <c r="H25" s="34">
        <v>2</v>
      </c>
      <c r="I25" s="34">
        <v>80</v>
      </c>
      <c r="J25" s="34">
        <v>300</v>
      </c>
      <c r="K25" s="137"/>
      <c r="L25" s="34">
        <v>37.5</v>
      </c>
      <c r="M25" s="147">
        <f>IF(Pipe_Angle=0, 0.125, 0.0625)</f>
        <v>0.125</v>
      </c>
      <c r="N25" s="275" t="s">
        <v>7167</v>
      </c>
      <c r="O25" s="36" t="str">
        <f>_xlfn.CONCAT(CM25,"-PIP02",RIGHT(A25,1))</f>
        <v>3-PIP021</v>
      </c>
      <c r="P25" s="176" t="str">
        <f>CONCATENATE("PIPE, ",H25," SCH-",I25)&amp;IF(OR(L25&lt;1,N25="Yes"),CONCATENATE(", BOE ",90-AA25,"°"),CONCATENATE(", BBE ",L25,"°")) &amp; IF(D25&lt;&gt;0,  CONCATENATE(", MITER ", ROUND(D25,2),"°"),"")</f>
        <v>PIPE, 2 SCH-80, BBE 37.5°</v>
      </c>
      <c r="Q25" s="145">
        <f ca="1">VLOOKUP($U25,INDIRECT($V25),8,FALSE)</f>
        <v>0.218</v>
      </c>
      <c r="R25" s="36" t="e">
        <f t="shared" ref="R25:R28" ca="1" si="149">IF(B25=0, Q25, (T25*0.875)+B25 )</f>
        <v>#VALUE!</v>
      </c>
      <c r="S25" s="36" t="e">
        <f ca="1">IF(B25=0, "YES",  IF(R25&lt;=Q25,"YES","NO"))</f>
        <v>#VALUE!</v>
      </c>
      <c r="T25" s="36">
        <f ca="1">VLOOKUP("P"&amp;H25&amp;" SCH-"&amp;"STD"&amp;" ["&amp;F25&amp;"]",INDIRECT(V25),8,FALSE)</f>
        <v>0.154</v>
      </c>
      <c r="U25" s="70" t="str">
        <f ca="1">VLOOKUP("P"&amp;H25&amp;" SCH-"&amp;I25&amp;" ["&amp;F25&amp;"]",INDIRECT(V25),1,FALSE)</f>
        <v>P2 SCH-80 [SA106 GR.B]</v>
      </c>
      <c r="V25" s="70" t="s">
        <v>298</v>
      </c>
      <c r="W25" s="70">
        <f>VLOOKUP(CONCATENATE("Wneck Flange ",J25,"-NPS",H25," SCH-",I25),WNeck_Flange,2,FALSE)</f>
        <v>2.7524999999999999</v>
      </c>
      <c r="X25" s="35">
        <f ca="1">VLOOKUP($U25,INDIRECT($V25),6,FALSE)</f>
        <v>2.375</v>
      </c>
      <c r="Y25" s="35">
        <f ca="1">VLOOKUP($U25,INDIRECT($V25),7,FALSE)</f>
        <v>1.9390000000000001</v>
      </c>
      <c r="Z25" s="35">
        <f ca="1">VLOOKUP($U25,INDIRECT($V25),10,FALSE)</f>
        <v>80</v>
      </c>
      <c r="AA25" s="35">
        <f>IF(L25&lt;1,60,90-L25)</f>
        <v>52.5</v>
      </c>
      <c r="AB25" s="37" t="str">
        <f>IF($C25="Side Frame","U","S")</f>
        <v>S</v>
      </c>
      <c r="AC25" s="217" t="str">
        <f>IF($C25="Header Box","U","S")</f>
        <v>U</v>
      </c>
      <c r="AD25" s="242" t="str">
        <f>"S"</f>
        <v>S</v>
      </c>
      <c r="AE25" s="242" t="str">
        <f>"S"</f>
        <v>S</v>
      </c>
      <c r="AF25" s="222" t="str">
        <f t="shared" si="144"/>
        <v>U</v>
      </c>
      <c r="AG25" s="217" t="str">
        <f t="shared" si="145"/>
        <v>S</v>
      </c>
      <c r="AH25" s="266">
        <f ca="1">AH5</f>
        <v>80</v>
      </c>
      <c r="AI25" s="267">
        <f t="shared" ref="AI25:AW28" si="150">AI5</f>
        <v>4</v>
      </c>
      <c r="AJ25" s="267">
        <f t="shared" si="150"/>
        <v>300</v>
      </c>
      <c r="AK25" s="267">
        <f t="shared" si="150"/>
        <v>1</v>
      </c>
      <c r="AL25" s="193">
        <f ca="1">AL26</f>
        <v>80</v>
      </c>
      <c r="AM25" s="194">
        <f>AM26</f>
        <v>4</v>
      </c>
      <c r="AN25" s="194">
        <f>AN26</f>
        <v>300</v>
      </c>
      <c r="AO25" s="194">
        <f>AO26</f>
        <v>1</v>
      </c>
      <c r="AP25" s="193">
        <f ca="1">AP27</f>
        <v>80</v>
      </c>
      <c r="AQ25" s="194">
        <f>AQ27</f>
        <v>4</v>
      </c>
      <c r="AR25" s="194">
        <f>AR27</f>
        <v>300</v>
      </c>
      <c r="AS25" s="195">
        <f>AS27</f>
        <v>1</v>
      </c>
      <c r="AT25" s="193">
        <f ca="1">AT28</f>
        <v>80</v>
      </c>
      <c r="AU25" s="194">
        <f>AU28</f>
        <v>4</v>
      </c>
      <c r="AV25" s="194">
        <f>AV28</f>
        <v>300</v>
      </c>
      <c r="AW25" s="262">
        <f>AW28</f>
        <v>1</v>
      </c>
      <c r="AX25" s="260">
        <f ca="1">VLOOKUP($U25,INDIRECT($V25),10,FALSE)</f>
        <v>80</v>
      </c>
      <c r="AY25" s="261">
        <f>$H25</f>
        <v>2</v>
      </c>
      <c r="AZ25" s="261">
        <f>$J25</f>
        <v>300</v>
      </c>
      <c r="BA25" s="261">
        <f>IF($N25="Yes",2,1)</f>
        <v>1</v>
      </c>
      <c r="BB25" s="193">
        <f ca="1">BB26</f>
        <v>80</v>
      </c>
      <c r="BC25" s="194">
        <f>BC26</f>
        <v>2</v>
      </c>
      <c r="BD25" s="194">
        <f>BD26</f>
        <v>300</v>
      </c>
      <c r="BE25" s="194">
        <f>BE26</f>
        <v>1</v>
      </c>
      <c r="BF25" s="193">
        <f ca="1">BF27</f>
        <v>80</v>
      </c>
      <c r="BG25" s="194">
        <f>BG27</f>
        <v>2</v>
      </c>
      <c r="BH25" s="194">
        <f>BH27</f>
        <v>300</v>
      </c>
      <c r="BI25" s="195">
        <f>BI27</f>
        <v>1</v>
      </c>
      <c r="BJ25" s="193">
        <f ca="1">BJ28</f>
        <v>80</v>
      </c>
      <c r="BK25" s="194">
        <f>BK28</f>
        <v>2</v>
      </c>
      <c r="BL25" s="194">
        <f>BL28</f>
        <v>300</v>
      </c>
      <c r="BM25" s="262">
        <f>BM28</f>
        <v>1</v>
      </c>
      <c r="BN25" s="140">
        <f>$M$20</f>
        <v>0.125</v>
      </c>
      <c r="BO25" s="210" t="str">
        <f>"U"</f>
        <v>U</v>
      </c>
      <c r="BP25" s="143" t="str">
        <f t="shared" ref="BP25:BP28" si="151">IF(BO25="U","S","U")</f>
        <v>S</v>
      </c>
      <c r="BQ25" s="210" t="str">
        <f>"U"</f>
        <v>U</v>
      </c>
      <c r="BR25" s="64" t="str">
        <f>$BQ25</f>
        <v>U</v>
      </c>
      <c r="BS25" s="210" t="str">
        <f>"U"</f>
        <v>U</v>
      </c>
      <c r="BT25" s="143" t="str">
        <f t="shared" ref="BT25:BT28" si="152">IF(BS25="U","S","U")</f>
        <v>S</v>
      </c>
      <c r="BU25" s="230" t="str">
        <f>IF(N25="Yes","U","S")</f>
        <v>S</v>
      </c>
      <c r="BV25" s="143">
        <f>IF(BU25="U", Q25+0.125, 0.000001)</f>
        <v>9.9999999999999995E-7</v>
      </c>
      <c r="BW25" s="228" t="str">
        <f>IF(BU25="U","S","U")</f>
        <v>U</v>
      </c>
      <c r="BX25" s="233" t="str">
        <f>BU25</f>
        <v>S</v>
      </c>
      <c r="BY25" s="233" t="str">
        <f t="shared" ref="BY25:BY28" si="153">IF(BX25="U","S","U")</f>
        <v>U</v>
      </c>
      <c r="BZ25" s="61" t="str">
        <f t="shared" ref="BZ25:BZ28" si="154">"U"</f>
        <v>U</v>
      </c>
      <c r="CA25" s="64" t="str">
        <f>$BZ25</f>
        <v>U</v>
      </c>
      <c r="CB25" s="64" t="str">
        <f t="shared" ref="CB25:CD25" si="155">$BZ25</f>
        <v>U</v>
      </c>
      <c r="CC25" s="64" t="str">
        <f t="shared" si="155"/>
        <v>U</v>
      </c>
      <c r="CD25" s="64" t="str">
        <f t="shared" si="155"/>
        <v>U</v>
      </c>
      <c r="CE25" s="61" t="str">
        <f>"S"</f>
        <v>S</v>
      </c>
      <c r="CF25" s="35">
        <v>4.25</v>
      </c>
      <c r="CG25" s="35">
        <v>0.5625</v>
      </c>
      <c r="CH25" s="35">
        <v>2</v>
      </c>
      <c r="CI25" s="35">
        <v>4</v>
      </c>
      <c r="CJ25" s="35">
        <v>0.625</v>
      </c>
      <c r="CK25" s="35">
        <v>3.125</v>
      </c>
      <c r="CL25" s="35">
        <v>90</v>
      </c>
      <c r="CM25" s="291" t="str">
        <f t="shared" si="34"/>
        <v>3</v>
      </c>
      <c r="CN25" s="36" t="str">
        <f t="shared" si="25"/>
        <v>.3</v>
      </c>
      <c r="CO25" s="35" t="str">
        <f t="shared" si="26"/>
        <v>3-SEC</v>
      </c>
      <c r="CP25" s="36" t="str">
        <f>"AXC Materials:"&amp;F25</f>
        <v>AXC Materials:SA106 GR.B</v>
      </c>
      <c r="CQ25" s="81" t="str">
        <f>$A$24</f>
        <v>_Additional Pipe</v>
      </c>
      <c r="CR25" s="308" t="s">
        <v>7248</v>
      </c>
      <c r="CY25" s="35" t="str">
        <f t="shared" si="27"/>
        <v>3-HDR</v>
      </c>
      <c r="DB25" s="36" t="str">
        <f ca="1">IFERROR(VLOOKUP($U25,INDIRECT($V25),   IF(E25="No", 5, 11),   FALSE),"-")&amp;"11"</f>
        <v>PB102011</v>
      </c>
    </row>
    <row r="26" spans="1:106" ht="15" x14ac:dyDescent="0.25">
      <c r="A26" s="77" t="str">
        <f>CONCATENATE("AP-",A6)</f>
        <v>AP-Size2</v>
      </c>
      <c r="B26" s="131" t="str">
        <f>B25</f>
        <v>-</v>
      </c>
      <c r="C26" s="280" t="s">
        <v>24</v>
      </c>
      <c r="D26" s="134">
        <f>$D$25</f>
        <v>0</v>
      </c>
      <c r="E26" s="235" t="str">
        <f>E$20</f>
        <v>No</v>
      </c>
      <c r="F26" s="131" t="str">
        <f>$F$5</f>
        <v>SA106 GR.B</v>
      </c>
      <c r="G26" s="131" t="str">
        <f>Pipe_Material_Type</f>
        <v>Carbon</v>
      </c>
      <c r="H26" s="34">
        <v>2</v>
      </c>
      <c r="I26" s="34">
        <v>80</v>
      </c>
      <c r="J26" s="34">
        <v>300</v>
      </c>
      <c r="K26" s="136"/>
      <c r="L26" s="131">
        <f>$L$5</f>
        <v>37.5</v>
      </c>
      <c r="M26" s="64">
        <f>$M$5</f>
        <v>0.125</v>
      </c>
      <c r="N26" s="275" t="str">
        <f>N$20</f>
        <v>No</v>
      </c>
      <c r="O26" s="36" t="str">
        <f t="shared" ref="O26:O28" si="156">_xlfn.CONCAT(CM26,"-PIP02",RIGHT(A26,1))</f>
        <v>3-PIP022</v>
      </c>
      <c r="P26" s="118" t="str">
        <f t="shared" ref="P26:P28" si="157">CONCATENATE("PIPE, ",H26," SCH-",I26)&amp;IF(OR(L26&lt;1,N26="Yes"),CONCATENATE(", BOE ",90-AA26,"°"),CONCATENATE(", BBE ",L26,"°")) &amp; IF(D26&lt;&gt;0,  CONCATENATE(", MITER ", ROUND(D26,2),"°"),"")</f>
        <v>PIPE, 2 SCH-80, BBE 37.5°</v>
      </c>
      <c r="Q26" s="145">
        <f ca="1">VLOOKUP($U26,INDIRECT($V26),8,FALSE)</f>
        <v>0.218</v>
      </c>
      <c r="R26" s="39" t="e">
        <f t="shared" ca="1" si="149"/>
        <v>#VALUE!</v>
      </c>
      <c r="S26" s="39" t="e">
        <f ca="1">IF(B26=0, "YES",  IF(R26&lt;=Q26,"YES","NO"))</f>
        <v>#VALUE!</v>
      </c>
      <c r="T26" s="39">
        <f ca="1">VLOOKUP("P"&amp;H26&amp;" SCH-"&amp;"STD"&amp;" ["&amp;F26&amp;"]",INDIRECT(V26),8,FALSE)</f>
        <v>0.154</v>
      </c>
      <c r="U26" s="70" t="str">
        <f ca="1">VLOOKUP("P"&amp;H26&amp;" SCH-"&amp;I26&amp;" ["&amp;F26&amp;"]",INDIRECT(V26),1,FALSE)</f>
        <v>P2 SCH-80 [SA106 GR.B]</v>
      </c>
      <c r="V26" s="70" t="s">
        <v>298</v>
      </c>
      <c r="W26" s="70">
        <f>VLOOKUP(CONCATENATE("Wneck Flange ",J26,"-NPS",H26," SCH-",I26),WNeck_Flange,2,FALSE)</f>
        <v>2.7524999999999999</v>
      </c>
      <c r="X26" s="35">
        <f ca="1">VLOOKUP($U26,INDIRECT($V26),6,FALSE)</f>
        <v>2.375</v>
      </c>
      <c r="Y26" s="35">
        <f ca="1">VLOOKUP($U26,INDIRECT($V26),7,FALSE)</f>
        <v>1.9390000000000001</v>
      </c>
      <c r="Z26" s="35">
        <f ca="1">VLOOKUP($U26,INDIRECT($V26),10,FALSE)</f>
        <v>80</v>
      </c>
      <c r="AA26" s="128">
        <f>IF(L26&lt;1,60,90-L26)</f>
        <v>52.5</v>
      </c>
      <c r="AB26" s="39" t="str">
        <f t="shared" ref="AB26:AB28" si="158">IF($C26="Side Frame","U","S")</f>
        <v>S</v>
      </c>
      <c r="AC26" s="218" t="str">
        <f t="shared" ref="AC26:AC28" si="159">IF($C26="Header Box","U","S")</f>
        <v>U</v>
      </c>
      <c r="AD26" s="242" t="str">
        <f t="shared" ref="AD26:AE28" si="160">"S"</f>
        <v>S</v>
      </c>
      <c r="AE26" s="242" t="str">
        <f t="shared" si="160"/>
        <v>S</v>
      </c>
      <c r="AF26" s="249" t="str">
        <f>"S"</f>
        <v>S</v>
      </c>
      <c r="AG26" s="218" t="str">
        <f t="shared" ref="AG26" si="161">IF(AF26="U","S","U")</f>
        <v>U</v>
      </c>
      <c r="AH26" s="87">
        <f ca="1">AH25</f>
        <v>80</v>
      </c>
      <c r="AI26" s="89">
        <f t="shared" ref="AI26:AJ26" si="162">AI25</f>
        <v>4</v>
      </c>
      <c r="AJ26" s="89">
        <f t="shared" si="162"/>
        <v>300</v>
      </c>
      <c r="AK26" s="89">
        <f>AK25</f>
        <v>1</v>
      </c>
      <c r="AL26" s="268">
        <f ca="1">AL6</f>
        <v>80</v>
      </c>
      <c r="AM26" s="269">
        <f t="shared" si="150"/>
        <v>4</v>
      </c>
      <c r="AN26" s="269">
        <f t="shared" si="150"/>
        <v>300</v>
      </c>
      <c r="AO26" s="270">
        <f t="shared" si="150"/>
        <v>1</v>
      </c>
      <c r="AP26" s="87">
        <f ca="1">AP27</f>
        <v>80</v>
      </c>
      <c r="AQ26" s="89">
        <f>AQ27</f>
        <v>4</v>
      </c>
      <c r="AR26" s="89">
        <f>AR27</f>
        <v>300</v>
      </c>
      <c r="AS26" s="88">
        <f>AS27</f>
        <v>1</v>
      </c>
      <c r="AT26" s="87">
        <f ca="1">AT28</f>
        <v>80</v>
      </c>
      <c r="AU26" s="89">
        <f>AU28</f>
        <v>4</v>
      </c>
      <c r="AV26" s="89">
        <f>AV28</f>
        <v>300</v>
      </c>
      <c r="AW26" s="256">
        <f>AW28</f>
        <v>1</v>
      </c>
      <c r="AX26" s="87">
        <f ca="1">AX25</f>
        <v>80</v>
      </c>
      <c r="AY26" s="89">
        <f t="shared" ref="AY26:AZ26" si="163">AY25</f>
        <v>2</v>
      </c>
      <c r="AZ26" s="89">
        <f t="shared" si="163"/>
        <v>300</v>
      </c>
      <c r="BA26" s="89">
        <f>BA25</f>
        <v>1</v>
      </c>
      <c r="BB26" s="263">
        <f ca="1">VLOOKUP($U26,INDIRECT($V26),10,FALSE)</f>
        <v>80</v>
      </c>
      <c r="BC26" s="43">
        <f>$H26</f>
        <v>2</v>
      </c>
      <c r="BD26" s="43">
        <f>$J26</f>
        <v>300</v>
      </c>
      <c r="BE26" s="43">
        <f>IF($N26="Yes",2,1)</f>
        <v>1</v>
      </c>
      <c r="BF26" s="87">
        <f ca="1">BF27</f>
        <v>80</v>
      </c>
      <c r="BG26" s="89">
        <f>BG27</f>
        <v>2</v>
      </c>
      <c r="BH26" s="89">
        <f>BH27</f>
        <v>300</v>
      </c>
      <c r="BI26" s="88">
        <f>BI27</f>
        <v>1</v>
      </c>
      <c r="BJ26" s="87">
        <f ca="1">BJ28</f>
        <v>80</v>
      </c>
      <c r="BK26" s="89">
        <f>BK28</f>
        <v>2</v>
      </c>
      <c r="BL26" s="89">
        <f>BL28</f>
        <v>300</v>
      </c>
      <c r="BM26" s="256">
        <f>BM28</f>
        <v>1</v>
      </c>
      <c r="BN26" s="64">
        <f t="shared" ref="BN26:BN28" si="164">$M$20</f>
        <v>0.125</v>
      </c>
      <c r="BO26" s="61" t="str">
        <f t="shared" ref="BO26:BO28" si="165">"U"</f>
        <v>U</v>
      </c>
      <c r="BP26" s="143" t="str">
        <f t="shared" si="151"/>
        <v>S</v>
      </c>
      <c r="BQ26" s="61" t="str">
        <f t="shared" ref="BQ26:BQ28" si="166">"U"</f>
        <v>U</v>
      </c>
      <c r="BR26" s="64" t="str">
        <f t="shared" ref="BR26:BR28" si="167">$BQ26</f>
        <v>U</v>
      </c>
      <c r="BS26" s="61" t="str">
        <f t="shared" ref="BS26:BS28" si="168">"U"</f>
        <v>U</v>
      </c>
      <c r="BT26" s="143" t="str">
        <f t="shared" si="152"/>
        <v>S</v>
      </c>
      <c r="BU26" s="230" t="str">
        <f>IF(N26="Yes","U","S")</f>
        <v>S</v>
      </c>
      <c r="BV26" s="143">
        <f>IF(BU26="U", Q26+0.125, 0.000001)</f>
        <v>9.9999999999999995E-7</v>
      </c>
      <c r="BW26" s="143" t="str">
        <f t="shared" ref="BW26:BW28" si="169">IF(BU26="U","S","U")</f>
        <v>U</v>
      </c>
      <c r="BX26" s="233" t="str">
        <f>BU26</f>
        <v>S</v>
      </c>
      <c r="BY26" s="233" t="str">
        <f t="shared" si="153"/>
        <v>U</v>
      </c>
      <c r="BZ26" s="61" t="str">
        <f t="shared" si="154"/>
        <v>U</v>
      </c>
      <c r="CA26" s="64" t="str">
        <f t="shared" ref="CA26:CD28" si="170">$BZ26</f>
        <v>U</v>
      </c>
      <c r="CB26" s="64" t="str">
        <f t="shared" si="170"/>
        <v>U</v>
      </c>
      <c r="CC26" s="64" t="str">
        <f t="shared" si="170"/>
        <v>U</v>
      </c>
      <c r="CD26" s="64" t="str">
        <f t="shared" si="170"/>
        <v>U</v>
      </c>
      <c r="CE26" s="61" t="str">
        <f t="shared" ref="CE26:CE28" si="171">"S"</f>
        <v>S</v>
      </c>
      <c r="CF26" s="35">
        <v>4.25</v>
      </c>
      <c r="CG26" s="35">
        <v>0.5625</v>
      </c>
      <c r="CH26" s="35">
        <v>2</v>
      </c>
      <c r="CI26" s="35">
        <v>4</v>
      </c>
      <c r="CJ26" s="35">
        <v>0.625</v>
      </c>
      <c r="CK26" s="35">
        <v>3.125</v>
      </c>
      <c r="CL26" s="35">
        <v>90</v>
      </c>
      <c r="CM26" s="290" t="str">
        <f t="shared" si="34"/>
        <v>3</v>
      </c>
      <c r="CN26" s="38" t="str">
        <f t="shared" si="25"/>
        <v>.3</v>
      </c>
      <c r="CO26" s="128" t="str">
        <f t="shared" si="26"/>
        <v>3-SEC</v>
      </c>
      <c r="CP26" s="38" t="str">
        <f>"AXC Materials:"&amp;F26</f>
        <v>AXC Materials:SA106 GR.B</v>
      </c>
      <c r="CQ26" s="81" t="str">
        <f>$A$24</f>
        <v>_Additional Pipe</v>
      </c>
      <c r="CR26" s="309"/>
      <c r="CY26" s="128" t="str">
        <f t="shared" si="27"/>
        <v>3-HDR</v>
      </c>
      <c r="DB26" s="36" t="str">
        <f ca="1">IFERROR(VLOOKUP($U26,INDIRECT($V26),   IF(E26="No", 5, 11),   FALSE),"-")&amp;"12"</f>
        <v>PB102012</v>
      </c>
    </row>
    <row r="27" spans="1:106" ht="15" x14ac:dyDescent="0.25">
      <c r="A27" s="77" t="str">
        <f t="shared" ref="A27:A28" si="172">CONCATENATE("AP-",A7)</f>
        <v>AP-Size3</v>
      </c>
      <c r="B27" s="131" t="str">
        <f>B25</f>
        <v>-</v>
      </c>
      <c r="C27" s="280" t="s">
        <v>24</v>
      </c>
      <c r="D27" s="131">
        <f t="shared" ref="D27:D28" si="173">$D$25</f>
        <v>0</v>
      </c>
      <c r="E27" s="236" t="str">
        <f t="shared" ref="E27:E28" si="174">E$20</f>
        <v>No</v>
      </c>
      <c r="F27" s="131" t="str">
        <f>$F$5</f>
        <v>SA106 GR.B</v>
      </c>
      <c r="G27" s="131" t="str">
        <f>Pipe_Material_Type</f>
        <v>Carbon</v>
      </c>
      <c r="H27" s="34">
        <v>2</v>
      </c>
      <c r="I27" s="34">
        <v>80</v>
      </c>
      <c r="J27" s="34">
        <v>300</v>
      </c>
      <c r="K27" s="137"/>
      <c r="L27" s="131">
        <f>$L$5</f>
        <v>37.5</v>
      </c>
      <c r="M27" s="64">
        <f>$M$5</f>
        <v>0.125</v>
      </c>
      <c r="N27" s="276" t="str">
        <f t="shared" ref="N27:N28" si="175">N$20</f>
        <v>No</v>
      </c>
      <c r="O27" s="36" t="str">
        <f t="shared" si="156"/>
        <v>3-PIP023</v>
      </c>
      <c r="P27" s="118" t="str">
        <f t="shared" si="157"/>
        <v>PIPE, 2 SCH-80, BBE 37.5°</v>
      </c>
      <c r="Q27" s="145">
        <f ca="1">VLOOKUP($U27,INDIRECT($V27),8,FALSE)</f>
        <v>0.218</v>
      </c>
      <c r="R27" s="37" t="e">
        <f t="shared" ca="1" si="149"/>
        <v>#VALUE!</v>
      </c>
      <c r="S27" s="37" t="e">
        <f ca="1">IF(B27=0, "YES",  IF(R27&lt;=Q27,"YES","NO"))</f>
        <v>#VALUE!</v>
      </c>
      <c r="T27" s="37">
        <f ca="1">VLOOKUP("P"&amp;H27&amp;" SCH-"&amp;"STD"&amp;" ["&amp;F27&amp;"]",INDIRECT(V27),8,FALSE)</f>
        <v>0.154</v>
      </c>
      <c r="U27" s="70" t="str">
        <f ca="1">VLOOKUP("P"&amp;H27&amp;" SCH-"&amp;I27&amp;" ["&amp;F27&amp;"]",INDIRECT(V27),1,FALSE)</f>
        <v>P2 SCH-80 [SA106 GR.B]</v>
      </c>
      <c r="V27" s="70" t="s">
        <v>298</v>
      </c>
      <c r="W27" s="70">
        <f>VLOOKUP(CONCATENATE("Wneck Flange ",J27,"-NPS",H27," SCH-",I27),WNeck_Flange,2,FALSE)</f>
        <v>2.7524999999999999</v>
      </c>
      <c r="X27" s="35">
        <f ca="1">VLOOKUP($U27,INDIRECT($V27),6,FALSE)</f>
        <v>2.375</v>
      </c>
      <c r="Y27" s="35">
        <f ca="1">VLOOKUP($U27,INDIRECT($V27),7,FALSE)</f>
        <v>1.9390000000000001</v>
      </c>
      <c r="Z27" s="35">
        <f ca="1">VLOOKUP($U27,INDIRECT($V27),10,FALSE)</f>
        <v>80</v>
      </c>
      <c r="AA27" s="35">
        <f>IF(L27&lt;1,60,90-L27)</f>
        <v>52.5</v>
      </c>
      <c r="AB27" s="37" t="str">
        <f t="shared" si="158"/>
        <v>S</v>
      </c>
      <c r="AC27" s="217" t="str">
        <f t="shared" si="159"/>
        <v>U</v>
      </c>
      <c r="AD27" s="242" t="str">
        <f t="shared" si="160"/>
        <v>S</v>
      </c>
      <c r="AE27" s="242" t="str">
        <f t="shared" si="160"/>
        <v>S</v>
      </c>
      <c r="AF27" s="222" t="str">
        <f t="shared" si="144"/>
        <v>U</v>
      </c>
      <c r="AG27" s="217" t="str">
        <f t="shared" ref="AG27" si="176">IF(AF27="U","S","U")</f>
        <v>S</v>
      </c>
      <c r="AH27" s="87">
        <f ca="1">AH25</f>
        <v>80</v>
      </c>
      <c r="AI27" s="89">
        <f t="shared" ref="AI27:AJ27" si="177">AI25</f>
        <v>4</v>
      </c>
      <c r="AJ27" s="89">
        <f t="shared" si="177"/>
        <v>300</v>
      </c>
      <c r="AK27" s="88">
        <f>AK25</f>
        <v>1</v>
      </c>
      <c r="AL27" s="87">
        <f t="shared" ref="AL27:AN27" ca="1" si="178">AL26</f>
        <v>80</v>
      </c>
      <c r="AM27" s="89">
        <f t="shared" si="178"/>
        <v>4</v>
      </c>
      <c r="AN27" s="89">
        <f t="shared" si="178"/>
        <v>300</v>
      </c>
      <c r="AO27" s="89">
        <f>AO26</f>
        <v>1</v>
      </c>
      <c r="AP27" s="268">
        <f ca="1">AP7</f>
        <v>80</v>
      </c>
      <c r="AQ27" s="269">
        <f t="shared" si="150"/>
        <v>4</v>
      </c>
      <c r="AR27" s="269">
        <f t="shared" si="150"/>
        <v>300</v>
      </c>
      <c r="AS27" s="270">
        <f t="shared" si="150"/>
        <v>1</v>
      </c>
      <c r="AT27" s="87">
        <f ca="1">AT28</f>
        <v>80</v>
      </c>
      <c r="AU27" s="89">
        <f>AU28</f>
        <v>4</v>
      </c>
      <c r="AV27" s="89">
        <f>AV28</f>
        <v>300</v>
      </c>
      <c r="AW27" s="256">
        <f>AW28</f>
        <v>1</v>
      </c>
      <c r="AX27" s="87">
        <f ca="1">AX25</f>
        <v>80</v>
      </c>
      <c r="AY27" s="89">
        <f t="shared" ref="AY27:AZ27" si="179">AY25</f>
        <v>2</v>
      </c>
      <c r="AZ27" s="89">
        <f t="shared" si="179"/>
        <v>300</v>
      </c>
      <c r="BA27" s="88">
        <f>BA25</f>
        <v>1</v>
      </c>
      <c r="BB27" s="87">
        <f t="shared" ref="BB27:BD27" ca="1" si="180">BB26</f>
        <v>80</v>
      </c>
      <c r="BC27" s="89">
        <f t="shared" si="180"/>
        <v>2</v>
      </c>
      <c r="BD27" s="89">
        <f t="shared" si="180"/>
        <v>300</v>
      </c>
      <c r="BE27" s="89">
        <f>BE26</f>
        <v>1</v>
      </c>
      <c r="BF27" s="263">
        <f ca="1">VLOOKUP($U27,INDIRECT($V27),10,FALSE)</f>
        <v>80</v>
      </c>
      <c r="BG27" s="43">
        <f>$H27</f>
        <v>2</v>
      </c>
      <c r="BH27" s="43">
        <f>$J27</f>
        <v>300</v>
      </c>
      <c r="BI27" s="239">
        <f>IF($N27="Yes",2,1)</f>
        <v>1</v>
      </c>
      <c r="BJ27" s="87">
        <f ca="1">BJ28</f>
        <v>80</v>
      </c>
      <c r="BK27" s="89">
        <f>BK28</f>
        <v>2</v>
      </c>
      <c r="BL27" s="89">
        <f>BL28</f>
        <v>300</v>
      </c>
      <c r="BM27" s="256">
        <f>BM28</f>
        <v>1</v>
      </c>
      <c r="BN27" s="64">
        <f t="shared" si="164"/>
        <v>0.125</v>
      </c>
      <c r="BO27" s="61" t="str">
        <f t="shared" si="165"/>
        <v>U</v>
      </c>
      <c r="BP27" s="143" t="str">
        <f t="shared" si="151"/>
        <v>S</v>
      </c>
      <c r="BQ27" s="61" t="str">
        <f t="shared" si="166"/>
        <v>U</v>
      </c>
      <c r="BR27" s="64" t="str">
        <f t="shared" si="167"/>
        <v>U</v>
      </c>
      <c r="BS27" s="61" t="str">
        <f t="shared" si="168"/>
        <v>U</v>
      </c>
      <c r="BT27" s="143" t="str">
        <f t="shared" si="152"/>
        <v>S</v>
      </c>
      <c r="BU27" s="230" t="str">
        <f>IF(N27="Yes","U","S")</f>
        <v>S</v>
      </c>
      <c r="BV27" s="143">
        <f>IF(BU27="U", Q27+0.125, 0.000001)</f>
        <v>9.9999999999999995E-7</v>
      </c>
      <c r="BW27" s="143" t="str">
        <f t="shared" si="169"/>
        <v>U</v>
      </c>
      <c r="BX27" s="233" t="str">
        <f>BU27</f>
        <v>S</v>
      </c>
      <c r="BY27" s="233" t="str">
        <f t="shared" si="153"/>
        <v>U</v>
      </c>
      <c r="BZ27" s="61" t="str">
        <f t="shared" si="154"/>
        <v>U</v>
      </c>
      <c r="CA27" s="64" t="str">
        <f t="shared" si="170"/>
        <v>U</v>
      </c>
      <c r="CB27" s="64" t="str">
        <f t="shared" si="170"/>
        <v>U</v>
      </c>
      <c r="CC27" s="64" t="str">
        <f t="shared" si="170"/>
        <v>U</v>
      </c>
      <c r="CD27" s="64" t="str">
        <f t="shared" si="170"/>
        <v>U</v>
      </c>
      <c r="CE27" s="61" t="str">
        <f t="shared" si="171"/>
        <v>S</v>
      </c>
      <c r="CF27" s="35">
        <v>4.25</v>
      </c>
      <c r="CG27" s="35">
        <v>0.5625</v>
      </c>
      <c r="CH27" s="35">
        <v>2</v>
      </c>
      <c r="CI27" s="35">
        <v>4</v>
      </c>
      <c r="CJ27" s="35">
        <v>0.625</v>
      </c>
      <c r="CK27" s="35">
        <v>3.125</v>
      </c>
      <c r="CL27" s="35">
        <v>90</v>
      </c>
      <c r="CM27" s="291" t="str">
        <f t="shared" si="34"/>
        <v>3</v>
      </c>
      <c r="CN27" s="36" t="str">
        <f t="shared" si="25"/>
        <v>.3</v>
      </c>
      <c r="CO27" s="35" t="str">
        <f t="shared" si="26"/>
        <v>3-SEC</v>
      </c>
      <c r="CP27" s="36" t="str">
        <f>"AXC Materials:"&amp;F27</f>
        <v>AXC Materials:SA106 GR.B</v>
      </c>
      <c r="CQ27" s="81" t="str">
        <f t="shared" ref="CQ27:CQ28" si="181">$A$24</f>
        <v>_Additional Pipe</v>
      </c>
      <c r="CR27" s="309"/>
      <c r="CY27" s="35" t="str">
        <f t="shared" si="27"/>
        <v>3-HDR</v>
      </c>
      <c r="DB27" s="36" t="str">
        <f ca="1">IFERROR(VLOOKUP($U27,INDIRECT($V27),   IF(E27="No", 5, 11),   FALSE),"-")&amp;"13"</f>
        <v>PB102013</v>
      </c>
    </row>
    <row r="28" spans="1:106" ht="15.75" thickBot="1" x14ac:dyDescent="0.3">
      <c r="A28" s="77" t="str">
        <f t="shared" si="172"/>
        <v>AP-Size4</v>
      </c>
      <c r="B28" s="132" t="str">
        <f>B25</f>
        <v>-</v>
      </c>
      <c r="C28" s="281" t="s">
        <v>24</v>
      </c>
      <c r="D28" s="132">
        <f t="shared" si="173"/>
        <v>0</v>
      </c>
      <c r="E28" s="237" t="str">
        <f t="shared" si="174"/>
        <v>No</v>
      </c>
      <c r="F28" s="132" t="str">
        <f>$F$5</f>
        <v>SA106 GR.B</v>
      </c>
      <c r="G28" s="132" t="str">
        <f>Pipe_Material_Type</f>
        <v>Carbon</v>
      </c>
      <c r="H28" s="34">
        <v>2</v>
      </c>
      <c r="I28" s="34">
        <v>80</v>
      </c>
      <c r="J28" s="57">
        <v>300</v>
      </c>
      <c r="K28" s="138"/>
      <c r="L28" s="132">
        <f>$L$5</f>
        <v>37.5</v>
      </c>
      <c r="M28" s="65">
        <f>$M$5</f>
        <v>0.125</v>
      </c>
      <c r="N28" s="277" t="str">
        <f t="shared" si="175"/>
        <v>No</v>
      </c>
      <c r="O28" s="36" t="str">
        <f t="shared" si="156"/>
        <v>3-PIP024</v>
      </c>
      <c r="P28" s="79" t="str">
        <f t="shared" si="157"/>
        <v>PIPE, 2 SCH-80, BBE 37.5°</v>
      </c>
      <c r="Q28" s="146">
        <f ca="1">VLOOKUP($U28,INDIRECT($V28),8,FALSE)</f>
        <v>0.218</v>
      </c>
      <c r="R28" s="60" t="e">
        <f t="shared" ca="1" si="149"/>
        <v>#VALUE!</v>
      </c>
      <c r="S28" s="60" t="e">
        <f ca="1">IF(B28=0, "YES",  IF(R28&lt;=Q28,"YES","NO"))</f>
        <v>#VALUE!</v>
      </c>
      <c r="T28" s="60">
        <f ca="1">VLOOKUP("P"&amp;H28&amp;" SCH-"&amp;"STD"&amp;" ["&amp;F28&amp;"]",INDIRECT(V28),8,FALSE)</f>
        <v>0.154</v>
      </c>
      <c r="U28" s="71" t="str">
        <f ca="1">VLOOKUP("P"&amp;H28&amp;" SCH-"&amp;I28&amp;" ["&amp;F28&amp;"]",INDIRECT(V28),1,FALSE)</f>
        <v>P2 SCH-80 [SA106 GR.B]</v>
      </c>
      <c r="V28" s="71" t="s">
        <v>298</v>
      </c>
      <c r="W28" s="71">
        <f>VLOOKUP(CONCATENATE("Wneck Flange ",J28,"-NPS",H28," SCH-",I28),WNeck_Flange,2,FALSE)</f>
        <v>2.7524999999999999</v>
      </c>
      <c r="X28" s="59">
        <f ca="1">VLOOKUP($U28,INDIRECT($V28),6,FALSE)</f>
        <v>2.375</v>
      </c>
      <c r="Y28" s="59">
        <f ca="1">VLOOKUP($U28,INDIRECT($V28),7,FALSE)</f>
        <v>1.9390000000000001</v>
      </c>
      <c r="Z28" s="59">
        <f ca="1">VLOOKUP($U28,INDIRECT($V28),10,FALSE)</f>
        <v>80</v>
      </c>
      <c r="AA28" s="59">
        <f>IF(L28&lt;1,60,90-L28)</f>
        <v>52.5</v>
      </c>
      <c r="AB28" s="60" t="str">
        <f t="shared" si="158"/>
        <v>S</v>
      </c>
      <c r="AC28" s="219" t="str">
        <f t="shared" si="159"/>
        <v>U</v>
      </c>
      <c r="AD28" s="243" t="str">
        <f t="shared" si="160"/>
        <v>S</v>
      </c>
      <c r="AE28" s="244" t="str">
        <f t="shared" si="160"/>
        <v>S</v>
      </c>
      <c r="AF28" s="224" t="str">
        <f>"S"</f>
        <v>S</v>
      </c>
      <c r="AG28" s="219" t="str">
        <f t="shared" ref="AG28" si="182">IF(AF28="U","S","U")</f>
        <v>U</v>
      </c>
      <c r="AH28" s="185">
        <f ca="1">AH25</f>
        <v>80</v>
      </c>
      <c r="AI28" s="186">
        <f t="shared" ref="AI28:AJ28" si="183">AI25</f>
        <v>4</v>
      </c>
      <c r="AJ28" s="186">
        <f t="shared" si="183"/>
        <v>300</v>
      </c>
      <c r="AK28" s="187">
        <f>AK25</f>
        <v>1</v>
      </c>
      <c r="AL28" s="185">
        <f t="shared" ref="AL28:AN28" ca="1" si="184">AL26</f>
        <v>80</v>
      </c>
      <c r="AM28" s="186">
        <f t="shared" si="184"/>
        <v>4</v>
      </c>
      <c r="AN28" s="186">
        <f t="shared" si="184"/>
        <v>300</v>
      </c>
      <c r="AO28" s="187">
        <f>AO26</f>
        <v>1</v>
      </c>
      <c r="AP28" s="185">
        <f ca="1">AP27</f>
        <v>80</v>
      </c>
      <c r="AQ28" s="186">
        <f>AQ27</f>
        <v>4</v>
      </c>
      <c r="AR28" s="186">
        <f>AR27</f>
        <v>300</v>
      </c>
      <c r="AS28" s="187">
        <f>AS27</f>
        <v>1</v>
      </c>
      <c r="AT28" s="268">
        <f ca="1">AT8</f>
        <v>80</v>
      </c>
      <c r="AU28" s="269">
        <f t="shared" si="150"/>
        <v>4</v>
      </c>
      <c r="AV28" s="269">
        <f t="shared" si="150"/>
        <v>300</v>
      </c>
      <c r="AW28" s="270">
        <f t="shared" si="150"/>
        <v>1</v>
      </c>
      <c r="AX28" s="185">
        <f ca="1">AX25</f>
        <v>80</v>
      </c>
      <c r="AY28" s="186">
        <f t="shared" ref="AY28:AZ28" si="185">AY25</f>
        <v>2</v>
      </c>
      <c r="AZ28" s="186">
        <f t="shared" si="185"/>
        <v>300</v>
      </c>
      <c r="BA28" s="187">
        <f>BA25</f>
        <v>1</v>
      </c>
      <c r="BB28" s="185">
        <f t="shared" ref="BB28:BD28" ca="1" si="186">BB26</f>
        <v>80</v>
      </c>
      <c r="BC28" s="186">
        <f t="shared" si="186"/>
        <v>2</v>
      </c>
      <c r="BD28" s="186">
        <f t="shared" si="186"/>
        <v>300</v>
      </c>
      <c r="BE28" s="187">
        <f>BE26</f>
        <v>1</v>
      </c>
      <c r="BF28" s="185">
        <f ca="1">BF27</f>
        <v>80</v>
      </c>
      <c r="BG28" s="186">
        <f>BG27</f>
        <v>2</v>
      </c>
      <c r="BH28" s="186">
        <f>BH27</f>
        <v>300</v>
      </c>
      <c r="BI28" s="187">
        <f>BI27</f>
        <v>1</v>
      </c>
      <c r="BJ28" s="264">
        <f ca="1">VLOOKUP($U28,INDIRECT($V28),10,FALSE)</f>
        <v>80</v>
      </c>
      <c r="BK28" s="265">
        <f>$H28</f>
        <v>2</v>
      </c>
      <c r="BL28" s="265">
        <f>$J28</f>
        <v>300</v>
      </c>
      <c r="BM28" s="257">
        <f>IF($N28="Yes",2,1)</f>
        <v>1</v>
      </c>
      <c r="BN28" s="65">
        <f t="shared" si="164"/>
        <v>0.125</v>
      </c>
      <c r="BO28" s="62" t="str">
        <f t="shared" si="165"/>
        <v>U</v>
      </c>
      <c r="BP28" s="144" t="str">
        <f t="shared" si="151"/>
        <v>S</v>
      </c>
      <c r="BQ28" s="62" t="str">
        <f t="shared" si="166"/>
        <v>U</v>
      </c>
      <c r="BR28" s="65" t="str">
        <f t="shared" si="167"/>
        <v>U</v>
      </c>
      <c r="BS28" s="62" t="str">
        <f t="shared" si="168"/>
        <v>U</v>
      </c>
      <c r="BT28" s="144" t="str">
        <f t="shared" si="152"/>
        <v>S</v>
      </c>
      <c r="BU28" s="231" t="str">
        <f>IF(N28="Yes","U","S")</f>
        <v>S</v>
      </c>
      <c r="BV28" s="144">
        <f>IF(BU28="U", Q28+0.125, 0.000001)</f>
        <v>9.9999999999999995E-7</v>
      </c>
      <c r="BW28" s="144" t="str">
        <f t="shared" si="169"/>
        <v>U</v>
      </c>
      <c r="BX28" s="234" t="str">
        <f>BU28</f>
        <v>S</v>
      </c>
      <c r="BY28" s="234" t="str">
        <f t="shared" si="153"/>
        <v>U</v>
      </c>
      <c r="BZ28" s="62" t="str">
        <f t="shared" si="154"/>
        <v>U</v>
      </c>
      <c r="CA28" s="234" t="str">
        <f t="shared" si="170"/>
        <v>U</v>
      </c>
      <c r="CB28" s="234" t="str">
        <f t="shared" si="170"/>
        <v>U</v>
      </c>
      <c r="CC28" s="234" t="str">
        <f t="shared" si="170"/>
        <v>U</v>
      </c>
      <c r="CD28" s="234" t="str">
        <f t="shared" si="170"/>
        <v>U</v>
      </c>
      <c r="CE28" s="62" t="str">
        <f t="shared" si="171"/>
        <v>S</v>
      </c>
      <c r="CF28" s="59">
        <v>4.25</v>
      </c>
      <c r="CG28" s="59">
        <v>0.5625</v>
      </c>
      <c r="CH28" s="59">
        <v>2</v>
      </c>
      <c r="CI28" s="59">
        <v>4</v>
      </c>
      <c r="CJ28" s="59">
        <v>0.625</v>
      </c>
      <c r="CK28" s="59">
        <v>3.125</v>
      </c>
      <c r="CL28" s="59">
        <v>90</v>
      </c>
      <c r="CM28" s="292" t="str">
        <f t="shared" si="34"/>
        <v>3</v>
      </c>
      <c r="CN28" s="58" t="str">
        <f t="shared" si="25"/>
        <v>.3</v>
      </c>
      <c r="CO28" s="59" t="str">
        <f t="shared" si="26"/>
        <v>3-SEC</v>
      </c>
      <c r="CP28" s="58" t="str">
        <f>"AXC Materials:"&amp;F28</f>
        <v>AXC Materials:SA106 GR.B</v>
      </c>
      <c r="CQ28" s="81" t="str">
        <f t="shared" si="181"/>
        <v>_Additional Pipe</v>
      </c>
      <c r="CR28" s="310"/>
      <c r="CY28" s="59" t="str">
        <f t="shared" si="27"/>
        <v>3-HDR</v>
      </c>
      <c r="DB28" s="36" t="str">
        <f ca="1">IFERROR(VLOOKUP($U28,INDIRECT($V28),   IF(E28="No", 5, 11),   FALSE),"-")&amp;"14"</f>
        <v>PB102014</v>
      </c>
    </row>
    <row r="29" spans="1:106" s="26" customFormat="1" ht="21" customHeight="1" thickTop="1" x14ac:dyDescent="0.25">
      <c r="A29" s="120"/>
      <c r="B29" s="301" t="str">
        <f>IF(OR(B5="-",B15="-"), "Must enter numerical C.A. value →", "")</f>
        <v>Must enter numerical C.A. value →</v>
      </c>
      <c r="C29" s="120"/>
      <c r="D29" s="121"/>
      <c r="E29" s="121"/>
      <c r="F29" s="122"/>
      <c r="G29" s="122"/>
      <c r="H29" s="121"/>
      <c r="I29" s="122"/>
      <c r="J29" s="122"/>
      <c r="K29" s="120"/>
      <c r="L29" s="125"/>
      <c r="M29" s="125"/>
      <c r="N29" s="125"/>
      <c r="O29" s="122"/>
      <c r="P29" s="122"/>
      <c r="S29" s="25"/>
      <c r="T29" s="25"/>
      <c r="U29" s="14"/>
      <c r="V29" s="70" t="str">
        <f>IF(D29=0,"Pipe","Pipe_Bevel")</f>
        <v>Pipe</v>
      </c>
      <c r="X29"/>
      <c r="AB29" s="25"/>
      <c r="AC29" s="25"/>
      <c r="AD29" s="25"/>
      <c r="AE29" s="25"/>
      <c r="AF29" s="25"/>
      <c r="AG29" s="25"/>
      <c r="BN29" s="26" t="s">
        <v>6418</v>
      </c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Q29" s="25"/>
      <c r="CY29" s="14"/>
      <c r="DB29" s="120"/>
    </row>
    <row r="30" spans="1:106" ht="21" customHeight="1" x14ac:dyDescent="0.35">
      <c r="B30" s="302"/>
      <c r="D30" s="300" t="str">
        <f ca="1">IF(OR(Q5&gt;1,Q6&gt;1,Q7&gt;1,Q8&gt;1),"Material must be low temp, since Pipe Wall thickness is greater than 1 inch","")</f>
        <v/>
      </c>
      <c r="E30" s="300"/>
      <c r="F30" s="300"/>
      <c r="G30" s="300"/>
      <c r="H30" s="300"/>
      <c r="AD30" s="1" t="s">
        <v>7156</v>
      </c>
      <c r="AE30" s="1" t="s">
        <v>7157</v>
      </c>
      <c r="BN30" s="1" t="s">
        <v>6419</v>
      </c>
    </row>
    <row r="31" spans="1:106" x14ac:dyDescent="0.35">
      <c r="B31" s="302"/>
      <c r="D31" s="300"/>
      <c r="E31" s="300"/>
      <c r="F31" s="300"/>
      <c r="G31" s="300"/>
      <c r="H31" s="300"/>
      <c r="P31" s="11"/>
    </row>
    <row r="32" spans="1:106" x14ac:dyDescent="0.35">
      <c r="B32" s="302"/>
    </row>
    <row r="33" spans="2:2" x14ac:dyDescent="0.35">
      <c r="B33" s="302"/>
    </row>
    <row r="34" spans="2:2" x14ac:dyDescent="0.35">
      <c r="B34" s="302"/>
    </row>
    <row r="35" spans="2:2" x14ac:dyDescent="0.35">
      <c r="B35" s="302"/>
    </row>
    <row r="36" spans="2:2" x14ac:dyDescent="0.35">
      <c r="B36" s="302"/>
    </row>
  </sheetData>
  <mergeCells count="10">
    <mergeCell ref="B29:B36"/>
    <mergeCell ref="BU1:BY1"/>
    <mergeCell ref="BZ1:CD1"/>
    <mergeCell ref="CR5:CR23"/>
    <mergeCell ref="CR25:CR28"/>
    <mergeCell ref="CS5:CT8"/>
    <mergeCell ref="CS10:CT13"/>
    <mergeCell ref="CS15:CT18"/>
    <mergeCell ref="CS20:CT23"/>
    <mergeCell ref="D30:H31"/>
  </mergeCells>
  <phoneticPr fontId="15" type="noConversion"/>
  <conditionalFormatting sqref="B5 B15 B29:B36">
    <cfRule type="expression" dxfId="115" priority="244">
      <formula>$B$29&lt;&gt;""</formula>
    </cfRule>
  </conditionalFormatting>
  <conditionalFormatting sqref="B5">
    <cfRule type="expression" dxfId="114" priority="257">
      <formula>$S5="NO"</formula>
    </cfRule>
  </conditionalFormatting>
  <conditionalFormatting sqref="B15">
    <cfRule type="expression" dxfId="113" priority="249">
      <formula>$S15="NO"</formula>
    </cfRule>
  </conditionalFormatting>
  <conditionalFormatting sqref="B20 B25">
    <cfRule type="expression" dxfId="112" priority="240">
      <formula>$S20="NO"</formula>
    </cfRule>
    <cfRule type="expression" dxfId="111" priority="238">
      <formula>$B$29&lt;&gt;""</formula>
    </cfRule>
  </conditionalFormatting>
  <conditionalFormatting sqref="C15:N18 P15:AG18 CE15:CQ18 CY15:CY18 DB15:DB18">
    <cfRule type="expression" dxfId="1" priority="216">
      <formula>$B$15="-"</formula>
    </cfRule>
  </conditionalFormatting>
  <conditionalFormatting sqref="C5:AG8 BM5:CQ8 CY5:CY8">
    <cfRule type="expression" dxfId="2" priority="11">
      <formula>$B$5="-"</formula>
    </cfRule>
  </conditionalFormatting>
  <conditionalFormatting sqref="D30:H31">
    <cfRule type="expression" dxfId="110" priority="263">
      <formula>$D$30&lt;&gt;""</formula>
    </cfRule>
  </conditionalFormatting>
  <conditionalFormatting sqref="F26:G28">
    <cfRule type="expression" dxfId="109" priority="202">
      <formula>$B$20="-"</formula>
    </cfRule>
  </conditionalFormatting>
  <conditionalFormatting sqref="F25:N25">
    <cfRule type="expression" dxfId="108" priority="217">
      <formula>$B$20="-"</formula>
    </cfRule>
  </conditionalFormatting>
  <conditionalFormatting sqref="H26:N28">
    <cfRule type="expression" dxfId="107" priority="214">
      <formula>$B$20="-"</formula>
    </cfRule>
  </conditionalFormatting>
  <conditionalFormatting sqref="I5:I8">
    <cfRule type="expression" dxfId="106" priority="262">
      <formula>$Q5&gt;1</formula>
    </cfRule>
    <cfRule type="expression" dxfId="105" priority="258">
      <formula>$S5="NO"</formula>
    </cfRule>
  </conditionalFormatting>
  <conditionalFormatting sqref="I15:I18">
    <cfRule type="expression" dxfId="104" priority="252">
      <formula>$Q15&gt;1</formula>
    </cfRule>
    <cfRule type="expression" dxfId="103" priority="250">
      <formula>$S15="NO"</formula>
    </cfRule>
  </conditionalFormatting>
  <conditionalFormatting sqref="I20:I23">
    <cfRule type="expression" dxfId="102" priority="243">
      <formula>$Q20&gt;1</formula>
    </cfRule>
    <cfRule type="expression" dxfId="101" priority="241">
      <formula>$S20="NO"</formula>
    </cfRule>
  </conditionalFormatting>
  <conditionalFormatting sqref="I25:I28">
    <cfRule type="expression" dxfId="100" priority="213">
      <formula>$Q25&gt;1</formula>
    </cfRule>
    <cfRule type="expression" dxfId="99" priority="211">
      <formula>$S25="NO"</formula>
    </cfRule>
  </conditionalFormatting>
  <conditionalFormatting sqref="L10">
    <cfRule type="expression" dxfId="98" priority="236">
      <formula>$N$10="Yes"</formula>
    </cfRule>
  </conditionalFormatting>
  <conditionalFormatting sqref="L11:L13">
    <cfRule type="expression" dxfId="97" priority="235">
      <formula>$N11="Yes"</formula>
    </cfRule>
  </conditionalFormatting>
  <conditionalFormatting sqref="O10">
    <cfRule type="expression" dxfId="96" priority="1">
      <formula>$B$15="-"</formula>
    </cfRule>
  </conditionalFormatting>
  <conditionalFormatting sqref="O15:O17">
    <cfRule type="expression" dxfId="95" priority="12">
      <formula>$B$15="-"</formula>
    </cfRule>
  </conditionalFormatting>
  <conditionalFormatting sqref="O18">
    <cfRule type="expression" dxfId="94" priority="7">
      <formula>$B$5="-"</formula>
    </cfRule>
  </conditionalFormatting>
  <conditionalFormatting sqref="O20:O22">
    <cfRule type="expression" dxfId="93" priority="9">
      <formula>$B$15="-"</formula>
    </cfRule>
  </conditionalFormatting>
  <conditionalFormatting sqref="O23">
    <cfRule type="expression" dxfId="92" priority="6">
      <formula>$B$5="-"</formula>
    </cfRule>
  </conditionalFormatting>
  <conditionalFormatting sqref="O25:O28">
    <cfRule type="expression" dxfId="91" priority="10">
      <formula>$B$15="-"</formula>
    </cfRule>
  </conditionalFormatting>
  <conditionalFormatting sqref="S5:S8">
    <cfRule type="containsText" dxfId="90" priority="259" operator="containsText" text="NO">
      <formula>NOT(ISERROR(SEARCH("NO",S5)))</formula>
    </cfRule>
  </conditionalFormatting>
  <conditionalFormatting sqref="S15:S18">
    <cfRule type="containsText" dxfId="89" priority="251" operator="containsText" text="NO">
      <formula>NOT(ISERROR(SEARCH("NO",S15)))</formula>
    </cfRule>
  </conditionalFormatting>
  <conditionalFormatting sqref="S20:S23">
    <cfRule type="containsText" dxfId="88" priority="242" operator="containsText" text="NO">
      <formula>NOT(ISERROR(SEARCH("NO",S20)))</formula>
    </cfRule>
  </conditionalFormatting>
  <conditionalFormatting sqref="S25:S28">
    <cfRule type="containsText" dxfId="87" priority="200" operator="containsText" text="NO">
      <formula>NOT(ISERROR(SEARCH("NO",S25)))</formula>
    </cfRule>
  </conditionalFormatting>
  <conditionalFormatting sqref="AD25:AE28">
    <cfRule type="expression" dxfId="86" priority="176">
      <formula>$B$15="-"</formula>
    </cfRule>
  </conditionalFormatting>
  <conditionalFormatting sqref="AF20:AG23">
    <cfRule type="expression" dxfId="85" priority="177">
      <formula>$B$15="-"</formula>
    </cfRule>
  </conditionalFormatting>
  <conditionalFormatting sqref="AF25:AJ28">
    <cfRule type="expression" dxfId="84" priority="98">
      <formula>$B$20="-"</formula>
    </cfRule>
  </conditionalFormatting>
  <conditionalFormatting sqref="AH5:AJ8 AP5:AR8 AT5:AV8 AL8:AN8 BB8:BD8 AH10:AJ13 AP10:AR13 AT10:AV13 AL13:AN13 BB13:BD13 AH15:AJ18 AP15:AR18 AT15:AV18 AL18:AN18 BB18:BD18 C20:N23 P20:AE23 AH20:AJ23 AP20:AR23 AT20:AV23 CE20:CQ23 CY20:CY23 DB20:DB23 AL23:AN23 BB23:BD23 C25:E28 P25:AC28 AX25:AZ28 BF25:BH28 BJ25:BL28 BN25:BZ28 CE25:CQ28 CY25:CY28 DB25:DB28 AL28:AN28 BB28:BD28">
    <cfRule type="expression" dxfId="0" priority="195">
      <formula>$B$20="-"</formula>
    </cfRule>
  </conditionalFormatting>
  <conditionalFormatting sqref="AK5:AK8">
    <cfRule type="expression" dxfId="83" priority="123">
      <formula>$B$5="-"</formula>
    </cfRule>
  </conditionalFormatting>
  <conditionalFormatting sqref="AK10:AK13">
    <cfRule type="expression" dxfId="82" priority="108">
      <formula>$B$5="-"</formula>
    </cfRule>
  </conditionalFormatting>
  <conditionalFormatting sqref="AK15:AK18">
    <cfRule type="expression" dxfId="81" priority="102">
      <formula>$B$5="-"</formula>
    </cfRule>
  </conditionalFormatting>
  <conditionalFormatting sqref="AK20:AK23">
    <cfRule type="expression" dxfId="80" priority="232">
      <formula>$B$5="-"</formula>
    </cfRule>
  </conditionalFormatting>
  <conditionalFormatting sqref="AK25:AK28">
    <cfRule type="expression" dxfId="79" priority="96">
      <formula>$B$5="-"</formula>
    </cfRule>
  </conditionalFormatting>
  <conditionalFormatting sqref="AL5:AN6">
    <cfRule type="expression" dxfId="78" priority="125">
      <formula>$B$20="-"</formula>
    </cfRule>
  </conditionalFormatting>
  <conditionalFormatting sqref="AL7:AN7">
    <cfRule type="expression" dxfId="77" priority="124">
      <formula>$B$5="-"</formula>
    </cfRule>
  </conditionalFormatting>
  <conditionalFormatting sqref="AL10:AN11">
    <cfRule type="expression" dxfId="76" priority="110">
      <formula>$B$20="-"</formula>
    </cfRule>
  </conditionalFormatting>
  <conditionalFormatting sqref="AL12:AN12">
    <cfRule type="expression" dxfId="75" priority="109">
      <formula>$B$5="-"</formula>
    </cfRule>
  </conditionalFormatting>
  <conditionalFormatting sqref="AL15:AN16">
    <cfRule type="expression" dxfId="74" priority="104">
      <formula>$B$20="-"</formula>
    </cfRule>
  </conditionalFormatting>
  <conditionalFormatting sqref="AL17:AN17">
    <cfRule type="expression" dxfId="73" priority="103">
      <formula>$B$5="-"</formula>
    </cfRule>
  </conditionalFormatting>
  <conditionalFormatting sqref="AL20:AN21">
    <cfRule type="expression" dxfId="72" priority="248">
      <formula>$B$20="-"</formula>
    </cfRule>
  </conditionalFormatting>
  <conditionalFormatting sqref="AL22:AN22">
    <cfRule type="expression" dxfId="71" priority="237">
      <formula>$B$5="-"</formula>
    </cfRule>
  </conditionalFormatting>
  <conditionalFormatting sqref="AL25:AN26">
    <cfRule type="expression" dxfId="70" priority="86">
      <formula>$B$20="-"</formula>
    </cfRule>
  </conditionalFormatting>
  <conditionalFormatting sqref="AL27:AN27">
    <cfRule type="expression" dxfId="69" priority="97">
      <formula>$B$5="-"</formula>
    </cfRule>
  </conditionalFormatting>
  <conditionalFormatting sqref="AO5:AO8">
    <cfRule type="expression" dxfId="68" priority="122">
      <formula>$B$5="-"</formula>
    </cfRule>
  </conditionalFormatting>
  <conditionalFormatting sqref="AO10:AO13">
    <cfRule type="expression" dxfId="67" priority="107">
      <formula>$B$5="-"</formula>
    </cfRule>
  </conditionalFormatting>
  <conditionalFormatting sqref="AO15:AO18">
    <cfRule type="expression" dxfId="66" priority="101">
      <formula>$B$5="-"</formula>
    </cfRule>
  </conditionalFormatting>
  <conditionalFormatting sqref="AO20:AO23">
    <cfRule type="expression" dxfId="65" priority="226">
      <formula>$B$5="-"</formula>
    </cfRule>
  </conditionalFormatting>
  <conditionalFormatting sqref="AO25:AO28">
    <cfRule type="expression" dxfId="64" priority="85">
      <formula>$B$5="-"</formula>
    </cfRule>
  </conditionalFormatting>
  <conditionalFormatting sqref="AP25:AR28">
    <cfRule type="expression" dxfId="63" priority="84">
      <formula>$B$20="-"</formula>
    </cfRule>
  </conditionalFormatting>
  <conditionalFormatting sqref="AS5:AS8">
    <cfRule type="expression" dxfId="62" priority="121">
      <formula>$B$5="-"</formula>
    </cfRule>
  </conditionalFormatting>
  <conditionalFormatting sqref="AS10:AS13">
    <cfRule type="expression" dxfId="61" priority="106">
      <formula>$B$5="-"</formula>
    </cfRule>
  </conditionalFormatting>
  <conditionalFormatting sqref="AS15:AS18">
    <cfRule type="expression" dxfId="60" priority="100">
      <formula>$B$5="-"</formula>
    </cfRule>
  </conditionalFormatting>
  <conditionalFormatting sqref="AS20:AS23">
    <cfRule type="expression" dxfId="59" priority="221">
      <formula>$B$5="-"</formula>
    </cfRule>
  </conditionalFormatting>
  <conditionalFormatting sqref="AS25:AS28">
    <cfRule type="expression" dxfId="58" priority="83">
      <formula>$B$5="-"</formula>
    </cfRule>
  </conditionalFormatting>
  <conditionalFormatting sqref="AT25:AV28">
    <cfRule type="expression" dxfId="57" priority="82">
      <formula>$B$20="-"</formula>
    </cfRule>
  </conditionalFormatting>
  <conditionalFormatting sqref="AW5:AW8">
    <cfRule type="expression" dxfId="56" priority="120">
      <formula>$B$5="-"</formula>
    </cfRule>
  </conditionalFormatting>
  <conditionalFormatting sqref="AW10:AW13">
    <cfRule type="expression" dxfId="55" priority="105">
      <formula>$B$5="-"</formula>
    </cfRule>
  </conditionalFormatting>
  <conditionalFormatting sqref="AW15:AW18">
    <cfRule type="expression" dxfId="54" priority="99">
      <formula>$B$5="-"</formula>
    </cfRule>
  </conditionalFormatting>
  <conditionalFormatting sqref="AW20:AW23">
    <cfRule type="expression" dxfId="53" priority="218">
      <formula>$B$5="-"</formula>
    </cfRule>
  </conditionalFormatting>
  <conditionalFormatting sqref="AW25:AW28">
    <cfRule type="expression" dxfId="52" priority="81">
      <formula>$B$5="-"</formula>
    </cfRule>
  </conditionalFormatting>
  <conditionalFormatting sqref="AX5:AZ8">
    <cfRule type="expression" dxfId="51" priority="50">
      <formula>$B$20="-"</formula>
    </cfRule>
  </conditionalFormatting>
  <conditionalFormatting sqref="AX10:AZ13">
    <cfRule type="expression" dxfId="50" priority="38">
      <formula>$B$20="-"</formula>
    </cfRule>
  </conditionalFormatting>
  <conditionalFormatting sqref="AX15:AZ18">
    <cfRule type="expression" dxfId="49" priority="62">
      <formula>$B$20="-"</formula>
    </cfRule>
  </conditionalFormatting>
  <conditionalFormatting sqref="AX20:AZ23">
    <cfRule type="expression" dxfId="48" priority="74">
      <formula>$B$20="-"</formula>
    </cfRule>
  </conditionalFormatting>
  <conditionalFormatting sqref="BA5:BA8">
    <cfRule type="expression" dxfId="47" priority="16">
      <formula>$B$5="-"</formula>
    </cfRule>
  </conditionalFormatting>
  <conditionalFormatting sqref="BA10:BA13">
    <cfRule type="expression" dxfId="46" priority="37">
      <formula>$B$5="-"</formula>
    </cfRule>
  </conditionalFormatting>
  <conditionalFormatting sqref="BA15:BA18">
    <cfRule type="expression" dxfId="45" priority="61">
      <formula>$B$5="-"</formula>
    </cfRule>
  </conditionalFormatting>
  <conditionalFormatting sqref="BA20:BA23">
    <cfRule type="expression" dxfId="44" priority="73">
      <formula>$B$5="-"</formula>
    </cfRule>
  </conditionalFormatting>
  <conditionalFormatting sqref="BA25:BA28">
    <cfRule type="expression" dxfId="43" priority="90">
      <formula>$B$5="-"</formula>
    </cfRule>
  </conditionalFormatting>
  <conditionalFormatting sqref="BB5:BD6">
    <cfRule type="expression" dxfId="42" priority="48">
      <formula>$B$20="-"</formula>
    </cfRule>
  </conditionalFormatting>
  <conditionalFormatting sqref="BB7:BD7">
    <cfRule type="expression" dxfId="41" priority="55">
      <formula>$B$5="-"</formula>
    </cfRule>
  </conditionalFormatting>
  <conditionalFormatting sqref="BB10:BD11">
    <cfRule type="expression" dxfId="40" priority="36">
      <formula>$B$20="-"</formula>
    </cfRule>
  </conditionalFormatting>
  <conditionalFormatting sqref="BB12:BD12">
    <cfRule type="expression" dxfId="39" priority="43">
      <formula>$B$5="-"</formula>
    </cfRule>
  </conditionalFormatting>
  <conditionalFormatting sqref="BB15:BD16">
    <cfRule type="expression" dxfId="38" priority="60">
      <formula>$B$20="-"</formula>
    </cfRule>
  </conditionalFormatting>
  <conditionalFormatting sqref="BB17:BD17">
    <cfRule type="expression" dxfId="37" priority="67">
      <formula>$B$5="-"</formula>
    </cfRule>
  </conditionalFormatting>
  <conditionalFormatting sqref="BB20:BD21">
    <cfRule type="expression" dxfId="36" priority="72">
      <formula>$B$20="-"</formula>
    </cfRule>
  </conditionalFormatting>
  <conditionalFormatting sqref="BB22:BD22">
    <cfRule type="expression" dxfId="35" priority="79">
      <formula>$B$5="-"</formula>
    </cfRule>
  </conditionalFormatting>
  <conditionalFormatting sqref="BB25:BD26">
    <cfRule type="expression" dxfId="34" priority="92">
      <formula>$B$20="-"</formula>
    </cfRule>
  </conditionalFormatting>
  <conditionalFormatting sqref="BB27:BD27">
    <cfRule type="expression" dxfId="33" priority="91">
      <formula>$B$5="-"</formula>
    </cfRule>
  </conditionalFormatting>
  <conditionalFormatting sqref="BE5:BE8">
    <cfRule type="expression" dxfId="32" priority="47">
      <formula>$B$5="-"</formula>
    </cfRule>
  </conditionalFormatting>
  <conditionalFormatting sqref="BE10:BE13">
    <cfRule type="expression" dxfId="31" priority="35">
      <formula>$B$5="-"</formula>
    </cfRule>
  </conditionalFormatting>
  <conditionalFormatting sqref="BE15:BE18">
    <cfRule type="expression" dxfId="30" priority="59">
      <formula>$B$5="-"</formula>
    </cfRule>
  </conditionalFormatting>
  <conditionalFormatting sqref="BE20:BE23">
    <cfRule type="expression" dxfId="29" priority="71">
      <formula>$B$5="-"</formula>
    </cfRule>
  </conditionalFormatting>
  <conditionalFormatting sqref="BE25:BE28">
    <cfRule type="expression" dxfId="28" priority="89">
      <formula>$B$5="-"</formula>
    </cfRule>
  </conditionalFormatting>
  <conditionalFormatting sqref="BF5:BH8">
    <cfRule type="expression" dxfId="27" priority="46">
      <formula>$B$20="-"</formula>
    </cfRule>
  </conditionalFormatting>
  <conditionalFormatting sqref="BF10:BH13">
    <cfRule type="expression" dxfId="26" priority="34">
      <formula>$B$20="-"</formula>
    </cfRule>
  </conditionalFormatting>
  <conditionalFormatting sqref="BF15:BH18">
    <cfRule type="expression" dxfId="25" priority="58">
      <formula>$B$20="-"</formula>
    </cfRule>
  </conditionalFormatting>
  <conditionalFormatting sqref="BF20:BH23">
    <cfRule type="expression" dxfId="24" priority="70">
      <formula>$B$20="-"</formula>
    </cfRule>
  </conditionalFormatting>
  <conditionalFormatting sqref="BI5:BI8">
    <cfRule type="expression" dxfId="23" priority="45">
      <formula>$B$5="-"</formula>
    </cfRule>
  </conditionalFormatting>
  <conditionalFormatting sqref="BI10:BI13">
    <cfRule type="expression" dxfId="22" priority="33">
      <formula>$B$5="-"</formula>
    </cfRule>
  </conditionalFormatting>
  <conditionalFormatting sqref="BI15:BI18">
    <cfRule type="expression" dxfId="21" priority="57">
      <formula>$B$5="-"</formula>
    </cfRule>
  </conditionalFormatting>
  <conditionalFormatting sqref="BI20:BI23">
    <cfRule type="expression" dxfId="20" priority="69">
      <formula>$B$5="-"</formula>
    </cfRule>
  </conditionalFormatting>
  <conditionalFormatting sqref="BI25:BI28">
    <cfRule type="expression" dxfId="19" priority="88">
      <formula>$B$5="-"</formula>
    </cfRule>
  </conditionalFormatting>
  <conditionalFormatting sqref="BJ5:BL8">
    <cfRule type="expression" dxfId="18" priority="56">
      <formula>$B$20="-"</formula>
    </cfRule>
  </conditionalFormatting>
  <conditionalFormatting sqref="BJ10:BL13">
    <cfRule type="expression" dxfId="17" priority="44">
      <formula>$B$20="-"</formula>
    </cfRule>
  </conditionalFormatting>
  <conditionalFormatting sqref="BJ15:BL18">
    <cfRule type="expression" dxfId="16" priority="68">
      <formula>$B$20="-"</formula>
    </cfRule>
  </conditionalFormatting>
  <conditionalFormatting sqref="BJ20:BL23">
    <cfRule type="expression" dxfId="15" priority="80">
      <formula>$B$20="-"</formula>
    </cfRule>
  </conditionalFormatting>
  <conditionalFormatting sqref="BM10:BM13">
    <cfRule type="expression" dxfId="14" priority="39">
      <formula>$B$5="-"</formula>
    </cfRule>
  </conditionalFormatting>
  <conditionalFormatting sqref="BM15:BM18">
    <cfRule type="expression" dxfId="13" priority="63">
      <formula>$B$5="-"</formula>
    </cfRule>
  </conditionalFormatting>
  <conditionalFormatting sqref="BM20:BM23">
    <cfRule type="expression" dxfId="12" priority="75">
      <formula>$B$5="-"</formula>
    </cfRule>
  </conditionalFormatting>
  <conditionalFormatting sqref="BM25:BM28">
    <cfRule type="expression" dxfId="11" priority="87">
      <formula>$B$5="-"</formula>
    </cfRule>
  </conditionalFormatting>
  <conditionalFormatting sqref="BN15:BZ18">
    <cfRule type="expression" dxfId="10" priority="28">
      <formula>$B$15="-"</formula>
    </cfRule>
  </conditionalFormatting>
  <conditionalFormatting sqref="BN20:BZ23">
    <cfRule type="expression" dxfId="9" priority="29">
      <formula>$B$20="-"</formula>
    </cfRule>
  </conditionalFormatting>
  <conditionalFormatting sqref="CA10:CD13">
    <cfRule type="expression" dxfId="8" priority="22">
      <formula>$B$5="-"</formula>
    </cfRule>
  </conditionalFormatting>
  <conditionalFormatting sqref="CA15:CD18">
    <cfRule type="expression" dxfId="7" priority="21">
      <formula>$B$5="-"</formula>
    </cfRule>
  </conditionalFormatting>
  <conditionalFormatting sqref="CA20:CD23">
    <cfRule type="expression" dxfId="6" priority="20">
      <formula>$B$5="-"</formula>
    </cfRule>
  </conditionalFormatting>
  <conditionalFormatting sqref="CA25:CD27">
    <cfRule type="expression" dxfId="5" priority="19">
      <formula>$B$5="-"</formula>
    </cfRule>
  </conditionalFormatting>
  <conditionalFormatting sqref="CA28:CD28">
    <cfRule type="expression" dxfId="4" priority="18">
      <formula>$B$20="-"</formula>
    </cfRule>
  </conditionalFormatting>
  <conditionalFormatting sqref="DB5:DB8">
    <cfRule type="expression" dxfId="3" priority="215">
      <formula>$B$5="-"</formula>
    </cfRule>
  </conditionalFormatting>
  <dataValidations count="26">
    <dataValidation allowBlank="1" showErrorMessage="1" sqref="B37:B1048576 H3:H4 Y3452:Y1048576 X3:AA4 CP3452:CP1048576 F3:G3 C3452:C1048576 H3452:H1048576 I3:L3 R3452:T1048576 P3452:P1048576 B3:C3 AB3452:AG1048576 Q3:Q4 CY3:CY4 CE3:CO4" xr:uid="{00000000-0002-0000-0000-000000000000}"/>
    <dataValidation allowBlank="1" sqref="K5 B10:B13 CP9:CQ9 B16:B18 G15:G18 K15 G5:G8 T5:T8 B6:B8 G10:G13 P20:P23 CQ20:CQ23 U29:U1048576 K20 T20:U23 U1:U8 CQ5:CQ8 CP19:CQ19 T10:U13 CQ10:CQ13 CQ15:CQ18 AB15:BM18 T15:U18 F14:M14 F9:M9 F24:M24 CP24:CQ24 BU10:BV13 BT15:BU18 F19:M19 AB5:BM8 BW9:BX13 A24:D24 Q14:BX14 B9:D9 A14:D14 A19:D19 P5:P8 G20:G23 B21:B23 BU19:BU28 AB10:BM13 BT20:BT23 T25:U28 K25 P15:P18 G25:G28 B26:B28 CQ25:CQ28 BT25:BT28 AB20:BM23 AB25:BM28 BZ5:CD28 BY9:BY14 BV15:BY28 BS5:BY8 CP14:CQ14 P19:BT19 CS14:XFD14 CS19:XFD19 P24:BT24 DB24 O9:BV9 DB9 CE14:CL14 CE19:CL19 CE9:CL9 CE24:CL24 P25:P28" xr:uid="{00000000-0002-0000-0000-000003000000}"/>
    <dataValidation errorTitle="SolidWorks Error:" error="The value you have entered is invalid.  Please enter a valid value before continuing." promptTitle="Out_dia@Sketch110" prompt="Enter a valid value for this parameter." sqref="Q10:Q13 X10:AA13 X5:AA8 Q5:Q8 X25:AA28 Q15:Q18 X15:AA18 X20:AA23 Q20:Q23 Q25:Q28 CF10:CL13" xr:uid="{00000000-0002-0000-0000-000004000000}"/>
    <dataValidation type="list" allowBlank="1" showErrorMessage="1" sqref="I10:I13" xr:uid="{00000000-0002-0000-0000-000005000000}">
      <formula1>LWN_Class_List</formula1>
    </dataValidation>
    <dataValidation type="list" errorStyle="warning" allowBlank="1" showErrorMessage="1" sqref="H10:H13" xr:uid="{00000000-0002-0000-0000-000006000000}">
      <formula1>LWN_Size_List</formula1>
    </dataValidation>
    <dataValidation type="list" allowBlank="1" showErrorMessage="1" sqref="F10:F13" xr:uid="{00000000-0002-0000-0000-000007000000}">
      <formula1>LWN_Material_List</formula1>
    </dataValidation>
    <dataValidation type="list" allowBlank="1" showErrorMessage="1" sqref="K10:K13" xr:uid="{00000000-0002-0000-0000-000008000000}">
      <formula1>LWN_Length_List</formula1>
    </dataValidation>
    <dataValidation allowBlank="1" promptTitle="$Prp@PartNo" prompt="PI1095" sqref="DB15:DB18 DB5:DB8 DB20:DB23 DB25:DB28" xr:uid="{00000000-0002-0000-0000-000009000000}"/>
    <dataValidation type="list" allowBlank="1" showErrorMessage="1" sqref="I5:I8 I15:I18 I20:I23 I25:I28" xr:uid="{00000000-0002-0000-0000-00000A000000}">
      <formula1>Pipe_Schedule_List</formula1>
    </dataValidation>
    <dataValidation type="list" errorStyle="warning" allowBlank="1" showErrorMessage="1" sqref="H20:H23 H5:H8 H15:H18 H25:H28" xr:uid="{00000000-0002-0000-0000-00000B000000}">
      <formula1>Pipe_Size_List</formula1>
    </dataValidation>
    <dataValidation type="list" allowBlank="1" showErrorMessage="1" sqref="F5:F8 F15:F18 F20:F23 F25:F28" xr:uid="{00000000-0002-0000-0000-00000C000000}">
      <formula1>Pipe_Material_List</formula1>
    </dataValidation>
    <dataValidation showErrorMessage="1" errorTitle="SOLIDWORKS Error:" error="The value you have entered is invalid.  Please enter a valid value before continuing." promptTitle="Outside Diam@LWN Flange Sketch" prompt="Enter a valid value for this parameter." sqref="CF5:CF8 CF15:CF18 CF20:CF23 CF25:CF28" xr:uid="{00000000-0002-0000-0000-00000D000000}"/>
    <dataValidation showErrorMessage="1" errorTitle="SOLIDWORKS Error:" error="The value you have entered is invalid.  Please enter a valid value before continuing." promptTitle="Raised Face Dia@LWN Flange Sketc" prompt="Enter a valid value for this parameter." sqref="CH5:CH8 CH15:CH18 CH20:CH23 CH25:CH28" xr:uid="{00000000-0002-0000-0000-00000E000000}"/>
    <dataValidation showErrorMessage="1" errorTitle="SOLIDWORKS Error:" error="The value you have entered is invalid.  Please enter a valid value before continuing." promptTitle="Flange Thickness@LWN Flange Sket" prompt="Enter a valid value for this parameter." sqref="CG5:CG8 CG15:CG18 CG20:CG23 CG25:CG28" xr:uid="{00000000-0002-0000-0000-00000F000000}"/>
    <dataValidation showErrorMessage="1" errorTitle="SOLIDWORKS Error:" error="The value you have entered is invalid.  Please enter a valid value before continuing." promptTitle="Bolt Hole Dia@LWN Bolt Hole Sket" prompt="Enter a valid value for this parameter." sqref="CJ5:CJ8 CJ15:CJ18 CJ20:CJ23 CJ25:CJ28" xr:uid="{00000000-0002-0000-0000-000010000000}"/>
    <dataValidation showErrorMessage="1" errorTitle="SOLIDWORKS Error:" error="The value you have entered is invalid.  Please enter a valid value before continuing." promptTitle="Bolt Circle Dia@LWN Bolt Hole Sk" prompt="Enter a valid value for this parameter." sqref="CK5:CK8 CK15:CK18 CK20:CK23 CK25:CK28" xr:uid="{00000000-0002-0000-0000-000011000000}"/>
    <dataValidation showErrorMessage="1" errorTitle="SOLIDWORKS Error:" error="The value you have entered is invalid.  Please enter a valid value before continuing." promptTitle="Angle@LWN Bolt Hole Sketch" prompt="Enter a valid value for this parameter." sqref="CL15:CL18 CL20:CL23 CL25:CL28 CL5:CL8 CY5:CY28 CM5:CM28 CO5:CO28 CN5:CN36" xr:uid="{00000000-0002-0000-0000-000012000000}"/>
    <dataValidation showErrorMessage="1" errorTitle="SOLIDWORKS Error:" error="The value you have entered is invalid.  Please enter a valid value before continuing." promptTitle="QTY@LWN Bolt Pattern" prompt="Enter a valid value for this parameter." sqref="CI5:CI8 CI15:CI18 CI20:CI23 CI25:CI28" xr:uid="{00000000-0002-0000-0000-000013000000}"/>
    <dataValidation type="list" allowBlank="1" sqref="L11:L13 L6:L8 L16:L18 L21:L23 L26:L28" xr:uid="{00000000-0002-0000-0000-000014000000}">
      <formula1>"0.0001,30,37.5"</formula1>
    </dataValidation>
    <dataValidation type="list" allowBlank="1" showErrorMessage="1" sqref="C10:C13 C5:C8 C15:C18 C20:C23 C25:C28" xr:uid="{00000000-0002-0000-0000-000015000000}">
      <formula1>"Header Box, Side Frame"</formula1>
    </dataValidation>
    <dataValidation type="list" allowBlank="1" showErrorMessage="1" sqref="D6:D8 D21:D23 D11:D13 D16:D18 D26:D28" xr:uid="{00000000-0002-0000-0000-000016000000}">
      <formula1>Angle_List</formula1>
    </dataValidation>
    <dataValidation type="list" allowBlank="1" sqref="J10:J13 J5:J8 J15:J18 J20:J23 J25:J28" xr:uid="{00000000-0002-0000-0000-000017000000}">
      <formula1>Flange_LBS_List</formula1>
    </dataValidation>
    <dataValidation type="list" allowBlank="1" sqref="D10 D15 D20 D5 D25" xr:uid="{00000000-0002-0000-0000-000018000000}">
      <formula1>Angle_List</formula1>
    </dataValidation>
    <dataValidation type="list" allowBlank="1" sqref="B15 B5 B20 B25" xr:uid="{00000000-0002-0000-0000-000019000000}">
      <formula1>"-, 0, 0.0625, 0.125, 0.1875, 0.25"</formula1>
    </dataValidation>
    <dataValidation type="list" allowBlank="1" sqref="L5 L10 L15 L20 L25" xr:uid="{00000000-0002-0000-0000-00001A000000}">
      <formula1>"0.0001,37.5"</formula1>
    </dataValidation>
    <dataValidation type="list" allowBlank="1" sqref="N5:N28 E5:E28" xr:uid="{87E2239D-3651-422A-9729-B543704D7A1F}">
      <formula1>"Yes, No"</formula1>
    </dataValidation>
  </dataValidations>
  <pageMargins left="0.7" right="0.7" top="0.75" bottom="0.75" header="0.3" footer="0.3"/>
  <pageSetup paperSize="3" orientation="portrait" r:id="rId1"/>
  <ignoredErrors>
    <ignoredError sqref="BQ10:BR13 BR15:BR18 BT15:BT18 BO10:BP13 BP5:BP8 BP20:BQ23 BT20:BT23 BO15:BP18 AE20:AE23 AF26:AF27 AS19:AW19 AT23:AW23 AW21 AP20:AR21 AW22 AS23 AO22 AO23 AO20 AK19:AR19 AK9:AR9 AK21:AK23 AS20 AW9 AS9:AV9 AS21 AW20 AH8:AW8 AH24:AW24 AH20:AN20 AH21:AJ21 AT21:AV21 AH11:AW18 AH9:AJ9 AT20:AV20 AH22:AJ23 AL22:AN22 AL21:AO21 AH19:AJ19 AL23:AN23 AP23:AR23 AP22:AV22 AH28:AS28 AH27:AO27 AL25:AW25 AH26:AK26 AP26:AW26 AT27:AW27 AH10:AI10 AK10:AW10 AX19:BM19 AX14:BM14 AX9:BM9 AX8:AZ8 AX10:BM13 AX15:BM18 AX20:BM28 BP24:BP28 BB8:BM8" formula="1"/>
    <ignoredError sqref="R5:S23 R25:S26 R27:S28" evalError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R3922"/>
  <sheetViews>
    <sheetView topLeftCell="CL1" zoomScale="70" zoomScaleNormal="70" workbookViewId="0">
      <selection activeCell="Q4" sqref="Q4"/>
    </sheetView>
  </sheetViews>
  <sheetFormatPr defaultColWidth="9.140625" defaultRowHeight="23.25" x14ac:dyDescent="0.35"/>
  <cols>
    <col min="1" max="1" width="33.5703125" bestFit="1" customWidth="1"/>
    <col min="2" max="2" width="7.42578125" bestFit="1" customWidth="1"/>
    <col min="3" max="3" width="5.7109375" bestFit="1" customWidth="1"/>
    <col min="4" max="4" width="15.42578125" customWidth="1"/>
    <col min="5" max="5" width="12" style="21" customWidth="1"/>
    <col min="6" max="6" width="7.42578125" customWidth="1"/>
    <col min="7" max="7" width="8.7109375" bestFit="1" customWidth="1"/>
    <col min="8" max="8" width="7.42578125" bestFit="1" customWidth="1"/>
    <col min="9" max="9" width="5.7109375" bestFit="1" customWidth="1"/>
    <col min="10" max="10" width="5.28515625" bestFit="1" customWidth="1"/>
    <col min="11" max="11" width="12" style="21" customWidth="1"/>
    <col min="12" max="12" width="15.42578125" bestFit="1" customWidth="1"/>
    <col min="13" max="14" width="3.85546875" bestFit="1" customWidth="1"/>
    <col min="15" max="15" width="6.28515625" bestFit="1" customWidth="1"/>
    <col min="16" max="16" width="11" style="18" bestFit="1" customWidth="1"/>
    <col min="17" max="17" width="13" style="18" bestFit="1" customWidth="1"/>
    <col min="18" max="18" width="14.85546875" style="18" bestFit="1" customWidth="1"/>
    <col min="19" max="19" width="14.85546875" bestFit="1" customWidth="1"/>
    <col min="20" max="20" width="15.7109375" bestFit="1" customWidth="1"/>
    <col min="21" max="22" width="11" bestFit="1" customWidth="1"/>
    <col min="23" max="23" width="11" customWidth="1"/>
    <col min="24" max="24" width="33.5703125" bestFit="1" customWidth="1"/>
    <col min="25" max="25" width="7.42578125" bestFit="1" customWidth="1"/>
    <col min="26" max="26" width="5.7109375" bestFit="1" customWidth="1"/>
    <col min="27" max="27" width="15.42578125" customWidth="1"/>
    <col min="28" max="28" width="13" style="21" customWidth="1"/>
    <col min="29" max="29" width="7.42578125" bestFit="1" customWidth="1"/>
    <col min="30" max="30" width="8.7109375" bestFit="1" customWidth="1"/>
    <col min="31" max="31" width="7.42578125" bestFit="1" customWidth="1"/>
    <col min="32" max="32" width="5.7109375" bestFit="1" customWidth="1"/>
    <col min="33" max="33" width="5.28515625" bestFit="1" customWidth="1"/>
    <col min="34" max="34" width="13" style="21" customWidth="1"/>
    <col min="35" max="35" width="15.42578125" bestFit="1" customWidth="1"/>
    <col min="36" max="37" width="3.85546875" bestFit="1" customWidth="1"/>
    <col min="38" max="38" width="11.5703125" bestFit="1" customWidth="1"/>
    <col min="39" max="39" width="13.42578125" bestFit="1" customWidth="1"/>
    <col min="40" max="40" width="14.28515625" bestFit="1" customWidth="1"/>
    <col min="41" max="41" width="15.42578125" bestFit="1" customWidth="1"/>
    <col min="42" max="42" width="15.85546875" bestFit="1" customWidth="1"/>
    <col min="43" max="43" width="11" bestFit="1" customWidth="1"/>
    <col min="44" max="44" width="11.7109375" bestFit="1" customWidth="1"/>
    <col min="45" max="45" width="11.5703125" bestFit="1" customWidth="1"/>
    <col min="46" max="46" width="15.42578125" bestFit="1" customWidth="1"/>
    <col min="47" max="49" width="6.28515625" bestFit="1" customWidth="1"/>
    <col min="50" max="50" width="7.42578125" bestFit="1" customWidth="1"/>
    <col min="51" max="52" width="8.7109375" bestFit="1" customWidth="1"/>
    <col min="53" max="53" width="10" bestFit="1" customWidth="1"/>
    <col min="54" max="54" width="8.7109375" bestFit="1" customWidth="1"/>
    <col min="55" max="55" width="5.28515625" bestFit="1" customWidth="1"/>
    <col min="56" max="57" width="7.42578125" bestFit="1" customWidth="1"/>
    <col min="58" max="58" width="8.7109375" bestFit="1" customWidth="1"/>
    <col min="59" max="60" width="6.28515625" bestFit="1" customWidth="1"/>
    <col min="61" max="61" width="34.5703125" bestFit="1" customWidth="1"/>
    <col min="62" max="62" width="9.140625" hidden="1" customWidth="1"/>
    <col min="63" max="63" width="17.85546875" bestFit="1" customWidth="1"/>
    <col min="64" max="66" width="6.28515625" bestFit="1" customWidth="1"/>
    <col min="67" max="67" width="7.42578125" bestFit="1" customWidth="1"/>
    <col min="68" max="69" width="8.7109375" bestFit="1" customWidth="1"/>
    <col min="70" max="70" width="10" bestFit="1" customWidth="1"/>
    <col min="71" max="71" width="8.7109375" bestFit="1" customWidth="1"/>
    <col min="72" max="72" width="5.28515625" bestFit="1" customWidth="1"/>
    <col min="73" max="74" width="7.42578125" bestFit="1" customWidth="1"/>
    <col min="75" max="75" width="8.7109375" bestFit="1" customWidth="1"/>
    <col min="76" max="77" width="6.28515625" bestFit="1" customWidth="1"/>
    <col min="78" max="78" width="37.85546875" bestFit="1" customWidth="1"/>
    <col min="79" max="79" width="5.28515625" style="18" bestFit="1" customWidth="1"/>
    <col min="80" max="80" width="0" hidden="1" customWidth="1"/>
    <col min="81" max="81" width="45.7109375" bestFit="1" customWidth="1"/>
    <col min="82" max="82" width="8.7109375" style="18" bestFit="1" customWidth="1"/>
    <col min="83" max="83" width="3.5703125" style="18" bestFit="1" customWidth="1"/>
    <col min="84" max="84" width="12" style="18" bestFit="1" customWidth="1"/>
    <col min="85" max="85" width="7.140625" style="18" bestFit="1" customWidth="1"/>
    <col min="86" max="86" width="9.7109375" style="18" bestFit="1" customWidth="1"/>
    <col min="87" max="87" width="6.28515625" style="18" bestFit="1" customWidth="1"/>
    <col min="88" max="88" width="10" style="18" bestFit="1" customWidth="1"/>
    <col min="89" max="89" width="14.28515625" style="18" bestFit="1" customWidth="1"/>
    <col min="90" max="90" width="2.42578125" bestFit="1" customWidth="1"/>
    <col min="91" max="92" width="0" hidden="1" customWidth="1"/>
    <col min="93" max="93" width="41" bestFit="1" customWidth="1"/>
    <col min="94" max="94" width="8.7109375" bestFit="1" customWidth="1"/>
    <col min="96" max="96" width="33.5703125" bestFit="1" customWidth="1"/>
    <col min="97" max="97" width="10.28515625" bestFit="1" customWidth="1"/>
    <col min="98" max="99" width="6.28515625" bestFit="1" customWidth="1"/>
    <col min="100" max="100" width="5.42578125" bestFit="1" customWidth="1"/>
    <col min="101" max="101" width="14" bestFit="1" customWidth="1"/>
    <col min="102" max="102" width="6.28515625" bestFit="1" customWidth="1"/>
    <col min="103" max="103" width="8.7109375" bestFit="1" customWidth="1"/>
    <col min="104" max="104" width="10" bestFit="1" customWidth="1"/>
    <col min="105" max="105" width="6.28515625" bestFit="1" customWidth="1"/>
    <col min="106" max="106" width="7.42578125" bestFit="1" customWidth="1"/>
    <col min="107" max="108" width="8.7109375" bestFit="1" customWidth="1"/>
    <col min="109" max="109" width="7.42578125" bestFit="1" customWidth="1"/>
    <col min="110" max="110" width="5.42578125" bestFit="1" customWidth="1"/>
    <col min="111" max="111" width="7.42578125" bestFit="1" customWidth="1"/>
    <col min="112" max="112" width="8.7109375" bestFit="1" customWidth="1"/>
    <col min="113" max="114" width="6.28515625" bestFit="1" customWidth="1"/>
    <col min="115" max="115" width="34.5703125" bestFit="1" customWidth="1"/>
    <col min="116" max="117" width="5.42578125" bestFit="1" customWidth="1"/>
    <col min="118" max="118" width="28.28515625" bestFit="1" customWidth="1"/>
    <col min="119" max="119" width="12.5703125" bestFit="1" customWidth="1"/>
    <col min="120" max="120" width="11.140625" bestFit="1" customWidth="1"/>
    <col min="121" max="121" width="17.42578125" bestFit="1" customWidth="1"/>
    <col min="122" max="122" width="17.42578125" style="1" bestFit="1" customWidth="1"/>
  </cols>
  <sheetData>
    <row r="1" spans="1:122" s="8" customFormat="1" x14ac:dyDescent="0.35">
      <c r="A1"/>
      <c r="B1"/>
      <c r="C1"/>
      <c r="D1"/>
      <c r="E1" s="21"/>
      <c r="F1"/>
      <c r="G1"/>
      <c r="H1"/>
      <c r="I1"/>
      <c r="J1"/>
      <c r="K1" s="21"/>
      <c r="L1"/>
      <c r="M1"/>
      <c r="N1"/>
      <c r="O1"/>
      <c r="P1" s="18">
        <v>278</v>
      </c>
      <c r="Q1" s="18">
        <v>244</v>
      </c>
      <c r="R1" s="18"/>
      <c r="S1"/>
      <c r="T1"/>
      <c r="U1"/>
      <c r="V1"/>
      <c r="W1"/>
      <c r="X1"/>
      <c r="Y1"/>
      <c r="Z1"/>
      <c r="AA1"/>
      <c r="AB1" s="21"/>
      <c r="AC1"/>
      <c r="AD1"/>
      <c r="AE1"/>
      <c r="AF1"/>
      <c r="AG1"/>
      <c r="AH1" s="21"/>
      <c r="AI1"/>
      <c r="AJ1"/>
      <c r="AK1"/>
      <c r="AL1"/>
      <c r="AM1" s="14"/>
      <c r="AN1" s="14"/>
      <c r="AO1" s="14"/>
      <c r="AP1" s="14"/>
      <c r="AQ1" s="1"/>
      <c r="AR1"/>
      <c r="AS1"/>
      <c r="AT1" s="41" t="s">
        <v>37</v>
      </c>
      <c r="AU1" s="14">
        <v>2</v>
      </c>
      <c r="AV1" s="14">
        <v>3</v>
      </c>
      <c r="AW1" s="14">
        <v>4</v>
      </c>
      <c r="AX1" s="14">
        <v>5</v>
      </c>
      <c r="AY1" s="14">
        <v>6</v>
      </c>
      <c r="AZ1" s="14">
        <v>7</v>
      </c>
      <c r="BA1" s="14">
        <v>8</v>
      </c>
      <c r="BB1" s="14">
        <v>9</v>
      </c>
      <c r="BC1" s="14">
        <v>10</v>
      </c>
      <c r="BD1" s="14">
        <v>11</v>
      </c>
      <c r="BE1" s="14">
        <v>12</v>
      </c>
      <c r="BF1" s="14">
        <v>13</v>
      </c>
      <c r="BG1" s="14">
        <v>14</v>
      </c>
      <c r="BH1" s="14">
        <v>15</v>
      </c>
      <c r="BI1" s="14">
        <v>16</v>
      </c>
      <c r="BJ1" s="14"/>
      <c r="BK1" s="41" t="s">
        <v>37</v>
      </c>
      <c r="BL1" s="14">
        <v>2</v>
      </c>
      <c r="BM1" s="14">
        <v>3</v>
      </c>
      <c r="BN1" s="14">
        <v>4</v>
      </c>
      <c r="BO1" s="14">
        <v>5</v>
      </c>
      <c r="BP1" s="14">
        <v>6</v>
      </c>
      <c r="BQ1" s="14">
        <v>7</v>
      </c>
      <c r="BR1" s="14">
        <v>8</v>
      </c>
      <c r="BS1" s="14">
        <v>9</v>
      </c>
      <c r="BT1" s="14">
        <v>10</v>
      </c>
      <c r="BU1" s="14">
        <v>11</v>
      </c>
      <c r="BV1" s="14">
        <v>12</v>
      </c>
      <c r="BW1" s="14">
        <v>13</v>
      </c>
      <c r="BX1" s="14">
        <v>14</v>
      </c>
      <c r="BY1" s="14">
        <v>15</v>
      </c>
      <c r="BZ1" s="14">
        <v>16</v>
      </c>
      <c r="CA1" s="14">
        <v>17</v>
      </c>
      <c r="CB1" s="14"/>
      <c r="CC1" s="41">
        <v>1</v>
      </c>
      <c r="CD1" s="14">
        <v>2</v>
      </c>
      <c r="CE1" s="18"/>
      <c r="CF1" s="18"/>
      <c r="CG1" s="18"/>
      <c r="CH1" s="18"/>
      <c r="CI1" s="18"/>
      <c r="CJ1" s="18"/>
      <c r="CK1" s="18"/>
      <c r="CO1" s="41">
        <v>1</v>
      </c>
      <c r="CP1" s="14">
        <v>2</v>
      </c>
      <c r="CR1" s="51" t="s">
        <v>37</v>
      </c>
      <c r="CS1" s="51">
        <v>2</v>
      </c>
      <c r="CT1" s="51">
        <v>3</v>
      </c>
      <c r="CU1" s="51">
        <v>4</v>
      </c>
      <c r="CV1" s="101">
        <v>5</v>
      </c>
      <c r="CW1" s="51">
        <v>6</v>
      </c>
      <c r="CX1" s="100">
        <v>7</v>
      </c>
      <c r="CY1" s="51">
        <v>8</v>
      </c>
      <c r="CZ1" s="51">
        <v>9</v>
      </c>
      <c r="DA1" s="108">
        <v>10</v>
      </c>
      <c r="DB1" s="51">
        <v>11</v>
      </c>
      <c r="DC1" s="51">
        <v>12</v>
      </c>
      <c r="DD1" s="51">
        <v>13</v>
      </c>
      <c r="DE1" s="51">
        <v>14</v>
      </c>
      <c r="DF1" s="51">
        <v>15</v>
      </c>
      <c r="DG1" s="51">
        <v>16</v>
      </c>
      <c r="DH1" s="51">
        <v>17</v>
      </c>
      <c r="DI1" s="51">
        <v>18</v>
      </c>
      <c r="DJ1" s="101">
        <v>19</v>
      </c>
      <c r="DK1" s="18">
        <v>20</v>
      </c>
      <c r="DL1" s="90" t="s">
        <v>6403</v>
      </c>
      <c r="DM1" s="51">
        <v>22</v>
      </c>
      <c r="DN1" s="18">
        <v>23</v>
      </c>
      <c r="DO1" s="18">
        <v>24</v>
      </c>
      <c r="DP1" s="18">
        <v>25</v>
      </c>
      <c r="DQ1" s="18" t="s">
        <v>6404</v>
      </c>
      <c r="DR1" s="90" t="s">
        <v>7185</v>
      </c>
    </row>
    <row r="2" spans="1:122" s="8" customFormat="1" ht="150.75" x14ac:dyDescent="0.35">
      <c r="A2" s="149">
        <v>1</v>
      </c>
      <c r="B2" s="47">
        <v>2</v>
      </c>
      <c r="C2" s="47">
        <v>3</v>
      </c>
      <c r="D2" s="47">
        <v>4</v>
      </c>
      <c r="E2" s="164">
        <v>5</v>
      </c>
      <c r="F2" s="47">
        <v>6</v>
      </c>
      <c r="G2" s="47">
        <v>7</v>
      </c>
      <c r="H2" s="47">
        <v>8</v>
      </c>
      <c r="I2" s="47">
        <v>9</v>
      </c>
      <c r="J2" s="47">
        <v>10</v>
      </c>
      <c r="K2" s="164">
        <v>11</v>
      </c>
      <c r="L2" s="47">
        <v>12</v>
      </c>
      <c r="M2" s="47">
        <v>13</v>
      </c>
      <c r="N2" s="150">
        <v>14</v>
      </c>
      <c r="O2"/>
      <c r="P2" s="8" t="s">
        <v>290</v>
      </c>
      <c r="Q2" s="18" t="s">
        <v>290</v>
      </c>
      <c r="R2" s="18"/>
      <c r="S2" s="18" t="s">
        <v>290</v>
      </c>
      <c r="T2" s="18" t="s">
        <v>290</v>
      </c>
      <c r="U2" s="18"/>
      <c r="V2" s="18" t="s">
        <v>290</v>
      </c>
      <c r="W2" s="18"/>
      <c r="X2" s="149">
        <v>1</v>
      </c>
      <c r="Y2" s="47">
        <v>2</v>
      </c>
      <c r="Z2" s="47">
        <v>3</v>
      </c>
      <c r="AA2" s="47">
        <v>4</v>
      </c>
      <c r="AB2" s="164">
        <v>5</v>
      </c>
      <c r="AC2" s="47">
        <v>6</v>
      </c>
      <c r="AD2" s="47">
        <v>7</v>
      </c>
      <c r="AE2" s="47">
        <v>8</v>
      </c>
      <c r="AF2" s="47">
        <v>9</v>
      </c>
      <c r="AG2" s="47">
        <v>10</v>
      </c>
      <c r="AH2" s="164">
        <v>11</v>
      </c>
      <c r="AI2" s="47">
        <v>12</v>
      </c>
      <c r="AJ2" s="47">
        <v>13</v>
      </c>
      <c r="AK2" s="150">
        <v>14</v>
      </c>
      <c r="AL2"/>
      <c r="AM2" s="14"/>
      <c r="AN2" s="14"/>
      <c r="AO2" s="14"/>
      <c r="AP2" s="14"/>
      <c r="AR2"/>
      <c r="AS2"/>
      <c r="AT2" s="55" t="s">
        <v>268</v>
      </c>
      <c r="AU2" s="8" t="s">
        <v>38</v>
      </c>
      <c r="AV2" s="8" t="s">
        <v>264</v>
      </c>
      <c r="AW2" s="8" t="s">
        <v>39</v>
      </c>
      <c r="AX2" s="8" t="s">
        <v>258</v>
      </c>
      <c r="AY2" s="8" t="s">
        <v>259</v>
      </c>
      <c r="AZ2" s="17" t="s">
        <v>260</v>
      </c>
      <c r="BA2" s="17" t="s">
        <v>4</v>
      </c>
      <c r="BB2" s="17" t="s">
        <v>265</v>
      </c>
      <c r="BC2" s="8" t="s">
        <v>40</v>
      </c>
      <c r="BD2" s="8" t="s">
        <v>41</v>
      </c>
      <c r="BE2" s="8" t="s">
        <v>42</v>
      </c>
      <c r="BF2" s="8" t="s">
        <v>43</v>
      </c>
      <c r="BG2" s="8" t="s">
        <v>44</v>
      </c>
      <c r="BH2" s="8" t="s">
        <v>45</v>
      </c>
      <c r="BI2" s="8" t="s">
        <v>27</v>
      </c>
      <c r="BJ2" s="15"/>
      <c r="BK2" s="55" t="s">
        <v>267</v>
      </c>
      <c r="BL2" s="8" t="s">
        <v>38</v>
      </c>
      <c r="BM2" s="8" t="s">
        <v>264</v>
      </c>
      <c r="BN2" s="8" t="s">
        <v>39</v>
      </c>
      <c r="BO2" s="8" t="s">
        <v>258</v>
      </c>
      <c r="BP2" s="8" t="s">
        <v>259</v>
      </c>
      <c r="BQ2" s="17" t="s">
        <v>260</v>
      </c>
      <c r="BR2" s="17" t="s">
        <v>4</v>
      </c>
      <c r="BS2" s="17" t="s">
        <v>265</v>
      </c>
      <c r="BT2" s="8" t="s">
        <v>40</v>
      </c>
      <c r="BU2" s="8" t="s">
        <v>41</v>
      </c>
      <c r="BV2" s="8" t="s">
        <v>42</v>
      </c>
      <c r="BW2" s="8" t="s">
        <v>43</v>
      </c>
      <c r="BX2" s="8" t="s">
        <v>44</v>
      </c>
      <c r="BY2" s="8" t="s">
        <v>45</v>
      </c>
      <c r="BZ2" s="8" t="s">
        <v>27</v>
      </c>
      <c r="CA2" s="8" t="s">
        <v>46</v>
      </c>
      <c r="CC2" s="20" t="s">
        <v>257</v>
      </c>
      <c r="CD2" s="18"/>
      <c r="CE2" s="18"/>
      <c r="CF2" s="18"/>
      <c r="CG2" s="18"/>
      <c r="CH2" s="18"/>
      <c r="CI2" s="18"/>
      <c r="CJ2" s="18"/>
      <c r="CK2" s="18"/>
      <c r="CO2" s="20" t="s">
        <v>3821</v>
      </c>
      <c r="CR2" s="1"/>
      <c r="CS2" s="29" t="s">
        <v>7</v>
      </c>
      <c r="CT2" s="27" t="s">
        <v>38</v>
      </c>
      <c r="CU2" s="27" t="s">
        <v>39</v>
      </c>
      <c r="CV2" s="92" t="s">
        <v>5050</v>
      </c>
      <c r="CW2" s="27" t="s">
        <v>8</v>
      </c>
      <c r="CX2" s="91" t="s">
        <v>5</v>
      </c>
      <c r="CY2" s="29" t="s">
        <v>6</v>
      </c>
      <c r="CZ2" s="27" t="s">
        <v>4</v>
      </c>
      <c r="DA2" s="92" t="s">
        <v>5054</v>
      </c>
      <c r="DB2" s="27" t="s">
        <v>5051</v>
      </c>
      <c r="DC2" s="27" t="s">
        <v>5052</v>
      </c>
      <c r="DD2" s="27" t="s">
        <v>5053</v>
      </c>
      <c r="DE2" s="27" t="s">
        <v>42</v>
      </c>
      <c r="DF2" s="27" t="s">
        <v>40</v>
      </c>
      <c r="DG2" s="27" t="s">
        <v>41</v>
      </c>
      <c r="DH2" s="27" t="s">
        <v>6402</v>
      </c>
      <c r="DI2" s="27" t="s">
        <v>45</v>
      </c>
      <c r="DJ2" s="92" t="s">
        <v>44</v>
      </c>
      <c r="DK2" s="30" t="s">
        <v>56</v>
      </c>
      <c r="DL2" s="63" t="s">
        <v>5055</v>
      </c>
      <c r="DM2" s="28" t="s">
        <v>261</v>
      </c>
      <c r="DN2" s="29" t="s">
        <v>8</v>
      </c>
      <c r="DO2" s="28" t="s">
        <v>5056</v>
      </c>
      <c r="DP2" s="28" t="s">
        <v>5057</v>
      </c>
      <c r="DQ2" s="29" t="s">
        <v>5049</v>
      </c>
      <c r="DR2" s="29" t="s">
        <v>7184</v>
      </c>
    </row>
    <row r="3" spans="1:122" s="8" customFormat="1" ht="215.25" x14ac:dyDescent="0.25">
      <c r="A3" s="19" t="s">
        <v>28</v>
      </c>
      <c r="B3" s="8" t="s">
        <v>291</v>
      </c>
      <c r="C3" s="8" t="s">
        <v>292</v>
      </c>
      <c r="D3" s="8" t="s">
        <v>8</v>
      </c>
      <c r="E3" s="165" t="s">
        <v>7</v>
      </c>
      <c r="F3" s="8" t="s">
        <v>6</v>
      </c>
      <c r="G3" s="151" t="s">
        <v>5</v>
      </c>
      <c r="H3" s="8" t="s">
        <v>4</v>
      </c>
      <c r="I3" s="8" t="s">
        <v>293</v>
      </c>
      <c r="J3" s="8" t="s">
        <v>294</v>
      </c>
      <c r="K3" s="165" t="s">
        <v>7184</v>
      </c>
      <c r="L3" s="40" t="s">
        <v>290</v>
      </c>
      <c r="M3" s="8" t="s">
        <v>290</v>
      </c>
      <c r="N3" s="152" t="s">
        <v>290</v>
      </c>
      <c r="O3"/>
      <c r="P3" s="20" t="s">
        <v>295</v>
      </c>
      <c r="Q3" s="20" t="s">
        <v>296</v>
      </c>
      <c r="R3" s="20" t="s">
        <v>3818</v>
      </c>
      <c r="S3" s="20" t="s">
        <v>297</v>
      </c>
      <c r="T3" s="20" t="s">
        <v>3793</v>
      </c>
      <c r="U3" s="20"/>
      <c r="V3" s="20" t="s">
        <v>290</v>
      </c>
      <c r="W3" s="20"/>
      <c r="X3" s="19" t="s">
        <v>298</v>
      </c>
      <c r="Y3" s="8" t="s">
        <v>291</v>
      </c>
      <c r="Z3" s="8" t="s">
        <v>292</v>
      </c>
      <c r="AA3" s="8" t="s">
        <v>8</v>
      </c>
      <c r="AB3" s="165" t="s">
        <v>7</v>
      </c>
      <c r="AC3" s="8" t="s">
        <v>6</v>
      </c>
      <c r="AD3" s="151" t="s">
        <v>5</v>
      </c>
      <c r="AE3" s="8" t="s">
        <v>4</v>
      </c>
      <c r="AF3" s="8" t="s">
        <v>293</v>
      </c>
      <c r="AG3" s="8" t="s">
        <v>294</v>
      </c>
      <c r="AH3" s="165" t="s">
        <v>7184</v>
      </c>
      <c r="AI3" s="40" t="s">
        <v>290</v>
      </c>
      <c r="AJ3" s="8" t="s">
        <v>290</v>
      </c>
      <c r="AK3" s="152" t="s">
        <v>290</v>
      </c>
      <c r="AM3" s="20" t="s">
        <v>254</v>
      </c>
      <c r="AN3" s="20" t="s">
        <v>263</v>
      </c>
      <c r="AO3" s="20" t="s">
        <v>269</v>
      </c>
      <c r="AP3" s="20" t="s">
        <v>253</v>
      </c>
      <c r="AQ3" s="14"/>
      <c r="AT3" s="55" t="s">
        <v>255</v>
      </c>
      <c r="AU3" s="8" t="s">
        <v>1</v>
      </c>
      <c r="AV3" s="8" t="s">
        <v>10</v>
      </c>
      <c r="AW3" s="8" t="s">
        <v>11</v>
      </c>
      <c r="AX3" s="8" t="s">
        <v>47</v>
      </c>
      <c r="AY3" s="8" t="s">
        <v>48</v>
      </c>
      <c r="AZ3" s="8" t="s">
        <v>49</v>
      </c>
      <c r="BA3" s="8" t="s">
        <v>0</v>
      </c>
      <c r="BB3" s="8" t="s">
        <v>9</v>
      </c>
      <c r="BC3" s="8" t="s">
        <v>50</v>
      </c>
      <c r="BD3" s="8" t="s">
        <v>51</v>
      </c>
      <c r="BE3" s="8" t="s">
        <v>1</v>
      </c>
      <c r="BF3" s="8" t="s">
        <v>52</v>
      </c>
      <c r="BG3" s="8" t="s">
        <v>53</v>
      </c>
      <c r="BH3" s="8" t="s">
        <v>54</v>
      </c>
      <c r="BI3" s="8" t="s">
        <v>26</v>
      </c>
      <c r="BK3" s="55" t="s">
        <v>256</v>
      </c>
      <c r="BL3" s="8" t="s">
        <v>1</v>
      </c>
      <c r="BM3" s="8" t="s">
        <v>10</v>
      </c>
      <c r="BN3" s="8" t="s">
        <v>11</v>
      </c>
      <c r="BO3" s="8" t="s">
        <v>47</v>
      </c>
      <c r="BP3" s="8" t="s">
        <v>48</v>
      </c>
      <c r="BQ3" s="8" t="s">
        <v>49</v>
      </c>
      <c r="BR3" s="8" t="s">
        <v>0</v>
      </c>
      <c r="BS3" s="8" t="s">
        <v>9</v>
      </c>
      <c r="BT3" s="8" t="s">
        <v>50</v>
      </c>
      <c r="BU3" s="8" t="s">
        <v>51</v>
      </c>
      <c r="BV3" s="8" t="s">
        <v>1</v>
      </c>
      <c r="BW3" s="8" t="s">
        <v>52</v>
      </c>
      <c r="BX3" s="8" t="s">
        <v>53</v>
      </c>
      <c r="BY3" s="8" t="s">
        <v>54</v>
      </c>
      <c r="BZ3" s="8" t="s">
        <v>26</v>
      </c>
      <c r="CA3" s="8" t="s">
        <v>55</v>
      </c>
      <c r="CC3" t="s">
        <v>56</v>
      </c>
      <c r="CD3" s="18" t="s">
        <v>57</v>
      </c>
      <c r="CE3" s="18"/>
      <c r="CF3" s="18" t="s">
        <v>56</v>
      </c>
      <c r="CG3" s="18" t="s">
        <v>58</v>
      </c>
      <c r="CH3" s="18" t="s">
        <v>59</v>
      </c>
      <c r="CI3" s="18" t="s">
        <v>60</v>
      </c>
      <c r="CJ3" s="18" t="s">
        <v>61</v>
      </c>
      <c r="CK3" s="18" t="s">
        <v>8</v>
      </c>
      <c r="CO3" s="8" t="s">
        <v>3820</v>
      </c>
      <c r="CP3" s="8" t="s">
        <v>3819</v>
      </c>
      <c r="CR3" s="55" t="s">
        <v>6401</v>
      </c>
      <c r="CS3" s="31" t="s">
        <v>2</v>
      </c>
      <c r="CT3" s="31" t="s">
        <v>19</v>
      </c>
      <c r="CU3" s="31" t="s">
        <v>11</v>
      </c>
      <c r="CV3" s="31" t="s">
        <v>5058</v>
      </c>
      <c r="CW3" s="31" t="s">
        <v>1</v>
      </c>
      <c r="CX3" s="31" t="s">
        <v>10</v>
      </c>
      <c r="CY3" s="31" t="s">
        <v>9</v>
      </c>
      <c r="CZ3" s="31" t="s">
        <v>266</v>
      </c>
      <c r="DA3" s="93" t="s">
        <v>5061</v>
      </c>
      <c r="DB3" s="31" t="s">
        <v>283</v>
      </c>
      <c r="DC3" s="31" t="s">
        <v>285</v>
      </c>
      <c r="DD3" s="31" t="s">
        <v>284</v>
      </c>
      <c r="DE3" s="31" t="s">
        <v>1</v>
      </c>
      <c r="DF3" s="31" t="s">
        <v>289</v>
      </c>
      <c r="DG3" s="31" t="s">
        <v>286</v>
      </c>
      <c r="DH3" s="31" t="s">
        <v>287</v>
      </c>
      <c r="DI3" s="31" t="s">
        <v>288</v>
      </c>
      <c r="DJ3" s="31" t="s">
        <v>5059</v>
      </c>
      <c r="DK3" s="31" t="s">
        <v>26</v>
      </c>
      <c r="DL3" s="40" t="s">
        <v>5062</v>
      </c>
      <c r="DM3" s="31" t="s">
        <v>20</v>
      </c>
      <c r="DN3" s="33" t="s">
        <v>5060</v>
      </c>
      <c r="DO3" s="40" t="s">
        <v>1</v>
      </c>
      <c r="DP3" s="8" t="s">
        <v>5063</v>
      </c>
      <c r="DQ3" s="8" t="s">
        <v>3794</v>
      </c>
      <c r="DR3" s="31"/>
    </row>
    <row r="4" spans="1:122" s="11" customFormat="1" x14ac:dyDescent="0.35">
      <c r="A4" s="153" t="s">
        <v>299</v>
      </c>
      <c r="B4" s="9">
        <v>0.125</v>
      </c>
      <c r="C4" s="9">
        <v>5</v>
      </c>
      <c r="D4" s="7" t="s">
        <v>299</v>
      </c>
      <c r="E4" s="166" t="s">
        <v>290</v>
      </c>
      <c r="F4" s="9">
        <v>0.40500000000000003</v>
      </c>
      <c r="G4" s="9">
        <v>0.33500000000000002</v>
      </c>
      <c r="H4" s="9">
        <v>3.5000000000000003E-2</v>
      </c>
      <c r="I4" s="9" t="s">
        <v>290</v>
      </c>
      <c r="J4" s="9">
        <v>5</v>
      </c>
      <c r="K4" s="166" t="s">
        <v>290</v>
      </c>
      <c r="L4" s="154" t="s">
        <v>290</v>
      </c>
      <c r="M4" s="10" t="s">
        <v>290</v>
      </c>
      <c r="N4" s="155" t="s">
        <v>290</v>
      </c>
      <c r="O4"/>
      <c r="P4" s="14">
        <v>0.125</v>
      </c>
      <c r="Q4" s="14">
        <v>5</v>
      </c>
      <c r="R4">
        <v>150</v>
      </c>
      <c r="S4" s="11">
        <v>0</v>
      </c>
      <c r="T4" s="11" t="s">
        <v>299</v>
      </c>
      <c r="U4" s="11" t="s">
        <v>6411</v>
      </c>
      <c r="V4" s="11" t="s">
        <v>6414</v>
      </c>
      <c r="X4" s="153" t="s">
        <v>299</v>
      </c>
      <c r="Y4" s="9">
        <v>0.125</v>
      </c>
      <c r="Z4" s="9">
        <v>5</v>
      </c>
      <c r="AA4" s="7" t="s">
        <v>299</v>
      </c>
      <c r="AB4" s="166" t="s">
        <v>290</v>
      </c>
      <c r="AC4" s="9">
        <v>0.40500000000000003</v>
      </c>
      <c r="AD4" s="9">
        <v>0.33500000000000002</v>
      </c>
      <c r="AE4" s="9">
        <v>3.5000000000000003E-2</v>
      </c>
      <c r="AF4" s="9" t="s">
        <v>290</v>
      </c>
      <c r="AG4" s="9">
        <v>5</v>
      </c>
      <c r="AH4" s="166" t="s">
        <v>290</v>
      </c>
      <c r="AI4" s="154" t="s">
        <v>290</v>
      </c>
      <c r="AJ4" s="10" t="s">
        <v>290</v>
      </c>
      <c r="AK4" s="155" t="s">
        <v>290</v>
      </c>
      <c r="AL4"/>
      <c r="AM4" s="14">
        <v>1</v>
      </c>
      <c r="AN4" s="14">
        <v>150</v>
      </c>
      <c r="AO4" s="14">
        <v>9</v>
      </c>
      <c r="AP4" t="s">
        <v>62</v>
      </c>
      <c r="AQ4" s="14" t="s">
        <v>6411</v>
      </c>
      <c r="AR4" t="s">
        <v>6412</v>
      </c>
      <c r="AS4"/>
      <c r="AT4" t="str">
        <f t="shared" ref="AT4:AT35" si="0">CONCATENATE(AU4,"-NPS",AW4)</f>
        <v>150-NPS1</v>
      </c>
      <c r="AU4" s="14">
        <v>150</v>
      </c>
      <c r="AV4" s="42">
        <v>1</v>
      </c>
      <c r="AW4" s="14">
        <v>1</v>
      </c>
      <c r="AX4" s="18">
        <v>4.25</v>
      </c>
      <c r="AY4" s="18">
        <v>0.5625</v>
      </c>
      <c r="AZ4" s="18">
        <v>2</v>
      </c>
      <c r="BA4" s="42">
        <f t="shared" ref="BA4:BA35" si="1">(BB4-AV4)/2</f>
        <v>0.5</v>
      </c>
      <c r="BB4" s="11">
        <v>2</v>
      </c>
      <c r="BC4" s="11">
        <v>4</v>
      </c>
      <c r="BD4" s="11">
        <v>0.625</v>
      </c>
      <c r="BE4" s="11">
        <v>0.5</v>
      </c>
      <c r="BF4" s="11">
        <v>3.125</v>
      </c>
      <c r="BG4" s="11">
        <v>8</v>
      </c>
      <c r="BH4" s="42">
        <f t="shared" ref="BH4:BH35" si="2">360/BC4</f>
        <v>90</v>
      </c>
      <c r="BI4" s="43" t="str">
        <f t="shared" ref="BI4:BI35" si="3">CONCATENATE("LONG FLANGE, ",AW4,"-",AU4,"RFLWN")</f>
        <v>LONG FLANGE, 1-150RFLWN</v>
      </c>
      <c r="BJ4" s="44"/>
      <c r="BK4" t="str">
        <f t="shared" ref="BK4:BK35" si="4">CONCATENATE(BL4,"-NPS",BN4,"x",CA4)</f>
        <v>150-NPS1x9</v>
      </c>
      <c r="BL4" s="14">
        <v>150</v>
      </c>
      <c r="BM4" s="42">
        <v>1</v>
      </c>
      <c r="BN4" s="14">
        <v>1</v>
      </c>
      <c r="BO4" s="18">
        <v>4.25</v>
      </c>
      <c r="BP4" s="18">
        <v>0.5625</v>
      </c>
      <c r="BQ4" s="18">
        <v>2</v>
      </c>
      <c r="BR4" s="42">
        <f t="shared" ref="BR4:BR35" si="5">(BS4-BM4)/2</f>
        <v>0.5</v>
      </c>
      <c r="BS4" s="11">
        <v>2</v>
      </c>
      <c r="BT4" s="11">
        <v>4</v>
      </c>
      <c r="BU4" s="11">
        <v>0.625</v>
      </c>
      <c r="BV4" s="11">
        <v>0.5</v>
      </c>
      <c r="BW4" s="11">
        <v>3.125</v>
      </c>
      <c r="BX4" s="11">
        <v>8</v>
      </c>
      <c r="BY4" s="42">
        <f t="shared" ref="BY4:BY35" si="6">360/BT4</f>
        <v>90</v>
      </c>
      <c r="BZ4" s="43" t="str">
        <f t="shared" ref="BZ4:BZ35" si="7">CONCATENATE("LONG FLANGE, ",BN4,"-",BL4,"RFLWN x ",CA4)</f>
        <v>LONG FLANGE, 1-150RFLWN x 9</v>
      </c>
      <c r="CA4" s="14">
        <v>9</v>
      </c>
      <c r="CC4" t="s">
        <v>63</v>
      </c>
      <c r="CD4" s="18" t="s">
        <v>64</v>
      </c>
      <c r="CE4" s="52" t="s">
        <v>65</v>
      </c>
      <c r="CF4" s="18" t="s">
        <v>66</v>
      </c>
      <c r="CG4" s="18" t="s">
        <v>67</v>
      </c>
      <c r="CH4" s="18">
        <v>1</v>
      </c>
      <c r="CI4" s="18">
        <v>150</v>
      </c>
      <c r="CJ4" s="18">
        <v>9</v>
      </c>
      <c r="CK4" s="18" t="s">
        <v>62</v>
      </c>
      <c r="CO4" s="11" t="s">
        <v>3822</v>
      </c>
      <c r="CP4" s="11">
        <v>1.8725000000000001</v>
      </c>
      <c r="CR4" s="94" t="s">
        <v>5064</v>
      </c>
      <c r="CS4" s="95" t="s">
        <v>290</v>
      </c>
      <c r="CT4" s="94">
        <v>150</v>
      </c>
      <c r="CU4" s="94">
        <v>1</v>
      </c>
      <c r="CV4" s="9">
        <v>9</v>
      </c>
      <c r="CW4" s="9" t="s">
        <v>62</v>
      </c>
      <c r="CX4" s="102">
        <v>1</v>
      </c>
      <c r="CY4" s="9">
        <v>2</v>
      </c>
      <c r="CZ4" s="9">
        <v>0.5</v>
      </c>
      <c r="DA4" s="106">
        <v>150</v>
      </c>
      <c r="DB4" s="96">
        <v>4.25</v>
      </c>
      <c r="DC4" s="96">
        <v>0.5625</v>
      </c>
      <c r="DD4" s="96">
        <v>2</v>
      </c>
      <c r="DE4" s="9">
        <v>0.5</v>
      </c>
      <c r="DF4" s="9">
        <v>4</v>
      </c>
      <c r="DG4" s="9">
        <v>0.625</v>
      </c>
      <c r="DH4" s="9">
        <v>3.125</v>
      </c>
      <c r="DI4" s="9">
        <v>90</v>
      </c>
      <c r="DJ4" s="9">
        <v>8</v>
      </c>
      <c r="DK4" s="94" t="s">
        <v>5065</v>
      </c>
      <c r="DL4" s="97" t="s">
        <v>3796</v>
      </c>
      <c r="DM4" s="94">
        <v>0</v>
      </c>
      <c r="DN4" s="94" t="s">
        <v>3797</v>
      </c>
      <c r="DO4" s="94" t="s">
        <v>5066</v>
      </c>
      <c r="DP4" s="94">
        <v>6447714</v>
      </c>
      <c r="DQ4" s="94"/>
      <c r="DR4" s="95" t="s">
        <v>290</v>
      </c>
    </row>
    <row r="5" spans="1:122" s="11" customFormat="1" x14ac:dyDescent="0.35">
      <c r="A5" s="156" t="s">
        <v>6423</v>
      </c>
      <c r="B5" s="11">
        <v>0.125</v>
      </c>
      <c r="C5" s="11">
        <v>5</v>
      </c>
      <c r="D5" t="s">
        <v>299</v>
      </c>
      <c r="E5" s="21" t="s">
        <v>290</v>
      </c>
      <c r="F5" s="11">
        <v>0.40500000000000003</v>
      </c>
      <c r="G5" s="12">
        <v>0.33500000000000002</v>
      </c>
      <c r="H5" s="11">
        <v>3.5000000000000003E-2</v>
      </c>
      <c r="I5" s="11" t="s">
        <v>290</v>
      </c>
      <c r="J5" s="11">
        <v>5</v>
      </c>
      <c r="K5" s="21" t="s">
        <v>290</v>
      </c>
      <c r="L5" s="11" t="s">
        <v>299</v>
      </c>
      <c r="M5" s="11" t="s">
        <v>290</v>
      </c>
      <c r="N5" s="157" t="s">
        <v>290</v>
      </c>
      <c r="O5"/>
      <c r="P5" s="18">
        <v>0.25</v>
      </c>
      <c r="Q5" s="14">
        <v>10</v>
      </c>
      <c r="R5">
        <v>300</v>
      </c>
      <c r="S5" s="11">
        <v>22.61986495</v>
      </c>
      <c r="T5" s="11" t="s">
        <v>3</v>
      </c>
      <c r="U5" s="11" t="s">
        <v>6411</v>
      </c>
      <c r="V5" s="11" t="s">
        <v>6414</v>
      </c>
      <c r="X5" s="158" t="s">
        <v>6423</v>
      </c>
      <c r="Y5" s="11">
        <v>0.125</v>
      </c>
      <c r="Z5" s="11">
        <v>5</v>
      </c>
      <c r="AA5" t="s">
        <v>299</v>
      </c>
      <c r="AB5" s="21" t="s">
        <v>290</v>
      </c>
      <c r="AC5" s="11">
        <v>0.40500000000000003</v>
      </c>
      <c r="AD5" s="12">
        <v>0.33500000000000002</v>
      </c>
      <c r="AE5" s="11">
        <v>3.5000000000000003E-2</v>
      </c>
      <c r="AF5" s="11" t="s">
        <v>290</v>
      </c>
      <c r="AG5" s="11">
        <v>5</v>
      </c>
      <c r="AH5" s="21" t="s">
        <v>290</v>
      </c>
      <c r="AI5" s="11" t="s">
        <v>299</v>
      </c>
      <c r="AJ5" s="11" t="s">
        <v>290</v>
      </c>
      <c r="AK5" s="157" t="s">
        <v>290</v>
      </c>
      <c r="AL5"/>
      <c r="AM5" s="14">
        <v>1.25</v>
      </c>
      <c r="AN5" s="14">
        <v>300</v>
      </c>
      <c r="AO5" s="14">
        <v>12</v>
      </c>
      <c r="AP5" t="s">
        <v>5398</v>
      </c>
      <c r="AQ5" s="14" t="s">
        <v>6413</v>
      </c>
      <c r="AR5" t="s">
        <v>6412</v>
      </c>
      <c r="AS5"/>
      <c r="AT5" t="str">
        <f t="shared" si="0"/>
        <v>150-NPS1.25</v>
      </c>
      <c r="AU5" s="14">
        <v>150</v>
      </c>
      <c r="AV5" s="42">
        <f t="shared" ref="AV5:AV36" si="8">AW5</f>
        <v>1.25</v>
      </c>
      <c r="AW5" s="14">
        <v>1.25</v>
      </c>
      <c r="AX5" s="18">
        <v>4.625</v>
      </c>
      <c r="AY5" s="18">
        <v>0.625</v>
      </c>
      <c r="AZ5" s="18">
        <v>2.5</v>
      </c>
      <c r="BA5" s="42">
        <f t="shared" si="1"/>
        <v>0.5625</v>
      </c>
      <c r="BB5" s="11">
        <v>2.375</v>
      </c>
      <c r="BC5" s="11">
        <v>4</v>
      </c>
      <c r="BD5" s="11">
        <v>0.625</v>
      </c>
      <c r="BE5" s="11">
        <v>0.5</v>
      </c>
      <c r="BF5" s="11">
        <v>3.5</v>
      </c>
      <c r="BG5" s="11">
        <v>10</v>
      </c>
      <c r="BH5" s="42">
        <f t="shared" si="2"/>
        <v>90</v>
      </c>
      <c r="BI5" s="43" t="str">
        <f t="shared" si="3"/>
        <v>LONG FLANGE, 1.25-150RFLWN</v>
      </c>
      <c r="BJ5" s="44"/>
      <c r="BK5" t="str">
        <f t="shared" si="4"/>
        <v>150-NPS1.25x9</v>
      </c>
      <c r="BL5" s="14">
        <v>150</v>
      </c>
      <c r="BM5" s="42">
        <f t="shared" ref="BM5:BM36" si="9">BN5</f>
        <v>1.25</v>
      </c>
      <c r="BN5" s="14">
        <v>1.25</v>
      </c>
      <c r="BO5" s="18">
        <v>4.625</v>
      </c>
      <c r="BP5" s="18">
        <v>0.625</v>
      </c>
      <c r="BQ5" s="18">
        <v>2.5</v>
      </c>
      <c r="BR5" s="42">
        <f t="shared" si="5"/>
        <v>0.5625</v>
      </c>
      <c r="BS5" s="11">
        <v>2.375</v>
      </c>
      <c r="BT5" s="11">
        <v>4</v>
      </c>
      <c r="BU5" s="11">
        <v>0.625</v>
      </c>
      <c r="BV5" s="11">
        <v>0.5</v>
      </c>
      <c r="BW5" s="11">
        <v>3.5</v>
      </c>
      <c r="BX5" s="11">
        <v>10</v>
      </c>
      <c r="BY5" s="42">
        <f t="shared" si="6"/>
        <v>90</v>
      </c>
      <c r="BZ5" s="43" t="str">
        <f t="shared" si="7"/>
        <v>LONG FLANGE, 1.25-150RFLWN x 9</v>
      </c>
      <c r="CA5" s="14">
        <v>9</v>
      </c>
      <c r="CC5" t="s">
        <v>69</v>
      </c>
      <c r="CD5" s="18" t="s">
        <v>70</v>
      </c>
      <c r="CE5" s="52" t="s">
        <v>65</v>
      </c>
      <c r="CF5" s="18" t="s">
        <v>66</v>
      </c>
      <c r="CG5" s="18" t="s">
        <v>67</v>
      </c>
      <c r="CH5" s="18">
        <v>1.5</v>
      </c>
      <c r="CI5" s="18">
        <v>150</v>
      </c>
      <c r="CJ5" s="18">
        <v>6</v>
      </c>
      <c r="CK5" s="18" t="s">
        <v>62</v>
      </c>
      <c r="CO5" s="11" t="s">
        <v>3823</v>
      </c>
      <c r="CP5" s="11">
        <v>1.8725000000000001</v>
      </c>
      <c r="CR5" t="s">
        <v>5067</v>
      </c>
      <c r="CS5" s="16" t="s">
        <v>64</v>
      </c>
      <c r="CT5" s="14">
        <v>150</v>
      </c>
      <c r="CU5" s="14">
        <v>1</v>
      </c>
      <c r="CV5" s="11">
        <v>9</v>
      </c>
      <c r="CW5" s="11" t="s">
        <v>62</v>
      </c>
      <c r="CX5" s="103">
        <v>1</v>
      </c>
      <c r="CY5" s="11">
        <v>2</v>
      </c>
      <c r="CZ5" s="42">
        <v>0.5</v>
      </c>
      <c r="DA5" s="107">
        <v>150</v>
      </c>
      <c r="DB5" s="18">
        <v>4.25</v>
      </c>
      <c r="DC5" s="18">
        <v>0.5625</v>
      </c>
      <c r="DD5" s="18">
        <v>2</v>
      </c>
      <c r="DE5" s="11">
        <v>0.5</v>
      </c>
      <c r="DF5" s="11">
        <v>4</v>
      </c>
      <c r="DG5" s="11">
        <v>0.625</v>
      </c>
      <c r="DH5" s="11">
        <v>3.125</v>
      </c>
      <c r="DI5" s="42">
        <v>90</v>
      </c>
      <c r="DJ5" s="11">
        <v>8</v>
      </c>
      <c r="DK5" s="43" t="s">
        <v>5068</v>
      </c>
      <c r="DL5" s="90" t="s">
        <v>3796</v>
      </c>
      <c r="DM5" s="18">
        <v>0</v>
      </c>
      <c r="DN5" s="18" t="s">
        <v>3797</v>
      </c>
      <c r="DO5" t="s">
        <v>5069</v>
      </c>
      <c r="DP5">
        <v>65280</v>
      </c>
      <c r="DQ5" t="s">
        <v>5064</v>
      </c>
      <c r="DR5" s="16" t="s">
        <v>290</v>
      </c>
    </row>
    <row r="6" spans="1:122" s="11" customFormat="1" x14ac:dyDescent="0.35">
      <c r="A6" s="156" t="s">
        <v>6424</v>
      </c>
      <c r="B6">
        <v>0.125</v>
      </c>
      <c r="C6">
        <v>10</v>
      </c>
      <c r="D6" t="s">
        <v>299</v>
      </c>
      <c r="E6" s="21" t="s">
        <v>290</v>
      </c>
      <c r="F6">
        <v>0.40500000000000003</v>
      </c>
      <c r="G6" s="12">
        <v>0.30700000000000005</v>
      </c>
      <c r="H6">
        <v>4.9000000000000002E-2</v>
      </c>
      <c r="I6" t="s">
        <v>290</v>
      </c>
      <c r="J6">
        <v>10</v>
      </c>
      <c r="K6" s="21" t="s">
        <v>290</v>
      </c>
      <c r="L6" s="11" t="s">
        <v>299</v>
      </c>
      <c r="M6" s="11" t="s">
        <v>290</v>
      </c>
      <c r="N6" s="157" t="s">
        <v>290</v>
      </c>
      <c r="O6"/>
      <c r="P6" s="18">
        <v>0.375</v>
      </c>
      <c r="Q6" s="18">
        <v>20</v>
      </c>
      <c r="R6">
        <v>400</v>
      </c>
      <c r="S6" t="s">
        <v>72</v>
      </c>
      <c r="T6" s="11" t="s">
        <v>300</v>
      </c>
      <c r="U6" s="11" t="s">
        <v>6411</v>
      </c>
      <c r="V6" s="11" t="s">
        <v>6414</v>
      </c>
      <c r="X6" s="158" t="s">
        <v>6424</v>
      </c>
      <c r="Y6">
        <v>0.125</v>
      </c>
      <c r="Z6">
        <v>10</v>
      </c>
      <c r="AA6" t="s">
        <v>299</v>
      </c>
      <c r="AB6" s="21" t="s">
        <v>290</v>
      </c>
      <c r="AC6">
        <v>0.40500000000000003</v>
      </c>
      <c r="AD6" s="12">
        <v>0.30700000000000005</v>
      </c>
      <c r="AE6">
        <v>4.9000000000000002E-2</v>
      </c>
      <c r="AF6" t="s">
        <v>290</v>
      </c>
      <c r="AG6">
        <v>10</v>
      </c>
      <c r="AH6" s="21" t="s">
        <v>290</v>
      </c>
      <c r="AI6" s="11" t="s">
        <v>299</v>
      </c>
      <c r="AJ6" s="11" t="s">
        <v>290</v>
      </c>
      <c r="AK6" s="157" t="s">
        <v>290</v>
      </c>
      <c r="AL6"/>
      <c r="AM6" s="14">
        <v>1.5</v>
      </c>
      <c r="AN6" s="14">
        <v>400</v>
      </c>
      <c r="AO6" s="14">
        <v>14</v>
      </c>
      <c r="AP6" t="s">
        <v>5599</v>
      </c>
      <c r="AQ6" s="14" t="s">
        <v>6413</v>
      </c>
      <c r="AR6" t="s">
        <v>6412</v>
      </c>
      <c r="AS6"/>
      <c r="AT6" t="str">
        <f t="shared" si="0"/>
        <v>150-NPS1.5</v>
      </c>
      <c r="AU6" s="14">
        <v>150</v>
      </c>
      <c r="AV6" s="42">
        <f t="shared" si="8"/>
        <v>1.5</v>
      </c>
      <c r="AW6" s="14">
        <v>1.5</v>
      </c>
      <c r="AX6" s="18">
        <v>5</v>
      </c>
      <c r="AY6" s="18">
        <v>0.6875</v>
      </c>
      <c r="AZ6" s="18">
        <v>2.875</v>
      </c>
      <c r="BA6" s="42">
        <f t="shared" si="1"/>
        <v>0.5625</v>
      </c>
      <c r="BB6" s="11">
        <v>2.625</v>
      </c>
      <c r="BC6" s="11">
        <v>4</v>
      </c>
      <c r="BD6" s="11">
        <v>0.625</v>
      </c>
      <c r="BE6" s="11">
        <v>0.5</v>
      </c>
      <c r="BF6">
        <v>3.875</v>
      </c>
      <c r="BG6" s="11">
        <v>12</v>
      </c>
      <c r="BH6" s="42">
        <f t="shared" si="2"/>
        <v>90</v>
      </c>
      <c r="BI6" s="43" t="str">
        <f t="shared" si="3"/>
        <v>LONG FLANGE, 1.5-150RFLWN</v>
      </c>
      <c r="BJ6" s="44"/>
      <c r="BK6" t="str">
        <f t="shared" si="4"/>
        <v>150-NPS1.5x9</v>
      </c>
      <c r="BL6" s="14">
        <v>150</v>
      </c>
      <c r="BM6" s="42">
        <f t="shared" si="9"/>
        <v>1.5</v>
      </c>
      <c r="BN6" s="14">
        <v>1.5</v>
      </c>
      <c r="BO6" s="18">
        <v>5</v>
      </c>
      <c r="BP6" s="18">
        <v>0.6875</v>
      </c>
      <c r="BQ6" s="18">
        <v>2.875</v>
      </c>
      <c r="BR6" s="42">
        <f t="shared" si="5"/>
        <v>0.5625</v>
      </c>
      <c r="BS6" s="11">
        <v>2.625</v>
      </c>
      <c r="BT6" s="11">
        <v>4</v>
      </c>
      <c r="BU6" s="11">
        <v>0.625</v>
      </c>
      <c r="BV6" s="11">
        <v>0.5</v>
      </c>
      <c r="BW6">
        <v>3.875</v>
      </c>
      <c r="BX6" s="11">
        <v>12</v>
      </c>
      <c r="BY6" s="42">
        <f t="shared" si="6"/>
        <v>90</v>
      </c>
      <c r="BZ6" s="43" t="str">
        <f t="shared" si="7"/>
        <v>LONG FLANGE, 1.5-150RFLWN x 9</v>
      </c>
      <c r="CA6" s="14">
        <v>9</v>
      </c>
      <c r="CC6" t="s">
        <v>73</v>
      </c>
      <c r="CD6" s="18" t="s">
        <v>74</v>
      </c>
      <c r="CE6" s="52" t="s">
        <v>65</v>
      </c>
      <c r="CF6" s="18" t="s">
        <v>66</v>
      </c>
      <c r="CG6" s="18" t="s">
        <v>67</v>
      </c>
      <c r="CH6" s="18">
        <v>2</v>
      </c>
      <c r="CI6" s="18">
        <v>150</v>
      </c>
      <c r="CJ6" s="18">
        <v>9</v>
      </c>
      <c r="CK6" s="18" t="s">
        <v>62</v>
      </c>
      <c r="CO6" s="11" t="s">
        <v>3824</v>
      </c>
      <c r="CP6" s="11">
        <v>1.8725000000000001</v>
      </c>
      <c r="CR6" t="s">
        <v>5070</v>
      </c>
      <c r="CS6" s="16" t="s">
        <v>290</v>
      </c>
      <c r="CT6" s="14">
        <v>150</v>
      </c>
      <c r="CU6" s="14">
        <v>1.25</v>
      </c>
      <c r="CV6" s="11">
        <v>9</v>
      </c>
      <c r="CW6" s="11" t="s">
        <v>62</v>
      </c>
      <c r="CX6" s="103">
        <v>1.25</v>
      </c>
      <c r="CY6" s="11">
        <v>2.375</v>
      </c>
      <c r="CZ6" s="42">
        <v>0.5625</v>
      </c>
      <c r="DA6" s="107">
        <v>150</v>
      </c>
      <c r="DB6" s="18">
        <v>4.625</v>
      </c>
      <c r="DC6" s="18">
        <v>0.625</v>
      </c>
      <c r="DD6" s="18">
        <v>2.5</v>
      </c>
      <c r="DE6" s="11">
        <v>0.5</v>
      </c>
      <c r="DF6" s="11">
        <v>4</v>
      </c>
      <c r="DG6" s="11">
        <v>0.625</v>
      </c>
      <c r="DH6" s="11">
        <v>3.5</v>
      </c>
      <c r="DI6" s="42">
        <v>90</v>
      </c>
      <c r="DJ6" s="11">
        <v>10</v>
      </c>
      <c r="DK6" s="43" t="s">
        <v>5071</v>
      </c>
      <c r="DL6" s="90" t="s">
        <v>3796</v>
      </c>
      <c r="DM6" s="18">
        <v>0</v>
      </c>
      <c r="DN6" s="18" t="s">
        <v>3797</v>
      </c>
      <c r="DO6" t="s">
        <v>5072</v>
      </c>
      <c r="DP6">
        <v>12800</v>
      </c>
      <c r="DQ6" t="s">
        <v>5064</v>
      </c>
      <c r="DR6" s="16" t="s">
        <v>290</v>
      </c>
    </row>
    <row r="7" spans="1:122" x14ac:dyDescent="0.35">
      <c r="A7" s="158" t="s">
        <v>6425</v>
      </c>
      <c r="B7">
        <v>0.125</v>
      </c>
      <c r="C7">
        <v>40</v>
      </c>
      <c r="D7" t="s">
        <v>299</v>
      </c>
      <c r="E7" s="21" t="s">
        <v>290</v>
      </c>
      <c r="F7">
        <v>0.40500000000000003</v>
      </c>
      <c r="G7" s="12">
        <v>0.26900000000000002</v>
      </c>
      <c r="H7">
        <v>6.8000000000000005E-2</v>
      </c>
      <c r="I7" t="s">
        <v>290</v>
      </c>
      <c r="J7">
        <v>40</v>
      </c>
      <c r="K7" s="21" t="s">
        <v>290</v>
      </c>
      <c r="L7" s="1" t="s">
        <v>299</v>
      </c>
      <c r="M7" s="11" t="s">
        <v>290</v>
      </c>
      <c r="N7" s="157" t="s">
        <v>290</v>
      </c>
      <c r="P7" s="18">
        <v>0.5</v>
      </c>
      <c r="Q7" s="18">
        <v>30</v>
      </c>
      <c r="R7">
        <v>600</v>
      </c>
      <c r="S7" t="s">
        <v>290</v>
      </c>
      <c r="T7" s="11" t="s">
        <v>303</v>
      </c>
      <c r="U7" s="11" t="s">
        <v>6413</v>
      </c>
      <c r="V7" s="11" t="s">
        <v>6414</v>
      </c>
      <c r="W7" s="11"/>
      <c r="X7" s="158" t="s">
        <v>6425</v>
      </c>
      <c r="Y7">
        <v>0.125</v>
      </c>
      <c r="Z7">
        <v>40</v>
      </c>
      <c r="AA7" t="s">
        <v>299</v>
      </c>
      <c r="AB7" s="21" t="s">
        <v>290</v>
      </c>
      <c r="AC7">
        <v>0.40500000000000003</v>
      </c>
      <c r="AD7" s="12">
        <v>0.26900000000000002</v>
      </c>
      <c r="AE7">
        <v>6.8000000000000005E-2</v>
      </c>
      <c r="AF7" t="s">
        <v>290</v>
      </c>
      <c r="AG7">
        <v>40</v>
      </c>
      <c r="AH7" s="21" t="s">
        <v>290</v>
      </c>
      <c r="AI7" s="1" t="s">
        <v>299</v>
      </c>
      <c r="AJ7" s="11" t="s">
        <v>290</v>
      </c>
      <c r="AK7" s="157" t="s">
        <v>290</v>
      </c>
      <c r="AM7" s="14">
        <v>2</v>
      </c>
      <c r="AN7" s="14">
        <v>600</v>
      </c>
      <c r="AO7" s="14">
        <v>16</v>
      </c>
      <c r="AP7" t="s">
        <v>5800</v>
      </c>
      <c r="AQ7" s="14" t="s">
        <v>6413</v>
      </c>
      <c r="AR7" t="s">
        <v>6412</v>
      </c>
      <c r="AT7" t="str">
        <f t="shared" si="0"/>
        <v>150-NPS2</v>
      </c>
      <c r="AU7" s="14">
        <v>150</v>
      </c>
      <c r="AV7" s="42">
        <f t="shared" si="8"/>
        <v>2</v>
      </c>
      <c r="AW7" s="14">
        <v>2</v>
      </c>
      <c r="AX7" s="18">
        <v>6</v>
      </c>
      <c r="AY7" s="18">
        <v>0.75</v>
      </c>
      <c r="AZ7" s="18">
        <v>3.625</v>
      </c>
      <c r="BA7" s="42">
        <f t="shared" si="1"/>
        <v>0.625</v>
      </c>
      <c r="BB7" s="11">
        <v>3.25</v>
      </c>
      <c r="BC7" s="11">
        <v>4</v>
      </c>
      <c r="BD7" s="11">
        <v>0.75</v>
      </c>
      <c r="BE7" s="11">
        <v>0.625</v>
      </c>
      <c r="BF7" s="11">
        <v>4.75</v>
      </c>
      <c r="BG7" s="11">
        <v>16</v>
      </c>
      <c r="BH7" s="42">
        <f t="shared" si="2"/>
        <v>90</v>
      </c>
      <c r="BI7" s="43" t="str">
        <f t="shared" si="3"/>
        <v>LONG FLANGE, 2-150RFLWN</v>
      </c>
      <c r="BJ7" s="44"/>
      <c r="BK7" t="str">
        <f t="shared" si="4"/>
        <v>150-NPS2x9</v>
      </c>
      <c r="BL7" s="14">
        <v>150</v>
      </c>
      <c r="BM7" s="42">
        <f t="shared" si="9"/>
        <v>2</v>
      </c>
      <c r="BN7" s="14">
        <v>2</v>
      </c>
      <c r="BO7" s="18">
        <v>6</v>
      </c>
      <c r="BP7" s="18">
        <v>0.75</v>
      </c>
      <c r="BQ7" s="18">
        <v>3.625</v>
      </c>
      <c r="BR7" s="42">
        <f t="shared" si="5"/>
        <v>0.625</v>
      </c>
      <c r="BS7" s="11">
        <v>3.25</v>
      </c>
      <c r="BT7" s="11">
        <v>4</v>
      </c>
      <c r="BU7" s="11">
        <v>0.75</v>
      </c>
      <c r="BV7" s="11">
        <v>0.625</v>
      </c>
      <c r="BW7" s="11">
        <v>4.75</v>
      </c>
      <c r="BX7" s="11">
        <v>16</v>
      </c>
      <c r="BY7" s="42">
        <f t="shared" si="6"/>
        <v>90</v>
      </c>
      <c r="BZ7" s="43" t="str">
        <f t="shared" si="7"/>
        <v>LONG FLANGE, 2-150RFLWN x 9</v>
      </c>
      <c r="CA7" s="14">
        <v>9</v>
      </c>
      <c r="CC7" t="s">
        <v>76</v>
      </c>
      <c r="CD7" s="18" t="s">
        <v>77</v>
      </c>
      <c r="CE7" s="52" t="s">
        <v>65</v>
      </c>
      <c r="CF7" s="18" t="s">
        <v>66</v>
      </c>
      <c r="CG7" s="18" t="s">
        <v>67</v>
      </c>
      <c r="CH7" s="18">
        <v>2</v>
      </c>
      <c r="CI7" s="18">
        <v>150</v>
      </c>
      <c r="CJ7" s="18">
        <v>12</v>
      </c>
      <c r="CK7" s="18" t="s">
        <v>62</v>
      </c>
      <c r="CO7" t="s">
        <v>3825</v>
      </c>
      <c r="CP7">
        <v>1.8725000000000001</v>
      </c>
      <c r="CR7" t="s">
        <v>5073</v>
      </c>
      <c r="CS7" s="16" t="s">
        <v>290</v>
      </c>
      <c r="CT7" s="14">
        <v>150</v>
      </c>
      <c r="CU7" s="14">
        <v>1.5</v>
      </c>
      <c r="CV7" s="11">
        <v>9</v>
      </c>
      <c r="CW7" s="11" t="s">
        <v>62</v>
      </c>
      <c r="CX7" s="103">
        <v>1.5</v>
      </c>
      <c r="CY7" s="11">
        <v>2.625</v>
      </c>
      <c r="CZ7" s="42">
        <v>0.5625</v>
      </c>
      <c r="DA7" s="107">
        <v>150</v>
      </c>
      <c r="DB7" s="18">
        <v>5</v>
      </c>
      <c r="DC7" s="18">
        <v>0.6875</v>
      </c>
      <c r="DD7" s="18">
        <v>2.875</v>
      </c>
      <c r="DE7" s="11">
        <v>0.5</v>
      </c>
      <c r="DF7" s="11">
        <v>4</v>
      </c>
      <c r="DG7" s="11">
        <v>0.625</v>
      </c>
      <c r="DH7">
        <v>3.875</v>
      </c>
      <c r="DI7" s="42">
        <v>90</v>
      </c>
      <c r="DJ7" s="11">
        <v>12</v>
      </c>
      <c r="DK7" s="43" t="s">
        <v>5074</v>
      </c>
      <c r="DL7" s="90" t="s">
        <v>3796</v>
      </c>
      <c r="DM7" s="18">
        <v>0</v>
      </c>
      <c r="DN7" s="18" t="s">
        <v>3797</v>
      </c>
      <c r="DO7" t="s">
        <v>5075</v>
      </c>
      <c r="DP7">
        <v>11861940</v>
      </c>
      <c r="DQ7" t="s">
        <v>5064</v>
      </c>
      <c r="DR7" s="16" t="s">
        <v>290</v>
      </c>
    </row>
    <row r="8" spans="1:122" x14ac:dyDescent="0.35">
      <c r="A8" s="158" t="s">
        <v>6426</v>
      </c>
      <c r="B8">
        <v>0.125</v>
      </c>
      <c r="C8" t="s">
        <v>6422</v>
      </c>
      <c r="D8" t="s">
        <v>299</v>
      </c>
      <c r="E8" s="21" t="s">
        <v>290</v>
      </c>
      <c r="F8">
        <v>0.40500000000000003</v>
      </c>
      <c r="G8" s="12">
        <v>0.26900000000000002</v>
      </c>
      <c r="H8">
        <v>6.8000000000000005E-2</v>
      </c>
      <c r="I8" t="s">
        <v>6422</v>
      </c>
      <c r="J8">
        <v>1</v>
      </c>
      <c r="K8" s="21" t="s">
        <v>290</v>
      </c>
      <c r="L8" s="1" t="s">
        <v>299</v>
      </c>
      <c r="M8" s="11" t="s">
        <v>290</v>
      </c>
      <c r="N8" s="157" t="s">
        <v>290</v>
      </c>
      <c r="P8" s="18">
        <v>0.75</v>
      </c>
      <c r="Q8" s="14">
        <v>40</v>
      </c>
      <c r="R8">
        <v>900</v>
      </c>
      <c r="S8" t="s">
        <v>290</v>
      </c>
      <c r="T8" s="11" t="s">
        <v>304</v>
      </c>
      <c r="U8" s="11" t="s">
        <v>6413</v>
      </c>
      <c r="V8" s="11" t="s">
        <v>6414</v>
      </c>
      <c r="W8" s="11"/>
      <c r="X8" s="158" t="s">
        <v>6426</v>
      </c>
      <c r="Y8">
        <v>0.125</v>
      </c>
      <c r="Z8" t="s">
        <v>6422</v>
      </c>
      <c r="AA8" t="s">
        <v>299</v>
      </c>
      <c r="AB8" s="21" t="s">
        <v>290</v>
      </c>
      <c r="AC8">
        <v>0.40500000000000003</v>
      </c>
      <c r="AD8" s="12">
        <v>0.26900000000000002</v>
      </c>
      <c r="AE8">
        <v>6.8000000000000005E-2</v>
      </c>
      <c r="AF8" t="s">
        <v>6422</v>
      </c>
      <c r="AG8">
        <v>1</v>
      </c>
      <c r="AH8" s="21" t="s">
        <v>290</v>
      </c>
      <c r="AI8" s="1" t="s">
        <v>299</v>
      </c>
      <c r="AJ8" s="11" t="s">
        <v>290</v>
      </c>
      <c r="AK8" s="157" t="s">
        <v>290</v>
      </c>
      <c r="AM8" s="14">
        <v>2.5</v>
      </c>
      <c r="AN8" s="14">
        <v>900</v>
      </c>
      <c r="AO8" s="14">
        <v>18</v>
      </c>
      <c r="AP8" t="s">
        <v>301</v>
      </c>
      <c r="AQ8" s="14" t="s">
        <v>6413</v>
      </c>
      <c r="AR8" t="s">
        <v>6412</v>
      </c>
      <c r="AT8" t="str">
        <f t="shared" si="0"/>
        <v>150-NPS2.5</v>
      </c>
      <c r="AU8" s="14">
        <v>150</v>
      </c>
      <c r="AV8" s="42">
        <f t="shared" si="8"/>
        <v>2.5</v>
      </c>
      <c r="AW8" s="14">
        <v>2.5</v>
      </c>
      <c r="AX8" s="18">
        <v>7</v>
      </c>
      <c r="AY8" s="18">
        <v>0.875</v>
      </c>
      <c r="AZ8" s="18">
        <v>4.125</v>
      </c>
      <c r="BA8" s="42">
        <f t="shared" si="1"/>
        <v>0.625</v>
      </c>
      <c r="BB8" s="11">
        <v>3.75</v>
      </c>
      <c r="BC8" s="11">
        <v>4</v>
      </c>
      <c r="BD8" s="11">
        <v>0.75</v>
      </c>
      <c r="BE8" s="11">
        <v>0.625</v>
      </c>
      <c r="BF8" s="11">
        <v>5.5</v>
      </c>
      <c r="BG8" s="11">
        <v>21</v>
      </c>
      <c r="BH8" s="42">
        <f t="shared" si="2"/>
        <v>90</v>
      </c>
      <c r="BI8" s="43" t="str">
        <f t="shared" si="3"/>
        <v>LONG FLANGE, 2.5-150RFLWN</v>
      </c>
      <c r="BJ8" s="44"/>
      <c r="BK8" t="str">
        <f t="shared" si="4"/>
        <v>150-NPS2.5x9</v>
      </c>
      <c r="BL8" s="14">
        <v>150</v>
      </c>
      <c r="BM8" s="42">
        <f t="shared" si="9"/>
        <v>2.5</v>
      </c>
      <c r="BN8" s="14">
        <v>2.5</v>
      </c>
      <c r="BO8" s="18">
        <v>7</v>
      </c>
      <c r="BP8" s="18">
        <v>0.875</v>
      </c>
      <c r="BQ8" s="18">
        <v>4.125</v>
      </c>
      <c r="BR8" s="42">
        <f t="shared" si="5"/>
        <v>0.625</v>
      </c>
      <c r="BS8" s="11">
        <v>3.75</v>
      </c>
      <c r="BT8" s="11">
        <v>4</v>
      </c>
      <c r="BU8" s="11">
        <v>0.75</v>
      </c>
      <c r="BV8" s="11">
        <v>0.625</v>
      </c>
      <c r="BW8" s="11">
        <v>5.5</v>
      </c>
      <c r="BX8" s="11">
        <v>21</v>
      </c>
      <c r="BY8" s="42">
        <f t="shared" si="6"/>
        <v>90</v>
      </c>
      <c r="BZ8" s="43" t="str">
        <f t="shared" si="7"/>
        <v>LONG FLANGE, 2.5-150RFLWN x 9</v>
      </c>
      <c r="CA8" s="14">
        <v>9</v>
      </c>
      <c r="CC8" t="s">
        <v>79</v>
      </c>
      <c r="CD8" s="18" t="s">
        <v>80</v>
      </c>
      <c r="CE8" s="52" t="s">
        <v>65</v>
      </c>
      <c r="CF8" s="18" t="s">
        <v>66</v>
      </c>
      <c r="CG8" s="18" t="s">
        <v>67</v>
      </c>
      <c r="CH8" s="18">
        <v>3</v>
      </c>
      <c r="CI8" s="18">
        <v>150</v>
      </c>
      <c r="CJ8" s="18">
        <v>12</v>
      </c>
      <c r="CK8" s="18" t="s">
        <v>62</v>
      </c>
      <c r="CO8" t="s">
        <v>3826</v>
      </c>
      <c r="CP8">
        <v>1.8725000000000001</v>
      </c>
      <c r="CR8" t="s">
        <v>5076</v>
      </c>
      <c r="CS8" s="16" t="s">
        <v>74</v>
      </c>
      <c r="CT8" s="14">
        <v>150</v>
      </c>
      <c r="CU8" s="14">
        <v>2</v>
      </c>
      <c r="CV8" s="11">
        <v>9</v>
      </c>
      <c r="CW8" s="11" t="s">
        <v>62</v>
      </c>
      <c r="CX8" s="103">
        <v>2</v>
      </c>
      <c r="CY8" s="11">
        <v>3.25</v>
      </c>
      <c r="CZ8" s="42">
        <v>0.625</v>
      </c>
      <c r="DA8" s="107">
        <v>150</v>
      </c>
      <c r="DB8" s="18">
        <v>6</v>
      </c>
      <c r="DC8" s="18">
        <v>0.75</v>
      </c>
      <c r="DD8" s="18">
        <v>3.625</v>
      </c>
      <c r="DE8" s="11">
        <v>0.625</v>
      </c>
      <c r="DF8" s="11">
        <v>4</v>
      </c>
      <c r="DG8" s="11">
        <v>0.75</v>
      </c>
      <c r="DH8" s="11">
        <v>4.75</v>
      </c>
      <c r="DI8" s="42">
        <v>90</v>
      </c>
      <c r="DJ8" s="11">
        <v>16</v>
      </c>
      <c r="DK8" s="43" t="s">
        <v>5077</v>
      </c>
      <c r="DL8" s="90" t="s">
        <v>3796</v>
      </c>
      <c r="DM8" s="18">
        <v>0</v>
      </c>
      <c r="DN8" s="18" t="s">
        <v>3797</v>
      </c>
      <c r="DO8" t="s">
        <v>5078</v>
      </c>
      <c r="DP8">
        <v>1262987</v>
      </c>
      <c r="DQ8" t="s">
        <v>5064</v>
      </c>
      <c r="DR8" s="16" t="s">
        <v>290</v>
      </c>
    </row>
    <row r="9" spans="1:122" x14ac:dyDescent="0.35">
      <c r="A9" s="158" t="s">
        <v>6427</v>
      </c>
      <c r="B9">
        <v>0.125</v>
      </c>
      <c r="C9">
        <v>80</v>
      </c>
      <c r="D9" t="s">
        <v>299</v>
      </c>
      <c r="E9" s="21" t="s">
        <v>290</v>
      </c>
      <c r="F9">
        <v>0.40500000000000003</v>
      </c>
      <c r="G9" s="12">
        <v>0.21500000000000002</v>
      </c>
      <c r="H9">
        <v>9.5000000000000001E-2</v>
      </c>
      <c r="I9" t="s">
        <v>290</v>
      </c>
      <c r="J9">
        <v>80</v>
      </c>
      <c r="K9" s="21" t="s">
        <v>290</v>
      </c>
      <c r="L9" s="1" t="s">
        <v>299</v>
      </c>
      <c r="M9" t="s">
        <v>290</v>
      </c>
      <c r="N9" s="159" t="s">
        <v>290</v>
      </c>
      <c r="P9" s="18">
        <v>1</v>
      </c>
      <c r="Q9" s="51">
        <v>60</v>
      </c>
      <c r="R9">
        <v>1500</v>
      </c>
      <c r="S9" t="s">
        <v>290</v>
      </c>
      <c r="T9" s="11" t="s">
        <v>305</v>
      </c>
      <c r="U9" s="11" t="s">
        <v>6413</v>
      </c>
      <c r="V9" s="11" t="s">
        <v>6414</v>
      </c>
      <c r="W9" s="11"/>
      <c r="X9" s="158" t="s">
        <v>6427</v>
      </c>
      <c r="Y9">
        <v>0.125</v>
      </c>
      <c r="Z9">
        <v>80</v>
      </c>
      <c r="AA9" t="s">
        <v>299</v>
      </c>
      <c r="AB9" s="21" t="s">
        <v>290</v>
      </c>
      <c r="AC9">
        <v>0.40500000000000003</v>
      </c>
      <c r="AD9" s="12">
        <v>0.21500000000000002</v>
      </c>
      <c r="AE9">
        <v>9.5000000000000001E-2</v>
      </c>
      <c r="AF9" t="s">
        <v>290</v>
      </c>
      <c r="AG9">
        <v>80</v>
      </c>
      <c r="AH9" s="21" t="s">
        <v>290</v>
      </c>
      <c r="AI9" s="1" t="s">
        <v>299</v>
      </c>
      <c r="AJ9" t="s">
        <v>290</v>
      </c>
      <c r="AK9" s="159" t="s">
        <v>290</v>
      </c>
      <c r="AM9" s="14">
        <v>3</v>
      </c>
      <c r="AN9" s="14">
        <v>1500</v>
      </c>
      <c r="AO9" s="14">
        <v>20</v>
      </c>
      <c r="AP9" t="s">
        <v>6201</v>
      </c>
      <c r="AQ9" s="14" t="s">
        <v>6411</v>
      </c>
      <c r="AR9" t="s">
        <v>6412</v>
      </c>
      <c r="AT9" t="str">
        <f t="shared" si="0"/>
        <v>150-NPS3</v>
      </c>
      <c r="AU9" s="14">
        <v>150</v>
      </c>
      <c r="AV9" s="42">
        <f t="shared" si="8"/>
        <v>3</v>
      </c>
      <c r="AW9" s="14">
        <v>3</v>
      </c>
      <c r="AX9" s="18">
        <v>7.5</v>
      </c>
      <c r="AY9" s="14">
        <v>0.9375</v>
      </c>
      <c r="AZ9" s="18">
        <v>5</v>
      </c>
      <c r="BA9" s="42">
        <f t="shared" si="1"/>
        <v>0.625</v>
      </c>
      <c r="BB9" s="11">
        <v>4.25</v>
      </c>
      <c r="BC9" s="11">
        <v>4</v>
      </c>
      <c r="BD9" s="11">
        <v>0.75</v>
      </c>
      <c r="BE9" s="11">
        <v>0.625</v>
      </c>
      <c r="BF9" s="11">
        <v>6</v>
      </c>
      <c r="BG9" s="11">
        <v>24</v>
      </c>
      <c r="BH9" s="42">
        <f t="shared" si="2"/>
        <v>90</v>
      </c>
      <c r="BI9" s="43" t="str">
        <f t="shared" si="3"/>
        <v>LONG FLANGE, 3-150RFLWN</v>
      </c>
      <c r="BJ9" s="44"/>
      <c r="BK9" t="str">
        <f t="shared" si="4"/>
        <v>150-NPS3x9</v>
      </c>
      <c r="BL9" s="14">
        <v>150</v>
      </c>
      <c r="BM9" s="42">
        <f t="shared" si="9"/>
        <v>3</v>
      </c>
      <c r="BN9" s="14">
        <v>3</v>
      </c>
      <c r="BO9" s="18">
        <v>7.5</v>
      </c>
      <c r="BP9" s="14">
        <v>0.9375</v>
      </c>
      <c r="BQ9" s="18">
        <v>5</v>
      </c>
      <c r="BR9" s="42">
        <f t="shared" si="5"/>
        <v>0.625</v>
      </c>
      <c r="BS9" s="11">
        <v>4.25</v>
      </c>
      <c r="BT9" s="11">
        <v>4</v>
      </c>
      <c r="BU9" s="11">
        <v>0.75</v>
      </c>
      <c r="BV9" s="11">
        <v>0.625</v>
      </c>
      <c r="BW9" s="11">
        <v>6</v>
      </c>
      <c r="BX9" s="11">
        <v>24</v>
      </c>
      <c r="BY9" s="42">
        <f t="shared" si="6"/>
        <v>90</v>
      </c>
      <c r="BZ9" s="43" t="str">
        <f t="shared" si="7"/>
        <v>LONG FLANGE, 3-150RFLWN x 9</v>
      </c>
      <c r="CA9" s="14">
        <v>9</v>
      </c>
      <c r="CC9" t="s">
        <v>82</v>
      </c>
      <c r="CD9" s="18" t="s">
        <v>83</v>
      </c>
      <c r="CE9" s="52" t="s">
        <v>65</v>
      </c>
      <c r="CF9" s="18" t="s">
        <v>66</v>
      </c>
      <c r="CG9" s="18" t="s">
        <v>67</v>
      </c>
      <c r="CH9" s="18">
        <v>1</v>
      </c>
      <c r="CI9" s="18">
        <v>300</v>
      </c>
      <c r="CJ9" s="18">
        <v>6</v>
      </c>
      <c r="CK9" s="18" t="s">
        <v>62</v>
      </c>
      <c r="CO9" t="s">
        <v>3827</v>
      </c>
      <c r="CP9">
        <v>1.8725000000000001</v>
      </c>
      <c r="CR9" t="s">
        <v>5079</v>
      </c>
      <c r="CS9" s="16" t="s">
        <v>290</v>
      </c>
      <c r="CT9" s="14">
        <v>150</v>
      </c>
      <c r="CU9" s="14">
        <v>2.5</v>
      </c>
      <c r="CV9" s="11">
        <v>9</v>
      </c>
      <c r="CW9" s="11" t="s">
        <v>62</v>
      </c>
      <c r="CX9" s="103">
        <v>2.5</v>
      </c>
      <c r="CY9" s="11">
        <v>3.75</v>
      </c>
      <c r="CZ9" s="42">
        <v>0.625</v>
      </c>
      <c r="DA9" s="107">
        <v>150</v>
      </c>
      <c r="DB9" s="18">
        <v>7</v>
      </c>
      <c r="DC9" s="18">
        <v>0.875</v>
      </c>
      <c r="DD9" s="18">
        <v>4.125</v>
      </c>
      <c r="DE9" s="11">
        <v>0.625</v>
      </c>
      <c r="DF9" s="11">
        <v>4</v>
      </c>
      <c r="DG9" s="11">
        <v>0.75</v>
      </c>
      <c r="DH9" s="11">
        <v>5.5</v>
      </c>
      <c r="DI9" s="42">
        <v>90</v>
      </c>
      <c r="DJ9" s="11">
        <v>21</v>
      </c>
      <c r="DK9" s="43" t="s">
        <v>5080</v>
      </c>
      <c r="DL9" s="90" t="s">
        <v>3796</v>
      </c>
      <c r="DM9" s="18">
        <v>0</v>
      </c>
      <c r="DN9" s="18" t="s">
        <v>3797</v>
      </c>
      <c r="DO9" t="s">
        <v>5081</v>
      </c>
      <c r="DP9">
        <v>7448044</v>
      </c>
      <c r="DQ9" t="s">
        <v>5064</v>
      </c>
      <c r="DR9" s="16" t="s">
        <v>290</v>
      </c>
    </row>
    <row r="10" spans="1:122" x14ac:dyDescent="0.35">
      <c r="A10" s="160" t="s">
        <v>6428</v>
      </c>
      <c r="B10" s="4">
        <v>0.125</v>
      </c>
      <c r="C10" s="4" t="s">
        <v>272</v>
      </c>
      <c r="D10" s="4" t="s">
        <v>299</v>
      </c>
      <c r="E10" s="22" t="s">
        <v>290</v>
      </c>
      <c r="F10" s="4">
        <v>0.40500000000000003</v>
      </c>
      <c r="G10" s="3">
        <v>0.21500000000000002</v>
      </c>
      <c r="H10" s="4">
        <v>9.5000000000000001E-2</v>
      </c>
      <c r="I10" s="4" t="s">
        <v>272</v>
      </c>
      <c r="J10" s="4">
        <v>2</v>
      </c>
      <c r="K10" s="22" t="s">
        <v>290</v>
      </c>
      <c r="L10" s="6" t="s">
        <v>299</v>
      </c>
      <c r="M10" s="4" t="s">
        <v>290</v>
      </c>
      <c r="N10" s="161" t="s">
        <v>290</v>
      </c>
      <c r="P10" s="18">
        <v>1.25</v>
      </c>
      <c r="Q10" s="18">
        <v>80</v>
      </c>
      <c r="R10">
        <v>2500</v>
      </c>
      <c r="S10" t="s">
        <v>290</v>
      </c>
      <c r="T10" s="11" t="s">
        <v>306</v>
      </c>
      <c r="U10" s="11" t="s">
        <v>6413</v>
      </c>
      <c r="V10" s="11" t="s">
        <v>6414</v>
      </c>
      <c r="W10" s="11"/>
      <c r="X10" s="160" t="s">
        <v>6428</v>
      </c>
      <c r="Y10" s="4">
        <v>0.125</v>
      </c>
      <c r="Z10" s="4" t="s">
        <v>272</v>
      </c>
      <c r="AA10" s="4" t="s">
        <v>299</v>
      </c>
      <c r="AB10" s="22" t="s">
        <v>290</v>
      </c>
      <c r="AC10" s="4">
        <v>0.40500000000000003</v>
      </c>
      <c r="AD10" s="3">
        <v>0.21500000000000002</v>
      </c>
      <c r="AE10" s="4">
        <v>9.5000000000000001E-2</v>
      </c>
      <c r="AF10" s="4" t="s">
        <v>272</v>
      </c>
      <c r="AG10" s="4">
        <v>2</v>
      </c>
      <c r="AH10" s="22" t="s">
        <v>290</v>
      </c>
      <c r="AI10" s="6" t="s">
        <v>299</v>
      </c>
      <c r="AJ10" s="4" t="s">
        <v>290</v>
      </c>
      <c r="AK10" s="161" t="s">
        <v>290</v>
      </c>
      <c r="AM10" s="14">
        <v>3.5</v>
      </c>
      <c r="AN10" s="14">
        <v>2500</v>
      </c>
      <c r="AO10" s="14" t="s">
        <v>72</v>
      </c>
      <c r="AP10" t="s">
        <v>72</v>
      </c>
      <c r="AQ10" t="s">
        <v>72</v>
      </c>
      <c r="AR10" t="s">
        <v>72</v>
      </c>
      <c r="AT10" t="str">
        <f t="shared" si="0"/>
        <v>150-NPS3.5</v>
      </c>
      <c r="AU10" s="14">
        <v>150</v>
      </c>
      <c r="AV10" s="42">
        <f t="shared" si="8"/>
        <v>3.5</v>
      </c>
      <c r="AW10" s="14">
        <v>3.5</v>
      </c>
      <c r="AX10" s="18">
        <v>8.5</v>
      </c>
      <c r="AY10" s="18">
        <v>0.9375</v>
      </c>
      <c r="AZ10" s="18">
        <v>5.5</v>
      </c>
      <c r="BA10" s="42">
        <f t="shared" si="1"/>
        <v>0.6875</v>
      </c>
      <c r="BB10" s="11">
        <v>4.875</v>
      </c>
      <c r="BC10" s="11">
        <v>8</v>
      </c>
      <c r="BD10" s="11">
        <v>0.75</v>
      </c>
      <c r="BE10" s="11">
        <v>0.625</v>
      </c>
      <c r="BF10" s="11">
        <v>7</v>
      </c>
      <c r="BG10" s="11">
        <v>31</v>
      </c>
      <c r="BH10" s="42">
        <f t="shared" si="2"/>
        <v>45</v>
      </c>
      <c r="BI10" s="43" t="str">
        <f t="shared" si="3"/>
        <v>LONG FLANGE, 3.5-150RFLWN</v>
      </c>
      <c r="BJ10" s="44"/>
      <c r="BK10" t="str">
        <f t="shared" si="4"/>
        <v>150-NPS3.5x9</v>
      </c>
      <c r="BL10" s="14">
        <v>150</v>
      </c>
      <c r="BM10" s="42">
        <f t="shared" si="9"/>
        <v>3.5</v>
      </c>
      <c r="BN10" s="14">
        <v>3.5</v>
      </c>
      <c r="BO10" s="18">
        <v>8.5</v>
      </c>
      <c r="BP10" s="18">
        <v>0.9375</v>
      </c>
      <c r="BQ10" s="18">
        <v>5.5</v>
      </c>
      <c r="BR10" s="42">
        <f t="shared" si="5"/>
        <v>0.6875</v>
      </c>
      <c r="BS10" s="11">
        <v>4.875</v>
      </c>
      <c r="BT10" s="11">
        <v>8</v>
      </c>
      <c r="BU10" s="11">
        <v>0.75</v>
      </c>
      <c r="BV10" s="11">
        <v>0.625</v>
      </c>
      <c r="BW10" s="11">
        <v>7</v>
      </c>
      <c r="BX10" s="11">
        <v>31</v>
      </c>
      <c r="BY10" s="42">
        <f t="shared" si="6"/>
        <v>45</v>
      </c>
      <c r="BZ10" s="43" t="str">
        <f t="shared" si="7"/>
        <v>LONG FLANGE, 3.5-150RFLWN x 9</v>
      </c>
      <c r="CA10" s="14">
        <v>9</v>
      </c>
      <c r="CC10" t="s">
        <v>85</v>
      </c>
      <c r="CD10" s="18" t="s">
        <v>86</v>
      </c>
      <c r="CE10" s="52" t="s">
        <v>65</v>
      </c>
      <c r="CF10" s="18" t="s">
        <v>66</v>
      </c>
      <c r="CG10" s="18" t="s">
        <v>67</v>
      </c>
      <c r="CH10" s="18">
        <v>1.5</v>
      </c>
      <c r="CI10" s="18">
        <v>300</v>
      </c>
      <c r="CJ10" s="18">
        <v>6</v>
      </c>
      <c r="CK10" s="18" t="s">
        <v>62</v>
      </c>
      <c r="CO10" t="s">
        <v>3828</v>
      </c>
      <c r="CP10">
        <v>1.8725000000000001</v>
      </c>
      <c r="CR10" t="s">
        <v>5082</v>
      </c>
      <c r="CS10" s="16" t="s">
        <v>290</v>
      </c>
      <c r="CT10" s="14">
        <v>150</v>
      </c>
      <c r="CU10" s="14">
        <v>3</v>
      </c>
      <c r="CV10" s="11">
        <v>9</v>
      </c>
      <c r="CW10" s="11" t="s">
        <v>62</v>
      </c>
      <c r="CX10" s="103">
        <v>3</v>
      </c>
      <c r="CY10" s="11">
        <v>4.25</v>
      </c>
      <c r="CZ10" s="42">
        <v>0.625</v>
      </c>
      <c r="DA10" s="107">
        <v>150</v>
      </c>
      <c r="DB10" s="18">
        <v>7.5</v>
      </c>
      <c r="DC10" s="14">
        <v>0.9375</v>
      </c>
      <c r="DD10" s="18">
        <v>5</v>
      </c>
      <c r="DE10" s="11">
        <v>0.625</v>
      </c>
      <c r="DF10" s="11">
        <v>4</v>
      </c>
      <c r="DG10" s="11">
        <v>0.75</v>
      </c>
      <c r="DH10" s="11">
        <v>6</v>
      </c>
      <c r="DI10" s="42">
        <v>90</v>
      </c>
      <c r="DJ10" s="11">
        <v>24</v>
      </c>
      <c r="DK10" s="43" t="s">
        <v>5083</v>
      </c>
      <c r="DL10" s="90" t="s">
        <v>3796</v>
      </c>
      <c r="DM10" s="18">
        <v>0</v>
      </c>
      <c r="DN10" s="18" t="s">
        <v>3797</v>
      </c>
      <c r="DO10" t="s">
        <v>5084</v>
      </c>
      <c r="DP10">
        <v>16777215</v>
      </c>
      <c r="DQ10" t="s">
        <v>5064</v>
      </c>
      <c r="DR10" s="16" t="s">
        <v>290</v>
      </c>
    </row>
    <row r="11" spans="1:122" x14ac:dyDescent="0.35">
      <c r="A11" s="156" t="s">
        <v>6429</v>
      </c>
      <c r="B11" s="11">
        <v>0.25</v>
      </c>
      <c r="C11" s="11">
        <v>5</v>
      </c>
      <c r="D11" t="s">
        <v>299</v>
      </c>
      <c r="E11" s="21" t="s">
        <v>290</v>
      </c>
      <c r="F11" s="11">
        <v>0.54</v>
      </c>
      <c r="G11" s="12">
        <v>0.44200000000000006</v>
      </c>
      <c r="H11" s="11">
        <v>4.9000000000000002E-2</v>
      </c>
      <c r="I11" s="11" t="s">
        <v>290</v>
      </c>
      <c r="J11" s="11">
        <v>5</v>
      </c>
      <c r="K11" s="21" t="s">
        <v>290</v>
      </c>
      <c r="L11" s="11" t="s">
        <v>299</v>
      </c>
      <c r="M11" t="s">
        <v>290</v>
      </c>
      <c r="N11" s="159" t="s">
        <v>290</v>
      </c>
      <c r="P11" s="51">
        <v>1.5</v>
      </c>
      <c r="Q11" s="18">
        <v>100</v>
      </c>
      <c r="R11" t="s">
        <v>72</v>
      </c>
      <c r="S11" t="s">
        <v>290</v>
      </c>
      <c r="T11" s="11" t="s">
        <v>307</v>
      </c>
      <c r="U11" s="11" t="s">
        <v>6413</v>
      </c>
      <c r="V11" s="11" t="s">
        <v>6414</v>
      </c>
      <c r="W11" s="11"/>
      <c r="X11" s="156" t="s">
        <v>6429</v>
      </c>
      <c r="Y11" s="11">
        <v>0.25</v>
      </c>
      <c r="Z11" s="11">
        <v>5</v>
      </c>
      <c r="AA11" t="s">
        <v>299</v>
      </c>
      <c r="AB11" s="21" t="s">
        <v>290</v>
      </c>
      <c r="AC11" s="11">
        <v>0.54</v>
      </c>
      <c r="AD11" s="12">
        <v>0.44200000000000006</v>
      </c>
      <c r="AE11" s="11">
        <v>4.9000000000000002E-2</v>
      </c>
      <c r="AF11" s="11" t="s">
        <v>290</v>
      </c>
      <c r="AG11" s="11">
        <v>5</v>
      </c>
      <c r="AH11" s="21" t="s">
        <v>290</v>
      </c>
      <c r="AI11" s="11" t="s">
        <v>299</v>
      </c>
      <c r="AJ11" t="s">
        <v>290</v>
      </c>
      <c r="AK11" s="159" t="s">
        <v>290</v>
      </c>
      <c r="AM11" s="14">
        <v>4</v>
      </c>
      <c r="AN11" s="11" t="s">
        <v>72</v>
      </c>
      <c r="AO11" s="11"/>
      <c r="AT11" t="str">
        <f t="shared" si="0"/>
        <v>150-NPS4</v>
      </c>
      <c r="AU11" s="14">
        <v>150</v>
      </c>
      <c r="AV11" s="42">
        <f t="shared" si="8"/>
        <v>4</v>
      </c>
      <c r="AW11" s="14">
        <v>4</v>
      </c>
      <c r="AX11" s="18">
        <v>9</v>
      </c>
      <c r="AY11" s="18">
        <v>0.9375</v>
      </c>
      <c r="AZ11" s="18">
        <v>6.1875</v>
      </c>
      <c r="BA11" s="42">
        <f t="shared" si="1"/>
        <v>0.75</v>
      </c>
      <c r="BB11" s="11">
        <v>5.5</v>
      </c>
      <c r="BC11" s="11">
        <v>8</v>
      </c>
      <c r="BD11" s="11">
        <v>0.75</v>
      </c>
      <c r="BE11" s="11">
        <v>0.625</v>
      </c>
      <c r="BF11" s="11">
        <v>7.5</v>
      </c>
      <c r="BG11" s="11">
        <v>47</v>
      </c>
      <c r="BH11" s="42">
        <f t="shared" si="2"/>
        <v>45</v>
      </c>
      <c r="BI11" s="43" t="str">
        <f t="shared" si="3"/>
        <v>LONG FLANGE, 4-150RFLWN</v>
      </c>
      <c r="BJ11" s="44"/>
      <c r="BK11" t="str">
        <f t="shared" si="4"/>
        <v>150-NPS4x12</v>
      </c>
      <c r="BL11" s="14">
        <v>150</v>
      </c>
      <c r="BM11" s="42">
        <f t="shared" si="9"/>
        <v>4</v>
      </c>
      <c r="BN11" s="14">
        <v>4</v>
      </c>
      <c r="BO11" s="18">
        <v>9</v>
      </c>
      <c r="BP11" s="18">
        <v>0.9375</v>
      </c>
      <c r="BQ11" s="18">
        <v>6.1875</v>
      </c>
      <c r="BR11" s="42">
        <f t="shared" si="5"/>
        <v>0.75</v>
      </c>
      <c r="BS11" s="11">
        <v>5.5</v>
      </c>
      <c r="BT11" s="11">
        <v>8</v>
      </c>
      <c r="BU11" s="11">
        <v>0.75</v>
      </c>
      <c r="BV11" s="11">
        <v>0.625</v>
      </c>
      <c r="BW11" s="11">
        <v>7.5</v>
      </c>
      <c r="BX11" s="11">
        <v>47</v>
      </c>
      <c r="BY11" s="42">
        <f t="shared" si="6"/>
        <v>45</v>
      </c>
      <c r="BZ11" s="43" t="str">
        <f t="shared" si="7"/>
        <v>LONG FLANGE, 4-150RFLWN x 12</v>
      </c>
      <c r="CA11" s="14">
        <v>12</v>
      </c>
      <c r="CC11" t="s">
        <v>88</v>
      </c>
      <c r="CD11" s="18" t="s">
        <v>89</v>
      </c>
      <c r="CE11" s="52" t="s">
        <v>65</v>
      </c>
      <c r="CF11" s="18" t="s">
        <v>66</v>
      </c>
      <c r="CG11" s="18" t="s">
        <v>67</v>
      </c>
      <c r="CH11" s="18">
        <v>2</v>
      </c>
      <c r="CI11" s="18">
        <v>300</v>
      </c>
      <c r="CJ11" s="18">
        <v>9</v>
      </c>
      <c r="CK11" s="18" t="s">
        <v>62</v>
      </c>
      <c r="CO11" t="s">
        <v>3829</v>
      </c>
      <c r="CP11">
        <v>2.0625</v>
      </c>
      <c r="CR11" t="s">
        <v>5085</v>
      </c>
      <c r="CS11" s="16" t="s">
        <v>290</v>
      </c>
      <c r="CT11" s="14">
        <v>150</v>
      </c>
      <c r="CU11" s="14">
        <v>3.5</v>
      </c>
      <c r="CV11" s="11">
        <v>9</v>
      </c>
      <c r="CW11" s="11" t="s">
        <v>62</v>
      </c>
      <c r="CX11" s="103">
        <v>3.5</v>
      </c>
      <c r="CY11" s="11">
        <v>4.875</v>
      </c>
      <c r="CZ11" s="42">
        <v>0.6875</v>
      </c>
      <c r="DA11" s="107">
        <v>150</v>
      </c>
      <c r="DB11" s="18">
        <v>8.5</v>
      </c>
      <c r="DC11" s="18">
        <v>0.9375</v>
      </c>
      <c r="DD11" s="18">
        <v>5.5</v>
      </c>
      <c r="DE11" s="11">
        <v>0.625</v>
      </c>
      <c r="DF11" s="11">
        <v>8</v>
      </c>
      <c r="DG11" s="11">
        <v>0.75</v>
      </c>
      <c r="DH11" s="11">
        <v>7</v>
      </c>
      <c r="DI11" s="42">
        <v>45</v>
      </c>
      <c r="DJ11" s="11">
        <v>31</v>
      </c>
      <c r="DK11" s="43" t="s">
        <v>5086</v>
      </c>
      <c r="DL11" s="90" t="s">
        <v>3796</v>
      </c>
      <c r="DM11" s="18">
        <v>0</v>
      </c>
      <c r="DN11" s="18" t="s">
        <v>3797</v>
      </c>
      <c r="DO11" t="s">
        <v>5087</v>
      </c>
      <c r="DP11">
        <v>12632256</v>
      </c>
      <c r="DQ11" t="s">
        <v>5064</v>
      </c>
      <c r="DR11" s="16" t="s">
        <v>290</v>
      </c>
    </row>
    <row r="12" spans="1:122" x14ac:dyDescent="0.35">
      <c r="A12" s="156" t="s">
        <v>6430</v>
      </c>
      <c r="B12">
        <v>0.25</v>
      </c>
      <c r="C12">
        <v>10</v>
      </c>
      <c r="D12" t="s">
        <v>299</v>
      </c>
      <c r="E12" s="21" t="s">
        <v>290</v>
      </c>
      <c r="F12">
        <v>0.54</v>
      </c>
      <c r="G12" s="12">
        <v>0.41000000000000003</v>
      </c>
      <c r="H12">
        <v>6.5000000000000002E-2</v>
      </c>
      <c r="I12" t="s">
        <v>290</v>
      </c>
      <c r="J12">
        <v>10</v>
      </c>
      <c r="K12" s="21" t="s">
        <v>290</v>
      </c>
      <c r="L12" s="11" t="s">
        <v>299</v>
      </c>
      <c r="M12" t="s">
        <v>290</v>
      </c>
      <c r="N12" s="159" t="s">
        <v>290</v>
      </c>
      <c r="P12" s="18">
        <v>2</v>
      </c>
      <c r="Q12" s="18">
        <v>120</v>
      </c>
      <c r="S12" t="s">
        <v>290</v>
      </c>
      <c r="T12" s="11" t="s">
        <v>308</v>
      </c>
      <c r="U12" s="11" t="s">
        <v>6413</v>
      </c>
      <c r="V12" s="11" t="s">
        <v>6414</v>
      </c>
      <c r="W12" s="11"/>
      <c r="X12" s="156" t="s">
        <v>6430</v>
      </c>
      <c r="Y12">
        <v>0.25</v>
      </c>
      <c r="Z12">
        <v>10</v>
      </c>
      <c r="AA12" t="s">
        <v>299</v>
      </c>
      <c r="AB12" s="21" t="s">
        <v>290</v>
      </c>
      <c r="AC12">
        <v>0.54</v>
      </c>
      <c r="AD12" s="12">
        <v>0.41000000000000003</v>
      </c>
      <c r="AE12">
        <v>6.5000000000000002E-2</v>
      </c>
      <c r="AF12" t="s">
        <v>290</v>
      </c>
      <c r="AG12">
        <v>10</v>
      </c>
      <c r="AH12" s="21" t="s">
        <v>290</v>
      </c>
      <c r="AI12" s="11" t="s">
        <v>299</v>
      </c>
      <c r="AJ12" t="s">
        <v>290</v>
      </c>
      <c r="AK12" s="159" t="s">
        <v>290</v>
      </c>
      <c r="AM12" s="14">
        <v>5</v>
      </c>
      <c r="AT12" t="str">
        <f t="shared" si="0"/>
        <v>150-NPS5</v>
      </c>
      <c r="AU12" s="14">
        <v>150</v>
      </c>
      <c r="AV12" s="42">
        <f t="shared" si="8"/>
        <v>5</v>
      </c>
      <c r="AW12" s="14">
        <v>5</v>
      </c>
      <c r="AX12" s="18">
        <v>10</v>
      </c>
      <c r="AY12" s="18">
        <v>0.9375</v>
      </c>
      <c r="AZ12" s="18">
        <v>7.3125</v>
      </c>
      <c r="BA12" s="42">
        <f t="shared" si="1"/>
        <v>0.75</v>
      </c>
      <c r="BB12" s="11">
        <v>6.5</v>
      </c>
      <c r="BC12" s="11">
        <v>8</v>
      </c>
      <c r="BD12" s="11">
        <v>0.875</v>
      </c>
      <c r="BE12" s="11">
        <v>0.75</v>
      </c>
      <c r="BF12" s="11">
        <v>8.5</v>
      </c>
      <c r="BG12" s="11">
        <v>57</v>
      </c>
      <c r="BH12" s="42">
        <f t="shared" si="2"/>
        <v>45</v>
      </c>
      <c r="BI12" s="43" t="str">
        <f t="shared" si="3"/>
        <v>LONG FLANGE, 5-150RFLWN</v>
      </c>
      <c r="BJ12" s="44"/>
      <c r="BK12" t="str">
        <f t="shared" si="4"/>
        <v>150-NPS5x12</v>
      </c>
      <c r="BL12" s="14">
        <v>150</v>
      </c>
      <c r="BM12" s="42">
        <f t="shared" si="9"/>
        <v>5</v>
      </c>
      <c r="BN12" s="14">
        <v>5</v>
      </c>
      <c r="BO12" s="18">
        <v>10</v>
      </c>
      <c r="BP12" s="18">
        <v>0.9375</v>
      </c>
      <c r="BQ12" s="18">
        <v>7.3125</v>
      </c>
      <c r="BR12" s="42">
        <f t="shared" si="5"/>
        <v>0.75</v>
      </c>
      <c r="BS12" s="11">
        <v>6.5</v>
      </c>
      <c r="BT12" s="11">
        <v>8</v>
      </c>
      <c r="BU12" s="11">
        <v>0.875</v>
      </c>
      <c r="BV12" s="11">
        <v>0.75</v>
      </c>
      <c r="BW12" s="11">
        <v>8.5</v>
      </c>
      <c r="BX12" s="11">
        <v>57</v>
      </c>
      <c r="BY12" s="42">
        <f t="shared" si="6"/>
        <v>45</v>
      </c>
      <c r="BZ12" s="43" t="str">
        <f t="shared" si="7"/>
        <v>LONG FLANGE, 5-150RFLWN x 12</v>
      </c>
      <c r="CA12" s="14">
        <v>12</v>
      </c>
      <c r="CC12" t="s">
        <v>90</v>
      </c>
      <c r="CD12" s="18" t="s">
        <v>91</v>
      </c>
      <c r="CE12" s="52" t="s">
        <v>65</v>
      </c>
      <c r="CF12" s="18" t="s">
        <v>66</v>
      </c>
      <c r="CG12" s="18" t="s">
        <v>67</v>
      </c>
      <c r="CH12" s="18">
        <v>2</v>
      </c>
      <c r="CI12" s="18">
        <v>300</v>
      </c>
      <c r="CJ12" s="18">
        <v>12</v>
      </c>
      <c r="CK12" s="18" t="s">
        <v>62</v>
      </c>
      <c r="CO12" t="s">
        <v>3830</v>
      </c>
      <c r="CP12">
        <v>2.0625</v>
      </c>
      <c r="CR12" t="s">
        <v>5088</v>
      </c>
      <c r="CS12" s="16" t="s">
        <v>290</v>
      </c>
      <c r="CT12" s="14">
        <v>150</v>
      </c>
      <c r="CU12" s="14">
        <v>4</v>
      </c>
      <c r="CV12" s="11">
        <v>12</v>
      </c>
      <c r="CW12" s="11" t="s">
        <v>62</v>
      </c>
      <c r="CX12" s="103">
        <v>4</v>
      </c>
      <c r="CY12" s="11">
        <v>5.5</v>
      </c>
      <c r="CZ12" s="42">
        <v>0.75</v>
      </c>
      <c r="DA12" s="107">
        <v>150</v>
      </c>
      <c r="DB12" s="18">
        <v>9</v>
      </c>
      <c r="DC12" s="18">
        <v>0.9375</v>
      </c>
      <c r="DD12" s="18">
        <v>6.1875</v>
      </c>
      <c r="DE12" s="11">
        <v>0.625</v>
      </c>
      <c r="DF12" s="11">
        <v>8</v>
      </c>
      <c r="DG12" s="11">
        <v>0.75</v>
      </c>
      <c r="DH12" s="11">
        <v>7.5</v>
      </c>
      <c r="DI12" s="42">
        <v>45</v>
      </c>
      <c r="DJ12" s="11">
        <v>47</v>
      </c>
      <c r="DK12" s="43" t="s">
        <v>5089</v>
      </c>
      <c r="DL12" s="90" t="s">
        <v>3796</v>
      </c>
      <c r="DM12" s="18">
        <v>0</v>
      </c>
      <c r="DN12" s="18" t="s">
        <v>3797</v>
      </c>
      <c r="DO12" t="s">
        <v>5090</v>
      </c>
      <c r="DP12">
        <v>255</v>
      </c>
      <c r="DQ12" t="s">
        <v>5064</v>
      </c>
      <c r="DR12" s="16" t="s">
        <v>290</v>
      </c>
    </row>
    <row r="13" spans="1:122" x14ac:dyDescent="0.35">
      <c r="A13" s="158" t="s">
        <v>6431</v>
      </c>
      <c r="B13">
        <v>0.25</v>
      </c>
      <c r="C13">
        <v>40</v>
      </c>
      <c r="D13" t="s">
        <v>299</v>
      </c>
      <c r="E13" s="21" t="s">
        <v>290</v>
      </c>
      <c r="F13">
        <v>0.54</v>
      </c>
      <c r="G13" s="12">
        <v>0.36400000000000005</v>
      </c>
      <c r="H13">
        <v>8.7999999999999995E-2</v>
      </c>
      <c r="I13" t="s">
        <v>290</v>
      </c>
      <c r="J13">
        <v>40</v>
      </c>
      <c r="K13" s="21" t="s">
        <v>290</v>
      </c>
      <c r="L13" s="1" t="s">
        <v>299</v>
      </c>
      <c r="M13" t="s">
        <v>290</v>
      </c>
      <c r="N13" s="159" t="s">
        <v>290</v>
      </c>
      <c r="P13" s="18">
        <v>2.5</v>
      </c>
      <c r="Q13" s="51">
        <v>140</v>
      </c>
      <c r="S13" t="s">
        <v>290</v>
      </c>
      <c r="T13" s="11" t="s">
        <v>310</v>
      </c>
      <c r="U13" s="11" t="s">
        <v>6411</v>
      </c>
      <c r="V13" s="11" t="s">
        <v>6414</v>
      </c>
      <c r="W13" s="11"/>
      <c r="X13" s="158" t="s">
        <v>6431</v>
      </c>
      <c r="Y13">
        <v>0.25</v>
      </c>
      <c r="Z13">
        <v>40</v>
      </c>
      <c r="AA13" t="s">
        <v>299</v>
      </c>
      <c r="AB13" s="21" t="s">
        <v>290</v>
      </c>
      <c r="AC13">
        <v>0.54</v>
      </c>
      <c r="AD13" s="12">
        <v>0.36400000000000005</v>
      </c>
      <c r="AE13">
        <v>8.7999999999999995E-2</v>
      </c>
      <c r="AF13" t="s">
        <v>290</v>
      </c>
      <c r="AG13">
        <v>40</v>
      </c>
      <c r="AH13" s="21" t="s">
        <v>290</v>
      </c>
      <c r="AI13" s="1" t="s">
        <v>299</v>
      </c>
      <c r="AJ13" t="s">
        <v>290</v>
      </c>
      <c r="AK13" s="159" t="s">
        <v>290</v>
      </c>
      <c r="AM13" s="14">
        <v>6</v>
      </c>
      <c r="AT13" t="str">
        <f t="shared" si="0"/>
        <v>150-NPS6</v>
      </c>
      <c r="AU13" s="14">
        <v>150</v>
      </c>
      <c r="AV13" s="42">
        <f t="shared" si="8"/>
        <v>6</v>
      </c>
      <c r="AW13" s="14">
        <v>6</v>
      </c>
      <c r="AX13" s="18">
        <v>11</v>
      </c>
      <c r="AY13" s="18">
        <v>1</v>
      </c>
      <c r="AZ13" s="18">
        <v>8.5</v>
      </c>
      <c r="BA13" s="42">
        <f t="shared" si="1"/>
        <v>0.875</v>
      </c>
      <c r="BB13" s="11">
        <v>7.75</v>
      </c>
      <c r="BC13" s="11">
        <v>8</v>
      </c>
      <c r="BD13" s="11">
        <v>0.875</v>
      </c>
      <c r="BE13" s="11">
        <v>0.75</v>
      </c>
      <c r="BF13" s="11">
        <v>9.5</v>
      </c>
      <c r="BG13" s="11">
        <v>77</v>
      </c>
      <c r="BH13" s="42">
        <f t="shared" si="2"/>
        <v>45</v>
      </c>
      <c r="BI13" s="43" t="str">
        <f t="shared" si="3"/>
        <v>LONG FLANGE, 6-150RFLWN</v>
      </c>
      <c r="BJ13" s="44"/>
      <c r="BK13" t="str">
        <f t="shared" si="4"/>
        <v>150-NPS6x12</v>
      </c>
      <c r="BL13" s="14">
        <v>150</v>
      </c>
      <c r="BM13" s="42">
        <f t="shared" si="9"/>
        <v>6</v>
      </c>
      <c r="BN13" s="14">
        <v>6</v>
      </c>
      <c r="BO13" s="18">
        <v>11</v>
      </c>
      <c r="BP13" s="18">
        <v>1</v>
      </c>
      <c r="BQ13" s="18">
        <v>8.5</v>
      </c>
      <c r="BR13" s="42">
        <f t="shared" si="5"/>
        <v>0.875</v>
      </c>
      <c r="BS13" s="11">
        <v>7.75</v>
      </c>
      <c r="BT13" s="11">
        <v>8</v>
      </c>
      <c r="BU13" s="11">
        <v>0.875</v>
      </c>
      <c r="BV13" s="11">
        <v>0.75</v>
      </c>
      <c r="BW13" s="11">
        <v>9.5</v>
      </c>
      <c r="BX13" s="11">
        <v>77</v>
      </c>
      <c r="BY13" s="42">
        <f t="shared" si="6"/>
        <v>45</v>
      </c>
      <c r="BZ13" s="43" t="str">
        <f t="shared" si="7"/>
        <v>LONG FLANGE, 6-150RFLWN x 12</v>
      </c>
      <c r="CA13" s="14">
        <v>12</v>
      </c>
      <c r="CC13" t="s">
        <v>92</v>
      </c>
      <c r="CD13" s="18" t="s">
        <v>93</v>
      </c>
      <c r="CE13" s="52" t="s">
        <v>65</v>
      </c>
      <c r="CF13" s="18" t="s">
        <v>66</v>
      </c>
      <c r="CG13" s="18" t="s">
        <v>67</v>
      </c>
      <c r="CH13" s="18">
        <v>4</v>
      </c>
      <c r="CI13" s="18">
        <v>300</v>
      </c>
      <c r="CJ13" s="18">
        <v>12</v>
      </c>
      <c r="CK13" s="18" t="s">
        <v>62</v>
      </c>
      <c r="CO13" t="s">
        <v>3831</v>
      </c>
      <c r="CP13">
        <v>2.0625</v>
      </c>
      <c r="CR13" t="s">
        <v>5091</v>
      </c>
      <c r="CS13" s="16" t="s">
        <v>290</v>
      </c>
      <c r="CT13" s="14">
        <v>150</v>
      </c>
      <c r="CU13" s="14">
        <v>5</v>
      </c>
      <c r="CV13" s="11">
        <v>12</v>
      </c>
      <c r="CW13" s="11" t="s">
        <v>62</v>
      </c>
      <c r="CX13" s="103">
        <v>5</v>
      </c>
      <c r="CY13" s="11">
        <v>6.5</v>
      </c>
      <c r="CZ13" s="42">
        <v>0.75</v>
      </c>
      <c r="DA13" s="107">
        <v>150</v>
      </c>
      <c r="DB13" s="18">
        <v>10</v>
      </c>
      <c r="DC13" s="18">
        <v>0.9375</v>
      </c>
      <c r="DD13" s="18">
        <v>7.3125</v>
      </c>
      <c r="DE13" s="11">
        <v>0.75</v>
      </c>
      <c r="DF13" s="11">
        <v>8</v>
      </c>
      <c r="DG13" s="11">
        <v>0.875</v>
      </c>
      <c r="DH13" s="11">
        <v>8.5</v>
      </c>
      <c r="DI13" s="42">
        <v>45</v>
      </c>
      <c r="DJ13" s="11">
        <v>57</v>
      </c>
      <c r="DK13" s="43" t="s">
        <v>5092</v>
      </c>
      <c r="DL13" s="90" t="s">
        <v>3796</v>
      </c>
      <c r="DM13" s="18">
        <v>0</v>
      </c>
      <c r="DN13" s="18" t="s">
        <v>3797</v>
      </c>
      <c r="DO13" t="s">
        <v>5093</v>
      </c>
      <c r="DP13">
        <v>33023</v>
      </c>
      <c r="DQ13" t="s">
        <v>5064</v>
      </c>
      <c r="DR13" s="16" t="s">
        <v>290</v>
      </c>
    </row>
    <row r="14" spans="1:122" x14ac:dyDescent="0.35">
      <c r="A14" s="158" t="s">
        <v>6432</v>
      </c>
      <c r="B14">
        <v>0.25</v>
      </c>
      <c r="C14" t="s">
        <v>6422</v>
      </c>
      <c r="D14" t="s">
        <v>299</v>
      </c>
      <c r="E14" s="21" t="s">
        <v>290</v>
      </c>
      <c r="F14">
        <v>0.54</v>
      </c>
      <c r="G14" s="12">
        <v>0.36400000000000005</v>
      </c>
      <c r="H14">
        <v>8.7999999999999995E-2</v>
      </c>
      <c r="I14" t="s">
        <v>6422</v>
      </c>
      <c r="J14">
        <v>1</v>
      </c>
      <c r="K14" s="21" t="s">
        <v>290</v>
      </c>
      <c r="L14" s="1" t="s">
        <v>299</v>
      </c>
      <c r="M14" t="s">
        <v>290</v>
      </c>
      <c r="N14" s="159" t="s">
        <v>290</v>
      </c>
      <c r="P14" s="18">
        <v>3</v>
      </c>
      <c r="Q14" s="18">
        <v>160</v>
      </c>
      <c r="S14" t="s">
        <v>290</v>
      </c>
      <c r="T14" s="11" t="s">
        <v>311</v>
      </c>
      <c r="U14" s="11" t="s">
        <v>6411</v>
      </c>
      <c r="V14" s="11" t="s">
        <v>6414</v>
      </c>
      <c r="W14" s="11"/>
      <c r="X14" s="158" t="s">
        <v>6432</v>
      </c>
      <c r="Y14">
        <v>0.25</v>
      </c>
      <c r="Z14" t="s">
        <v>6422</v>
      </c>
      <c r="AA14" t="s">
        <v>299</v>
      </c>
      <c r="AB14" s="21" t="s">
        <v>290</v>
      </c>
      <c r="AC14">
        <v>0.54</v>
      </c>
      <c r="AD14" s="12">
        <v>0.36400000000000005</v>
      </c>
      <c r="AE14">
        <v>8.7999999999999995E-2</v>
      </c>
      <c r="AF14" t="s">
        <v>6422</v>
      </c>
      <c r="AG14">
        <v>1</v>
      </c>
      <c r="AH14" s="21" t="s">
        <v>290</v>
      </c>
      <c r="AI14" s="1" t="s">
        <v>299</v>
      </c>
      <c r="AJ14" t="s">
        <v>290</v>
      </c>
      <c r="AK14" s="159" t="s">
        <v>290</v>
      </c>
      <c r="AM14" s="14">
        <v>8</v>
      </c>
      <c r="AT14" t="str">
        <f t="shared" si="0"/>
        <v>150-NPS8</v>
      </c>
      <c r="AU14" s="14">
        <v>150</v>
      </c>
      <c r="AV14" s="42">
        <f t="shared" si="8"/>
        <v>8</v>
      </c>
      <c r="AW14" s="14">
        <v>8</v>
      </c>
      <c r="AX14" s="18">
        <v>13.5</v>
      </c>
      <c r="AY14" s="18">
        <v>1.125</v>
      </c>
      <c r="AZ14" s="18">
        <v>10.625</v>
      </c>
      <c r="BA14" s="42">
        <f t="shared" si="1"/>
        <v>0.875</v>
      </c>
      <c r="BB14" s="11">
        <v>9.75</v>
      </c>
      <c r="BC14" s="11">
        <v>8</v>
      </c>
      <c r="BD14" s="11">
        <v>0.875</v>
      </c>
      <c r="BE14" s="11">
        <v>0.75</v>
      </c>
      <c r="BF14" s="11">
        <v>11.75</v>
      </c>
      <c r="BG14" s="11">
        <v>103</v>
      </c>
      <c r="BH14" s="42">
        <f t="shared" si="2"/>
        <v>45</v>
      </c>
      <c r="BI14" s="43" t="str">
        <f t="shared" si="3"/>
        <v>LONG FLANGE, 8-150RFLWN</v>
      </c>
      <c r="BJ14" s="44"/>
      <c r="BK14" t="str">
        <f t="shared" si="4"/>
        <v>150-NPS8x12</v>
      </c>
      <c r="BL14" s="14">
        <v>150</v>
      </c>
      <c r="BM14" s="42">
        <f t="shared" si="9"/>
        <v>8</v>
      </c>
      <c r="BN14" s="14">
        <v>8</v>
      </c>
      <c r="BO14" s="18">
        <v>13.5</v>
      </c>
      <c r="BP14" s="18">
        <v>1.125</v>
      </c>
      <c r="BQ14" s="18">
        <v>10.625</v>
      </c>
      <c r="BR14" s="42">
        <f t="shared" si="5"/>
        <v>0.875</v>
      </c>
      <c r="BS14" s="11">
        <v>9.75</v>
      </c>
      <c r="BT14" s="11">
        <v>8</v>
      </c>
      <c r="BU14" s="11">
        <v>0.875</v>
      </c>
      <c r="BV14" s="11">
        <v>0.75</v>
      </c>
      <c r="BW14" s="11">
        <v>11.75</v>
      </c>
      <c r="BX14" s="11">
        <v>103</v>
      </c>
      <c r="BY14" s="42">
        <f t="shared" si="6"/>
        <v>45</v>
      </c>
      <c r="BZ14" s="43" t="str">
        <f t="shared" si="7"/>
        <v>LONG FLANGE, 8-150RFLWN x 12</v>
      </c>
      <c r="CA14" s="14">
        <v>12</v>
      </c>
      <c r="CC14" t="s">
        <v>94</v>
      </c>
      <c r="CD14" s="18" t="s">
        <v>95</v>
      </c>
      <c r="CE14" s="52" t="s">
        <v>65</v>
      </c>
      <c r="CF14" s="18" t="s">
        <v>66</v>
      </c>
      <c r="CG14" s="18" t="s">
        <v>67</v>
      </c>
      <c r="CH14" s="18">
        <v>1</v>
      </c>
      <c r="CI14" s="18">
        <v>600</v>
      </c>
      <c r="CJ14" s="18">
        <v>8</v>
      </c>
      <c r="CK14" s="18" t="s">
        <v>62</v>
      </c>
      <c r="CO14" t="s">
        <v>3832</v>
      </c>
      <c r="CP14">
        <v>2.0625</v>
      </c>
      <c r="CR14" t="s">
        <v>5094</v>
      </c>
      <c r="CS14" s="16" t="s">
        <v>290</v>
      </c>
      <c r="CT14" s="14">
        <v>150</v>
      </c>
      <c r="CU14" s="14">
        <v>6</v>
      </c>
      <c r="CV14" s="11">
        <v>12</v>
      </c>
      <c r="CW14" s="11" t="s">
        <v>62</v>
      </c>
      <c r="CX14" s="103">
        <v>6</v>
      </c>
      <c r="CY14" s="11">
        <v>7.75</v>
      </c>
      <c r="CZ14" s="42">
        <v>0.875</v>
      </c>
      <c r="DA14" s="107">
        <v>150</v>
      </c>
      <c r="DB14" s="18">
        <v>11</v>
      </c>
      <c r="DC14" s="18">
        <v>1</v>
      </c>
      <c r="DD14" s="18">
        <v>8.5</v>
      </c>
      <c r="DE14" s="11">
        <v>0.75</v>
      </c>
      <c r="DF14" s="11">
        <v>8</v>
      </c>
      <c r="DG14" s="11">
        <v>0.875</v>
      </c>
      <c r="DH14" s="11">
        <v>9.5</v>
      </c>
      <c r="DI14" s="42">
        <v>45</v>
      </c>
      <c r="DJ14" s="11">
        <v>77</v>
      </c>
      <c r="DK14" s="43" t="s">
        <v>5095</v>
      </c>
      <c r="DL14" s="90" t="s">
        <v>3796</v>
      </c>
      <c r="DM14" s="18">
        <v>0</v>
      </c>
      <c r="DN14" s="18" t="s">
        <v>3797</v>
      </c>
      <c r="DO14" t="s">
        <v>5078</v>
      </c>
      <c r="DP14">
        <v>1262987</v>
      </c>
      <c r="DQ14" t="s">
        <v>5064</v>
      </c>
      <c r="DR14" s="16" t="s">
        <v>290</v>
      </c>
    </row>
    <row r="15" spans="1:122" x14ac:dyDescent="0.35">
      <c r="A15" s="158" t="s">
        <v>6433</v>
      </c>
      <c r="B15">
        <v>0.25</v>
      </c>
      <c r="C15">
        <v>80</v>
      </c>
      <c r="D15" t="s">
        <v>299</v>
      </c>
      <c r="E15" s="21" t="s">
        <v>290</v>
      </c>
      <c r="F15">
        <v>0.54</v>
      </c>
      <c r="G15" s="12">
        <v>0.30200000000000005</v>
      </c>
      <c r="H15">
        <v>0.11899999999999999</v>
      </c>
      <c r="I15" t="s">
        <v>290</v>
      </c>
      <c r="J15">
        <v>80</v>
      </c>
      <c r="K15" s="21" t="s">
        <v>290</v>
      </c>
      <c r="L15" s="1" t="s">
        <v>299</v>
      </c>
      <c r="M15" t="s">
        <v>290</v>
      </c>
      <c r="N15" s="159" t="s">
        <v>290</v>
      </c>
      <c r="P15" s="18">
        <v>3.5</v>
      </c>
      <c r="Q15" s="18" t="s">
        <v>272</v>
      </c>
      <c r="S15" t="s">
        <v>290</v>
      </c>
      <c r="T15" t="s">
        <v>72</v>
      </c>
      <c r="U15" t="s">
        <v>72</v>
      </c>
      <c r="V15" t="s">
        <v>72</v>
      </c>
      <c r="X15" s="158" t="s">
        <v>6433</v>
      </c>
      <c r="Y15">
        <v>0.25</v>
      </c>
      <c r="Z15">
        <v>80</v>
      </c>
      <c r="AA15" t="s">
        <v>299</v>
      </c>
      <c r="AB15" s="21" t="s">
        <v>290</v>
      </c>
      <c r="AC15">
        <v>0.54</v>
      </c>
      <c r="AD15" s="12">
        <v>0.30200000000000005</v>
      </c>
      <c r="AE15">
        <v>0.11899999999999999</v>
      </c>
      <c r="AF15" t="s">
        <v>290</v>
      </c>
      <c r="AG15">
        <v>80</v>
      </c>
      <c r="AH15" s="21" t="s">
        <v>290</v>
      </c>
      <c r="AI15" s="1" t="s">
        <v>299</v>
      </c>
      <c r="AJ15" t="s">
        <v>290</v>
      </c>
      <c r="AK15" s="159" t="s">
        <v>290</v>
      </c>
      <c r="AM15" s="14">
        <v>10</v>
      </c>
      <c r="AT15" t="str">
        <f t="shared" si="0"/>
        <v>150-NPS10</v>
      </c>
      <c r="AU15" s="14">
        <v>150</v>
      </c>
      <c r="AV15" s="42">
        <f t="shared" si="8"/>
        <v>10</v>
      </c>
      <c r="AW15" s="14">
        <v>10</v>
      </c>
      <c r="AX15" s="18">
        <v>16</v>
      </c>
      <c r="AY15" s="18">
        <v>1.1875</v>
      </c>
      <c r="AZ15" s="18">
        <v>12.75</v>
      </c>
      <c r="BA15" s="42">
        <f t="shared" si="1"/>
        <v>1</v>
      </c>
      <c r="BB15" s="11">
        <v>12</v>
      </c>
      <c r="BC15" s="11">
        <v>12</v>
      </c>
      <c r="BD15" s="11">
        <v>1</v>
      </c>
      <c r="BE15" s="11">
        <v>0.875</v>
      </c>
      <c r="BF15" s="11">
        <v>14.25</v>
      </c>
      <c r="BG15" s="11">
        <v>150</v>
      </c>
      <c r="BH15" s="42">
        <f t="shared" si="2"/>
        <v>30</v>
      </c>
      <c r="BI15" s="43" t="str">
        <f t="shared" si="3"/>
        <v>LONG FLANGE, 10-150RFLWN</v>
      </c>
      <c r="BJ15" s="44"/>
      <c r="BK15" t="str">
        <f t="shared" si="4"/>
        <v>150-NPS10x12</v>
      </c>
      <c r="BL15" s="14">
        <v>150</v>
      </c>
      <c r="BM15" s="42">
        <f t="shared" si="9"/>
        <v>10</v>
      </c>
      <c r="BN15" s="14">
        <v>10</v>
      </c>
      <c r="BO15" s="18">
        <v>16</v>
      </c>
      <c r="BP15" s="18">
        <v>1.1875</v>
      </c>
      <c r="BQ15" s="18">
        <v>12.75</v>
      </c>
      <c r="BR15" s="42">
        <f t="shared" si="5"/>
        <v>1</v>
      </c>
      <c r="BS15" s="11">
        <v>12</v>
      </c>
      <c r="BT15" s="11">
        <v>12</v>
      </c>
      <c r="BU15" s="11">
        <v>1</v>
      </c>
      <c r="BV15" s="11">
        <v>0.875</v>
      </c>
      <c r="BW15" s="11">
        <v>14.25</v>
      </c>
      <c r="BX15" s="11">
        <v>150</v>
      </c>
      <c r="BY15" s="42">
        <f t="shared" si="6"/>
        <v>30</v>
      </c>
      <c r="BZ15" s="43" t="str">
        <f t="shared" si="7"/>
        <v>LONG FLANGE, 10-150RFLWN x 12</v>
      </c>
      <c r="CA15" s="14">
        <v>12</v>
      </c>
      <c r="CC15" t="s">
        <v>96</v>
      </c>
      <c r="CD15" s="18" t="s">
        <v>97</v>
      </c>
      <c r="CE15" s="52" t="s">
        <v>65</v>
      </c>
      <c r="CF15" s="18" t="s">
        <v>66</v>
      </c>
      <c r="CG15" s="18" t="s">
        <v>67</v>
      </c>
      <c r="CH15" s="18">
        <v>1.5</v>
      </c>
      <c r="CI15" s="18">
        <v>600</v>
      </c>
      <c r="CJ15" s="18">
        <v>6</v>
      </c>
      <c r="CK15" s="18" t="s">
        <v>62</v>
      </c>
      <c r="CO15" t="s">
        <v>3833</v>
      </c>
      <c r="CP15">
        <v>2.0625</v>
      </c>
      <c r="CR15" t="s">
        <v>5096</v>
      </c>
      <c r="CS15" s="16" t="s">
        <v>290</v>
      </c>
      <c r="CT15" s="14">
        <v>150</v>
      </c>
      <c r="CU15" s="14">
        <v>8</v>
      </c>
      <c r="CV15" s="11">
        <v>12</v>
      </c>
      <c r="CW15" s="11" t="s">
        <v>62</v>
      </c>
      <c r="CX15" s="103">
        <v>8</v>
      </c>
      <c r="CY15" s="11">
        <v>9.75</v>
      </c>
      <c r="CZ15" s="42">
        <v>0.875</v>
      </c>
      <c r="DA15" s="107">
        <v>150</v>
      </c>
      <c r="DB15" s="18">
        <v>13.5</v>
      </c>
      <c r="DC15" s="18">
        <v>1.125</v>
      </c>
      <c r="DD15" s="18">
        <v>10.625</v>
      </c>
      <c r="DE15" s="11">
        <v>0.75</v>
      </c>
      <c r="DF15" s="11">
        <v>8</v>
      </c>
      <c r="DG15" s="11">
        <v>0.875</v>
      </c>
      <c r="DH15" s="11">
        <v>11.75</v>
      </c>
      <c r="DI15" s="42">
        <v>45</v>
      </c>
      <c r="DJ15" s="11">
        <v>103</v>
      </c>
      <c r="DK15" s="43" t="s">
        <v>5097</v>
      </c>
      <c r="DL15" s="90" t="s">
        <v>3796</v>
      </c>
      <c r="DM15" s="18">
        <v>0</v>
      </c>
      <c r="DN15" s="18" t="s">
        <v>3797</v>
      </c>
      <c r="DO15" t="s">
        <v>5098</v>
      </c>
      <c r="DP15">
        <v>65535</v>
      </c>
      <c r="DQ15" t="s">
        <v>5064</v>
      </c>
      <c r="DR15" s="16" t="s">
        <v>290</v>
      </c>
    </row>
    <row r="16" spans="1:122" x14ac:dyDescent="0.35">
      <c r="A16" s="160" t="s">
        <v>6434</v>
      </c>
      <c r="B16" s="4">
        <v>0.25</v>
      </c>
      <c r="C16" s="4" t="s">
        <v>272</v>
      </c>
      <c r="D16" s="4" t="s">
        <v>299</v>
      </c>
      <c r="E16" s="22" t="s">
        <v>290</v>
      </c>
      <c r="F16" s="4">
        <v>0.54</v>
      </c>
      <c r="G16" s="3">
        <v>0.30200000000000005</v>
      </c>
      <c r="H16" s="4">
        <v>0.11899999999999999</v>
      </c>
      <c r="I16" s="4" t="s">
        <v>272</v>
      </c>
      <c r="J16" s="4">
        <v>2</v>
      </c>
      <c r="K16" s="22" t="s">
        <v>290</v>
      </c>
      <c r="L16" s="6" t="s">
        <v>299</v>
      </c>
      <c r="M16" s="4" t="s">
        <v>290</v>
      </c>
      <c r="N16" s="161" t="s">
        <v>290</v>
      </c>
      <c r="P16" s="51">
        <v>4</v>
      </c>
      <c r="Q16" s="18" t="s">
        <v>273</v>
      </c>
      <c r="V16" t="s">
        <v>290</v>
      </c>
      <c r="X16" s="160" t="s">
        <v>6434</v>
      </c>
      <c r="Y16" s="4">
        <v>0.25</v>
      </c>
      <c r="Z16" s="4" t="s">
        <v>272</v>
      </c>
      <c r="AA16" s="4" t="s">
        <v>299</v>
      </c>
      <c r="AB16" s="22" t="s">
        <v>290</v>
      </c>
      <c r="AC16" s="4">
        <v>0.54</v>
      </c>
      <c r="AD16" s="3">
        <v>0.30200000000000005</v>
      </c>
      <c r="AE16" s="4">
        <v>0.11899999999999999</v>
      </c>
      <c r="AF16" s="4" t="s">
        <v>272</v>
      </c>
      <c r="AG16" s="4">
        <v>2</v>
      </c>
      <c r="AH16" s="22" t="s">
        <v>290</v>
      </c>
      <c r="AI16" s="6" t="s">
        <v>299</v>
      </c>
      <c r="AJ16" s="4" t="s">
        <v>290</v>
      </c>
      <c r="AK16" s="161" t="s">
        <v>290</v>
      </c>
      <c r="AM16" s="14">
        <v>12</v>
      </c>
      <c r="AT16" t="str">
        <f t="shared" si="0"/>
        <v>150-NPS12</v>
      </c>
      <c r="AU16" s="14">
        <v>150</v>
      </c>
      <c r="AV16" s="42">
        <f t="shared" si="8"/>
        <v>12</v>
      </c>
      <c r="AW16" s="14">
        <v>12</v>
      </c>
      <c r="AX16" s="18">
        <v>19</v>
      </c>
      <c r="AY16" s="18">
        <v>1.125</v>
      </c>
      <c r="AZ16" s="18">
        <v>15</v>
      </c>
      <c r="BA16" s="42">
        <f t="shared" si="1"/>
        <v>1.1875</v>
      </c>
      <c r="BB16" s="11">
        <v>14.375</v>
      </c>
      <c r="BC16" s="11">
        <v>12</v>
      </c>
      <c r="BD16" s="11">
        <v>1</v>
      </c>
      <c r="BE16" s="11">
        <v>0.875</v>
      </c>
      <c r="BF16" s="11">
        <v>17</v>
      </c>
      <c r="BG16" s="11">
        <v>215</v>
      </c>
      <c r="BH16" s="42">
        <f t="shared" si="2"/>
        <v>30</v>
      </c>
      <c r="BI16" s="43" t="str">
        <f t="shared" si="3"/>
        <v>LONG FLANGE, 12-150RFLWN</v>
      </c>
      <c r="BJ16" s="44"/>
      <c r="BK16" t="str">
        <f t="shared" si="4"/>
        <v>150-NPS12x12</v>
      </c>
      <c r="BL16" s="14">
        <v>150</v>
      </c>
      <c r="BM16" s="42">
        <f t="shared" si="9"/>
        <v>12</v>
      </c>
      <c r="BN16" s="14">
        <v>12</v>
      </c>
      <c r="BO16" s="18">
        <v>19</v>
      </c>
      <c r="BP16" s="18">
        <v>1.125</v>
      </c>
      <c r="BQ16" s="18">
        <v>15</v>
      </c>
      <c r="BR16" s="42">
        <f t="shared" si="5"/>
        <v>1.1875</v>
      </c>
      <c r="BS16" s="11">
        <v>14.375</v>
      </c>
      <c r="BT16" s="11">
        <v>12</v>
      </c>
      <c r="BU16" s="11">
        <v>1</v>
      </c>
      <c r="BV16" s="11">
        <v>0.875</v>
      </c>
      <c r="BW16" s="11">
        <v>17</v>
      </c>
      <c r="BX16" s="11">
        <v>215</v>
      </c>
      <c r="BY16" s="42">
        <f t="shared" si="6"/>
        <v>30</v>
      </c>
      <c r="BZ16" s="43" t="str">
        <f t="shared" si="7"/>
        <v>LONG FLANGE, 12-150RFLWN x 12</v>
      </c>
      <c r="CA16" s="14">
        <v>12</v>
      </c>
      <c r="CC16" t="s">
        <v>98</v>
      </c>
      <c r="CD16" s="18" t="s">
        <v>99</v>
      </c>
      <c r="CE16" s="52" t="s">
        <v>65</v>
      </c>
      <c r="CF16" s="18" t="s">
        <v>66</v>
      </c>
      <c r="CG16" s="18" t="s">
        <v>67</v>
      </c>
      <c r="CH16" s="18">
        <v>4</v>
      </c>
      <c r="CI16" s="18">
        <v>600</v>
      </c>
      <c r="CJ16" s="18">
        <v>10.5</v>
      </c>
      <c r="CK16" s="18" t="s">
        <v>62</v>
      </c>
      <c r="CL16" t="s">
        <v>271</v>
      </c>
      <c r="CO16" t="s">
        <v>3834</v>
      </c>
      <c r="CP16">
        <v>2.0625</v>
      </c>
      <c r="CR16" t="s">
        <v>5099</v>
      </c>
      <c r="CS16" s="16" t="s">
        <v>290</v>
      </c>
      <c r="CT16" s="14">
        <v>150</v>
      </c>
      <c r="CU16" s="14">
        <v>10</v>
      </c>
      <c r="CV16" s="11">
        <v>12</v>
      </c>
      <c r="CW16" s="11" t="s">
        <v>62</v>
      </c>
      <c r="CX16" s="103">
        <v>10</v>
      </c>
      <c r="CY16" s="11">
        <v>12</v>
      </c>
      <c r="CZ16" s="42">
        <v>1</v>
      </c>
      <c r="DA16" s="107">
        <v>150</v>
      </c>
      <c r="DB16" s="18">
        <v>16</v>
      </c>
      <c r="DC16" s="18">
        <v>1.1875</v>
      </c>
      <c r="DD16" s="18">
        <v>12.75</v>
      </c>
      <c r="DE16" s="11">
        <v>0.875</v>
      </c>
      <c r="DF16" s="11">
        <v>12</v>
      </c>
      <c r="DG16" s="11">
        <v>1</v>
      </c>
      <c r="DH16" s="11">
        <v>14.25</v>
      </c>
      <c r="DI16" s="42">
        <v>30</v>
      </c>
      <c r="DJ16" s="11">
        <v>150</v>
      </c>
      <c r="DK16" s="43" t="s">
        <v>5100</v>
      </c>
      <c r="DL16" s="90" t="s">
        <v>3796</v>
      </c>
      <c r="DM16" s="18">
        <v>0</v>
      </c>
      <c r="DN16" s="18" t="s">
        <v>3797</v>
      </c>
      <c r="DO16" t="s">
        <v>5069</v>
      </c>
      <c r="DP16">
        <v>65280</v>
      </c>
      <c r="DQ16" t="s">
        <v>5064</v>
      </c>
      <c r="DR16" s="16" t="s">
        <v>290</v>
      </c>
    </row>
    <row r="17" spans="1:122" x14ac:dyDescent="0.35">
      <c r="A17" s="156" t="s">
        <v>6435</v>
      </c>
      <c r="B17" s="11">
        <v>0.37500000000000006</v>
      </c>
      <c r="C17" s="11">
        <v>5</v>
      </c>
      <c r="D17" t="s">
        <v>299</v>
      </c>
      <c r="E17" s="21" t="s">
        <v>290</v>
      </c>
      <c r="F17" s="11">
        <v>0.67500000000000004</v>
      </c>
      <c r="G17" s="12">
        <v>0.57700000000000007</v>
      </c>
      <c r="H17" s="11">
        <v>4.9000000000000002E-2</v>
      </c>
      <c r="I17" s="11" t="s">
        <v>290</v>
      </c>
      <c r="J17" s="11">
        <v>5</v>
      </c>
      <c r="K17" s="21" t="s">
        <v>290</v>
      </c>
      <c r="L17" s="11" t="s">
        <v>299</v>
      </c>
      <c r="M17" t="s">
        <v>290</v>
      </c>
      <c r="N17" s="159" t="s">
        <v>290</v>
      </c>
      <c r="P17" s="18">
        <v>4.5</v>
      </c>
      <c r="Q17" s="18" t="s">
        <v>72</v>
      </c>
      <c r="V17" t="s">
        <v>290</v>
      </c>
      <c r="X17" s="156" t="s">
        <v>6435</v>
      </c>
      <c r="Y17" s="11">
        <v>0.37500000000000006</v>
      </c>
      <c r="Z17" s="11">
        <v>5</v>
      </c>
      <c r="AA17" t="s">
        <v>299</v>
      </c>
      <c r="AB17" s="21" t="s">
        <v>290</v>
      </c>
      <c r="AC17" s="11">
        <v>0.67500000000000004</v>
      </c>
      <c r="AD17" s="12">
        <v>0.57700000000000007</v>
      </c>
      <c r="AE17" s="11">
        <v>4.9000000000000002E-2</v>
      </c>
      <c r="AF17" s="11" t="s">
        <v>290</v>
      </c>
      <c r="AG17" s="11">
        <v>5</v>
      </c>
      <c r="AH17" s="21" t="s">
        <v>290</v>
      </c>
      <c r="AI17" s="11" t="s">
        <v>299</v>
      </c>
      <c r="AJ17" t="s">
        <v>290</v>
      </c>
      <c r="AK17" s="159" t="s">
        <v>290</v>
      </c>
      <c r="AM17" s="14">
        <v>14</v>
      </c>
      <c r="AT17" t="str">
        <f t="shared" si="0"/>
        <v>150-NPS14</v>
      </c>
      <c r="AU17" s="14">
        <v>150</v>
      </c>
      <c r="AV17" s="42">
        <f t="shared" si="8"/>
        <v>14</v>
      </c>
      <c r="AW17" s="14">
        <v>14</v>
      </c>
      <c r="AX17" s="18">
        <v>21</v>
      </c>
      <c r="AY17" s="18">
        <v>1.375</v>
      </c>
      <c r="AZ17" s="18">
        <v>16.25</v>
      </c>
      <c r="BA17" s="42">
        <f t="shared" si="1"/>
        <v>1</v>
      </c>
      <c r="BB17" s="11">
        <v>16</v>
      </c>
      <c r="BC17" s="11">
        <v>12</v>
      </c>
      <c r="BD17" s="11">
        <v>1.125</v>
      </c>
      <c r="BE17" s="11">
        <v>1</v>
      </c>
      <c r="BF17" s="11">
        <v>18.75</v>
      </c>
      <c r="BG17" s="11">
        <v>221</v>
      </c>
      <c r="BH17" s="42">
        <f t="shared" si="2"/>
        <v>30</v>
      </c>
      <c r="BI17" s="43" t="str">
        <f t="shared" si="3"/>
        <v>LONG FLANGE, 14-150RFLWN</v>
      </c>
      <c r="BJ17" s="44"/>
      <c r="BK17" t="str">
        <f t="shared" si="4"/>
        <v>150-NPS14x12</v>
      </c>
      <c r="BL17" s="14">
        <v>150</v>
      </c>
      <c r="BM17" s="42">
        <f t="shared" si="9"/>
        <v>14</v>
      </c>
      <c r="BN17" s="14">
        <v>14</v>
      </c>
      <c r="BO17" s="18">
        <v>21</v>
      </c>
      <c r="BP17" s="18">
        <v>1.375</v>
      </c>
      <c r="BQ17" s="18">
        <v>16.25</v>
      </c>
      <c r="BR17" s="42">
        <f t="shared" si="5"/>
        <v>1</v>
      </c>
      <c r="BS17" s="11">
        <v>16</v>
      </c>
      <c r="BT17" s="11">
        <v>12</v>
      </c>
      <c r="BU17" s="11">
        <v>1.125</v>
      </c>
      <c r="BV17" s="11">
        <v>1</v>
      </c>
      <c r="BW17" s="11">
        <v>18.75</v>
      </c>
      <c r="BX17" s="11">
        <v>221</v>
      </c>
      <c r="BY17" s="42">
        <f t="shared" si="6"/>
        <v>30</v>
      </c>
      <c r="BZ17" s="43" t="str">
        <f t="shared" si="7"/>
        <v>LONG FLANGE, 14-150RFLWN x 12</v>
      </c>
      <c r="CA17" s="14">
        <v>12</v>
      </c>
      <c r="CC17" t="s">
        <v>100</v>
      </c>
      <c r="CD17" s="18" t="s">
        <v>101</v>
      </c>
      <c r="CE17" s="52" t="s">
        <v>65</v>
      </c>
      <c r="CF17" s="18" t="s">
        <v>66</v>
      </c>
      <c r="CG17" s="18" t="s">
        <v>67</v>
      </c>
      <c r="CH17" s="18">
        <v>4</v>
      </c>
      <c r="CI17" s="18">
        <v>900</v>
      </c>
      <c r="CJ17" s="18">
        <v>8.25</v>
      </c>
      <c r="CK17" s="18" t="s">
        <v>62</v>
      </c>
      <c r="CL17" t="s">
        <v>271</v>
      </c>
      <c r="CO17" t="s">
        <v>3835</v>
      </c>
      <c r="CP17">
        <v>2.0625</v>
      </c>
      <c r="CR17" t="s">
        <v>5101</v>
      </c>
      <c r="CS17" s="16" t="s">
        <v>290</v>
      </c>
      <c r="CT17" s="14">
        <v>150</v>
      </c>
      <c r="CU17" s="14">
        <v>12</v>
      </c>
      <c r="CV17" s="11">
        <v>12</v>
      </c>
      <c r="CW17" s="11" t="s">
        <v>62</v>
      </c>
      <c r="CX17" s="103">
        <v>12</v>
      </c>
      <c r="CY17" s="11">
        <v>14.375</v>
      </c>
      <c r="CZ17" s="42">
        <v>1.1875</v>
      </c>
      <c r="DA17" s="107">
        <v>150</v>
      </c>
      <c r="DB17" s="18">
        <v>19</v>
      </c>
      <c r="DC17" s="18">
        <v>1.125</v>
      </c>
      <c r="DD17" s="18">
        <v>15</v>
      </c>
      <c r="DE17" s="11">
        <v>0.875</v>
      </c>
      <c r="DF17" s="11">
        <v>12</v>
      </c>
      <c r="DG17" s="11">
        <v>1</v>
      </c>
      <c r="DH17" s="11">
        <v>17</v>
      </c>
      <c r="DI17" s="42">
        <v>30</v>
      </c>
      <c r="DJ17" s="11">
        <v>215</v>
      </c>
      <c r="DK17" s="43" t="s">
        <v>5102</v>
      </c>
      <c r="DL17" s="90" t="s">
        <v>3796</v>
      </c>
      <c r="DM17" s="18">
        <v>0</v>
      </c>
      <c r="DN17" s="18" t="s">
        <v>3797</v>
      </c>
      <c r="DO17" t="s">
        <v>5072</v>
      </c>
      <c r="DP17">
        <v>12800</v>
      </c>
      <c r="DQ17" t="s">
        <v>5064</v>
      </c>
      <c r="DR17" s="16" t="s">
        <v>290</v>
      </c>
    </row>
    <row r="18" spans="1:122" x14ac:dyDescent="0.35">
      <c r="A18" s="156" t="s">
        <v>6436</v>
      </c>
      <c r="B18">
        <v>0.37500000000000006</v>
      </c>
      <c r="C18">
        <v>10</v>
      </c>
      <c r="D18" t="s">
        <v>299</v>
      </c>
      <c r="E18" s="21" t="s">
        <v>290</v>
      </c>
      <c r="F18">
        <v>0.67500000000000004</v>
      </c>
      <c r="G18" s="12">
        <v>0.54500000000000004</v>
      </c>
      <c r="H18">
        <v>6.5000000000000002E-2</v>
      </c>
      <c r="I18" t="s">
        <v>290</v>
      </c>
      <c r="J18">
        <v>10</v>
      </c>
      <c r="K18" s="21" t="s">
        <v>290</v>
      </c>
      <c r="L18" s="11" t="s">
        <v>299</v>
      </c>
      <c r="M18" t="s">
        <v>290</v>
      </c>
      <c r="N18" s="159" t="s">
        <v>290</v>
      </c>
      <c r="P18" s="18">
        <v>5</v>
      </c>
      <c r="Q18" s="18" t="s">
        <v>290</v>
      </c>
      <c r="V18" t="s">
        <v>290</v>
      </c>
      <c r="X18" s="156" t="s">
        <v>6436</v>
      </c>
      <c r="Y18">
        <v>0.37500000000000006</v>
      </c>
      <c r="Z18">
        <v>10</v>
      </c>
      <c r="AA18" t="s">
        <v>299</v>
      </c>
      <c r="AB18" s="21" t="s">
        <v>290</v>
      </c>
      <c r="AC18">
        <v>0.67500000000000004</v>
      </c>
      <c r="AD18" s="12">
        <v>0.54500000000000004</v>
      </c>
      <c r="AE18">
        <v>6.5000000000000002E-2</v>
      </c>
      <c r="AF18" t="s">
        <v>290</v>
      </c>
      <c r="AG18">
        <v>10</v>
      </c>
      <c r="AH18" s="21" t="s">
        <v>290</v>
      </c>
      <c r="AI18" s="11" t="s">
        <v>299</v>
      </c>
      <c r="AJ18" t="s">
        <v>290</v>
      </c>
      <c r="AK18" s="159" t="s">
        <v>290</v>
      </c>
      <c r="AM18" s="14">
        <v>16</v>
      </c>
      <c r="AT18" t="str">
        <f t="shared" si="0"/>
        <v>150-NPS16</v>
      </c>
      <c r="AU18" s="14">
        <v>150</v>
      </c>
      <c r="AV18" s="42">
        <f t="shared" si="8"/>
        <v>16</v>
      </c>
      <c r="AW18" s="14">
        <v>16</v>
      </c>
      <c r="AX18" s="18">
        <v>23.5</v>
      </c>
      <c r="AY18" s="18">
        <v>1.4375</v>
      </c>
      <c r="AZ18" s="18">
        <v>18.5</v>
      </c>
      <c r="BA18" s="42">
        <f t="shared" si="1"/>
        <v>1</v>
      </c>
      <c r="BB18" s="11">
        <v>18</v>
      </c>
      <c r="BC18" s="11">
        <v>16</v>
      </c>
      <c r="BD18" s="11">
        <v>1.125</v>
      </c>
      <c r="BE18" s="11">
        <v>1</v>
      </c>
      <c r="BF18" s="11">
        <v>21.25</v>
      </c>
      <c r="BG18" s="11">
        <v>254</v>
      </c>
      <c r="BH18" s="42">
        <f t="shared" si="2"/>
        <v>22.5</v>
      </c>
      <c r="BI18" s="43" t="str">
        <f t="shared" si="3"/>
        <v>LONG FLANGE, 16-150RFLWN</v>
      </c>
      <c r="BJ18" s="44"/>
      <c r="BK18" t="str">
        <f t="shared" si="4"/>
        <v>150-NPS16x12</v>
      </c>
      <c r="BL18" s="14">
        <v>150</v>
      </c>
      <c r="BM18" s="42">
        <f t="shared" si="9"/>
        <v>16</v>
      </c>
      <c r="BN18" s="14">
        <v>16</v>
      </c>
      <c r="BO18" s="18">
        <v>23.5</v>
      </c>
      <c r="BP18" s="18">
        <v>1.4375</v>
      </c>
      <c r="BQ18" s="18">
        <v>18.5</v>
      </c>
      <c r="BR18" s="42">
        <f t="shared" si="5"/>
        <v>1</v>
      </c>
      <c r="BS18" s="11">
        <v>18</v>
      </c>
      <c r="BT18" s="11">
        <v>16</v>
      </c>
      <c r="BU18" s="11">
        <v>1.125</v>
      </c>
      <c r="BV18" s="11">
        <v>1</v>
      </c>
      <c r="BW18" s="11">
        <v>21.25</v>
      </c>
      <c r="BX18" s="11">
        <v>254</v>
      </c>
      <c r="BY18" s="42">
        <f t="shared" si="6"/>
        <v>22.5</v>
      </c>
      <c r="BZ18" s="43" t="str">
        <f t="shared" si="7"/>
        <v>LONG FLANGE, 16-150RFLWN x 12</v>
      </c>
      <c r="CA18" s="14">
        <v>12</v>
      </c>
      <c r="CC18" t="s">
        <v>102</v>
      </c>
      <c r="CD18" s="18" t="s">
        <v>103</v>
      </c>
      <c r="CE18" s="52" t="s">
        <v>65</v>
      </c>
      <c r="CF18" s="18" t="s">
        <v>66</v>
      </c>
      <c r="CG18" s="18" t="s">
        <v>67</v>
      </c>
      <c r="CH18" s="18">
        <v>1</v>
      </c>
      <c r="CI18" s="18">
        <v>1500</v>
      </c>
      <c r="CJ18" s="18">
        <v>8</v>
      </c>
      <c r="CK18" s="18" t="s">
        <v>62</v>
      </c>
      <c r="CO18" t="s">
        <v>3836</v>
      </c>
      <c r="CP18">
        <v>2.1825000000000001</v>
      </c>
      <c r="CR18" t="s">
        <v>5103</v>
      </c>
      <c r="CS18" s="16" t="s">
        <v>290</v>
      </c>
      <c r="CT18" s="14">
        <v>150</v>
      </c>
      <c r="CU18" s="14">
        <v>14</v>
      </c>
      <c r="CV18" s="11">
        <v>12</v>
      </c>
      <c r="CW18" s="11" t="s">
        <v>62</v>
      </c>
      <c r="CX18" s="103">
        <v>14</v>
      </c>
      <c r="CY18" s="11">
        <v>16</v>
      </c>
      <c r="CZ18" s="42">
        <v>1</v>
      </c>
      <c r="DA18" s="107">
        <v>150</v>
      </c>
      <c r="DB18" s="18">
        <v>21</v>
      </c>
      <c r="DC18" s="18">
        <v>1.375</v>
      </c>
      <c r="DD18" s="18">
        <v>16.25</v>
      </c>
      <c r="DE18" s="11">
        <v>1</v>
      </c>
      <c r="DF18" s="11">
        <v>12</v>
      </c>
      <c r="DG18" s="11">
        <v>1.125</v>
      </c>
      <c r="DH18" s="11">
        <v>18.75</v>
      </c>
      <c r="DI18" s="42">
        <v>30</v>
      </c>
      <c r="DJ18" s="11">
        <v>221</v>
      </c>
      <c r="DK18" s="43" t="s">
        <v>5104</v>
      </c>
      <c r="DL18" s="90" t="s">
        <v>3796</v>
      </c>
      <c r="DM18" s="18">
        <v>0</v>
      </c>
      <c r="DN18" s="18" t="s">
        <v>3797</v>
      </c>
      <c r="DO18" t="s">
        <v>5105</v>
      </c>
      <c r="DP18">
        <v>16711680</v>
      </c>
      <c r="DQ18" t="s">
        <v>5064</v>
      </c>
      <c r="DR18" s="16" t="s">
        <v>290</v>
      </c>
    </row>
    <row r="19" spans="1:122" x14ac:dyDescent="0.35">
      <c r="A19" s="158" t="s">
        <v>6437</v>
      </c>
      <c r="B19">
        <v>0.37500000000000006</v>
      </c>
      <c r="C19">
        <v>40</v>
      </c>
      <c r="D19" t="s">
        <v>299</v>
      </c>
      <c r="E19" s="21" t="s">
        <v>290</v>
      </c>
      <c r="F19">
        <v>0.67500000000000004</v>
      </c>
      <c r="G19" s="12">
        <v>0.49300000000000005</v>
      </c>
      <c r="H19">
        <v>9.0999999999999998E-2</v>
      </c>
      <c r="I19" t="s">
        <v>290</v>
      </c>
      <c r="J19">
        <v>40</v>
      </c>
      <c r="K19" s="21" t="s">
        <v>290</v>
      </c>
      <c r="L19" s="1" t="s">
        <v>299</v>
      </c>
      <c r="M19" t="s">
        <v>290</v>
      </c>
      <c r="N19" s="159" t="s">
        <v>290</v>
      </c>
      <c r="P19" s="18">
        <v>6</v>
      </c>
      <c r="Q19" s="18" t="s">
        <v>290</v>
      </c>
      <c r="V19" t="s">
        <v>290</v>
      </c>
      <c r="X19" s="158" t="s">
        <v>6437</v>
      </c>
      <c r="Y19">
        <v>0.37500000000000006</v>
      </c>
      <c r="Z19">
        <v>40</v>
      </c>
      <c r="AA19" t="s">
        <v>299</v>
      </c>
      <c r="AB19" s="21" t="s">
        <v>290</v>
      </c>
      <c r="AC19">
        <v>0.67500000000000004</v>
      </c>
      <c r="AD19" s="12">
        <v>0.49300000000000005</v>
      </c>
      <c r="AE19">
        <v>9.0999999999999998E-2</v>
      </c>
      <c r="AF19" t="s">
        <v>290</v>
      </c>
      <c r="AG19">
        <v>40</v>
      </c>
      <c r="AH19" s="21" t="s">
        <v>290</v>
      </c>
      <c r="AI19" s="1" t="s">
        <v>299</v>
      </c>
      <c r="AJ19" t="s">
        <v>290</v>
      </c>
      <c r="AK19" s="159" t="s">
        <v>290</v>
      </c>
      <c r="AM19" s="14">
        <v>18</v>
      </c>
      <c r="AT19" t="str">
        <f t="shared" si="0"/>
        <v>150-NPS18</v>
      </c>
      <c r="AU19" s="14">
        <v>150</v>
      </c>
      <c r="AV19" s="42">
        <f t="shared" si="8"/>
        <v>18</v>
      </c>
      <c r="AW19" s="14">
        <v>18</v>
      </c>
      <c r="AX19" s="18">
        <v>25</v>
      </c>
      <c r="AY19" s="18">
        <v>1.5625</v>
      </c>
      <c r="AZ19" s="18">
        <v>21</v>
      </c>
      <c r="BA19" s="42">
        <f t="shared" si="1"/>
        <v>1</v>
      </c>
      <c r="BB19" s="11">
        <v>20</v>
      </c>
      <c r="BC19" s="11">
        <v>16</v>
      </c>
      <c r="BD19" s="11">
        <v>1.25</v>
      </c>
      <c r="BE19" s="11">
        <v>1.125</v>
      </c>
      <c r="BF19" s="11">
        <v>22.75</v>
      </c>
      <c r="BG19" s="11">
        <v>278</v>
      </c>
      <c r="BH19" s="42">
        <f t="shared" si="2"/>
        <v>22.5</v>
      </c>
      <c r="BI19" s="43" t="str">
        <f t="shared" si="3"/>
        <v>LONG FLANGE, 18-150RFLWN</v>
      </c>
      <c r="BJ19" s="44"/>
      <c r="BK19" t="str">
        <f t="shared" si="4"/>
        <v>150-NPS18x12</v>
      </c>
      <c r="BL19" s="14">
        <v>150</v>
      </c>
      <c r="BM19" s="42">
        <f t="shared" si="9"/>
        <v>18</v>
      </c>
      <c r="BN19" s="14">
        <v>18</v>
      </c>
      <c r="BO19" s="18">
        <v>25</v>
      </c>
      <c r="BP19" s="18">
        <v>1.5625</v>
      </c>
      <c r="BQ19" s="18">
        <v>21</v>
      </c>
      <c r="BR19" s="42">
        <f t="shared" si="5"/>
        <v>1</v>
      </c>
      <c r="BS19" s="11">
        <v>20</v>
      </c>
      <c r="BT19" s="11">
        <v>16</v>
      </c>
      <c r="BU19" s="11">
        <v>1.25</v>
      </c>
      <c r="BV19" s="11">
        <v>1.125</v>
      </c>
      <c r="BW19" s="11">
        <v>22.75</v>
      </c>
      <c r="BX19" s="11">
        <v>278</v>
      </c>
      <c r="BY19" s="42">
        <f t="shared" si="6"/>
        <v>22.5</v>
      </c>
      <c r="BZ19" s="43" t="str">
        <f t="shared" si="7"/>
        <v>LONG FLANGE, 18-150RFLWN x 12</v>
      </c>
      <c r="CA19" s="14">
        <v>12</v>
      </c>
      <c r="CC19" t="s">
        <v>104</v>
      </c>
      <c r="CD19" s="18" t="s">
        <v>105</v>
      </c>
      <c r="CE19" s="52" t="s">
        <v>65</v>
      </c>
      <c r="CF19" s="18" t="s">
        <v>66</v>
      </c>
      <c r="CG19" s="18" t="s">
        <v>67</v>
      </c>
      <c r="CH19" s="18">
        <v>2</v>
      </c>
      <c r="CI19" s="18">
        <v>300</v>
      </c>
      <c r="CJ19" s="18">
        <v>6</v>
      </c>
      <c r="CK19" s="18" t="s">
        <v>68</v>
      </c>
      <c r="CO19" t="s">
        <v>3837</v>
      </c>
      <c r="CP19">
        <v>2.1825000000000001</v>
      </c>
      <c r="CR19" t="s">
        <v>5106</v>
      </c>
      <c r="CS19" s="16" t="s">
        <v>290</v>
      </c>
      <c r="CT19" s="14">
        <v>150</v>
      </c>
      <c r="CU19" s="14">
        <v>16</v>
      </c>
      <c r="CV19" s="11">
        <v>12</v>
      </c>
      <c r="CW19" s="11" t="s">
        <v>62</v>
      </c>
      <c r="CX19" s="103">
        <v>16</v>
      </c>
      <c r="CY19" s="11">
        <v>18</v>
      </c>
      <c r="CZ19" s="42">
        <v>1</v>
      </c>
      <c r="DA19" s="107">
        <v>150</v>
      </c>
      <c r="DB19" s="18">
        <v>23.5</v>
      </c>
      <c r="DC19" s="18">
        <v>1.4375</v>
      </c>
      <c r="DD19" s="18">
        <v>18.5</v>
      </c>
      <c r="DE19" s="11">
        <v>1</v>
      </c>
      <c r="DF19" s="11">
        <v>16</v>
      </c>
      <c r="DG19" s="11">
        <v>1.125</v>
      </c>
      <c r="DH19" s="11">
        <v>21.25</v>
      </c>
      <c r="DI19" s="42">
        <v>22.5</v>
      </c>
      <c r="DJ19" s="11">
        <v>254</v>
      </c>
      <c r="DK19" s="43" t="s">
        <v>5107</v>
      </c>
      <c r="DL19" s="90" t="s">
        <v>3796</v>
      </c>
      <c r="DM19" s="18">
        <v>0</v>
      </c>
      <c r="DN19" s="18" t="s">
        <v>3797</v>
      </c>
      <c r="DO19" t="s">
        <v>5108</v>
      </c>
      <c r="DP19">
        <v>16776960</v>
      </c>
      <c r="DQ19" t="s">
        <v>5064</v>
      </c>
      <c r="DR19" s="16" t="s">
        <v>290</v>
      </c>
    </row>
    <row r="20" spans="1:122" x14ac:dyDescent="0.35">
      <c r="A20" s="158" t="s">
        <v>6438</v>
      </c>
      <c r="B20">
        <v>0.37500000000000006</v>
      </c>
      <c r="C20" t="s">
        <v>6422</v>
      </c>
      <c r="D20" t="s">
        <v>299</v>
      </c>
      <c r="E20" s="21" t="s">
        <v>290</v>
      </c>
      <c r="F20">
        <v>0.67500000000000004</v>
      </c>
      <c r="G20" s="12">
        <v>0.49300000000000005</v>
      </c>
      <c r="H20">
        <v>9.0999999999999998E-2</v>
      </c>
      <c r="I20" t="s">
        <v>6422</v>
      </c>
      <c r="J20">
        <v>1</v>
      </c>
      <c r="K20" s="21" t="s">
        <v>290</v>
      </c>
      <c r="L20" s="1" t="s">
        <v>299</v>
      </c>
      <c r="M20" t="s">
        <v>290</v>
      </c>
      <c r="N20" s="159" t="s">
        <v>290</v>
      </c>
      <c r="P20" s="18">
        <v>7</v>
      </c>
      <c r="Q20" s="18" t="s">
        <v>290</v>
      </c>
      <c r="V20" t="s">
        <v>290</v>
      </c>
      <c r="X20" s="158" t="s">
        <v>6438</v>
      </c>
      <c r="Y20">
        <v>0.37500000000000006</v>
      </c>
      <c r="Z20" t="s">
        <v>6422</v>
      </c>
      <c r="AA20" t="s">
        <v>299</v>
      </c>
      <c r="AB20" s="21" t="s">
        <v>290</v>
      </c>
      <c r="AC20">
        <v>0.67500000000000004</v>
      </c>
      <c r="AD20" s="12">
        <v>0.49300000000000005</v>
      </c>
      <c r="AE20">
        <v>9.0999999999999998E-2</v>
      </c>
      <c r="AF20" t="s">
        <v>6422</v>
      </c>
      <c r="AG20">
        <v>1</v>
      </c>
      <c r="AH20" s="21" t="s">
        <v>290</v>
      </c>
      <c r="AI20" s="1" t="s">
        <v>299</v>
      </c>
      <c r="AJ20" t="s">
        <v>290</v>
      </c>
      <c r="AK20" s="159" t="s">
        <v>290</v>
      </c>
      <c r="AM20" s="14">
        <v>20</v>
      </c>
      <c r="AT20" t="str">
        <f t="shared" si="0"/>
        <v>150-NPS20</v>
      </c>
      <c r="AU20" s="14">
        <v>150</v>
      </c>
      <c r="AV20" s="42">
        <f t="shared" si="8"/>
        <v>20</v>
      </c>
      <c r="AW20" s="14">
        <v>20</v>
      </c>
      <c r="AX20" s="18">
        <v>27.5</v>
      </c>
      <c r="AY20" s="18">
        <v>1.6875</v>
      </c>
      <c r="AZ20" s="18">
        <v>23</v>
      </c>
      <c r="BA20" s="42">
        <f t="shared" si="1"/>
        <v>1</v>
      </c>
      <c r="BB20" s="11">
        <v>22</v>
      </c>
      <c r="BC20" s="11">
        <v>20</v>
      </c>
      <c r="BD20" s="11">
        <v>1.25</v>
      </c>
      <c r="BE20" s="11">
        <v>1.125</v>
      </c>
      <c r="BF20" s="11">
        <v>25</v>
      </c>
      <c r="BG20" s="11">
        <v>324</v>
      </c>
      <c r="BH20" s="42">
        <f t="shared" si="2"/>
        <v>18</v>
      </c>
      <c r="BI20" s="43" t="str">
        <f t="shared" si="3"/>
        <v>LONG FLANGE, 20-150RFLWN</v>
      </c>
      <c r="BJ20" s="44"/>
      <c r="BK20" t="str">
        <f t="shared" si="4"/>
        <v>150-NPS20x12</v>
      </c>
      <c r="BL20" s="14">
        <v>150</v>
      </c>
      <c r="BM20" s="42">
        <f t="shared" si="9"/>
        <v>20</v>
      </c>
      <c r="BN20" s="14">
        <v>20</v>
      </c>
      <c r="BO20" s="18">
        <v>27.5</v>
      </c>
      <c r="BP20" s="18">
        <v>1.6875</v>
      </c>
      <c r="BQ20" s="18">
        <v>23</v>
      </c>
      <c r="BR20" s="42">
        <f t="shared" si="5"/>
        <v>1</v>
      </c>
      <c r="BS20" s="11">
        <v>22</v>
      </c>
      <c r="BT20" s="11">
        <v>20</v>
      </c>
      <c r="BU20" s="11">
        <v>1.25</v>
      </c>
      <c r="BV20" s="11">
        <v>1.125</v>
      </c>
      <c r="BW20" s="11">
        <v>25</v>
      </c>
      <c r="BX20" s="11">
        <v>324</v>
      </c>
      <c r="BY20" s="42">
        <f t="shared" si="6"/>
        <v>18</v>
      </c>
      <c r="BZ20" s="43" t="str">
        <f t="shared" si="7"/>
        <v>LONG FLANGE, 20-150RFLWN x 12</v>
      </c>
      <c r="CA20" s="14">
        <v>12</v>
      </c>
      <c r="CC20" t="s">
        <v>106</v>
      </c>
      <c r="CD20" s="18" t="s">
        <v>107</v>
      </c>
      <c r="CE20" s="52" t="s">
        <v>65</v>
      </c>
      <c r="CF20" s="18" t="s">
        <v>66</v>
      </c>
      <c r="CG20" s="18" t="s">
        <v>67</v>
      </c>
      <c r="CH20" s="18">
        <v>2</v>
      </c>
      <c r="CI20" s="18">
        <v>600</v>
      </c>
      <c r="CJ20" s="18">
        <v>6</v>
      </c>
      <c r="CK20" s="18" t="s">
        <v>68</v>
      </c>
      <c r="CO20" t="s">
        <v>3838</v>
      </c>
      <c r="CP20">
        <v>2.1825000000000001</v>
      </c>
      <c r="CR20" t="s">
        <v>5109</v>
      </c>
      <c r="CS20" s="16" t="s">
        <v>290</v>
      </c>
      <c r="CT20" s="14">
        <v>150</v>
      </c>
      <c r="CU20" s="14">
        <v>18</v>
      </c>
      <c r="CV20" s="11">
        <v>12</v>
      </c>
      <c r="CW20" s="11" t="s">
        <v>62</v>
      </c>
      <c r="CX20" s="103">
        <v>18</v>
      </c>
      <c r="CY20" s="11">
        <v>20</v>
      </c>
      <c r="CZ20" s="42">
        <v>1</v>
      </c>
      <c r="DA20" s="107">
        <v>150</v>
      </c>
      <c r="DB20" s="18">
        <v>25</v>
      </c>
      <c r="DC20" s="18">
        <v>1.5625</v>
      </c>
      <c r="DD20" s="18">
        <v>21</v>
      </c>
      <c r="DE20" s="11">
        <v>1.125</v>
      </c>
      <c r="DF20" s="11">
        <v>16</v>
      </c>
      <c r="DG20" s="11">
        <v>1.25</v>
      </c>
      <c r="DH20" s="11">
        <v>22.75</v>
      </c>
      <c r="DI20" s="42">
        <v>22.5</v>
      </c>
      <c r="DJ20" s="11">
        <v>278</v>
      </c>
      <c r="DK20" s="43" t="s">
        <v>5110</v>
      </c>
      <c r="DL20" s="90" t="s">
        <v>3796</v>
      </c>
      <c r="DM20" s="18">
        <v>0</v>
      </c>
      <c r="DN20" s="18" t="s">
        <v>3797</v>
      </c>
      <c r="DO20" t="s">
        <v>5111</v>
      </c>
      <c r="DP20">
        <v>16711935</v>
      </c>
      <c r="DQ20" t="s">
        <v>5064</v>
      </c>
      <c r="DR20" s="16" t="s">
        <v>290</v>
      </c>
    </row>
    <row r="21" spans="1:122" x14ac:dyDescent="0.35">
      <c r="A21" s="158" t="s">
        <v>6439</v>
      </c>
      <c r="B21">
        <v>0.37500000000000006</v>
      </c>
      <c r="C21">
        <v>80</v>
      </c>
      <c r="D21" t="s">
        <v>299</v>
      </c>
      <c r="E21" s="21" t="s">
        <v>290</v>
      </c>
      <c r="F21">
        <v>0.67500000000000004</v>
      </c>
      <c r="G21" s="12">
        <v>0.42300000000000004</v>
      </c>
      <c r="H21">
        <v>0.126</v>
      </c>
      <c r="I21" t="s">
        <v>290</v>
      </c>
      <c r="J21">
        <v>80</v>
      </c>
      <c r="K21" s="21" t="s">
        <v>290</v>
      </c>
      <c r="L21" s="1" t="s">
        <v>299</v>
      </c>
      <c r="M21" t="s">
        <v>290</v>
      </c>
      <c r="N21" s="159" t="s">
        <v>290</v>
      </c>
      <c r="P21" s="51">
        <v>8</v>
      </c>
      <c r="Q21" s="18" t="s">
        <v>290</v>
      </c>
      <c r="V21" t="s">
        <v>290</v>
      </c>
      <c r="X21" s="158" t="s">
        <v>6439</v>
      </c>
      <c r="Y21">
        <v>0.37500000000000006</v>
      </c>
      <c r="Z21">
        <v>80</v>
      </c>
      <c r="AA21" t="s">
        <v>299</v>
      </c>
      <c r="AB21" s="21" t="s">
        <v>290</v>
      </c>
      <c r="AC21">
        <v>0.67500000000000004</v>
      </c>
      <c r="AD21" s="12">
        <v>0.42300000000000004</v>
      </c>
      <c r="AE21">
        <v>0.126</v>
      </c>
      <c r="AF21" t="s">
        <v>290</v>
      </c>
      <c r="AG21">
        <v>80</v>
      </c>
      <c r="AH21" s="21" t="s">
        <v>290</v>
      </c>
      <c r="AI21" s="1" t="s">
        <v>299</v>
      </c>
      <c r="AJ21" t="s">
        <v>290</v>
      </c>
      <c r="AK21" s="159" t="s">
        <v>290</v>
      </c>
      <c r="AM21" s="14">
        <v>24</v>
      </c>
      <c r="AT21" t="str">
        <f t="shared" si="0"/>
        <v>150-NPS24</v>
      </c>
      <c r="AU21" s="14">
        <v>150</v>
      </c>
      <c r="AV21" s="42">
        <f t="shared" si="8"/>
        <v>24</v>
      </c>
      <c r="AW21" s="14">
        <v>24</v>
      </c>
      <c r="AX21" s="18">
        <v>32</v>
      </c>
      <c r="AY21" s="18">
        <v>1.875</v>
      </c>
      <c r="AZ21" s="18">
        <v>27.25</v>
      </c>
      <c r="BA21" s="42">
        <f t="shared" si="1"/>
        <v>1.125</v>
      </c>
      <c r="BB21" s="11">
        <v>26.25</v>
      </c>
      <c r="BC21" s="11">
        <v>20</v>
      </c>
      <c r="BD21" s="11">
        <v>1.375</v>
      </c>
      <c r="BE21" s="11">
        <v>1.25</v>
      </c>
      <c r="BF21" s="11">
        <v>29.5</v>
      </c>
      <c r="BG21" s="11">
        <v>439</v>
      </c>
      <c r="BH21" s="42">
        <f t="shared" si="2"/>
        <v>18</v>
      </c>
      <c r="BI21" s="43" t="str">
        <f t="shared" si="3"/>
        <v>LONG FLANGE, 24-150RFLWN</v>
      </c>
      <c r="BJ21" s="44"/>
      <c r="BK21" t="str">
        <f t="shared" si="4"/>
        <v>150-NPS24x12</v>
      </c>
      <c r="BL21" s="14">
        <v>150</v>
      </c>
      <c r="BM21" s="42">
        <f t="shared" si="9"/>
        <v>24</v>
      </c>
      <c r="BN21" s="14">
        <v>24</v>
      </c>
      <c r="BO21" s="18">
        <v>32</v>
      </c>
      <c r="BP21" s="18">
        <v>1.875</v>
      </c>
      <c r="BQ21" s="18">
        <v>27.25</v>
      </c>
      <c r="BR21" s="42">
        <f t="shared" si="5"/>
        <v>1.125</v>
      </c>
      <c r="BS21" s="11">
        <v>26.25</v>
      </c>
      <c r="BT21" s="11">
        <v>20</v>
      </c>
      <c r="BU21" s="11">
        <v>1.375</v>
      </c>
      <c r="BV21" s="11">
        <v>1.25</v>
      </c>
      <c r="BW21" s="11">
        <v>29.5</v>
      </c>
      <c r="BX21" s="11">
        <v>439</v>
      </c>
      <c r="BY21" s="42">
        <f t="shared" si="6"/>
        <v>18</v>
      </c>
      <c r="BZ21" s="43" t="str">
        <f t="shared" si="7"/>
        <v>LONG FLANGE, 24-150RFLWN x 12</v>
      </c>
      <c r="CA21" s="14">
        <v>12</v>
      </c>
      <c r="CC21" t="s">
        <v>108</v>
      </c>
      <c r="CD21" s="18" t="s">
        <v>109</v>
      </c>
      <c r="CE21" s="52" t="s">
        <v>65</v>
      </c>
      <c r="CF21" s="18" t="s">
        <v>66</v>
      </c>
      <c r="CG21" s="18" t="s">
        <v>67</v>
      </c>
      <c r="CH21" s="18">
        <v>4</v>
      </c>
      <c r="CI21" s="18">
        <v>150</v>
      </c>
      <c r="CJ21" s="18">
        <v>12</v>
      </c>
      <c r="CK21" s="18" t="s">
        <v>71</v>
      </c>
      <c r="CO21" t="s">
        <v>3839</v>
      </c>
      <c r="CP21">
        <v>2.1825000000000001</v>
      </c>
      <c r="CR21" t="s">
        <v>5112</v>
      </c>
      <c r="CS21" s="16" t="s">
        <v>290</v>
      </c>
      <c r="CT21" s="14">
        <v>150</v>
      </c>
      <c r="CU21" s="14">
        <v>20</v>
      </c>
      <c r="CV21" s="11">
        <v>12</v>
      </c>
      <c r="CW21" s="11" t="s">
        <v>62</v>
      </c>
      <c r="CX21" s="103">
        <v>20</v>
      </c>
      <c r="CY21" s="11">
        <v>22</v>
      </c>
      <c r="CZ21" s="42">
        <v>1</v>
      </c>
      <c r="DA21" s="107">
        <v>150</v>
      </c>
      <c r="DB21" s="18">
        <v>27.5</v>
      </c>
      <c r="DC21" s="18">
        <v>1.6875</v>
      </c>
      <c r="DD21" s="18">
        <v>23</v>
      </c>
      <c r="DE21" s="11">
        <v>1.125</v>
      </c>
      <c r="DF21" s="11">
        <v>20</v>
      </c>
      <c r="DG21" s="11">
        <v>1.25</v>
      </c>
      <c r="DH21" s="11">
        <v>25</v>
      </c>
      <c r="DI21" s="42">
        <v>18</v>
      </c>
      <c r="DJ21" s="11">
        <v>324</v>
      </c>
      <c r="DK21" s="43" t="s">
        <v>5113</v>
      </c>
      <c r="DL21" s="90" t="s">
        <v>3796</v>
      </c>
      <c r="DM21" s="18">
        <v>0</v>
      </c>
      <c r="DN21" s="18" t="s">
        <v>3797</v>
      </c>
      <c r="DO21" t="s">
        <v>5114</v>
      </c>
      <c r="DP21">
        <v>16744703</v>
      </c>
      <c r="DQ21" t="s">
        <v>5064</v>
      </c>
      <c r="DR21" s="16" t="s">
        <v>290</v>
      </c>
    </row>
    <row r="22" spans="1:122" x14ac:dyDescent="0.35">
      <c r="A22" s="160" t="s">
        <v>6440</v>
      </c>
      <c r="B22" s="4">
        <v>0.37500000000000006</v>
      </c>
      <c r="C22" s="4" t="s">
        <v>272</v>
      </c>
      <c r="D22" s="4" t="s">
        <v>299</v>
      </c>
      <c r="E22" s="22" t="s">
        <v>290</v>
      </c>
      <c r="F22" s="4">
        <v>0.67500000000000004</v>
      </c>
      <c r="G22" s="3">
        <v>0.42300000000000004</v>
      </c>
      <c r="H22" s="4">
        <v>0.126</v>
      </c>
      <c r="I22" s="4" t="s">
        <v>272</v>
      </c>
      <c r="J22" s="4">
        <v>2</v>
      </c>
      <c r="K22" s="22" t="s">
        <v>290</v>
      </c>
      <c r="L22" s="6" t="s">
        <v>299</v>
      </c>
      <c r="M22" s="4" t="s">
        <v>290</v>
      </c>
      <c r="N22" s="161" t="s">
        <v>290</v>
      </c>
      <c r="P22" s="18">
        <v>9</v>
      </c>
      <c r="Q22" s="18" t="s">
        <v>290</v>
      </c>
      <c r="V22" t="s">
        <v>290</v>
      </c>
      <c r="X22" s="160" t="s">
        <v>6440</v>
      </c>
      <c r="Y22" s="4">
        <v>0.37500000000000006</v>
      </c>
      <c r="Z22" s="4" t="s">
        <v>272</v>
      </c>
      <c r="AA22" s="4" t="s">
        <v>299</v>
      </c>
      <c r="AB22" s="22" t="s">
        <v>290</v>
      </c>
      <c r="AC22" s="4">
        <v>0.67500000000000004</v>
      </c>
      <c r="AD22" s="3">
        <v>0.42300000000000004</v>
      </c>
      <c r="AE22" s="4">
        <v>0.126</v>
      </c>
      <c r="AF22" s="4" t="s">
        <v>272</v>
      </c>
      <c r="AG22" s="4">
        <v>2</v>
      </c>
      <c r="AH22" s="22" t="s">
        <v>290</v>
      </c>
      <c r="AI22" s="6" t="s">
        <v>299</v>
      </c>
      <c r="AJ22" s="4" t="s">
        <v>290</v>
      </c>
      <c r="AK22" s="161" t="s">
        <v>290</v>
      </c>
      <c r="AM22" t="s">
        <v>72</v>
      </c>
      <c r="AT22" t="str">
        <f t="shared" si="0"/>
        <v>300-NPS1</v>
      </c>
      <c r="AU22" s="14">
        <v>300</v>
      </c>
      <c r="AV22" s="42">
        <f t="shared" si="8"/>
        <v>1</v>
      </c>
      <c r="AW22" s="14">
        <v>1</v>
      </c>
      <c r="AX22" s="18">
        <v>4.875</v>
      </c>
      <c r="AY22" s="18">
        <v>0.6875</v>
      </c>
      <c r="AZ22" s="18">
        <v>2</v>
      </c>
      <c r="BA22" s="42">
        <f t="shared" si="1"/>
        <v>0.5625</v>
      </c>
      <c r="BB22" s="11">
        <v>2.125</v>
      </c>
      <c r="BC22" s="11">
        <v>4</v>
      </c>
      <c r="BD22" s="11">
        <v>0.75</v>
      </c>
      <c r="BE22" s="11">
        <v>0.625</v>
      </c>
      <c r="BF22" s="11">
        <v>3.5</v>
      </c>
      <c r="BG22" s="11">
        <v>10</v>
      </c>
      <c r="BH22" s="42">
        <f t="shared" si="2"/>
        <v>90</v>
      </c>
      <c r="BI22" s="43" t="str">
        <f t="shared" si="3"/>
        <v>LONG FLANGE, 1-300RFLWN</v>
      </c>
      <c r="BJ22" s="44"/>
      <c r="BK22" t="str">
        <f t="shared" si="4"/>
        <v>300-NPS1x9</v>
      </c>
      <c r="BL22" s="14">
        <v>300</v>
      </c>
      <c r="BM22" s="42">
        <f t="shared" si="9"/>
        <v>1</v>
      </c>
      <c r="BN22" s="14">
        <v>1</v>
      </c>
      <c r="BO22" s="18">
        <v>4.875</v>
      </c>
      <c r="BP22" s="18">
        <v>0.6875</v>
      </c>
      <c r="BQ22" s="18">
        <v>2</v>
      </c>
      <c r="BR22" s="42">
        <f t="shared" si="5"/>
        <v>0.5625</v>
      </c>
      <c r="BS22" s="11">
        <v>2.125</v>
      </c>
      <c r="BT22" s="11">
        <v>4</v>
      </c>
      <c r="BU22" s="11">
        <v>0.75</v>
      </c>
      <c r="BV22" s="11">
        <v>0.625</v>
      </c>
      <c r="BW22" s="11">
        <v>3.5</v>
      </c>
      <c r="BX22" s="11">
        <v>10</v>
      </c>
      <c r="BY22" s="42">
        <f t="shared" si="6"/>
        <v>90</v>
      </c>
      <c r="BZ22" s="43" t="str">
        <f t="shared" si="7"/>
        <v>LONG FLANGE, 1-300RFLWN x 9</v>
      </c>
      <c r="CA22" s="14">
        <v>9</v>
      </c>
      <c r="CC22" t="s">
        <v>110</v>
      </c>
      <c r="CD22" s="18" t="s">
        <v>111</v>
      </c>
      <c r="CE22" s="52" t="s">
        <v>65</v>
      </c>
      <c r="CF22" s="18" t="s">
        <v>66</v>
      </c>
      <c r="CG22" s="18" t="s">
        <v>67</v>
      </c>
      <c r="CH22" s="18">
        <v>0.75</v>
      </c>
      <c r="CI22" s="18">
        <v>300</v>
      </c>
      <c r="CJ22" s="18">
        <v>6</v>
      </c>
      <c r="CK22" s="18" t="s">
        <v>71</v>
      </c>
      <c r="CO22" t="s">
        <v>3840</v>
      </c>
      <c r="CP22">
        <v>2.1825000000000001</v>
      </c>
      <c r="CR22" t="s">
        <v>5115</v>
      </c>
      <c r="CS22" s="16" t="s">
        <v>290</v>
      </c>
      <c r="CT22" s="14">
        <v>150</v>
      </c>
      <c r="CU22" s="14">
        <v>24</v>
      </c>
      <c r="CV22" s="11">
        <v>12</v>
      </c>
      <c r="CW22" s="11" t="s">
        <v>62</v>
      </c>
      <c r="CX22" s="103">
        <v>24</v>
      </c>
      <c r="CY22" s="11">
        <v>26.25</v>
      </c>
      <c r="CZ22" s="42">
        <v>1.125</v>
      </c>
      <c r="DA22" s="107">
        <v>150</v>
      </c>
      <c r="DB22" s="18">
        <v>32</v>
      </c>
      <c r="DC22" s="18">
        <v>1.875</v>
      </c>
      <c r="DD22" s="18">
        <v>27.25</v>
      </c>
      <c r="DE22" s="11">
        <v>1.25</v>
      </c>
      <c r="DF22" s="11">
        <v>20</v>
      </c>
      <c r="DG22" s="11">
        <v>1.375</v>
      </c>
      <c r="DH22" s="11">
        <v>29.5</v>
      </c>
      <c r="DI22" s="42">
        <v>18</v>
      </c>
      <c r="DJ22" s="11">
        <v>439</v>
      </c>
      <c r="DK22" s="43" t="s">
        <v>5116</v>
      </c>
      <c r="DL22" s="90" t="s">
        <v>3796</v>
      </c>
      <c r="DM22" s="18">
        <v>0</v>
      </c>
      <c r="DN22" s="18" t="s">
        <v>3797</v>
      </c>
      <c r="DO22" t="s">
        <v>5084</v>
      </c>
      <c r="DP22">
        <v>16777215</v>
      </c>
      <c r="DQ22" t="s">
        <v>5064</v>
      </c>
      <c r="DR22" s="16" t="s">
        <v>290</v>
      </c>
    </row>
    <row r="23" spans="1:122" x14ac:dyDescent="0.35">
      <c r="A23" s="156" t="s">
        <v>6441</v>
      </c>
      <c r="B23" s="11">
        <v>0.5</v>
      </c>
      <c r="C23" s="11">
        <v>5</v>
      </c>
      <c r="D23" t="s">
        <v>299</v>
      </c>
      <c r="E23" s="21" t="s">
        <v>290</v>
      </c>
      <c r="F23">
        <v>0.84</v>
      </c>
      <c r="G23" s="12">
        <v>0.71</v>
      </c>
      <c r="H23" s="11">
        <v>6.5000000000000002E-2</v>
      </c>
      <c r="I23" t="s">
        <v>290</v>
      </c>
      <c r="J23" s="11">
        <v>5</v>
      </c>
      <c r="K23" s="21" t="s">
        <v>290</v>
      </c>
      <c r="L23" s="11" t="s">
        <v>299</v>
      </c>
      <c r="M23" t="s">
        <v>290</v>
      </c>
      <c r="N23" s="159" t="s">
        <v>290</v>
      </c>
      <c r="P23" s="18">
        <v>10</v>
      </c>
      <c r="Q23" s="18" t="s">
        <v>290</v>
      </c>
      <c r="V23" t="s">
        <v>290</v>
      </c>
      <c r="X23" s="156" t="s">
        <v>6441</v>
      </c>
      <c r="Y23" s="11">
        <v>0.5</v>
      </c>
      <c r="Z23" s="11">
        <v>5</v>
      </c>
      <c r="AA23" t="s">
        <v>299</v>
      </c>
      <c r="AB23" s="21" t="s">
        <v>290</v>
      </c>
      <c r="AC23">
        <v>0.84</v>
      </c>
      <c r="AD23" s="12">
        <v>0.71</v>
      </c>
      <c r="AE23" s="11">
        <v>6.5000000000000002E-2</v>
      </c>
      <c r="AF23" t="s">
        <v>290</v>
      </c>
      <c r="AG23" s="11">
        <v>5</v>
      </c>
      <c r="AH23" s="21" t="s">
        <v>290</v>
      </c>
      <c r="AI23" s="11" t="s">
        <v>299</v>
      </c>
      <c r="AJ23" t="s">
        <v>290</v>
      </c>
      <c r="AK23" s="159" t="s">
        <v>290</v>
      </c>
      <c r="AT23" t="str">
        <f t="shared" si="0"/>
        <v>300-NPS1.25</v>
      </c>
      <c r="AU23" s="14">
        <v>300</v>
      </c>
      <c r="AV23" s="42">
        <f t="shared" si="8"/>
        <v>1.25</v>
      </c>
      <c r="AW23" s="14">
        <v>1.25</v>
      </c>
      <c r="AX23" s="18">
        <v>5.25</v>
      </c>
      <c r="AY23" s="18">
        <v>0.75</v>
      </c>
      <c r="AZ23" s="18">
        <v>2.5</v>
      </c>
      <c r="BA23" s="42">
        <f t="shared" si="1"/>
        <v>0.625</v>
      </c>
      <c r="BB23" s="11">
        <v>2.5</v>
      </c>
      <c r="BC23" s="11">
        <v>4</v>
      </c>
      <c r="BD23" s="11">
        <v>0.75</v>
      </c>
      <c r="BE23" s="11">
        <v>0.625</v>
      </c>
      <c r="BF23" s="11">
        <v>3.875</v>
      </c>
      <c r="BG23" s="11">
        <v>14</v>
      </c>
      <c r="BH23" s="42">
        <f t="shared" si="2"/>
        <v>90</v>
      </c>
      <c r="BI23" s="43" t="str">
        <f t="shared" si="3"/>
        <v>LONG FLANGE, 1.25-300RFLWN</v>
      </c>
      <c r="BJ23" s="44"/>
      <c r="BK23" t="str">
        <f t="shared" si="4"/>
        <v>300-NPS1.25x9</v>
      </c>
      <c r="BL23" s="14">
        <v>300</v>
      </c>
      <c r="BM23" s="42">
        <f t="shared" si="9"/>
        <v>1.25</v>
      </c>
      <c r="BN23" s="14">
        <v>1.25</v>
      </c>
      <c r="BO23" s="18">
        <v>5.25</v>
      </c>
      <c r="BP23" s="18">
        <v>0.75</v>
      </c>
      <c r="BQ23" s="18">
        <v>2.5</v>
      </c>
      <c r="BR23" s="42">
        <f t="shared" si="5"/>
        <v>0.625</v>
      </c>
      <c r="BS23" s="11">
        <v>2.5</v>
      </c>
      <c r="BT23" s="11">
        <v>4</v>
      </c>
      <c r="BU23" s="11">
        <v>0.75</v>
      </c>
      <c r="BV23" s="11">
        <v>0.625</v>
      </c>
      <c r="BW23" s="11">
        <v>3.875</v>
      </c>
      <c r="BX23" s="11">
        <v>14</v>
      </c>
      <c r="BY23" s="42">
        <f t="shared" si="6"/>
        <v>90</v>
      </c>
      <c r="BZ23" s="43" t="str">
        <f t="shared" si="7"/>
        <v>LONG FLANGE, 1.25-300RFLWN x 9</v>
      </c>
      <c r="CA23" s="14">
        <v>9</v>
      </c>
      <c r="CC23" t="s">
        <v>112</v>
      </c>
      <c r="CD23" s="18" t="s">
        <v>113</v>
      </c>
      <c r="CE23" s="52" t="s">
        <v>65</v>
      </c>
      <c r="CF23" s="18" t="s">
        <v>66</v>
      </c>
      <c r="CG23" s="18" t="s">
        <v>67</v>
      </c>
      <c r="CH23" s="18">
        <v>0.75</v>
      </c>
      <c r="CI23" s="18">
        <v>300</v>
      </c>
      <c r="CJ23" s="18">
        <v>8.5625</v>
      </c>
      <c r="CK23" s="18" t="s">
        <v>71</v>
      </c>
      <c r="CL23" t="s">
        <v>271</v>
      </c>
      <c r="CO23" t="s">
        <v>3841</v>
      </c>
      <c r="CP23">
        <v>2.1825000000000001</v>
      </c>
      <c r="CR23" t="s">
        <v>5117</v>
      </c>
      <c r="CS23" s="16" t="s">
        <v>290</v>
      </c>
      <c r="CT23" s="14">
        <v>300</v>
      </c>
      <c r="CU23" s="14">
        <v>1</v>
      </c>
      <c r="CV23" s="11">
        <v>9</v>
      </c>
      <c r="CW23" s="11" t="s">
        <v>62</v>
      </c>
      <c r="CX23" s="103">
        <v>1</v>
      </c>
      <c r="CY23" s="11">
        <v>2.125</v>
      </c>
      <c r="CZ23" s="42">
        <v>0.5625</v>
      </c>
      <c r="DA23" s="107">
        <v>300</v>
      </c>
      <c r="DB23" s="18">
        <v>4.875</v>
      </c>
      <c r="DC23" s="18">
        <v>0.6875</v>
      </c>
      <c r="DD23" s="18">
        <v>2</v>
      </c>
      <c r="DE23" s="11">
        <v>0.625</v>
      </c>
      <c r="DF23" s="11">
        <v>4</v>
      </c>
      <c r="DG23" s="11">
        <v>0.75</v>
      </c>
      <c r="DH23" s="11">
        <v>3.5</v>
      </c>
      <c r="DI23" s="42">
        <v>90</v>
      </c>
      <c r="DJ23" s="11">
        <v>10</v>
      </c>
      <c r="DK23" s="43" t="s">
        <v>5118</v>
      </c>
      <c r="DL23" s="90" t="s">
        <v>3796</v>
      </c>
      <c r="DM23" s="18">
        <v>0</v>
      </c>
      <c r="DN23" s="18" t="s">
        <v>3797</v>
      </c>
      <c r="DO23" t="s">
        <v>5069</v>
      </c>
      <c r="DP23">
        <v>65280</v>
      </c>
      <c r="DQ23" t="s">
        <v>5064</v>
      </c>
      <c r="DR23" s="16" t="s">
        <v>290</v>
      </c>
    </row>
    <row r="24" spans="1:122" x14ac:dyDescent="0.35">
      <c r="A24" s="156" t="s">
        <v>6442</v>
      </c>
      <c r="B24" s="11">
        <v>0.5</v>
      </c>
      <c r="C24" s="11">
        <v>10</v>
      </c>
      <c r="D24" t="s">
        <v>299</v>
      </c>
      <c r="E24" s="21" t="s">
        <v>290</v>
      </c>
      <c r="F24">
        <v>0.84</v>
      </c>
      <c r="G24" s="12">
        <v>0.67399999999999993</v>
      </c>
      <c r="H24" s="11">
        <v>8.3000000000000004E-2</v>
      </c>
      <c r="I24" t="s">
        <v>290</v>
      </c>
      <c r="J24" s="11">
        <v>10</v>
      </c>
      <c r="K24" s="21" t="s">
        <v>290</v>
      </c>
      <c r="L24" s="11" t="s">
        <v>299</v>
      </c>
      <c r="M24" t="s">
        <v>290</v>
      </c>
      <c r="N24" s="159" t="s">
        <v>290</v>
      </c>
      <c r="P24" s="18">
        <v>11</v>
      </c>
      <c r="Q24" s="18" t="s">
        <v>290</v>
      </c>
      <c r="V24" t="s">
        <v>290</v>
      </c>
      <c r="X24" s="156" t="s">
        <v>6442</v>
      </c>
      <c r="Y24" s="11">
        <v>0.5</v>
      </c>
      <c r="Z24" s="11">
        <v>10</v>
      </c>
      <c r="AA24" t="s">
        <v>299</v>
      </c>
      <c r="AB24" s="21" t="s">
        <v>290</v>
      </c>
      <c r="AC24">
        <v>0.84</v>
      </c>
      <c r="AD24" s="12">
        <v>0.67399999999999993</v>
      </c>
      <c r="AE24" s="11">
        <v>8.3000000000000004E-2</v>
      </c>
      <c r="AF24" t="s">
        <v>290</v>
      </c>
      <c r="AG24" s="11">
        <v>10</v>
      </c>
      <c r="AH24" s="21" t="s">
        <v>290</v>
      </c>
      <c r="AI24" s="11" t="s">
        <v>299</v>
      </c>
      <c r="AJ24" t="s">
        <v>290</v>
      </c>
      <c r="AK24" s="159" t="s">
        <v>290</v>
      </c>
      <c r="AT24" t="str">
        <f t="shared" si="0"/>
        <v>300-NPS1.5</v>
      </c>
      <c r="AU24" s="14">
        <v>300</v>
      </c>
      <c r="AV24" s="42">
        <f t="shared" si="8"/>
        <v>1.5</v>
      </c>
      <c r="AW24" s="14">
        <v>1.5</v>
      </c>
      <c r="AX24" s="18">
        <v>6.125</v>
      </c>
      <c r="AY24" s="18">
        <v>0.8125</v>
      </c>
      <c r="AZ24" s="18">
        <v>2.875</v>
      </c>
      <c r="BA24" s="42">
        <f t="shared" si="1"/>
        <v>0.625</v>
      </c>
      <c r="BB24" s="11">
        <v>2.75</v>
      </c>
      <c r="BC24" s="11">
        <v>4</v>
      </c>
      <c r="BD24" s="11">
        <v>0.875</v>
      </c>
      <c r="BE24" s="11">
        <v>0.75</v>
      </c>
      <c r="BF24" s="11">
        <v>4.5</v>
      </c>
      <c r="BG24" s="11">
        <v>17</v>
      </c>
      <c r="BH24" s="42">
        <f t="shared" si="2"/>
        <v>90</v>
      </c>
      <c r="BI24" s="43" t="str">
        <f t="shared" si="3"/>
        <v>LONG FLANGE, 1.5-300RFLWN</v>
      </c>
      <c r="BJ24" s="44"/>
      <c r="BK24" t="str">
        <f t="shared" si="4"/>
        <v>300-NPS1.5x9</v>
      </c>
      <c r="BL24" s="14">
        <v>300</v>
      </c>
      <c r="BM24" s="42">
        <f t="shared" si="9"/>
        <v>1.5</v>
      </c>
      <c r="BN24" s="14">
        <v>1.5</v>
      </c>
      <c r="BO24" s="18">
        <v>6.125</v>
      </c>
      <c r="BP24" s="18">
        <v>0.8125</v>
      </c>
      <c r="BQ24" s="18">
        <v>2.875</v>
      </c>
      <c r="BR24" s="42">
        <f t="shared" si="5"/>
        <v>0.625</v>
      </c>
      <c r="BS24" s="11">
        <v>2.75</v>
      </c>
      <c r="BT24" s="11">
        <v>4</v>
      </c>
      <c r="BU24" s="11">
        <v>0.875</v>
      </c>
      <c r="BV24" s="11">
        <v>0.75</v>
      </c>
      <c r="BW24" s="11">
        <v>4.5</v>
      </c>
      <c r="BX24" s="11">
        <v>17</v>
      </c>
      <c r="BY24" s="42">
        <f t="shared" si="6"/>
        <v>90</v>
      </c>
      <c r="BZ24" s="43" t="str">
        <f t="shared" si="7"/>
        <v>LONG FLANGE, 1.5-300RFLWN x 9</v>
      </c>
      <c r="CA24" s="14">
        <v>9</v>
      </c>
      <c r="CC24" t="s">
        <v>114</v>
      </c>
      <c r="CD24" s="18" t="s">
        <v>115</v>
      </c>
      <c r="CE24" s="52" t="s">
        <v>65</v>
      </c>
      <c r="CF24" s="18" t="s">
        <v>66</v>
      </c>
      <c r="CG24" s="18" t="s">
        <v>67</v>
      </c>
      <c r="CH24" s="18">
        <v>1</v>
      </c>
      <c r="CI24" s="18">
        <v>300</v>
      </c>
      <c r="CJ24" s="18">
        <v>8</v>
      </c>
      <c r="CK24" s="18" t="s">
        <v>71</v>
      </c>
      <c r="CO24" t="s">
        <v>3842</v>
      </c>
      <c r="CP24">
        <v>2.1825000000000001</v>
      </c>
      <c r="CR24" t="s">
        <v>5119</v>
      </c>
      <c r="CS24" s="16" t="s">
        <v>290</v>
      </c>
      <c r="CT24" s="14">
        <v>300</v>
      </c>
      <c r="CU24" s="14">
        <v>1.25</v>
      </c>
      <c r="CV24" s="11">
        <v>9</v>
      </c>
      <c r="CW24" s="11" t="s">
        <v>62</v>
      </c>
      <c r="CX24" s="103">
        <v>1.25</v>
      </c>
      <c r="CY24" s="11">
        <v>2.5</v>
      </c>
      <c r="CZ24" s="42">
        <v>0.625</v>
      </c>
      <c r="DA24" s="107">
        <v>300</v>
      </c>
      <c r="DB24" s="18">
        <v>5.25</v>
      </c>
      <c r="DC24" s="18">
        <v>0.75</v>
      </c>
      <c r="DD24" s="18">
        <v>2.5</v>
      </c>
      <c r="DE24" s="11">
        <v>0.625</v>
      </c>
      <c r="DF24" s="11">
        <v>4</v>
      </c>
      <c r="DG24" s="11">
        <v>0.75</v>
      </c>
      <c r="DH24" s="11">
        <v>3.875</v>
      </c>
      <c r="DI24" s="42">
        <v>90</v>
      </c>
      <c r="DJ24" s="11">
        <v>14</v>
      </c>
      <c r="DK24" s="43" t="s">
        <v>5120</v>
      </c>
      <c r="DL24" s="90" t="s">
        <v>3796</v>
      </c>
      <c r="DM24" s="18">
        <v>0</v>
      </c>
      <c r="DN24" s="18" t="s">
        <v>3797</v>
      </c>
      <c r="DO24" t="s">
        <v>5072</v>
      </c>
      <c r="DP24">
        <v>12800</v>
      </c>
      <c r="DQ24" t="s">
        <v>5064</v>
      </c>
      <c r="DR24" s="16" t="s">
        <v>290</v>
      </c>
    </row>
    <row r="25" spans="1:122" x14ac:dyDescent="0.35">
      <c r="A25" s="158" t="s">
        <v>6443</v>
      </c>
      <c r="B25" s="11">
        <v>0.5</v>
      </c>
      <c r="C25">
        <v>40</v>
      </c>
      <c r="D25" t="s">
        <v>299</v>
      </c>
      <c r="E25" s="21" t="s">
        <v>290</v>
      </c>
      <c r="F25">
        <v>0.84</v>
      </c>
      <c r="G25" s="12">
        <v>0.622</v>
      </c>
      <c r="H25" s="11">
        <v>0.109</v>
      </c>
      <c r="I25" t="s">
        <v>290</v>
      </c>
      <c r="J25">
        <v>40</v>
      </c>
      <c r="K25" s="21" t="s">
        <v>290</v>
      </c>
      <c r="L25" s="1" t="s">
        <v>299</v>
      </c>
      <c r="M25" t="s">
        <v>290</v>
      </c>
      <c r="N25" s="159" t="s">
        <v>290</v>
      </c>
      <c r="P25" s="18">
        <v>12</v>
      </c>
      <c r="Q25" s="18" t="s">
        <v>290</v>
      </c>
      <c r="V25" t="s">
        <v>290</v>
      </c>
      <c r="X25" s="158" t="s">
        <v>6443</v>
      </c>
      <c r="Y25" s="11">
        <v>0.5</v>
      </c>
      <c r="Z25">
        <v>40</v>
      </c>
      <c r="AA25" t="s">
        <v>299</v>
      </c>
      <c r="AB25" s="21" t="s">
        <v>290</v>
      </c>
      <c r="AC25">
        <v>0.84</v>
      </c>
      <c r="AD25" s="12">
        <v>0.622</v>
      </c>
      <c r="AE25" s="11">
        <v>0.109</v>
      </c>
      <c r="AF25" t="s">
        <v>290</v>
      </c>
      <c r="AG25">
        <v>40</v>
      </c>
      <c r="AH25" s="21" t="s">
        <v>290</v>
      </c>
      <c r="AI25" s="1" t="s">
        <v>299</v>
      </c>
      <c r="AJ25" t="s">
        <v>290</v>
      </c>
      <c r="AK25" s="159" t="s">
        <v>290</v>
      </c>
      <c r="AT25" t="str">
        <f t="shared" si="0"/>
        <v>300-NPS2</v>
      </c>
      <c r="AU25" s="14">
        <v>300</v>
      </c>
      <c r="AV25" s="42">
        <f t="shared" si="8"/>
        <v>2</v>
      </c>
      <c r="AW25" s="14">
        <v>2</v>
      </c>
      <c r="AX25" s="18">
        <v>6.5</v>
      </c>
      <c r="AY25" s="18">
        <v>0.875</v>
      </c>
      <c r="AZ25" s="18">
        <v>3.625</v>
      </c>
      <c r="BA25" s="42">
        <f t="shared" si="1"/>
        <v>0.625</v>
      </c>
      <c r="BB25" s="11">
        <v>3.25</v>
      </c>
      <c r="BC25" s="11">
        <v>8</v>
      </c>
      <c r="BD25" s="11">
        <v>0.75</v>
      </c>
      <c r="BE25" s="11">
        <v>0.625</v>
      </c>
      <c r="BF25" s="11">
        <v>5</v>
      </c>
      <c r="BG25" s="11">
        <v>19</v>
      </c>
      <c r="BH25" s="42">
        <f t="shared" si="2"/>
        <v>45</v>
      </c>
      <c r="BI25" s="43" t="str">
        <f t="shared" si="3"/>
        <v>LONG FLANGE, 2-300RFLWN</v>
      </c>
      <c r="BJ25" s="44"/>
      <c r="BK25" t="str">
        <f t="shared" si="4"/>
        <v>300-NPS2x9</v>
      </c>
      <c r="BL25" s="14">
        <v>300</v>
      </c>
      <c r="BM25" s="42">
        <f t="shared" si="9"/>
        <v>2</v>
      </c>
      <c r="BN25" s="14">
        <v>2</v>
      </c>
      <c r="BO25" s="18">
        <v>6.5</v>
      </c>
      <c r="BP25" s="18">
        <v>0.875</v>
      </c>
      <c r="BQ25" s="18">
        <v>3.625</v>
      </c>
      <c r="BR25" s="42">
        <f t="shared" si="5"/>
        <v>0.625</v>
      </c>
      <c r="BS25" s="11">
        <v>3.25</v>
      </c>
      <c r="BT25" s="11">
        <v>8</v>
      </c>
      <c r="BU25" s="11">
        <v>0.75</v>
      </c>
      <c r="BV25" s="11">
        <v>0.625</v>
      </c>
      <c r="BW25" s="11">
        <v>5</v>
      </c>
      <c r="BX25" s="11">
        <v>19</v>
      </c>
      <c r="BY25" s="42">
        <f t="shared" si="6"/>
        <v>45</v>
      </c>
      <c r="BZ25" s="43" t="str">
        <f t="shared" si="7"/>
        <v>LONG FLANGE, 2-300RFLWN x 9</v>
      </c>
      <c r="CA25" s="14">
        <v>9</v>
      </c>
      <c r="CC25" t="s">
        <v>116</v>
      </c>
      <c r="CD25" s="18" t="s">
        <v>117</v>
      </c>
      <c r="CE25" s="52" t="s">
        <v>65</v>
      </c>
      <c r="CF25" s="18" t="s">
        <v>66</v>
      </c>
      <c r="CG25" s="18" t="s">
        <v>67</v>
      </c>
      <c r="CH25" s="18">
        <v>1</v>
      </c>
      <c r="CI25" s="18">
        <v>300</v>
      </c>
      <c r="CJ25" s="18">
        <v>11.25</v>
      </c>
      <c r="CK25" s="18" t="s">
        <v>71</v>
      </c>
      <c r="CL25" t="s">
        <v>271</v>
      </c>
      <c r="CO25" t="s">
        <v>3843</v>
      </c>
      <c r="CP25">
        <v>2.2524999999999999</v>
      </c>
      <c r="CR25" t="s">
        <v>5121</v>
      </c>
      <c r="CS25" s="16" t="s">
        <v>290</v>
      </c>
      <c r="CT25" s="14">
        <v>300</v>
      </c>
      <c r="CU25" s="14">
        <v>1.5</v>
      </c>
      <c r="CV25" s="11">
        <v>9</v>
      </c>
      <c r="CW25" s="11" t="s">
        <v>62</v>
      </c>
      <c r="CX25" s="103">
        <v>1.5</v>
      </c>
      <c r="CY25" s="11">
        <v>2.75</v>
      </c>
      <c r="CZ25" s="42">
        <v>0.625</v>
      </c>
      <c r="DA25" s="107">
        <v>300</v>
      </c>
      <c r="DB25" s="18">
        <v>6.125</v>
      </c>
      <c r="DC25" s="18">
        <v>0.8125</v>
      </c>
      <c r="DD25" s="18">
        <v>2.875</v>
      </c>
      <c r="DE25" s="11">
        <v>0.75</v>
      </c>
      <c r="DF25" s="11">
        <v>4</v>
      </c>
      <c r="DG25" s="11">
        <v>0.875</v>
      </c>
      <c r="DH25" s="11">
        <v>4.5</v>
      </c>
      <c r="DI25" s="42">
        <v>90</v>
      </c>
      <c r="DJ25" s="11">
        <v>17</v>
      </c>
      <c r="DK25" s="43" t="s">
        <v>5122</v>
      </c>
      <c r="DL25" s="90" t="s">
        <v>3796</v>
      </c>
      <c r="DM25" s="18">
        <v>0</v>
      </c>
      <c r="DN25" s="18" t="s">
        <v>3797</v>
      </c>
      <c r="DO25" t="s">
        <v>5075</v>
      </c>
      <c r="DP25">
        <v>11861940</v>
      </c>
      <c r="DQ25" t="s">
        <v>5064</v>
      </c>
      <c r="DR25" s="16" t="s">
        <v>290</v>
      </c>
    </row>
    <row r="26" spans="1:122" x14ac:dyDescent="0.35">
      <c r="A26" s="158" t="s">
        <v>6444</v>
      </c>
      <c r="B26" s="11">
        <v>0.5</v>
      </c>
      <c r="C26" t="s">
        <v>6422</v>
      </c>
      <c r="D26" t="s">
        <v>299</v>
      </c>
      <c r="E26" s="21" t="s">
        <v>290</v>
      </c>
      <c r="F26">
        <v>0.84</v>
      </c>
      <c r="G26" s="12">
        <v>0.622</v>
      </c>
      <c r="H26" s="11">
        <v>0.109</v>
      </c>
      <c r="I26" t="s">
        <v>6422</v>
      </c>
      <c r="J26">
        <v>1</v>
      </c>
      <c r="K26" s="21" t="s">
        <v>290</v>
      </c>
      <c r="L26" s="1" t="s">
        <v>299</v>
      </c>
      <c r="M26" t="s">
        <v>290</v>
      </c>
      <c r="N26" s="159" t="s">
        <v>290</v>
      </c>
      <c r="P26" s="18">
        <v>14</v>
      </c>
      <c r="Q26" s="18" t="s">
        <v>290</v>
      </c>
      <c r="V26" t="s">
        <v>290</v>
      </c>
      <c r="X26" s="158" t="s">
        <v>6444</v>
      </c>
      <c r="Y26" s="11">
        <v>0.5</v>
      </c>
      <c r="Z26" t="s">
        <v>6422</v>
      </c>
      <c r="AA26" t="s">
        <v>299</v>
      </c>
      <c r="AB26" s="21" t="s">
        <v>290</v>
      </c>
      <c r="AC26">
        <v>0.84</v>
      </c>
      <c r="AD26" s="12">
        <v>0.622</v>
      </c>
      <c r="AE26" s="11">
        <v>0.109</v>
      </c>
      <c r="AF26" t="s">
        <v>6422</v>
      </c>
      <c r="AG26">
        <v>1</v>
      </c>
      <c r="AH26" s="21" t="s">
        <v>290</v>
      </c>
      <c r="AI26" s="1" t="s">
        <v>299</v>
      </c>
      <c r="AJ26" t="s">
        <v>290</v>
      </c>
      <c r="AK26" s="159" t="s">
        <v>290</v>
      </c>
      <c r="AT26" t="str">
        <f t="shared" si="0"/>
        <v>300-NPS2.5</v>
      </c>
      <c r="AU26" s="14">
        <v>300</v>
      </c>
      <c r="AV26" s="42">
        <f t="shared" si="8"/>
        <v>2.5</v>
      </c>
      <c r="AW26" s="14">
        <v>2.5</v>
      </c>
      <c r="AX26" s="18">
        <v>7.5</v>
      </c>
      <c r="AY26" s="18">
        <v>1</v>
      </c>
      <c r="AZ26" s="18">
        <v>4.125</v>
      </c>
      <c r="BA26" s="42">
        <f t="shared" si="1"/>
        <v>0.71875</v>
      </c>
      <c r="BB26" s="11">
        <v>3.9375</v>
      </c>
      <c r="BC26" s="11">
        <v>8</v>
      </c>
      <c r="BD26" s="11">
        <v>0.875</v>
      </c>
      <c r="BE26" s="11">
        <v>0.75</v>
      </c>
      <c r="BF26" s="11">
        <v>5.875</v>
      </c>
      <c r="BG26" s="11">
        <v>28</v>
      </c>
      <c r="BH26" s="42">
        <f t="shared" si="2"/>
        <v>45</v>
      </c>
      <c r="BI26" s="43" t="str">
        <f t="shared" si="3"/>
        <v>LONG FLANGE, 2.5-300RFLWN</v>
      </c>
      <c r="BJ26" s="44"/>
      <c r="BK26" t="str">
        <f t="shared" si="4"/>
        <v>300-NPS2.5x9</v>
      </c>
      <c r="BL26" s="14">
        <v>300</v>
      </c>
      <c r="BM26" s="42">
        <f t="shared" si="9"/>
        <v>2.5</v>
      </c>
      <c r="BN26" s="14">
        <v>2.5</v>
      </c>
      <c r="BO26" s="18">
        <v>7.5</v>
      </c>
      <c r="BP26" s="18">
        <v>1</v>
      </c>
      <c r="BQ26" s="18">
        <v>4.125</v>
      </c>
      <c r="BR26" s="42">
        <f t="shared" si="5"/>
        <v>0.71875</v>
      </c>
      <c r="BS26" s="11">
        <v>3.9375</v>
      </c>
      <c r="BT26" s="11">
        <v>8</v>
      </c>
      <c r="BU26" s="11">
        <v>0.875</v>
      </c>
      <c r="BV26" s="11">
        <v>0.75</v>
      </c>
      <c r="BW26" s="11">
        <v>5.875</v>
      </c>
      <c r="BX26" s="11">
        <v>28</v>
      </c>
      <c r="BY26" s="42">
        <f t="shared" si="6"/>
        <v>45</v>
      </c>
      <c r="BZ26" s="43" t="str">
        <f t="shared" si="7"/>
        <v>LONG FLANGE, 2.5-300RFLWN x 9</v>
      </c>
      <c r="CA26" s="14">
        <v>9</v>
      </c>
      <c r="CC26" t="s">
        <v>118</v>
      </c>
      <c r="CD26" s="18" t="s">
        <v>119</v>
      </c>
      <c r="CE26" s="52" t="s">
        <v>65</v>
      </c>
      <c r="CF26" s="18" t="s">
        <v>66</v>
      </c>
      <c r="CG26" s="18" t="s">
        <v>67</v>
      </c>
      <c r="CH26" s="18">
        <v>2</v>
      </c>
      <c r="CI26" s="18">
        <v>300</v>
      </c>
      <c r="CJ26" s="18">
        <v>6</v>
      </c>
      <c r="CK26" s="18" t="s">
        <v>75</v>
      </c>
      <c r="CO26" t="s">
        <v>3844</v>
      </c>
      <c r="CP26">
        <v>2.2524999999999999</v>
      </c>
      <c r="CR26" t="s">
        <v>5123</v>
      </c>
      <c r="CS26" s="16" t="s">
        <v>89</v>
      </c>
      <c r="CT26" s="14">
        <v>300</v>
      </c>
      <c r="CU26" s="14">
        <v>2</v>
      </c>
      <c r="CV26" s="11">
        <v>9</v>
      </c>
      <c r="CW26" s="11" t="s">
        <v>62</v>
      </c>
      <c r="CX26" s="103">
        <v>2</v>
      </c>
      <c r="CY26" s="11">
        <v>3.25</v>
      </c>
      <c r="CZ26" s="42">
        <v>0.625</v>
      </c>
      <c r="DA26" s="107">
        <v>300</v>
      </c>
      <c r="DB26" s="18">
        <v>6.5</v>
      </c>
      <c r="DC26" s="18">
        <v>0.875</v>
      </c>
      <c r="DD26" s="18">
        <v>3.625</v>
      </c>
      <c r="DE26" s="11">
        <v>0.625</v>
      </c>
      <c r="DF26" s="11">
        <v>8</v>
      </c>
      <c r="DG26" s="11">
        <v>0.75</v>
      </c>
      <c r="DH26" s="11">
        <v>5</v>
      </c>
      <c r="DI26" s="42">
        <v>45</v>
      </c>
      <c r="DJ26" s="11">
        <v>19</v>
      </c>
      <c r="DK26" s="43" t="s">
        <v>5124</v>
      </c>
      <c r="DL26" s="90" t="s">
        <v>3796</v>
      </c>
      <c r="DM26" s="18">
        <v>0</v>
      </c>
      <c r="DN26" s="18" t="s">
        <v>3797</v>
      </c>
      <c r="DO26" t="s">
        <v>5078</v>
      </c>
      <c r="DP26">
        <v>1262987</v>
      </c>
      <c r="DQ26" t="s">
        <v>5064</v>
      </c>
      <c r="DR26" s="16" t="s">
        <v>290</v>
      </c>
    </row>
    <row r="27" spans="1:122" x14ac:dyDescent="0.35">
      <c r="A27" s="158" t="s">
        <v>6445</v>
      </c>
      <c r="B27" s="11">
        <v>0.5</v>
      </c>
      <c r="C27">
        <v>80</v>
      </c>
      <c r="D27" t="s">
        <v>299</v>
      </c>
      <c r="E27" s="21" t="s">
        <v>290</v>
      </c>
      <c r="F27">
        <v>0.84</v>
      </c>
      <c r="G27" s="12">
        <v>0.54600000000000004</v>
      </c>
      <c r="H27" s="11">
        <v>0.14699999999999999</v>
      </c>
      <c r="I27" t="s">
        <v>290</v>
      </c>
      <c r="J27">
        <v>80</v>
      </c>
      <c r="K27" s="21" t="s">
        <v>290</v>
      </c>
      <c r="L27" s="1" t="s">
        <v>299</v>
      </c>
      <c r="M27" t="s">
        <v>290</v>
      </c>
      <c r="N27" s="159" t="s">
        <v>290</v>
      </c>
      <c r="P27" s="18">
        <v>16</v>
      </c>
      <c r="Q27" s="18" t="s">
        <v>290</v>
      </c>
      <c r="V27" t="s">
        <v>290</v>
      </c>
      <c r="X27" s="158" t="s">
        <v>6445</v>
      </c>
      <c r="Y27" s="11">
        <v>0.5</v>
      </c>
      <c r="Z27">
        <v>80</v>
      </c>
      <c r="AA27" t="s">
        <v>299</v>
      </c>
      <c r="AB27" s="21" t="s">
        <v>290</v>
      </c>
      <c r="AC27">
        <v>0.84</v>
      </c>
      <c r="AD27" s="12">
        <v>0.54600000000000004</v>
      </c>
      <c r="AE27" s="11">
        <v>0.14699999999999999</v>
      </c>
      <c r="AF27" t="s">
        <v>290</v>
      </c>
      <c r="AG27">
        <v>80</v>
      </c>
      <c r="AH27" s="21" t="s">
        <v>290</v>
      </c>
      <c r="AI27" s="1" t="s">
        <v>299</v>
      </c>
      <c r="AJ27" t="s">
        <v>290</v>
      </c>
      <c r="AK27" s="159" t="s">
        <v>290</v>
      </c>
      <c r="AT27" t="str">
        <f t="shared" si="0"/>
        <v>300-NPS3</v>
      </c>
      <c r="AU27" s="14">
        <v>300</v>
      </c>
      <c r="AV27" s="42">
        <f t="shared" si="8"/>
        <v>3</v>
      </c>
      <c r="AW27" s="14">
        <v>3</v>
      </c>
      <c r="AX27" s="18">
        <v>8.25</v>
      </c>
      <c r="AY27" s="14">
        <v>1.125</v>
      </c>
      <c r="AZ27" s="18">
        <v>5</v>
      </c>
      <c r="BA27" s="42">
        <f t="shared" si="1"/>
        <v>0.8125</v>
      </c>
      <c r="BB27" s="11">
        <v>4.625</v>
      </c>
      <c r="BC27" s="11">
        <v>8</v>
      </c>
      <c r="BD27" s="11">
        <v>0.875</v>
      </c>
      <c r="BE27" s="11">
        <v>0.75</v>
      </c>
      <c r="BF27" s="11">
        <v>6.625</v>
      </c>
      <c r="BG27" s="11">
        <v>36</v>
      </c>
      <c r="BH27" s="42">
        <f t="shared" si="2"/>
        <v>45</v>
      </c>
      <c r="BI27" s="43" t="str">
        <f t="shared" si="3"/>
        <v>LONG FLANGE, 3-300RFLWN</v>
      </c>
      <c r="BJ27" s="44"/>
      <c r="BK27" t="str">
        <f t="shared" si="4"/>
        <v>300-NPS3x9</v>
      </c>
      <c r="BL27" s="14">
        <v>300</v>
      </c>
      <c r="BM27" s="42">
        <f t="shared" si="9"/>
        <v>3</v>
      </c>
      <c r="BN27" s="14">
        <v>3</v>
      </c>
      <c r="BO27" s="18">
        <v>8.25</v>
      </c>
      <c r="BP27" s="14">
        <v>1.125</v>
      </c>
      <c r="BQ27" s="18">
        <v>5</v>
      </c>
      <c r="BR27" s="42">
        <f t="shared" si="5"/>
        <v>0.8125</v>
      </c>
      <c r="BS27" s="11">
        <v>4.625</v>
      </c>
      <c r="BT27" s="11">
        <v>8</v>
      </c>
      <c r="BU27" s="11">
        <v>0.875</v>
      </c>
      <c r="BV27" s="11">
        <v>0.75</v>
      </c>
      <c r="BW27" s="11">
        <v>6.625</v>
      </c>
      <c r="BX27" s="11">
        <v>36</v>
      </c>
      <c r="BY27" s="42">
        <f t="shared" si="6"/>
        <v>45</v>
      </c>
      <c r="BZ27" s="43" t="str">
        <f t="shared" si="7"/>
        <v>LONG FLANGE, 3-300RFLWN x 9</v>
      </c>
      <c r="CA27" s="14">
        <v>9</v>
      </c>
      <c r="CC27" t="s">
        <v>120</v>
      </c>
      <c r="CD27" s="18" t="s">
        <v>121</v>
      </c>
      <c r="CE27" s="52" t="s">
        <v>65</v>
      </c>
      <c r="CF27" s="18" t="s">
        <v>66</v>
      </c>
      <c r="CG27" s="18" t="s">
        <v>67</v>
      </c>
      <c r="CH27" s="18">
        <v>2</v>
      </c>
      <c r="CI27" s="18">
        <v>300</v>
      </c>
      <c r="CJ27" s="18">
        <v>9</v>
      </c>
      <c r="CK27" s="18" t="s">
        <v>75</v>
      </c>
      <c r="CO27" t="s">
        <v>3845</v>
      </c>
      <c r="CP27">
        <v>2.2524999999999999</v>
      </c>
      <c r="CR27" t="s">
        <v>5125</v>
      </c>
      <c r="CS27" s="16" t="s">
        <v>290</v>
      </c>
      <c r="CT27" s="14">
        <v>300</v>
      </c>
      <c r="CU27" s="14">
        <v>2.5</v>
      </c>
      <c r="CV27" s="11">
        <v>9</v>
      </c>
      <c r="CW27" s="11" t="s">
        <v>62</v>
      </c>
      <c r="CX27" s="103">
        <v>2.5</v>
      </c>
      <c r="CY27" s="11">
        <v>3.9375</v>
      </c>
      <c r="CZ27" s="42">
        <v>0.71875</v>
      </c>
      <c r="DA27" s="107">
        <v>300</v>
      </c>
      <c r="DB27" s="18">
        <v>7.5</v>
      </c>
      <c r="DC27" s="18">
        <v>1</v>
      </c>
      <c r="DD27" s="18">
        <v>4.125</v>
      </c>
      <c r="DE27" s="11">
        <v>0.75</v>
      </c>
      <c r="DF27" s="11">
        <v>8</v>
      </c>
      <c r="DG27" s="11">
        <v>0.875</v>
      </c>
      <c r="DH27" s="11">
        <v>5.875</v>
      </c>
      <c r="DI27" s="42">
        <v>45</v>
      </c>
      <c r="DJ27" s="11">
        <v>28</v>
      </c>
      <c r="DK27" s="43" t="s">
        <v>5126</v>
      </c>
      <c r="DL27" s="90" t="s">
        <v>3796</v>
      </c>
      <c r="DM27" s="18">
        <v>0</v>
      </c>
      <c r="DN27" s="18" t="s">
        <v>3797</v>
      </c>
      <c r="DO27" t="s">
        <v>5081</v>
      </c>
      <c r="DP27">
        <v>7448044</v>
      </c>
      <c r="DQ27" t="s">
        <v>5064</v>
      </c>
      <c r="DR27" s="16" t="s">
        <v>290</v>
      </c>
    </row>
    <row r="28" spans="1:122" x14ac:dyDescent="0.35">
      <c r="A28" s="158" t="s">
        <v>6446</v>
      </c>
      <c r="B28" s="11">
        <v>0.5</v>
      </c>
      <c r="C28" s="11">
        <v>160</v>
      </c>
      <c r="D28" t="s">
        <v>299</v>
      </c>
      <c r="E28" s="21" t="s">
        <v>290</v>
      </c>
      <c r="F28">
        <v>0.84</v>
      </c>
      <c r="G28" s="12">
        <v>0.46599999999999997</v>
      </c>
      <c r="H28" s="11">
        <v>0.187</v>
      </c>
      <c r="I28" t="s">
        <v>290</v>
      </c>
      <c r="J28" s="11">
        <v>160</v>
      </c>
      <c r="K28" s="21" t="s">
        <v>290</v>
      </c>
      <c r="L28" s="1" t="s">
        <v>299</v>
      </c>
      <c r="M28" t="s">
        <v>290</v>
      </c>
      <c r="N28" s="159" t="s">
        <v>290</v>
      </c>
      <c r="P28" s="51">
        <v>18</v>
      </c>
      <c r="Q28" s="18" t="s">
        <v>290</v>
      </c>
      <c r="S28" t="s">
        <v>290</v>
      </c>
      <c r="V28" t="s">
        <v>290</v>
      </c>
      <c r="X28" s="158" t="s">
        <v>6446</v>
      </c>
      <c r="Y28" s="11">
        <v>0.5</v>
      </c>
      <c r="Z28" s="11">
        <v>160</v>
      </c>
      <c r="AA28" t="s">
        <v>299</v>
      </c>
      <c r="AB28" s="21" t="s">
        <v>290</v>
      </c>
      <c r="AC28">
        <v>0.84</v>
      </c>
      <c r="AD28" s="12">
        <v>0.46599999999999997</v>
      </c>
      <c r="AE28" s="11">
        <v>0.187</v>
      </c>
      <c r="AF28" t="s">
        <v>290</v>
      </c>
      <c r="AG28" s="11">
        <v>160</v>
      </c>
      <c r="AH28" s="21" t="s">
        <v>290</v>
      </c>
      <c r="AI28" s="1" t="s">
        <v>299</v>
      </c>
      <c r="AJ28" t="s">
        <v>290</v>
      </c>
      <c r="AK28" s="159" t="s">
        <v>290</v>
      </c>
      <c r="AT28" t="str">
        <f t="shared" si="0"/>
        <v>300-NPS3.5</v>
      </c>
      <c r="AU28" s="14">
        <v>300</v>
      </c>
      <c r="AV28" s="42">
        <f t="shared" si="8"/>
        <v>3.5</v>
      </c>
      <c r="AW28" s="14">
        <v>3.5</v>
      </c>
      <c r="AX28" s="18">
        <v>9</v>
      </c>
      <c r="AY28" s="18">
        <v>1.1875</v>
      </c>
      <c r="AZ28" s="18">
        <v>5.5</v>
      </c>
      <c r="BA28" s="42">
        <f t="shared" si="1"/>
        <v>0.875</v>
      </c>
      <c r="BB28" s="11">
        <v>5.25</v>
      </c>
      <c r="BC28" s="11">
        <v>8</v>
      </c>
      <c r="BD28" s="11">
        <v>0.875</v>
      </c>
      <c r="BE28" s="11">
        <v>0.75</v>
      </c>
      <c r="BF28" s="11">
        <v>7.25</v>
      </c>
      <c r="BG28" s="11">
        <v>45</v>
      </c>
      <c r="BH28" s="42">
        <f t="shared" si="2"/>
        <v>45</v>
      </c>
      <c r="BI28" s="43" t="str">
        <f t="shared" si="3"/>
        <v>LONG FLANGE, 3.5-300RFLWN</v>
      </c>
      <c r="BJ28" s="44"/>
      <c r="BK28" t="str">
        <f t="shared" si="4"/>
        <v>300-NPS3.5x9</v>
      </c>
      <c r="BL28" s="14">
        <v>300</v>
      </c>
      <c r="BM28" s="42">
        <f t="shared" si="9"/>
        <v>3.5</v>
      </c>
      <c r="BN28" s="14">
        <v>3.5</v>
      </c>
      <c r="BO28" s="18">
        <v>9</v>
      </c>
      <c r="BP28" s="18">
        <v>1.1875</v>
      </c>
      <c r="BQ28" s="18">
        <v>5.5</v>
      </c>
      <c r="BR28" s="42">
        <f t="shared" si="5"/>
        <v>0.875</v>
      </c>
      <c r="BS28" s="11">
        <v>5.25</v>
      </c>
      <c r="BT28" s="11">
        <v>8</v>
      </c>
      <c r="BU28" s="11">
        <v>0.875</v>
      </c>
      <c r="BV28" s="11">
        <v>0.75</v>
      </c>
      <c r="BW28" s="11">
        <v>7.25</v>
      </c>
      <c r="BX28" s="11">
        <v>45</v>
      </c>
      <c r="BY28" s="42">
        <f t="shared" si="6"/>
        <v>45</v>
      </c>
      <c r="BZ28" s="43" t="str">
        <f t="shared" si="7"/>
        <v>LONG FLANGE, 3.5-300RFLWN x 9</v>
      </c>
      <c r="CA28" s="14">
        <v>9</v>
      </c>
      <c r="CC28" t="s">
        <v>122</v>
      </c>
      <c r="CD28" s="18" t="s">
        <v>123</v>
      </c>
      <c r="CE28" s="52" t="s">
        <v>65</v>
      </c>
      <c r="CF28" s="18" t="s">
        <v>66</v>
      </c>
      <c r="CG28" s="18" t="s">
        <v>67</v>
      </c>
      <c r="CH28" s="18">
        <v>1</v>
      </c>
      <c r="CI28" s="18">
        <v>300</v>
      </c>
      <c r="CJ28" s="18">
        <v>9</v>
      </c>
      <c r="CK28" s="18" t="s">
        <v>78</v>
      </c>
      <c r="CO28" t="s">
        <v>3846</v>
      </c>
      <c r="CP28">
        <v>2.2524999999999999</v>
      </c>
      <c r="CR28" t="s">
        <v>5127</v>
      </c>
      <c r="CS28" s="16" t="s">
        <v>290</v>
      </c>
      <c r="CT28" s="14">
        <v>300</v>
      </c>
      <c r="CU28" s="14">
        <v>3</v>
      </c>
      <c r="CV28" s="11">
        <v>9</v>
      </c>
      <c r="CW28" s="11" t="s">
        <v>62</v>
      </c>
      <c r="CX28" s="103">
        <v>3</v>
      </c>
      <c r="CY28" s="11">
        <v>4.625</v>
      </c>
      <c r="CZ28" s="42">
        <v>0.8125</v>
      </c>
      <c r="DA28" s="107">
        <v>300</v>
      </c>
      <c r="DB28" s="18">
        <v>8.25</v>
      </c>
      <c r="DC28" s="14">
        <v>1.125</v>
      </c>
      <c r="DD28" s="18">
        <v>5</v>
      </c>
      <c r="DE28" s="11">
        <v>0.75</v>
      </c>
      <c r="DF28" s="11">
        <v>8</v>
      </c>
      <c r="DG28" s="11">
        <v>0.875</v>
      </c>
      <c r="DH28" s="11">
        <v>6.625</v>
      </c>
      <c r="DI28" s="42">
        <v>45</v>
      </c>
      <c r="DJ28" s="11">
        <v>36</v>
      </c>
      <c r="DK28" s="43" t="s">
        <v>5128</v>
      </c>
      <c r="DL28" s="90" t="s">
        <v>3796</v>
      </c>
      <c r="DM28" s="18">
        <v>0</v>
      </c>
      <c r="DN28" s="18" t="s">
        <v>3797</v>
      </c>
      <c r="DO28" t="s">
        <v>5084</v>
      </c>
      <c r="DP28">
        <v>16777215</v>
      </c>
      <c r="DQ28" t="s">
        <v>5064</v>
      </c>
      <c r="DR28" s="16" t="s">
        <v>290</v>
      </c>
    </row>
    <row r="29" spans="1:122" x14ac:dyDescent="0.35">
      <c r="A29" s="158" t="s">
        <v>6447</v>
      </c>
      <c r="B29" s="11">
        <v>0.5</v>
      </c>
      <c r="C29" s="11" t="s">
        <v>272</v>
      </c>
      <c r="D29" t="s">
        <v>299</v>
      </c>
      <c r="E29" s="21" t="s">
        <v>290</v>
      </c>
      <c r="F29">
        <v>0.84</v>
      </c>
      <c r="G29" s="12">
        <v>0.54600000000000004</v>
      </c>
      <c r="H29" s="11">
        <v>0.14699999999999999</v>
      </c>
      <c r="I29" t="s">
        <v>272</v>
      </c>
      <c r="J29" s="11">
        <v>2</v>
      </c>
      <c r="K29" s="21" t="s">
        <v>290</v>
      </c>
      <c r="L29" s="1" t="s">
        <v>299</v>
      </c>
      <c r="M29" t="s">
        <v>290</v>
      </c>
      <c r="N29" s="159" t="s">
        <v>290</v>
      </c>
      <c r="P29" s="18">
        <v>20</v>
      </c>
      <c r="Q29" s="18" t="s">
        <v>290</v>
      </c>
      <c r="S29" t="s">
        <v>290</v>
      </c>
      <c r="V29" t="s">
        <v>290</v>
      </c>
      <c r="X29" s="158" t="s">
        <v>6447</v>
      </c>
      <c r="Y29" s="11">
        <v>0.5</v>
      </c>
      <c r="Z29" s="11" t="s">
        <v>272</v>
      </c>
      <c r="AA29" t="s">
        <v>299</v>
      </c>
      <c r="AB29" s="21" t="s">
        <v>290</v>
      </c>
      <c r="AC29">
        <v>0.84</v>
      </c>
      <c r="AD29" s="12">
        <v>0.54600000000000004</v>
      </c>
      <c r="AE29" s="11">
        <v>0.14699999999999999</v>
      </c>
      <c r="AF29" t="s">
        <v>272</v>
      </c>
      <c r="AG29" s="11">
        <v>2</v>
      </c>
      <c r="AH29" s="21" t="s">
        <v>290</v>
      </c>
      <c r="AI29" s="1" t="s">
        <v>299</v>
      </c>
      <c r="AJ29" t="s">
        <v>290</v>
      </c>
      <c r="AK29" s="159" t="s">
        <v>290</v>
      </c>
      <c r="AT29" t="str">
        <f t="shared" si="0"/>
        <v>300-NPS4</v>
      </c>
      <c r="AU29" s="14">
        <v>300</v>
      </c>
      <c r="AV29" s="42">
        <f t="shared" si="8"/>
        <v>4</v>
      </c>
      <c r="AW29" s="14">
        <v>4</v>
      </c>
      <c r="AX29" s="18">
        <v>10</v>
      </c>
      <c r="AY29" s="18">
        <v>1.25</v>
      </c>
      <c r="AZ29" s="18">
        <v>6.1875</v>
      </c>
      <c r="BA29" s="42">
        <f t="shared" si="1"/>
        <v>0.875</v>
      </c>
      <c r="BB29" s="11">
        <v>5.75</v>
      </c>
      <c r="BC29" s="11">
        <v>8</v>
      </c>
      <c r="BD29" s="11">
        <v>0.875</v>
      </c>
      <c r="BE29" s="11">
        <v>0.75</v>
      </c>
      <c r="BF29" s="11">
        <v>7.875</v>
      </c>
      <c r="BG29" s="11">
        <v>54</v>
      </c>
      <c r="BH29" s="42">
        <f t="shared" si="2"/>
        <v>45</v>
      </c>
      <c r="BI29" s="43" t="str">
        <f t="shared" si="3"/>
        <v>LONG FLANGE, 4-300RFLWN</v>
      </c>
      <c r="BJ29" s="44"/>
      <c r="BK29" t="str">
        <f t="shared" si="4"/>
        <v>300-NPS4x12</v>
      </c>
      <c r="BL29" s="14">
        <v>300</v>
      </c>
      <c r="BM29" s="42">
        <f t="shared" si="9"/>
        <v>4</v>
      </c>
      <c r="BN29" s="14">
        <v>4</v>
      </c>
      <c r="BO29" s="18">
        <v>10</v>
      </c>
      <c r="BP29" s="18">
        <v>1.25</v>
      </c>
      <c r="BQ29" s="18">
        <v>6.1875</v>
      </c>
      <c r="BR29" s="42">
        <f t="shared" si="5"/>
        <v>0.875</v>
      </c>
      <c r="BS29" s="11">
        <v>5.75</v>
      </c>
      <c r="BT29" s="11">
        <v>8</v>
      </c>
      <c r="BU29" s="11">
        <v>0.875</v>
      </c>
      <c r="BV29" s="11">
        <v>0.75</v>
      </c>
      <c r="BW29" s="11">
        <v>7.875</v>
      </c>
      <c r="BX29" s="11">
        <v>54</v>
      </c>
      <c r="BY29" s="42">
        <f t="shared" si="6"/>
        <v>45</v>
      </c>
      <c r="BZ29" s="43" t="str">
        <f t="shared" si="7"/>
        <v>LONG FLANGE, 4-300RFLWN x 12</v>
      </c>
      <c r="CA29" s="14">
        <v>12</v>
      </c>
      <c r="CC29" t="s">
        <v>124</v>
      </c>
      <c r="CD29" s="18" t="s">
        <v>125</v>
      </c>
      <c r="CE29" s="52" t="s">
        <v>65</v>
      </c>
      <c r="CF29" s="18" t="s">
        <v>66</v>
      </c>
      <c r="CG29" s="18" t="s">
        <v>67</v>
      </c>
      <c r="CH29" s="18">
        <v>0.75</v>
      </c>
      <c r="CI29" s="18">
        <v>150</v>
      </c>
      <c r="CJ29" s="18">
        <v>9</v>
      </c>
      <c r="CK29" s="18" t="s">
        <v>81</v>
      </c>
      <c r="CO29" t="s">
        <v>3847</v>
      </c>
      <c r="CP29">
        <v>2.2524999999999999</v>
      </c>
      <c r="CR29" t="s">
        <v>5129</v>
      </c>
      <c r="CS29" s="16" t="s">
        <v>290</v>
      </c>
      <c r="CT29" s="14">
        <v>300</v>
      </c>
      <c r="CU29" s="14">
        <v>3.5</v>
      </c>
      <c r="CV29" s="11">
        <v>9</v>
      </c>
      <c r="CW29" s="11" t="s">
        <v>62</v>
      </c>
      <c r="CX29" s="103">
        <v>3.5</v>
      </c>
      <c r="CY29" s="11">
        <v>5.25</v>
      </c>
      <c r="CZ29" s="42">
        <v>0.875</v>
      </c>
      <c r="DA29" s="107">
        <v>300</v>
      </c>
      <c r="DB29" s="18">
        <v>9</v>
      </c>
      <c r="DC29" s="18">
        <v>1.1875</v>
      </c>
      <c r="DD29" s="18">
        <v>5.5</v>
      </c>
      <c r="DE29" s="11">
        <v>0.75</v>
      </c>
      <c r="DF29" s="11">
        <v>8</v>
      </c>
      <c r="DG29" s="11">
        <v>0.875</v>
      </c>
      <c r="DH29" s="11">
        <v>7.25</v>
      </c>
      <c r="DI29" s="42">
        <v>45</v>
      </c>
      <c r="DJ29" s="11">
        <v>45</v>
      </c>
      <c r="DK29" s="43" t="s">
        <v>5130</v>
      </c>
      <c r="DL29" s="90" t="s">
        <v>3796</v>
      </c>
      <c r="DM29" s="18">
        <v>0</v>
      </c>
      <c r="DN29" s="18" t="s">
        <v>3797</v>
      </c>
      <c r="DO29" t="s">
        <v>5087</v>
      </c>
      <c r="DP29">
        <v>12632256</v>
      </c>
      <c r="DQ29" t="s">
        <v>5064</v>
      </c>
      <c r="DR29" s="16" t="s">
        <v>290</v>
      </c>
    </row>
    <row r="30" spans="1:122" x14ac:dyDescent="0.35">
      <c r="A30" s="160" t="s">
        <v>6448</v>
      </c>
      <c r="B30" s="2">
        <v>0.5</v>
      </c>
      <c r="C30" s="4" t="s">
        <v>273</v>
      </c>
      <c r="D30" s="4" t="s">
        <v>299</v>
      </c>
      <c r="E30" s="23" t="s">
        <v>290</v>
      </c>
      <c r="F30" s="4">
        <v>0.84</v>
      </c>
      <c r="G30" s="3">
        <v>0.252</v>
      </c>
      <c r="H30" s="2">
        <v>0.29399999999999998</v>
      </c>
      <c r="I30" s="2" t="s">
        <v>273</v>
      </c>
      <c r="J30" s="4">
        <v>4</v>
      </c>
      <c r="K30" s="23" t="s">
        <v>290</v>
      </c>
      <c r="L30" s="6" t="s">
        <v>299</v>
      </c>
      <c r="M30" s="4" t="s">
        <v>290</v>
      </c>
      <c r="N30" s="161" t="s">
        <v>290</v>
      </c>
      <c r="P30" s="18">
        <v>22</v>
      </c>
      <c r="Q30" s="18" t="s">
        <v>290</v>
      </c>
      <c r="S30" t="s">
        <v>290</v>
      </c>
      <c r="V30" t="s">
        <v>290</v>
      </c>
      <c r="X30" s="160" t="s">
        <v>6448</v>
      </c>
      <c r="Y30" s="2">
        <v>0.5</v>
      </c>
      <c r="Z30" s="4" t="s">
        <v>273</v>
      </c>
      <c r="AA30" s="4" t="s">
        <v>299</v>
      </c>
      <c r="AB30" s="23" t="s">
        <v>290</v>
      </c>
      <c r="AC30" s="4">
        <v>0.84</v>
      </c>
      <c r="AD30" s="3">
        <v>0.252</v>
      </c>
      <c r="AE30" s="2">
        <v>0.29399999999999998</v>
      </c>
      <c r="AF30" s="2" t="s">
        <v>273</v>
      </c>
      <c r="AG30" s="4">
        <v>4</v>
      </c>
      <c r="AH30" s="23" t="s">
        <v>290</v>
      </c>
      <c r="AI30" s="6" t="s">
        <v>299</v>
      </c>
      <c r="AJ30" s="4" t="s">
        <v>290</v>
      </c>
      <c r="AK30" s="161" t="s">
        <v>290</v>
      </c>
      <c r="AT30" t="str">
        <f t="shared" si="0"/>
        <v>300-NPS5</v>
      </c>
      <c r="AU30" s="14">
        <v>300</v>
      </c>
      <c r="AV30" s="42">
        <f t="shared" si="8"/>
        <v>5</v>
      </c>
      <c r="AW30" s="14">
        <v>5</v>
      </c>
      <c r="AX30" s="18">
        <v>11</v>
      </c>
      <c r="AY30" s="18">
        <v>1.375</v>
      </c>
      <c r="AZ30" s="18">
        <v>7.3125</v>
      </c>
      <c r="BA30" s="42">
        <f t="shared" si="1"/>
        <v>1</v>
      </c>
      <c r="BB30" s="11">
        <v>7</v>
      </c>
      <c r="BC30" s="11">
        <v>8</v>
      </c>
      <c r="BD30" s="11">
        <v>0.875</v>
      </c>
      <c r="BE30" s="11">
        <v>0.75</v>
      </c>
      <c r="BF30" s="11">
        <v>9.25</v>
      </c>
      <c r="BG30" s="11">
        <v>86</v>
      </c>
      <c r="BH30" s="42">
        <f t="shared" si="2"/>
        <v>45</v>
      </c>
      <c r="BI30" s="43" t="str">
        <f t="shared" si="3"/>
        <v>LONG FLANGE, 5-300RFLWN</v>
      </c>
      <c r="BJ30" s="44"/>
      <c r="BK30" t="str">
        <f t="shared" si="4"/>
        <v>300-NPS5x12</v>
      </c>
      <c r="BL30" s="14">
        <v>300</v>
      </c>
      <c r="BM30" s="42">
        <f t="shared" si="9"/>
        <v>5</v>
      </c>
      <c r="BN30" s="14">
        <v>5</v>
      </c>
      <c r="BO30" s="18">
        <v>11</v>
      </c>
      <c r="BP30" s="18">
        <v>1.375</v>
      </c>
      <c r="BQ30" s="18">
        <v>7.3125</v>
      </c>
      <c r="BR30" s="42">
        <f t="shared" si="5"/>
        <v>1</v>
      </c>
      <c r="BS30" s="11">
        <v>7</v>
      </c>
      <c r="BT30" s="11">
        <v>8</v>
      </c>
      <c r="BU30" s="11">
        <v>0.875</v>
      </c>
      <c r="BV30" s="11">
        <v>0.75</v>
      </c>
      <c r="BW30" s="11">
        <v>9.25</v>
      </c>
      <c r="BX30" s="11">
        <v>86</v>
      </c>
      <c r="BY30" s="42">
        <f t="shared" si="6"/>
        <v>45</v>
      </c>
      <c r="BZ30" s="43" t="str">
        <f t="shared" si="7"/>
        <v>LONG FLANGE, 5-300RFLWN x 12</v>
      </c>
      <c r="CA30" s="14">
        <v>12</v>
      </c>
      <c r="CC30" t="s">
        <v>126</v>
      </c>
      <c r="CD30" s="18" t="s">
        <v>127</v>
      </c>
      <c r="CE30" s="52" t="s">
        <v>65</v>
      </c>
      <c r="CF30" s="18" t="s">
        <v>66</v>
      </c>
      <c r="CG30" s="18" t="s">
        <v>67</v>
      </c>
      <c r="CH30" s="18">
        <v>1</v>
      </c>
      <c r="CI30" s="18">
        <v>150</v>
      </c>
      <c r="CJ30" s="18">
        <v>6</v>
      </c>
      <c r="CK30" s="18" t="s">
        <v>81</v>
      </c>
      <c r="CO30" t="s">
        <v>3848</v>
      </c>
      <c r="CP30">
        <v>2.2524999999999999</v>
      </c>
      <c r="CR30" t="s">
        <v>5131</v>
      </c>
      <c r="CS30" s="16" t="s">
        <v>93</v>
      </c>
      <c r="CT30" s="14">
        <v>300</v>
      </c>
      <c r="CU30" s="14">
        <v>4</v>
      </c>
      <c r="CV30" s="11">
        <v>12</v>
      </c>
      <c r="CW30" s="11" t="s">
        <v>62</v>
      </c>
      <c r="CX30" s="103">
        <v>4</v>
      </c>
      <c r="CY30" s="11">
        <v>5.75</v>
      </c>
      <c r="CZ30" s="42">
        <v>0.875</v>
      </c>
      <c r="DA30" s="107">
        <v>300</v>
      </c>
      <c r="DB30" s="18">
        <v>10</v>
      </c>
      <c r="DC30" s="18">
        <v>1.25</v>
      </c>
      <c r="DD30" s="18">
        <v>6.1875</v>
      </c>
      <c r="DE30" s="11">
        <v>0.75</v>
      </c>
      <c r="DF30" s="11">
        <v>8</v>
      </c>
      <c r="DG30" s="11">
        <v>0.875</v>
      </c>
      <c r="DH30" s="11">
        <v>7.875</v>
      </c>
      <c r="DI30" s="42">
        <v>45</v>
      </c>
      <c r="DJ30" s="11">
        <v>54</v>
      </c>
      <c r="DK30" s="43" t="s">
        <v>5132</v>
      </c>
      <c r="DL30" s="90" t="s">
        <v>3796</v>
      </c>
      <c r="DM30" s="18">
        <v>0</v>
      </c>
      <c r="DN30" s="18" t="s">
        <v>3797</v>
      </c>
      <c r="DO30" t="s">
        <v>5090</v>
      </c>
      <c r="DP30">
        <v>255</v>
      </c>
      <c r="DQ30" t="s">
        <v>5064</v>
      </c>
      <c r="DR30" s="16" t="s">
        <v>290</v>
      </c>
    </row>
    <row r="31" spans="1:122" x14ac:dyDescent="0.35">
      <c r="A31" s="156" t="s">
        <v>6449</v>
      </c>
      <c r="B31" s="11">
        <v>0.75000000000000011</v>
      </c>
      <c r="C31" s="11">
        <v>5</v>
      </c>
      <c r="D31" t="s">
        <v>299</v>
      </c>
      <c r="E31" s="21" t="s">
        <v>290</v>
      </c>
      <c r="F31" s="11">
        <v>1.05</v>
      </c>
      <c r="G31" s="12">
        <v>0.92</v>
      </c>
      <c r="H31" s="11">
        <v>6.5000000000000002E-2</v>
      </c>
      <c r="I31" t="s">
        <v>290</v>
      </c>
      <c r="J31" s="11">
        <v>5</v>
      </c>
      <c r="K31" s="21" t="s">
        <v>290</v>
      </c>
      <c r="L31" s="11" t="s">
        <v>299</v>
      </c>
      <c r="M31" t="s">
        <v>290</v>
      </c>
      <c r="N31" s="159" t="s">
        <v>290</v>
      </c>
      <c r="P31" s="18">
        <v>24</v>
      </c>
      <c r="Q31" s="18" t="s">
        <v>290</v>
      </c>
      <c r="S31" t="s">
        <v>290</v>
      </c>
      <c r="V31" t="s">
        <v>290</v>
      </c>
      <c r="X31" s="156" t="s">
        <v>6449</v>
      </c>
      <c r="Y31" s="11">
        <v>0.75000000000000011</v>
      </c>
      <c r="Z31" s="11">
        <v>5</v>
      </c>
      <c r="AA31" t="s">
        <v>299</v>
      </c>
      <c r="AB31" s="21" t="s">
        <v>290</v>
      </c>
      <c r="AC31" s="11">
        <v>1.05</v>
      </c>
      <c r="AD31" s="12">
        <v>0.92</v>
      </c>
      <c r="AE31" s="11">
        <v>6.5000000000000002E-2</v>
      </c>
      <c r="AF31" t="s">
        <v>290</v>
      </c>
      <c r="AG31" s="11">
        <v>5</v>
      </c>
      <c r="AH31" s="21" t="s">
        <v>290</v>
      </c>
      <c r="AI31" s="11" t="s">
        <v>299</v>
      </c>
      <c r="AJ31" t="s">
        <v>290</v>
      </c>
      <c r="AK31" s="159" t="s">
        <v>290</v>
      </c>
      <c r="AT31" t="str">
        <f t="shared" si="0"/>
        <v>300-NPS6</v>
      </c>
      <c r="AU31" s="14">
        <v>300</v>
      </c>
      <c r="AV31" s="42">
        <f t="shared" si="8"/>
        <v>6</v>
      </c>
      <c r="AW31" s="14">
        <v>6</v>
      </c>
      <c r="AX31" s="18">
        <v>12.5</v>
      </c>
      <c r="AY31" s="18">
        <v>1.4375</v>
      </c>
      <c r="AZ31" s="18">
        <v>8.5</v>
      </c>
      <c r="BA31" s="42">
        <f t="shared" si="1"/>
        <v>1.0625</v>
      </c>
      <c r="BB31" s="11">
        <v>8.125</v>
      </c>
      <c r="BC31" s="11">
        <v>12</v>
      </c>
      <c r="BD31" s="11">
        <v>0.875</v>
      </c>
      <c r="BE31" s="11">
        <v>0.75</v>
      </c>
      <c r="BF31" s="11">
        <v>10.625</v>
      </c>
      <c r="BG31" s="11">
        <v>108</v>
      </c>
      <c r="BH31" s="42">
        <f t="shared" si="2"/>
        <v>30</v>
      </c>
      <c r="BI31" s="43" t="str">
        <f t="shared" si="3"/>
        <v>LONG FLANGE, 6-300RFLWN</v>
      </c>
      <c r="BJ31" s="44"/>
      <c r="BK31" t="str">
        <f t="shared" si="4"/>
        <v>300-NPS6x12</v>
      </c>
      <c r="BL31" s="14">
        <v>300</v>
      </c>
      <c r="BM31" s="42">
        <f t="shared" si="9"/>
        <v>6</v>
      </c>
      <c r="BN31" s="14">
        <v>6</v>
      </c>
      <c r="BO31" s="18">
        <v>12.5</v>
      </c>
      <c r="BP31" s="18">
        <v>1.4375</v>
      </c>
      <c r="BQ31" s="18">
        <v>8.5</v>
      </c>
      <c r="BR31" s="42">
        <f t="shared" si="5"/>
        <v>1.0625</v>
      </c>
      <c r="BS31" s="11">
        <v>8.125</v>
      </c>
      <c r="BT31" s="11">
        <v>12</v>
      </c>
      <c r="BU31" s="11">
        <v>0.875</v>
      </c>
      <c r="BV31" s="11">
        <v>0.75</v>
      </c>
      <c r="BW31" s="11">
        <v>10.625</v>
      </c>
      <c r="BX31" s="11">
        <v>108</v>
      </c>
      <c r="BY31" s="42">
        <f t="shared" si="6"/>
        <v>30</v>
      </c>
      <c r="BZ31" s="43" t="str">
        <f t="shared" si="7"/>
        <v>LONG FLANGE, 6-300RFLWN x 12</v>
      </c>
      <c r="CA31" s="14">
        <v>12</v>
      </c>
      <c r="CC31" t="s">
        <v>128</v>
      </c>
      <c r="CD31" s="18" t="s">
        <v>129</v>
      </c>
      <c r="CE31" s="52" t="s">
        <v>65</v>
      </c>
      <c r="CF31" s="18" t="s">
        <v>66</v>
      </c>
      <c r="CG31" s="18" t="s">
        <v>67</v>
      </c>
      <c r="CH31" s="18">
        <v>1</v>
      </c>
      <c r="CI31" s="18">
        <v>600</v>
      </c>
      <c r="CJ31" s="18">
        <v>6</v>
      </c>
      <c r="CK31" s="18" t="s">
        <v>84</v>
      </c>
      <c r="CO31" t="s">
        <v>3849</v>
      </c>
      <c r="CP31">
        <v>2.2524999999999999</v>
      </c>
      <c r="CR31" t="s">
        <v>5133</v>
      </c>
      <c r="CS31" s="16" t="s">
        <v>290</v>
      </c>
      <c r="CT31" s="14">
        <v>300</v>
      </c>
      <c r="CU31" s="14">
        <v>5</v>
      </c>
      <c r="CV31" s="11">
        <v>12</v>
      </c>
      <c r="CW31" s="11" t="s">
        <v>62</v>
      </c>
      <c r="CX31" s="103">
        <v>5</v>
      </c>
      <c r="CY31" s="11">
        <v>7</v>
      </c>
      <c r="CZ31" s="42">
        <v>1</v>
      </c>
      <c r="DA31" s="107">
        <v>300</v>
      </c>
      <c r="DB31" s="18">
        <v>11</v>
      </c>
      <c r="DC31" s="18">
        <v>1.375</v>
      </c>
      <c r="DD31" s="18">
        <v>7.3125</v>
      </c>
      <c r="DE31" s="11">
        <v>0.75</v>
      </c>
      <c r="DF31" s="11">
        <v>8</v>
      </c>
      <c r="DG31" s="11">
        <v>0.875</v>
      </c>
      <c r="DH31" s="11">
        <v>9.25</v>
      </c>
      <c r="DI31" s="42">
        <v>45</v>
      </c>
      <c r="DJ31" s="11">
        <v>86</v>
      </c>
      <c r="DK31" s="43" t="s">
        <v>5134</v>
      </c>
      <c r="DL31" s="90" t="s">
        <v>3796</v>
      </c>
      <c r="DM31" s="18">
        <v>0</v>
      </c>
      <c r="DN31" s="18" t="s">
        <v>3797</v>
      </c>
      <c r="DO31" t="s">
        <v>5093</v>
      </c>
      <c r="DP31">
        <v>33023</v>
      </c>
      <c r="DQ31" t="s">
        <v>5064</v>
      </c>
      <c r="DR31" s="16" t="s">
        <v>290</v>
      </c>
    </row>
    <row r="32" spans="1:122" x14ac:dyDescent="0.35">
      <c r="A32" s="156" t="s">
        <v>6450</v>
      </c>
      <c r="B32" s="11">
        <v>0.75000000000000011</v>
      </c>
      <c r="C32" s="11">
        <v>10</v>
      </c>
      <c r="D32" t="s">
        <v>299</v>
      </c>
      <c r="E32" s="21" t="s">
        <v>290</v>
      </c>
      <c r="F32" s="11">
        <v>1.05</v>
      </c>
      <c r="G32" s="12">
        <v>0.88400000000000001</v>
      </c>
      <c r="H32" s="11">
        <v>8.3000000000000004E-2</v>
      </c>
      <c r="I32" t="s">
        <v>290</v>
      </c>
      <c r="J32" s="11">
        <v>10</v>
      </c>
      <c r="K32" s="21" t="s">
        <v>290</v>
      </c>
      <c r="L32" s="11" t="s">
        <v>299</v>
      </c>
      <c r="M32" t="s">
        <v>290</v>
      </c>
      <c r="N32" s="159" t="s">
        <v>290</v>
      </c>
      <c r="P32" s="18">
        <v>26</v>
      </c>
      <c r="Q32" s="18" t="s">
        <v>290</v>
      </c>
      <c r="S32" t="s">
        <v>290</v>
      </c>
      <c r="V32" t="s">
        <v>290</v>
      </c>
      <c r="X32" s="156" t="s">
        <v>6450</v>
      </c>
      <c r="Y32" s="11">
        <v>0.75000000000000011</v>
      </c>
      <c r="Z32" s="11">
        <v>10</v>
      </c>
      <c r="AA32" t="s">
        <v>299</v>
      </c>
      <c r="AB32" s="21" t="s">
        <v>290</v>
      </c>
      <c r="AC32" s="11">
        <v>1.05</v>
      </c>
      <c r="AD32" s="12">
        <v>0.88400000000000001</v>
      </c>
      <c r="AE32" s="11">
        <v>8.3000000000000004E-2</v>
      </c>
      <c r="AF32" t="s">
        <v>290</v>
      </c>
      <c r="AG32" s="11">
        <v>10</v>
      </c>
      <c r="AH32" s="21" t="s">
        <v>290</v>
      </c>
      <c r="AI32" s="11" t="s">
        <v>299</v>
      </c>
      <c r="AJ32" t="s">
        <v>290</v>
      </c>
      <c r="AK32" s="159" t="s">
        <v>290</v>
      </c>
      <c r="AT32" t="str">
        <f t="shared" si="0"/>
        <v>300-NPS8</v>
      </c>
      <c r="AU32" s="14">
        <v>300</v>
      </c>
      <c r="AV32" s="42">
        <f t="shared" si="8"/>
        <v>8</v>
      </c>
      <c r="AW32" s="14">
        <v>8</v>
      </c>
      <c r="AX32" s="18">
        <v>15</v>
      </c>
      <c r="AY32" s="18">
        <v>1.625</v>
      </c>
      <c r="AZ32" s="18">
        <v>10.625</v>
      </c>
      <c r="BA32" s="42">
        <f t="shared" si="1"/>
        <v>1.125</v>
      </c>
      <c r="BB32" s="11">
        <v>10.25</v>
      </c>
      <c r="BC32" s="11">
        <v>12</v>
      </c>
      <c r="BD32" s="11">
        <v>1</v>
      </c>
      <c r="BE32" s="11">
        <v>0.875</v>
      </c>
      <c r="BF32" s="11">
        <v>13</v>
      </c>
      <c r="BG32" s="11">
        <v>150</v>
      </c>
      <c r="BH32" s="42">
        <f t="shared" si="2"/>
        <v>30</v>
      </c>
      <c r="BI32" s="43" t="str">
        <f t="shared" si="3"/>
        <v>LONG FLANGE, 8-300RFLWN</v>
      </c>
      <c r="BJ32" s="44"/>
      <c r="BK32" t="str">
        <f t="shared" si="4"/>
        <v>300-NPS8x12</v>
      </c>
      <c r="BL32" s="14">
        <v>300</v>
      </c>
      <c r="BM32" s="42">
        <f t="shared" si="9"/>
        <v>8</v>
      </c>
      <c r="BN32" s="14">
        <v>8</v>
      </c>
      <c r="BO32" s="18">
        <v>15</v>
      </c>
      <c r="BP32" s="18">
        <v>1.625</v>
      </c>
      <c r="BQ32" s="18">
        <v>10.625</v>
      </c>
      <c r="BR32" s="42">
        <f t="shared" si="5"/>
        <v>1.125</v>
      </c>
      <c r="BS32" s="11">
        <v>10.25</v>
      </c>
      <c r="BT32" s="11">
        <v>12</v>
      </c>
      <c r="BU32" s="11">
        <v>1</v>
      </c>
      <c r="BV32" s="11">
        <v>0.875</v>
      </c>
      <c r="BW32" s="11">
        <v>13</v>
      </c>
      <c r="BX32" s="11">
        <v>150</v>
      </c>
      <c r="BY32" s="42">
        <f t="shared" si="6"/>
        <v>30</v>
      </c>
      <c r="BZ32" s="43" t="str">
        <f t="shared" si="7"/>
        <v>LONG FLANGE, 8-300RFLWN x 12</v>
      </c>
      <c r="CA32" s="14">
        <v>12</v>
      </c>
      <c r="CC32" t="s">
        <v>130</v>
      </c>
      <c r="CD32" s="18" t="s">
        <v>131</v>
      </c>
      <c r="CE32" s="52" t="s">
        <v>65</v>
      </c>
      <c r="CF32" s="18" t="s">
        <v>66</v>
      </c>
      <c r="CG32" s="18" t="s">
        <v>67</v>
      </c>
      <c r="CH32" s="18">
        <v>1.5</v>
      </c>
      <c r="CI32" s="18">
        <v>600</v>
      </c>
      <c r="CJ32" s="18">
        <v>6</v>
      </c>
      <c r="CK32" s="18" t="s">
        <v>84</v>
      </c>
      <c r="CO32" t="s">
        <v>3850</v>
      </c>
      <c r="CP32">
        <v>2.4424999999999999</v>
      </c>
      <c r="CR32" t="s">
        <v>5135</v>
      </c>
      <c r="CS32" s="16" t="s">
        <v>290</v>
      </c>
      <c r="CT32" s="14">
        <v>300</v>
      </c>
      <c r="CU32" s="14">
        <v>6</v>
      </c>
      <c r="CV32" s="11">
        <v>12</v>
      </c>
      <c r="CW32" s="11" t="s">
        <v>62</v>
      </c>
      <c r="CX32" s="103">
        <v>6</v>
      </c>
      <c r="CY32" s="11">
        <v>8.125</v>
      </c>
      <c r="CZ32" s="42">
        <v>1.0625</v>
      </c>
      <c r="DA32" s="107">
        <v>300</v>
      </c>
      <c r="DB32" s="18">
        <v>12.5</v>
      </c>
      <c r="DC32" s="18">
        <v>1.4375</v>
      </c>
      <c r="DD32" s="18">
        <v>8.5</v>
      </c>
      <c r="DE32" s="11">
        <v>0.75</v>
      </c>
      <c r="DF32" s="11">
        <v>12</v>
      </c>
      <c r="DG32" s="11">
        <v>0.875</v>
      </c>
      <c r="DH32" s="11">
        <v>10.625</v>
      </c>
      <c r="DI32" s="42">
        <v>30</v>
      </c>
      <c r="DJ32" s="11">
        <v>108</v>
      </c>
      <c r="DK32" s="43" t="s">
        <v>5136</v>
      </c>
      <c r="DL32" s="90" t="s">
        <v>3796</v>
      </c>
      <c r="DM32" s="18">
        <v>0</v>
      </c>
      <c r="DN32" s="18" t="s">
        <v>3797</v>
      </c>
      <c r="DO32" t="s">
        <v>5078</v>
      </c>
      <c r="DP32">
        <v>1262987</v>
      </c>
      <c r="DQ32" t="s">
        <v>5064</v>
      </c>
      <c r="DR32" s="16" t="s">
        <v>290</v>
      </c>
    </row>
    <row r="33" spans="1:122" x14ac:dyDescent="0.35">
      <c r="A33" s="158" t="s">
        <v>6451</v>
      </c>
      <c r="B33" s="11">
        <v>0.75000000000000011</v>
      </c>
      <c r="C33">
        <v>40</v>
      </c>
      <c r="D33" t="s">
        <v>299</v>
      </c>
      <c r="E33" s="21" t="s">
        <v>290</v>
      </c>
      <c r="F33" s="11">
        <v>1.05</v>
      </c>
      <c r="G33" s="12">
        <v>0.82400000000000007</v>
      </c>
      <c r="H33" s="11">
        <v>0.113</v>
      </c>
      <c r="I33" t="s">
        <v>290</v>
      </c>
      <c r="J33">
        <v>40</v>
      </c>
      <c r="K33" s="21" t="s">
        <v>290</v>
      </c>
      <c r="L33" s="1" t="s">
        <v>299</v>
      </c>
      <c r="M33" t="s">
        <v>290</v>
      </c>
      <c r="N33" s="159" t="s">
        <v>290</v>
      </c>
      <c r="P33" s="18">
        <v>28</v>
      </c>
      <c r="Q33" s="18" t="s">
        <v>290</v>
      </c>
      <c r="S33" t="s">
        <v>290</v>
      </c>
      <c r="T33" t="s">
        <v>290</v>
      </c>
      <c r="V33" t="s">
        <v>290</v>
      </c>
      <c r="X33" s="158" t="s">
        <v>6451</v>
      </c>
      <c r="Y33" s="11">
        <v>0.75000000000000011</v>
      </c>
      <c r="Z33">
        <v>40</v>
      </c>
      <c r="AA33" t="s">
        <v>299</v>
      </c>
      <c r="AB33" s="21" t="s">
        <v>290</v>
      </c>
      <c r="AC33" s="11">
        <v>1.05</v>
      </c>
      <c r="AD33" s="12">
        <v>0.82400000000000007</v>
      </c>
      <c r="AE33" s="11">
        <v>0.113</v>
      </c>
      <c r="AF33" t="s">
        <v>290</v>
      </c>
      <c r="AG33">
        <v>40</v>
      </c>
      <c r="AH33" s="21" t="s">
        <v>290</v>
      </c>
      <c r="AI33" s="1" t="s">
        <v>299</v>
      </c>
      <c r="AJ33" t="s">
        <v>290</v>
      </c>
      <c r="AK33" s="159" t="s">
        <v>290</v>
      </c>
      <c r="AT33" t="str">
        <f t="shared" si="0"/>
        <v>300-NPS10</v>
      </c>
      <c r="AU33" s="14">
        <v>300</v>
      </c>
      <c r="AV33" s="42">
        <f t="shared" si="8"/>
        <v>10</v>
      </c>
      <c r="AW33" s="14">
        <v>10</v>
      </c>
      <c r="AX33" s="18">
        <v>17.5</v>
      </c>
      <c r="AY33" s="18">
        <v>1.875</v>
      </c>
      <c r="AZ33" s="18">
        <v>12.75</v>
      </c>
      <c r="BA33" s="42">
        <f t="shared" si="1"/>
        <v>1.3125</v>
      </c>
      <c r="BB33" s="11">
        <v>12.625</v>
      </c>
      <c r="BC33" s="11">
        <v>16</v>
      </c>
      <c r="BD33" s="11">
        <v>1.125</v>
      </c>
      <c r="BE33" s="11">
        <v>1</v>
      </c>
      <c r="BF33" s="11">
        <v>15.25</v>
      </c>
      <c r="BG33" s="11">
        <v>218</v>
      </c>
      <c r="BH33" s="42">
        <f t="shared" si="2"/>
        <v>22.5</v>
      </c>
      <c r="BI33" s="43" t="str">
        <f t="shared" si="3"/>
        <v>LONG FLANGE, 10-300RFLWN</v>
      </c>
      <c r="BJ33" s="44"/>
      <c r="BK33" t="str">
        <f t="shared" si="4"/>
        <v>300-NPS10x12</v>
      </c>
      <c r="BL33" s="14">
        <v>300</v>
      </c>
      <c r="BM33" s="42">
        <f t="shared" si="9"/>
        <v>10</v>
      </c>
      <c r="BN33" s="14">
        <v>10</v>
      </c>
      <c r="BO33" s="18">
        <v>17.5</v>
      </c>
      <c r="BP33" s="18">
        <v>1.875</v>
      </c>
      <c r="BQ33" s="18">
        <v>12.75</v>
      </c>
      <c r="BR33" s="42">
        <f t="shared" si="5"/>
        <v>1.3125</v>
      </c>
      <c r="BS33" s="11">
        <v>12.625</v>
      </c>
      <c r="BT33" s="11">
        <v>16</v>
      </c>
      <c r="BU33" s="11">
        <v>1.125</v>
      </c>
      <c r="BV33" s="11">
        <v>1</v>
      </c>
      <c r="BW33" s="11">
        <v>15.25</v>
      </c>
      <c r="BX33" s="11">
        <v>218</v>
      </c>
      <c r="BY33" s="42">
        <f t="shared" si="6"/>
        <v>22.5</v>
      </c>
      <c r="BZ33" s="43" t="str">
        <f t="shared" si="7"/>
        <v>LONG FLANGE, 10-300RFLWN x 12</v>
      </c>
      <c r="CA33" s="14">
        <v>12</v>
      </c>
      <c r="CC33" t="s">
        <v>132</v>
      </c>
      <c r="CD33" s="18" t="s">
        <v>133</v>
      </c>
      <c r="CE33" s="52" t="s">
        <v>65</v>
      </c>
      <c r="CF33" s="18" t="s">
        <v>66</v>
      </c>
      <c r="CG33" s="18" t="s">
        <v>67</v>
      </c>
      <c r="CH33" s="18">
        <v>1</v>
      </c>
      <c r="CI33" s="18">
        <v>150</v>
      </c>
      <c r="CJ33" s="18">
        <v>6</v>
      </c>
      <c r="CK33" s="18" t="s">
        <v>87</v>
      </c>
      <c r="CO33" t="s">
        <v>3851</v>
      </c>
      <c r="CP33">
        <v>2.4424999999999999</v>
      </c>
      <c r="CR33" t="s">
        <v>5137</v>
      </c>
      <c r="CS33" s="16" t="s">
        <v>290</v>
      </c>
      <c r="CT33" s="14">
        <v>300</v>
      </c>
      <c r="CU33" s="14">
        <v>8</v>
      </c>
      <c r="CV33" s="11">
        <v>12</v>
      </c>
      <c r="CW33" s="11" t="s">
        <v>62</v>
      </c>
      <c r="CX33" s="103">
        <v>8</v>
      </c>
      <c r="CY33" s="11">
        <v>10.25</v>
      </c>
      <c r="CZ33" s="42">
        <v>1.125</v>
      </c>
      <c r="DA33" s="107">
        <v>300</v>
      </c>
      <c r="DB33" s="18">
        <v>15</v>
      </c>
      <c r="DC33" s="18">
        <v>1.625</v>
      </c>
      <c r="DD33" s="18">
        <v>10.625</v>
      </c>
      <c r="DE33" s="11">
        <v>0.875</v>
      </c>
      <c r="DF33" s="11">
        <v>12</v>
      </c>
      <c r="DG33" s="11">
        <v>1</v>
      </c>
      <c r="DH33" s="11">
        <v>13</v>
      </c>
      <c r="DI33" s="42">
        <v>30</v>
      </c>
      <c r="DJ33" s="11">
        <v>150</v>
      </c>
      <c r="DK33" s="43" t="s">
        <v>5138</v>
      </c>
      <c r="DL33" s="90" t="s">
        <v>3796</v>
      </c>
      <c r="DM33" s="18">
        <v>0</v>
      </c>
      <c r="DN33" s="18" t="s">
        <v>3797</v>
      </c>
      <c r="DO33" t="s">
        <v>5098</v>
      </c>
      <c r="DP33">
        <v>65535</v>
      </c>
      <c r="DQ33" t="s">
        <v>5064</v>
      </c>
      <c r="DR33" s="16" t="s">
        <v>290</v>
      </c>
    </row>
    <row r="34" spans="1:122" x14ac:dyDescent="0.35">
      <c r="A34" s="158" t="s">
        <v>6452</v>
      </c>
      <c r="B34" s="11">
        <v>0.75000000000000011</v>
      </c>
      <c r="C34" t="s">
        <v>6422</v>
      </c>
      <c r="D34" t="s">
        <v>299</v>
      </c>
      <c r="E34" s="21" t="s">
        <v>290</v>
      </c>
      <c r="F34" s="11">
        <v>1.05</v>
      </c>
      <c r="G34" s="12">
        <v>0.82400000000000007</v>
      </c>
      <c r="H34" s="11">
        <v>0.113</v>
      </c>
      <c r="I34" t="s">
        <v>6422</v>
      </c>
      <c r="J34">
        <v>1</v>
      </c>
      <c r="K34" s="21" t="s">
        <v>290</v>
      </c>
      <c r="L34" s="1" t="s">
        <v>299</v>
      </c>
      <c r="M34" t="s">
        <v>290</v>
      </c>
      <c r="N34" s="159" t="s">
        <v>290</v>
      </c>
      <c r="P34" s="18">
        <v>30</v>
      </c>
      <c r="Q34" s="18" t="s">
        <v>290</v>
      </c>
      <c r="S34" t="s">
        <v>290</v>
      </c>
      <c r="T34" t="s">
        <v>290</v>
      </c>
      <c r="V34" t="s">
        <v>290</v>
      </c>
      <c r="X34" s="158" t="s">
        <v>6452</v>
      </c>
      <c r="Y34" s="11">
        <v>0.75000000000000011</v>
      </c>
      <c r="Z34" t="s">
        <v>6422</v>
      </c>
      <c r="AA34" t="s">
        <v>299</v>
      </c>
      <c r="AB34" s="21" t="s">
        <v>290</v>
      </c>
      <c r="AC34" s="11">
        <v>1.05</v>
      </c>
      <c r="AD34" s="12">
        <v>0.82400000000000007</v>
      </c>
      <c r="AE34" s="11">
        <v>0.113</v>
      </c>
      <c r="AF34" t="s">
        <v>6422</v>
      </c>
      <c r="AG34">
        <v>1</v>
      </c>
      <c r="AH34" s="21" t="s">
        <v>290</v>
      </c>
      <c r="AI34" s="1" t="s">
        <v>299</v>
      </c>
      <c r="AJ34" t="s">
        <v>290</v>
      </c>
      <c r="AK34" s="159" t="s">
        <v>290</v>
      </c>
      <c r="AT34" t="str">
        <f t="shared" si="0"/>
        <v>300-NPS12</v>
      </c>
      <c r="AU34" s="14">
        <v>300</v>
      </c>
      <c r="AV34" s="42">
        <f t="shared" si="8"/>
        <v>12</v>
      </c>
      <c r="AW34" s="14">
        <v>12</v>
      </c>
      <c r="AX34" s="18">
        <v>20.5</v>
      </c>
      <c r="AY34" s="18">
        <v>2</v>
      </c>
      <c r="AZ34" s="18">
        <v>15</v>
      </c>
      <c r="BA34" s="42">
        <f t="shared" si="1"/>
        <v>1.375</v>
      </c>
      <c r="BB34" s="11">
        <v>14.75</v>
      </c>
      <c r="BC34" s="11">
        <v>16</v>
      </c>
      <c r="BD34" s="11">
        <v>1.25</v>
      </c>
      <c r="BE34" s="11">
        <v>1.125</v>
      </c>
      <c r="BF34" s="11">
        <v>17.75</v>
      </c>
      <c r="BG34" s="11">
        <v>289</v>
      </c>
      <c r="BH34" s="42">
        <f t="shared" si="2"/>
        <v>22.5</v>
      </c>
      <c r="BI34" s="43" t="str">
        <f t="shared" si="3"/>
        <v>LONG FLANGE, 12-300RFLWN</v>
      </c>
      <c r="BJ34" s="44"/>
      <c r="BK34" t="str">
        <f t="shared" si="4"/>
        <v>300-NPS12x12</v>
      </c>
      <c r="BL34" s="14">
        <v>300</v>
      </c>
      <c r="BM34" s="42">
        <f t="shared" si="9"/>
        <v>12</v>
      </c>
      <c r="BN34" s="14">
        <v>12</v>
      </c>
      <c r="BO34" s="18">
        <v>20.5</v>
      </c>
      <c r="BP34" s="18">
        <v>2</v>
      </c>
      <c r="BQ34" s="18">
        <v>15</v>
      </c>
      <c r="BR34" s="42">
        <f t="shared" si="5"/>
        <v>1.375</v>
      </c>
      <c r="BS34" s="11">
        <v>14.75</v>
      </c>
      <c r="BT34" s="11">
        <v>16</v>
      </c>
      <c r="BU34" s="11">
        <v>1.25</v>
      </c>
      <c r="BV34" s="11">
        <v>1.125</v>
      </c>
      <c r="BW34" s="11">
        <v>17.75</v>
      </c>
      <c r="BX34" s="11">
        <v>289</v>
      </c>
      <c r="BY34" s="42">
        <f t="shared" si="6"/>
        <v>22.5</v>
      </c>
      <c r="BZ34" s="43" t="str">
        <f t="shared" si="7"/>
        <v>LONG FLANGE, 12-300RFLWN x 12</v>
      </c>
      <c r="CA34" s="14">
        <v>12</v>
      </c>
      <c r="CC34" t="s">
        <v>134</v>
      </c>
      <c r="CD34" s="18" t="s">
        <v>135</v>
      </c>
      <c r="CE34" s="52" t="s">
        <v>65</v>
      </c>
      <c r="CF34" s="18" t="s">
        <v>66</v>
      </c>
      <c r="CG34" s="18" t="s">
        <v>67</v>
      </c>
      <c r="CH34" s="18">
        <v>1</v>
      </c>
      <c r="CI34" s="18">
        <v>150</v>
      </c>
      <c r="CJ34" s="18">
        <v>9</v>
      </c>
      <c r="CK34" s="18" t="s">
        <v>87</v>
      </c>
      <c r="CO34" t="s">
        <v>3852</v>
      </c>
      <c r="CP34">
        <v>2.4424999999999999</v>
      </c>
      <c r="CR34" t="s">
        <v>5139</v>
      </c>
      <c r="CS34" s="16" t="s">
        <v>290</v>
      </c>
      <c r="CT34" s="14">
        <v>300</v>
      </c>
      <c r="CU34" s="14">
        <v>10</v>
      </c>
      <c r="CV34" s="11">
        <v>12</v>
      </c>
      <c r="CW34" s="11" t="s">
        <v>62</v>
      </c>
      <c r="CX34" s="103">
        <v>10</v>
      </c>
      <c r="CY34" s="11">
        <v>12.625</v>
      </c>
      <c r="CZ34" s="42">
        <v>1.3125</v>
      </c>
      <c r="DA34" s="107">
        <v>300</v>
      </c>
      <c r="DB34" s="18">
        <v>17.5</v>
      </c>
      <c r="DC34" s="18">
        <v>1.875</v>
      </c>
      <c r="DD34" s="18">
        <v>12.75</v>
      </c>
      <c r="DE34" s="11">
        <v>1</v>
      </c>
      <c r="DF34" s="11">
        <v>16</v>
      </c>
      <c r="DG34" s="11">
        <v>1.125</v>
      </c>
      <c r="DH34" s="11">
        <v>15.25</v>
      </c>
      <c r="DI34" s="42">
        <v>22.5</v>
      </c>
      <c r="DJ34" s="11">
        <v>218</v>
      </c>
      <c r="DK34" s="43" t="s">
        <v>5140</v>
      </c>
      <c r="DL34" s="90" t="s">
        <v>3796</v>
      </c>
      <c r="DM34" s="18">
        <v>0</v>
      </c>
      <c r="DN34" s="18" t="s">
        <v>3797</v>
      </c>
      <c r="DO34" t="s">
        <v>5069</v>
      </c>
      <c r="DP34">
        <v>65280</v>
      </c>
      <c r="DQ34" t="s">
        <v>5064</v>
      </c>
      <c r="DR34" s="16" t="s">
        <v>290</v>
      </c>
    </row>
    <row r="35" spans="1:122" x14ac:dyDescent="0.35">
      <c r="A35" s="158" t="s">
        <v>6453</v>
      </c>
      <c r="B35" s="11">
        <v>0.75000000000000011</v>
      </c>
      <c r="C35">
        <v>80</v>
      </c>
      <c r="D35" t="s">
        <v>299</v>
      </c>
      <c r="E35" s="21" t="s">
        <v>290</v>
      </c>
      <c r="F35" s="11">
        <v>1.05</v>
      </c>
      <c r="G35" s="12">
        <v>0.74199999999999999</v>
      </c>
      <c r="H35" s="11">
        <v>0.154</v>
      </c>
      <c r="I35" t="s">
        <v>290</v>
      </c>
      <c r="J35">
        <v>80</v>
      </c>
      <c r="K35" s="21" t="s">
        <v>290</v>
      </c>
      <c r="L35" s="1" t="s">
        <v>299</v>
      </c>
      <c r="M35" t="s">
        <v>290</v>
      </c>
      <c r="N35" s="159" t="s">
        <v>290</v>
      </c>
      <c r="P35" s="51">
        <v>32</v>
      </c>
      <c r="Q35" s="18" t="s">
        <v>290</v>
      </c>
      <c r="S35" t="s">
        <v>290</v>
      </c>
      <c r="T35" t="s">
        <v>290</v>
      </c>
      <c r="V35" t="s">
        <v>290</v>
      </c>
      <c r="X35" s="158" t="s">
        <v>6453</v>
      </c>
      <c r="Y35" s="11">
        <v>0.75000000000000011</v>
      </c>
      <c r="Z35">
        <v>80</v>
      </c>
      <c r="AA35" t="s">
        <v>299</v>
      </c>
      <c r="AB35" s="21" t="s">
        <v>290</v>
      </c>
      <c r="AC35" s="11">
        <v>1.05</v>
      </c>
      <c r="AD35" s="12">
        <v>0.74199999999999999</v>
      </c>
      <c r="AE35" s="11">
        <v>0.154</v>
      </c>
      <c r="AF35" t="s">
        <v>290</v>
      </c>
      <c r="AG35">
        <v>80</v>
      </c>
      <c r="AH35" s="21" t="s">
        <v>290</v>
      </c>
      <c r="AI35" s="1" t="s">
        <v>299</v>
      </c>
      <c r="AJ35" t="s">
        <v>290</v>
      </c>
      <c r="AK35" s="159" t="s">
        <v>290</v>
      </c>
      <c r="AT35" t="str">
        <f t="shared" si="0"/>
        <v>300-NPS14</v>
      </c>
      <c r="AU35" s="14">
        <v>300</v>
      </c>
      <c r="AV35" s="42">
        <f t="shared" si="8"/>
        <v>14</v>
      </c>
      <c r="AW35" s="14">
        <v>14</v>
      </c>
      <c r="AX35" s="18">
        <v>23</v>
      </c>
      <c r="AY35" s="18">
        <v>2.125</v>
      </c>
      <c r="AZ35" s="18">
        <v>16.25</v>
      </c>
      <c r="BA35" s="42">
        <f t="shared" si="1"/>
        <v>1.375</v>
      </c>
      <c r="BB35" s="11">
        <v>16.75</v>
      </c>
      <c r="BC35" s="11">
        <v>20</v>
      </c>
      <c r="BD35" s="11">
        <v>1.25</v>
      </c>
      <c r="BE35" s="11">
        <v>1.125</v>
      </c>
      <c r="BF35" s="11">
        <v>20.25</v>
      </c>
      <c r="BG35" s="11">
        <v>342</v>
      </c>
      <c r="BH35" s="42">
        <f t="shared" si="2"/>
        <v>18</v>
      </c>
      <c r="BI35" s="43" t="str">
        <f t="shared" si="3"/>
        <v>LONG FLANGE, 14-300RFLWN</v>
      </c>
      <c r="BJ35" s="44"/>
      <c r="BK35" t="str">
        <f t="shared" si="4"/>
        <v>300-NPS14x12</v>
      </c>
      <c r="BL35" s="14">
        <v>300</v>
      </c>
      <c r="BM35" s="42">
        <f t="shared" si="9"/>
        <v>14</v>
      </c>
      <c r="BN35" s="14">
        <v>14</v>
      </c>
      <c r="BO35" s="18">
        <v>23</v>
      </c>
      <c r="BP35" s="18">
        <v>2.125</v>
      </c>
      <c r="BQ35" s="18">
        <v>16.25</v>
      </c>
      <c r="BR35" s="42">
        <f t="shared" si="5"/>
        <v>1.375</v>
      </c>
      <c r="BS35" s="11">
        <v>16.75</v>
      </c>
      <c r="BT35" s="11">
        <v>20</v>
      </c>
      <c r="BU35" s="11">
        <v>1.25</v>
      </c>
      <c r="BV35" s="11">
        <v>1.125</v>
      </c>
      <c r="BW35" s="11">
        <v>20.25</v>
      </c>
      <c r="BX35" s="11">
        <v>342</v>
      </c>
      <c r="BY35" s="42">
        <f t="shared" si="6"/>
        <v>18</v>
      </c>
      <c r="BZ35" s="43" t="str">
        <f t="shared" si="7"/>
        <v>LONG FLANGE, 14-300RFLWN x 12</v>
      </c>
      <c r="CA35" s="14">
        <v>12</v>
      </c>
      <c r="CC35" t="s">
        <v>136</v>
      </c>
      <c r="CD35" s="18" t="s">
        <v>137</v>
      </c>
      <c r="CE35" s="52" t="s">
        <v>65</v>
      </c>
      <c r="CF35" s="18" t="s">
        <v>66</v>
      </c>
      <c r="CG35" s="18" t="s">
        <v>67</v>
      </c>
      <c r="CH35" s="18">
        <v>1</v>
      </c>
      <c r="CI35" s="18">
        <v>300</v>
      </c>
      <c r="CJ35" s="18">
        <v>6</v>
      </c>
      <c r="CK35" s="18" t="s">
        <v>87</v>
      </c>
      <c r="CO35" t="s">
        <v>3853</v>
      </c>
      <c r="CP35">
        <v>2.4424999999999999</v>
      </c>
      <c r="CR35" t="s">
        <v>5141</v>
      </c>
      <c r="CS35" s="16" t="s">
        <v>290</v>
      </c>
      <c r="CT35" s="14">
        <v>300</v>
      </c>
      <c r="CU35" s="14">
        <v>12</v>
      </c>
      <c r="CV35" s="11">
        <v>12</v>
      </c>
      <c r="CW35" s="11" t="s">
        <v>62</v>
      </c>
      <c r="CX35" s="103">
        <v>12</v>
      </c>
      <c r="CY35" s="11">
        <v>14.75</v>
      </c>
      <c r="CZ35" s="42">
        <v>1.375</v>
      </c>
      <c r="DA35" s="107">
        <v>300</v>
      </c>
      <c r="DB35" s="18">
        <v>20.5</v>
      </c>
      <c r="DC35" s="18">
        <v>2</v>
      </c>
      <c r="DD35" s="18">
        <v>15</v>
      </c>
      <c r="DE35" s="11">
        <v>1.125</v>
      </c>
      <c r="DF35" s="11">
        <v>16</v>
      </c>
      <c r="DG35" s="11">
        <v>1.25</v>
      </c>
      <c r="DH35" s="11">
        <v>17.75</v>
      </c>
      <c r="DI35" s="42">
        <v>22.5</v>
      </c>
      <c r="DJ35" s="11">
        <v>289</v>
      </c>
      <c r="DK35" s="43" t="s">
        <v>5142</v>
      </c>
      <c r="DL35" s="90" t="s">
        <v>3796</v>
      </c>
      <c r="DM35" s="18">
        <v>0</v>
      </c>
      <c r="DN35" s="18" t="s">
        <v>3797</v>
      </c>
      <c r="DO35" t="s">
        <v>5072</v>
      </c>
      <c r="DP35">
        <v>12800</v>
      </c>
      <c r="DQ35" t="s">
        <v>5064</v>
      </c>
      <c r="DR35" s="16" t="s">
        <v>290</v>
      </c>
    </row>
    <row r="36" spans="1:122" x14ac:dyDescent="0.35">
      <c r="A36" s="158" t="s">
        <v>6454</v>
      </c>
      <c r="B36" s="11">
        <v>0.75000000000000011</v>
      </c>
      <c r="C36" s="11">
        <v>160</v>
      </c>
      <c r="D36" t="s">
        <v>299</v>
      </c>
      <c r="E36" s="21" t="s">
        <v>290</v>
      </c>
      <c r="F36" s="11">
        <v>1.05</v>
      </c>
      <c r="G36" s="12">
        <v>0.6140000000000001</v>
      </c>
      <c r="H36" s="11">
        <v>0.218</v>
      </c>
      <c r="I36" t="s">
        <v>290</v>
      </c>
      <c r="J36" s="11">
        <v>160</v>
      </c>
      <c r="K36" s="21" t="s">
        <v>290</v>
      </c>
      <c r="L36" s="1" t="s">
        <v>299</v>
      </c>
      <c r="M36" t="s">
        <v>290</v>
      </c>
      <c r="N36" s="159" t="s">
        <v>290</v>
      </c>
      <c r="P36" s="18">
        <v>34</v>
      </c>
      <c r="Q36" s="18" t="s">
        <v>290</v>
      </c>
      <c r="S36" t="s">
        <v>290</v>
      </c>
      <c r="T36" t="s">
        <v>290</v>
      </c>
      <c r="V36" t="s">
        <v>290</v>
      </c>
      <c r="X36" s="158" t="s">
        <v>6454</v>
      </c>
      <c r="Y36" s="11">
        <v>0.75000000000000011</v>
      </c>
      <c r="Z36" s="11">
        <v>160</v>
      </c>
      <c r="AA36" t="s">
        <v>299</v>
      </c>
      <c r="AB36" s="21" t="s">
        <v>290</v>
      </c>
      <c r="AC36" s="11">
        <v>1.05</v>
      </c>
      <c r="AD36" s="12">
        <v>0.6140000000000001</v>
      </c>
      <c r="AE36" s="11">
        <v>0.218</v>
      </c>
      <c r="AF36" t="s">
        <v>290</v>
      </c>
      <c r="AG36" s="11">
        <v>160</v>
      </c>
      <c r="AH36" s="21" t="s">
        <v>290</v>
      </c>
      <c r="AI36" s="1" t="s">
        <v>299</v>
      </c>
      <c r="AJ36" t="s">
        <v>290</v>
      </c>
      <c r="AK36" s="159" t="s">
        <v>290</v>
      </c>
      <c r="AT36" t="str">
        <f t="shared" ref="AT36:AT67" si="10">CONCATENATE(AU36,"-NPS",AW36)</f>
        <v>300-NPS16</v>
      </c>
      <c r="AU36" s="14">
        <v>300</v>
      </c>
      <c r="AV36" s="42">
        <f t="shared" si="8"/>
        <v>16</v>
      </c>
      <c r="AW36" s="14">
        <v>16</v>
      </c>
      <c r="AX36" s="18">
        <v>25.5</v>
      </c>
      <c r="AY36" s="18">
        <v>2.25</v>
      </c>
      <c r="AZ36" s="18">
        <v>18.5</v>
      </c>
      <c r="BA36" s="42">
        <f t="shared" ref="BA36:BA67" si="11">(BB36-AV36)/2</f>
        <v>1.5</v>
      </c>
      <c r="BB36" s="11">
        <v>19</v>
      </c>
      <c r="BC36" s="11">
        <v>20</v>
      </c>
      <c r="BD36" s="11">
        <v>1.375</v>
      </c>
      <c r="BE36" s="11">
        <v>1.25</v>
      </c>
      <c r="BF36" s="11">
        <v>22.5</v>
      </c>
      <c r="BG36" s="11">
        <v>426</v>
      </c>
      <c r="BH36" s="42">
        <f t="shared" ref="BH36:BH67" si="12">360/BC36</f>
        <v>18</v>
      </c>
      <c r="BI36" s="43" t="str">
        <f t="shared" ref="BI36:BI67" si="13">CONCATENATE("LONG FLANGE, ",AW36,"-",AU36,"RFLWN")</f>
        <v>LONG FLANGE, 16-300RFLWN</v>
      </c>
      <c r="BJ36" s="44"/>
      <c r="BK36" t="str">
        <f t="shared" ref="BK36:BK67" si="14">CONCATENATE(BL36,"-NPS",BN36,"x",CA36)</f>
        <v>300-NPS16x12</v>
      </c>
      <c r="BL36" s="14">
        <v>300</v>
      </c>
      <c r="BM36" s="42">
        <f t="shared" si="9"/>
        <v>16</v>
      </c>
      <c r="BN36" s="14">
        <v>16</v>
      </c>
      <c r="BO36" s="18">
        <v>25.5</v>
      </c>
      <c r="BP36" s="18">
        <v>2.25</v>
      </c>
      <c r="BQ36" s="18">
        <v>18.5</v>
      </c>
      <c r="BR36" s="42">
        <f t="shared" ref="BR36:BR67" si="15">(BS36-BM36)/2</f>
        <v>1.5</v>
      </c>
      <c r="BS36" s="11">
        <v>19</v>
      </c>
      <c r="BT36" s="11">
        <v>20</v>
      </c>
      <c r="BU36" s="11">
        <v>1.375</v>
      </c>
      <c r="BV36" s="11">
        <v>1.25</v>
      </c>
      <c r="BW36" s="11">
        <v>22.5</v>
      </c>
      <c r="BX36" s="11">
        <v>426</v>
      </c>
      <c r="BY36" s="42">
        <f t="shared" ref="BY36:BY67" si="16">360/BT36</f>
        <v>18</v>
      </c>
      <c r="BZ36" s="43" t="str">
        <f t="shared" ref="BZ36:BZ67" si="17">CONCATENATE("LONG FLANGE, ",BN36,"-",BL36,"RFLWN x ",CA36)</f>
        <v>LONG FLANGE, 16-300RFLWN x 12</v>
      </c>
      <c r="CA36" s="14">
        <v>12</v>
      </c>
      <c r="CC36" t="s">
        <v>138</v>
      </c>
      <c r="CD36" s="18" t="s">
        <v>139</v>
      </c>
      <c r="CE36" s="52" t="s">
        <v>65</v>
      </c>
      <c r="CF36" s="18" t="s">
        <v>66</v>
      </c>
      <c r="CG36" s="18" t="s">
        <v>67</v>
      </c>
      <c r="CH36" s="18">
        <v>1.5</v>
      </c>
      <c r="CI36" s="18">
        <v>300</v>
      </c>
      <c r="CJ36" s="18">
        <v>6</v>
      </c>
      <c r="CK36" s="18" t="s">
        <v>87</v>
      </c>
      <c r="CO36" t="s">
        <v>3854</v>
      </c>
      <c r="CP36">
        <v>2.4424999999999999</v>
      </c>
      <c r="CR36" t="s">
        <v>5143</v>
      </c>
      <c r="CS36" s="16" t="s">
        <v>290</v>
      </c>
      <c r="CT36" s="14">
        <v>300</v>
      </c>
      <c r="CU36" s="14">
        <v>14</v>
      </c>
      <c r="CV36" s="11">
        <v>12</v>
      </c>
      <c r="CW36" s="11" t="s">
        <v>62</v>
      </c>
      <c r="CX36" s="103">
        <v>14</v>
      </c>
      <c r="CY36" s="11">
        <v>16.75</v>
      </c>
      <c r="CZ36" s="42">
        <v>1.375</v>
      </c>
      <c r="DA36" s="107">
        <v>300</v>
      </c>
      <c r="DB36" s="18">
        <v>23</v>
      </c>
      <c r="DC36" s="18">
        <v>2.125</v>
      </c>
      <c r="DD36" s="18">
        <v>16.25</v>
      </c>
      <c r="DE36" s="11">
        <v>1.125</v>
      </c>
      <c r="DF36" s="11">
        <v>20</v>
      </c>
      <c r="DG36" s="11">
        <v>1.25</v>
      </c>
      <c r="DH36" s="11">
        <v>20.25</v>
      </c>
      <c r="DI36" s="42">
        <v>18</v>
      </c>
      <c r="DJ36" s="11">
        <v>342</v>
      </c>
      <c r="DK36" s="43" t="s">
        <v>5144</v>
      </c>
      <c r="DL36" s="90" t="s">
        <v>3796</v>
      </c>
      <c r="DM36" s="18">
        <v>0</v>
      </c>
      <c r="DN36" s="18" t="s">
        <v>3797</v>
      </c>
      <c r="DO36" t="s">
        <v>5105</v>
      </c>
      <c r="DP36">
        <v>16711680</v>
      </c>
      <c r="DQ36" t="s">
        <v>5064</v>
      </c>
      <c r="DR36" s="16" t="s">
        <v>290</v>
      </c>
    </row>
    <row r="37" spans="1:122" x14ac:dyDescent="0.35">
      <c r="A37" s="158" t="s">
        <v>6455</v>
      </c>
      <c r="B37" s="11">
        <v>0.75000000000000011</v>
      </c>
      <c r="C37" s="11" t="s">
        <v>272</v>
      </c>
      <c r="D37" t="s">
        <v>299</v>
      </c>
      <c r="E37" s="21" t="s">
        <v>290</v>
      </c>
      <c r="F37" s="11">
        <v>1.05</v>
      </c>
      <c r="G37" s="12">
        <v>0.74199999999999999</v>
      </c>
      <c r="H37" s="11">
        <v>0.154</v>
      </c>
      <c r="I37" t="s">
        <v>272</v>
      </c>
      <c r="J37" s="11">
        <v>2</v>
      </c>
      <c r="K37" s="21" t="s">
        <v>290</v>
      </c>
      <c r="L37" s="1" t="s">
        <v>299</v>
      </c>
      <c r="M37" t="s">
        <v>290</v>
      </c>
      <c r="N37" s="159" t="s">
        <v>290</v>
      </c>
      <c r="P37" s="18">
        <v>36</v>
      </c>
      <c r="Q37" s="18" t="s">
        <v>290</v>
      </c>
      <c r="S37" t="s">
        <v>290</v>
      </c>
      <c r="T37" t="s">
        <v>290</v>
      </c>
      <c r="V37" t="s">
        <v>290</v>
      </c>
      <c r="X37" s="158" t="s">
        <v>6455</v>
      </c>
      <c r="Y37" s="11">
        <v>0.75000000000000011</v>
      </c>
      <c r="Z37" s="11" t="s">
        <v>272</v>
      </c>
      <c r="AA37" t="s">
        <v>299</v>
      </c>
      <c r="AB37" s="21" t="s">
        <v>290</v>
      </c>
      <c r="AC37" s="11">
        <v>1.05</v>
      </c>
      <c r="AD37" s="12">
        <v>0.74199999999999999</v>
      </c>
      <c r="AE37" s="11">
        <v>0.154</v>
      </c>
      <c r="AF37" t="s">
        <v>272</v>
      </c>
      <c r="AG37" s="11">
        <v>2</v>
      </c>
      <c r="AH37" s="21" t="s">
        <v>290</v>
      </c>
      <c r="AI37" s="1" t="s">
        <v>299</v>
      </c>
      <c r="AJ37" t="s">
        <v>290</v>
      </c>
      <c r="AK37" s="159" t="s">
        <v>290</v>
      </c>
      <c r="AT37" t="str">
        <f t="shared" si="10"/>
        <v>300-NPS18</v>
      </c>
      <c r="AU37" s="14">
        <v>300</v>
      </c>
      <c r="AV37" s="42">
        <f t="shared" ref="AV37:AV68" si="18">AW37</f>
        <v>18</v>
      </c>
      <c r="AW37" s="14">
        <v>18</v>
      </c>
      <c r="AX37" s="18">
        <v>28</v>
      </c>
      <c r="AY37" s="18">
        <v>2.375</v>
      </c>
      <c r="AZ37" s="18">
        <v>21</v>
      </c>
      <c r="BA37" s="42">
        <f t="shared" si="11"/>
        <v>1.5</v>
      </c>
      <c r="BB37" s="11">
        <v>21</v>
      </c>
      <c r="BC37" s="11">
        <v>24</v>
      </c>
      <c r="BD37" s="11">
        <v>1.375</v>
      </c>
      <c r="BE37" s="11">
        <v>1.25</v>
      </c>
      <c r="BF37" s="11">
        <v>24.75</v>
      </c>
      <c r="BG37" s="11">
        <v>493</v>
      </c>
      <c r="BH37" s="42">
        <f t="shared" si="12"/>
        <v>15</v>
      </c>
      <c r="BI37" s="43" t="str">
        <f t="shared" si="13"/>
        <v>LONG FLANGE, 18-300RFLWN</v>
      </c>
      <c r="BJ37" s="44"/>
      <c r="BK37" t="str">
        <f t="shared" si="14"/>
        <v>300-NPS18x12</v>
      </c>
      <c r="BL37" s="14">
        <v>300</v>
      </c>
      <c r="BM37" s="42">
        <f t="shared" ref="BM37:BM68" si="19">BN37</f>
        <v>18</v>
      </c>
      <c r="BN37" s="14">
        <v>18</v>
      </c>
      <c r="BO37" s="18">
        <v>28</v>
      </c>
      <c r="BP37" s="18">
        <v>2.375</v>
      </c>
      <c r="BQ37" s="18">
        <v>21</v>
      </c>
      <c r="BR37" s="42">
        <f t="shared" si="15"/>
        <v>1.5</v>
      </c>
      <c r="BS37" s="11">
        <v>21</v>
      </c>
      <c r="BT37" s="11">
        <v>24</v>
      </c>
      <c r="BU37" s="11">
        <v>1.375</v>
      </c>
      <c r="BV37" s="11">
        <v>1.25</v>
      </c>
      <c r="BW37" s="11">
        <v>24.75</v>
      </c>
      <c r="BX37" s="11">
        <v>493</v>
      </c>
      <c r="BY37" s="42">
        <f t="shared" si="16"/>
        <v>15</v>
      </c>
      <c r="BZ37" s="43" t="str">
        <f t="shared" si="17"/>
        <v>LONG FLANGE, 18-300RFLWN x 12</v>
      </c>
      <c r="CA37" s="14">
        <v>12</v>
      </c>
      <c r="CC37" t="s">
        <v>140</v>
      </c>
      <c r="CD37" s="18" t="s">
        <v>141</v>
      </c>
      <c r="CE37" s="52" t="s">
        <v>65</v>
      </c>
      <c r="CF37" s="18" t="s">
        <v>66</v>
      </c>
      <c r="CG37" s="18" t="s">
        <v>67</v>
      </c>
      <c r="CH37" s="18">
        <v>1.5</v>
      </c>
      <c r="CI37" s="18">
        <v>300</v>
      </c>
      <c r="CJ37" s="18">
        <v>7.5</v>
      </c>
      <c r="CK37" s="18" t="s">
        <v>87</v>
      </c>
      <c r="CL37" t="s">
        <v>271</v>
      </c>
      <c r="CO37" t="s">
        <v>3855</v>
      </c>
      <c r="CP37">
        <v>2.4424999999999999</v>
      </c>
      <c r="CR37" t="s">
        <v>5145</v>
      </c>
      <c r="CS37" s="16" t="s">
        <v>290</v>
      </c>
      <c r="CT37" s="14">
        <v>300</v>
      </c>
      <c r="CU37" s="14">
        <v>16</v>
      </c>
      <c r="CV37" s="11">
        <v>12</v>
      </c>
      <c r="CW37" s="11" t="s">
        <v>62</v>
      </c>
      <c r="CX37" s="103">
        <v>16</v>
      </c>
      <c r="CY37" s="11">
        <v>19</v>
      </c>
      <c r="CZ37" s="42">
        <v>1.5</v>
      </c>
      <c r="DA37" s="107">
        <v>300</v>
      </c>
      <c r="DB37" s="18">
        <v>25.5</v>
      </c>
      <c r="DC37" s="18">
        <v>2.25</v>
      </c>
      <c r="DD37" s="18">
        <v>18.5</v>
      </c>
      <c r="DE37" s="11">
        <v>1.25</v>
      </c>
      <c r="DF37" s="11">
        <v>20</v>
      </c>
      <c r="DG37" s="11">
        <v>1.375</v>
      </c>
      <c r="DH37" s="11">
        <v>22.5</v>
      </c>
      <c r="DI37" s="42">
        <v>18</v>
      </c>
      <c r="DJ37" s="11">
        <v>426</v>
      </c>
      <c r="DK37" s="43" t="s">
        <v>5146</v>
      </c>
      <c r="DL37" s="90" t="s">
        <v>3796</v>
      </c>
      <c r="DM37" s="18">
        <v>0</v>
      </c>
      <c r="DN37" s="18" t="s">
        <v>3797</v>
      </c>
      <c r="DO37" t="s">
        <v>5108</v>
      </c>
      <c r="DP37">
        <v>16776960</v>
      </c>
      <c r="DQ37" t="s">
        <v>5064</v>
      </c>
      <c r="DR37" s="16" t="s">
        <v>290</v>
      </c>
    </row>
    <row r="38" spans="1:122" x14ac:dyDescent="0.35">
      <c r="A38" s="160" t="s">
        <v>6456</v>
      </c>
      <c r="B38" s="2">
        <v>0.75000000000000011</v>
      </c>
      <c r="C38" s="4" t="s">
        <v>273</v>
      </c>
      <c r="D38" s="4" t="s">
        <v>299</v>
      </c>
      <c r="E38" s="23" t="s">
        <v>290</v>
      </c>
      <c r="F38" s="2">
        <v>1.05</v>
      </c>
      <c r="G38" s="3">
        <v>0.43400000000000005</v>
      </c>
      <c r="H38" s="2">
        <v>0.308</v>
      </c>
      <c r="I38" s="2" t="s">
        <v>273</v>
      </c>
      <c r="J38" s="4">
        <v>4</v>
      </c>
      <c r="K38" s="23" t="s">
        <v>290</v>
      </c>
      <c r="L38" s="6" t="s">
        <v>299</v>
      </c>
      <c r="M38" s="4" t="s">
        <v>290</v>
      </c>
      <c r="N38" s="161" t="s">
        <v>290</v>
      </c>
      <c r="P38" s="18">
        <v>42</v>
      </c>
      <c r="Q38" s="18" t="s">
        <v>290</v>
      </c>
      <c r="S38" t="s">
        <v>290</v>
      </c>
      <c r="T38" t="s">
        <v>290</v>
      </c>
      <c r="V38" t="s">
        <v>290</v>
      </c>
      <c r="X38" s="160" t="s">
        <v>6456</v>
      </c>
      <c r="Y38" s="2">
        <v>0.75000000000000011</v>
      </c>
      <c r="Z38" s="4" t="s">
        <v>273</v>
      </c>
      <c r="AA38" s="4" t="s">
        <v>299</v>
      </c>
      <c r="AB38" s="23" t="s">
        <v>290</v>
      </c>
      <c r="AC38" s="2">
        <v>1.05</v>
      </c>
      <c r="AD38" s="3">
        <v>0.43400000000000005</v>
      </c>
      <c r="AE38" s="2">
        <v>0.308</v>
      </c>
      <c r="AF38" s="2" t="s">
        <v>273</v>
      </c>
      <c r="AG38" s="4">
        <v>4</v>
      </c>
      <c r="AH38" s="23" t="s">
        <v>290</v>
      </c>
      <c r="AI38" s="6" t="s">
        <v>299</v>
      </c>
      <c r="AJ38" s="4" t="s">
        <v>290</v>
      </c>
      <c r="AK38" s="161" t="s">
        <v>290</v>
      </c>
      <c r="AT38" t="str">
        <f t="shared" si="10"/>
        <v>300-NPS20</v>
      </c>
      <c r="AU38" s="14">
        <v>300</v>
      </c>
      <c r="AV38" s="42">
        <f t="shared" si="18"/>
        <v>20</v>
      </c>
      <c r="AW38" s="14">
        <v>20</v>
      </c>
      <c r="AX38" s="18">
        <v>30.5</v>
      </c>
      <c r="AY38" s="18">
        <v>2.5</v>
      </c>
      <c r="AZ38" s="18">
        <v>23</v>
      </c>
      <c r="BA38" s="42">
        <f t="shared" si="11"/>
        <v>1.5625</v>
      </c>
      <c r="BB38" s="11">
        <v>23.125</v>
      </c>
      <c r="BC38" s="11">
        <v>24</v>
      </c>
      <c r="BD38" s="11">
        <v>1.375</v>
      </c>
      <c r="BE38" s="11">
        <v>1.25</v>
      </c>
      <c r="BF38" s="11">
        <v>27</v>
      </c>
      <c r="BG38" s="11">
        <v>575</v>
      </c>
      <c r="BH38" s="42">
        <f t="shared" si="12"/>
        <v>15</v>
      </c>
      <c r="BI38" s="43" t="str">
        <f t="shared" si="13"/>
        <v>LONG FLANGE, 20-300RFLWN</v>
      </c>
      <c r="BJ38" s="44"/>
      <c r="BK38" t="str">
        <f t="shared" si="14"/>
        <v>300-NPS20x12</v>
      </c>
      <c r="BL38" s="14">
        <v>300</v>
      </c>
      <c r="BM38" s="42">
        <f t="shared" si="19"/>
        <v>20</v>
      </c>
      <c r="BN38" s="14">
        <v>20</v>
      </c>
      <c r="BO38" s="18">
        <v>30.5</v>
      </c>
      <c r="BP38" s="18">
        <v>2.5</v>
      </c>
      <c r="BQ38" s="18">
        <v>23</v>
      </c>
      <c r="BR38" s="42">
        <f t="shared" si="15"/>
        <v>1.5625</v>
      </c>
      <c r="BS38" s="11">
        <v>23.125</v>
      </c>
      <c r="BT38" s="11">
        <v>24</v>
      </c>
      <c r="BU38" s="11">
        <v>1.375</v>
      </c>
      <c r="BV38" s="11">
        <v>1.25</v>
      </c>
      <c r="BW38" s="11">
        <v>27</v>
      </c>
      <c r="BX38" s="11">
        <v>575</v>
      </c>
      <c r="BY38" s="42">
        <f t="shared" si="16"/>
        <v>15</v>
      </c>
      <c r="BZ38" s="43" t="str">
        <f t="shared" si="17"/>
        <v>LONG FLANGE, 20-300RFLWN x 12</v>
      </c>
      <c r="CA38" s="14">
        <v>12</v>
      </c>
      <c r="CC38" t="s">
        <v>142</v>
      </c>
      <c r="CD38" s="18" t="s">
        <v>143</v>
      </c>
      <c r="CE38" s="52" t="s">
        <v>65</v>
      </c>
      <c r="CF38" s="18" t="s">
        <v>66</v>
      </c>
      <c r="CG38" s="18" t="s">
        <v>67</v>
      </c>
      <c r="CH38" s="18">
        <v>1.5</v>
      </c>
      <c r="CI38" s="18">
        <v>300</v>
      </c>
      <c r="CJ38" s="18">
        <v>9</v>
      </c>
      <c r="CK38" s="18" t="s">
        <v>87</v>
      </c>
      <c r="CO38" t="s">
        <v>3856</v>
      </c>
      <c r="CP38">
        <v>2.4424999999999999</v>
      </c>
      <c r="CR38" t="s">
        <v>5147</v>
      </c>
      <c r="CS38" s="16" t="s">
        <v>290</v>
      </c>
      <c r="CT38" s="14">
        <v>300</v>
      </c>
      <c r="CU38" s="14">
        <v>18</v>
      </c>
      <c r="CV38" s="11">
        <v>12</v>
      </c>
      <c r="CW38" s="11" t="s">
        <v>62</v>
      </c>
      <c r="CX38" s="103">
        <v>18</v>
      </c>
      <c r="CY38" s="11">
        <v>21</v>
      </c>
      <c r="CZ38" s="42">
        <v>1.5</v>
      </c>
      <c r="DA38" s="107">
        <v>300</v>
      </c>
      <c r="DB38" s="18">
        <v>28</v>
      </c>
      <c r="DC38" s="18">
        <v>2.375</v>
      </c>
      <c r="DD38" s="18">
        <v>21</v>
      </c>
      <c r="DE38" s="11">
        <v>1.25</v>
      </c>
      <c r="DF38" s="11">
        <v>24</v>
      </c>
      <c r="DG38" s="11">
        <v>1.375</v>
      </c>
      <c r="DH38" s="11">
        <v>24.75</v>
      </c>
      <c r="DI38" s="42">
        <v>15</v>
      </c>
      <c r="DJ38" s="11">
        <v>493</v>
      </c>
      <c r="DK38" s="43" t="s">
        <v>5148</v>
      </c>
      <c r="DL38" s="90" t="s">
        <v>3796</v>
      </c>
      <c r="DM38" s="18">
        <v>0</v>
      </c>
      <c r="DN38" s="18" t="s">
        <v>3797</v>
      </c>
      <c r="DO38" t="s">
        <v>5111</v>
      </c>
      <c r="DP38">
        <v>16711935</v>
      </c>
      <c r="DQ38" t="s">
        <v>5064</v>
      </c>
      <c r="DR38" s="16" t="s">
        <v>290</v>
      </c>
    </row>
    <row r="39" spans="1:122" x14ac:dyDescent="0.35">
      <c r="A39" s="156" t="s">
        <v>6457</v>
      </c>
      <c r="B39" s="11">
        <v>1</v>
      </c>
      <c r="C39" s="11">
        <v>5</v>
      </c>
      <c r="D39" t="s">
        <v>299</v>
      </c>
      <c r="E39" s="21" t="s">
        <v>290</v>
      </c>
      <c r="F39" s="11">
        <v>1.3149999999999999</v>
      </c>
      <c r="G39" s="12">
        <v>1.1850000000000001</v>
      </c>
      <c r="H39" s="11">
        <v>6.5000000000000002E-2</v>
      </c>
      <c r="I39" t="s">
        <v>290</v>
      </c>
      <c r="J39" s="11">
        <v>5</v>
      </c>
      <c r="K39" s="21" t="s">
        <v>290</v>
      </c>
      <c r="L39" s="11" t="s">
        <v>299</v>
      </c>
      <c r="M39" t="s">
        <v>290</v>
      </c>
      <c r="N39" s="159" t="s">
        <v>290</v>
      </c>
      <c r="P39" s="18">
        <v>48</v>
      </c>
      <c r="Q39" s="18" t="s">
        <v>290</v>
      </c>
      <c r="S39" t="s">
        <v>290</v>
      </c>
      <c r="T39" t="s">
        <v>290</v>
      </c>
      <c r="V39" t="s">
        <v>290</v>
      </c>
      <c r="X39" s="156" t="s">
        <v>6457</v>
      </c>
      <c r="Y39" s="11">
        <v>1</v>
      </c>
      <c r="Z39" s="11">
        <v>5</v>
      </c>
      <c r="AA39" t="s">
        <v>299</v>
      </c>
      <c r="AB39" s="21" t="s">
        <v>290</v>
      </c>
      <c r="AC39" s="11">
        <v>1.3149999999999999</v>
      </c>
      <c r="AD39" s="12">
        <v>1.1850000000000001</v>
      </c>
      <c r="AE39" s="11">
        <v>6.5000000000000002E-2</v>
      </c>
      <c r="AF39" t="s">
        <v>290</v>
      </c>
      <c r="AG39" s="11">
        <v>5</v>
      </c>
      <c r="AH39" s="21" t="s">
        <v>290</v>
      </c>
      <c r="AI39" s="11" t="s">
        <v>299</v>
      </c>
      <c r="AJ39" t="s">
        <v>290</v>
      </c>
      <c r="AK39" s="159" t="s">
        <v>290</v>
      </c>
      <c r="AT39" t="str">
        <f t="shared" si="10"/>
        <v>300-NPS24</v>
      </c>
      <c r="AU39" s="14">
        <v>300</v>
      </c>
      <c r="AV39" s="42">
        <f t="shared" si="18"/>
        <v>24</v>
      </c>
      <c r="AW39" s="14">
        <v>24</v>
      </c>
      <c r="AX39" s="18">
        <v>36</v>
      </c>
      <c r="AY39" s="18">
        <v>2.75</v>
      </c>
      <c r="AZ39" s="18">
        <v>27.25</v>
      </c>
      <c r="BA39" s="42">
        <f t="shared" si="11"/>
        <v>1.8125</v>
      </c>
      <c r="BB39" s="11">
        <v>27.625</v>
      </c>
      <c r="BC39" s="11">
        <v>24</v>
      </c>
      <c r="BD39" s="11">
        <v>1.625</v>
      </c>
      <c r="BE39" s="11">
        <v>1.5</v>
      </c>
      <c r="BF39" s="11">
        <v>32</v>
      </c>
      <c r="BG39" s="11">
        <v>823</v>
      </c>
      <c r="BH39" s="42">
        <f t="shared" si="12"/>
        <v>15</v>
      </c>
      <c r="BI39" s="43" t="str">
        <f t="shared" si="13"/>
        <v>LONG FLANGE, 24-300RFLWN</v>
      </c>
      <c r="BJ39" s="44"/>
      <c r="BK39" t="str">
        <f t="shared" si="14"/>
        <v>300-NPS24x12</v>
      </c>
      <c r="BL39" s="14">
        <v>300</v>
      </c>
      <c r="BM39" s="42">
        <f t="shared" si="19"/>
        <v>24</v>
      </c>
      <c r="BN39" s="14">
        <v>24</v>
      </c>
      <c r="BO39" s="18">
        <v>36</v>
      </c>
      <c r="BP39" s="18">
        <v>2.75</v>
      </c>
      <c r="BQ39" s="18">
        <v>27.25</v>
      </c>
      <c r="BR39" s="42">
        <f t="shared" si="15"/>
        <v>1.8125</v>
      </c>
      <c r="BS39" s="11">
        <v>27.625</v>
      </c>
      <c r="BT39" s="11">
        <v>24</v>
      </c>
      <c r="BU39" s="11">
        <v>1.625</v>
      </c>
      <c r="BV39" s="11">
        <v>1.5</v>
      </c>
      <c r="BW39" s="11">
        <v>32</v>
      </c>
      <c r="BX39" s="11">
        <v>823</v>
      </c>
      <c r="BY39" s="42">
        <f t="shared" si="16"/>
        <v>15</v>
      </c>
      <c r="BZ39" s="43" t="str">
        <f t="shared" si="17"/>
        <v>LONG FLANGE, 24-300RFLWN x 12</v>
      </c>
      <c r="CA39" s="14">
        <v>12</v>
      </c>
      <c r="CC39" t="s">
        <v>144</v>
      </c>
      <c r="CD39" s="18" t="s">
        <v>145</v>
      </c>
      <c r="CE39" s="52" t="s">
        <v>65</v>
      </c>
      <c r="CF39" s="18" t="s">
        <v>66</v>
      </c>
      <c r="CG39" s="18" t="s">
        <v>67</v>
      </c>
      <c r="CH39" s="18">
        <v>1.5</v>
      </c>
      <c r="CI39" s="18">
        <v>300</v>
      </c>
      <c r="CJ39" s="18">
        <v>12</v>
      </c>
      <c r="CK39" s="18" t="s">
        <v>87</v>
      </c>
      <c r="CO39" t="s">
        <v>3857</v>
      </c>
      <c r="CP39">
        <v>2.5024999999999999</v>
      </c>
      <c r="CR39" t="s">
        <v>5149</v>
      </c>
      <c r="CS39" s="16" t="s">
        <v>290</v>
      </c>
      <c r="CT39" s="14">
        <v>300</v>
      </c>
      <c r="CU39" s="14">
        <v>20</v>
      </c>
      <c r="CV39" s="11">
        <v>12</v>
      </c>
      <c r="CW39" s="11" t="s">
        <v>62</v>
      </c>
      <c r="CX39" s="103">
        <v>20</v>
      </c>
      <c r="CY39" s="11">
        <v>23.125</v>
      </c>
      <c r="CZ39" s="42">
        <v>1.5625</v>
      </c>
      <c r="DA39" s="107">
        <v>300</v>
      </c>
      <c r="DB39" s="18">
        <v>30.5</v>
      </c>
      <c r="DC39" s="18">
        <v>2.5</v>
      </c>
      <c r="DD39" s="18">
        <v>23</v>
      </c>
      <c r="DE39" s="11">
        <v>1.25</v>
      </c>
      <c r="DF39" s="11">
        <v>24</v>
      </c>
      <c r="DG39" s="11">
        <v>1.375</v>
      </c>
      <c r="DH39" s="11">
        <v>27</v>
      </c>
      <c r="DI39" s="42">
        <v>15</v>
      </c>
      <c r="DJ39" s="11">
        <v>575</v>
      </c>
      <c r="DK39" s="43" t="s">
        <v>5150</v>
      </c>
      <c r="DL39" s="90" t="s">
        <v>3796</v>
      </c>
      <c r="DM39" s="18">
        <v>0</v>
      </c>
      <c r="DN39" s="18" t="s">
        <v>3797</v>
      </c>
      <c r="DO39" t="s">
        <v>5114</v>
      </c>
      <c r="DP39">
        <v>16744703</v>
      </c>
      <c r="DQ39" t="s">
        <v>5064</v>
      </c>
      <c r="DR39" s="16" t="s">
        <v>290</v>
      </c>
    </row>
    <row r="40" spans="1:122" x14ac:dyDescent="0.35">
      <c r="A40" s="156" t="s">
        <v>6458</v>
      </c>
      <c r="B40" s="11">
        <v>1</v>
      </c>
      <c r="C40" s="11">
        <v>10</v>
      </c>
      <c r="D40" t="s">
        <v>299</v>
      </c>
      <c r="E40" s="21" t="s">
        <v>290</v>
      </c>
      <c r="F40" s="11">
        <v>1.3149999999999999</v>
      </c>
      <c r="G40" s="12">
        <v>1.097</v>
      </c>
      <c r="H40" s="11">
        <v>0.109</v>
      </c>
      <c r="I40" t="s">
        <v>290</v>
      </c>
      <c r="J40" s="11">
        <v>10</v>
      </c>
      <c r="K40" s="21" t="s">
        <v>290</v>
      </c>
      <c r="L40" s="11" t="s">
        <v>299</v>
      </c>
      <c r="M40" t="s">
        <v>290</v>
      </c>
      <c r="N40" s="159" t="s">
        <v>290</v>
      </c>
      <c r="P40" s="18" t="s">
        <v>72</v>
      </c>
      <c r="Q40" s="18" t="s">
        <v>290</v>
      </c>
      <c r="S40" t="s">
        <v>290</v>
      </c>
      <c r="T40" t="s">
        <v>290</v>
      </c>
      <c r="V40" t="s">
        <v>290</v>
      </c>
      <c r="X40" s="156" t="s">
        <v>6458</v>
      </c>
      <c r="Y40" s="11">
        <v>1</v>
      </c>
      <c r="Z40" s="11">
        <v>10</v>
      </c>
      <c r="AA40" t="s">
        <v>299</v>
      </c>
      <c r="AB40" s="21" t="s">
        <v>290</v>
      </c>
      <c r="AC40" s="11">
        <v>1.3149999999999999</v>
      </c>
      <c r="AD40" s="12">
        <v>1.097</v>
      </c>
      <c r="AE40" s="11">
        <v>0.109</v>
      </c>
      <c r="AF40" t="s">
        <v>290</v>
      </c>
      <c r="AG40" s="11">
        <v>10</v>
      </c>
      <c r="AH40" s="21" t="s">
        <v>290</v>
      </c>
      <c r="AI40" s="11" t="s">
        <v>299</v>
      </c>
      <c r="AJ40" t="s">
        <v>290</v>
      </c>
      <c r="AK40" s="159" t="s">
        <v>290</v>
      </c>
      <c r="AT40" t="str">
        <f t="shared" si="10"/>
        <v>400-NPS1</v>
      </c>
      <c r="AU40" s="14">
        <v>400</v>
      </c>
      <c r="AV40" s="42">
        <f t="shared" si="18"/>
        <v>1</v>
      </c>
      <c r="AW40" s="14">
        <v>1</v>
      </c>
      <c r="AX40" s="18">
        <v>4.875</v>
      </c>
      <c r="AY40" s="18">
        <v>0.6875</v>
      </c>
      <c r="AZ40" s="18">
        <v>2</v>
      </c>
      <c r="BA40" s="42">
        <f t="shared" si="11"/>
        <v>0.5625</v>
      </c>
      <c r="BB40" s="11">
        <v>2.125</v>
      </c>
      <c r="BC40" s="11">
        <v>4</v>
      </c>
      <c r="BD40" s="11">
        <v>0.75</v>
      </c>
      <c r="BE40" s="11">
        <v>0.625</v>
      </c>
      <c r="BF40" s="11">
        <v>3.5</v>
      </c>
      <c r="BG40" s="11">
        <v>11</v>
      </c>
      <c r="BH40" s="42">
        <f t="shared" si="12"/>
        <v>90</v>
      </c>
      <c r="BI40" s="43" t="str">
        <f t="shared" si="13"/>
        <v>LONG FLANGE, 1-400RFLWN</v>
      </c>
      <c r="BJ40" s="44"/>
      <c r="BK40" t="str">
        <f t="shared" si="14"/>
        <v>400-NPS1x9</v>
      </c>
      <c r="BL40" s="14">
        <v>400</v>
      </c>
      <c r="BM40" s="42">
        <f t="shared" si="19"/>
        <v>1</v>
      </c>
      <c r="BN40" s="14">
        <v>1</v>
      </c>
      <c r="BO40" s="18">
        <v>4.875</v>
      </c>
      <c r="BP40" s="18">
        <v>0.6875</v>
      </c>
      <c r="BQ40" s="18">
        <v>2</v>
      </c>
      <c r="BR40" s="42">
        <f t="shared" si="15"/>
        <v>0.5625</v>
      </c>
      <c r="BS40" s="11">
        <v>2.125</v>
      </c>
      <c r="BT40" s="11">
        <v>4</v>
      </c>
      <c r="BU40" s="11">
        <v>0.75</v>
      </c>
      <c r="BV40" s="11">
        <v>0.625</v>
      </c>
      <c r="BW40" s="11">
        <v>3.5</v>
      </c>
      <c r="BX40" s="11">
        <v>11</v>
      </c>
      <c r="BY40" s="42">
        <f t="shared" si="16"/>
        <v>90</v>
      </c>
      <c r="BZ40" s="43" t="str">
        <f t="shared" si="17"/>
        <v>LONG FLANGE, 1-400RFLWN x 9</v>
      </c>
      <c r="CA40" s="14">
        <v>9</v>
      </c>
      <c r="CC40" t="s">
        <v>146</v>
      </c>
      <c r="CD40" s="18" t="s">
        <v>147</v>
      </c>
      <c r="CE40" s="52" t="s">
        <v>65</v>
      </c>
      <c r="CF40" s="18" t="s">
        <v>66</v>
      </c>
      <c r="CG40" s="18" t="s">
        <v>67</v>
      </c>
      <c r="CH40" s="18">
        <v>3</v>
      </c>
      <c r="CI40" s="18">
        <v>300</v>
      </c>
      <c r="CJ40" s="18">
        <v>8</v>
      </c>
      <c r="CK40" s="18" t="s">
        <v>87</v>
      </c>
      <c r="CO40" t="s">
        <v>3858</v>
      </c>
      <c r="CP40">
        <v>2.5024999999999999</v>
      </c>
      <c r="CR40" t="s">
        <v>5151</v>
      </c>
      <c r="CS40" s="16" t="s">
        <v>290</v>
      </c>
      <c r="CT40" s="14">
        <v>300</v>
      </c>
      <c r="CU40" s="14">
        <v>24</v>
      </c>
      <c r="CV40" s="11">
        <v>12</v>
      </c>
      <c r="CW40" s="11" t="s">
        <v>62</v>
      </c>
      <c r="CX40" s="103">
        <v>24</v>
      </c>
      <c r="CY40" s="11">
        <v>27.625</v>
      </c>
      <c r="CZ40" s="42">
        <v>1.8125</v>
      </c>
      <c r="DA40" s="107">
        <v>300</v>
      </c>
      <c r="DB40" s="18">
        <v>36</v>
      </c>
      <c r="DC40" s="18">
        <v>2.75</v>
      </c>
      <c r="DD40" s="18">
        <v>27.25</v>
      </c>
      <c r="DE40" s="11">
        <v>1.5</v>
      </c>
      <c r="DF40" s="11">
        <v>24</v>
      </c>
      <c r="DG40" s="11">
        <v>1.625</v>
      </c>
      <c r="DH40" s="11">
        <v>32</v>
      </c>
      <c r="DI40" s="42">
        <v>15</v>
      </c>
      <c r="DJ40" s="11">
        <v>823</v>
      </c>
      <c r="DK40" s="43" t="s">
        <v>5152</v>
      </c>
      <c r="DL40" s="90" t="s">
        <v>3796</v>
      </c>
      <c r="DM40" s="18">
        <v>0</v>
      </c>
      <c r="DN40" s="18" t="s">
        <v>3797</v>
      </c>
      <c r="DO40" t="s">
        <v>5084</v>
      </c>
      <c r="DP40">
        <v>16777215</v>
      </c>
      <c r="DQ40" t="s">
        <v>5064</v>
      </c>
      <c r="DR40" s="16" t="s">
        <v>290</v>
      </c>
    </row>
    <row r="41" spans="1:122" x14ac:dyDescent="0.35">
      <c r="A41" s="158" t="s">
        <v>6459</v>
      </c>
      <c r="B41" s="11">
        <v>1</v>
      </c>
      <c r="C41">
        <v>40</v>
      </c>
      <c r="D41" t="s">
        <v>299</v>
      </c>
      <c r="E41" s="21" t="s">
        <v>290</v>
      </c>
      <c r="F41" s="11">
        <v>1.3149999999999999</v>
      </c>
      <c r="G41" s="12">
        <v>1.0489999999999999</v>
      </c>
      <c r="H41" s="11">
        <v>0.13300000000000001</v>
      </c>
      <c r="I41" t="s">
        <v>290</v>
      </c>
      <c r="J41">
        <v>40</v>
      </c>
      <c r="K41" s="21" t="s">
        <v>290</v>
      </c>
      <c r="L41" s="1" t="s">
        <v>299</v>
      </c>
      <c r="M41" t="s">
        <v>290</v>
      </c>
      <c r="N41" s="159" t="s">
        <v>290</v>
      </c>
      <c r="Q41" s="18" t="s">
        <v>290</v>
      </c>
      <c r="S41" t="s">
        <v>290</v>
      </c>
      <c r="T41" t="s">
        <v>290</v>
      </c>
      <c r="V41" t="s">
        <v>290</v>
      </c>
      <c r="X41" s="158" t="s">
        <v>6459</v>
      </c>
      <c r="Y41" s="11">
        <v>1</v>
      </c>
      <c r="Z41">
        <v>40</v>
      </c>
      <c r="AA41" t="s">
        <v>299</v>
      </c>
      <c r="AB41" s="21" t="s">
        <v>290</v>
      </c>
      <c r="AC41" s="11">
        <v>1.3149999999999999</v>
      </c>
      <c r="AD41" s="12">
        <v>1.0489999999999999</v>
      </c>
      <c r="AE41" s="11">
        <v>0.13300000000000001</v>
      </c>
      <c r="AF41" t="s">
        <v>290</v>
      </c>
      <c r="AG41">
        <v>40</v>
      </c>
      <c r="AH41" s="21" t="s">
        <v>290</v>
      </c>
      <c r="AI41" s="1" t="s">
        <v>299</v>
      </c>
      <c r="AJ41" t="s">
        <v>290</v>
      </c>
      <c r="AK41" s="159" t="s">
        <v>290</v>
      </c>
      <c r="AT41" t="str">
        <f t="shared" si="10"/>
        <v>400-NPS1.25</v>
      </c>
      <c r="AU41" s="14">
        <v>400</v>
      </c>
      <c r="AV41" s="42">
        <f t="shared" si="18"/>
        <v>1.25</v>
      </c>
      <c r="AW41" s="14">
        <v>1.25</v>
      </c>
      <c r="AX41" s="18">
        <v>5.25</v>
      </c>
      <c r="AY41" s="18">
        <v>0.8125</v>
      </c>
      <c r="AZ41" s="18">
        <v>2.5</v>
      </c>
      <c r="BA41" s="42">
        <f t="shared" si="11"/>
        <v>0.625</v>
      </c>
      <c r="BB41" s="11">
        <v>2.5</v>
      </c>
      <c r="BC41" s="11">
        <v>4</v>
      </c>
      <c r="BD41" s="11">
        <v>0.75</v>
      </c>
      <c r="BE41" s="11">
        <v>0.625</v>
      </c>
      <c r="BF41" s="11">
        <v>3.875</v>
      </c>
      <c r="BG41" s="11">
        <v>14</v>
      </c>
      <c r="BH41" s="42">
        <f t="shared" si="12"/>
        <v>90</v>
      </c>
      <c r="BI41" s="43" t="str">
        <f t="shared" si="13"/>
        <v>LONG FLANGE, 1.25-400RFLWN</v>
      </c>
      <c r="BJ41" s="44"/>
      <c r="BK41" t="str">
        <f t="shared" si="14"/>
        <v>400-NPS1.25x9</v>
      </c>
      <c r="BL41" s="14">
        <v>400</v>
      </c>
      <c r="BM41" s="42">
        <f t="shared" si="19"/>
        <v>1.25</v>
      </c>
      <c r="BN41" s="14">
        <v>1.25</v>
      </c>
      <c r="BO41" s="18">
        <v>5.25</v>
      </c>
      <c r="BP41" s="18">
        <v>0.8125</v>
      </c>
      <c r="BQ41" s="18">
        <v>2.5</v>
      </c>
      <c r="BR41" s="42">
        <f t="shared" si="15"/>
        <v>0.625</v>
      </c>
      <c r="BS41" s="11">
        <v>2.5</v>
      </c>
      <c r="BT41" s="11">
        <v>4</v>
      </c>
      <c r="BU41" s="11">
        <v>0.75</v>
      </c>
      <c r="BV41" s="11">
        <v>0.625</v>
      </c>
      <c r="BW41" s="11">
        <v>3.875</v>
      </c>
      <c r="BX41" s="11">
        <v>14</v>
      </c>
      <c r="BY41" s="42">
        <f t="shared" si="16"/>
        <v>90</v>
      </c>
      <c r="BZ41" s="43" t="str">
        <f t="shared" si="17"/>
        <v>LONG FLANGE, 1.25-400RFLWN x 9</v>
      </c>
      <c r="CA41" s="14">
        <v>9</v>
      </c>
      <c r="CC41" t="s">
        <v>148</v>
      </c>
      <c r="CD41" s="18" t="s">
        <v>149</v>
      </c>
      <c r="CE41" s="52" t="s">
        <v>65</v>
      </c>
      <c r="CF41" s="18" t="s">
        <v>66</v>
      </c>
      <c r="CG41" s="18" t="s">
        <v>67</v>
      </c>
      <c r="CH41" s="18">
        <v>4</v>
      </c>
      <c r="CI41" s="18">
        <v>300</v>
      </c>
      <c r="CJ41" s="18">
        <v>9</v>
      </c>
      <c r="CK41" s="18" t="s">
        <v>87</v>
      </c>
      <c r="CO41" t="s">
        <v>3859</v>
      </c>
      <c r="CP41">
        <v>2.5024999999999999</v>
      </c>
      <c r="CR41" t="s">
        <v>5153</v>
      </c>
      <c r="CS41" s="16" t="s">
        <v>290</v>
      </c>
      <c r="CT41" s="14">
        <v>400</v>
      </c>
      <c r="CU41" s="14">
        <v>1</v>
      </c>
      <c r="CV41" s="11">
        <v>9</v>
      </c>
      <c r="CW41" s="11" t="s">
        <v>62</v>
      </c>
      <c r="CX41" s="103">
        <v>1</v>
      </c>
      <c r="CY41" s="11">
        <v>2.125</v>
      </c>
      <c r="CZ41" s="42">
        <v>0.5625</v>
      </c>
      <c r="DA41" s="107">
        <v>400</v>
      </c>
      <c r="DB41" s="18">
        <v>4.875</v>
      </c>
      <c r="DC41" s="18">
        <v>0.6875</v>
      </c>
      <c r="DD41" s="18">
        <v>2</v>
      </c>
      <c r="DE41" s="11">
        <v>0.625</v>
      </c>
      <c r="DF41" s="11">
        <v>4</v>
      </c>
      <c r="DG41" s="11">
        <v>0.75</v>
      </c>
      <c r="DH41" s="11">
        <v>3.5</v>
      </c>
      <c r="DI41" s="42">
        <v>90</v>
      </c>
      <c r="DJ41" s="11">
        <v>11</v>
      </c>
      <c r="DK41" s="43" t="s">
        <v>5154</v>
      </c>
      <c r="DL41" s="90" t="s">
        <v>3796</v>
      </c>
      <c r="DM41" s="18">
        <v>0</v>
      </c>
      <c r="DN41" s="18" t="s">
        <v>3797</v>
      </c>
      <c r="DO41" t="s">
        <v>5069</v>
      </c>
      <c r="DP41">
        <v>65280</v>
      </c>
      <c r="DQ41" t="s">
        <v>5064</v>
      </c>
      <c r="DR41" s="16" t="s">
        <v>290</v>
      </c>
    </row>
    <row r="42" spans="1:122" x14ac:dyDescent="0.35">
      <c r="A42" s="158" t="s">
        <v>6460</v>
      </c>
      <c r="B42" s="11">
        <v>1</v>
      </c>
      <c r="C42" t="s">
        <v>6422</v>
      </c>
      <c r="D42" t="s">
        <v>299</v>
      </c>
      <c r="E42" s="21" t="s">
        <v>290</v>
      </c>
      <c r="F42" s="11">
        <v>1.3149999999999999</v>
      </c>
      <c r="G42" s="12">
        <v>1.0489999999999999</v>
      </c>
      <c r="H42" s="11">
        <v>0.13300000000000001</v>
      </c>
      <c r="I42" t="s">
        <v>6422</v>
      </c>
      <c r="J42">
        <v>1</v>
      </c>
      <c r="K42" s="21" t="s">
        <v>290</v>
      </c>
      <c r="L42" s="1" t="s">
        <v>299</v>
      </c>
      <c r="M42" t="s">
        <v>290</v>
      </c>
      <c r="N42" s="159" t="s">
        <v>290</v>
      </c>
      <c r="Q42" s="18" t="s">
        <v>290</v>
      </c>
      <c r="S42" t="s">
        <v>290</v>
      </c>
      <c r="T42" t="s">
        <v>290</v>
      </c>
      <c r="V42" t="s">
        <v>290</v>
      </c>
      <c r="X42" s="158" t="s">
        <v>6460</v>
      </c>
      <c r="Y42" s="11">
        <v>1</v>
      </c>
      <c r="Z42" t="s">
        <v>6422</v>
      </c>
      <c r="AA42" t="s">
        <v>299</v>
      </c>
      <c r="AB42" s="21" t="s">
        <v>290</v>
      </c>
      <c r="AC42" s="11">
        <v>1.3149999999999999</v>
      </c>
      <c r="AD42" s="12">
        <v>1.0489999999999999</v>
      </c>
      <c r="AE42" s="11">
        <v>0.13300000000000001</v>
      </c>
      <c r="AF42" t="s">
        <v>6422</v>
      </c>
      <c r="AG42">
        <v>1</v>
      </c>
      <c r="AH42" s="21" t="s">
        <v>290</v>
      </c>
      <c r="AI42" s="1" t="s">
        <v>299</v>
      </c>
      <c r="AJ42" t="s">
        <v>290</v>
      </c>
      <c r="AK42" s="159" t="s">
        <v>290</v>
      </c>
      <c r="AT42" t="str">
        <f t="shared" si="10"/>
        <v>400-NPS1.5</v>
      </c>
      <c r="AU42" s="14">
        <v>400</v>
      </c>
      <c r="AV42" s="42">
        <f t="shared" si="18"/>
        <v>1.5</v>
      </c>
      <c r="AW42" s="14">
        <v>1.5</v>
      </c>
      <c r="AX42" s="18">
        <v>6.125</v>
      </c>
      <c r="AY42" s="18">
        <v>0.875</v>
      </c>
      <c r="AZ42" s="18">
        <v>2.875</v>
      </c>
      <c r="BA42" s="42">
        <f t="shared" si="11"/>
        <v>0.625</v>
      </c>
      <c r="BB42" s="11">
        <v>2.75</v>
      </c>
      <c r="BC42" s="11">
        <v>4</v>
      </c>
      <c r="BD42" s="11">
        <v>0.875</v>
      </c>
      <c r="BE42" s="11">
        <v>0.75</v>
      </c>
      <c r="BF42" s="11">
        <v>4.5</v>
      </c>
      <c r="BG42" s="11">
        <v>17</v>
      </c>
      <c r="BH42" s="42">
        <f t="shared" si="12"/>
        <v>90</v>
      </c>
      <c r="BI42" s="43" t="str">
        <f t="shared" si="13"/>
        <v>LONG FLANGE, 1.5-400RFLWN</v>
      </c>
      <c r="BJ42" s="44"/>
      <c r="BK42" t="str">
        <f t="shared" si="14"/>
        <v>400-NPS1.5x9</v>
      </c>
      <c r="BL42" s="14">
        <v>400</v>
      </c>
      <c r="BM42" s="42">
        <f t="shared" si="19"/>
        <v>1.5</v>
      </c>
      <c r="BN42" s="14">
        <v>1.5</v>
      </c>
      <c r="BO42" s="18">
        <v>6.125</v>
      </c>
      <c r="BP42" s="18">
        <v>0.875</v>
      </c>
      <c r="BQ42" s="18">
        <v>2.875</v>
      </c>
      <c r="BR42" s="42">
        <f t="shared" si="15"/>
        <v>0.625</v>
      </c>
      <c r="BS42" s="11">
        <v>2.75</v>
      </c>
      <c r="BT42" s="11">
        <v>4</v>
      </c>
      <c r="BU42" s="11">
        <v>0.875</v>
      </c>
      <c r="BV42" s="11">
        <v>0.75</v>
      </c>
      <c r="BW42" s="11">
        <v>4.5</v>
      </c>
      <c r="BX42" s="11">
        <v>17</v>
      </c>
      <c r="BY42" s="42">
        <f t="shared" si="16"/>
        <v>90</v>
      </c>
      <c r="BZ42" s="43" t="str">
        <f t="shared" si="17"/>
        <v>LONG FLANGE, 1.5-400RFLWN x 9</v>
      </c>
      <c r="CA42" s="14">
        <v>9</v>
      </c>
      <c r="CC42" t="s">
        <v>150</v>
      </c>
      <c r="CD42" s="18" t="s">
        <v>151</v>
      </c>
      <c r="CE42" s="52" t="s">
        <v>65</v>
      </c>
      <c r="CF42" s="18" t="s">
        <v>66</v>
      </c>
      <c r="CG42" s="18" t="s">
        <v>67</v>
      </c>
      <c r="CH42" s="18">
        <v>6</v>
      </c>
      <c r="CI42" s="18">
        <v>300</v>
      </c>
      <c r="CJ42" s="18">
        <v>10</v>
      </c>
      <c r="CK42" s="18" t="s">
        <v>87</v>
      </c>
      <c r="CO42" t="s">
        <v>3860</v>
      </c>
      <c r="CP42">
        <v>2.5024999999999999</v>
      </c>
      <c r="CR42" t="s">
        <v>5155</v>
      </c>
      <c r="CS42" s="16" t="s">
        <v>290</v>
      </c>
      <c r="CT42" s="14">
        <v>400</v>
      </c>
      <c r="CU42" s="14">
        <v>1.25</v>
      </c>
      <c r="CV42" s="11">
        <v>9</v>
      </c>
      <c r="CW42" s="11" t="s">
        <v>62</v>
      </c>
      <c r="CX42" s="103">
        <v>1.25</v>
      </c>
      <c r="CY42" s="11">
        <v>2.5</v>
      </c>
      <c r="CZ42" s="42">
        <v>0.625</v>
      </c>
      <c r="DA42" s="107">
        <v>400</v>
      </c>
      <c r="DB42" s="18">
        <v>5.25</v>
      </c>
      <c r="DC42" s="18">
        <v>0.8125</v>
      </c>
      <c r="DD42" s="18">
        <v>2.5</v>
      </c>
      <c r="DE42" s="11">
        <v>0.625</v>
      </c>
      <c r="DF42" s="11">
        <v>4</v>
      </c>
      <c r="DG42" s="11">
        <v>0.75</v>
      </c>
      <c r="DH42" s="11">
        <v>3.875</v>
      </c>
      <c r="DI42" s="42">
        <v>90</v>
      </c>
      <c r="DJ42" s="11">
        <v>14</v>
      </c>
      <c r="DK42" s="43" t="s">
        <v>5156</v>
      </c>
      <c r="DL42" s="90" t="s">
        <v>3796</v>
      </c>
      <c r="DM42" s="18">
        <v>0</v>
      </c>
      <c r="DN42" s="18" t="s">
        <v>3797</v>
      </c>
      <c r="DO42" t="s">
        <v>5072</v>
      </c>
      <c r="DP42">
        <v>12800</v>
      </c>
      <c r="DQ42" t="s">
        <v>5064</v>
      </c>
      <c r="DR42" s="16" t="s">
        <v>290</v>
      </c>
    </row>
    <row r="43" spans="1:122" x14ac:dyDescent="0.35">
      <c r="A43" s="158" t="s">
        <v>6461</v>
      </c>
      <c r="B43" s="11">
        <v>1</v>
      </c>
      <c r="C43">
        <v>80</v>
      </c>
      <c r="D43" t="s">
        <v>299</v>
      </c>
      <c r="E43" s="21" t="s">
        <v>312</v>
      </c>
      <c r="F43" s="11">
        <v>1.3149999999999999</v>
      </c>
      <c r="G43" s="12">
        <v>0.95699999999999996</v>
      </c>
      <c r="H43" s="11">
        <v>0.17899999999999999</v>
      </c>
      <c r="I43" t="s">
        <v>290</v>
      </c>
      <c r="J43">
        <v>80</v>
      </c>
      <c r="K43" s="21" t="s">
        <v>290</v>
      </c>
      <c r="L43" s="1" t="s">
        <v>299</v>
      </c>
      <c r="M43" t="s">
        <v>290</v>
      </c>
      <c r="N43" s="159" t="s">
        <v>290</v>
      </c>
      <c r="P43" s="18" t="s">
        <v>290</v>
      </c>
      <c r="Q43" s="18" t="s">
        <v>290</v>
      </c>
      <c r="S43" t="s">
        <v>290</v>
      </c>
      <c r="T43" t="s">
        <v>290</v>
      </c>
      <c r="V43" t="s">
        <v>290</v>
      </c>
      <c r="X43" s="158" t="s">
        <v>6461</v>
      </c>
      <c r="Y43" s="11">
        <v>1</v>
      </c>
      <c r="Z43">
        <v>80</v>
      </c>
      <c r="AA43" t="s">
        <v>299</v>
      </c>
      <c r="AB43" s="21" t="s">
        <v>313</v>
      </c>
      <c r="AC43" s="11">
        <v>1.3149999999999999</v>
      </c>
      <c r="AD43" s="12">
        <v>0.95699999999999996</v>
      </c>
      <c r="AE43" s="11">
        <v>0.17899999999999999</v>
      </c>
      <c r="AF43" t="s">
        <v>290</v>
      </c>
      <c r="AG43">
        <v>80</v>
      </c>
      <c r="AH43" s="21" t="s">
        <v>290</v>
      </c>
      <c r="AI43" s="1" t="s">
        <v>299</v>
      </c>
      <c r="AJ43" t="s">
        <v>290</v>
      </c>
      <c r="AK43" s="159" t="s">
        <v>290</v>
      </c>
      <c r="AT43" t="str">
        <f t="shared" si="10"/>
        <v>400-NPS2</v>
      </c>
      <c r="AU43" s="14">
        <v>400</v>
      </c>
      <c r="AV43" s="42">
        <f t="shared" si="18"/>
        <v>2</v>
      </c>
      <c r="AW43" s="14">
        <v>2</v>
      </c>
      <c r="AX43" s="18">
        <v>6.5</v>
      </c>
      <c r="AY43" s="18">
        <v>1</v>
      </c>
      <c r="AZ43" s="18">
        <v>3.625</v>
      </c>
      <c r="BA43" s="42">
        <f t="shared" si="11"/>
        <v>0.625</v>
      </c>
      <c r="BB43" s="11">
        <v>3.25</v>
      </c>
      <c r="BC43" s="11">
        <v>8</v>
      </c>
      <c r="BD43" s="11">
        <v>0.75</v>
      </c>
      <c r="BE43" s="11">
        <v>0.625</v>
      </c>
      <c r="BF43" s="11">
        <v>5</v>
      </c>
      <c r="BG43" s="11">
        <v>21</v>
      </c>
      <c r="BH43" s="42">
        <f t="shared" si="12"/>
        <v>45</v>
      </c>
      <c r="BI43" s="43" t="str">
        <f t="shared" si="13"/>
        <v>LONG FLANGE, 2-400RFLWN</v>
      </c>
      <c r="BJ43" s="44"/>
      <c r="BK43" t="str">
        <f t="shared" si="14"/>
        <v>400-NPS2x9</v>
      </c>
      <c r="BL43" s="14">
        <v>400</v>
      </c>
      <c r="BM43" s="42">
        <f t="shared" si="19"/>
        <v>2</v>
      </c>
      <c r="BN43" s="14">
        <v>2</v>
      </c>
      <c r="BO43" s="18">
        <v>6.5</v>
      </c>
      <c r="BP43" s="18">
        <v>1</v>
      </c>
      <c r="BQ43" s="18">
        <v>3.625</v>
      </c>
      <c r="BR43" s="42">
        <f t="shared" si="15"/>
        <v>0.625</v>
      </c>
      <c r="BS43" s="11">
        <v>3.25</v>
      </c>
      <c r="BT43" s="11">
        <v>8</v>
      </c>
      <c r="BU43" s="11">
        <v>0.75</v>
      </c>
      <c r="BV43" s="11">
        <v>0.625</v>
      </c>
      <c r="BW43" s="11">
        <v>5</v>
      </c>
      <c r="BX43" s="11">
        <v>21</v>
      </c>
      <c r="BY43" s="42">
        <f t="shared" si="16"/>
        <v>45</v>
      </c>
      <c r="BZ43" s="43" t="str">
        <f t="shared" si="17"/>
        <v>LONG FLANGE, 2-400RFLWN x 9</v>
      </c>
      <c r="CA43" s="14">
        <v>9</v>
      </c>
      <c r="CC43" t="s">
        <v>152</v>
      </c>
      <c r="CD43" s="18" t="s">
        <v>153</v>
      </c>
      <c r="CE43" s="52" t="s">
        <v>65</v>
      </c>
      <c r="CF43" s="18" t="s">
        <v>66</v>
      </c>
      <c r="CG43" s="18" t="s">
        <v>67</v>
      </c>
      <c r="CH43" s="18">
        <v>6</v>
      </c>
      <c r="CI43" s="18">
        <v>300</v>
      </c>
      <c r="CJ43" s="18">
        <v>12</v>
      </c>
      <c r="CK43" s="18" t="s">
        <v>87</v>
      </c>
      <c r="CO43" t="s">
        <v>3861</v>
      </c>
      <c r="CP43">
        <v>2.5024999999999999</v>
      </c>
      <c r="CR43" t="s">
        <v>5157</v>
      </c>
      <c r="CS43" s="16" t="s">
        <v>290</v>
      </c>
      <c r="CT43" s="14">
        <v>400</v>
      </c>
      <c r="CU43" s="14">
        <v>1.5</v>
      </c>
      <c r="CV43" s="11">
        <v>9</v>
      </c>
      <c r="CW43" s="11" t="s">
        <v>62</v>
      </c>
      <c r="CX43" s="103">
        <v>1.5</v>
      </c>
      <c r="CY43" s="11">
        <v>2.75</v>
      </c>
      <c r="CZ43" s="42">
        <v>0.625</v>
      </c>
      <c r="DA43" s="107">
        <v>400</v>
      </c>
      <c r="DB43" s="18">
        <v>6.125</v>
      </c>
      <c r="DC43" s="18">
        <v>0.875</v>
      </c>
      <c r="DD43" s="18">
        <v>2.875</v>
      </c>
      <c r="DE43" s="11">
        <v>0.75</v>
      </c>
      <c r="DF43" s="11">
        <v>4</v>
      </c>
      <c r="DG43" s="11">
        <v>0.875</v>
      </c>
      <c r="DH43" s="11">
        <v>4.5</v>
      </c>
      <c r="DI43" s="42">
        <v>90</v>
      </c>
      <c r="DJ43" s="11">
        <v>17</v>
      </c>
      <c r="DK43" s="43" t="s">
        <v>5158</v>
      </c>
      <c r="DL43" s="90" t="s">
        <v>3796</v>
      </c>
      <c r="DM43" s="18">
        <v>0</v>
      </c>
      <c r="DN43" s="18" t="s">
        <v>3797</v>
      </c>
      <c r="DO43" t="s">
        <v>5075</v>
      </c>
      <c r="DP43">
        <v>11861940</v>
      </c>
      <c r="DQ43" t="s">
        <v>5064</v>
      </c>
      <c r="DR43" s="16" t="s">
        <v>290</v>
      </c>
    </row>
    <row r="44" spans="1:122" x14ac:dyDescent="0.35">
      <c r="A44" s="158" t="s">
        <v>6462</v>
      </c>
      <c r="B44" s="11">
        <v>1</v>
      </c>
      <c r="C44" s="11">
        <v>160</v>
      </c>
      <c r="D44" t="s">
        <v>299</v>
      </c>
      <c r="E44" s="21" t="s">
        <v>290</v>
      </c>
      <c r="F44" s="11">
        <v>1.3149999999999999</v>
      </c>
      <c r="G44" s="12">
        <v>0.81499999999999995</v>
      </c>
      <c r="H44" s="11">
        <v>0.25</v>
      </c>
      <c r="I44" t="s">
        <v>290</v>
      </c>
      <c r="J44" s="11">
        <v>160</v>
      </c>
      <c r="K44" s="21" t="s">
        <v>290</v>
      </c>
      <c r="L44" s="1" t="s">
        <v>299</v>
      </c>
      <c r="M44" t="s">
        <v>290</v>
      </c>
      <c r="N44" s="159" t="s">
        <v>290</v>
      </c>
      <c r="P44" s="18" t="s">
        <v>290</v>
      </c>
      <c r="Q44" s="18" t="s">
        <v>290</v>
      </c>
      <c r="S44" t="s">
        <v>290</v>
      </c>
      <c r="T44" t="s">
        <v>290</v>
      </c>
      <c r="V44" t="s">
        <v>290</v>
      </c>
      <c r="X44" s="158" t="s">
        <v>6462</v>
      </c>
      <c r="Y44" s="11">
        <v>1</v>
      </c>
      <c r="Z44" s="11">
        <v>160</v>
      </c>
      <c r="AA44" t="s">
        <v>299</v>
      </c>
      <c r="AB44" s="21" t="s">
        <v>290</v>
      </c>
      <c r="AC44" s="11">
        <v>1.3149999999999999</v>
      </c>
      <c r="AD44" s="12">
        <v>0.81499999999999995</v>
      </c>
      <c r="AE44" s="11">
        <v>0.25</v>
      </c>
      <c r="AF44" t="s">
        <v>290</v>
      </c>
      <c r="AG44" s="11">
        <v>160</v>
      </c>
      <c r="AH44" s="21" t="s">
        <v>290</v>
      </c>
      <c r="AI44" s="1" t="s">
        <v>299</v>
      </c>
      <c r="AJ44" t="s">
        <v>290</v>
      </c>
      <c r="AK44" s="159" t="s">
        <v>290</v>
      </c>
      <c r="AT44" t="str">
        <f t="shared" si="10"/>
        <v>400-NPS2.5</v>
      </c>
      <c r="AU44" s="14">
        <v>400</v>
      </c>
      <c r="AV44" s="42">
        <f t="shared" si="18"/>
        <v>2.5</v>
      </c>
      <c r="AW44" s="14">
        <v>2.5</v>
      </c>
      <c r="AX44" s="18">
        <v>7.5</v>
      </c>
      <c r="AY44" s="18">
        <v>1.125</v>
      </c>
      <c r="AZ44" s="18">
        <v>4.125</v>
      </c>
      <c r="BA44" s="42">
        <f t="shared" si="11"/>
        <v>0.71875</v>
      </c>
      <c r="BB44" s="11">
        <v>3.9375</v>
      </c>
      <c r="BC44" s="11">
        <v>8</v>
      </c>
      <c r="BD44" s="11">
        <v>0.875</v>
      </c>
      <c r="BE44" s="11">
        <v>0.75</v>
      </c>
      <c r="BF44" s="11">
        <v>5.875</v>
      </c>
      <c r="BG44" s="11">
        <v>29</v>
      </c>
      <c r="BH44" s="42">
        <f t="shared" si="12"/>
        <v>45</v>
      </c>
      <c r="BI44" s="43" t="str">
        <f t="shared" si="13"/>
        <v>LONG FLANGE, 2.5-400RFLWN</v>
      </c>
      <c r="BJ44" s="44"/>
      <c r="BK44" t="str">
        <f t="shared" si="14"/>
        <v>400-NPS2.5x9</v>
      </c>
      <c r="BL44" s="14">
        <v>400</v>
      </c>
      <c r="BM44" s="42">
        <f t="shared" si="19"/>
        <v>2.5</v>
      </c>
      <c r="BN44" s="14">
        <v>2.5</v>
      </c>
      <c r="BO44" s="18">
        <v>7.5</v>
      </c>
      <c r="BP44" s="18">
        <v>1.125</v>
      </c>
      <c r="BQ44" s="18">
        <v>4.125</v>
      </c>
      <c r="BR44" s="42">
        <f t="shared" si="15"/>
        <v>0.71875</v>
      </c>
      <c r="BS44" s="11">
        <v>3.9375</v>
      </c>
      <c r="BT44" s="11">
        <v>8</v>
      </c>
      <c r="BU44" s="11">
        <v>0.875</v>
      </c>
      <c r="BV44" s="11">
        <v>0.75</v>
      </c>
      <c r="BW44" s="11">
        <v>5.875</v>
      </c>
      <c r="BX44" s="11">
        <v>29</v>
      </c>
      <c r="BY44" s="42">
        <f t="shared" si="16"/>
        <v>45</v>
      </c>
      <c r="BZ44" s="43" t="str">
        <f t="shared" si="17"/>
        <v>LONG FLANGE, 2.5-400RFLWN x 9</v>
      </c>
      <c r="CA44" s="14">
        <v>9</v>
      </c>
      <c r="CC44" t="s">
        <v>154</v>
      </c>
      <c r="CD44" s="18" t="s">
        <v>155</v>
      </c>
      <c r="CE44" s="52" t="s">
        <v>65</v>
      </c>
      <c r="CF44" s="18" t="s">
        <v>66</v>
      </c>
      <c r="CG44" s="18" t="s">
        <v>67</v>
      </c>
      <c r="CH44" s="18">
        <v>6</v>
      </c>
      <c r="CI44" s="18">
        <v>300</v>
      </c>
      <c r="CJ44" s="18">
        <v>13</v>
      </c>
      <c r="CK44" s="18" t="s">
        <v>87</v>
      </c>
      <c r="CO44" t="s">
        <v>3862</v>
      </c>
      <c r="CP44">
        <v>2.5024999999999999</v>
      </c>
      <c r="CR44" t="s">
        <v>5159</v>
      </c>
      <c r="CS44" s="16" t="s">
        <v>290</v>
      </c>
      <c r="CT44" s="14">
        <v>400</v>
      </c>
      <c r="CU44" s="14">
        <v>2</v>
      </c>
      <c r="CV44" s="11">
        <v>9</v>
      </c>
      <c r="CW44" s="11" t="s">
        <v>62</v>
      </c>
      <c r="CX44" s="103">
        <v>2</v>
      </c>
      <c r="CY44" s="11">
        <v>3.25</v>
      </c>
      <c r="CZ44" s="42">
        <v>0.625</v>
      </c>
      <c r="DA44" s="107">
        <v>400</v>
      </c>
      <c r="DB44" s="18">
        <v>6.5</v>
      </c>
      <c r="DC44" s="18">
        <v>1</v>
      </c>
      <c r="DD44" s="18">
        <v>3.625</v>
      </c>
      <c r="DE44" s="11">
        <v>0.625</v>
      </c>
      <c r="DF44" s="11">
        <v>8</v>
      </c>
      <c r="DG44" s="11">
        <v>0.75</v>
      </c>
      <c r="DH44" s="11">
        <v>5</v>
      </c>
      <c r="DI44" s="42">
        <v>45</v>
      </c>
      <c r="DJ44" s="11">
        <v>21</v>
      </c>
      <c r="DK44" s="43" t="s">
        <v>5160</v>
      </c>
      <c r="DL44" s="90" t="s">
        <v>3796</v>
      </c>
      <c r="DM44" s="18">
        <v>0</v>
      </c>
      <c r="DN44" s="18" t="s">
        <v>3797</v>
      </c>
      <c r="DO44" t="s">
        <v>5078</v>
      </c>
      <c r="DP44">
        <v>1262987</v>
      </c>
      <c r="DQ44" t="s">
        <v>5064</v>
      </c>
      <c r="DR44" s="16" t="s">
        <v>290</v>
      </c>
    </row>
    <row r="45" spans="1:122" x14ac:dyDescent="0.35">
      <c r="A45" s="158" t="s">
        <v>6463</v>
      </c>
      <c r="B45" s="11">
        <v>1</v>
      </c>
      <c r="C45" s="11" t="s">
        <v>272</v>
      </c>
      <c r="D45" t="s">
        <v>299</v>
      </c>
      <c r="E45" s="21" t="s">
        <v>290</v>
      </c>
      <c r="F45" s="11">
        <v>1.3149999999999999</v>
      </c>
      <c r="G45" s="12">
        <v>0.95699999999999996</v>
      </c>
      <c r="H45" s="11">
        <v>0.17899999999999999</v>
      </c>
      <c r="I45" t="s">
        <v>272</v>
      </c>
      <c r="J45" s="11">
        <v>2</v>
      </c>
      <c r="K45" s="21" t="s">
        <v>290</v>
      </c>
      <c r="L45" s="1" t="s">
        <v>299</v>
      </c>
      <c r="M45" t="s">
        <v>290</v>
      </c>
      <c r="N45" s="159" t="s">
        <v>290</v>
      </c>
      <c r="P45" s="18" t="s">
        <v>290</v>
      </c>
      <c r="Q45" s="18" t="s">
        <v>290</v>
      </c>
      <c r="S45" t="s">
        <v>290</v>
      </c>
      <c r="T45" t="s">
        <v>290</v>
      </c>
      <c r="V45" t="s">
        <v>290</v>
      </c>
      <c r="X45" s="158" t="s">
        <v>6463</v>
      </c>
      <c r="Y45" s="11">
        <v>1</v>
      </c>
      <c r="Z45" s="11" t="s">
        <v>272</v>
      </c>
      <c r="AA45" t="s">
        <v>299</v>
      </c>
      <c r="AB45" s="21" t="s">
        <v>290</v>
      </c>
      <c r="AC45" s="11">
        <v>1.3149999999999999</v>
      </c>
      <c r="AD45" s="12">
        <v>0.95699999999999996</v>
      </c>
      <c r="AE45" s="11">
        <v>0.17899999999999999</v>
      </c>
      <c r="AF45" t="s">
        <v>272</v>
      </c>
      <c r="AG45" s="11">
        <v>2</v>
      </c>
      <c r="AH45" s="21" t="s">
        <v>290</v>
      </c>
      <c r="AI45" s="1" t="s">
        <v>299</v>
      </c>
      <c r="AJ45" t="s">
        <v>290</v>
      </c>
      <c r="AK45" s="159" t="s">
        <v>290</v>
      </c>
      <c r="AT45" t="str">
        <f t="shared" si="10"/>
        <v>400-NPS3</v>
      </c>
      <c r="AU45" s="14">
        <v>400</v>
      </c>
      <c r="AV45" s="42">
        <f t="shared" si="18"/>
        <v>3</v>
      </c>
      <c r="AW45" s="14">
        <v>3</v>
      </c>
      <c r="AX45" s="18">
        <v>8.25</v>
      </c>
      <c r="AY45" s="14">
        <v>1.25</v>
      </c>
      <c r="AZ45" s="18">
        <v>5</v>
      </c>
      <c r="BA45" s="42">
        <f t="shared" si="11"/>
        <v>0.8125</v>
      </c>
      <c r="BB45" s="11">
        <v>4.625</v>
      </c>
      <c r="BC45" s="11">
        <v>8</v>
      </c>
      <c r="BD45" s="11">
        <v>0.875</v>
      </c>
      <c r="BE45" s="11">
        <v>0.75</v>
      </c>
      <c r="BF45" s="11">
        <v>6.625</v>
      </c>
      <c r="BG45" s="11">
        <v>38</v>
      </c>
      <c r="BH45" s="42">
        <f t="shared" si="12"/>
        <v>45</v>
      </c>
      <c r="BI45" s="43" t="str">
        <f t="shared" si="13"/>
        <v>LONG FLANGE, 3-400RFLWN</v>
      </c>
      <c r="BJ45" s="44"/>
      <c r="BK45" t="str">
        <f t="shared" si="14"/>
        <v>400-NPS3x9</v>
      </c>
      <c r="BL45" s="14">
        <v>400</v>
      </c>
      <c r="BM45" s="42">
        <f t="shared" si="19"/>
        <v>3</v>
      </c>
      <c r="BN45" s="14">
        <v>3</v>
      </c>
      <c r="BO45" s="18">
        <v>8.25</v>
      </c>
      <c r="BP45" s="14">
        <v>1.25</v>
      </c>
      <c r="BQ45" s="18">
        <v>5</v>
      </c>
      <c r="BR45" s="42">
        <f t="shared" si="15"/>
        <v>0.8125</v>
      </c>
      <c r="BS45" s="11">
        <v>4.625</v>
      </c>
      <c r="BT45" s="11">
        <v>8</v>
      </c>
      <c r="BU45" s="11">
        <v>0.875</v>
      </c>
      <c r="BV45" s="11">
        <v>0.75</v>
      </c>
      <c r="BW45" s="11">
        <v>6.625</v>
      </c>
      <c r="BX45" s="11">
        <v>38</v>
      </c>
      <c r="BY45" s="42">
        <f t="shared" si="16"/>
        <v>45</v>
      </c>
      <c r="BZ45" s="43" t="str">
        <f t="shared" si="17"/>
        <v>LONG FLANGE, 3-400RFLWN x 9</v>
      </c>
      <c r="CA45" s="14">
        <v>9</v>
      </c>
      <c r="CC45" t="s">
        <v>156</v>
      </c>
      <c r="CD45" s="18" t="s">
        <v>157</v>
      </c>
      <c r="CE45" s="52" t="s">
        <v>65</v>
      </c>
      <c r="CF45" s="18" t="s">
        <v>66</v>
      </c>
      <c r="CG45" s="18" t="s">
        <v>67</v>
      </c>
      <c r="CH45" s="18">
        <v>8</v>
      </c>
      <c r="CI45" s="18">
        <v>300</v>
      </c>
      <c r="CJ45" s="18">
        <v>12</v>
      </c>
      <c r="CK45" s="18" t="s">
        <v>87</v>
      </c>
      <c r="CO45" t="s">
        <v>3863</v>
      </c>
      <c r="CP45">
        <v>2.5024999999999999</v>
      </c>
      <c r="CR45" t="s">
        <v>5161</v>
      </c>
      <c r="CS45" s="16" t="s">
        <v>290</v>
      </c>
      <c r="CT45" s="14">
        <v>400</v>
      </c>
      <c r="CU45" s="14">
        <v>2.5</v>
      </c>
      <c r="CV45" s="11">
        <v>9</v>
      </c>
      <c r="CW45" s="11" t="s">
        <v>62</v>
      </c>
      <c r="CX45" s="103">
        <v>2.5</v>
      </c>
      <c r="CY45" s="11">
        <v>3.9375</v>
      </c>
      <c r="CZ45" s="42">
        <v>0.71875</v>
      </c>
      <c r="DA45" s="107">
        <v>400</v>
      </c>
      <c r="DB45" s="18">
        <v>7.5</v>
      </c>
      <c r="DC45" s="18">
        <v>1.125</v>
      </c>
      <c r="DD45" s="18">
        <v>4.125</v>
      </c>
      <c r="DE45" s="11">
        <v>0.75</v>
      </c>
      <c r="DF45" s="11">
        <v>8</v>
      </c>
      <c r="DG45" s="11">
        <v>0.875</v>
      </c>
      <c r="DH45" s="11">
        <v>5.875</v>
      </c>
      <c r="DI45" s="42">
        <v>45</v>
      </c>
      <c r="DJ45" s="11">
        <v>29</v>
      </c>
      <c r="DK45" s="43" t="s">
        <v>5162</v>
      </c>
      <c r="DL45" s="90" t="s">
        <v>3796</v>
      </c>
      <c r="DM45" s="18">
        <v>0</v>
      </c>
      <c r="DN45" s="18" t="s">
        <v>3797</v>
      </c>
      <c r="DO45" t="s">
        <v>5081</v>
      </c>
      <c r="DP45">
        <v>7448044</v>
      </c>
      <c r="DQ45" t="s">
        <v>5064</v>
      </c>
      <c r="DR45" s="16" t="s">
        <v>290</v>
      </c>
    </row>
    <row r="46" spans="1:122" x14ac:dyDescent="0.35">
      <c r="A46" s="160" t="s">
        <v>6464</v>
      </c>
      <c r="B46" s="2">
        <v>1</v>
      </c>
      <c r="C46" s="4" t="s">
        <v>273</v>
      </c>
      <c r="D46" s="4" t="s">
        <v>299</v>
      </c>
      <c r="E46" s="23" t="s">
        <v>290</v>
      </c>
      <c r="F46" s="2">
        <v>1.3149999999999999</v>
      </c>
      <c r="G46" s="3">
        <v>0.59899999999999998</v>
      </c>
      <c r="H46" s="2">
        <v>0.35799999999999998</v>
      </c>
      <c r="I46" s="2" t="s">
        <v>273</v>
      </c>
      <c r="J46" s="4">
        <v>4</v>
      </c>
      <c r="K46" s="23" t="s">
        <v>290</v>
      </c>
      <c r="L46" s="6" t="s">
        <v>299</v>
      </c>
      <c r="M46" s="4" t="s">
        <v>290</v>
      </c>
      <c r="N46" s="161" t="s">
        <v>290</v>
      </c>
      <c r="P46" s="18" t="s">
        <v>290</v>
      </c>
      <c r="Q46" s="18" t="s">
        <v>290</v>
      </c>
      <c r="S46" t="s">
        <v>290</v>
      </c>
      <c r="T46" t="s">
        <v>290</v>
      </c>
      <c r="V46" t="s">
        <v>290</v>
      </c>
      <c r="X46" s="160" t="s">
        <v>6464</v>
      </c>
      <c r="Y46" s="2">
        <v>1</v>
      </c>
      <c r="Z46" s="4" t="s">
        <v>273</v>
      </c>
      <c r="AA46" s="4" t="s">
        <v>299</v>
      </c>
      <c r="AB46" s="23" t="s">
        <v>290</v>
      </c>
      <c r="AC46" s="2">
        <v>1.3149999999999999</v>
      </c>
      <c r="AD46" s="3">
        <v>0.59899999999999998</v>
      </c>
      <c r="AE46" s="2">
        <v>0.35799999999999998</v>
      </c>
      <c r="AF46" s="2" t="s">
        <v>273</v>
      </c>
      <c r="AG46" s="4">
        <v>4</v>
      </c>
      <c r="AH46" s="23" t="s">
        <v>290</v>
      </c>
      <c r="AI46" s="6" t="s">
        <v>299</v>
      </c>
      <c r="AJ46" s="4" t="s">
        <v>290</v>
      </c>
      <c r="AK46" s="161" t="s">
        <v>290</v>
      </c>
      <c r="AT46" t="str">
        <f t="shared" si="10"/>
        <v>400-NPS3.5</v>
      </c>
      <c r="AU46" s="14">
        <v>400</v>
      </c>
      <c r="AV46" s="42">
        <f t="shared" si="18"/>
        <v>3.5</v>
      </c>
      <c r="AW46" s="14">
        <v>3.5</v>
      </c>
      <c r="AX46" s="18">
        <v>9</v>
      </c>
      <c r="AY46" s="18">
        <v>1.375</v>
      </c>
      <c r="AZ46" s="18">
        <v>5.5</v>
      </c>
      <c r="BA46" s="42">
        <f t="shared" si="11"/>
        <v>0.875</v>
      </c>
      <c r="BB46" s="11">
        <v>5.25</v>
      </c>
      <c r="BC46" s="11">
        <v>8</v>
      </c>
      <c r="BD46" s="11">
        <v>1</v>
      </c>
      <c r="BE46" s="11">
        <v>0.875</v>
      </c>
      <c r="BF46" s="11">
        <v>7.25</v>
      </c>
      <c r="BG46" s="11">
        <v>48</v>
      </c>
      <c r="BH46" s="42">
        <f t="shared" si="12"/>
        <v>45</v>
      </c>
      <c r="BI46" s="43" t="str">
        <f t="shared" si="13"/>
        <v>LONG FLANGE, 3.5-400RFLWN</v>
      </c>
      <c r="BJ46" s="44"/>
      <c r="BK46" t="str">
        <f t="shared" si="14"/>
        <v>400-NPS3.5x9</v>
      </c>
      <c r="BL46" s="14">
        <v>400</v>
      </c>
      <c r="BM46" s="42">
        <f t="shared" si="19"/>
        <v>3.5</v>
      </c>
      <c r="BN46" s="14">
        <v>3.5</v>
      </c>
      <c r="BO46" s="18">
        <v>9</v>
      </c>
      <c r="BP46" s="18">
        <v>1.375</v>
      </c>
      <c r="BQ46" s="18">
        <v>5.5</v>
      </c>
      <c r="BR46" s="42">
        <f t="shared" si="15"/>
        <v>0.875</v>
      </c>
      <c r="BS46" s="11">
        <v>5.25</v>
      </c>
      <c r="BT46" s="11">
        <v>8</v>
      </c>
      <c r="BU46" s="11">
        <v>1</v>
      </c>
      <c r="BV46" s="11">
        <v>0.875</v>
      </c>
      <c r="BW46" s="11">
        <v>7.25</v>
      </c>
      <c r="BX46" s="11">
        <v>48</v>
      </c>
      <c r="BY46" s="42">
        <f t="shared" si="16"/>
        <v>45</v>
      </c>
      <c r="BZ46" s="43" t="str">
        <f t="shared" si="17"/>
        <v>LONG FLANGE, 3.5-400RFLWN x 9</v>
      </c>
      <c r="CA46" s="14">
        <v>9</v>
      </c>
      <c r="CC46" t="s">
        <v>158</v>
      </c>
      <c r="CD46" s="18" t="s">
        <v>159</v>
      </c>
      <c r="CE46" s="52" t="s">
        <v>65</v>
      </c>
      <c r="CF46" s="18" t="s">
        <v>66</v>
      </c>
      <c r="CG46" s="18" t="s">
        <v>67</v>
      </c>
      <c r="CH46" s="18">
        <v>1.5</v>
      </c>
      <c r="CI46" s="18">
        <v>600</v>
      </c>
      <c r="CJ46" s="18">
        <v>6</v>
      </c>
      <c r="CK46" s="18" t="s">
        <v>87</v>
      </c>
      <c r="CO46" t="s">
        <v>3864</v>
      </c>
      <c r="CP46">
        <v>2.7524999999999999</v>
      </c>
      <c r="CR46" t="s">
        <v>5163</v>
      </c>
      <c r="CS46" s="16" t="s">
        <v>290</v>
      </c>
      <c r="CT46" s="14">
        <v>400</v>
      </c>
      <c r="CU46" s="14">
        <v>3</v>
      </c>
      <c r="CV46" s="11">
        <v>9</v>
      </c>
      <c r="CW46" s="11" t="s">
        <v>62</v>
      </c>
      <c r="CX46" s="103">
        <v>3</v>
      </c>
      <c r="CY46" s="11">
        <v>4.625</v>
      </c>
      <c r="CZ46" s="42">
        <v>0.8125</v>
      </c>
      <c r="DA46" s="107">
        <v>400</v>
      </c>
      <c r="DB46" s="18">
        <v>8.25</v>
      </c>
      <c r="DC46" s="14">
        <v>1.25</v>
      </c>
      <c r="DD46" s="18">
        <v>5</v>
      </c>
      <c r="DE46" s="11">
        <v>0.75</v>
      </c>
      <c r="DF46" s="11">
        <v>8</v>
      </c>
      <c r="DG46" s="11">
        <v>0.875</v>
      </c>
      <c r="DH46" s="11">
        <v>6.625</v>
      </c>
      <c r="DI46" s="42">
        <v>45</v>
      </c>
      <c r="DJ46" s="11">
        <v>38</v>
      </c>
      <c r="DK46" s="43" t="s">
        <v>5164</v>
      </c>
      <c r="DL46" s="90" t="s">
        <v>3796</v>
      </c>
      <c r="DM46" s="18">
        <v>0</v>
      </c>
      <c r="DN46" s="18" t="s">
        <v>3797</v>
      </c>
      <c r="DO46" t="s">
        <v>5084</v>
      </c>
      <c r="DP46">
        <v>16777215</v>
      </c>
      <c r="DQ46" t="s">
        <v>5064</v>
      </c>
      <c r="DR46" s="16" t="s">
        <v>290</v>
      </c>
    </row>
    <row r="47" spans="1:122" x14ac:dyDescent="0.35">
      <c r="A47" s="156" t="s">
        <v>6465</v>
      </c>
      <c r="B47" s="11">
        <v>1.25</v>
      </c>
      <c r="C47" s="11">
        <v>5</v>
      </c>
      <c r="D47" t="s">
        <v>299</v>
      </c>
      <c r="E47" s="21" t="s">
        <v>290</v>
      </c>
      <c r="F47" s="11">
        <v>1.6600000000000001</v>
      </c>
      <c r="G47" s="12">
        <v>1.5300000000000002</v>
      </c>
      <c r="H47" s="11">
        <v>6.5000000000000002E-2</v>
      </c>
      <c r="I47" t="s">
        <v>290</v>
      </c>
      <c r="J47" s="11">
        <v>5</v>
      </c>
      <c r="K47" s="21" t="s">
        <v>290</v>
      </c>
      <c r="L47" s="11" t="s">
        <v>299</v>
      </c>
      <c r="M47" t="s">
        <v>290</v>
      </c>
      <c r="N47" s="159" t="s">
        <v>290</v>
      </c>
      <c r="P47" s="18" t="s">
        <v>290</v>
      </c>
      <c r="Q47" s="18" t="s">
        <v>290</v>
      </c>
      <c r="S47" t="s">
        <v>290</v>
      </c>
      <c r="T47" t="s">
        <v>290</v>
      </c>
      <c r="V47" t="s">
        <v>290</v>
      </c>
      <c r="X47" s="156" t="s">
        <v>6465</v>
      </c>
      <c r="Y47" s="11">
        <v>1.25</v>
      </c>
      <c r="Z47" s="11">
        <v>5</v>
      </c>
      <c r="AA47" t="s">
        <v>299</v>
      </c>
      <c r="AB47" s="21" t="s">
        <v>290</v>
      </c>
      <c r="AC47" s="11">
        <v>1.6600000000000001</v>
      </c>
      <c r="AD47" s="12">
        <v>1.5300000000000002</v>
      </c>
      <c r="AE47" s="11">
        <v>6.5000000000000002E-2</v>
      </c>
      <c r="AF47" t="s">
        <v>290</v>
      </c>
      <c r="AG47" s="11">
        <v>5</v>
      </c>
      <c r="AH47" s="21" t="s">
        <v>290</v>
      </c>
      <c r="AI47" s="11" t="s">
        <v>299</v>
      </c>
      <c r="AJ47" t="s">
        <v>290</v>
      </c>
      <c r="AK47" s="159" t="s">
        <v>290</v>
      </c>
      <c r="AT47" t="str">
        <f t="shared" si="10"/>
        <v>400-NPS4</v>
      </c>
      <c r="AU47" s="14">
        <v>400</v>
      </c>
      <c r="AV47" s="42">
        <f t="shared" si="18"/>
        <v>4</v>
      </c>
      <c r="AW47" s="14">
        <v>4</v>
      </c>
      <c r="AX47" s="18">
        <v>10</v>
      </c>
      <c r="AY47" s="18">
        <v>1.375</v>
      </c>
      <c r="AZ47" s="18">
        <v>6.1875</v>
      </c>
      <c r="BA47" s="42">
        <f t="shared" si="11"/>
        <v>0.875</v>
      </c>
      <c r="BB47" s="11">
        <v>5.75</v>
      </c>
      <c r="BC47" s="11">
        <v>8</v>
      </c>
      <c r="BD47" s="11">
        <v>1</v>
      </c>
      <c r="BE47" s="11">
        <v>0.875</v>
      </c>
      <c r="BF47" s="11">
        <v>7.875</v>
      </c>
      <c r="BG47" s="11">
        <v>67</v>
      </c>
      <c r="BH47" s="42">
        <f t="shared" si="12"/>
        <v>45</v>
      </c>
      <c r="BI47" s="43" t="str">
        <f t="shared" si="13"/>
        <v>LONG FLANGE, 4-400RFLWN</v>
      </c>
      <c r="BJ47" s="44"/>
      <c r="BK47" t="str">
        <f t="shared" si="14"/>
        <v>400-NPS4x12</v>
      </c>
      <c r="BL47" s="14">
        <v>400</v>
      </c>
      <c r="BM47" s="42">
        <f t="shared" si="19"/>
        <v>4</v>
      </c>
      <c r="BN47" s="14">
        <v>4</v>
      </c>
      <c r="BO47" s="18">
        <v>10</v>
      </c>
      <c r="BP47" s="18">
        <v>1.375</v>
      </c>
      <c r="BQ47" s="18">
        <v>6.1875</v>
      </c>
      <c r="BR47" s="42">
        <f t="shared" si="15"/>
        <v>0.875</v>
      </c>
      <c r="BS47" s="11">
        <v>5.75</v>
      </c>
      <c r="BT47" s="11">
        <v>8</v>
      </c>
      <c r="BU47" s="11">
        <v>1</v>
      </c>
      <c r="BV47" s="11">
        <v>0.875</v>
      </c>
      <c r="BW47" s="11">
        <v>7.875</v>
      </c>
      <c r="BX47" s="11">
        <v>67</v>
      </c>
      <c r="BY47" s="42">
        <f t="shared" si="16"/>
        <v>45</v>
      </c>
      <c r="BZ47" s="43" t="str">
        <f t="shared" si="17"/>
        <v>LONG FLANGE, 4-400RFLWN x 12</v>
      </c>
      <c r="CA47" s="14">
        <v>12</v>
      </c>
      <c r="CC47" t="s">
        <v>160</v>
      </c>
      <c r="CD47" s="18" t="s">
        <v>161</v>
      </c>
      <c r="CE47" s="52" t="s">
        <v>65</v>
      </c>
      <c r="CF47" s="18" t="s">
        <v>66</v>
      </c>
      <c r="CG47" s="18" t="s">
        <v>67</v>
      </c>
      <c r="CH47" s="18">
        <v>1.5</v>
      </c>
      <c r="CI47" s="18">
        <v>600</v>
      </c>
      <c r="CJ47" s="18">
        <v>8.5</v>
      </c>
      <c r="CK47" s="18" t="s">
        <v>87</v>
      </c>
      <c r="CL47" t="s">
        <v>271</v>
      </c>
      <c r="CO47" t="s">
        <v>3865</v>
      </c>
      <c r="CP47">
        <v>2.7524999999999999</v>
      </c>
      <c r="CR47" t="s">
        <v>5165</v>
      </c>
      <c r="CS47" s="16" t="s">
        <v>290</v>
      </c>
      <c r="CT47" s="14">
        <v>400</v>
      </c>
      <c r="CU47" s="14">
        <v>3.5</v>
      </c>
      <c r="CV47" s="11">
        <v>9</v>
      </c>
      <c r="CW47" s="11" t="s">
        <v>62</v>
      </c>
      <c r="CX47" s="103">
        <v>3.5</v>
      </c>
      <c r="CY47" s="11">
        <v>5.25</v>
      </c>
      <c r="CZ47" s="42">
        <v>0.875</v>
      </c>
      <c r="DA47" s="107">
        <v>400</v>
      </c>
      <c r="DB47" s="18">
        <v>9</v>
      </c>
      <c r="DC47" s="18">
        <v>1.375</v>
      </c>
      <c r="DD47" s="18">
        <v>5.5</v>
      </c>
      <c r="DE47" s="11">
        <v>0.875</v>
      </c>
      <c r="DF47" s="11">
        <v>8</v>
      </c>
      <c r="DG47" s="11">
        <v>1</v>
      </c>
      <c r="DH47" s="11">
        <v>7.25</v>
      </c>
      <c r="DI47" s="42">
        <v>45</v>
      </c>
      <c r="DJ47" s="11">
        <v>48</v>
      </c>
      <c r="DK47" s="43" t="s">
        <v>5166</v>
      </c>
      <c r="DL47" s="90" t="s">
        <v>3796</v>
      </c>
      <c r="DM47" s="18">
        <v>0</v>
      </c>
      <c r="DN47" s="18" t="s">
        <v>3797</v>
      </c>
      <c r="DO47" t="s">
        <v>5087</v>
      </c>
      <c r="DP47">
        <v>12632256</v>
      </c>
      <c r="DQ47" t="s">
        <v>5064</v>
      </c>
      <c r="DR47" s="16" t="s">
        <v>290</v>
      </c>
    </row>
    <row r="48" spans="1:122" x14ac:dyDescent="0.35">
      <c r="A48" s="156" t="s">
        <v>6466</v>
      </c>
      <c r="B48" s="11">
        <v>1.25</v>
      </c>
      <c r="C48" s="11">
        <v>10</v>
      </c>
      <c r="D48" t="s">
        <v>299</v>
      </c>
      <c r="E48" s="21" t="s">
        <v>290</v>
      </c>
      <c r="F48" s="11">
        <v>1.6600000000000001</v>
      </c>
      <c r="G48" s="12">
        <v>1.4420000000000002</v>
      </c>
      <c r="H48" s="11">
        <v>0.109</v>
      </c>
      <c r="I48" t="s">
        <v>290</v>
      </c>
      <c r="J48" s="11">
        <v>10</v>
      </c>
      <c r="K48" s="21" t="s">
        <v>290</v>
      </c>
      <c r="L48" s="11" t="s">
        <v>299</v>
      </c>
      <c r="M48" t="s">
        <v>290</v>
      </c>
      <c r="N48" s="159" t="s">
        <v>290</v>
      </c>
      <c r="P48" s="18" t="s">
        <v>290</v>
      </c>
      <c r="Q48" s="18" t="s">
        <v>290</v>
      </c>
      <c r="S48" t="s">
        <v>290</v>
      </c>
      <c r="T48" t="s">
        <v>290</v>
      </c>
      <c r="V48" t="s">
        <v>290</v>
      </c>
      <c r="X48" s="156" t="s">
        <v>6466</v>
      </c>
      <c r="Y48" s="11">
        <v>1.25</v>
      </c>
      <c r="Z48" s="11">
        <v>10</v>
      </c>
      <c r="AA48" t="s">
        <v>299</v>
      </c>
      <c r="AB48" s="21" t="s">
        <v>290</v>
      </c>
      <c r="AC48" s="11">
        <v>1.6600000000000001</v>
      </c>
      <c r="AD48" s="12">
        <v>1.4420000000000002</v>
      </c>
      <c r="AE48" s="11">
        <v>0.109</v>
      </c>
      <c r="AF48" t="s">
        <v>290</v>
      </c>
      <c r="AG48" s="11">
        <v>10</v>
      </c>
      <c r="AH48" s="21" t="s">
        <v>290</v>
      </c>
      <c r="AI48" s="11" t="s">
        <v>299</v>
      </c>
      <c r="AJ48" t="s">
        <v>290</v>
      </c>
      <c r="AK48" s="159" t="s">
        <v>290</v>
      </c>
      <c r="AT48" t="str">
        <f t="shared" si="10"/>
        <v>400-NPS5</v>
      </c>
      <c r="AU48" s="14">
        <v>400</v>
      </c>
      <c r="AV48" s="42">
        <f t="shared" si="18"/>
        <v>5</v>
      </c>
      <c r="AW48" s="14">
        <v>5</v>
      </c>
      <c r="AX48" s="18">
        <v>11</v>
      </c>
      <c r="AY48" s="18">
        <v>1.5</v>
      </c>
      <c r="AZ48" s="18">
        <v>7.3125</v>
      </c>
      <c r="BA48" s="42">
        <f t="shared" si="11"/>
        <v>1</v>
      </c>
      <c r="BB48" s="11">
        <v>7</v>
      </c>
      <c r="BC48" s="11">
        <v>8</v>
      </c>
      <c r="BD48" s="11">
        <v>1</v>
      </c>
      <c r="BE48" s="11">
        <v>0.875</v>
      </c>
      <c r="BF48" s="11">
        <v>9.25</v>
      </c>
      <c r="BG48" s="11">
        <v>90</v>
      </c>
      <c r="BH48" s="42">
        <f t="shared" si="12"/>
        <v>45</v>
      </c>
      <c r="BI48" s="43" t="str">
        <f t="shared" si="13"/>
        <v>LONG FLANGE, 5-400RFLWN</v>
      </c>
      <c r="BJ48" s="44"/>
      <c r="BK48" t="str">
        <f t="shared" si="14"/>
        <v>400-NPS5x12</v>
      </c>
      <c r="BL48" s="14">
        <v>400</v>
      </c>
      <c r="BM48" s="42">
        <f t="shared" si="19"/>
        <v>5</v>
      </c>
      <c r="BN48" s="14">
        <v>5</v>
      </c>
      <c r="BO48" s="18">
        <v>11</v>
      </c>
      <c r="BP48" s="18">
        <v>1.5</v>
      </c>
      <c r="BQ48" s="18">
        <v>7.3125</v>
      </c>
      <c r="BR48" s="42">
        <f t="shared" si="15"/>
        <v>1</v>
      </c>
      <c r="BS48" s="11">
        <v>7</v>
      </c>
      <c r="BT48" s="11">
        <v>8</v>
      </c>
      <c r="BU48" s="11">
        <v>1</v>
      </c>
      <c r="BV48" s="11">
        <v>0.875</v>
      </c>
      <c r="BW48" s="11">
        <v>9.25</v>
      </c>
      <c r="BX48" s="11">
        <v>90</v>
      </c>
      <c r="BY48" s="42">
        <f t="shared" si="16"/>
        <v>45</v>
      </c>
      <c r="BZ48" s="43" t="str">
        <f t="shared" si="17"/>
        <v>LONG FLANGE, 5-400RFLWN x 12</v>
      </c>
      <c r="CA48" s="14">
        <v>12</v>
      </c>
      <c r="CC48" t="s">
        <v>162</v>
      </c>
      <c r="CD48" s="18" t="s">
        <v>163</v>
      </c>
      <c r="CE48" s="52" t="s">
        <v>65</v>
      </c>
      <c r="CF48" s="18" t="s">
        <v>66</v>
      </c>
      <c r="CG48" s="18" t="s">
        <v>67</v>
      </c>
      <c r="CH48" s="18">
        <v>1.5</v>
      </c>
      <c r="CI48" s="18">
        <v>600</v>
      </c>
      <c r="CJ48" s="18">
        <v>9</v>
      </c>
      <c r="CK48" s="18" t="s">
        <v>87</v>
      </c>
      <c r="CO48" t="s">
        <v>3866</v>
      </c>
      <c r="CP48">
        <v>2.7524999999999999</v>
      </c>
      <c r="CR48" t="s">
        <v>5167</v>
      </c>
      <c r="CS48" s="16" t="s">
        <v>290</v>
      </c>
      <c r="CT48" s="14">
        <v>400</v>
      </c>
      <c r="CU48" s="14">
        <v>4</v>
      </c>
      <c r="CV48" s="11">
        <v>12</v>
      </c>
      <c r="CW48" s="11" t="s">
        <v>62</v>
      </c>
      <c r="CX48" s="103">
        <v>4</v>
      </c>
      <c r="CY48" s="11">
        <v>5.75</v>
      </c>
      <c r="CZ48" s="42">
        <v>0.875</v>
      </c>
      <c r="DA48" s="107">
        <v>400</v>
      </c>
      <c r="DB48" s="18">
        <v>10</v>
      </c>
      <c r="DC48" s="18">
        <v>1.375</v>
      </c>
      <c r="DD48" s="18">
        <v>6.1875</v>
      </c>
      <c r="DE48" s="11">
        <v>0.875</v>
      </c>
      <c r="DF48" s="11">
        <v>8</v>
      </c>
      <c r="DG48" s="11">
        <v>1</v>
      </c>
      <c r="DH48" s="11">
        <v>7.875</v>
      </c>
      <c r="DI48" s="42">
        <v>45</v>
      </c>
      <c r="DJ48" s="11">
        <v>67</v>
      </c>
      <c r="DK48" s="43" t="s">
        <v>5168</v>
      </c>
      <c r="DL48" s="90" t="s">
        <v>3796</v>
      </c>
      <c r="DM48" s="18">
        <v>0</v>
      </c>
      <c r="DN48" s="18" t="s">
        <v>3797</v>
      </c>
      <c r="DO48" t="s">
        <v>5090</v>
      </c>
      <c r="DP48">
        <v>255</v>
      </c>
      <c r="DQ48" t="s">
        <v>5064</v>
      </c>
      <c r="DR48" s="16" t="s">
        <v>290</v>
      </c>
    </row>
    <row r="49" spans="1:122" x14ac:dyDescent="0.35">
      <c r="A49" s="158" t="s">
        <v>6467</v>
      </c>
      <c r="B49" s="11">
        <v>1.25</v>
      </c>
      <c r="C49">
        <v>40</v>
      </c>
      <c r="D49" t="s">
        <v>299</v>
      </c>
      <c r="E49" s="21" t="s">
        <v>290</v>
      </c>
      <c r="F49" s="11">
        <v>1.6600000000000001</v>
      </c>
      <c r="G49" s="12">
        <v>1.3800000000000001</v>
      </c>
      <c r="H49" s="11">
        <v>0.14000000000000001</v>
      </c>
      <c r="I49" t="s">
        <v>290</v>
      </c>
      <c r="J49">
        <v>40</v>
      </c>
      <c r="K49" s="21" t="s">
        <v>290</v>
      </c>
      <c r="L49" s="1" t="s">
        <v>299</v>
      </c>
      <c r="M49" t="s">
        <v>290</v>
      </c>
      <c r="N49" s="159" t="s">
        <v>290</v>
      </c>
      <c r="P49" s="18" t="s">
        <v>290</v>
      </c>
      <c r="Q49" s="18" t="s">
        <v>290</v>
      </c>
      <c r="S49" t="s">
        <v>290</v>
      </c>
      <c r="T49" t="s">
        <v>290</v>
      </c>
      <c r="V49" t="s">
        <v>290</v>
      </c>
      <c r="X49" s="158" t="s">
        <v>6467</v>
      </c>
      <c r="Y49" s="11">
        <v>1.25</v>
      </c>
      <c r="Z49">
        <v>40</v>
      </c>
      <c r="AA49" t="s">
        <v>299</v>
      </c>
      <c r="AB49" s="21" t="s">
        <v>290</v>
      </c>
      <c r="AC49" s="11">
        <v>1.6600000000000001</v>
      </c>
      <c r="AD49" s="12">
        <v>1.3800000000000001</v>
      </c>
      <c r="AE49" s="11">
        <v>0.14000000000000001</v>
      </c>
      <c r="AF49" t="s">
        <v>290</v>
      </c>
      <c r="AG49">
        <v>40</v>
      </c>
      <c r="AH49" s="21" t="s">
        <v>290</v>
      </c>
      <c r="AI49" s="1" t="s">
        <v>299</v>
      </c>
      <c r="AJ49" t="s">
        <v>290</v>
      </c>
      <c r="AK49" s="159" t="s">
        <v>290</v>
      </c>
      <c r="AT49" t="str">
        <f t="shared" si="10"/>
        <v>400-NPS6</v>
      </c>
      <c r="AU49" s="14">
        <v>400</v>
      </c>
      <c r="AV49" s="42">
        <f t="shared" si="18"/>
        <v>6</v>
      </c>
      <c r="AW49" s="14">
        <v>6</v>
      </c>
      <c r="AX49" s="18">
        <v>12.5</v>
      </c>
      <c r="AY49" s="18">
        <v>1.625</v>
      </c>
      <c r="AZ49" s="18">
        <v>8.5</v>
      </c>
      <c r="BA49" s="42">
        <f t="shared" si="11"/>
        <v>1.0625</v>
      </c>
      <c r="BB49" s="11">
        <v>8.125</v>
      </c>
      <c r="BC49" s="11">
        <v>12</v>
      </c>
      <c r="BD49" s="11">
        <v>1</v>
      </c>
      <c r="BE49" s="11">
        <v>0.875</v>
      </c>
      <c r="BF49" s="11">
        <v>10.625</v>
      </c>
      <c r="BG49" s="11">
        <v>115</v>
      </c>
      <c r="BH49" s="42">
        <f t="shared" si="12"/>
        <v>30</v>
      </c>
      <c r="BI49" s="43" t="str">
        <f t="shared" si="13"/>
        <v>LONG FLANGE, 6-400RFLWN</v>
      </c>
      <c r="BJ49" s="44"/>
      <c r="BK49" t="str">
        <f t="shared" si="14"/>
        <v>400-NPS6x12</v>
      </c>
      <c r="BL49" s="14">
        <v>400</v>
      </c>
      <c r="BM49" s="42">
        <f t="shared" si="19"/>
        <v>6</v>
      </c>
      <c r="BN49" s="14">
        <v>6</v>
      </c>
      <c r="BO49" s="18">
        <v>12.5</v>
      </c>
      <c r="BP49" s="18">
        <v>1.625</v>
      </c>
      <c r="BQ49" s="18">
        <v>8.5</v>
      </c>
      <c r="BR49" s="42">
        <f t="shared" si="15"/>
        <v>1.0625</v>
      </c>
      <c r="BS49" s="11">
        <v>8.125</v>
      </c>
      <c r="BT49" s="11">
        <v>12</v>
      </c>
      <c r="BU49" s="11">
        <v>1</v>
      </c>
      <c r="BV49" s="11">
        <v>0.875</v>
      </c>
      <c r="BW49" s="11">
        <v>10.625</v>
      </c>
      <c r="BX49" s="11">
        <v>115</v>
      </c>
      <c r="BY49" s="42">
        <f t="shared" si="16"/>
        <v>30</v>
      </c>
      <c r="BZ49" s="43" t="str">
        <f t="shared" si="17"/>
        <v>LONG FLANGE, 6-400RFLWN x 12</v>
      </c>
      <c r="CA49" s="14">
        <v>12</v>
      </c>
      <c r="CC49" t="s">
        <v>164</v>
      </c>
      <c r="CD49" s="18" t="s">
        <v>165</v>
      </c>
      <c r="CE49" s="52" t="s">
        <v>65</v>
      </c>
      <c r="CF49" s="18" t="s">
        <v>66</v>
      </c>
      <c r="CG49" s="18" t="s">
        <v>67</v>
      </c>
      <c r="CH49" s="18">
        <v>1.5</v>
      </c>
      <c r="CI49" s="18">
        <v>600</v>
      </c>
      <c r="CJ49" s="18">
        <v>10</v>
      </c>
      <c r="CK49" s="18" t="s">
        <v>87</v>
      </c>
      <c r="CO49" t="s">
        <v>3867</v>
      </c>
      <c r="CP49">
        <v>2.7524999999999999</v>
      </c>
      <c r="CR49" t="s">
        <v>5169</v>
      </c>
      <c r="CS49" s="16" t="s">
        <v>290</v>
      </c>
      <c r="CT49" s="14">
        <v>400</v>
      </c>
      <c r="CU49" s="14">
        <v>5</v>
      </c>
      <c r="CV49" s="11">
        <v>12</v>
      </c>
      <c r="CW49" s="11" t="s">
        <v>62</v>
      </c>
      <c r="CX49" s="103">
        <v>5</v>
      </c>
      <c r="CY49" s="11">
        <v>7</v>
      </c>
      <c r="CZ49" s="42">
        <v>1</v>
      </c>
      <c r="DA49" s="107">
        <v>400</v>
      </c>
      <c r="DB49" s="18">
        <v>11</v>
      </c>
      <c r="DC49" s="18">
        <v>1.5</v>
      </c>
      <c r="DD49" s="18">
        <v>7.3125</v>
      </c>
      <c r="DE49" s="11">
        <v>0.875</v>
      </c>
      <c r="DF49" s="11">
        <v>8</v>
      </c>
      <c r="DG49" s="11">
        <v>1</v>
      </c>
      <c r="DH49" s="11">
        <v>9.25</v>
      </c>
      <c r="DI49" s="42">
        <v>45</v>
      </c>
      <c r="DJ49" s="11">
        <v>90</v>
      </c>
      <c r="DK49" s="43" t="s">
        <v>5170</v>
      </c>
      <c r="DL49" s="90" t="s">
        <v>3796</v>
      </c>
      <c r="DM49" s="18">
        <v>0</v>
      </c>
      <c r="DN49" s="18" t="s">
        <v>3797</v>
      </c>
      <c r="DO49" t="s">
        <v>5093</v>
      </c>
      <c r="DP49">
        <v>33023</v>
      </c>
      <c r="DQ49" t="s">
        <v>5064</v>
      </c>
      <c r="DR49" s="16" t="s">
        <v>290</v>
      </c>
    </row>
    <row r="50" spans="1:122" x14ac:dyDescent="0.35">
      <c r="A50" s="158" t="s">
        <v>6468</v>
      </c>
      <c r="B50" s="11">
        <v>1.25</v>
      </c>
      <c r="C50" t="s">
        <v>6422</v>
      </c>
      <c r="D50" t="s">
        <v>299</v>
      </c>
      <c r="E50" s="21" t="s">
        <v>290</v>
      </c>
      <c r="F50" s="11">
        <v>1.6600000000000001</v>
      </c>
      <c r="G50" s="12">
        <v>1.3800000000000001</v>
      </c>
      <c r="H50" s="11">
        <v>0.14000000000000001</v>
      </c>
      <c r="I50" t="s">
        <v>6422</v>
      </c>
      <c r="J50">
        <v>1</v>
      </c>
      <c r="K50" s="21" t="s">
        <v>290</v>
      </c>
      <c r="L50" s="1" t="s">
        <v>299</v>
      </c>
      <c r="M50" t="s">
        <v>290</v>
      </c>
      <c r="N50" s="159" t="s">
        <v>290</v>
      </c>
      <c r="P50" s="18" t="s">
        <v>290</v>
      </c>
      <c r="Q50" s="18" t="s">
        <v>290</v>
      </c>
      <c r="S50" t="s">
        <v>290</v>
      </c>
      <c r="T50" t="s">
        <v>290</v>
      </c>
      <c r="V50" t="s">
        <v>290</v>
      </c>
      <c r="X50" s="158" t="s">
        <v>6468</v>
      </c>
      <c r="Y50" s="11">
        <v>1.25</v>
      </c>
      <c r="Z50" t="s">
        <v>6422</v>
      </c>
      <c r="AA50" t="s">
        <v>299</v>
      </c>
      <c r="AB50" s="21" t="s">
        <v>290</v>
      </c>
      <c r="AC50" s="11">
        <v>1.6600000000000001</v>
      </c>
      <c r="AD50" s="12">
        <v>1.3800000000000001</v>
      </c>
      <c r="AE50" s="11">
        <v>0.14000000000000001</v>
      </c>
      <c r="AF50" t="s">
        <v>6422</v>
      </c>
      <c r="AG50">
        <v>1</v>
      </c>
      <c r="AH50" s="21" t="s">
        <v>290</v>
      </c>
      <c r="AI50" s="1" t="s">
        <v>299</v>
      </c>
      <c r="AJ50" t="s">
        <v>290</v>
      </c>
      <c r="AK50" s="159" t="s">
        <v>290</v>
      </c>
      <c r="AT50" t="str">
        <f t="shared" si="10"/>
        <v>400-NPS8</v>
      </c>
      <c r="AU50" s="14">
        <v>400</v>
      </c>
      <c r="AV50" s="42">
        <f t="shared" si="18"/>
        <v>8</v>
      </c>
      <c r="AW50" s="14">
        <v>8</v>
      </c>
      <c r="AX50" s="18">
        <v>15</v>
      </c>
      <c r="AY50" s="18">
        <v>1.875</v>
      </c>
      <c r="AZ50" s="18">
        <v>10.625</v>
      </c>
      <c r="BA50" s="42">
        <f t="shared" si="11"/>
        <v>1.125</v>
      </c>
      <c r="BB50" s="11">
        <v>10.25</v>
      </c>
      <c r="BC50" s="11">
        <v>12</v>
      </c>
      <c r="BD50" s="11">
        <v>1.125</v>
      </c>
      <c r="BE50" s="11">
        <v>1</v>
      </c>
      <c r="BF50" s="11">
        <v>13</v>
      </c>
      <c r="BG50" s="11">
        <v>140</v>
      </c>
      <c r="BH50" s="42">
        <f t="shared" si="12"/>
        <v>30</v>
      </c>
      <c r="BI50" s="43" t="str">
        <f t="shared" si="13"/>
        <v>LONG FLANGE, 8-400RFLWN</v>
      </c>
      <c r="BJ50" s="44"/>
      <c r="BK50" t="str">
        <f t="shared" si="14"/>
        <v>400-NPS8x12</v>
      </c>
      <c r="BL50" s="14">
        <v>400</v>
      </c>
      <c r="BM50" s="42">
        <f t="shared" si="19"/>
        <v>8</v>
      </c>
      <c r="BN50" s="14">
        <v>8</v>
      </c>
      <c r="BO50" s="18">
        <v>15</v>
      </c>
      <c r="BP50" s="18">
        <v>1.875</v>
      </c>
      <c r="BQ50" s="18">
        <v>10.625</v>
      </c>
      <c r="BR50" s="42">
        <f t="shared" si="15"/>
        <v>1.125</v>
      </c>
      <c r="BS50" s="11">
        <v>10.25</v>
      </c>
      <c r="BT50" s="11">
        <v>12</v>
      </c>
      <c r="BU50" s="11">
        <v>1.125</v>
      </c>
      <c r="BV50" s="11">
        <v>1</v>
      </c>
      <c r="BW50" s="11">
        <v>13</v>
      </c>
      <c r="BX50" s="11">
        <v>140</v>
      </c>
      <c r="BY50" s="42">
        <f t="shared" si="16"/>
        <v>30</v>
      </c>
      <c r="BZ50" s="43" t="str">
        <f t="shared" si="17"/>
        <v>LONG FLANGE, 8-400RFLWN x 12</v>
      </c>
      <c r="CA50" s="14">
        <v>12</v>
      </c>
      <c r="CC50" t="s">
        <v>166</v>
      </c>
      <c r="CD50" s="18" t="s">
        <v>167</v>
      </c>
      <c r="CE50" s="52" t="s">
        <v>65</v>
      </c>
      <c r="CF50" s="18" t="s">
        <v>66</v>
      </c>
      <c r="CG50" s="18" t="s">
        <v>67</v>
      </c>
      <c r="CH50" s="18">
        <v>3</v>
      </c>
      <c r="CI50" s="18">
        <v>600</v>
      </c>
      <c r="CJ50" s="18">
        <v>8</v>
      </c>
      <c r="CK50" s="18" t="s">
        <v>87</v>
      </c>
      <c r="CO50" t="s">
        <v>3868</v>
      </c>
      <c r="CP50">
        <v>2.7524999999999999</v>
      </c>
      <c r="CR50" t="s">
        <v>5171</v>
      </c>
      <c r="CS50" s="16" t="s">
        <v>290</v>
      </c>
      <c r="CT50" s="14">
        <v>400</v>
      </c>
      <c r="CU50" s="14">
        <v>6</v>
      </c>
      <c r="CV50" s="11">
        <v>12</v>
      </c>
      <c r="CW50" s="11" t="s">
        <v>62</v>
      </c>
      <c r="CX50" s="103">
        <v>6</v>
      </c>
      <c r="CY50" s="11">
        <v>8.125</v>
      </c>
      <c r="CZ50" s="42">
        <v>1.0625</v>
      </c>
      <c r="DA50" s="107">
        <v>400</v>
      </c>
      <c r="DB50" s="18">
        <v>12.5</v>
      </c>
      <c r="DC50" s="18">
        <v>1.625</v>
      </c>
      <c r="DD50" s="18">
        <v>8.5</v>
      </c>
      <c r="DE50" s="11">
        <v>0.875</v>
      </c>
      <c r="DF50" s="11">
        <v>12</v>
      </c>
      <c r="DG50" s="11">
        <v>1</v>
      </c>
      <c r="DH50" s="11">
        <v>10.625</v>
      </c>
      <c r="DI50" s="42">
        <v>30</v>
      </c>
      <c r="DJ50" s="11">
        <v>115</v>
      </c>
      <c r="DK50" s="43" t="s">
        <v>5172</v>
      </c>
      <c r="DL50" s="90" t="s">
        <v>3796</v>
      </c>
      <c r="DM50" s="18">
        <v>0</v>
      </c>
      <c r="DN50" s="18" t="s">
        <v>3797</v>
      </c>
      <c r="DO50" t="s">
        <v>5078</v>
      </c>
      <c r="DP50">
        <v>1262987</v>
      </c>
      <c r="DQ50" t="s">
        <v>5064</v>
      </c>
      <c r="DR50" s="16" t="s">
        <v>290</v>
      </c>
    </row>
    <row r="51" spans="1:122" x14ac:dyDescent="0.35">
      <c r="A51" s="158" t="s">
        <v>6469</v>
      </c>
      <c r="B51" s="11">
        <v>1.25</v>
      </c>
      <c r="C51">
        <v>80</v>
      </c>
      <c r="D51" t="s">
        <v>299</v>
      </c>
      <c r="E51" s="21" t="s">
        <v>290</v>
      </c>
      <c r="F51" s="11">
        <v>1.6600000000000001</v>
      </c>
      <c r="G51" s="12">
        <v>1.278</v>
      </c>
      <c r="H51" s="11">
        <v>0.191</v>
      </c>
      <c r="I51" t="s">
        <v>290</v>
      </c>
      <c r="J51">
        <v>80</v>
      </c>
      <c r="K51" s="21" t="s">
        <v>290</v>
      </c>
      <c r="L51" s="1" t="s">
        <v>299</v>
      </c>
      <c r="M51" t="s">
        <v>290</v>
      </c>
      <c r="N51" s="159" t="s">
        <v>290</v>
      </c>
      <c r="P51" s="18" t="s">
        <v>290</v>
      </c>
      <c r="Q51" s="18" t="s">
        <v>290</v>
      </c>
      <c r="S51" t="s">
        <v>290</v>
      </c>
      <c r="T51" t="s">
        <v>290</v>
      </c>
      <c r="V51" t="s">
        <v>290</v>
      </c>
      <c r="X51" s="158" t="s">
        <v>6469</v>
      </c>
      <c r="Y51" s="11">
        <v>1.25</v>
      </c>
      <c r="Z51">
        <v>80</v>
      </c>
      <c r="AA51" t="s">
        <v>299</v>
      </c>
      <c r="AB51" s="21" t="s">
        <v>290</v>
      </c>
      <c r="AC51" s="11">
        <v>1.6600000000000001</v>
      </c>
      <c r="AD51" s="12">
        <v>1.278</v>
      </c>
      <c r="AE51" s="11">
        <v>0.191</v>
      </c>
      <c r="AF51" t="s">
        <v>290</v>
      </c>
      <c r="AG51">
        <v>80</v>
      </c>
      <c r="AH51" s="21" t="s">
        <v>290</v>
      </c>
      <c r="AI51" s="1" t="s">
        <v>299</v>
      </c>
      <c r="AJ51" t="s">
        <v>290</v>
      </c>
      <c r="AK51" s="159" t="s">
        <v>290</v>
      </c>
      <c r="AT51" t="str">
        <f t="shared" si="10"/>
        <v>400-NPS10</v>
      </c>
      <c r="AU51" s="14">
        <v>400</v>
      </c>
      <c r="AV51" s="42">
        <f t="shared" si="18"/>
        <v>10</v>
      </c>
      <c r="AW51" s="14">
        <v>10</v>
      </c>
      <c r="AX51" s="18">
        <v>17.5</v>
      </c>
      <c r="AY51" s="18">
        <v>2.125</v>
      </c>
      <c r="AZ51" s="18">
        <v>12.75</v>
      </c>
      <c r="BA51" s="42">
        <f t="shared" si="11"/>
        <v>1.3125</v>
      </c>
      <c r="BB51" s="11">
        <v>12.625</v>
      </c>
      <c r="BC51" s="11">
        <v>16</v>
      </c>
      <c r="BD51" s="11">
        <v>1.25</v>
      </c>
      <c r="BE51" s="11">
        <v>1.125</v>
      </c>
      <c r="BF51" s="11">
        <v>15.25</v>
      </c>
      <c r="BG51" s="11">
        <v>230</v>
      </c>
      <c r="BH51" s="42">
        <f t="shared" si="12"/>
        <v>22.5</v>
      </c>
      <c r="BI51" s="43" t="str">
        <f t="shared" si="13"/>
        <v>LONG FLANGE, 10-400RFLWN</v>
      </c>
      <c r="BJ51" s="44"/>
      <c r="BK51" t="str">
        <f t="shared" si="14"/>
        <v>400-NPS10x12</v>
      </c>
      <c r="BL51" s="14">
        <v>400</v>
      </c>
      <c r="BM51" s="42">
        <f t="shared" si="19"/>
        <v>10</v>
      </c>
      <c r="BN51" s="14">
        <v>10</v>
      </c>
      <c r="BO51" s="18">
        <v>17.5</v>
      </c>
      <c r="BP51" s="18">
        <v>2.125</v>
      </c>
      <c r="BQ51" s="18">
        <v>12.75</v>
      </c>
      <c r="BR51" s="42">
        <f t="shared" si="15"/>
        <v>1.3125</v>
      </c>
      <c r="BS51" s="11">
        <v>12.625</v>
      </c>
      <c r="BT51" s="11">
        <v>16</v>
      </c>
      <c r="BU51" s="11">
        <v>1.25</v>
      </c>
      <c r="BV51" s="11">
        <v>1.125</v>
      </c>
      <c r="BW51" s="11">
        <v>15.25</v>
      </c>
      <c r="BX51" s="11">
        <v>230</v>
      </c>
      <c r="BY51" s="42">
        <f t="shared" si="16"/>
        <v>22.5</v>
      </c>
      <c r="BZ51" s="43" t="str">
        <f t="shared" si="17"/>
        <v>LONG FLANGE, 10-400RFLWN x 12</v>
      </c>
      <c r="CA51" s="14">
        <v>12</v>
      </c>
      <c r="CC51" t="s">
        <v>168</v>
      </c>
      <c r="CD51" s="18" t="s">
        <v>169</v>
      </c>
      <c r="CE51" s="52" t="s">
        <v>65</v>
      </c>
      <c r="CF51" s="18" t="s">
        <v>66</v>
      </c>
      <c r="CG51" s="18" t="s">
        <v>67</v>
      </c>
      <c r="CH51" s="18">
        <v>3</v>
      </c>
      <c r="CI51" s="18">
        <v>600</v>
      </c>
      <c r="CJ51" s="18">
        <v>10</v>
      </c>
      <c r="CK51" s="18" t="s">
        <v>87</v>
      </c>
      <c r="CO51" t="s">
        <v>3869</v>
      </c>
      <c r="CP51">
        <v>2.7524999999999999</v>
      </c>
      <c r="CR51" t="s">
        <v>5173</v>
      </c>
      <c r="CS51" s="16" t="s">
        <v>290</v>
      </c>
      <c r="CT51" s="14">
        <v>400</v>
      </c>
      <c r="CU51" s="14">
        <v>8</v>
      </c>
      <c r="CV51" s="11">
        <v>12</v>
      </c>
      <c r="CW51" s="11" t="s">
        <v>62</v>
      </c>
      <c r="CX51" s="103">
        <v>8</v>
      </c>
      <c r="CY51" s="11">
        <v>10.25</v>
      </c>
      <c r="CZ51" s="42">
        <v>1.125</v>
      </c>
      <c r="DA51" s="107">
        <v>400</v>
      </c>
      <c r="DB51" s="18">
        <v>15</v>
      </c>
      <c r="DC51" s="18">
        <v>1.875</v>
      </c>
      <c r="DD51" s="18">
        <v>10.625</v>
      </c>
      <c r="DE51" s="11">
        <v>1</v>
      </c>
      <c r="DF51" s="11">
        <v>12</v>
      </c>
      <c r="DG51" s="11">
        <v>1.125</v>
      </c>
      <c r="DH51" s="11">
        <v>13</v>
      </c>
      <c r="DI51" s="42">
        <v>30</v>
      </c>
      <c r="DJ51" s="11">
        <v>140</v>
      </c>
      <c r="DK51" s="43" t="s">
        <v>5174</v>
      </c>
      <c r="DL51" s="90" t="s">
        <v>3796</v>
      </c>
      <c r="DM51" s="18">
        <v>0</v>
      </c>
      <c r="DN51" s="18" t="s">
        <v>3797</v>
      </c>
      <c r="DO51" t="s">
        <v>5098</v>
      </c>
      <c r="DP51">
        <v>65535</v>
      </c>
      <c r="DQ51" t="s">
        <v>5064</v>
      </c>
      <c r="DR51" s="16" t="s">
        <v>290</v>
      </c>
    </row>
    <row r="52" spans="1:122" x14ac:dyDescent="0.35">
      <c r="A52" s="158" t="s">
        <v>6470</v>
      </c>
      <c r="B52" s="11">
        <v>1.25</v>
      </c>
      <c r="C52" s="11">
        <v>160</v>
      </c>
      <c r="D52" t="s">
        <v>299</v>
      </c>
      <c r="E52" s="21" t="s">
        <v>290</v>
      </c>
      <c r="F52" s="11">
        <v>1.6600000000000001</v>
      </c>
      <c r="G52" s="12">
        <v>1.1600000000000001</v>
      </c>
      <c r="H52" s="11">
        <v>0.25</v>
      </c>
      <c r="I52" t="s">
        <v>290</v>
      </c>
      <c r="J52" s="11">
        <v>160</v>
      </c>
      <c r="K52" s="21" t="s">
        <v>290</v>
      </c>
      <c r="L52" s="1" t="s">
        <v>299</v>
      </c>
      <c r="M52" t="s">
        <v>290</v>
      </c>
      <c r="N52" s="159" t="s">
        <v>290</v>
      </c>
      <c r="P52" s="18" t="s">
        <v>290</v>
      </c>
      <c r="Q52" s="18" t="s">
        <v>290</v>
      </c>
      <c r="S52" t="s">
        <v>290</v>
      </c>
      <c r="T52" t="s">
        <v>290</v>
      </c>
      <c r="V52" t="s">
        <v>290</v>
      </c>
      <c r="X52" s="158" t="s">
        <v>6470</v>
      </c>
      <c r="Y52" s="11">
        <v>1.25</v>
      </c>
      <c r="Z52" s="11">
        <v>160</v>
      </c>
      <c r="AA52" t="s">
        <v>299</v>
      </c>
      <c r="AB52" s="21" t="s">
        <v>290</v>
      </c>
      <c r="AC52" s="11">
        <v>1.6600000000000001</v>
      </c>
      <c r="AD52" s="12">
        <v>1.1600000000000001</v>
      </c>
      <c r="AE52" s="11">
        <v>0.25</v>
      </c>
      <c r="AF52" t="s">
        <v>290</v>
      </c>
      <c r="AG52" s="11">
        <v>160</v>
      </c>
      <c r="AH52" s="21" t="s">
        <v>290</v>
      </c>
      <c r="AI52" s="1" t="s">
        <v>299</v>
      </c>
      <c r="AJ52" t="s">
        <v>290</v>
      </c>
      <c r="AK52" s="159" t="s">
        <v>290</v>
      </c>
      <c r="AT52" t="str">
        <f t="shared" si="10"/>
        <v>400-NPS12</v>
      </c>
      <c r="AU52" s="14">
        <v>400</v>
      </c>
      <c r="AV52" s="42">
        <f t="shared" si="18"/>
        <v>12</v>
      </c>
      <c r="AW52" s="14">
        <v>12</v>
      </c>
      <c r="AX52" s="18">
        <v>20.5</v>
      </c>
      <c r="AY52" s="18">
        <v>2.25</v>
      </c>
      <c r="AZ52" s="18">
        <v>15</v>
      </c>
      <c r="BA52" s="42">
        <f t="shared" si="11"/>
        <v>1.375</v>
      </c>
      <c r="BB52" s="11">
        <v>14.75</v>
      </c>
      <c r="BC52" s="11">
        <v>16</v>
      </c>
      <c r="BD52" s="11">
        <v>1.375</v>
      </c>
      <c r="BE52" s="11">
        <v>1.25</v>
      </c>
      <c r="BF52" s="11">
        <v>17.75</v>
      </c>
      <c r="BG52" s="11">
        <v>301</v>
      </c>
      <c r="BH52" s="42">
        <f t="shared" si="12"/>
        <v>22.5</v>
      </c>
      <c r="BI52" s="43" t="str">
        <f t="shared" si="13"/>
        <v>LONG FLANGE, 12-400RFLWN</v>
      </c>
      <c r="BJ52" s="44"/>
      <c r="BK52" t="str">
        <f t="shared" si="14"/>
        <v>400-NPS12x12</v>
      </c>
      <c r="BL52" s="14">
        <v>400</v>
      </c>
      <c r="BM52" s="42">
        <f t="shared" si="19"/>
        <v>12</v>
      </c>
      <c r="BN52" s="14">
        <v>12</v>
      </c>
      <c r="BO52" s="18">
        <v>20.5</v>
      </c>
      <c r="BP52" s="18">
        <v>2.25</v>
      </c>
      <c r="BQ52" s="18">
        <v>15</v>
      </c>
      <c r="BR52" s="42">
        <f t="shared" si="15"/>
        <v>1.375</v>
      </c>
      <c r="BS52" s="11">
        <v>14.75</v>
      </c>
      <c r="BT52" s="11">
        <v>16</v>
      </c>
      <c r="BU52" s="11">
        <v>1.375</v>
      </c>
      <c r="BV52" s="11">
        <v>1.25</v>
      </c>
      <c r="BW52" s="11">
        <v>17.75</v>
      </c>
      <c r="BX52" s="11">
        <v>301</v>
      </c>
      <c r="BY52" s="42">
        <f t="shared" si="16"/>
        <v>22.5</v>
      </c>
      <c r="BZ52" s="43" t="str">
        <f t="shared" si="17"/>
        <v>LONG FLANGE, 12-400RFLWN x 12</v>
      </c>
      <c r="CA52" s="14">
        <v>12</v>
      </c>
      <c r="CC52" t="s">
        <v>170</v>
      </c>
      <c r="CD52" s="18" t="s">
        <v>171</v>
      </c>
      <c r="CE52" s="52" t="s">
        <v>65</v>
      </c>
      <c r="CF52" s="18" t="s">
        <v>66</v>
      </c>
      <c r="CG52" s="18" t="s">
        <v>67</v>
      </c>
      <c r="CH52" s="18">
        <v>3</v>
      </c>
      <c r="CI52" s="18">
        <v>600</v>
      </c>
      <c r="CJ52" s="18">
        <v>19</v>
      </c>
      <c r="CK52" s="18" t="s">
        <v>87</v>
      </c>
      <c r="CO52" t="s">
        <v>3870</v>
      </c>
      <c r="CP52">
        <v>2.7524999999999999</v>
      </c>
      <c r="CR52" t="s">
        <v>5175</v>
      </c>
      <c r="CS52" s="16" t="s">
        <v>290</v>
      </c>
      <c r="CT52" s="14">
        <v>400</v>
      </c>
      <c r="CU52" s="14">
        <v>10</v>
      </c>
      <c r="CV52" s="11">
        <v>12</v>
      </c>
      <c r="CW52" s="11" t="s">
        <v>62</v>
      </c>
      <c r="CX52" s="103">
        <v>10</v>
      </c>
      <c r="CY52" s="11">
        <v>12.625</v>
      </c>
      <c r="CZ52" s="42">
        <v>1.3125</v>
      </c>
      <c r="DA52" s="107">
        <v>400</v>
      </c>
      <c r="DB52" s="18">
        <v>17.5</v>
      </c>
      <c r="DC52" s="18">
        <v>2.125</v>
      </c>
      <c r="DD52" s="18">
        <v>12.75</v>
      </c>
      <c r="DE52" s="11">
        <v>1.125</v>
      </c>
      <c r="DF52" s="11">
        <v>16</v>
      </c>
      <c r="DG52" s="11">
        <v>1.25</v>
      </c>
      <c r="DH52" s="11">
        <v>15.25</v>
      </c>
      <c r="DI52" s="42">
        <v>22.5</v>
      </c>
      <c r="DJ52" s="11">
        <v>230</v>
      </c>
      <c r="DK52" s="43" t="s">
        <v>5176</v>
      </c>
      <c r="DL52" s="90" t="s">
        <v>3796</v>
      </c>
      <c r="DM52" s="18">
        <v>0</v>
      </c>
      <c r="DN52" s="18" t="s">
        <v>3797</v>
      </c>
      <c r="DO52" t="s">
        <v>5069</v>
      </c>
      <c r="DP52">
        <v>65280</v>
      </c>
      <c r="DQ52" t="s">
        <v>5064</v>
      </c>
      <c r="DR52" s="16" t="s">
        <v>290</v>
      </c>
    </row>
    <row r="53" spans="1:122" x14ac:dyDescent="0.35">
      <c r="A53" s="158" t="s">
        <v>6471</v>
      </c>
      <c r="B53" s="11">
        <v>1.25</v>
      </c>
      <c r="C53" s="11" t="s">
        <v>272</v>
      </c>
      <c r="D53" t="s">
        <v>299</v>
      </c>
      <c r="E53" s="21" t="s">
        <v>290</v>
      </c>
      <c r="F53" s="11">
        <v>1.6600000000000001</v>
      </c>
      <c r="G53" s="12">
        <v>1.278</v>
      </c>
      <c r="H53" s="11">
        <v>0.191</v>
      </c>
      <c r="I53" t="s">
        <v>272</v>
      </c>
      <c r="J53" s="11">
        <v>2</v>
      </c>
      <c r="K53" s="21" t="s">
        <v>290</v>
      </c>
      <c r="L53" s="1" t="s">
        <v>299</v>
      </c>
      <c r="M53" t="s">
        <v>290</v>
      </c>
      <c r="N53" s="159" t="s">
        <v>290</v>
      </c>
      <c r="P53" s="18" t="s">
        <v>290</v>
      </c>
      <c r="Q53" s="18" t="s">
        <v>290</v>
      </c>
      <c r="S53" t="s">
        <v>290</v>
      </c>
      <c r="T53" t="s">
        <v>290</v>
      </c>
      <c r="V53" t="s">
        <v>290</v>
      </c>
      <c r="X53" s="158" t="s">
        <v>6471</v>
      </c>
      <c r="Y53" s="11">
        <v>1.25</v>
      </c>
      <c r="Z53" s="11" t="s">
        <v>272</v>
      </c>
      <c r="AA53" t="s">
        <v>299</v>
      </c>
      <c r="AB53" s="21" t="s">
        <v>290</v>
      </c>
      <c r="AC53" s="11">
        <v>1.6600000000000001</v>
      </c>
      <c r="AD53" s="12">
        <v>1.278</v>
      </c>
      <c r="AE53" s="11">
        <v>0.191</v>
      </c>
      <c r="AF53" t="s">
        <v>272</v>
      </c>
      <c r="AG53" s="11">
        <v>2</v>
      </c>
      <c r="AH53" s="21" t="s">
        <v>290</v>
      </c>
      <c r="AI53" s="1" t="s">
        <v>299</v>
      </c>
      <c r="AJ53" t="s">
        <v>290</v>
      </c>
      <c r="AK53" s="159" t="s">
        <v>290</v>
      </c>
      <c r="AT53" t="str">
        <f t="shared" si="10"/>
        <v>400-NPS14</v>
      </c>
      <c r="AU53" s="45">
        <v>400</v>
      </c>
      <c r="AV53" s="46">
        <f t="shared" si="18"/>
        <v>14</v>
      </c>
      <c r="AW53" s="45">
        <v>14</v>
      </c>
      <c r="AX53" s="47">
        <v>23</v>
      </c>
      <c r="AY53" s="47">
        <v>2.375</v>
      </c>
      <c r="AZ53" s="47">
        <v>16.25</v>
      </c>
      <c r="BA53" s="46">
        <f t="shared" si="11"/>
        <v>1.375</v>
      </c>
      <c r="BB53" s="48">
        <v>16.75</v>
      </c>
      <c r="BC53" s="48">
        <v>20</v>
      </c>
      <c r="BD53" s="48">
        <v>1.375</v>
      </c>
      <c r="BE53" s="48">
        <v>1.25</v>
      </c>
      <c r="BF53" s="48">
        <v>20.25</v>
      </c>
      <c r="BG53" s="48">
        <v>336</v>
      </c>
      <c r="BH53" s="46">
        <f t="shared" si="12"/>
        <v>18</v>
      </c>
      <c r="BI53" s="43" t="str">
        <f t="shared" si="13"/>
        <v>LONG FLANGE, 14-400RFLWN</v>
      </c>
      <c r="BJ53" s="44"/>
      <c r="BK53" t="str">
        <f t="shared" si="14"/>
        <v>400-NPS14x12</v>
      </c>
      <c r="BL53" s="45">
        <v>400</v>
      </c>
      <c r="BM53" s="46">
        <f t="shared" si="19"/>
        <v>14</v>
      </c>
      <c r="BN53" s="45">
        <v>14</v>
      </c>
      <c r="BO53" s="47">
        <v>23</v>
      </c>
      <c r="BP53" s="47">
        <v>2.375</v>
      </c>
      <c r="BQ53" s="47">
        <v>16.25</v>
      </c>
      <c r="BR53" s="46">
        <f t="shared" si="15"/>
        <v>1.375</v>
      </c>
      <c r="BS53" s="48">
        <v>16.75</v>
      </c>
      <c r="BT53" s="48">
        <v>20</v>
      </c>
      <c r="BU53" s="48">
        <v>1.375</v>
      </c>
      <c r="BV53" s="11">
        <v>1.25</v>
      </c>
      <c r="BW53" s="48">
        <v>20.25</v>
      </c>
      <c r="BX53" s="48">
        <v>336</v>
      </c>
      <c r="BY53" s="46">
        <f t="shared" si="16"/>
        <v>18</v>
      </c>
      <c r="BZ53" s="43" t="str">
        <f t="shared" si="17"/>
        <v>LONG FLANGE, 14-400RFLWN x 12</v>
      </c>
      <c r="CA53" s="45">
        <v>12</v>
      </c>
      <c r="CC53" t="s">
        <v>172</v>
      </c>
      <c r="CD53" s="18" t="s">
        <v>173</v>
      </c>
      <c r="CE53" s="52" t="s">
        <v>65</v>
      </c>
      <c r="CF53" s="18" t="s">
        <v>66</v>
      </c>
      <c r="CG53" s="18" t="s">
        <v>67</v>
      </c>
      <c r="CH53" s="18">
        <v>4</v>
      </c>
      <c r="CI53" s="18">
        <v>600</v>
      </c>
      <c r="CJ53" s="18">
        <v>13</v>
      </c>
      <c r="CK53" s="18" t="s">
        <v>87</v>
      </c>
      <c r="CO53" t="s">
        <v>3871</v>
      </c>
      <c r="CP53">
        <v>2.7524999999999999</v>
      </c>
      <c r="CR53" t="s">
        <v>5177</v>
      </c>
      <c r="CS53" s="16" t="s">
        <v>290</v>
      </c>
      <c r="CT53" s="14">
        <v>400</v>
      </c>
      <c r="CU53" s="14">
        <v>12</v>
      </c>
      <c r="CV53" s="11">
        <v>12</v>
      </c>
      <c r="CW53" s="11" t="s">
        <v>62</v>
      </c>
      <c r="CX53" s="103">
        <v>12</v>
      </c>
      <c r="CY53" s="11">
        <v>14.75</v>
      </c>
      <c r="CZ53" s="42">
        <v>1.375</v>
      </c>
      <c r="DA53" s="107">
        <v>400</v>
      </c>
      <c r="DB53" s="18">
        <v>20.5</v>
      </c>
      <c r="DC53" s="18">
        <v>2.25</v>
      </c>
      <c r="DD53" s="18">
        <v>15</v>
      </c>
      <c r="DE53" s="11">
        <v>1.25</v>
      </c>
      <c r="DF53" s="11">
        <v>16</v>
      </c>
      <c r="DG53" s="11">
        <v>1.375</v>
      </c>
      <c r="DH53" s="11">
        <v>17.75</v>
      </c>
      <c r="DI53" s="42">
        <v>22.5</v>
      </c>
      <c r="DJ53" s="11">
        <v>301</v>
      </c>
      <c r="DK53" s="43" t="s">
        <v>5178</v>
      </c>
      <c r="DL53" s="90" t="s">
        <v>3796</v>
      </c>
      <c r="DM53" s="18">
        <v>0</v>
      </c>
      <c r="DN53" s="18" t="s">
        <v>3797</v>
      </c>
      <c r="DO53" t="s">
        <v>5072</v>
      </c>
      <c r="DP53">
        <v>12800</v>
      </c>
      <c r="DQ53" t="s">
        <v>5064</v>
      </c>
      <c r="DR53" s="16" t="s">
        <v>290</v>
      </c>
    </row>
    <row r="54" spans="1:122" x14ac:dyDescent="0.35">
      <c r="A54" s="160" t="s">
        <v>6472</v>
      </c>
      <c r="B54" s="2">
        <v>1.25</v>
      </c>
      <c r="C54" s="4" t="s">
        <v>273</v>
      </c>
      <c r="D54" s="4" t="s">
        <v>299</v>
      </c>
      <c r="E54" s="23" t="s">
        <v>290</v>
      </c>
      <c r="F54" s="2">
        <v>1.6600000000000001</v>
      </c>
      <c r="G54" s="3">
        <v>0.89600000000000013</v>
      </c>
      <c r="H54" s="2">
        <v>0.38200000000000001</v>
      </c>
      <c r="I54" s="2" t="s">
        <v>273</v>
      </c>
      <c r="J54" s="4">
        <v>4</v>
      </c>
      <c r="K54" s="23" t="s">
        <v>290</v>
      </c>
      <c r="L54" s="6" t="s">
        <v>299</v>
      </c>
      <c r="M54" s="4" t="s">
        <v>290</v>
      </c>
      <c r="N54" s="161" t="s">
        <v>290</v>
      </c>
      <c r="P54" s="18" t="s">
        <v>290</v>
      </c>
      <c r="Q54" s="18" t="s">
        <v>290</v>
      </c>
      <c r="S54" t="s">
        <v>290</v>
      </c>
      <c r="T54" t="s">
        <v>290</v>
      </c>
      <c r="V54" t="s">
        <v>290</v>
      </c>
      <c r="X54" s="160" t="s">
        <v>6472</v>
      </c>
      <c r="Y54" s="2">
        <v>1.25</v>
      </c>
      <c r="Z54" s="4" t="s">
        <v>273</v>
      </c>
      <c r="AA54" s="4" t="s">
        <v>299</v>
      </c>
      <c r="AB54" s="23" t="s">
        <v>290</v>
      </c>
      <c r="AC54" s="2">
        <v>1.6600000000000001</v>
      </c>
      <c r="AD54" s="3">
        <v>0.89600000000000013</v>
      </c>
      <c r="AE54" s="2">
        <v>0.38200000000000001</v>
      </c>
      <c r="AF54" s="2" t="s">
        <v>273</v>
      </c>
      <c r="AG54" s="4">
        <v>4</v>
      </c>
      <c r="AH54" s="23" t="s">
        <v>290</v>
      </c>
      <c r="AI54" s="6" t="s">
        <v>299</v>
      </c>
      <c r="AJ54" s="4" t="s">
        <v>290</v>
      </c>
      <c r="AK54" s="161" t="s">
        <v>290</v>
      </c>
      <c r="AT54" t="str">
        <f t="shared" si="10"/>
        <v>400-NPS16</v>
      </c>
      <c r="AU54" s="14">
        <v>400</v>
      </c>
      <c r="AV54" s="42">
        <f t="shared" si="18"/>
        <v>16</v>
      </c>
      <c r="AW54" s="14">
        <v>16</v>
      </c>
      <c r="AX54" s="18">
        <v>25.5</v>
      </c>
      <c r="AY54" s="18">
        <v>2.5</v>
      </c>
      <c r="AZ54" s="18">
        <v>18.5</v>
      </c>
      <c r="BA54" s="42">
        <f t="shared" si="11"/>
        <v>1.5</v>
      </c>
      <c r="BB54" s="11">
        <v>19</v>
      </c>
      <c r="BC54" s="11">
        <v>20</v>
      </c>
      <c r="BD54" s="11">
        <v>1.5</v>
      </c>
      <c r="BE54" s="11">
        <v>1.375</v>
      </c>
      <c r="BF54" s="11">
        <v>22.5</v>
      </c>
      <c r="BG54" s="11">
        <v>416</v>
      </c>
      <c r="BH54" s="42">
        <f t="shared" si="12"/>
        <v>18</v>
      </c>
      <c r="BI54" s="43" t="str">
        <f t="shared" si="13"/>
        <v>LONG FLANGE, 16-400RFLWN</v>
      </c>
      <c r="BJ54" s="44"/>
      <c r="BK54" t="str">
        <f t="shared" si="14"/>
        <v>400-NPS14x14</v>
      </c>
      <c r="BL54" s="14">
        <v>400</v>
      </c>
      <c r="BM54" s="42">
        <f t="shared" si="19"/>
        <v>14</v>
      </c>
      <c r="BN54" s="14">
        <v>14</v>
      </c>
      <c r="BO54" s="18">
        <v>23</v>
      </c>
      <c r="BP54" s="18">
        <v>2.375</v>
      </c>
      <c r="BQ54" s="18">
        <v>16.25</v>
      </c>
      <c r="BR54" s="42">
        <f t="shared" si="15"/>
        <v>1.375</v>
      </c>
      <c r="BS54" s="11">
        <v>16.75</v>
      </c>
      <c r="BT54" s="11">
        <v>20</v>
      </c>
      <c r="BU54" s="11">
        <v>1.375</v>
      </c>
      <c r="BV54" s="11">
        <v>1.25</v>
      </c>
      <c r="BW54" s="11">
        <v>20.25</v>
      </c>
      <c r="BX54" s="11" t="s">
        <v>174</v>
      </c>
      <c r="BY54" s="42">
        <f t="shared" si="16"/>
        <v>18</v>
      </c>
      <c r="BZ54" s="43" t="str">
        <f t="shared" si="17"/>
        <v>LONG FLANGE, 14-400RFLWN x 14</v>
      </c>
      <c r="CA54" s="53">
        <v>14</v>
      </c>
      <c r="CC54" t="s">
        <v>175</v>
      </c>
      <c r="CD54" s="18" t="s">
        <v>176</v>
      </c>
      <c r="CE54" s="52" t="s">
        <v>65</v>
      </c>
      <c r="CF54" s="18" t="s">
        <v>66</v>
      </c>
      <c r="CG54" s="18" t="s">
        <v>67</v>
      </c>
      <c r="CH54" s="18">
        <v>6</v>
      </c>
      <c r="CI54" s="18">
        <v>600</v>
      </c>
      <c r="CJ54" s="18">
        <v>10.5</v>
      </c>
      <c r="CK54" s="18" t="s">
        <v>87</v>
      </c>
      <c r="CL54" t="s">
        <v>271</v>
      </c>
      <c r="CO54" t="s">
        <v>3872</v>
      </c>
      <c r="CP54">
        <v>2.7524999999999999</v>
      </c>
      <c r="CR54" t="s">
        <v>5179</v>
      </c>
      <c r="CS54" s="16" t="s">
        <v>290</v>
      </c>
      <c r="CT54" s="45">
        <v>400</v>
      </c>
      <c r="CU54" s="45">
        <v>14</v>
      </c>
      <c r="CV54" s="48">
        <v>12</v>
      </c>
      <c r="CW54" s="48" t="s">
        <v>62</v>
      </c>
      <c r="CX54" s="104">
        <v>14</v>
      </c>
      <c r="CY54" s="48">
        <v>16.75</v>
      </c>
      <c r="CZ54" s="46">
        <v>1.375</v>
      </c>
      <c r="DA54" s="107">
        <v>400</v>
      </c>
      <c r="DB54" s="47">
        <v>23</v>
      </c>
      <c r="DC54" s="47">
        <v>2.375</v>
      </c>
      <c r="DD54" s="47">
        <v>16.25</v>
      </c>
      <c r="DE54" s="48">
        <v>1.25</v>
      </c>
      <c r="DF54" s="48">
        <v>20</v>
      </c>
      <c r="DG54" s="48">
        <v>1.375</v>
      </c>
      <c r="DH54" s="48">
        <v>20.25</v>
      </c>
      <c r="DI54" s="46">
        <v>18</v>
      </c>
      <c r="DJ54" s="48">
        <v>336</v>
      </c>
      <c r="DK54" s="43" t="s">
        <v>5180</v>
      </c>
      <c r="DL54" s="90" t="s">
        <v>3796</v>
      </c>
      <c r="DM54" s="18">
        <v>0</v>
      </c>
      <c r="DN54" s="18" t="s">
        <v>3797</v>
      </c>
      <c r="DO54" t="s">
        <v>5105</v>
      </c>
      <c r="DP54">
        <v>16711680</v>
      </c>
      <c r="DQ54" t="s">
        <v>5064</v>
      </c>
      <c r="DR54" s="16" t="s">
        <v>290</v>
      </c>
    </row>
    <row r="55" spans="1:122" x14ac:dyDescent="0.35">
      <c r="A55" s="156" t="s">
        <v>6473</v>
      </c>
      <c r="B55" s="11">
        <v>1.5000000000000002</v>
      </c>
      <c r="C55" s="11">
        <v>5</v>
      </c>
      <c r="D55" t="s">
        <v>299</v>
      </c>
      <c r="E55" s="21" t="s">
        <v>290</v>
      </c>
      <c r="F55" s="11">
        <v>1.9</v>
      </c>
      <c r="G55" s="12">
        <v>1.77</v>
      </c>
      <c r="H55" s="11">
        <v>6.5000000000000002E-2</v>
      </c>
      <c r="I55" t="s">
        <v>290</v>
      </c>
      <c r="J55" s="11">
        <v>5</v>
      </c>
      <c r="K55" s="21" t="s">
        <v>290</v>
      </c>
      <c r="L55" s="11" t="s">
        <v>299</v>
      </c>
      <c r="M55" t="s">
        <v>290</v>
      </c>
      <c r="N55" s="159" t="s">
        <v>290</v>
      </c>
      <c r="P55" s="18" t="s">
        <v>290</v>
      </c>
      <c r="Q55" s="18" t="s">
        <v>290</v>
      </c>
      <c r="S55" t="s">
        <v>290</v>
      </c>
      <c r="T55" t="s">
        <v>290</v>
      </c>
      <c r="V55" t="s">
        <v>290</v>
      </c>
      <c r="X55" s="156" t="s">
        <v>6473</v>
      </c>
      <c r="Y55" s="11">
        <v>1.5000000000000002</v>
      </c>
      <c r="Z55" s="11">
        <v>5</v>
      </c>
      <c r="AA55" t="s">
        <v>299</v>
      </c>
      <c r="AB55" s="21" t="s">
        <v>290</v>
      </c>
      <c r="AC55" s="11">
        <v>1.9</v>
      </c>
      <c r="AD55" s="12">
        <v>1.77</v>
      </c>
      <c r="AE55" s="11">
        <v>6.5000000000000002E-2</v>
      </c>
      <c r="AF55" t="s">
        <v>290</v>
      </c>
      <c r="AG55" s="11">
        <v>5</v>
      </c>
      <c r="AH55" s="21" t="s">
        <v>290</v>
      </c>
      <c r="AI55" s="11" t="s">
        <v>299</v>
      </c>
      <c r="AJ55" t="s">
        <v>290</v>
      </c>
      <c r="AK55" s="159" t="s">
        <v>290</v>
      </c>
      <c r="AT55" t="str">
        <f t="shared" si="10"/>
        <v>400-NPS18</v>
      </c>
      <c r="AU55" s="14">
        <v>400</v>
      </c>
      <c r="AV55" s="42">
        <f t="shared" si="18"/>
        <v>18</v>
      </c>
      <c r="AW55" s="14">
        <v>18</v>
      </c>
      <c r="AX55" s="18">
        <v>28</v>
      </c>
      <c r="AY55" s="18">
        <v>2.625</v>
      </c>
      <c r="AZ55" s="18">
        <v>21</v>
      </c>
      <c r="BA55" s="42">
        <f t="shared" si="11"/>
        <v>1.5</v>
      </c>
      <c r="BB55" s="11">
        <v>21</v>
      </c>
      <c r="BC55" s="11">
        <v>24</v>
      </c>
      <c r="BD55" s="11">
        <v>1.5</v>
      </c>
      <c r="BE55" s="11">
        <v>1.375</v>
      </c>
      <c r="BF55" s="11">
        <v>24.75</v>
      </c>
      <c r="BG55" s="11">
        <v>481</v>
      </c>
      <c r="BH55" s="42">
        <f t="shared" si="12"/>
        <v>15</v>
      </c>
      <c r="BI55" s="43" t="str">
        <f t="shared" si="13"/>
        <v>LONG FLANGE, 18-400RFLWN</v>
      </c>
      <c r="BJ55" s="44"/>
      <c r="BK55" t="str">
        <f t="shared" si="14"/>
        <v>400-NPS14x16</v>
      </c>
      <c r="BL55" s="14">
        <v>400</v>
      </c>
      <c r="BM55" s="42">
        <f t="shared" si="19"/>
        <v>14</v>
      </c>
      <c r="BN55" s="14">
        <v>14</v>
      </c>
      <c r="BO55" s="18">
        <v>23</v>
      </c>
      <c r="BP55" s="18">
        <v>2.375</v>
      </c>
      <c r="BQ55" s="18">
        <v>16.25</v>
      </c>
      <c r="BR55" s="42">
        <f t="shared" si="15"/>
        <v>1.375</v>
      </c>
      <c r="BS55" s="11">
        <v>16.75</v>
      </c>
      <c r="BT55" s="11">
        <v>20</v>
      </c>
      <c r="BU55" s="11">
        <v>1.375</v>
      </c>
      <c r="BV55" s="11">
        <v>1.25</v>
      </c>
      <c r="BW55" s="11">
        <v>20.25</v>
      </c>
      <c r="BX55" s="11" t="s">
        <v>174</v>
      </c>
      <c r="BY55" s="42">
        <f t="shared" si="16"/>
        <v>18</v>
      </c>
      <c r="BZ55" s="43" t="str">
        <f t="shared" si="17"/>
        <v>LONG FLANGE, 14-400RFLWN x 16</v>
      </c>
      <c r="CA55" s="53">
        <v>16</v>
      </c>
      <c r="CC55" t="s">
        <v>177</v>
      </c>
      <c r="CD55" s="18" t="s">
        <v>178</v>
      </c>
      <c r="CE55" s="52" t="s">
        <v>65</v>
      </c>
      <c r="CF55" s="18" t="s">
        <v>66</v>
      </c>
      <c r="CG55" s="18" t="s">
        <v>67</v>
      </c>
      <c r="CH55" s="18">
        <v>6</v>
      </c>
      <c r="CI55" s="18">
        <v>600</v>
      </c>
      <c r="CJ55" s="18">
        <v>12</v>
      </c>
      <c r="CK55" s="18" t="s">
        <v>87</v>
      </c>
      <c r="CO55" t="s">
        <v>3873</v>
      </c>
      <c r="CP55">
        <v>2.7524999999999999</v>
      </c>
      <c r="CR55" t="s">
        <v>5181</v>
      </c>
      <c r="CS55" s="16" t="s">
        <v>290</v>
      </c>
      <c r="CT55" s="14">
        <v>400</v>
      </c>
      <c r="CU55" s="14">
        <v>14</v>
      </c>
      <c r="CV55" s="98">
        <v>14</v>
      </c>
      <c r="CW55" s="98" t="s">
        <v>62</v>
      </c>
      <c r="CX55" s="103">
        <v>14</v>
      </c>
      <c r="CY55" s="11">
        <v>16.75</v>
      </c>
      <c r="CZ55" s="42">
        <v>1.375</v>
      </c>
      <c r="DA55" s="107">
        <v>400</v>
      </c>
      <c r="DB55" s="18">
        <v>23</v>
      </c>
      <c r="DC55" s="18">
        <v>2.375</v>
      </c>
      <c r="DD55" s="18">
        <v>16.25</v>
      </c>
      <c r="DE55" s="11">
        <v>1.25</v>
      </c>
      <c r="DF55" s="11">
        <v>20</v>
      </c>
      <c r="DG55" s="11">
        <v>1.375</v>
      </c>
      <c r="DH55" s="11">
        <v>20.25</v>
      </c>
      <c r="DI55" s="42">
        <v>18</v>
      </c>
      <c r="DJ55" s="11" t="s">
        <v>174</v>
      </c>
      <c r="DK55" s="43" t="s">
        <v>5180</v>
      </c>
      <c r="DL55" s="90" t="s">
        <v>3796</v>
      </c>
      <c r="DM55" s="18">
        <v>0</v>
      </c>
      <c r="DN55" s="18" t="s">
        <v>3797</v>
      </c>
      <c r="DO55" t="s">
        <v>5105</v>
      </c>
      <c r="DP55">
        <v>16711680</v>
      </c>
      <c r="DQ55" t="s">
        <v>5064</v>
      </c>
      <c r="DR55" s="16" t="s">
        <v>290</v>
      </c>
    </row>
    <row r="56" spans="1:122" x14ac:dyDescent="0.35">
      <c r="A56" s="156" t="s">
        <v>6474</v>
      </c>
      <c r="B56" s="11">
        <v>1.5000000000000002</v>
      </c>
      <c r="C56" s="11">
        <v>10</v>
      </c>
      <c r="D56" t="s">
        <v>299</v>
      </c>
      <c r="E56" s="21" t="s">
        <v>290</v>
      </c>
      <c r="F56" s="11">
        <v>1.9</v>
      </c>
      <c r="G56" s="12">
        <v>1.6819999999999999</v>
      </c>
      <c r="H56" s="11">
        <v>0.109</v>
      </c>
      <c r="I56" t="s">
        <v>290</v>
      </c>
      <c r="J56" s="11">
        <v>10</v>
      </c>
      <c r="K56" s="21" t="s">
        <v>290</v>
      </c>
      <c r="L56" s="11" t="s">
        <v>299</v>
      </c>
      <c r="M56" t="s">
        <v>290</v>
      </c>
      <c r="N56" s="159" t="s">
        <v>290</v>
      </c>
      <c r="P56" s="18" t="s">
        <v>290</v>
      </c>
      <c r="Q56" s="18" t="s">
        <v>290</v>
      </c>
      <c r="S56" t="s">
        <v>290</v>
      </c>
      <c r="T56" t="s">
        <v>290</v>
      </c>
      <c r="V56" t="s">
        <v>290</v>
      </c>
      <c r="X56" s="156" t="s">
        <v>6474</v>
      </c>
      <c r="Y56" s="11">
        <v>1.5000000000000002</v>
      </c>
      <c r="Z56" s="11">
        <v>10</v>
      </c>
      <c r="AA56" t="s">
        <v>299</v>
      </c>
      <c r="AB56" s="21" t="s">
        <v>290</v>
      </c>
      <c r="AC56" s="11">
        <v>1.9</v>
      </c>
      <c r="AD56" s="12">
        <v>1.6819999999999999</v>
      </c>
      <c r="AE56" s="11">
        <v>0.109</v>
      </c>
      <c r="AF56" t="s">
        <v>290</v>
      </c>
      <c r="AG56" s="11">
        <v>10</v>
      </c>
      <c r="AH56" s="21" t="s">
        <v>290</v>
      </c>
      <c r="AI56" s="11" t="s">
        <v>299</v>
      </c>
      <c r="AJ56" t="s">
        <v>290</v>
      </c>
      <c r="AK56" s="159" t="s">
        <v>290</v>
      </c>
      <c r="AT56" t="str">
        <f t="shared" si="10"/>
        <v>400-NPS20</v>
      </c>
      <c r="AU56" s="14">
        <v>400</v>
      </c>
      <c r="AV56" s="42">
        <f t="shared" si="18"/>
        <v>20</v>
      </c>
      <c r="AW56" s="14">
        <v>20</v>
      </c>
      <c r="AX56" s="18">
        <v>30.5</v>
      </c>
      <c r="AY56" s="18">
        <v>2.75</v>
      </c>
      <c r="AZ56" s="18">
        <v>23</v>
      </c>
      <c r="BA56" s="42">
        <f t="shared" si="11"/>
        <v>1.5625</v>
      </c>
      <c r="BB56" s="11">
        <v>23.125</v>
      </c>
      <c r="BC56" s="11">
        <v>24</v>
      </c>
      <c r="BD56" s="11">
        <v>1.625</v>
      </c>
      <c r="BE56" s="11">
        <v>1.5</v>
      </c>
      <c r="BF56" s="11">
        <v>27</v>
      </c>
      <c r="BG56" s="11">
        <v>563</v>
      </c>
      <c r="BH56" s="42">
        <f t="shared" si="12"/>
        <v>15</v>
      </c>
      <c r="BI56" s="43" t="str">
        <f t="shared" si="13"/>
        <v>LONG FLANGE, 20-400RFLWN</v>
      </c>
      <c r="BJ56" s="44"/>
      <c r="BK56" t="str">
        <f t="shared" si="14"/>
        <v>400-NPS14x18</v>
      </c>
      <c r="BL56" s="14">
        <v>400</v>
      </c>
      <c r="BM56" s="42">
        <f t="shared" si="19"/>
        <v>14</v>
      </c>
      <c r="BN56" s="14">
        <v>14</v>
      </c>
      <c r="BO56" s="18">
        <v>23</v>
      </c>
      <c r="BP56" s="18">
        <v>2.375</v>
      </c>
      <c r="BQ56" s="18">
        <v>16.25</v>
      </c>
      <c r="BR56" s="42">
        <f t="shared" si="15"/>
        <v>1.375</v>
      </c>
      <c r="BS56" s="11">
        <v>16.75</v>
      </c>
      <c r="BT56" s="11">
        <v>20</v>
      </c>
      <c r="BU56" s="11">
        <v>1.375</v>
      </c>
      <c r="BV56" s="11">
        <v>1.25</v>
      </c>
      <c r="BW56" s="11">
        <v>20.25</v>
      </c>
      <c r="BX56" s="11" t="s">
        <v>174</v>
      </c>
      <c r="BY56" s="42">
        <f t="shared" si="16"/>
        <v>18</v>
      </c>
      <c r="BZ56" s="43" t="str">
        <f t="shared" si="17"/>
        <v>LONG FLANGE, 14-400RFLWN x 18</v>
      </c>
      <c r="CA56" s="53">
        <v>18</v>
      </c>
      <c r="CC56" t="s">
        <v>179</v>
      </c>
      <c r="CD56" s="18" t="s">
        <v>180</v>
      </c>
      <c r="CE56" s="52" t="s">
        <v>65</v>
      </c>
      <c r="CF56" s="18" t="s">
        <v>66</v>
      </c>
      <c r="CG56" s="18" t="s">
        <v>67</v>
      </c>
      <c r="CH56" s="18">
        <v>6</v>
      </c>
      <c r="CI56" s="18">
        <v>600</v>
      </c>
      <c r="CJ56" s="18">
        <v>16</v>
      </c>
      <c r="CK56" s="18" t="s">
        <v>87</v>
      </c>
      <c r="CO56" t="s">
        <v>3874</v>
      </c>
      <c r="CP56">
        <v>2.7524999999999999</v>
      </c>
      <c r="CR56" t="s">
        <v>5182</v>
      </c>
      <c r="CS56" s="16" t="s">
        <v>290</v>
      </c>
      <c r="CT56" s="14">
        <v>400</v>
      </c>
      <c r="CU56" s="14">
        <v>14</v>
      </c>
      <c r="CV56" s="98">
        <v>16</v>
      </c>
      <c r="CW56" s="98" t="s">
        <v>62</v>
      </c>
      <c r="CX56" s="103">
        <v>14</v>
      </c>
      <c r="CY56" s="11">
        <v>16.75</v>
      </c>
      <c r="CZ56" s="42">
        <v>1.375</v>
      </c>
      <c r="DA56" s="107">
        <v>400</v>
      </c>
      <c r="DB56" s="18">
        <v>23</v>
      </c>
      <c r="DC56" s="18">
        <v>2.375</v>
      </c>
      <c r="DD56" s="18">
        <v>16.25</v>
      </c>
      <c r="DE56" s="11">
        <v>1.25</v>
      </c>
      <c r="DF56" s="11">
        <v>20</v>
      </c>
      <c r="DG56" s="11">
        <v>1.375</v>
      </c>
      <c r="DH56" s="11">
        <v>20.25</v>
      </c>
      <c r="DI56" s="42">
        <v>18</v>
      </c>
      <c r="DJ56" s="11" t="s">
        <v>174</v>
      </c>
      <c r="DK56" s="43" t="s">
        <v>5180</v>
      </c>
      <c r="DL56" s="90" t="s">
        <v>3796</v>
      </c>
      <c r="DM56" s="18">
        <v>0</v>
      </c>
      <c r="DN56" s="18" t="s">
        <v>3797</v>
      </c>
      <c r="DO56" t="s">
        <v>5105</v>
      </c>
      <c r="DP56">
        <v>16711680</v>
      </c>
      <c r="DQ56" t="s">
        <v>5064</v>
      </c>
      <c r="DR56" s="16" t="s">
        <v>290</v>
      </c>
    </row>
    <row r="57" spans="1:122" x14ac:dyDescent="0.35">
      <c r="A57" s="158" t="s">
        <v>6475</v>
      </c>
      <c r="B57" s="11">
        <v>1.5000000000000002</v>
      </c>
      <c r="C57">
        <v>40</v>
      </c>
      <c r="D57" t="s">
        <v>299</v>
      </c>
      <c r="E57" s="21" t="s">
        <v>290</v>
      </c>
      <c r="F57" s="11">
        <v>1.9</v>
      </c>
      <c r="G57" s="12">
        <v>1.6099999999999999</v>
      </c>
      <c r="H57" s="11">
        <v>0.14499999999999999</v>
      </c>
      <c r="I57" t="s">
        <v>290</v>
      </c>
      <c r="J57">
        <v>40</v>
      </c>
      <c r="K57" s="21" t="s">
        <v>290</v>
      </c>
      <c r="L57" s="1" t="s">
        <v>299</v>
      </c>
      <c r="M57" t="s">
        <v>290</v>
      </c>
      <c r="N57" s="159" t="s">
        <v>290</v>
      </c>
      <c r="P57" s="18" t="s">
        <v>290</v>
      </c>
      <c r="Q57" s="18" t="s">
        <v>290</v>
      </c>
      <c r="S57" t="s">
        <v>290</v>
      </c>
      <c r="T57" t="s">
        <v>290</v>
      </c>
      <c r="V57" t="s">
        <v>290</v>
      </c>
      <c r="X57" s="158" t="s">
        <v>6475</v>
      </c>
      <c r="Y57" s="11">
        <v>1.5000000000000002</v>
      </c>
      <c r="Z57">
        <v>40</v>
      </c>
      <c r="AA57" t="s">
        <v>299</v>
      </c>
      <c r="AB57" s="21" t="s">
        <v>290</v>
      </c>
      <c r="AC57" s="11">
        <v>1.9</v>
      </c>
      <c r="AD57" s="12">
        <v>1.6099999999999999</v>
      </c>
      <c r="AE57" s="11">
        <v>0.14499999999999999</v>
      </c>
      <c r="AF57" t="s">
        <v>290</v>
      </c>
      <c r="AG57">
        <v>40</v>
      </c>
      <c r="AH57" s="21" t="s">
        <v>290</v>
      </c>
      <c r="AI57" s="1" t="s">
        <v>299</v>
      </c>
      <c r="AJ57" t="s">
        <v>290</v>
      </c>
      <c r="AK57" s="159" t="s">
        <v>290</v>
      </c>
      <c r="AT57" t="str">
        <f t="shared" si="10"/>
        <v>400-NPS24</v>
      </c>
      <c r="AU57" s="14">
        <v>400</v>
      </c>
      <c r="AV57" s="42">
        <f t="shared" si="18"/>
        <v>24</v>
      </c>
      <c r="AW57" s="14">
        <v>24</v>
      </c>
      <c r="AX57" s="18">
        <v>36</v>
      </c>
      <c r="AY57" s="18">
        <v>3</v>
      </c>
      <c r="AZ57" s="18">
        <v>27.25</v>
      </c>
      <c r="BA57" s="42">
        <f t="shared" si="11"/>
        <v>1.8125</v>
      </c>
      <c r="BB57" s="11">
        <v>27.625</v>
      </c>
      <c r="BC57" s="11">
        <v>24</v>
      </c>
      <c r="BD57" s="11">
        <v>1.875</v>
      </c>
      <c r="BE57" s="11">
        <v>1.75</v>
      </c>
      <c r="BF57" s="11">
        <v>32</v>
      </c>
      <c r="BG57" s="11">
        <v>799</v>
      </c>
      <c r="BH57" s="42">
        <f t="shared" si="12"/>
        <v>15</v>
      </c>
      <c r="BI57" s="43" t="str">
        <f t="shared" si="13"/>
        <v>LONG FLANGE, 24-400RFLWN</v>
      </c>
      <c r="BJ57" s="44"/>
      <c r="BK57" t="str">
        <f t="shared" si="14"/>
        <v>400-NPS14x20</v>
      </c>
      <c r="BL57" s="49">
        <v>400</v>
      </c>
      <c r="BM57" s="50">
        <f t="shared" si="19"/>
        <v>14</v>
      </c>
      <c r="BN57" s="49">
        <v>14</v>
      </c>
      <c r="BO57" s="51">
        <v>23</v>
      </c>
      <c r="BP57" s="51">
        <v>2.375</v>
      </c>
      <c r="BQ57" s="51">
        <v>16.25</v>
      </c>
      <c r="BR57" s="50">
        <f t="shared" si="15"/>
        <v>1.375</v>
      </c>
      <c r="BS57" s="2">
        <v>16.75</v>
      </c>
      <c r="BT57" s="2">
        <v>20</v>
      </c>
      <c r="BU57" s="2">
        <v>1.375</v>
      </c>
      <c r="BV57" s="11">
        <v>1.25</v>
      </c>
      <c r="BW57" s="2">
        <v>20.25</v>
      </c>
      <c r="BX57" s="2" t="s">
        <v>174</v>
      </c>
      <c r="BY57" s="50">
        <f t="shared" si="16"/>
        <v>18</v>
      </c>
      <c r="BZ57" s="43" t="str">
        <f t="shared" si="17"/>
        <v>LONG FLANGE, 14-400RFLWN x 20</v>
      </c>
      <c r="CA57" s="54">
        <v>20</v>
      </c>
      <c r="CC57" t="s">
        <v>181</v>
      </c>
      <c r="CD57" s="18" t="s">
        <v>182</v>
      </c>
      <c r="CE57" s="52" t="s">
        <v>65</v>
      </c>
      <c r="CF57" s="18" t="s">
        <v>66</v>
      </c>
      <c r="CG57" s="18" t="s">
        <v>67</v>
      </c>
      <c r="CH57" s="18">
        <v>8</v>
      </c>
      <c r="CI57" s="18">
        <v>600</v>
      </c>
      <c r="CJ57" s="18">
        <v>12</v>
      </c>
      <c r="CK57" s="18" t="s">
        <v>87</v>
      </c>
      <c r="CO57" t="s">
        <v>3875</v>
      </c>
      <c r="CP57">
        <v>2.7524999999999999</v>
      </c>
      <c r="CR57" t="s">
        <v>5183</v>
      </c>
      <c r="CS57" s="16" t="s">
        <v>290</v>
      </c>
      <c r="CT57" s="14">
        <v>400</v>
      </c>
      <c r="CU57" s="14">
        <v>14</v>
      </c>
      <c r="CV57" s="98">
        <v>18</v>
      </c>
      <c r="CW57" s="98" t="s">
        <v>62</v>
      </c>
      <c r="CX57" s="103">
        <v>14</v>
      </c>
      <c r="CY57" s="11">
        <v>16.75</v>
      </c>
      <c r="CZ57" s="42">
        <v>1.375</v>
      </c>
      <c r="DA57" s="107">
        <v>400</v>
      </c>
      <c r="DB57" s="18">
        <v>23</v>
      </c>
      <c r="DC57" s="18">
        <v>2.375</v>
      </c>
      <c r="DD57" s="18">
        <v>16.25</v>
      </c>
      <c r="DE57" s="11">
        <v>1.25</v>
      </c>
      <c r="DF57" s="11">
        <v>20</v>
      </c>
      <c r="DG57" s="11">
        <v>1.375</v>
      </c>
      <c r="DH57" s="11">
        <v>20.25</v>
      </c>
      <c r="DI57" s="42">
        <v>18</v>
      </c>
      <c r="DJ57" s="11" t="s">
        <v>174</v>
      </c>
      <c r="DK57" s="43" t="s">
        <v>5180</v>
      </c>
      <c r="DL57" s="90" t="s">
        <v>3796</v>
      </c>
      <c r="DM57" s="18">
        <v>0</v>
      </c>
      <c r="DN57" s="18" t="s">
        <v>3797</v>
      </c>
      <c r="DO57" t="s">
        <v>5105</v>
      </c>
      <c r="DP57">
        <v>16711680</v>
      </c>
      <c r="DQ57" t="s">
        <v>5064</v>
      </c>
      <c r="DR57" s="16" t="s">
        <v>290</v>
      </c>
    </row>
    <row r="58" spans="1:122" x14ac:dyDescent="0.35">
      <c r="A58" s="158" t="s">
        <v>6476</v>
      </c>
      <c r="B58" s="11">
        <v>1.5000000000000002</v>
      </c>
      <c r="C58" t="s">
        <v>6422</v>
      </c>
      <c r="D58" t="s">
        <v>299</v>
      </c>
      <c r="E58" s="21" t="s">
        <v>290</v>
      </c>
      <c r="F58" s="11">
        <v>1.9</v>
      </c>
      <c r="G58" s="12">
        <v>1.6099999999999999</v>
      </c>
      <c r="H58" s="11">
        <v>0.14499999999999999</v>
      </c>
      <c r="I58" t="s">
        <v>6422</v>
      </c>
      <c r="J58">
        <v>1</v>
      </c>
      <c r="K58" s="21" t="s">
        <v>290</v>
      </c>
      <c r="L58" s="1" t="s">
        <v>299</v>
      </c>
      <c r="M58" t="s">
        <v>290</v>
      </c>
      <c r="N58" s="159" t="s">
        <v>290</v>
      </c>
      <c r="P58" s="18" t="s">
        <v>290</v>
      </c>
      <c r="Q58" s="18" t="s">
        <v>290</v>
      </c>
      <c r="S58" t="s">
        <v>290</v>
      </c>
      <c r="T58" t="s">
        <v>290</v>
      </c>
      <c r="V58" t="s">
        <v>290</v>
      </c>
      <c r="X58" s="158" t="s">
        <v>6476</v>
      </c>
      <c r="Y58" s="11">
        <v>1.5000000000000002</v>
      </c>
      <c r="Z58" t="s">
        <v>6422</v>
      </c>
      <c r="AA58" t="s">
        <v>299</v>
      </c>
      <c r="AB58" s="21" t="s">
        <v>290</v>
      </c>
      <c r="AC58" s="11">
        <v>1.9</v>
      </c>
      <c r="AD58" s="12">
        <v>1.6099999999999999</v>
      </c>
      <c r="AE58" s="11">
        <v>0.14499999999999999</v>
      </c>
      <c r="AF58" t="s">
        <v>6422</v>
      </c>
      <c r="AG58">
        <v>1</v>
      </c>
      <c r="AH58" s="21" t="s">
        <v>290</v>
      </c>
      <c r="AI58" s="1" t="s">
        <v>299</v>
      </c>
      <c r="AJ58" t="s">
        <v>290</v>
      </c>
      <c r="AK58" s="159" t="s">
        <v>290</v>
      </c>
      <c r="AT58" t="str">
        <f t="shared" si="10"/>
        <v>600-NPS1</v>
      </c>
      <c r="AU58" s="14">
        <v>600</v>
      </c>
      <c r="AV58" s="42">
        <f t="shared" si="18"/>
        <v>1</v>
      </c>
      <c r="AW58" s="14">
        <v>1</v>
      </c>
      <c r="AX58" s="18">
        <v>4.875</v>
      </c>
      <c r="AY58" s="18">
        <v>0.6875</v>
      </c>
      <c r="AZ58" s="18">
        <v>2</v>
      </c>
      <c r="BA58" s="42">
        <f t="shared" si="11"/>
        <v>0.5625</v>
      </c>
      <c r="BB58" s="11">
        <v>2.125</v>
      </c>
      <c r="BC58" s="11">
        <v>4</v>
      </c>
      <c r="BD58" s="11">
        <v>0.75</v>
      </c>
      <c r="BE58" s="11">
        <v>0.625</v>
      </c>
      <c r="BF58" s="11">
        <v>3.5</v>
      </c>
      <c r="BG58" s="11">
        <v>11</v>
      </c>
      <c r="BH58" s="42">
        <f t="shared" si="12"/>
        <v>90</v>
      </c>
      <c r="BI58" s="43" t="str">
        <f t="shared" si="13"/>
        <v>LONG FLANGE, 1-600RFLWN</v>
      </c>
      <c r="BJ58" s="44"/>
      <c r="BK58" t="str">
        <f t="shared" si="14"/>
        <v>400-NPS16x12</v>
      </c>
      <c r="BL58" s="14">
        <v>400</v>
      </c>
      <c r="BM58" s="42">
        <f t="shared" si="19"/>
        <v>16</v>
      </c>
      <c r="BN58" s="14">
        <v>16</v>
      </c>
      <c r="BO58" s="18">
        <v>25.5</v>
      </c>
      <c r="BP58" s="18">
        <v>2.5</v>
      </c>
      <c r="BQ58" s="18">
        <v>18.5</v>
      </c>
      <c r="BR58" s="42">
        <f t="shared" si="15"/>
        <v>1.5</v>
      </c>
      <c r="BS58" s="11">
        <v>19</v>
      </c>
      <c r="BT58" s="11">
        <v>20</v>
      </c>
      <c r="BU58" s="11">
        <v>1.5</v>
      </c>
      <c r="BV58" s="11">
        <v>1.375</v>
      </c>
      <c r="BW58" s="11">
        <v>22.5</v>
      </c>
      <c r="BX58" s="11">
        <v>416</v>
      </c>
      <c r="BY58" s="42">
        <f t="shared" si="16"/>
        <v>18</v>
      </c>
      <c r="BZ58" s="43" t="str">
        <f t="shared" si="17"/>
        <v>LONG FLANGE, 16-400RFLWN x 12</v>
      </c>
      <c r="CA58" s="14">
        <v>12</v>
      </c>
      <c r="CC58" t="s">
        <v>183</v>
      </c>
      <c r="CD58" s="18" t="s">
        <v>184</v>
      </c>
      <c r="CE58" s="52" t="s">
        <v>65</v>
      </c>
      <c r="CF58" s="18" t="s">
        <v>66</v>
      </c>
      <c r="CG58" s="18" t="s">
        <v>67</v>
      </c>
      <c r="CH58" s="18">
        <v>10</v>
      </c>
      <c r="CI58" s="18">
        <v>600</v>
      </c>
      <c r="CJ58" s="18">
        <v>12</v>
      </c>
      <c r="CK58" s="18" t="s">
        <v>87</v>
      </c>
      <c r="CO58" t="s">
        <v>3876</v>
      </c>
      <c r="CP58">
        <v>2.7524999999999999</v>
      </c>
      <c r="CR58" t="s">
        <v>5184</v>
      </c>
      <c r="CS58" s="16" t="s">
        <v>290</v>
      </c>
      <c r="CT58" s="49">
        <v>400</v>
      </c>
      <c r="CU58" s="49">
        <v>14</v>
      </c>
      <c r="CV58" s="99">
        <v>20</v>
      </c>
      <c r="CW58" s="99" t="s">
        <v>62</v>
      </c>
      <c r="CX58" s="105">
        <v>14</v>
      </c>
      <c r="CY58" s="2">
        <v>16.75</v>
      </c>
      <c r="CZ58" s="50">
        <v>1.375</v>
      </c>
      <c r="DA58" s="107">
        <v>400</v>
      </c>
      <c r="DB58" s="51">
        <v>23</v>
      </c>
      <c r="DC58" s="51">
        <v>2.375</v>
      </c>
      <c r="DD58" s="51">
        <v>16.25</v>
      </c>
      <c r="DE58" s="2">
        <v>1.25</v>
      </c>
      <c r="DF58" s="2">
        <v>20</v>
      </c>
      <c r="DG58" s="2">
        <v>1.375</v>
      </c>
      <c r="DH58" s="2">
        <v>20.25</v>
      </c>
      <c r="DI58" s="50">
        <v>18</v>
      </c>
      <c r="DJ58" s="2" t="s">
        <v>174</v>
      </c>
      <c r="DK58" s="43" t="s">
        <v>5180</v>
      </c>
      <c r="DL58" s="90" t="s">
        <v>3796</v>
      </c>
      <c r="DM58" s="18">
        <v>0</v>
      </c>
      <c r="DN58" s="18" t="s">
        <v>3797</v>
      </c>
      <c r="DO58" t="s">
        <v>5105</v>
      </c>
      <c r="DP58">
        <v>16711680</v>
      </c>
      <c r="DQ58" t="s">
        <v>5064</v>
      </c>
      <c r="DR58" s="16" t="s">
        <v>290</v>
      </c>
    </row>
    <row r="59" spans="1:122" x14ac:dyDescent="0.35">
      <c r="A59" s="158" t="s">
        <v>6477</v>
      </c>
      <c r="B59" s="11">
        <v>1.5000000000000002</v>
      </c>
      <c r="C59">
        <v>80</v>
      </c>
      <c r="D59" t="s">
        <v>299</v>
      </c>
      <c r="E59" s="21" t="s">
        <v>290</v>
      </c>
      <c r="F59" s="11">
        <v>1.9</v>
      </c>
      <c r="G59" s="12">
        <v>1.5</v>
      </c>
      <c r="H59" s="11">
        <v>0.2</v>
      </c>
      <c r="I59" t="s">
        <v>290</v>
      </c>
      <c r="J59">
        <v>80</v>
      </c>
      <c r="K59" s="21" t="s">
        <v>290</v>
      </c>
      <c r="L59" s="1" t="s">
        <v>299</v>
      </c>
      <c r="M59" t="s">
        <v>290</v>
      </c>
      <c r="N59" s="159" t="s">
        <v>290</v>
      </c>
      <c r="P59" s="18" t="s">
        <v>290</v>
      </c>
      <c r="Q59" s="18" t="s">
        <v>290</v>
      </c>
      <c r="S59" t="s">
        <v>290</v>
      </c>
      <c r="T59" t="s">
        <v>290</v>
      </c>
      <c r="V59" t="s">
        <v>290</v>
      </c>
      <c r="X59" s="158" t="s">
        <v>6477</v>
      </c>
      <c r="Y59" s="11">
        <v>1.5000000000000002</v>
      </c>
      <c r="Z59">
        <v>80</v>
      </c>
      <c r="AA59" t="s">
        <v>299</v>
      </c>
      <c r="AB59" s="21" t="s">
        <v>290</v>
      </c>
      <c r="AC59" s="11">
        <v>1.9</v>
      </c>
      <c r="AD59" s="12">
        <v>1.5</v>
      </c>
      <c r="AE59" s="11">
        <v>0.2</v>
      </c>
      <c r="AF59" t="s">
        <v>290</v>
      </c>
      <c r="AG59">
        <v>80</v>
      </c>
      <c r="AH59" s="21" t="s">
        <v>290</v>
      </c>
      <c r="AI59" s="1" t="s">
        <v>299</v>
      </c>
      <c r="AJ59" t="s">
        <v>290</v>
      </c>
      <c r="AK59" s="159" t="s">
        <v>290</v>
      </c>
      <c r="AT59" t="str">
        <f t="shared" si="10"/>
        <v>600-NPS1.25</v>
      </c>
      <c r="AU59" s="14">
        <v>600</v>
      </c>
      <c r="AV59" s="42">
        <f t="shared" si="18"/>
        <v>1.25</v>
      </c>
      <c r="AW59" s="14">
        <v>1.25</v>
      </c>
      <c r="AX59" s="18">
        <v>5.25</v>
      </c>
      <c r="AY59" s="18">
        <v>0.8125</v>
      </c>
      <c r="AZ59" s="18">
        <v>2.5</v>
      </c>
      <c r="BA59" s="42">
        <f t="shared" si="11"/>
        <v>0.625</v>
      </c>
      <c r="BB59" s="11">
        <v>2.5</v>
      </c>
      <c r="BC59" s="11">
        <v>4</v>
      </c>
      <c r="BD59" s="11">
        <v>0.75</v>
      </c>
      <c r="BE59" s="11">
        <v>0.625</v>
      </c>
      <c r="BF59" s="11">
        <v>3.875</v>
      </c>
      <c r="BG59" s="11">
        <v>14</v>
      </c>
      <c r="BH59" s="42">
        <f t="shared" si="12"/>
        <v>90</v>
      </c>
      <c r="BI59" s="43" t="str">
        <f t="shared" si="13"/>
        <v>LONG FLANGE, 1.25-600RFLWN</v>
      </c>
      <c r="BJ59" s="44"/>
      <c r="BK59" t="str">
        <f t="shared" si="14"/>
        <v>400-NPS16x14</v>
      </c>
      <c r="BL59" s="14">
        <v>400</v>
      </c>
      <c r="BM59" s="42">
        <f t="shared" si="19"/>
        <v>16</v>
      </c>
      <c r="BN59" s="14">
        <v>16</v>
      </c>
      <c r="BO59" s="18">
        <v>25.5</v>
      </c>
      <c r="BP59" s="18">
        <v>2.5</v>
      </c>
      <c r="BQ59" s="18">
        <v>18.5</v>
      </c>
      <c r="BR59" s="42">
        <f t="shared" si="15"/>
        <v>1.5</v>
      </c>
      <c r="BS59" s="11">
        <v>19</v>
      </c>
      <c r="BT59" s="11">
        <v>20</v>
      </c>
      <c r="BU59" s="11">
        <v>1.5</v>
      </c>
      <c r="BV59" s="11">
        <v>1.375</v>
      </c>
      <c r="BW59" s="11">
        <v>22.5</v>
      </c>
      <c r="BX59" s="11" t="s">
        <v>174</v>
      </c>
      <c r="BY59" s="42">
        <f t="shared" si="16"/>
        <v>18</v>
      </c>
      <c r="BZ59" s="43" t="str">
        <f t="shared" si="17"/>
        <v>LONG FLANGE, 16-400RFLWN x 14</v>
      </c>
      <c r="CA59" s="53">
        <v>14</v>
      </c>
      <c r="CC59" t="s">
        <v>185</v>
      </c>
      <c r="CD59" s="18" t="s">
        <v>186</v>
      </c>
      <c r="CE59" s="52" t="s">
        <v>65</v>
      </c>
      <c r="CF59" s="18" t="s">
        <v>66</v>
      </c>
      <c r="CG59" s="18" t="s">
        <v>67</v>
      </c>
      <c r="CH59" s="18">
        <v>10</v>
      </c>
      <c r="CI59" s="18">
        <v>600</v>
      </c>
      <c r="CJ59" s="18">
        <v>15</v>
      </c>
      <c r="CK59" s="18" t="s">
        <v>87</v>
      </c>
      <c r="CO59" t="s">
        <v>3877</v>
      </c>
      <c r="CP59">
        <v>2.7524999999999999</v>
      </c>
      <c r="CR59" t="s">
        <v>5185</v>
      </c>
      <c r="CS59" s="16" t="s">
        <v>290</v>
      </c>
      <c r="CT59" s="14">
        <v>400</v>
      </c>
      <c r="CU59" s="14">
        <v>16</v>
      </c>
      <c r="CV59" s="11">
        <v>12</v>
      </c>
      <c r="CW59" s="11" t="s">
        <v>62</v>
      </c>
      <c r="CX59" s="103">
        <v>16</v>
      </c>
      <c r="CY59" s="11">
        <v>19</v>
      </c>
      <c r="CZ59" s="42">
        <v>1.5</v>
      </c>
      <c r="DA59" s="107">
        <v>400</v>
      </c>
      <c r="DB59" s="18">
        <v>25.5</v>
      </c>
      <c r="DC59" s="18">
        <v>2.5</v>
      </c>
      <c r="DD59" s="18">
        <v>18.5</v>
      </c>
      <c r="DE59" s="11">
        <v>1.375</v>
      </c>
      <c r="DF59" s="11">
        <v>20</v>
      </c>
      <c r="DG59" s="11">
        <v>1.5</v>
      </c>
      <c r="DH59" s="11">
        <v>22.5</v>
      </c>
      <c r="DI59" s="42">
        <v>18</v>
      </c>
      <c r="DJ59" s="11">
        <v>416</v>
      </c>
      <c r="DK59" s="43" t="s">
        <v>5186</v>
      </c>
      <c r="DL59" s="90" t="s">
        <v>3796</v>
      </c>
      <c r="DM59" s="18">
        <v>0</v>
      </c>
      <c r="DN59" s="18" t="s">
        <v>3797</v>
      </c>
      <c r="DO59" t="s">
        <v>5108</v>
      </c>
      <c r="DP59">
        <v>16776960</v>
      </c>
      <c r="DQ59" t="s">
        <v>5064</v>
      </c>
      <c r="DR59" s="16" t="s">
        <v>290</v>
      </c>
    </row>
    <row r="60" spans="1:122" x14ac:dyDescent="0.35">
      <c r="A60" s="158" t="s">
        <v>6478</v>
      </c>
      <c r="B60" s="11">
        <v>1.5000000000000002</v>
      </c>
      <c r="C60" s="11">
        <v>160</v>
      </c>
      <c r="D60" t="s">
        <v>299</v>
      </c>
      <c r="E60" s="21" t="s">
        <v>290</v>
      </c>
      <c r="F60" s="11">
        <v>1.9</v>
      </c>
      <c r="G60" s="12">
        <v>1.3379999999999999</v>
      </c>
      <c r="H60" s="11">
        <v>0.28100000000000003</v>
      </c>
      <c r="I60" t="s">
        <v>290</v>
      </c>
      <c r="J60" s="11">
        <v>160</v>
      </c>
      <c r="K60" s="21" t="s">
        <v>290</v>
      </c>
      <c r="L60" s="1" t="s">
        <v>299</v>
      </c>
      <c r="M60" t="s">
        <v>290</v>
      </c>
      <c r="N60" s="159" t="s">
        <v>290</v>
      </c>
      <c r="P60" s="18" t="s">
        <v>290</v>
      </c>
      <c r="Q60" s="18" t="s">
        <v>290</v>
      </c>
      <c r="S60" t="s">
        <v>290</v>
      </c>
      <c r="T60" t="s">
        <v>290</v>
      </c>
      <c r="V60" t="s">
        <v>290</v>
      </c>
      <c r="X60" s="158" t="s">
        <v>6478</v>
      </c>
      <c r="Y60" s="11">
        <v>1.5000000000000002</v>
      </c>
      <c r="Z60" s="11">
        <v>160</v>
      </c>
      <c r="AA60" t="s">
        <v>299</v>
      </c>
      <c r="AB60" s="21" t="s">
        <v>290</v>
      </c>
      <c r="AC60" s="11">
        <v>1.9</v>
      </c>
      <c r="AD60" s="12">
        <v>1.3379999999999999</v>
      </c>
      <c r="AE60" s="11">
        <v>0.28100000000000003</v>
      </c>
      <c r="AF60" t="s">
        <v>290</v>
      </c>
      <c r="AG60" s="11">
        <v>160</v>
      </c>
      <c r="AH60" s="21" t="s">
        <v>290</v>
      </c>
      <c r="AI60" s="1" t="s">
        <v>299</v>
      </c>
      <c r="AJ60" t="s">
        <v>290</v>
      </c>
      <c r="AK60" s="159" t="s">
        <v>290</v>
      </c>
      <c r="AT60" t="str">
        <f t="shared" si="10"/>
        <v>600-NPS1.5</v>
      </c>
      <c r="AU60" s="14">
        <v>600</v>
      </c>
      <c r="AV60" s="42">
        <f t="shared" si="18"/>
        <v>1.5</v>
      </c>
      <c r="AW60" s="14">
        <v>1.5</v>
      </c>
      <c r="AX60" s="18">
        <v>6.125</v>
      </c>
      <c r="AY60" s="18">
        <v>0.875</v>
      </c>
      <c r="AZ60" s="18">
        <v>2.875</v>
      </c>
      <c r="BA60" s="42">
        <f t="shared" si="11"/>
        <v>0.625</v>
      </c>
      <c r="BB60" s="11">
        <v>2.75</v>
      </c>
      <c r="BC60" s="11">
        <v>4</v>
      </c>
      <c r="BD60" s="11">
        <v>0.875</v>
      </c>
      <c r="BE60" s="11">
        <v>0.75</v>
      </c>
      <c r="BF60" s="11">
        <v>4.5</v>
      </c>
      <c r="BG60" s="11">
        <v>17</v>
      </c>
      <c r="BH60" s="42">
        <f t="shared" si="12"/>
        <v>90</v>
      </c>
      <c r="BI60" s="43" t="str">
        <f t="shared" si="13"/>
        <v>LONG FLANGE, 1.5-600RFLWN</v>
      </c>
      <c r="BJ60" s="44"/>
      <c r="BK60" t="str">
        <f t="shared" si="14"/>
        <v>400-NPS16x16</v>
      </c>
      <c r="BL60" s="14">
        <v>400</v>
      </c>
      <c r="BM60" s="42">
        <f t="shared" si="19"/>
        <v>16</v>
      </c>
      <c r="BN60" s="14">
        <v>16</v>
      </c>
      <c r="BO60" s="18">
        <v>25.5</v>
      </c>
      <c r="BP60" s="18">
        <v>2.5</v>
      </c>
      <c r="BQ60" s="18">
        <v>18.5</v>
      </c>
      <c r="BR60" s="42">
        <f t="shared" si="15"/>
        <v>1.5</v>
      </c>
      <c r="BS60" s="11">
        <v>19</v>
      </c>
      <c r="BT60" s="11">
        <v>20</v>
      </c>
      <c r="BU60" s="11">
        <v>1.5</v>
      </c>
      <c r="BV60" s="11">
        <v>1.375</v>
      </c>
      <c r="BW60" s="11">
        <v>22.5</v>
      </c>
      <c r="BX60" s="11" t="s">
        <v>174</v>
      </c>
      <c r="BY60" s="42">
        <f t="shared" si="16"/>
        <v>18</v>
      </c>
      <c r="BZ60" s="43" t="str">
        <f t="shared" si="17"/>
        <v>LONG FLANGE, 16-400RFLWN x 16</v>
      </c>
      <c r="CA60" s="53">
        <v>16</v>
      </c>
      <c r="CC60" t="s">
        <v>187</v>
      </c>
      <c r="CD60" s="18" t="s">
        <v>188</v>
      </c>
      <c r="CE60" s="52" t="s">
        <v>65</v>
      </c>
      <c r="CF60" s="18" t="s">
        <v>66</v>
      </c>
      <c r="CG60" s="18" t="s">
        <v>67</v>
      </c>
      <c r="CH60" s="18">
        <v>1.5</v>
      </c>
      <c r="CI60" s="18">
        <v>900</v>
      </c>
      <c r="CJ60" s="18">
        <v>6</v>
      </c>
      <c r="CK60" s="18" t="s">
        <v>87</v>
      </c>
      <c r="CO60" t="s">
        <v>3878</v>
      </c>
      <c r="CP60">
        <v>2.8125</v>
      </c>
      <c r="CR60" t="s">
        <v>5187</v>
      </c>
      <c r="CS60" s="16" t="s">
        <v>290</v>
      </c>
      <c r="CT60" s="14">
        <v>400</v>
      </c>
      <c r="CU60" s="14">
        <v>16</v>
      </c>
      <c r="CV60" s="98">
        <v>14</v>
      </c>
      <c r="CW60" s="98" t="s">
        <v>62</v>
      </c>
      <c r="CX60" s="103">
        <v>16</v>
      </c>
      <c r="CY60" s="11">
        <v>19</v>
      </c>
      <c r="CZ60" s="42">
        <v>1.5</v>
      </c>
      <c r="DA60" s="107">
        <v>400</v>
      </c>
      <c r="DB60" s="18">
        <v>25.5</v>
      </c>
      <c r="DC60" s="18">
        <v>2.5</v>
      </c>
      <c r="DD60" s="18">
        <v>18.5</v>
      </c>
      <c r="DE60" s="11">
        <v>1.375</v>
      </c>
      <c r="DF60" s="11">
        <v>20</v>
      </c>
      <c r="DG60" s="11">
        <v>1.5</v>
      </c>
      <c r="DH60" s="11">
        <v>22.5</v>
      </c>
      <c r="DI60" s="42">
        <v>18</v>
      </c>
      <c r="DJ60" s="11" t="s">
        <v>174</v>
      </c>
      <c r="DK60" s="43" t="s">
        <v>5186</v>
      </c>
      <c r="DL60" s="90" t="s">
        <v>3796</v>
      </c>
      <c r="DM60" s="18">
        <v>0</v>
      </c>
      <c r="DN60" s="18" t="s">
        <v>3797</v>
      </c>
      <c r="DO60" t="s">
        <v>5108</v>
      </c>
      <c r="DP60">
        <v>16776960</v>
      </c>
      <c r="DQ60" t="s">
        <v>5064</v>
      </c>
      <c r="DR60" s="16" t="s">
        <v>290</v>
      </c>
    </row>
    <row r="61" spans="1:122" x14ac:dyDescent="0.35">
      <c r="A61" s="158" t="s">
        <v>6479</v>
      </c>
      <c r="B61" s="11">
        <v>1.5000000000000002</v>
      </c>
      <c r="C61" s="11" t="s">
        <v>272</v>
      </c>
      <c r="D61" t="s">
        <v>299</v>
      </c>
      <c r="E61" s="21" t="s">
        <v>290</v>
      </c>
      <c r="F61" s="11">
        <v>1.9</v>
      </c>
      <c r="G61" s="12">
        <v>1.5</v>
      </c>
      <c r="H61" s="11">
        <v>0.2</v>
      </c>
      <c r="I61" t="s">
        <v>272</v>
      </c>
      <c r="J61" s="11">
        <v>2</v>
      </c>
      <c r="K61" s="21" t="s">
        <v>290</v>
      </c>
      <c r="L61" s="1" t="s">
        <v>299</v>
      </c>
      <c r="M61" t="s">
        <v>290</v>
      </c>
      <c r="N61" s="159" t="s">
        <v>290</v>
      </c>
      <c r="P61" s="18" t="s">
        <v>290</v>
      </c>
      <c r="Q61" s="18" t="s">
        <v>290</v>
      </c>
      <c r="S61" t="s">
        <v>290</v>
      </c>
      <c r="T61" t="s">
        <v>290</v>
      </c>
      <c r="V61" t="s">
        <v>290</v>
      </c>
      <c r="X61" s="158" t="s">
        <v>6479</v>
      </c>
      <c r="Y61" s="11">
        <v>1.5000000000000002</v>
      </c>
      <c r="Z61" s="11" t="s">
        <v>272</v>
      </c>
      <c r="AA61" t="s">
        <v>299</v>
      </c>
      <c r="AB61" s="21" t="s">
        <v>290</v>
      </c>
      <c r="AC61" s="11">
        <v>1.9</v>
      </c>
      <c r="AD61" s="12">
        <v>1.5</v>
      </c>
      <c r="AE61" s="11">
        <v>0.2</v>
      </c>
      <c r="AF61" t="s">
        <v>272</v>
      </c>
      <c r="AG61" s="11">
        <v>2</v>
      </c>
      <c r="AH61" s="21" t="s">
        <v>290</v>
      </c>
      <c r="AI61" s="1" t="s">
        <v>299</v>
      </c>
      <c r="AJ61" t="s">
        <v>290</v>
      </c>
      <c r="AK61" s="159" t="s">
        <v>290</v>
      </c>
      <c r="AT61" t="str">
        <f t="shared" si="10"/>
        <v>600-NPS2</v>
      </c>
      <c r="AU61" s="14">
        <v>600</v>
      </c>
      <c r="AV61" s="42">
        <f t="shared" si="18"/>
        <v>2</v>
      </c>
      <c r="AW61" s="14">
        <v>2</v>
      </c>
      <c r="AX61" s="18">
        <v>6.5</v>
      </c>
      <c r="AY61" s="18">
        <v>1</v>
      </c>
      <c r="AZ61" s="18">
        <v>3.625</v>
      </c>
      <c r="BA61" s="42">
        <f t="shared" si="11"/>
        <v>0.625</v>
      </c>
      <c r="BB61" s="11">
        <v>3.25</v>
      </c>
      <c r="BC61" s="11">
        <v>8</v>
      </c>
      <c r="BD61" s="11">
        <v>0.75</v>
      </c>
      <c r="BE61" s="11">
        <v>0.625</v>
      </c>
      <c r="BF61" s="11">
        <v>5</v>
      </c>
      <c r="BG61" s="11">
        <v>21</v>
      </c>
      <c r="BH61" s="42">
        <f t="shared" si="12"/>
        <v>45</v>
      </c>
      <c r="BI61" s="43" t="str">
        <f t="shared" si="13"/>
        <v>LONG FLANGE, 2-600RFLWN</v>
      </c>
      <c r="BJ61" s="44"/>
      <c r="BK61" t="str">
        <f t="shared" si="14"/>
        <v>400-NPS16x18</v>
      </c>
      <c r="BL61" s="14">
        <v>400</v>
      </c>
      <c r="BM61" s="42">
        <f t="shared" si="19"/>
        <v>16</v>
      </c>
      <c r="BN61" s="14">
        <v>16</v>
      </c>
      <c r="BO61" s="18">
        <v>25.5</v>
      </c>
      <c r="BP61" s="18">
        <v>2.5</v>
      </c>
      <c r="BQ61" s="18">
        <v>18.5</v>
      </c>
      <c r="BR61" s="42">
        <f t="shared" si="15"/>
        <v>1.5</v>
      </c>
      <c r="BS61" s="11">
        <v>19</v>
      </c>
      <c r="BT61" s="11">
        <v>20</v>
      </c>
      <c r="BU61" s="11">
        <v>1.5</v>
      </c>
      <c r="BV61" s="11">
        <v>1.375</v>
      </c>
      <c r="BW61" s="11">
        <v>22.5</v>
      </c>
      <c r="BX61" s="11" t="s">
        <v>174</v>
      </c>
      <c r="BY61" s="42">
        <f t="shared" si="16"/>
        <v>18</v>
      </c>
      <c r="BZ61" s="43" t="str">
        <f t="shared" si="17"/>
        <v>LONG FLANGE, 16-400RFLWN x 18</v>
      </c>
      <c r="CA61" s="53">
        <v>18</v>
      </c>
      <c r="CC61" t="s">
        <v>189</v>
      </c>
      <c r="CD61" s="18" t="s">
        <v>190</v>
      </c>
      <c r="CE61" s="52" t="s">
        <v>65</v>
      </c>
      <c r="CF61" s="18" t="s">
        <v>66</v>
      </c>
      <c r="CG61" s="18" t="s">
        <v>67</v>
      </c>
      <c r="CH61" s="18">
        <v>3</v>
      </c>
      <c r="CI61" s="18">
        <v>900</v>
      </c>
      <c r="CJ61" s="18">
        <v>9.0625</v>
      </c>
      <c r="CK61" s="18" t="s">
        <v>87</v>
      </c>
      <c r="CL61" t="s">
        <v>271</v>
      </c>
      <c r="CO61" t="s">
        <v>3879</v>
      </c>
      <c r="CP61">
        <v>2.8125</v>
      </c>
      <c r="CR61" t="s">
        <v>5188</v>
      </c>
      <c r="CS61" s="16" t="s">
        <v>290</v>
      </c>
      <c r="CT61" s="14">
        <v>400</v>
      </c>
      <c r="CU61" s="14">
        <v>16</v>
      </c>
      <c r="CV61" s="98">
        <v>16</v>
      </c>
      <c r="CW61" s="98" t="s">
        <v>62</v>
      </c>
      <c r="CX61" s="103">
        <v>16</v>
      </c>
      <c r="CY61" s="11">
        <v>19</v>
      </c>
      <c r="CZ61" s="42">
        <v>1.5</v>
      </c>
      <c r="DA61" s="107">
        <v>400</v>
      </c>
      <c r="DB61" s="18">
        <v>25.5</v>
      </c>
      <c r="DC61" s="18">
        <v>2.5</v>
      </c>
      <c r="DD61" s="18">
        <v>18.5</v>
      </c>
      <c r="DE61" s="11">
        <v>1.375</v>
      </c>
      <c r="DF61" s="11">
        <v>20</v>
      </c>
      <c r="DG61" s="11">
        <v>1.5</v>
      </c>
      <c r="DH61" s="11">
        <v>22.5</v>
      </c>
      <c r="DI61" s="42">
        <v>18</v>
      </c>
      <c r="DJ61" s="11" t="s">
        <v>174</v>
      </c>
      <c r="DK61" s="43" t="s">
        <v>5186</v>
      </c>
      <c r="DL61" s="90" t="s">
        <v>3796</v>
      </c>
      <c r="DM61" s="18">
        <v>0</v>
      </c>
      <c r="DN61" s="18" t="s">
        <v>3797</v>
      </c>
      <c r="DO61" t="s">
        <v>5108</v>
      </c>
      <c r="DP61">
        <v>16776960</v>
      </c>
      <c r="DQ61" t="s">
        <v>5064</v>
      </c>
      <c r="DR61" s="16" t="s">
        <v>290</v>
      </c>
    </row>
    <row r="62" spans="1:122" x14ac:dyDescent="0.35">
      <c r="A62" s="160" t="s">
        <v>6480</v>
      </c>
      <c r="B62" s="2">
        <v>1.5000000000000002</v>
      </c>
      <c r="C62" s="4" t="s">
        <v>273</v>
      </c>
      <c r="D62" s="4" t="s">
        <v>299</v>
      </c>
      <c r="E62" s="23" t="s">
        <v>290</v>
      </c>
      <c r="F62" s="2">
        <v>1.9</v>
      </c>
      <c r="G62" s="3">
        <v>1.0999999999999999</v>
      </c>
      <c r="H62" s="2">
        <v>0.4</v>
      </c>
      <c r="I62" s="2" t="s">
        <v>273</v>
      </c>
      <c r="J62" s="4">
        <v>4</v>
      </c>
      <c r="K62" s="23" t="s">
        <v>290</v>
      </c>
      <c r="L62" s="6" t="s">
        <v>299</v>
      </c>
      <c r="M62" s="4" t="s">
        <v>290</v>
      </c>
      <c r="N62" s="161" t="s">
        <v>290</v>
      </c>
      <c r="P62" s="18" t="s">
        <v>290</v>
      </c>
      <c r="Q62" s="18" t="s">
        <v>290</v>
      </c>
      <c r="S62" t="s">
        <v>290</v>
      </c>
      <c r="T62" t="s">
        <v>290</v>
      </c>
      <c r="V62" t="s">
        <v>290</v>
      </c>
      <c r="X62" s="160" t="s">
        <v>6480</v>
      </c>
      <c r="Y62" s="2">
        <v>1.5000000000000002</v>
      </c>
      <c r="Z62" s="4" t="s">
        <v>273</v>
      </c>
      <c r="AA62" s="4" t="s">
        <v>299</v>
      </c>
      <c r="AB62" s="23" t="s">
        <v>290</v>
      </c>
      <c r="AC62" s="2">
        <v>1.9</v>
      </c>
      <c r="AD62" s="3">
        <v>1.0999999999999999</v>
      </c>
      <c r="AE62" s="2">
        <v>0.4</v>
      </c>
      <c r="AF62" s="2" t="s">
        <v>273</v>
      </c>
      <c r="AG62" s="4">
        <v>4</v>
      </c>
      <c r="AH62" s="23" t="s">
        <v>290</v>
      </c>
      <c r="AI62" s="6" t="s">
        <v>299</v>
      </c>
      <c r="AJ62" s="4" t="s">
        <v>290</v>
      </c>
      <c r="AK62" s="161" t="s">
        <v>290</v>
      </c>
      <c r="AT62" t="str">
        <f t="shared" si="10"/>
        <v>600-NPS2.5</v>
      </c>
      <c r="AU62" s="14">
        <v>600</v>
      </c>
      <c r="AV62" s="42">
        <f t="shared" si="18"/>
        <v>2.5</v>
      </c>
      <c r="AW62" s="14">
        <v>2.5</v>
      </c>
      <c r="AX62" s="18">
        <v>7.5</v>
      </c>
      <c r="AY62" s="18">
        <v>1.125</v>
      </c>
      <c r="AZ62" s="18">
        <v>4.125</v>
      </c>
      <c r="BA62" s="42">
        <f t="shared" si="11"/>
        <v>0.71875</v>
      </c>
      <c r="BB62" s="11">
        <v>3.9375</v>
      </c>
      <c r="BC62" s="11">
        <v>8</v>
      </c>
      <c r="BD62" s="11">
        <v>0.875</v>
      </c>
      <c r="BE62" s="11">
        <v>0.75</v>
      </c>
      <c r="BF62" s="11">
        <v>5.875</v>
      </c>
      <c r="BG62" s="11">
        <v>29</v>
      </c>
      <c r="BH62" s="42">
        <f t="shared" si="12"/>
        <v>45</v>
      </c>
      <c r="BI62" s="43" t="str">
        <f t="shared" si="13"/>
        <v>LONG FLANGE, 2.5-600RFLWN</v>
      </c>
      <c r="BJ62" s="44"/>
      <c r="BK62" t="str">
        <f t="shared" si="14"/>
        <v>400-NPS16x20</v>
      </c>
      <c r="BL62" s="49">
        <v>400</v>
      </c>
      <c r="BM62" s="50">
        <f t="shared" si="19"/>
        <v>16</v>
      </c>
      <c r="BN62" s="49">
        <v>16</v>
      </c>
      <c r="BO62" s="51">
        <v>25.5</v>
      </c>
      <c r="BP62" s="51">
        <v>2.5</v>
      </c>
      <c r="BQ62" s="51">
        <v>18.5</v>
      </c>
      <c r="BR62" s="50">
        <f t="shared" si="15"/>
        <v>1.5</v>
      </c>
      <c r="BS62" s="2">
        <v>19</v>
      </c>
      <c r="BT62" s="2">
        <v>20</v>
      </c>
      <c r="BU62" s="2">
        <v>1.5</v>
      </c>
      <c r="BV62" s="11">
        <v>1.375</v>
      </c>
      <c r="BW62" s="2">
        <v>22.5</v>
      </c>
      <c r="BX62" s="2" t="s">
        <v>174</v>
      </c>
      <c r="BY62" s="50">
        <f t="shared" si="16"/>
        <v>18</v>
      </c>
      <c r="BZ62" s="43" t="str">
        <f t="shared" si="17"/>
        <v>LONG FLANGE, 16-400RFLWN x 20</v>
      </c>
      <c r="CA62" s="54">
        <v>20</v>
      </c>
      <c r="CC62" t="s">
        <v>191</v>
      </c>
      <c r="CD62" s="18" t="s">
        <v>192</v>
      </c>
      <c r="CE62" s="52" t="s">
        <v>65</v>
      </c>
      <c r="CF62" s="18" t="s">
        <v>66</v>
      </c>
      <c r="CG62" s="18" t="s">
        <v>67</v>
      </c>
      <c r="CH62" s="18">
        <v>3</v>
      </c>
      <c r="CI62" s="18">
        <v>900</v>
      </c>
      <c r="CJ62" s="18">
        <v>19.0625</v>
      </c>
      <c r="CK62" s="18" t="s">
        <v>87</v>
      </c>
      <c r="CL62" t="s">
        <v>271</v>
      </c>
      <c r="CO62" t="s">
        <v>3880</v>
      </c>
      <c r="CP62">
        <v>2.8125</v>
      </c>
      <c r="CR62" t="s">
        <v>5189</v>
      </c>
      <c r="CS62" s="16" t="s">
        <v>290</v>
      </c>
      <c r="CT62" s="14">
        <v>400</v>
      </c>
      <c r="CU62" s="14">
        <v>16</v>
      </c>
      <c r="CV62" s="98">
        <v>18</v>
      </c>
      <c r="CW62" s="98" t="s">
        <v>62</v>
      </c>
      <c r="CX62" s="103">
        <v>16</v>
      </c>
      <c r="CY62" s="11">
        <v>19</v>
      </c>
      <c r="CZ62" s="42">
        <v>1.5</v>
      </c>
      <c r="DA62" s="107">
        <v>400</v>
      </c>
      <c r="DB62" s="18">
        <v>25.5</v>
      </c>
      <c r="DC62" s="18">
        <v>2.5</v>
      </c>
      <c r="DD62" s="18">
        <v>18.5</v>
      </c>
      <c r="DE62" s="11">
        <v>1.375</v>
      </c>
      <c r="DF62" s="11">
        <v>20</v>
      </c>
      <c r="DG62" s="11">
        <v>1.5</v>
      </c>
      <c r="DH62" s="11">
        <v>22.5</v>
      </c>
      <c r="DI62" s="42">
        <v>18</v>
      </c>
      <c r="DJ62" s="11" t="s">
        <v>174</v>
      </c>
      <c r="DK62" s="43" t="s">
        <v>5186</v>
      </c>
      <c r="DL62" s="90" t="s">
        <v>3796</v>
      </c>
      <c r="DM62" s="18">
        <v>0</v>
      </c>
      <c r="DN62" s="18" t="s">
        <v>3797</v>
      </c>
      <c r="DO62" t="s">
        <v>5108</v>
      </c>
      <c r="DP62">
        <v>16776960</v>
      </c>
      <c r="DQ62" t="s">
        <v>5064</v>
      </c>
      <c r="DR62" s="16" t="s">
        <v>290</v>
      </c>
    </row>
    <row r="63" spans="1:122" x14ac:dyDescent="0.35">
      <c r="A63" s="156" t="s">
        <v>6481</v>
      </c>
      <c r="B63" s="11">
        <v>2</v>
      </c>
      <c r="C63" s="11">
        <v>5</v>
      </c>
      <c r="D63" t="s">
        <v>299</v>
      </c>
      <c r="E63" s="21" t="s">
        <v>290</v>
      </c>
      <c r="F63" s="11">
        <v>2.375</v>
      </c>
      <c r="G63" s="12">
        <v>2.2450000000000001</v>
      </c>
      <c r="H63" s="11">
        <v>6.5000000000000002E-2</v>
      </c>
      <c r="I63" t="s">
        <v>290</v>
      </c>
      <c r="J63" s="11">
        <v>5</v>
      </c>
      <c r="K63" s="21" t="s">
        <v>290</v>
      </c>
      <c r="L63" s="11" t="s">
        <v>299</v>
      </c>
      <c r="M63" t="s">
        <v>290</v>
      </c>
      <c r="N63" s="159" t="s">
        <v>290</v>
      </c>
      <c r="P63" s="18" t="s">
        <v>290</v>
      </c>
      <c r="Q63" s="18" t="s">
        <v>290</v>
      </c>
      <c r="S63" t="s">
        <v>290</v>
      </c>
      <c r="T63" t="s">
        <v>290</v>
      </c>
      <c r="V63" t="s">
        <v>290</v>
      </c>
      <c r="X63" s="156" t="s">
        <v>6481</v>
      </c>
      <c r="Y63" s="11">
        <v>2</v>
      </c>
      <c r="Z63" s="11">
        <v>5</v>
      </c>
      <c r="AA63" t="s">
        <v>299</v>
      </c>
      <c r="AB63" s="21" t="s">
        <v>290</v>
      </c>
      <c r="AC63" s="11">
        <v>2.375</v>
      </c>
      <c r="AD63" s="12">
        <v>2.2450000000000001</v>
      </c>
      <c r="AE63" s="11">
        <v>6.5000000000000002E-2</v>
      </c>
      <c r="AF63" t="s">
        <v>290</v>
      </c>
      <c r="AG63" s="11">
        <v>5</v>
      </c>
      <c r="AH63" s="21" t="s">
        <v>290</v>
      </c>
      <c r="AI63" s="11" t="s">
        <v>299</v>
      </c>
      <c r="AJ63" t="s">
        <v>290</v>
      </c>
      <c r="AK63" s="159" t="s">
        <v>290</v>
      </c>
      <c r="AT63" t="str">
        <f t="shared" si="10"/>
        <v>600-NPS3</v>
      </c>
      <c r="AU63" s="14">
        <v>600</v>
      </c>
      <c r="AV63" s="42">
        <f t="shared" si="18"/>
        <v>3</v>
      </c>
      <c r="AW63" s="14">
        <v>3</v>
      </c>
      <c r="AX63" s="18">
        <v>8.25</v>
      </c>
      <c r="AY63" s="14">
        <v>1.25</v>
      </c>
      <c r="AZ63" s="18">
        <v>5</v>
      </c>
      <c r="BA63" s="42">
        <f t="shared" si="11"/>
        <v>0.8125</v>
      </c>
      <c r="BB63" s="11">
        <v>4.625</v>
      </c>
      <c r="BC63" s="11">
        <v>8</v>
      </c>
      <c r="BD63" s="11">
        <v>0.875</v>
      </c>
      <c r="BE63" s="11">
        <v>0.75</v>
      </c>
      <c r="BF63" s="11">
        <v>6.625</v>
      </c>
      <c r="BG63" s="11">
        <v>38</v>
      </c>
      <c r="BH63" s="42">
        <f t="shared" si="12"/>
        <v>45</v>
      </c>
      <c r="BI63" s="43" t="str">
        <f t="shared" si="13"/>
        <v>LONG FLANGE, 3-600RFLWN</v>
      </c>
      <c r="BJ63" s="44"/>
      <c r="BK63" t="str">
        <f t="shared" si="14"/>
        <v>400-NPS18x12</v>
      </c>
      <c r="BL63" s="14">
        <v>400</v>
      </c>
      <c r="BM63" s="42">
        <f t="shared" si="19"/>
        <v>18</v>
      </c>
      <c r="BN63" s="14">
        <v>18</v>
      </c>
      <c r="BO63" s="18">
        <v>28</v>
      </c>
      <c r="BP63" s="18">
        <v>2.625</v>
      </c>
      <c r="BQ63" s="18">
        <v>21</v>
      </c>
      <c r="BR63" s="42">
        <f t="shared" si="15"/>
        <v>1.5</v>
      </c>
      <c r="BS63" s="11">
        <v>21</v>
      </c>
      <c r="BT63" s="11">
        <v>24</v>
      </c>
      <c r="BU63" s="11">
        <v>1.5</v>
      </c>
      <c r="BV63" s="11">
        <v>1.375</v>
      </c>
      <c r="BW63" s="11">
        <v>24.75</v>
      </c>
      <c r="BX63" s="11">
        <v>481</v>
      </c>
      <c r="BY63" s="42">
        <f t="shared" si="16"/>
        <v>15</v>
      </c>
      <c r="BZ63" s="43" t="str">
        <f t="shared" si="17"/>
        <v>LONG FLANGE, 18-400RFLWN x 12</v>
      </c>
      <c r="CA63" s="14">
        <v>12</v>
      </c>
      <c r="CC63" t="s">
        <v>193</v>
      </c>
      <c r="CD63" s="18" t="s">
        <v>194</v>
      </c>
      <c r="CE63" s="52" t="s">
        <v>65</v>
      </c>
      <c r="CF63" s="18" t="s">
        <v>66</v>
      </c>
      <c r="CG63" s="18" t="s">
        <v>67</v>
      </c>
      <c r="CH63" s="18">
        <v>4</v>
      </c>
      <c r="CI63" s="18">
        <v>900</v>
      </c>
      <c r="CJ63" s="18">
        <v>10.3125</v>
      </c>
      <c r="CK63" s="18" t="s">
        <v>87</v>
      </c>
      <c r="CL63" t="s">
        <v>271</v>
      </c>
      <c r="CO63" t="s">
        <v>3881</v>
      </c>
      <c r="CP63">
        <v>2.8125</v>
      </c>
      <c r="CR63" t="s">
        <v>5190</v>
      </c>
      <c r="CS63" s="16" t="s">
        <v>290</v>
      </c>
      <c r="CT63" s="49">
        <v>400</v>
      </c>
      <c r="CU63" s="49">
        <v>16</v>
      </c>
      <c r="CV63" s="99">
        <v>20</v>
      </c>
      <c r="CW63" s="99" t="s">
        <v>62</v>
      </c>
      <c r="CX63" s="105">
        <v>16</v>
      </c>
      <c r="CY63" s="2">
        <v>19</v>
      </c>
      <c r="CZ63" s="50">
        <v>1.5</v>
      </c>
      <c r="DA63" s="107">
        <v>400</v>
      </c>
      <c r="DB63" s="51">
        <v>25.5</v>
      </c>
      <c r="DC63" s="51">
        <v>2.5</v>
      </c>
      <c r="DD63" s="51">
        <v>18.5</v>
      </c>
      <c r="DE63" s="2">
        <v>1.375</v>
      </c>
      <c r="DF63" s="2">
        <v>20</v>
      </c>
      <c r="DG63" s="2">
        <v>1.5</v>
      </c>
      <c r="DH63" s="2">
        <v>22.5</v>
      </c>
      <c r="DI63" s="50">
        <v>18</v>
      </c>
      <c r="DJ63" s="2" t="s">
        <v>174</v>
      </c>
      <c r="DK63" s="43" t="s">
        <v>5186</v>
      </c>
      <c r="DL63" s="90" t="s">
        <v>3796</v>
      </c>
      <c r="DM63" s="18">
        <v>0</v>
      </c>
      <c r="DN63" s="18" t="s">
        <v>3797</v>
      </c>
      <c r="DO63" t="s">
        <v>5108</v>
      </c>
      <c r="DP63">
        <v>16776960</v>
      </c>
      <c r="DQ63" t="s">
        <v>5064</v>
      </c>
      <c r="DR63" s="16" t="s">
        <v>290</v>
      </c>
    </row>
    <row r="64" spans="1:122" x14ac:dyDescent="0.35">
      <c r="A64" s="156" t="s">
        <v>6482</v>
      </c>
      <c r="B64" s="11">
        <v>2</v>
      </c>
      <c r="C64" s="11">
        <v>10</v>
      </c>
      <c r="D64" t="s">
        <v>299</v>
      </c>
      <c r="E64" s="21" t="s">
        <v>290</v>
      </c>
      <c r="F64" s="11">
        <v>2.375</v>
      </c>
      <c r="G64" s="12">
        <v>2.157</v>
      </c>
      <c r="H64" s="11">
        <v>0.109</v>
      </c>
      <c r="I64" t="s">
        <v>290</v>
      </c>
      <c r="J64" s="11">
        <v>10</v>
      </c>
      <c r="K64" s="21" t="s">
        <v>290</v>
      </c>
      <c r="L64" s="11" t="s">
        <v>299</v>
      </c>
      <c r="M64" t="s">
        <v>290</v>
      </c>
      <c r="N64" s="159" t="s">
        <v>290</v>
      </c>
      <c r="P64" s="18" t="s">
        <v>290</v>
      </c>
      <c r="Q64" s="18" t="s">
        <v>290</v>
      </c>
      <c r="S64" t="s">
        <v>290</v>
      </c>
      <c r="T64" t="s">
        <v>290</v>
      </c>
      <c r="V64" t="s">
        <v>290</v>
      </c>
      <c r="X64" s="156" t="s">
        <v>6482</v>
      </c>
      <c r="Y64" s="11">
        <v>2</v>
      </c>
      <c r="Z64" s="11">
        <v>10</v>
      </c>
      <c r="AA64" t="s">
        <v>299</v>
      </c>
      <c r="AB64" s="21" t="s">
        <v>290</v>
      </c>
      <c r="AC64" s="11">
        <v>2.375</v>
      </c>
      <c r="AD64" s="12">
        <v>2.157</v>
      </c>
      <c r="AE64" s="11">
        <v>0.109</v>
      </c>
      <c r="AF64" t="s">
        <v>290</v>
      </c>
      <c r="AG64" s="11">
        <v>10</v>
      </c>
      <c r="AH64" s="21" t="s">
        <v>290</v>
      </c>
      <c r="AI64" s="11" t="s">
        <v>299</v>
      </c>
      <c r="AJ64" t="s">
        <v>290</v>
      </c>
      <c r="AK64" s="159" t="s">
        <v>290</v>
      </c>
      <c r="AT64" t="str">
        <f t="shared" si="10"/>
        <v>600-NPS3.5</v>
      </c>
      <c r="AU64" s="14">
        <v>600</v>
      </c>
      <c r="AV64" s="42">
        <f t="shared" si="18"/>
        <v>3.5</v>
      </c>
      <c r="AW64" s="14">
        <v>3.5</v>
      </c>
      <c r="AX64" s="18">
        <v>9</v>
      </c>
      <c r="AY64" s="18">
        <v>1.375</v>
      </c>
      <c r="AZ64" s="18">
        <v>5.5</v>
      </c>
      <c r="BA64" s="42">
        <f t="shared" si="11"/>
        <v>0.875</v>
      </c>
      <c r="BB64" s="11">
        <v>5.25</v>
      </c>
      <c r="BC64" s="11">
        <v>8</v>
      </c>
      <c r="BD64" s="11">
        <v>1</v>
      </c>
      <c r="BE64" s="11">
        <v>0.875</v>
      </c>
      <c r="BF64" s="11">
        <v>7.25</v>
      </c>
      <c r="BG64" s="11">
        <v>48</v>
      </c>
      <c r="BH64" s="42">
        <f t="shared" si="12"/>
        <v>45</v>
      </c>
      <c r="BI64" s="43" t="str">
        <f t="shared" si="13"/>
        <v>LONG FLANGE, 3.5-600RFLWN</v>
      </c>
      <c r="BJ64" s="44"/>
      <c r="BK64" t="str">
        <f t="shared" si="14"/>
        <v>400-NPS18x14</v>
      </c>
      <c r="BL64" s="14">
        <v>400</v>
      </c>
      <c r="BM64" s="42">
        <f t="shared" si="19"/>
        <v>18</v>
      </c>
      <c r="BN64" s="14">
        <v>18</v>
      </c>
      <c r="BO64" s="18">
        <v>28</v>
      </c>
      <c r="BP64" s="18">
        <v>2.625</v>
      </c>
      <c r="BQ64" s="18">
        <v>21</v>
      </c>
      <c r="BR64" s="42">
        <f t="shared" si="15"/>
        <v>1.5</v>
      </c>
      <c r="BS64" s="11">
        <v>21</v>
      </c>
      <c r="BT64" s="11">
        <v>24</v>
      </c>
      <c r="BU64" s="11">
        <v>1.5</v>
      </c>
      <c r="BV64" s="11">
        <v>1.375</v>
      </c>
      <c r="BW64" s="11">
        <v>24.75</v>
      </c>
      <c r="BX64" s="11" t="s">
        <v>174</v>
      </c>
      <c r="BY64" s="42">
        <f t="shared" si="16"/>
        <v>15</v>
      </c>
      <c r="BZ64" s="43" t="str">
        <f t="shared" si="17"/>
        <v>LONG FLANGE, 18-400RFLWN x 14</v>
      </c>
      <c r="CA64" s="53">
        <v>14</v>
      </c>
      <c r="CC64" t="s">
        <v>195</v>
      </c>
      <c r="CD64" s="18" t="s">
        <v>196</v>
      </c>
      <c r="CE64" s="52" t="s">
        <v>65</v>
      </c>
      <c r="CF64" s="18" t="s">
        <v>66</v>
      </c>
      <c r="CG64" s="18" t="s">
        <v>67</v>
      </c>
      <c r="CH64" s="18">
        <v>4</v>
      </c>
      <c r="CI64" s="18">
        <v>900</v>
      </c>
      <c r="CJ64" s="18">
        <v>11</v>
      </c>
      <c r="CK64" s="18" t="s">
        <v>87</v>
      </c>
      <c r="CO64" t="s">
        <v>3882</v>
      </c>
      <c r="CP64">
        <v>2.8125</v>
      </c>
      <c r="CR64" t="s">
        <v>5191</v>
      </c>
      <c r="CS64" s="16" t="s">
        <v>290</v>
      </c>
      <c r="CT64" s="14">
        <v>400</v>
      </c>
      <c r="CU64" s="14">
        <v>18</v>
      </c>
      <c r="CV64" s="11">
        <v>12</v>
      </c>
      <c r="CW64" s="11" t="s">
        <v>62</v>
      </c>
      <c r="CX64" s="103">
        <v>18</v>
      </c>
      <c r="CY64" s="11">
        <v>21</v>
      </c>
      <c r="CZ64" s="42">
        <v>1.5</v>
      </c>
      <c r="DA64" s="107">
        <v>400</v>
      </c>
      <c r="DB64" s="18">
        <v>28</v>
      </c>
      <c r="DC64" s="18">
        <v>2.625</v>
      </c>
      <c r="DD64" s="18">
        <v>21</v>
      </c>
      <c r="DE64" s="11">
        <v>1.375</v>
      </c>
      <c r="DF64" s="11">
        <v>24</v>
      </c>
      <c r="DG64" s="11">
        <v>1.5</v>
      </c>
      <c r="DH64" s="11">
        <v>24.75</v>
      </c>
      <c r="DI64" s="42">
        <v>15</v>
      </c>
      <c r="DJ64" s="11">
        <v>481</v>
      </c>
      <c r="DK64" s="43" t="s">
        <v>5192</v>
      </c>
      <c r="DL64" s="90" t="s">
        <v>3796</v>
      </c>
      <c r="DM64" s="18">
        <v>0</v>
      </c>
      <c r="DN64" s="18" t="s">
        <v>3797</v>
      </c>
      <c r="DO64" t="s">
        <v>5111</v>
      </c>
      <c r="DP64">
        <v>16711935</v>
      </c>
      <c r="DQ64" t="s">
        <v>5064</v>
      </c>
      <c r="DR64" s="16" t="s">
        <v>290</v>
      </c>
    </row>
    <row r="65" spans="1:122" x14ac:dyDescent="0.35">
      <c r="A65" s="158" t="s">
        <v>6483</v>
      </c>
      <c r="B65" s="11">
        <v>2</v>
      </c>
      <c r="C65">
        <v>40</v>
      </c>
      <c r="D65" t="s">
        <v>299</v>
      </c>
      <c r="E65" s="21" t="s">
        <v>290</v>
      </c>
      <c r="F65" s="11">
        <v>2.375</v>
      </c>
      <c r="G65" s="12">
        <v>2.0670000000000002</v>
      </c>
      <c r="H65" s="11">
        <v>0.154</v>
      </c>
      <c r="I65" t="s">
        <v>290</v>
      </c>
      <c r="J65">
        <v>40</v>
      </c>
      <c r="K65" s="21" t="s">
        <v>290</v>
      </c>
      <c r="L65" s="1" t="s">
        <v>299</v>
      </c>
      <c r="M65" t="s">
        <v>290</v>
      </c>
      <c r="N65" s="159" t="s">
        <v>290</v>
      </c>
      <c r="P65" s="18" t="s">
        <v>290</v>
      </c>
      <c r="Q65" s="18" t="s">
        <v>290</v>
      </c>
      <c r="S65" t="s">
        <v>290</v>
      </c>
      <c r="T65" t="s">
        <v>290</v>
      </c>
      <c r="V65" t="s">
        <v>290</v>
      </c>
      <c r="X65" s="158" t="s">
        <v>6483</v>
      </c>
      <c r="Y65" s="11">
        <v>2</v>
      </c>
      <c r="Z65">
        <v>40</v>
      </c>
      <c r="AA65" t="s">
        <v>299</v>
      </c>
      <c r="AB65" s="21" t="s">
        <v>290</v>
      </c>
      <c r="AC65" s="11">
        <v>2.375</v>
      </c>
      <c r="AD65" s="12">
        <v>2.0670000000000002</v>
      </c>
      <c r="AE65" s="11">
        <v>0.154</v>
      </c>
      <c r="AF65" t="s">
        <v>290</v>
      </c>
      <c r="AG65">
        <v>40</v>
      </c>
      <c r="AH65" s="21" t="s">
        <v>290</v>
      </c>
      <c r="AI65" s="1" t="s">
        <v>299</v>
      </c>
      <c r="AJ65" t="s">
        <v>290</v>
      </c>
      <c r="AK65" s="159" t="s">
        <v>290</v>
      </c>
      <c r="AT65" t="str">
        <f t="shared" si="10"/>
        <v>600-NPS4</v>
      </c>
      <c r="AU65" s="14">
        <v>600</v>
      </c>
      <c r="AV65" s="42">
        <f t="shared" si="18"/>
        <v>4</v>
      </c>
      <c r="AW65" s="14">
        <v>4</v>
      </c>
      <c r="AX65" s="18">
        <v>10.75</v>
      </c>
      <c r="AY65" s="18">
        <v>1.5</v>
      </c>
      <c r="AZ65" s="18">
        <v>6.1875</v>
      </c>
      <c r="BA65" s="42">
        <f t="shared" si="11"/>
        <v>1</v>
      </c>
      <c r="BB65" s="11">
        <v>6</v>
      </c>
      <c r="BC65" s="11">
        <v>8</v>
      </c>
      <c r="BD65" s="11">
        <v>1</v>
      </c>
      <c r="BE65" s="11">
        <v>0.875</v>
      </c>
      <c r="BF65" s="11">
        <v>8.5</v>
      </c>
      <c r="BG65" s="11">
        <v>80</v>
      </c>
      <c r="BH65" s="42">
        <f t="shared" si="12"/>
        <v>45</v>
      </c>
      <c r="BI65" s="43" t="str">
        <f t="shared" si="13"/>
        <v>LONG FLANGE, 4-600RFLWN</v>
      </c>
      <c r="BJ65" s="44"/>
      <c r="BK65" t="str">
        <f t="shared" si="14"/>
        <v>400-NPS18x16</v>
      </c>
      <c r="BL65" s="14">
        <v>400</v>
      </c>
      <c r="BM65" s="42">
        <f t="shared" si="19"/>
        <v>18</v>
      </c>
      <c r="BN65" s="14">
        <v>18</v>
      </c>
      <c r="BO65" s="18">
        <v>28</v>
      </c>
      <c r="BP65" s="18">
        <v>2.625</v>
      </c>
      <c r="BQ65" s="18">
        <v>21</v>
      </c>
      <c r="BR65" s="42">
        <f t="shared" si="15"/>
        <v>1.5</v>
      </c>
      <c r="BS65" s="11">
        <v>21</v>
      </c>
      <c r="BT65" s="11">
        <v>24</v>
      </c>
      <c r="BU65" s="11">
        <v>1.5</v>
      </c>
      <c r="BV65" s="11">
        <v>1.375</v>
      </c>
      <c r="BW65" s="11">
        <v>24.75</v>
      </c>
      <c r="BX65" s="11" t="s">
        <v>174</v>
      </c>
      <c r="BY65" s="42">
        <f t="shared" si="16"/>
        <v>15</v>
      </c>
      <c r="BZ65" s="43" t="str">
        <f t="shared" si="17"/>
        <v>LONG FLANGE, 18-400RFLWN x 16</v>
      </c>
      <c r="CA65" s="53">
        <v>16</v>
      </c>
      <c r="CC65" t="s">
        <v>197</v>
      </c>
      <c r="CD65" s="18" t="s">
        <v>198</v>
      </c>
      <c r="CE65" s="52" t="s">
        <v>65</v>
      </c>
      <c r="CF65" s="18" t="s">
        <v>66</v>
      </c>
      <c r="CG65" s="18" t="s">
        <v>67</v>
      </c>
      <c r="CH65" s="18">
        <v>4</v>
      </c>
      <c r="CI65" s="18">
        <v>900</v>
      </c>
      <c r="CJ65" s="18">
        <v>13</v>
      </c>
      <c r="CK65" s="18" t="s">
        <v>87</v>
      </c>
      <c r="CO65" t="s">
        <v>3883</v>
      </c>
      <c r="CP65">
        <v>2.8125</v>
      </c>
      <c r="CR65" t="s">
        <v>5193</v>
      </c>
      <c r="CS65" s="16" t="s">
        <v>290</v>
      </c>
      <c r="CT65" s="14">
        <v>400</v>
      </c>
      <c r="CU65" s="14">
        <v>18</v>
      </c>
      <c r="CV65" s="98">
        <v>14</v>
      </c>
      <c r="CW65" s="98" t="s">
        <v>62</v>
      </c>
      <c r="CX65" s="103">
        <v>18</v>
      </c>
      <c r="CY65" s="11">
        <v>21</v>
      </c>
      <c r="CZ65" s="42">
        <v>1.5</v>
      </c>
      <c r="DA65" s="107">
        <v>400</v>
      </c>
      <c r="DB65" s="18">
        <v>28</v>
      </c>
      <c r="DC65" s="18">
        <v>2.625</v>
      </c>
      <c r="DD65" s="18">
        <v>21</v>
      </c>
      <c r="DE65" s="11">
        <v>1.375</v>
      </c>
      <c r="DF65" s="11">
        <v>24</v>
      </c>
      <c r="DG65" s="11">
        <v>1.5</v>
      </c>
      <c r="DH65" s="11">
        <v>24.75</v>
      </c>
      <c r="DI65" s="42">
        <v>15</v>
      </c>
      <c r="DJ65" s="11" t="s">
        <v>174</v>
      </c>
      <c r="DK65" s="43" t="s">
        <v>5192</v>
      </c>
      <c r="DL65" s="90" t="s">
        <v>3796</v>
      </c>
      <c r="DM65" s="18">
        <v>0</v>
      </c>
      <c r="DN65" s="18" t="s">
        <v>3797</v>
      </c>
      <c r="DO65" t="s">
        <v>5111</v>
      </c>
      <c r="DP65">
        <v>16711935</v>
      </c>
      <c r="DQ65" t="s">
        <v>5064</v>
      </c>
      <c r="DR65" s="16" t="s">
        <v>290</v>
      </c>
    </row>
    <row r="66" spans="1:122" x14ac:dyDescent="0.35">
      <c r="A66" s="158" t="s">
        <v>6484</v>
      </c>
      <c r="B66" s="11">
        <v>2</v>
      </c>
      <c r="C66" t="s">
        <v>6422</v>
      </c>
      <c r="D66" t="s">
        <v>299</v>
      </c>
      <c r="E66" s="21" t="s">
        <v>290</v>
      </c>
      <c r="F66" s="11">
        <v>2.375</v>
      </c>
      <c r="G66" s="12">
        <v>2.0670000000000002</v>
      </c>
      <c r="H66" s="11">
        <v>0.154</v>
      </c>
      <c r="I66" t="s">
        <v>6422</v>
      </c>
      <c r="J66">
        <v>1</v>
      </c>
      <c r="K66" s="21" t="s">
        <v>290</v>
      </c>
      <c r="L66" s="1" t="s">
        <v>299</v>
      </c>
      <c r="M66" t="s">
        <v>290</v>
      </c>
      <c r="N66" s="159" t="s">
        <v>290</v>
      </c>
      <c r="P66" s="18" t="s">
        <v>290</v>
      </c>
      <c r="Q66" s="18" t="s">
        <v>290</v>
      </c>
      <c r="S66" t="s">
        <v>290</v>
      </c>
      <c r="T66" t="s">
        <v>290</v>
      </c>
      <c r="V66" t="s">
        <v>290</v>
      </c>
      <c r="X66" s="158" t="s">
        <v>6484</v>
      </c>
      <c r="Y66" s="11">
        <v>2</v>
      </c>
      <c r="Z66" t="s">
        <v>6422</v>
      </c>
      <c r="AA66" t="s">
        <v>299</v>
      </c>
      <c r="AB66" s="21" t="s">
        <v>290</v>
      </c>
      <c r="AC66" s="11">
        <v>2.375</v>
      </c>
      <c r="AD66" s="12">
        <v>2.0670000000000002</v>
      </c>
      <c r="AE66" s="11">
        <v>0.154</v>
      </c>
      <c r="AF66" t="s">
        <v>6422</v>
      </c>
      <c r="AG66">
        <v>1</v>
      </c>
      <c r="AH66" s="21" t="s">
        <v>290</v>
      </c>
      <c r="AI66" s="1" t="s">
        <v>299</v>
      </c>
      <c r="AJ66" t="s">
        <v>290</v>
      </c>
      <c r="AK66" s="159" t="s">
        <v>290</v>
      </c>
      <c r="AT66" t="str">
        <f t="shared" si="10"/>
        <v>600-NPS5</v>
      </c>
      <c r="AU66" s="14">
        <v>600</v>
      </c>
      <c r="AV66" s="42">
        <f t="shared" si="18"/>
        <v>5</v>
      </c>
      <c r="AW66" s="14">
        <v>5</v>
      </c>
      <c r="AX66" s="18">
        <v>13</v>
      </c>
      <c r="AY66" s="18">
        <v>1.75</v>
      </c>
      <c r="AZ66" s="18">
        <v>7.3125</v>
      </c>
      <c r="BA66" s="42">
        <f t="shared" si="11"/>
        <v>1.25</v>
      </c>
      <c r="BB66" s="11">
        <v>7.5</v>
      </c>
      <c r="BC66" s="11">
        <v>8</v>
      </c>
      <c r="BD66" s="11">
        <v>1.125</v>
      </c>
      <c r="BE66" s="11">
        <v>1</v>
      </c>
      <c r="BF66" s="11">
        <v>10.5</v>
      </c>
      <c r="BG66" s="11">
        <v>128</v>
      </c>
      <c r="BH66" s="42">
        <f t="shared" si="12"/>
        <v>45</v>
      </c>
      <c r="BI66" s="43" t="str">
        <f t="shared" si="13"/>
        <v>LONG FLANGE, 5-600RFLWN</v>
      </c>
      <c r="BJ66" s="44"/>
      <c r="BK66" t="str">
        <f t="shared" si="14"/>
        <v>400-NPS18x18</v>
      </c>
      <c r="BL66" s="14">
        <v>400</v>
      </c>
      <c r="BM66" s="42">
        <f t="shared" si="19"/>
        <v>18</v>
      </c>
      <c r="BN66" s="14">
        <v>18</v>
      </c>
      <c r="BO66" s="18">
        <v>28</v>
      </c>
      <c r="BP66" s="18">
        <v>2.625</v>
      </c>
      <c r="BQ66" s="18">
        <v>21</v>
      </c>
      <c r="BR66" s="42">
        <f t="shared" si="15"/>
        <v>1.5</v>
      </c>
      <c r="BS66" s="11">
        <v>21</v>
      </c>
      <c r="BT66" s="11">
        <v>24</v>
      </c>
      <c r="BU66" s="11">
        <v>1.5</v>
      </c>
      <c r="BV66" s="11">
        <v>1.375</v>
      </c>
      <c r="BW66" s="11">
        <v>24.75</v>
      </c>
      <c r="BX66" s="11" t="s">
        <v>174</v>
      </c>
      <c r="BY66" s="42">
        <f t="shared" si="16"/>
        <v>15</v>
      </c>
      <c r="BZ66" s="43" t="str">
        <f t="shared" si="17"/>
        <v>LONG FLANGE, 18-400RFLWN x 18</v>
      </c>
      <c r="CA66" s="53">
        <v>18</v>
      </c>
      <c r="CC66" t="s">
        <v>199</v>
      </c>
      <c r="CD66" s="18" t="s">
        <v>200</v>
      </c>
      <c r="CE66" s="52" t="s">
        <v>65</v>
      </c>
      <c r="CF66" s="18" t="s">
        <v>66</v>
      </c>
      <c r="CG66" s="18" t="s">
        <v>67</v>
      </c>
      <c r="CH66" s="18">
        <v>4</v>
      </c>
      <c r="CI66" s="18">
        <v>900</v>
      </c>
      <c r="CJ66" s="18">
        <v>17</v>
      </c>
      <c r="CK66" s="18" t="s">
        <v>87</v>
      </c>
      <c r="CO66" t="s">
        <v>3884</v>
      </c>
      <c r="CP66">
        <v>3.0024999999999999</v>
      </c>
      <c r="CR66" t="s">
        <v>5194</v>
      </c>
      <c r="CS66" s="16" t="s">
        <v>290</v>
      </c>
      <c r="CT66" s="14">
        <v>400</v>
      </c>
      <c r="CU66" s="14">
        <v>18</v>
      </c>
      <c r="CV66" s="98">
        <v>16</v>
      </c>
      <c r="CW66" s="98" t="s">
        <v>62</v>
      </c>
      <c r="CX66" s="103">
        <v>18</v>
      </c>
      <c r="CY66" s="11">
        <v>21</v>
      </c>
      <c r="CZ66" s="42">
        <v>1.5</v>
      </c>
      <c r="DA66" s="107">
        <v>400</v>
      </c>
      <c r="DB66" s="18">
        <v>28</v>
      </c>
      <c r="DC66" s="18">
        <v>2.625</v>
      </c>
      <c r="DD66" s="18">
        <v>21</v>
      </c>
      <c r="DE66" s="11">
        <v>1.375</v>
      </c>
      <c r="DF66" s="11">
        <v>24</v>
      </c>
      <c r="DG66" s="11">
        <v>1.5</v>
      </c>
      <c r="DH66" s="11">
        <v>24.75</v>
      </c>
      <c r="DI66" s="42">
        <v>15</v>
      </c>
      <c r="DJ66" s="11" t="s">
        <v>174</v>
      </c>
      <c r="DK66" s="43" t="s">
        <v>5192</v>
      </c>
      <c r="DL66" s="90" t="s">
        <v>3796</v>
      </c>
      <c r="DM66" s="18">
        <v>0</v>
      </c>
      <c r="DN66" s="18" t="s">
        <v>3797</v>
      </c>
      <c r="DO66" t="s">
        <v>5111</v>
      </c>
      <c r="DP66">
        <v>16711935</v>
      </c>
      <c r="DQ66" t="s">
        <v>5064</v>
      </c>
      <c r="DR66" s="16" t="s">
        <v>290</v>
      </c>
    </row>
    <row r="67" spans="1:122" x14ac:dyDescent="0.35">
      <c r="A67" s="158" t="s">
        <v>6485</v>
      </c>
      <c r="B67" s="11">
        <v>2</v>
      </c>
      <c r="C67">
        <v>80</v>
      </c>
      <c r="D67" t="s">
        <v>299</v>
      </c>
      <c r="E67" s="21" t="s">
        <v>290</v>
      </c>
      <c r="F67" s="11">
        <v>2.375</v>
      </c>
      <c r="G67" s="12">
        <v>1.9390000000000001</v>
      </c>
      <c r="H67" s="11">
        <v>0.218</v>
      </c>
      <c r="I67" t="s">
        <v>290</v>
      </c>
      <c r="J67">
        <v>80</v>
      </c>
      <c r="K67" s="21" t="s">
        <v>290</v>
      </c>
      <c r="L67" s="1" t="s">
        <v>299</v>
      </c>
      <c r="M67" t="s">
        <v>290</v>
      </c>
      <c r="N67" s="159" t="s">
        <v>290</v>
      </c>
      <c r="P67" s="18" t="s">
        <v>290</v>
      </c>
      <c r="Q67" s="18" t="s">
        <v>290</v>
      </c>
      <c r="S67" t="s">
        <v>290</v>
      </c>
      <c r="T67" t="s">
        <v>290</v>
      </c>
      <c r="V67" t="s">
        <v>290</v>
      </c>
      <c r="X67" s="158" t="s">
        <v>6485</v>
      </c>
      <c r="Y67" s="11">
        <v>2</v>
      </c>
      <c r="Z67">
        <v>80</v>
      </c>
      <c r="AA67" t="s">
        <v>299</v>
      </c>
      <c r="AB67" s="21" t="s">
        <v>290</v>
      </c>
      <c r="AC67" s="11">
        <v>2.375</v>
      </c>
      <c r="AD67" s="12">
        <v>1.9390000000000001</v>
      </c>
      <c r="AE67" s="11">
        <v>0.218</v>
      </c>
      <c r="AF67" t="s">
        <v>290</v>
      </c>
      <c r="AG67">
        <v>80</v>
      </c>
      <c r="AH67" s="21" t="s">
        <v>290</v>
      </c>
      <c r="AI67" s="1" t="s">
        <v>299</v>
      </c>
      <c r="AJ67" t="s">
        <v>290</v>
      </c>
      <c r="AK67" s="159" t="s">
        <v>290</v>
      </c>
      <c r="AT67" t="str">
        <f t="shared" si="10"/>
        <v>600-NPS6</v>
      </c>
      <c r="AU67" s="14">
        <v>600</v>
      </c>
      <c r="AV67" s="42">
        <f t="shared" si="18"/>
        <v>6</v>
      </c>
      <c r="AW67" s="14">
        <v>6</v>
      </c>
      <c r="AX67" s="18">
        <v>14</v>
      </c>
      <c r="AY67" s="18">
        <v>1.875</v>
      </c>
      <c r="AZ67" s="18">
        <v>8.5</v>
      </c>
      <c r="BA67" s="42">
        <f t="shared" si="11"/>
        <v>1.375</v>
      </c>
      <c r="BB67" s="11">
        <v>8.75</v>
      </c>
      <c r="BC67" s="11">
        <v>12</v>
      </c>
      <c r="BD67" s="11">
        <v>1.125</v>
      </c>
      <c r="BE67" s="11">
        <v>1</v>
      </c>
      <c r="BF67" s="11">
        <v>11.5</v>
      </c>
      <c r="BG67" s="11">
        <v>158</v>
      </c>
      <c r="BH67" s="42">
        <f t="shared" si="12"/>
        <v>30</v>
      </c>
      <c r="BI67" s="43" t="str">
        <f t="shared" si="13"/>
        <v>LONG FLANGE, 6-600RFLWN</v>
      </c>
      <c r="BJ67" s="44"/>
      <c r="BK67" t="str">
        <f t="shared" si="14"/>
        <v>400-NPS18x20</v>
      </c>
      <c r="BL67" s="49">
        <v>400</v>
      </c>
      <c r="BM67" s="50">
        <f t="shared" si="19"/>
        <v>18</v>
      </c>
      <c r="BN67" s="49">
        <v>18</v>
      </c>
      <c r="BO67" s="51">
        <v>28</v>
      </c>
      <c r="BP67" s="51">
        <v>2.625</v>
      </c>
      <c r="BQ67" s="51">
        <v>21</v>
      </c>
      <c r="BR67" s="50">
        <f t="shared" si="15"/>
        <v>1.5</v>
      </c>
      <c r="BS67" s="2">
        <v>21</v>
      </c>
      <c r="BT67" s="2">
        <v>24</v>
      </c>
      <c r="BU67" s="2">
        <v>1.5</v>
      </c>
      <c r="BV67" s="11">
        <v>1.375</v>
      </c>
      <c r="BW67" s="2">
        <v>24.75</v>
      </c>
      <c r="BX67" s="2" t="s">
        <v>174</v>
      </c>
      <c r="BY67" s="50">
        <f t="shared" si="16"/>
        <v>15</v>
      </c>
      <c r="BZ67" s="43" t="str">
        <f t="shared" si="17"/>
        <v>LONG FLANGE, 18-400RFLWN x 20</v>
      </c>
      <c r="CA67" s="54">
        <v>20</v>
      </c>
      <c r="CC67" t="s">
        <v>201</v>
      </c>
      <c r="CD67" s="18" t="s">
        <v>202</v>
      </c>
      <c r="CE67" s="52" t="s">
        <v>65</v>
      </c>
      <c r="CF67" s="18" t="s">
        <v>66</v>
      </c>
      <c r="CG67" s="18" t="s">
        <v>67</v>
      </c>
      <c r="CH67" s="18">
        <v>4</v>
      </c>
      <c r="CI67" s="18">
        <v>900</v>
      </c>
      <c r="CJ67" s="18">
        <v>20</v>
      </c>
      <c r="CK67" s="18" t="s">
        <v>87</v>
      </c>
      <c r="CO67" t="s">
        <v>3885</v>
      </c>
      <c r="CP67">
        <v>3.0024999999999999</v>
      </c>
      <c r="CR67" t="s">
        <v>5195</v>
      </c>
      <c r="CS67" s="16" t="s">
        <v>290</v>
      </c>
      <c r="CT67" s="14">
        <v>400</v>
      </c>
      <c r="CU67" s="14">
        <v>18</v>
      </c>
      <c r="CV67" s="98">
        <v>18</v>
      </c>
      <c r="CW67" s="98" t="s">
        <v>62</v>
      </c>
      <c r="CX67" s="103">
        <v>18</v>
      </c>
      <c r="CY67" s="11">
        <v>21</v>
      </c>
      <c r="CZ67" s="42">
        <v>1.5</v>
      </c>
      <c r="DA67" s="107">
        <v>400</v>
      </c>
      <c r="DB67" s="18">
        <v>28</v>
      </c>
      <c r="DC67" s="18">
        <v>2.625</v>
      </c>
      <c r="DD67" s="18">
        <v>21</v>
      </c>
      <c r="DE67" s="11">
        <v>1.375</v>
      </c>
      <c r="DF67" s="11">
        <v>24</v>
      </c>
      <c r="DG67" s="11">
        <v>1.5</v>
      </c>
      <c r="DH67" s="11">
        <v>24.75</v>
      </c>
      <c r="DI67" s="42">
        <v>15</v>
      </c>
      <c r="DJ67" s="11" t="s">
        <v>174</v>
      </c>
      <c r="DK67" s="43" t="s">
        <v>5192</v>
      </c>
      <c r="DL67" s="90" t="s">
        <v>3796</v>
      </c>
      <c r="DM67" s="18">
        <v>0</v>
      </c>
      <c r="DN67" s="18" t="s">
        <v>3797</v>
      </c>
      <c r="DO67" t="s">
        <v>5111</v>
      </c>
      <c r="DP67">
        <v>16711935</v>
      </c>
      <c r="DQ67" t="s">
        <v>5064</v>
      </c>
      <c r="DR67" s="16" t="s">
        <v>290</v>
      </c>
    </row>
    <row r="68" spans="1:122" x14ac:dyDescent="0.35">
      <c r="A68" s="158" t="s">
        <v>6486</v>
      </c>
      <c r="B68" s="11">
        <v>2</v>
      </c>
      <c r="C68" s="11">
        <v>160</v>
      </c>
      <c r="D68" t="s">
        <v>299</v>
      </c>
      <c r="E68" s="21" t="s">
        <v>290</v>
      </c>
      <c r="F68" s="11">
        <v>2.375</v>
      </c>
      <c r="G68" s="12">
        <v>1.6890000000000001</v>
      </c>
      <c r="H68" s="11">
        <v>0.34300000000000003</v>
      </c>
      <c r="I68" t="s">
        <v>290</v>
      </c>
      <c r="J68" s="11">
        <v>160</v>
      </c>
      <c r="K68" s="21" t="s">
        <v>290</v>
      </c>
      <c r="L68" s="1" t="s">
        <v>299</v>
      </c>
      <c r="M68" t="s">
        <v>290</v>
      </c>
      <c r="N68" s="159" t="s">
        <v>290</v>
      </c>
      <c r="P68" s="18" t="s">
        <v>290</v>
      </c>
      <c r="Q68" s="18" t="s">
        <v>290</v>
      </c>
      <c r="S68" t="s">
        <v>290</v>
      </c>
      <c r="T68" t="s">
        <v>290</v>
      </c>
      <c r="V68" t="s">
        <v>290</v>
      </c>
      <c r="X68" s="158" t="s">
        <v>6486</v>
      </c>
      <c r="Y68" s="11">
        <v>2</v>
      </c>
      <c r="Z68" s="11">
        <v>160</v>
      </c>
      <c r="AA68" t="s">
        <v>299</v>
      </c>
      <c r="AB68" s="21" t="s">
        <v>290</v>
      </c>
      <c r="AC68" s="11">
        <v>2.375</v>
      </c>
      <c r="AD68" s="12">
        <v>1.6890000000000001</v>
      </c>
      <c r="AE68" s="11">
        <v>0.34300000000000003</v>
      </c>
      <c r="AF68" t="s">
        <v>290</v>
      </c>
      <c r="AG68" s="11">
        <v>160</v>
      </c>
      <c r="AH68" s="21" t="s">
        <v>290</v>
      </c>
      <c r="AI68" s="1" t="s">
        <v>299</v>
      </c>
      <c r="AJ68" t="s">
        <v>290</v>
      </c>
      <c r="AK68" s="159" t="s">
        <v>290</v>
      </c>
      <c r="AT68" t="str">
        <f t="shared" ref="AT68:AT99" si="20">CONCATENATE(AU68,"-NPS",AW68)</f>
        <v>600-NPS8</v>
      </c>
      <c r="AU68" s="14">
        <v>600</v>
      </c>
      <c r="AV68" s="42">
        <f t="shared" si="18"/>
        <v>8</v>
      </c>
      <c r="AW68" s="14">
        <v>8</v>
      </c>
      <c r="AX68" s="18">
        <v>16.5</v>
      </c>
      <c r="AY68" s="18">
        <v>2.1875</v>
      </c>
      <c r="AZ68" s="18">
        <v>10.625</v>
      </c>
      <c r="BA68" s="42">
        <f t="shared" ref="BA68:BA99" si="21">(BB68-AV68)/2</f>
        <v>1.375</v>
      </c>
      <c r="BB68" s="11">
        <v>10.75</v>
      </c>
      <c r="BC68" s="11">
        <v>12</v>
      </c>
      <c r="BD68" s="11">
        <v>1.25</v>
      </c>
      <c r="BE68" s="11">
        <v>1.125</v>
      </c>
      <c r="BF68" s="11">
        <v>13.75</v>
      </c>
      <c r="BG68" s="11">
        <v>215</v>
      </c>
      <c r="BH68" s="42">
        <f t="shared" ref="BH68:BH99" si="22">360/BC68</f>
        <v>30</v>
      </c>
      <c r="BI68" s="43" t="str">
        <f t="shared" ref="BI68:BI99" si="23">CONCATENATE("LONG FLANGE, ",AW68,"-",AU68,"RFLWN")</f>
        <v>LONG FLANGE, 8-600RFLWN</v>
      </c>
      <c r="BJ68" s="44"/>
      <c r="BK68" t="str">
        <f t="shared" ref="BK68:BK99" si="24">CONCATENATE(BL68,"-NPS",BN68,"x",CA68)</f>
        <v>400-NPS20x12</v>
      </c>
      <c r="BL68" s="14">
        <v>400</v>
      </c>
      <c r="BM68" s="42">
        <f t="shared" si="19"/>
        <v>20</v>
      </c>
      <c r="BN68" s="14">
        <v>20</v>
      </c>
      <c r="BO68" s="18">
        <v>30.5</v>
      </c>
      <c r="BP68" s="18">
        <v>2.75</v>
      </c>
      <c r="BQ68" s="18">
        <v>23</v>
      </c>
      <c r="BR68" s="42">
        <f t="shared" ref="BR68:BR99" si="25">(BS68-BM68)/2</f>
        <v>1.5625</v>
      </c>
      <c r="BS68" s="11">
        <v>23.125</v>
      </c>
      <c r="BT68" s="11">
        <v>24</v>
      </c>
      <c r="BU68" s="11">
        <v>1.625</v>
      </c>
      <c r="BV68" s="11">
        <v>1.5</v>
      </c>
      <c r="BW68" s="11">
        <v>27</v>
      </c>
      <c r="BX68" s="11">
        <v>563</v>
      </c>
      <c r="BY68" s="42">
        <f t="shared" ref="BY68:BY99" si="26">360/BT68</f>
        <v>15</v>
      </c>
      <c r="BZ68" s="43" t="str">
        <f t="shared" ref="BZ68:BZ99" si="27">CONCATENATE("LONG FLANGE, ",BN68,"-",BL68,"RFLWN x ",CA68)</f>
        <v>LONG FLANGE, 20-400RFLWN x 12</v>
      </c>
      <c r="CA68" s="14">
        <v>12</v>
      </c>
      <c r="CC68" t="s">
        <v>203</v>
      </c>
      <c r="CD68" s="18" t="s">
        <v>204</v>
      </c>
      <c r="CE68" s="52" t="s">
        <v>65</v>
      </c>
      <c r="CF68" s="18" t="s">
        <v>66</v>
      </c>
      <c r="CG68" s="18" t="s">
        <v>67</v>
      </c>
      <c r="CH68" s="18">
        <v>6</v>
      </c>
      <c r="CI68" s="18">
        <v>900</v>
      </c>
      <c r="CJ68" s="18">
        <v>12</v>
      </c>
      <c r="CK68" s="18" t="s">
        <v>87</v>
      </c>
      <c r="CO68" t="s">
        <v>3886</v>
      </c>
      <c r="CP68">
        <v>3.0024999999999999</v>
      </c>
      <c r="CR68" t="s">
        <v>5196</v>
      </c>
      <c r="CS68" s="16" t="s">
        <v>290</v>
      </c>
      <c r="CT68" s="49">
        <v>400</v>
      </c>
      <c r="CU68" s="49">
        <v>18</v>
      </c>
      <c r="CV68" s="99">
        <v>20</v>
      </c>
      <c r="CW68" s="99" t="s">
        <v>62</v>
      </c>
      <c r="CX68" s="105">
        <v>18</v>
      </c>
      <c r="CY68" s="2">
        <v>21</v>
      </c>
      <c r="CZ68" s="50">
        <v>1.5</v>
      </c>
      <c r="DA68" s="107">
        <v>400</v>
      </c>
      <c r="DB68" s="51">
        <v>28</v>
      </c>
      <c r="DC68" s="51">
        <v>2.625</v>
      </c>
      <c r="DD68" s="51">
        <v>21</v>
      </c>
      <c r="DE68" s="2">
        <v>1.375</v>
      </c>
      <c r="DF68" s="2">
        <v>24</v>
      </c>
      <c r="DG68" s="2">
        <v>1.5</v>
      </c>
      <c r="DH68" s="2">
        <v>24.75</v>
      </c>
      <c r="DI68" s="50">
        <v>15</v>
      </c>
      <c r="DJ68" s="2" t="s">
        <v>174</v>
      </c>
      <c r="DK68" s="43" t="s">
        <v>5192</v>
      </c>
      <c r="DL68" s="90" t="s">
        <v>3796</v>
      </c>
      <c r="DM68" s="18">
        <v>0</v>
      </c>
      <c r="DN68" s="18" t="s">
        <v>3797</v>
      </c>
      <c r="DO68" t="s">
        <v>5111</v>
      </c>
      <c r="DP68">
        <v>16711935</v>
      </c>
      <c r="DQ68" t="s">
        <v>5064</v>
      </c>
      <c r="DR68" s="16" t="s">
        <v>290</v>
      </c>
    </row>
    <row r="69" spans="1:122" x14ac:dyDescent="0.35">
      <c r="A69" s="158" t="s">
        <v>6487</v>
      </c>
      <c r="B69" s="11">
        <v>2</v>
      </c>
      <c r="C69" s="11" t="s">
        <v>272</v>
      </c>
      <c r="D69" t="s">
        <v>299</v>
      </c>
      <c r="E69" s="21" t="s">
        <v>290</v>
      </c>
      <c r="F69" s="11">
        <v>2.375</v>
      </c>
      <c r="G69" s="12">
        <v>1.9390000000000001</v>
      </c>
      <c r="H69" s="11">
        <v>0.218</v>
      </c>
      <c r="I69" t="s">
        <v>272</v>
      </c>
      <c r="J69" s="11">
        <v>2</v>
      </c>
      <c r="K69" s="21" t="s">
        <v>290</v>
      </c>
      <c r="L69" s="1" t="s">
        <v>299</v>
      </c>
      <c r="M69" t="s">
        <v>290</v>
      </c>
      <c r="N69" s="159" t="s">
        <v>290</v>
      </c>
      <c r="P69" s="18" t="s">
        <v>290</v>
      </c>
      <c r="Q69" s="18" t="s">
        <v>290</v>
      </c>
      <c r="S69" t="s">
        <v>290</v>
      </c>
      <c r="T69" t="s">
        <v>290</v>
      </c>
      <c r="V69" t="s">
        <v>290</v>
      </c>
      <c r="X69" s="158" t="s">
        <v>6487</v>
      </c>
      <c r="Y69" s="11">
        <v>2</v>
      </c>
      <c r="Z69" s="11" t="s">
        <v>272</v>
      </c>
      <c r="AA69" t="s">
        <v>299</v>
      </c>
      <c r="AB69" s="21" t="s">
        <v>290</v>
      </c>
      <c r="AC69" s="11">
        <v>2.375</v>
      </c>
      <c r="AD69" s="12">
        <v>1.9390000000000001</v>
      </c>
      <c r="AE69" s="11">
        <v>0.218</v>
      </c>
      <c r="AF69" t="s">
        <v>272</v>
      </c>
      <c r="AG69" s="11">
        <v>2</v>
      </c>
      <c r="AH69" s="21" t="s">
        <v>290</v>
      </c>
      <c r="AI69" s="1" t="s">
        <v>299</v>
      </c>
      <c r="AJ69" t="s">
        <v>290</v>
      </c>
      <c r="AK69" s="159" t="s">
        <v>290</v>
      </c>
      <c r="AT69" t="str">
        <f t="shared" si="20"/>
        <v>600-NPS10</v>
      </c>
      <c r="AU69" s="14">
        <v>600</v>
      </c>
      <c r="AV69" s="42">
        <f t="shared" ref="AV69:AV100" si="28">AW69</f>
        <v>10</v>
      </c>
      <c r="AW69" s="14">
        <v>10</v>
      </c>
      <c r="AX69" s="18">
        <v>20</v>
      </c>
      <c r="AY69" s="18">
        <v>2.5</v>
      </c>
      <c r="AZ69" s="18">
        <v>12.75</v>
      </c>
      <c r="BA69" s="42">
        <f t="shared" si="21"/>
        <v>1.75</v>
      </c>
      <c r="BB69" s="11">
        <v>13.5</v>
      </c>
      <c r="BC69" s="11">
        <v>16</v>
      </c>
      <c r="BD69" s="11">
        <v>1.375</v>
      </c>
      <c r="BE69" s="11">
        <v>1.25</v>
      </c>
      <c r="BF69" s="11">
        <v>17</v>
      </c>
      <c r="BG69" s="11">
        <v>324</v>
      </c>
      <c r="BH69" s="42">
        <f t="shared" si="22"/>
        <v>22.5</v>
      </c>
      <c r="BI69" s="43" t="str">
        <f t="shared" si="23"/>
        <v>LONG FLANGE, 10-600RFLWN</v>
      </c>
      <c r="BJ69" s="44"/>
      <c r="BK69" t="str">
        <f t="shared" si="24"/>
        <v>400-NPS20x14</v>
      </c>
      <c r="BL69" s="14">
        <v>400</v>
      </c>
      <c r="BM69" s="42">
        <f t="shared" ref="BM69:BM100" si="29">BN69</f>
        <v>20</v>
      </c>
      <c r="BN69" s="14">
        <v>20</v>
      </c>
      <c r="BO69" s="18">
        <v>30.5</v>
      </c>
      <c r="BP69" s="18">
        <v>2.75</v>
      </c>
      <c r="BQ69" s="18">
        <v>23</v>
      </c>
      <c r="BR69" s="42">
        <f t="shared" si="25"/>
        <v>1.5625</v>
      </c>
      <c r="BS69" s="11">
        <v>23.125</v>
      </c>
      <c r="BT69" s="11">
        <v>24</v>
      </c>
      <c r="BU69" s="11">
        <v>1.625</v>
      </c>
      <c r="BV69" s="11">
        <v>1.5</v>
      </c>
      <c r="BW69" s="11">
        <v>27</v>
      </c>
      <c r="BX69" s="11" t="s">
        <v>174</v>
      </c>
      <c r="BY69" s="42">
        <f t="shared" si="26"/>
        <v>15</v>
      </c>
      <c r="BZ69" s="43" t="str">
        <f t="shared" si="27"/>
        <v>LONG FLANGE, 20-400RFLWN x 14</v>
      </c>
      <c r="CA69" s="53">
        <v>14</v>
      </c>
      <c r="CC69" t="s">
        <v>205</v>
      </c>
      <c r="CD69" s="18" t="s">
        <v>206</v>
      </c>
      <c r="CE69" s="52" t="s">
        <v>65</v>
      </c>
      <c r="CF69" s="18" t="s">
        <v>66</v>
      </c>
      <c r="CG69" s="18" t="s">
        <v>67</v>
      </c>
      <c r="CH69" s="18">
        <v>6</v>
      </c>
      <c r="CI69" s="18">
        <v>900</v>
      </c>
      <c r="CJ69" s="18">
        <v>14</v>
      </c>
      <c r="CK69" s="18" t="s">
        <v>87</v>
      </c>
      <c r="CO69" t="s">
        <v>3887</v>
      </c>
      <c r="CP69">
        <v>3.0024999999999999</v>
      </c>
      <c r="CR69" t="s">
        <v>5197</v>
      </c>
      <c r="CS69" s="16" t="s">
        <v>290</v>
      </c>
      <c r="CT69" s="14">
        <v>400</v>
      </c>
      <c r="CU69" s="14">
        <v>20</v>
      </c>
      <c r="CV69" s="11">
        <v>12</v>
      </c>
      <c r="CW69" s="11" t="s">
        <v>62</v>
      </c>
      <c r="CX69" s="103">
        <v>20</v>
      </c>
      <c r="CY69" s="11">
        <v>23.125</v>
      </c>
      <c r="CZ69" s="42">
        <v>1.5625</v>
      </c>
      <c r="DA69" s="107">
        <v>400</v>
      </c>
      <c r="DB69" s="18">
        <v>30.5</v>
      </c>
      <c r="DC69" s="18">
        <v>2.75</v>
      </c>
      <c r="DD69" s="18">
        <v>23</v>
      </c>
      <c r="DE69" s="11">
        <v>1.5</v>
      </c>
      <c r="DF69" s="11">
        <v>24</v>
      </c>
      <c r="DG69" s="11">
        <v>1.625</v>
      </c>
      <c r="DH69" s="11">
        <v>27</v>
      </c>
      <c r="DI69" s="42">
        <v>15</v>
      </c>
      <c r="DJ69" s="11">
        <v>563</v>
      </c>
      <c r="DK69" s="43" t="s">
        <v>5198</v>
      </c>
      <c r="DL69" s="90" t="s">
        <v>3796</v>
      </c>
      <c r="DM69" s="18">
        <v>0</v>
      </c>
      <c r="DN69" s="18" t="s">
        <v>3797</v>
      </c>
      <c r="DO69" t="s">
        <v>5114</v>
      </c>
      <c r="DP69">
        <v>16744703</v>
      </c>
      <c r="DQ69" t="s">
        <v>5064</v>
      </c>
      <c r="DR69" s="16" t="s">
        <v>290</v>
      </c>
    </row>
    <row r="70" spans="1:122" x14ac:dyDescent="0.35">
      <c r="A70" s="160" t="s">
        <v>6488</v>
      </c>
      <c r="B70" s="2">
        <v>2</v>
      </c>
      <c r="C70" s="4" t="s">
        <v>273</v>
      </c>
      <c r="D70" s="4" t="s">
        <v>299</v>
      </c>
      <c r="E70" s="23" t="s">
        <v>290</v>
      </c>
      <c r="F70" s="2">
        <v>2.375</v>
      </c>
      <c r="G70" s="3">
        <v>1.5030000000000001</v>
      </c>
      <c r="H70" s="2">
        <v>0.436</v>
      </c>
      <c r="I70" s="2" t="s">
        <v>273</v>
      </c>
      <c r="J70" s="4">
        <v>4</v>
      </c>
      <c r="K70" s="23" t="s">
        <v>290</v>
      </c>
      <c r="L70" s="6" t="s">
        <v>299</v>
      </c>
      <c r="M70" s="4" t="s">
        <v>290</v>
      </c>
      <c r="N70" s="161" t="s">
        <v>290</v>
      </c>
      <c r="P70" s="18" t="s">
        <v>290</v>
      </c>
      <c r="Q70" s="18" t="s">
        <v>290</v>
      </c>
      <c r="S70" t="s">
        <v>290</v>
      </c>
      <c r="T70" t="s">
        <v>290</v>
      </c>
      <c r="V70" t="s">
        <v>290</v>
      </c>
      <c r="X70" s="160" t="s">
        <v>6488</v>
      </c>
      <c r="Y70" s="2">
        <v>2</v>
      </c>
      <c r="Z70" s="4" t="s">
        <v>273</v>
      </c>
      <c r="AA70" s="4" t="s">
        <v>299</v>
      </c>
      <c r="AB70" s="23" t="s">
        <v>290</v>
      </c>
      <c r="AC70" s="2">
        <v>2.375</v>
      </c>
      <c r="AD70" s="3">
        <v>1.5030000000000001</v>
      </c>
      <c r="AE70" s="2">
        <v>0.436</v>
      </c>
      <c r="AF70" s="2" t="s">
        <v>273</v>
      </c>
      <c r="AG70" s="4">
        <v>4</v>
      </c>
      <c r="AH70" s="23" t="s">
        <v>290</v>
      </c>
      <c r="AI70" s="6" t="s">
        <v>299</v>
      </c>
      <c r="AJ70" s="4" t="s">
        <v>290</v>
      </c>
      <c r="AK70" s="161" t="s">
        <v>290</v>
      </c>
      <c r="AT70" t="str">
        <f t="shared" si="20"/>
        <v>600-NPS12</v>
      </c>
      <c r="AU70" s="14">
        <v>600</v>
      </c>
      <c r="AV70" s="42">
        <f t="shared" si="28"/>
        <v>12</v>
      </c>
      <c r="AW70" s="14">
        <v>12</v>
      </c>
      <c r="AX70" s="18">
        <v>22</v>
      </c>
      <c r="AY70" s="18">
        <v>2.625</v>
      </c>
      <c r="AZ70" s="18">
        <v>15</v>
      </c>
      <c r="BA70" s="42">
        <f t="shared" si="21"/>
        <v>1.875</v>
      </c>
      <c r="BB70" s="11">
        <v>15.75</v>
      </c>
      <c r="BC70" s="11">
        <v>20</v>
      </c>
      <c r="BD70" s="11">
        <v>1.375</v>
      </c>
      <c r="BE70" s="11">
        <v>1.25</v>
      </c>
      <c r="BF70" s="11">
        <v>19.25</v>
      </c>
      <c r="BG70" s="11">
        <v>500</v>
      </c>
      <c r="BH70" s="42">
        <f t="shared" si="22"/>
        <v>18</v>
      </c>
      <c r="BI70" s="43" t="str">
        <f t="shared" si="23"/>
        <v>LONG FLANGE, 12-600RFLWN</v>
      </c>
      <c r="BJ70" s="44"/>
      <c r="BK70" t="str">
        <f t="shared" si="24"/>
        <v>400-NPS20x16</v>
      </c>
      <c r="BL70" s="14">
        <v>400</v>
      </c>
      <c r="BM70" s="42">
        <f t="shared" si="29"/>
        <v>20</v>
      </c>
      <c r="BN70" s="14">
        <v>20</v>
      </c>
      <c r="BO70" s="18">
        <v>30.5</v>
      </c>
      <c r="BP70" s="18">
        <v>2.75</v>
      </c>
      <c r="BQ70" s="18">
        <v>23</v>
      </c>
      <c r="BR70" s="42">
        <f t="shared" si="25"/>
        <v>1.5625</v>
      </c>
      <c r="BS70" s="11">
        <v>23.125</v>
      </c>
      <c r="BT70" s="11">
        <v>24</v>
      </c>
      <c r="BU70" s="11">
        <v>1.625</v>
      </c>
      <c r="BV70" s="11">
        <v>1.5</v>
      </c>
      <c r="BW70" s="11">
        <v>27</v>
      </c>
      <c r="BX70" s="11" t="s">
        <v>174</v>
      </c>
      <c r="BY70" s="42">
        <f t="shared" si="26"/>
        <v>15</v>
      </c>
      <c r="BZ70" s="43" t="str">
        <f t="shared" si="27"/>
        <v>LONG FLANGE, 20-400RFLWN x 16</v>
      </c>
      <c r="CA70" s="53">
        <v>16</v>
      </c>
      <c r="CC70" t="s">
        <v>207</v>
      </c>
      <c r="CD70" s="18" t="s">
        <v>208</v>
      </c>
      <c r="CE70" s="52" t="s">
        <v>65</v>
      </c>
      <c r="CF70" s="18" t="s">
        <v>66</v>
      </c>
      <c r="CG70" s="18" t="s">
        <v>67</v>
      </c>
      <c r="CH70" s="18">
        <v>6</v>
      </c>
      <c r="CI70" s="18">
        <v>900</v>
      </c>
      <c r="CJ70" s="18">
        <v>15</v>
      </c>
      <c r="CK70" s="18" t="s">
        <v>87</v>
      </c>
      <c r="CO70" t="s">
        <v>3888</v>
      </c>
      <c r="CP70">
        <v>3.0024999999999999</v>
      </c>
      <c r="CR70" t="s">
        <v>5199</v>
      </c>
      <c r="CS70" s="16" t="s">
        <v>290</v>
      </c>
      <c r="CT70" s="14">
        <v>400</v>
      </c>
      <c r="CU70" s="14">
        <v>20</v>
      </c>
      <c r="CV70" s="98">
        <v>14</v>
      </c>
      <c r="CW70" s="98" t="s">
        <v>62</v>
      </c>
      <c r="CX70" s="103">
        <v>20</v>
      </c>
      <c r="CY70" s="11">
        <v>23.125</v>
      </c>
      <c r="CZ70" s="42">
        <v>1.5625</v>
      </c>
      <c r="DA70" s="107">
        <v>400</v>
      </c>
      <c r="DB70" s="18">
        <v>30.5</v>
      </c>
      <c r="DC70" s="18">
        <v>2.75</v>
      </c>
      <c r="DD70" s="18">
        <v>23</v>
      </c>
      <c r="DE70" s="11">
        <v>1.5</v>
      </c>
      <c r="DF70" s="11">
        <v>24</v>
      </c>
      <c r="DG70" s="11">
        <v>1.625</v>
      </c>
      <c r="DH70" s="11">
        <v>27</v>
      </c>
      <c r="DI70" s="42">
        <v>15</v>
      </c>
      <c r="DJ70" s="11" t="s">
        <v>174</v>
      </c>
      <c r="DK70" s="43" t="s">
        <v>5198</v>
      </c>
      <c r="DL70" s="90" t="s">
        <v>3796</v>
      </c>
      <c r="DM70" s="18">
        <v>0</v>
      </c>
      <c r="DN70" s="18" t="s">
        <v>3797</v>
      </c>
      <c r="DO70" t="s">
        <v>5114</v>
      </c>
      <c r="DP70">
        <v>16744703</v>
      </c>
      <c r="DQ70" t="s">
        <v>5064</v>
      </c>
      <c r="DR70" s="16" t="s">
        <v>290</v>
      </c>
    </row>
    <row r="71" spans="1:122" x14ac:dyDescent="0.35">
      <c r="A71" s="156" t="s">
        <v>6489</v>
      </c>
      <c r="B71" s="11">
        <v>2.5</v>
      </c>
      <c r="C71" s="11">
        <v>5</v>
      </c>
      <c r="D71" t="s">
        <v>299</v>
      </c>
      <c r="E71" s="21" t="s">
        <v>290</v>
      </c>
      <c r="F71" s="11">
        <v>2.875</v>
      </c>
      <c r="G71" s="12">
        <v>2.7090000000000001</v>
      </c>
      <c r="H71" s="11">
        <v>8.3000000000000004E-2</v>
      </c>
      <c r="I71" t="s">
        <v>290</v>
      </c>
      <c r="J71" s="11">
        <v>5</v>
      </c>
      <c r="K71" s="21" t="s">
        <v>290</v>
      </c>
      <c r="L71" s="11" t="s">
        <v>299</v>
      </c>
      <c r="M71" t="s">
        <v>290</v>
      </c>
      <c r="N71" s="159" t="s">
        <v>290</v>
      </c>
      <c r="P71" s="18" t="s">
        <v>290</v>
      </c>
      <c r="Q71" s="18" t="s">
        <v>290</v>
      </c>
      <c r="S71" t="s">
        <v>290</v>
      </c>
      <c r="T71" t="s">
        <v>290</v>
      </c>
      <c r="V71" t="s">
        <v>290</v>
      </c>
      <c r="X71" s="156" t="s">
        <v>6489</v>
      </c>
      <c r="Y71" s="11">
        <v>2.5</v>
      </c>
      <c r="Z71" s="11">
        <v>5</v>
      </c>
      <c r="AA71" t="s">
        <v>299</v>
      </c>
      <c r="AB71" s="21" t="s">
        <v>290</v>
      </c>
      <c r="AC71" s="11">
        <v>2.875</v>
      </c>
      <c r="AD71" s="12">
        <v>2.7090000000000001</v>
      </c>
      <c r="AE71" s="11">
        <v>8.3000000000000004E-2</v>
      </c>
      <c r="AF71" t="s">
        <v>290</v>
      </c>
      <c r="AG71" s="11">
        <v>5</v>
      </c>
      <c r="AH71" s="21" t="s">
        <v>290</v>
      </c>
      <c r="AI71" s="11" t="s">
        <v>299</v>
      </c>
      <c r="AJ71" t="s">
        <v>290</v>
      </c>
      <c r="AK71" s="159" t="s">
        <v>290</v>
      </c>
      <c r="AT71" t="str">
        <f t="shared" si="20"/>
        <v>600-NPS14</v>
      </c>
      <c r="AU71" s="45">
        <v>600</v>
      </c>
      <c r="AV71" s="46">
        <f t="shared" si="28"/>
        <v>14</v>
      </c>
      <c r="AW71" s="45">
        <v>14</v>
      </c>
      <c r="AX71" s="47">
        <v>23.75</v>
      </c>
      <c r="AY71" s="47">
        <v>2.75</v>
      </c>
      <c r="AZ71" s="47">
        <v>16.25</v>
      </c>
      <c r="BA71" s="46">
        <f t="shared" si="21"/>
        <v>1.5</v>
      </c>
      <c r="BB71" s="48">
        <v>17</v>
      </c>
      <c r="BC71" s="48">
        <v>20</v>
      </c>
      <c r="BD71" s="48">
        <v>1.5</v>
      </c>
      <c r="BE71" s="48">
        <v>1.375</v>
      </c>
      <c r="BF71" s="48">
        <v>20.75</v>
      </c>
      <c r="BG71" s="48">
        <v>417</v>
      </c>
      <c r="BH71" s="46">
        <f t="shared" si="22"/>
        <v>18</v>
      </c>
      <c r="BI71" s="43" t="str">
        <f t="shared" si="23"/>
        <v>LONG FLANGE, 14-600RFLWN</v>
      </c>
      <c r="BJ71" s="44"/>
      <c r="BK71" t="str">
        <f t="shared" si="24"/>
        <v>400-NPS20x18</v>
      </c>
      <c r="BL71" s="14">
        <v>400</v>
      </c>
      <c r="BM71" s="42">
        <f t="shared" si="29"/>
        <v>20</v>
      </c>
      <c r="BN71" s="14">
        <v>20</v>
      </c>
      <c r="BO71" s="18">
        <v>30.5</v>
      </c>
      <c r="BP71" s="18">
        <v>2.75</v>
      </c>
      <c r="BQ71" s="18">
        <v>23</v>
      </c>
      <c r="BR71" s="42">
        <f t="shared" si="25"/>
        <v>1.5625</v>
      </c>
      <c r="BS71" s="11">
        <v>23.125</v>
      </c>
      <c r="BT71" s="11">
        <v>24</v>
      </c>
      <c r="BU71" s="11">
        <v>1.625</v>
      </c>
      <c r="BV71" s="11">
        <v>1.5</v>
      </c>
      <c r="BW71" s="11">
        <v>27</v>
      </c>
      <c r="BX71" s="11" t="s">
        <v>174</v>
      </c>
      <c r="BY71" s="42">
        <f t="shared" si="26"/>
        <v>15</v>
      </c>
      <c r="BZ71" s="43" t="str">
        <f t="shared" si="27"/>
        <v>LONG FLANGE, 20-400RFLWN x 18</v>
      </c>
      <c r="CA71" s="53">
        <v>18</v>
      </c>
      <c r="CC71" t="s">
        <v>209</v>
      </c>
      <c r="CD71" s="18" t="s">
        <v>210</v>
      </c>
      <c r="CE71" s="52" t="s">
        <v>65</v>
      </c>
      <c r="CF71" s="18" t="s">
        <v>66</v>
      </c>
      <c r="CG71" s="18" t="s">
        <v>67</v>
      </c>
      <c r="CH71" s="18">
        <v>6</v>
      </c>
      <c r="CI71" s="18">
        <v>900</v>
      </c>
      <c r="CJ71" s="18">
        <v>19.5</v>
      </c>
      <c r="CK71" s="18" t="s">
        <v>87</v>
      </c>
      <c r="CO71" t="s">
        <v>3889</v>
      </c>
      <c r="CP71">
        <v>3.0024999999999999</v>
      </c>
      <c r="CR71" t="s">
        <v>5200</v>
      </c>
      <c r="CS71" s="16" t="s">
        <v>290</v>
      </c>
      <c r="CT71" s="14">
        <v>400</v>
      </c>
      <c r="CU71" s="14">
        <v>20</v>
      </c>
      <c r="CV71" s="98">
        <v>16</v>
      </c>
      <c r="CW71" s="98" t="s">
        <v>62</v>
      </c>
      <c r="CX71" s="103">
        <v>20</v>
      </c>
      <c r="CY71" s="11">
        <v>23.125</v>
      </c>
      <c r="CZ71" s="42">
        <v>1.5625</v>
      </c>
      <c r="DA71" s="107">
        <v>400</v>
      </c>
      <c r="DB71" s="18">
        <v>30.5</v>
      </c>
      <c r="DC71" s="18">
        <v>2.75</v>
      </c>
      <c r="DD71" s="18">
        <v>23</v>
      </c>
      <c r="DE71" s="11">
        <v>1.5</v>
      </c>
      <c r="DF71" s="11">
        <v>24</v>
      </c>
      <c r="DG71" s="11">
        <v>1.625</v>
      </c>
      <c r="DH71" s="11">
        <v>27</v>
      </c>
      <c r="DI71" s="42">
        <v>15</v>
      </c>
      <c r="DJ71" s="11" t="s">
        <v>174</v>
      </c>
      <c r="DK71" s="43" t="s">
        <v>5198</v>
      </c>
      <c r="DL71" s="90" t="s">
        <v>3796</v>
      </c>
      <c r="DM71" s="18">
        <v>0</v>
      </c>
      <c r="DN71" s="18" t="s">
        <v>3797</v>
      </c>
      <c r="DO71" t="s">
        <v>5114</v>
      </c>
      <c r="DP71">
        <v>16744703</v>
      </c>
      <c r="DQ71" t="s">
        <v>5064</v>
      </c>
      <c r="DR71" s="16" t="s">
        <v>290</v>
      </c>
    </row>
    <row r="72" spans="1:122" x14ac:dyDescent="0.35">
      <c r="A72" s="156" t="s">
        <v>6490</v>
      </c>
      <c r="B72" s="11">
        <v>2.5</v>
      </c>
      <c r="C72" s="11">
        <v>10</v>
      </c>
      <c r="D72" t="s">
        <v>299</v>
      </c>
      <c r="E72" s="21" t="s">
        <v>290</v>
      </c>
      <c r="F72" s="11">
        <v>2.875</v>
      </c>
      <c r="G72" s="12">
        <v>2.6349999999999998</v>
      </c>
      <c r="H72" s="11">
        <v>0.12</v>
      </c>
      <c r="I72" t="s">
        <v>290</v>
      </c>
      <c r="J72" s="11">
        <v>10</v>
      </c>
      <c r="K72" s="21" t="s">
        <v>290</v>
      </c>
      <c r="L72" s="11" t="s">
        <v>299</v>
      </c>
      <c r="M72" t="s">
        <v>290</v>
      </c>
      <c r="N72" s="159" t="s">
        <v>290</v>
      </c>
      <c r="P72" s="18" t="s">
        <v>290</v>
      </c>
      <c r="Q72" s="18" t="s">
        <v>290</v>
      </c>
      <c r="S72" t="s">
        <v>290</v>
      </c>
      <c r="T72" t="s">
        <v>290</v>
      </c>
      <c r="V72" t="s">
        <v>290</v>
      </c>
      <c r="X72" s="156" t="s">
        <v>6490</v>
      </c>
      <c r="Y72" s="11">
        <v>2.5</v>
      </c>
      <c r="Z72" s="11">
        <v>10</v>
      </c>
      <c r="AA72" t="s">
        <v>299</v>
      </c>
      <c r="AB72" s="21" t="s">
        <v>290</v>
      </c>
      <c r="AC72" s="11">
        <v>2.875</v>
      </c>
      <c r="AD72" s="12">
        <v>2.6349999999999998</v>
      </c>
      <c r="AE72" s="11">
        <v>0.12</v>
      </c>
      <c r="AF72" t="s">
        <v>290</v>
      </c>
      <c r="AG72" s="11">
        <v>10</v>
      </c>
      <c r="AH72" s="21" t="s">
        <v>290</v>
      </c>
      <c r="AI72" s="11" t="s">
        <v>299</v>
      </c>
      <c r="AJ72" t="s">
        <v>290</v>
      </c>
      <c r="AK72" s="159" t="s">
        <v>290</v>
      </c>
      <c r="AT72" t="str">
        <f t="shared" si="20"/>
        <v>600-NPS16</v>
      </c>
      <c r="AU72" s="14">
        <v>600</v>
      </c>
      <c r="AV72" s="42">
        <f t="shared" si="28"/>
        <v>16</v>
      </c>
      <c r="AW72" s="14">
        <v>16</v>
      </c>
      <c r="AX72" s="18">
        <v>27</v>
      </c>
      <c r="AY72" s="18">
        <v>3</v>
      </c>
      <c r="AZ72" s="18">
        <v>18.5</v>
      </c>
      <c r="BA72" s="42">
        <f t="shared" si="21"/>
        <v>1.75</v>
      </c>
      <c r="BB72" s="11">
        <v>19.5</v>
      </c>
      <c r="BC72" s="11">
        <v>20</v>
      </c>
      <c r="BD72" s="11">
        <v>1.625</v>
      </c>
      <c r="BE72" s="11">
        <v>1.5</v>
      </c>
      <c r="BF72" s="11">
        <v>23.75</v>
      </c>
      <c r="BG72" s="11">
        <v>564</v>
      </c>
      <c r="BH72" s="42">
        <f t="shared" si="22"/>
        <v>18</v>
      </c>
      <c r="BI72" s="43" t="str">
        <f t="shared" si="23"/>
        <v>LONG FLANGE, 16-600RFLWN</v>
      </c>
      <c r="BJ72" s="44"/>
      <c r="BK72" t="str">
        <f t="shared" si="24"/>
        <v>400-NPS20x20</v>
      </c>
      <c r="BL72" s="49">
        <v>400</v>
      </c>
      <c r="BM72" s="50">
        <f t="shared" si="29"/>
        <v>20</v>
      </c>
      <c r="BN72" s="49">
        <v>20</v>
      </c>
      <c r="BO72" s="51">
        <v>30.5</v>
      </c>
      <c r="BP72" s="51">
        <v>2.75</v>
      </c>
      <c r="BQ72" s="51">
        <v>23</v>
      </c>
      <c r="BR72" s="50">
        <f t="shared" si="25"/>
        <v>1.5625</v>
      </c>
      <c r="BS72" s="2">
        <v>23.125</v>
      </c>
      <c r="BT72" s="2">
        <v>24</v>
      </c>
      <c r="BU72" s="2">
        <v>1.625</v>
      </c>
      <c r="BV72" s="11">
        <v>1.5</v>
      </c>
      <c r="BW72" s="2">
        <v>27</v>
      </c>
      <c r="BX72" s="2" t="s">
        <v>174</v>
      </c>
      <c r="BY72" s="50">
        <f t="shared" si="26"/>
        <v>15</v>
      </c>
      <c r="BZ72" s="43" t="str">
        <f t="shared" si="27"/>
        <v>LONG FLANGE, 20-400RFLWN x 20</v>
      </c>
      <c r="CA72" s="54">
        <v>20</v>
      </c>
      <c r="CC72" t="s">
        <v>211</v>
      </c>
      <c r="CD72" s="18" t="s">
        <v>212</v>
      </c>
      <c r="CE72" s="52" t="s">
        <v>65</v>
      </c>
      <c r="CF72" s="18" t="s">
        <v>66</v>
      </c>
      <c r="CG72" s="18" t="s">
        <v>67</v>
      </c>
      <c r="CH72" s="18">
        <v>6</v>
      </c>
      <c r="CI72" s="18">
        <v>900</v>
      </c>
      <c r="CJ72" s="18">
        <v>20</v>
      </c>
      <c r="CK72" s="18" t="s">
        <v>87</v>
      </c>
      <c r="CO72" t="s">
        <v>3890</v>
      </c>
      <c r="CP72">
        <v>3.0024999999999999</v>
      </c>
      <c r="CR72" t="s">
        <v>5201</v>
      </c>
      <c r="CS72" s="16" t="s">
        <v>290</v>
      </c>
      <c r="CT72" s="14">
        <v>400</v>
      </c>
      <c r="CU72" s="14">
        <v>20</v>
      </c>
      <c r="CV72" s="98">
        <v>18</v>
      </c>
      <c r="CW72" s="98" t="s">
        <v>62</v>
      </c>
      <c r="CX72" s="103">
        <v>20</v>
      </c>
      <c r="CY72" s="11">
        <v>23.125</v>
      </c>
      <c r="CZ72" s="42">
        <v>1.5625</v>
      </c>
      <c r="DA72" s="107">
        <v>400</v>
      </c>
      <c r="DB72" s="18">
        <v>30.5</v>
      </c>
      <c r="DC72" s="18">
        <v>2.75</v>
      </c>
      <c r="DD72" s="18">
        <v>23</v>
      </c>
      <c r="DE72" s="11">
        <v>1.5</v>
      </c>
      <c r="DF72" s="11">
        <v>24</v>
      </c>
      <c r="DG72" s="11">
        <v>1.625</v>
      </c>
      <c r="DH72" s="11">
        <v>27</v>
      </c>
      <c r="DI72" s="42">
        <v>15</v>
      </c>
      <c r="DJ72" s="11" t="s">
        <v>174</v>
      </c>
      <c r="DK72" s="43" t="s">
        <v>5198</v>
      </c>
      <c r="DL72" s="90" t="s">
        <v>3796</v>
      </c>
      <c r="DM72" s="18">
        <v>0</v>
      </c>
      <c r="DN72" s="18" t="s">
        <v>3797</v>
      </c>
      <c r="DO72" t="s">
        <v>5114</v>
      </c>
      <c r="DP72">
        <v>16744703</v>
      </c>
      <c r="DQ72" t="s">
        <v>5064</v>
      </c>
      <c r="DR72" s="16" t="s">
        <v>290</v>
      </c>
    </row>
    <row r="73" spans="1:122" x14ac:dyDescent="0.35">
      <c r="A73" s="158" t="s">
        <v>6491</v>
      </c>
      <c r="B73" s="11">
        <v>2.5</v>
      </c>
      <c r="C73">
        <v>40</v>
      </c>
      <c r="D73" t="s">
        <v>299</v>
      </c>
      <c r="E73" s="21" t="s">
        <v>290</v>
      </c>
      <c r="F73" s="11">
        <v>2.875</v>
      </c>
      <c r="G73" s="12">
        <v>2.4689999999999999</v>
      </c>
      <c r="H73" s="11">
        <v>0.20300000000000001</v>
      </c>
      <c r="I73" t="s">
        <v>290</v>
      </c>
      <c r="J73">
        <v>40</v>
      </c>
      <c r="K73" s="21" t="s">
        <v>290</v>
      </c>
      <c r="L73" s="1" t="s">
        <v>299</v>
      </c>
      <c r="M73" t="s">
        <v>290</v>
      </c>
      <c r="N73" s="159" t="s">
        <v>290</v>
      </c>
      <c r="P73" s="18" t="s">
        <v>290</v>
      </c>
      <c r="Q73" s="18" t="s">
        <v>290</v>
      </c>
      <c r="S73" t="s">
        <v>290</v>
      </c>
      <c r="T73" t="s">
        <v>290</v>
      </c>
      <c r="V73" t="s">
        <v>290</v>
      </c>
      <c r="X73" s="158" t="s">
        <v>6491</v>
      </c>
      <c r="Y73" s="11">
        <v>2.5</v>
      </c>
      <c r="Z73">
        <v>40</v>
      </c>
      <c r="AA73" t="s">
        <v>299</v>
      </c>
      <c r="AB73" s="21" t="s">
        <v>290</v>
      </c>
      <c r="AC73" s="11">
        <v>2.875</v>
      </c>
      <c r="AD73" s="12">
        <v>2.4689999999999999</v>
      </c>
      <c r="AE73" s="11">
        <v>0.20300000000000001</v>
      </c>
      <c r="AF73" t="s">
        <v>290</v>
      </c>
      <c r="AG73">
        <v>40</v>
      </c>
      <c r="AH73" s="21" t="s">
        <v>290</v>
      </c>
      <c r="AI73" s="1" t="s">
        <v>299</v>
      </c>
      <c r="AJ73" t="s">
        <v>290</v>
      </c>
      <c r="AK73" s="159" t="s">
        <v>290</v>
      </c>
      <c r="AT73" t="str">
        <f t="shared" si="20"/>
        <v>600-NPS18</v>
      </c>
      <c r="AU73" s="14">
        <v>600</v>
      </c>
      <c r="AV73" s="42">
        <f t="shared" si="28"/>
        <v>18</v>
      </c>
      <c r="AW73" s="14">
        <v>18</v>
      </c>
      <c r="AX73" s="18">
        <v>29.25</v>
      </c>
      <c r="AY73" s="18">
        <v>3.25</v>
      </c>
      <c r="AZ73" s="18">
        <v>21</v>
      </c>
      <c r="BA73" s="42">
        <f t="shared" si="21"/>
        <v>1.75</v>
      </c>
      <c r="BB73" s="11">
        <v>21.5</v>
      </c>
      <c r="BC73" s="11">
        <v>20</v>
      </c>
      <c r="BD73" s="11">
        <v>1.75</v>
      </c>
      <c r="BE73" s="11">
        <v>1.625</v>
      </c>
      <c r="BF73" s="11">
        <v>25.75</v>
      </c>
      <c r="BG73" s="11">
        <v>654</v>
      </c>
      <c r="BH73" s="42">
        <f t="shared" si="22"/>
        <v>18</v>
      </c>
      <c r="BI73" s="43" t="str">
        <f t="shared" si="23"/>
        <v>LONG FLANGE, 18-600RFLWN</v>
      </c>
      <c r="BJ73" s="44"/>
      <c r="BK73" t="str">
        <f t="shared" si="24"/>
        <v>400-NPS24x12</v>
      </c>
      <c r="BL73" s="14">
        <v>400</v>
      </c>
      <c r="BM73" s="42">
        <f t="shared" si="29"/>
        <v>24</v>
      </c>
      <c r="BN73" s="14">
        <v>24</v>
      </c>
      <c r="BO73" s="18">
        <v>36</v>
      </c>
      <c r="BP73" s="18">
        <v>3</v>
      </c>
      <c r="BQ73" s="18">
        <v>27.25</v>
      </c>
      <c r="BR73" s="42">
        <f t="shared" si="25"/>
        <v>1.8125</v>
      </c>
      <c r="BS73" s="11">
        <v>27.625</v>
      </c>
      <c r="BT73" s="11">
        <v>24</v>
      </c>
      <c r="BU73" s="11">
        <v>1.875</v>
      </c>
      <c r="BV73" s="11">
        <v>1.75</v>
      </c>
      <c r="BW73" s="11">
        <v>32</v>
      </c>
      <c r="BX73" s="11">
        <v>799</v>
      </c>
      <c r="BY73" s="42">
        <f t="shared" si="26"/>
        <v>15</v>
      </c>
      <c r="BZ73" s="43" t="str">
        <f t="shared" si="27"/>
        <v>LONG FLANGE, 24-400RFLWN x 12</v>
      </c>
      <c r="CA73" s="14">
        <v>12</v>
      </c>
      <c r="CC73" t="s">
        <v>213</v>
      </c>
      <c r="CD73" s="18" t="s">
        <v>214</v>
      </c>
      <c r="CE73" s="52" t="s">
        <v>65</v>
      </c>
      <c r="CF73" s="18" t="s">
        <v>66</v>
      </c>
      <c r="CG73" s="18" t="s">
        <v>67</v>
      </c>
      <c r="CH73" s="18">
        <v>8</v>
      </c>
      <c r="CI73" s="18">
        <v>900</v>
      </c>
      <c r="CJ73" s="18">
        <v>12</v>
      </c>
      <c r="CK73" s="18" t="s">
        <v>87</v>
      </c>
      <c r="CO73" t="s">
        <v>3891</v>
      </c>
      <c r="CP73">
        <v>3.0024999999999999</v>
      </c>
      <c r="CR73" t="s">
        <v>5202</v>
      </c>
      <c r="CS73" s="16" t="s">
        <v>290</v>
      </c>
      <c r="CT73" s="49">
        <v>400</v>
      </c>
      <c r="CU73" s="49">
        <v>20</v>
      </c>
      <c r="CV73" s="99">
        <v>20</v>
      </c>
      <c r="CW73" s="99" t="s">
        <v>62</v>
      </c>
      <c r="CX73" s="105">
        <v>20</v>
      </c>
      <c r="CY73" s="2">
        <v>23.125</v>
      </c>
      <c r="CZ73" s="50">
        <v>1.5625</v>
      </c>
      <c r="DA73" s="107">
        <v>400</v>
      </c>
      <c r="DB73" s="51">
        <v>30.5</v>
      </c>
      <c r="DC73" s="51">
        <v>2.75</v>
      </c>
      <c r="DD73" s="51">
        <v>23</v>
      </c>
      <c r="DE73" s="2">
        <v>1.5</v>
      </c>
      <c r="DF73" s="2">
        <v>24</v>
      </c>
      <c r="DG73" s="2">
        <v>1.625</v>
      </c>
      <c r="DH73" s="2">
        <v>27</v>
      </c>
      <c r="DI73" s="50">
        <v>15</v>
      </c>
      <c r="DJ73" s="2" t="s">
        <v>174</v>
      </c>
      <c r="DK73" s="43" t="s">
        <v>5198</v>
      </c>
      <c r="DL73" s="90" t="s">
        <v>3796</v>
      </c>
      <c r="DM73" s="18">
        <v>0</v>
      </c>
      <c r="DN73" s="18" t="s">
        <v>3797</v>
      </c>
      <c r="DO73" t="s">
        <v>5114</v>
      </c>
      <c r="DP73">
        <v>16744703</v>
      </c>
      <c r="DQ73" t="s">
        <v>5064</v>
      </c>
      <c r="DR73" s="16" t="s">
        <v>290</v>
      </c>
    </row>
    <row r="74" spans="1:122" x14ac:dyDescent="0.35">
      <c r="A74" s="158" t="s">
        <v>6492</v>
      </c>
      <c r="B74" s="11">
        <v>2.5</v>
      </c>
      <c r="C74" t="s">
        <v>6422</v>
      </c>
      <c r="D74" t="s">
        <v>299</v>
      </c>
      <c r="E74" s="21" t="s">
        <v>290</v>
      </c>
      <c r="F74" s="11">
        <v>2.875</v>
      </c>
      <c r="G74" s="12">
        <v>2.4689999999999999</v>
      </c>
      <c r="H74" s="11">
        <v>0.20300000000000001</v>
      </c>
      <c r="I74" t="s">
        <v>6422</v>
      </c>
      <c r="J74">
        <v>1</v>
      </c>
      <c r="K74" s="21" t="s">
        <v>290</v>
      </c>
      <c r="L74" s="1" t="s">
        <v>299</v>
      </c>
      <c r="M74" t="s">
        <v>290</v>
      </c>
      <c r="N74" s="159" t="s">
        <v>290</v>
      </c>
      <c r="P74" s="18" t="s">
        <v>290</v>
      </c>
      <c r="Q74" s="18" t="s">
        <v>290</v>
      </c>
      <c r="S74" t="s">
        <v>290</v>
      </c>
      <c r="T74" t="s">
        <v>290</v>
      </c>
      <c r="V74" t="s">
        <v>290</v>
      </c>
      <c r="X74" s="158" t="s">
        <v>6492</v>
      </c>
      <c r="Y74" s="11">
        <v>2.5</v>
      </c>
      <c r="Z74" t="s">
        <v>6422</v>
      </c>
      <c r="AA74" t="s">
        <v>299</v>
      </c>
      <c r="AB74" s="21" t="s">
        <v>290</v>
      </c>
      <c r="AC74" s="11">
        <v>2.875</v>
      </c>
      <c r="AD74" s="12">
        <v>2.4689999999999999</v>
      </c>
      <c r="AE74" s="11">
        <v>0.20300000000000001</v>
      </c>
      <c r="AF74" t="s">
        <v>6422</v>
      </c>
      <c r="AG74">
        <v>1</v>
      </c>
      <c r="AH74" s="21" t="s">
        <v>290</v>
      </c>
      <c r="AI74" s="1" t="s">
        <v>299</v>
      </c>
      <c r="AJ74" t="s">
        <v>290</v>
      </c>
      <c r="AK74" s="159" t="s">
        <v>290</v>
      </c>
      <c r="AT74" t="str">
        <f t="shared" si="20"/>
        <v>600-NPS20</v>
      </c>
      <c r="AU74" s="14">
        <v>600</v>
      </c>
      <c r="AV74" s="42">
        <f t="shared" si="28"/>
        <v>20</v>
      </c>
      <c r="AW74" s="14">
        <v>20</v>
      </c>
      <c r="AX74" s="18">
        <v>32</v>
      </c>
      <c r="AY74" s="18">
        <v>3.5</v>
      </c>
      <c r="AZ74" s="18">
        <v>23</v>
      </c>
      <c r="BA74" s="42">
        <f t="shared" si="21"/>
        <v>2</v>
      </c>
      <c r="BB74" s="11">
        <v>24</v>
      </c>
      <c r="BC74" s="11">
        <v>24</v>
      </c>
      <c r="BD74" s="11">
        <v>1.75</v>
      </c>
      <c r="BE74" s="11">
        <v>1.625</v>
      </c>
      <c r="BF74" s="11">
        <v>28.5</v>
      </c>
      <c r="BG74" s="11">
        <v>840</v>
      </c>
      <c r="BH74" s="42">
        <f t="shared" si="22"/>
        <v>15</v>
      </c>
      <c r="BI74" s="43" t="str">
        <f t="shared" si="23"/>
        <v>LONG FLANGE, 20-600RFLWN</v>
      </c>
      <c r="BJ74" s="44"/>
      <c r="BK74" t="str">
        <f t="shared" si="24"/>
        <v>400-NPS24x14</v>
      </c>
      <c r="BL74" s="14">
        <v>400</v>
      </c>
      <c r="BM74" s="42">
        <f t="shared" si="29"/>
        <v>24</v>
      </c>
      <c r="BN74" s="14">
        <v>24</v>
      </c>
      <c r="BO74" s="18">
        <v>36</v>
      </c>
      <c r="BP74" s="18">
        <v>3</v>
      </c>
      <c r="BQ74" s="18">
        <v>27.25</v>
      </c>
      <c r="BR74" s="42">
        <f t="shared" si="25"/>
        <v>1.8125</v>
      </c>
      <c r="BS74" s="11">
        <v>27.625</v>
      </c>
      <c r="BT74" s="11">
        <v>24</v>
      </c>
      <c r="BU74" s="11">
        <v>1.875</v>
      </c>
      <c r="BV74" s="11">
        <v>1.75</v>
      </c>
      <c r="BW74" s="11">
        <v>32</v>
      </c>
      <c r="BX74" s="11" t="s">
        <v>174</v>
      </c>
      <c r="BY74" s="42">
        <f t="shared" si="26"/>
        <v>15</v>
      </c>
      <c r="BZ74" s="43" t="str">
        <f t="shared" si="27"/>
        <v>LONG FLANGE, 24-400RFLWN x 14</v>
      </c>
      <c r="CA74" s="53">
        <v>14</v>
      </c>
      <c r="CC74" t="s">
        <v>215</v>
      </c>
      <c r="CD74" s="18" t="s">
        <v>216</v>
      </c>
      <c r="CE74" s="52" t="s">
        <v>65</v>
      </c>
      <c r="CF74" s="18" t="s">
        <v>66</v>
      </c>
      <c r="CG74" s="18" t="s">
        <v>67</v>
      </c>
      <c r="CH74" s="18">
        <v>8</v>
      </c>
      <c r="CI74" s="18">
        <v>900</v>
      </c>
      <c r="CJ74" s="18">
        <v>15</v>
      </c>
      <c r="CK74" s="18" t="s">
        <v>87</v>
      </c>
      <c r="CO74" t="s">
        <v>3892</v>
      </c>
      <c r="CP74">
        <v>3.5024999999999999</v>
      </c>
      <c r="CR74" t="s">
        <v>5203</v>
      </c>
      <c r="CS74" s="16" t="s">
        <v>290</v>
      </c>
      <c r="CT74" s="14">
        <v>400</v>
      </c>
      <c r="CU74" s="14">
        <v>24</v>
      </c>
      <c r="CV74" s="11">
        <v>12</v>
      </c>
      <c r="CW74" s="11" t="s">
        <v>62</v>
      </c>
      <c r="CX74" s="103">
        <v>24</v>
      </c>
      <c r="CY74" s="11">
        <v>27.625</v>
      </c>
      <c r="CZ74" s="42">
        <v>1.8125</v>
      </c>
      <c r="DA74" s="107">
        <v>400</v>
      </c>
      <c r="DB74" s="18">
        <v>36</v>
      </c>
      <c r="DC74" s="18">
        <v>3</v>
      </c>
      <c r="DD74" s="18">
        <v>27.25</v>
      </c>
      <c r="DE74" s="11">
        <v>1.75</v>
      </c>
      <c r="DF74" s="11">
        <v>24</v>
      </c>
      <c r="DG74" s="11">
        <v>1.875</v>
      </c>
      <c r="DH74" s="11">
        <v>32</v>
      </c>
      <c r="DI74" s="42">
        <v>15</v>
      </c>
      <c r="DJ74" s="11">
        <v>799</v>
      </c>
      <c r="DK74" s="43" t="s">
        <v>5204</v>
      </c>
      <c r="DL74" s="90" t="s">
        <v>3796</v>
      </c>
      <c r="DM74" s="18">
        <v>0</v>
      </c>
      <c r="DN74" s="18" t="s">
        <v>3797</v>
      </c>
      <c r="DO74" t="s">
        <v>5084</v>
      </c>
      <c r="DP74">
        <v>16777215</v>
      </c>
      <c r="DQ74" t="s">
        <v>5064</v>
      </c>
      <c r="DR74" s="16" t="s">
        <v>290</v>
      </c>
    </row>
    <row r="75" spans="1:122" x14ac:dyDescent="0.35">
      <c r="A75" s="158" t="s">
        <v>6493</v>
      </c>
      <c r="B75" s="11">
        <v>2.5</v>
      </c>
      <c r="C75">
        <v>80</v>
      </c>
      <c r="D75" t="s">
        <v>299</v>
      </c>
      <c r="E75" s="21" t="s">
        <v>290</v>
      </c>
      <c r="F75" s="11">
        <v>2.875</v>
      </c>
      <c r="G75" s="12">
        <v>2.323</v>
      </c>
      <c r="H75" s="11">
        <v>0.27600000000000002</v>
      </c>
      <c r="I75" t="s">
        <v>290</v>
      </c>
      <c r="J75">
        <v>80</v>
      </c>
      <c r="K75" s="21" t="s">
        <v>290</v>
      </c>
      <c r="L75" s="1" t="s">
        <v>299</v>
      </c>
      <c r="M75" t="s">
        <v>290</v>
      </c>
      <c r="N75" s="159" t="s">
        <v>290</v>
      </c>
      <c r="P75" s="18" t="s">
        <v>290</v>
      </c>
      <c r="Q75" s="18" t="s">
        <v>290</v>
      </c>
      <c r="S75" t="s">
        <v>290</v>
      </c>
      <c r="T75" t="s">
        <v>290</v>
      </c>
      <c r="V75" t="s">
        <v>290</v>
      </c>
      <c r="X75" s="158" t="s">
        <v>6493</v>
      </c>
      <c r="Y75" s="11">
        <v>2.5</v>
      </c>
      <c r="Z75">
        <v>80</v>
      </c>
      <c r="AA75" t="s">
        <v>299</v>
      </c>
      <c r="AB75" s="21" t="s">
        <v>290</v>
      </c>
      <c r="AC75" s="11">
        <v>2.875</v>
      </c>
      <c r="AD75" s="12">
        <v>2.323</v>
      </c>
      <c r="AE75" s="11">
        <v>0.27600000000000002</v>
      </c>
      <c r="AF75" t="s">
        <v>290</v>
      </c>
      <c r="AG75">
        <v>80</v>
      </c>
      <c r="AH75" s="21" t="s">
        <v>290</v>
      </c>
      <c r="AI75" s="1" t="s">
        <v>299</v>
      </c>
      <c r="AJ75" t="s">
        <v>290</v>
      </c>
      <c r="AK75" s="159" t="s">
        <v>290</v>
      </c>
      <c r="AT75" t="str">
        <f t="shared" si="20"/>
        <v>600-NPS24</v>
      </c>
      <c r="AU75" s="14">
        <v>600</v>
      </c>
      <c r="AV75" s="42">
        <f t="shared" si="28"/>
        <v>24</v>
      </c>
      <c r="AW75" s="14">
        <v>24</v>
      </c>
      <c r="AX75" s="18">
        <v>37</v>
      </c>
      <c r="AY75" s="18">
        <v>4</v>
      </c>
      <c r="AZ75" s="18">
        <v>27.25</v>
      </c>
      <c r="BA75" s="42">
        <f t="shared" si="21"/>
        <v>2.125</v>
      </c>
      <c r="BB75" s="11">
        <v>28.25</v>
      </c>
      <c r="BC75" s="11">
        <v>24</v>
      </c>
      <c r="BD75" s="11">
        <v>2</v>
      </c>
      <c r="BE75" s="11">
        <v>1.875</v>
      </c>
      <c r="BF75" s="11">
        <v>33</v>
      </c>
      <c r="BG75" s="11">
        <v>1100</v>
      </c>
      <c r="BH75" s="42">
        <f t="shared" si="22"/>
        <v>15</v>
      </c>
      <c r="BI75" s="43" t="str">
        <f t="shared" si="23"/>
        <v>LONG FLANGE, 24-600RFLWN</v>
      </c>
      <c r="BJ75" s="44"/>
      <c r="BK75" t="str">
        <f t="shared" si="24"/>
        <v>400-NPS24x16</v>
      </c>
      <c r="BL75" s="14">
        <v>400</v>
      </c>
      <c r="BM75" s="42">
        <f t="shared" si="29"/>
        <v>24</v>
      </c>
      <c r="BN75" s="14">
        <v>24</v>
      </c>
      <c r="BO75" s="18">
        <v>36</v>
      </c>
      <c r="BP75" s="18">
        <v>3</v>
      </c>
      <c r="BQ75" s="18">
        <v>27.25</v>
      </c>
      <c r="BR75" s="42">
        <f t="shared" si="25"/>
        <v>1.8125</v>
      </c>
      <c r="BS75" s="11">
        <v>27.625</v>
      </c>
      <c r="BT75" s="11">
        <v>24</v>
      </c>
      <c r="BU75" s="11">
        <v>1.875</v>
      </c>
      <c r="BV75" s="11">
        <v>1.75</v>
      </c>
      <c r="BW75" s="11">
        <v>32</v>
      </c>
      <c r="BX75" s="11" t="s">
        <v>174</v>
      </c>
      <c r="BY75" s="42">
        <f t="shared" si="26"/>
        <v>15</v>
      </c>
      <c r="BZ75" s="43" t="str">
        <f t="shared" si="27"/>
        <v>LONG FLANGE, 24-400RFLWN x 16</v>
      </c>
      <c r="CA75" s="53">
        <v>16</v>
      </c>
      <c r="CC75" t="s">
        <v>217</v>
      </c>
      <c r="CD75" s="18" t="s">
        <v>218</v>
      </c>
      <c r="CE75" s="52" t="s">
        <v>65</v>
      </c>
      <c r="CF75" s="18" t="s">
        <v>66</v>
      </c>
      <c r="CG75" s="18" t="s">
        <v>67</v>
      </c>
      <c r="CH75" s="18">
        <v>8</v>
      </c>
      <c r="CI75" s="18">
        <v>900</v>
      </c>
      <c r="CJ75" s="18">
        <v>22</v>
      </c>
      <c r="CK75" s="18" t="s">
        <v>87</v>
      </c>
      <c r="CO75" t="s">
        <v>3893</v>
      </c>
      <c r="CP75">
        <v>3.5024999999999999</v>
      </c>
      <c r="CR75" t="s">
        <v>5205</v>
      </c>
      <c r="CS75" s="16" t="s">
        <v>290</v>
      </c>
      <c r="CT75" s="14">
        <v>400</v>
      </c>
      <c r="CU75" s="14">
        <v>24</v>
      </c>
      <c r="CV75" s="98">
        <v>14</v>
      </c>
      <c r="CW75" s="98" t="s">
        <v>62</v>
      </c>
      <c r="CX75" s="103">
        <v>24</v>
      </c>
      <c r="CY75" s="11">
        <v>27.625</v>
      </c>
      <c r="CZ75" s="42">
        <v>1.8125</v>
      </c>
      <c r="DA75" s="107">
        <v>400</v>
      </c>
      <c r="DB75" s="18">
        <v>36</v>
      </c>
      <c r="DC75" s="18">
        <v>3</v>
      </c>
      <c r="DD75" s="18">
        <v>27.25</v>
      </c>
      <c r="DE75" s="11">
        <v>1.75</v>
      </c>
      <c r="DF75" s="11">
        <v>24</v>
      </c>
      <c r="DG75" s="11">
        <v>1.875</v>
      </c>
      <c r="DH75" s="11">
        <v>32</v>
      </c>
      <c r="DI75" s="42">
        <v>15</v>
      </c>
      <c r="DJ75" s="11" t="s">
        <v>174</v>
      </c>
      <c r="DK75" s="43" t="s">
        <v>5204</v>
      </c>
      <c r="DL75" s="90" t="s">
        <v>3796</v>
      </c>
      <c r="DM75" s="18">
        <v>0</v>
      </c>
      <c r="DN75" s="18" t="s">
        <v>3797</v>
      </c>
      <c r="DO75" t="s">
        <v>5084</v>
      </c>
      <c r="DP75">
        <v>16777215</v>
      </c>
      <c r="DQ75" t="s">
        <v>5064</v>
      </c>
      <c r="DR75" s="16" t="s">
        <v>290</v>
      </c>
    </row>
    <row r="76" spans="1:122" x14ac:dyDescent="0.35">
      <c r="A76" s="158" t="s">
        <v>6494</v>
      </c>
      <c r="B76" s="11">
        <v>2.5</v>
      </c>
      <c r="C76" s="11">
        <v>160</v>
      </c>
      <c r="D76" t="s">
        <v>299</v>
      </c>
      <c r="E76" s="21" t="s">
        <v>290</v>
      </c>
      <c r="F76" s="11">
        <v>2.875</v>
      </c>
      <c r="G76" s="12">
        <v>2.125</v>
      </c>
      <c r="H76" s="11">
        <v>0.375</v>
      </c>
      <c r="I76" t="s">
        <v>290</v>
      </c>
      <c r="J76" s="11">
        <v>160</v>
      </c>
      <c r="K76" s="21" t="s">
        <v>290</v>
      </c>
      <c r="L76" s="1" t="s">
        <v>299</v>
      </c>
      <c r="M76" t="s">
        <v>290</v>
      </c>
      <c r="N76" s="159" t="s">
        <v>290</v>
      </c>
      <c r="P76" s="18" t="s">
        <v>290</v>
      </c>
      <c r="Q76" s="18" t="s">
        <v>290</v>
      </c>
      <c r="S76" t="s">
        <v>290</v>
      </c>
      <c r="T76" t="s">
        <v>290</v>
      </c>
      <c r="V76" t="s">
        <v>290</v>
      </c>
      <c r="X76" s="158" t="s">
        <v>6494</v>
      </c>
      <c r="Y76" s="11">
        <v>2.5</v>
      </c>
      <c r="Z76" s="11">
        <v>160</v>
      </c>
      <c r="AA76" t="s">
        <v>299</v>
      </c>
      <c r="AB76" s="21" t="s">
        <v>290</v>
      </c>
      <c r="AC76" s="11">
        <v>2.875</v>
      </c>
      <c r="AD76" s="12">
        <v>2.125</v>
      </c>
      <c r="AE76" s="11">
        <v>0.375</v>
      </c>
      <c r="AF76" t="s">
        <v>290</v>
      </c>
      <c r="AG76" s="11">
        <v>160</v>
      </c>
      <c r="AH76" s="21" t="s">
        <v>290</v>
      </c>
      <c r="AI76" s="1" t="s">
        <v>299</v>
      </c>
      <c r="AJ76" t="s">
        <v>290</v>
      </c>
      <c r="AK76" s="159" t="s">
        <v>290</v>
      </c>
      <c r="AT76" t="str">
        <f t="shared" si="20"/>
        <v>900-NPS1</v>
      </c>
      <c r="AU76" s="14">
        <v>900</v>
      </c>
      <c r="AV76" s="42">
        <f t="shared" si="28"/>
        <v>1</v>
      </c>
      <c r="AW76" s="14">
        <v>1</v>
      </c>
      <c r="AX76" s="18">
        <v>5.875</v>
      </c>
      <c r="AY76" s="18">
        <v>1.125</v>
      </c>
      <c r="AZ76" s="18">
        <v>2</v>
      </c>
      <c r="BA76" s="42">
        <f t="shared" si="21"/>
        <v>0.53125</v>
      </c>
      <c r="BB76" s="11">
        <v>2.0625</v>
      </c>
      <c r="BC76" s="11">
        <v>4</v>
      </c>
      <c r="BD76" s="11">
        <v>1</v>
      </c>
      <c r="BE76" s="11">
        <v>0.875</v>
      </c>
      <c r="BF76" s="11">
        <v>4</v>
      </c>
      <c r="BG76" s="11">
        <v>15</v>
      </c>
      <c r="BH76" s="42">
        <f t="shared" si="22"/>
        <v>90</v>
      </c>
      <c r="BI76" s="43" t="str">
        <f t="shared" si="23"/>
        <v>LONG FLANGE, 1-900RFLWN</v>
      </c>
      <c r="BJ76" s="44"/>
      <c r="BK76" t="str">
        <f t="shared" si="24"/>
        <v>400-NPS24x18</v>
      </c>
      <c r="BL76" s="14">
        <v>400</v>
      </c>
      <c r="BM76" s="42">
        <f t="shared" si="29"/>
        <v>24</v>
      </c>
      <c r="BN76" s="14">
        <v>24</v>
      </c>
      <c r="BO76" s="18">
        <v>36</v>
      </c>
      <c r="BP76" s="18">
        <v>3</v>
      </c>
      <c r="BQ76" s="18">
        <v>27.25</v>
      </c>
      <c r="BR76" s="42">
        <f t="shared" si="25"/>
        <v>1.8125</v>
      </c>
      <c r="BS76" s="11">
        <v>27.625</v>
      </c>
      <c r="BT76" s="11">
        <v>24</v>
      </c>
      <c r="BU76" s="11">
        <v>1.875</v>
      </c>
      <c r="BV76" s="11">
        <v>1.75</v>
      </c>
      <c r="BW76" s="11">
        <v>32</v>
      </c>
      <c r="BX76" s="11" t="s">
        <v>174</v>
      </c>
      <c r="BY76" s="42">
        <f t="shared" si="26"/>
        <v>15</v>
      </c>
      <c r="BZ76" s="43" t="str">
        <f t="shared" si="27"/>
        <v>LONG FLANGE, 24-400RFLWN x 18</v>
      </c>
      <c r="CA76" s="53">
        <v>18</v>
      </c>
      <c r="CC76" t="s">
        <v>219</v>
      </c>
      <c r="CD76" s="18" t="s">
        <v>220</v>
      </c>
      <c r="CE76" s="52" t="s">
        <v>65</v>
      </c>
      <c r="CF76" s="18" t="s">
        <v>66</v>
      </c>
      <c r="CG76" s="18" t="s">
        <v>67</v>
      </c>
      <c r="CH76" s="18">
        <v>8</v>
      </c>
      <c r="CI76" s="18">
        <v>900</v>
      </c>
      <c r="CJ76" s="18">
        <v>24</v>
      </c>
      <c r="CK76" s="18" t="s">
        <v>87</v>
      </c>
      <c r="CO76" t="s">
        <v>3894</v>
      </c>
      <c r="CP76">
        <v>3.5024999999999999</v>
      </c>
      <c r="CR76" t="s">
        <v>5206</v>
      </c>
      <c r="CS76" s="16" t="s">
        <v>290</v>
      </c>
      <c r="CT76" s="14">
        <v>400</v>
      </c>
      <c r="CU76" s="14">
        <v>24</v>
      </c>
      <c r="CV76" s="98">
        <v>16</v>
      </c>
      <c r="CW76" s="98" t="s">
        <v>62</v>
      </c>
      <c r="CX76" s="103">
        <v>24</v>
      </c>
      <c r="CY76" s="11">
        <v>27.625</v>
      </c>
      <c r="CZ76" s="42">
        <v>1.8125</v>
      </c>
      <c r="DA76" s="107">
        <v>400</v>
      </c>
      <c r="DB76" s="18">
        <v>36</v>
      </c>
      <c r="DC76" s="18">
        <v>3</v>
      </c>
      <c r="DD76" s="18">
        <v>27.25</v>
      </c>
      <c r="DE76" s="11">
        <v>1.75</v>
      </c>
      <c r="DF76" s="11">
        <v>24</v>
      </c>
      <c r="DG76" s="11">
        <v>1.875</v>
      </c>
      <c r="DH76" s="11">
        <v>32</v>
      </c>
      <c r="DI76" s="42">
        <v>15</v>
      </c>
      <c r="DJ76" s="11" t="s">
        <v>174</v>
      </c>
      <c r="DK76" s="43" t="s">
        <v>5204</v>
      </c>
      <c r="DL76" s="90" t="s">
        <v>3796</v>
      </c>
      <c r="DM76" s="18">
        <v>0</v>
      </c>
      <c r="DN76" s="18" t="s">
        <v>3797</v>
      </c>
      <c r="DO76" t="s">
        <v>5084</v>
      </c>
      <c r="DP76">
        <v>16777215</v>
      </c>
      <c r="DQ76" t="s">
        <v>5064</v>
      </c>
      <c r="DR76" s="16" t="s">
        <v>290</v>
      </c>
    </row>
    <row r="77" spans="1:122" x14ac:dyDescent="0.35">
      <c r="A77" s="158" t="s">
        <v>6495</v>
      </c>
      <c r="B77" s="11">
        <v>2.5</v>
      </c>
      <c r="C77" s="11" t="s">
        <v>272</v>
      </c>
      <c r="D77" t="s">
        <v>299</v>
      </c>
      <c r="E77" s="21" t="s">
        <v>290</v>
      </c>
      <c r="F77" s="11">
        <v>2.875</v>
      </c>
      <c r="G77" s="12">
        <v>2.323</v>
      </c>
      <c r="H77" s="11">
        <v>0.27600000000000002</v>
      </c>
      <c r="I77" t="s">
        <v>272</v>
      </c>
      <c r="J77" s="11">
        <v>2</v>
      </c>
      <c r="K77" s="21" t="s">
        <v>290</v>
      </c>
      <c r="L77" s="1" t="s">
        <v>299</v>
      </c>
      <c r="M77" t="s">
        <v>290</v>
      </c>
      <c r="N77" s="159" t="s">
        <v>290</v>
      </c>
      <c r="P77" s="18" t="s">
        <v>290</v>
      </c>
      <c r="Q77" s="18" t="s">
        <v>290</v>
      </c>
      <c r="S77" t="s">
        <v>290</v>
      </c>
      <c r="T77" t="s">
        <v>290</v>
      </c>
      <c r="V77" t="s">
        <v>290</v>
      </c>
      <c r="X77" s="158" t="s">
        <v>6495</v>
      </c>
      <c r="Y77" s="11">
        <v>2.5</v>
      </c>
      <c r="Z77" s="11" t="s">
        <v>272</v>
      </c>
      <c r="AA77" t="s">
        <v>299</v>
      </c>
      <c r="AB77" s="21" t="s">
        <v>290</v>
      </c>
      <c r="AC77" s="11">
        <v>2.875</v>
      </c>
      <c r="AD77" s="12">
        <v>2.323</v>
      </c>
      <c r="AE77" s="11">
        <v>0.27600000000000002</v>
      </c>
      <c r="AF77" t="s">
        <v>272</v>
      </c>
      <c r="AG77" s="11">
        <v>2</v>
      </c>
      <c r="AH77" s="21" t="s">
        <v>290</v>
      </c>
      <c r="AI77" s="1" t="s">
        <v>299</v>
      </c>
      <c r="AJ77" t="s">
        <v>290</v>
      </c>
      <c r="AK77" s="159" t="s">
        <v>290</v>
      </c>
      <c r="AT77" t="str">
        <f t="shared" si="20"/>
        <v>900-NPS1.25</v>
      </c>
      <c r="AU77" s="14">
        <v>900</v>
      </c>
      <c r="AV77" s="42">
        <f t="shared" si="28"/>
        <v>1.25</v>
      </c>
      <c r="AW77" s="14">
        <v>1.25</v>
      </c>
      <c r="AX77" s="18">
        <v>6.25</v>
      </c>
      <c r="AY77" s="18">
        <v>1.125</v>
      </c>
      <c r="AZ77" s="18">
        <v>2.5</v>
      </c>
      <c r="BA77" s="42">
        <f t="shared" si="21"/>
        <v>0.625</v>
      </c>
      <c r="BB77" s="11">
        <v>2.5</v>
      </c>
      <c r="BC77" s="11">
        <v>4</v>
      </c>
      <c r="BD77" s="11">
        <v>1</v>
      </c>
      <c r="BE77" s="11">
        <v>0.875</v>
      </c>
      <c r="BF77" s="11">
        <v>4.3780000000000001</v>
      </c>
      <c r="BG77" s="11">
        <v>18</v>
      </c>
      <c r="BH77" s="42">
        <f t="shared" si="22"/>
        <v>90</v>
      </c>
      <c r="BI77" s="43" t="str">
        <f t="shared" si="23"/>
        <v>LONG FLANGE, 1.25-900RFLWN</v>
      </c>
      <c r="BJ77" s="44"/>
      <c r="BK77" t="str">
        <f t="shared" si="24"/>
        <v>400-NPS24x20</v>
      </c>
      <c r="BL77" s="14">
        <v>400</v>
      </c>
      <c r="BM77" s="42">
        <f t="shared" si="29"/>
        <v>24</v>
      </c>
      <c r="BN77" s="14">
        <v>24</v>
      </c>
      <c r="BO77" s="18">
        <v>36</v>
      </c>
      <c r="BP77" s="18">
        <v>3</v>
      </c>
      <c r="BQ77" s="18">
        <v>27.25</v>
      </c>
      <c r="BR77" s="42">
        <f t="shared" si="25"/>
        <v>1.8125</v>
      </c>
      <c r="BS77" s="11">
        <v>27.625</v>
      </c>
      <c r="BT77" s="11">
        <v>24</v>
      </c>
      <c r="BU77" s="11">
        <v>1.875</v>
      </c>
      <c r="BV77" s="11">
        <v>1.75</v>
      </c>
      <c r="BW77" s="11">
        <v>32</v>
      </c>
      <c r="BX77" s="2" t="s">
        <v>174</v>
      </c>
      <c r="BY77" s="42">
        <f t="shared" si="26"/>
        <v>15</v>
      </c>
      <c r="BZ77" s="43" t="str">
        <f t="shared" si="27"/>
        <v>LONG FLANGE, 24-400RFLWN x 20</v>
      </c>
      <c r="CA77" s="54">
        <v>20</v>
      </c>
      <c r="CC77" t="s">
        <v>221</v>
      </c>
      <c r="CD77" s="18" t="s">
        <v>222</v>
      </c>
      <c r="CE77" s="52" t="s">
        <v>65</v>
      </c>
      <c r="CF77" s="18" t="s">
        <v>66</v>
      </c>
      <c r="CG77" s="18" t="s">
        <v>67</v>
      </c>
      <c r="CH77" s="18">
        <v>12</v>
      </c>
      <c r="CI77" s="18">
        <v>900</v>
      </c>
      <c r="CJ77" s="18">
        <v>17</v>
      </c>
      <c r="CK77" s="18" t="s">
        <v>87</v>
      </c>
      <c r="CO77" t="s">
        <v>3895</v>
      </c>
      <c r="CP77">
        <v>3.5024999999999999</v>
      </c>
      <c r="CR77" t="s">
        <v>5207</v>
      </c>
      <c r="CS77" s="16" t="s">
        <v>290</v>
      </c>
      <c r="CT77" s="14">
        <v>400</v>
      </c>
      <c r="CU77" s="14">
        <v>24</v>
      </c>
      <c r="CV77" s="98">
        <v>18</v>
      </c>
      <c r="CW77" s="98" t="s">
        <v>62</v>
      </c>
      <c r="CX77" s="103">
        <v>24</v>
      </c>
      <c r="CY77" s="11">
        <v>27.625</v>
      </c>
      <c r="CZ77" s="42">
        <v>1.8125</v>
      </c>
      <c r="DA77" s="107">
        <v>400</v>
      </c>
      <c r="DB77" s="18">
        <v>36</v>
      </c>
      <c r="DC77" s="18">
        <v>3</v>
      </c>
      <c r="DD77" s="18">
        <v>27.25</v>
      </c>
      <c r="DE77" s="11">
        <v>1.75</v>
      </c>
      <c r="DF77" s="11">
        <v>24</v>
      </c>
      <c r="DG77" s="11">
        <v>1.875</v>
      </c>
      <c r="DH77" s="11">
        <v>32</v>
      </c>
      <c r="DI77" s="42">
        <v>15</v>
      </c>
      <c r="DJ77" s="11" t="s">
        <v>174</v>
      </c>
      <c r="DK77" s="43" t="s">
        <v>5204</v>
      </c>
      <c r="DL77" s="90" t="s">
        <v>3796</v>
      </c>
      <c r="DM77" s="18">
        <v>0</v>
      </c>
      <c r="DN77" s="18" t="s">
        <v>3797</v>
      </c>
      <c r="DO77" t="s">
        <v>5084</v>
      </c>
      <c r="DP77">
        <v>16777215</v>
      </c>
      <c r="DQ77" t="s">
        <v>5064</v>
      </c>
      <c r="DR77" s="16" t="s">
        <v>290</v>
      </c>
    </row>
    <row r="78" spans="1:122" x14ac:dyDescent="0.35">
      <c r="A78" s="160" t="s">
        <v>6496</v>
      </c>
      <c r="B78" s="2">
        <v>2.5</v>
      </c>
      <c r="C78" s="4" t="s">
        <v>273</v>
      </c>
      <c r="D78" s="4" t="s">
        <v>299</v>
      </c>
      <c r="E78" s="23" t="s">
        <v>290</v>
      </c>
      <c r="F78" s="2">
        <v>2.875</v>
      </c>
      <c r="G78" s="3">
        <v>1.7709999999999999</v>
      </c>
      <c r="H78" s="2">
        <v>0.55200000000000005</v>
      </c>
      <c r="I78" s="2" t="s">
        <v>273</v>
      </c>
      <c r="J78" s="4">
        <v>4</v>
      </c>
      <c r="K78" s="23" t="s">
        <v>290</v>
      </c>
      <c r="L78" s="6" t="s">
        <v>299</v>
      </c>
      <c r="M78" s="4" t="s">
        <v>290</v>
      </c>
      <c r="N78" s="161" t="s">
        <v>290</v>
      </c>
      <c r="P78" s="18" t="s">
        <v>290</v>
      </c>
      <c r="Q78" s="18" t="s">
        <v>290</v>
      </c>
      <c r="S78" t="s">
        <v>290</v>
      </c>
      <c r="T78" t="s">
        <v>290</v>
      </c>
      <c r="V78" t="s">
        <v>290</v>
      </c>
      <c r="X78" s="160" t="s">
        <v>6496</v>
      </c>
      <c r="Y78" s="2">
        <v>2.5</v>
      </c>
      <c r="Z78" s="4" t="s">
        <v>273</v>
      </c>
      <c r="AA78" s="4" t="s">
        <v>299</v>
      </c>
      <c r="AB78" s="23" t="s">
        <v>290</v>
      </c>
      <c r="AC78" s="2">
        <v>2.875</v>
      </c>
      <c r="AD78" s="3">
        <v>1.7709999999999999</v>
      </c>
      <c r="AE78" s="2">
        <v>0.55200000000000005</v>
      </c>
      <c r="AF78" s="2" t="s">
        <v>273</v>
      </c>
      <c r="AG78" s="4">
        <v>4</v>
      </c>
      <c r="AH78" s="23" t="s">
        <v>290</v>
      </c>
      <c r="AI78" s="6" t="s">
        <v>299</v>
      </c>
      <c r="AJ78" s="4" t="s">
        <v>290</v>
      </c>
      <c r="AK78" s="161" t="s">
        <v>290</v>
      </c>
      <c r="AT78" t="str">
        <f t="shared" si="20"/>
        <v>900-NPS1.5</v>
      </c>
      <c r="AU78" s="14">
        <v>900</v>
      </c>
      <c r="AV78" s="42">
        <f t="shared" si="28"/>
        <v>1.5</v>
      </c>
      <c r="AW78" s="14">
        <v>1.5</v>
      </c>
      <c r="AX78" s="18">
        <v>7</v>
      </c>
      <c r="AY78" s="18">
        <v>1.25</v>
      </c>
      <c r="AZ78" s="18">
        <v>2.875</v>
      </c>
      <c r="BA78" s="42">
        <f t="shared" si="21"/>
        <v>0.625</v>
      </c>
      <c r="BB78" s="11">
        <v>2.75</v>
      </c>
      <c r="BC78" s="11">
        <v>4</v>
      </c>
      <c r="BD78" s="11">
        <v>1.125</v>
      </c>
      <c r="BE78" s="11">
        <v>1</v>
      </c>
      <c r="BF78" s="11">
        <v>4.875</v>
      </c>
      <c r="BG78" s="11">
        <v>23</v>
      </c>
      <c r="BH78" s="42">
        <f t="shared" si="22"/>
        <v>90</v>
      </c>
      <c r="BI78" s="43" t="str">
        <f t="shared" si="23"/>
        <v>LONG FLANGE, 1.5-900RFLWN</v>
      </c>
      <c r="BJ78" s="44"/>
      <c r="BK78" t="str">
        <f t="shared" si="24"/>
        <v>600-NPS1x9</v>
      </c>
      <c r="BL78" s="14">
        <v>600</v>
      </c>
      <c r="BM78" s="42">
        <f t="shared" si="29"/>
        <v>1</v>
      </c>
      <c r="BN78" s="14">
        <v>1</v>
      </c>
      <c r="BO78" s="18">
        <v>4.875</v>
      </c>
      <c r="BP78" s="18">
        <v>0.6875</v>
      </c>
      <c r="BQ78" s="18">
        <v>2</v>
      </c>
      <c r="BR78" s="42">
        <f t="shared" si="25"/>
        <v>0.5625</v>
      </c>
      <c r="BS78" s="11">
        <v>2.125</v>
      </c>
      <c r="BT78" s="11">
        <v>4</v>
      </c>
      <c r="BU78" s="11">
        <v>0.75</v>
      </c>
      <c r="BV78" s="11">
        <v>0.625</v>
      </c>
      <c r="BW78" s="11">
        <v>3.5</v>
      </c>
      <c r="BX78" s="11">
        <v>11</v>
      </c>
      <c r="BY78" s="42">
        <f t="shared" si="26"/>
        <v>90</v>
      </c>
      <c r="BZ78" s="43" t="str">
        <f t="shared" si="27"/>
        <v>LONG FLANGE, 1-600RFLWN x 9</v>
      </c>
      <c r="CA78" s="14">
        <v>9</v>
      </c>
      <c r="CC78" t="s">
        <v>223</v>
      </c>
      <c r="CD78" s="18" t="s">
        <v>224</v>
      </c>
      <c r="CE78" s="52" t="s">
        <v>65</v>
      </c>
      <c r="CF78" s="18" t="s">
        <v>66</v>
      </c>
      <c r="CG78" s="18" t="s">
        <v>225</v>
      </c>
      <c r="CH78" s="18">
        <v>1</v>
      </c>
      <c r="CI78" s="18">
        <v>1500</v>
      </c>
      <c r="CJ78" s="18">
        <v>9</v>
      </c>
      <c r="CK78" s="18" t="s">
        <v>87</v>
      </c>
      <c r="CO78" t="s">
        <v>3896</v>
      </c>
      <c r="CP78">
        <v>3.5024999999999999</v>
      </c>
      <c r="CR78" t="s">
        <v>5208</v>
      </c>
      <c r="CS78" s="16" t="s">
        <v>290</v>
      </c>
      <c r="CT78" s="14">
        <v>400</v>
      </c>
      <c r="CU78" s="14">
        <v>24</v>
      </c>
      <c r="CV78" s="99">
        <v>20</v>
      </c>
      <c r="CW78" s="98" t="s">
        <v>62</v>
      </c>
      <c r="CX78" s="103">
        <v>24</v>
      </c>
      <c r="CY78" s="11">
        <v>27.625</v>
      </c>
      <c r="CZ78" s="42">
        <v>1.8125</v>
      </c>
      <c r="DA78" s="107">
        <v>400</v>
      </c>
      <c r="DB78" s="18">
        <v>36</v>
      </c>
      <c r="DC78" s="18">
        <v>3</v>
      </c>
      <c r="DD78" s="18">
        <v>27.25</v>
      </c>
      <c r="DE78" s="11">
        <v>1.75</v>
      </c>
      <c r="DF78" s="11">
        <v>24</v>
      </c>
      <c r="DG78" s="11">
        <v>1.875</v>
      </c>
      <c r="DH78" s="11">
        <v>32</v>
      </c>
      <c r="DI78" s="42">
        <v>15</v>
      </c>
      <c r="DJ78" s="2" t="s">
        <v>174</v>
      </c>
      <c r="DK78" s="43" t="s">
        <v>5204</v>
      </c>
      <c r="DL78" s="90" t="s">
        <v>3796</v>
      </c>
      <c r="DM78" s="18">
        <v>0</v>
      </c>
      <c r="DN78" s="18" t="s">
        <v>3797</v>
      </c>
      <c r="DO78" t="s">
        <v>5084</v>
      </c>
      <c r="DP78">
        <v>16777215</v>
      </c>
      <c r="DQ78" t="s">
        <v>5064</v>
      </c>
      <c r="DR78" s="16" t="s">
        <v>290</v>
      </c>
    </row>
    <row r="79" spans="1:122" x14ac:dyDescent="0.35">
      <c r="A79" s="156" t="s">
        <v>6497</v>
      </c>
      <c r="B79" s="11">
        <v>3.0000000000000004</v>
      </c>
      <c r="C79" s="11">
        <v>5</v>
      </c>
      <c r="D79" t="s">
        <v>299</v>
      </c>
      <c r="E79" s="21" t="s">
        <v>290</v>
      </c>
      <c r="F79" s="11">
        <v>3.5</v>
      </c>
      <c r="G79" s="12">
        <v>3.3340000000000001</v>
      </c>
      <c r="H79" s="11">
        <v>8.3000000000000004E-2</v>
      </c>
      <c r="I79" t="s">
        <v>290</v>
      </c>
      <c r="J79" s="11">
        <v>5</v>
      </c>
      <c r="K79" s="21" t="s">
        <v>290</v>
      </c>
      <c r="L79" s="11" t="s">
        <v>299</v>
      </c>
      <c r="M79" t="s">
        <v>290</v>
      </c>
      <c r="N79" s="159" t="s">
        <v>290</v>
      </c>
      <c r="P79" s="18" t="s">
        <v>290</v>
      </c>
      <c r="Q79" s="18" t="s">
        <v>290</v>
      </c>
      <c r="S79" t="s">
        <v>290</v>
      </c>
      <c r="T79" t="s">
        <v>290</v>
      </c>
      <c r="V79" t="s">
        <v>290</v>
      </c>
      <c r="X79" s="156" t="s">
        <v>6497</v>
      </c>
      <c r="Y79" s="11">
        <v>3.0000000000000004</v>
      </c>
      <c r="Z79" s="11">
        <v>5</v>
      </c>
      <c r="AA79" t="s">
        <v>299</v>
      </c>
      <c r="AB79" s="21" t="s">
        <v>290</v>
      </c>
      <c r="AC79" s="11">
        <v>3.5</v>
      </c>
      <c r="AD79" s="12">
        <v>3.3340000000000001</v>
      </c>
      <c r="AE79" s="11">
        <v>8.3000000000000004E-2</v>
      </c>
      <c r="AF79" t="s">
        <v>290</v>
      </c>
      <c r="AG79" s="11">
        <v>5</v>
      </c>
      <c r="AH79" s="21" t="s">
        <v>290</v>
      </c>
      <c r="AI79" s="11" t="s">
        <v>299</v>
      </c>
      <c r="AJ79" t="s">
        <v>290</v>
      </c>
      <c r="AK79" s="159" t="s">
        <v>290</v>
      </c>
      <c r="AT79" t="str">
        <f t="shared" si="20"/>
        <v>900-NPS2</v>
      </c>
      <c r="AU79" s="14">
        <v>900</v>
      </c>
      <c r="AV79" s="42">
        <f t="shared" si="28"/>
        <v>2</v>
      </c>
      <c r="AW79" s="14">
        <v>2</v>
      </c>
      <c r="AX79" s="18">
        <v>8.5</v>
      </c>
      <c r="AY79" s="18">
        <v>1.5</v>
      </c>
      <c r="AZ79" s="18">
        <v>3.625</v>
      </c>
      <c r="BA79" s="42">
        <f t="shared" si="21"/>
        <v>1.0625</v>
      </c>
      <c r="BB79" s="11">
        <v>4.125</v>
      </c>
      <c r="BC79" s="11">
        <v>8</v>
      </c>
      <c r="BD79" s="11">
        <v>1</v>
      </c>
      <c r="BE79" s="11">
        <v>0.875</v>
      </c>
      <c r="BF79" s="11">
        <v>6.5</v>
      </c>
      <c r="BG79" s="11">
        <v>44</v>
      </c>
      <c r="BH79" s="42">
        <f t="shared" si="22"/>
        <v>45</v>
      </c>
      <c r="BI79" s="43" t="str">
        <f t="shared" si="23"/>
        <v>LONG FLANGE, 2-900RFLWN</v>
      </c>
      <c r="BJ79" s="44"/>
      <c r="BK79" t="str">
        <f t="shared" si="24"/>
        <v>600-NPS1.25x9</v>
      </c>
      <c r="BL79" s="14">
        <v>600</v>
      </c>
      <c r="BM79" s="42">
        <f t="shared" si="29"/>
        <v>1.25</v>
      </c>
      <c r="BN79" s="14">
        <v>1.25</v>
      </c>
      <c r="BO79" s="18">
        <v>5.25</v>
      </c>
      <c r="BP79" s="18">
        <v>0.8125</v>
      </c>
      <c r="BQ79" s="18">
        <v>2.5</v>
      </c>
      <c r="BR79" s="42">
        <f t="shared" si="25"/>
        <v>0.625</v>
      </c>
      <c r="BS79" s="11">
        <v>2.5</v>
      </c>
      <c r="BT79" s="11">
        <v>4</v>
      </c>
      <c r="BU79" s="11">
        <v>0.75</v>
      </c>
      <c r="BV79" s="11">
        <v>0.625</v>
      </c>
      <c r="BW79" s="11">
        <v>3.875</v>
      </c>
      <c r="BX79" s="11">
        <v>14</v>
      </c>
      <c r="BY79" s="42">
        <f t="shared" si="26"/>
        <v>90</v>
      </c>
      <c r="BZ79" s="43" t="str">
        <f t="shared" si="27"/>
        <v>LONG FLANGE, 1.25-600RFLWN x 9</v>
      </c>
      <c r="CA79" s="14">
        <v>9</v>
      </c>
      <c r="CC79" t="s">
        <v>226</v>
      </c>
      <c r="CD79" s="18" t="s">
        <v>227</v>
      </c>
      <c r="CE79" s="52" t="s">
        <v>65</v>
      </c>
      <c r="CF79" s="18" t="s">
        <v>66</v>
      </c>
      <c r="CG79" s="18" t="s">
        <v>67</v>
      </c>
      <c r="CH79" s="18">
        <v>1.5</v>
      </c>
      <c r="CI79" s="18">
        <v>1500</v>
      </c>
      <c r="CJ79" s="18">
        <v>4</v>
      </c>
      <c r="CK79" s="18" t="s">
        <v>87</v>
      </c>
      <c r="CO79" t="s">
        <v>3897</v>
      </c>
      <c r="CP79">
        <v>3.5024999999999999</v>
      </c>
      <c r="CR79" t="s">
        <v>5209</v>
      </c>
      <c r="CS79" s="16" t="s">
        <v>290</v>
      </c>
      <c r="CT79" s="14">
        <v>600</v>
      </c>
      <c r="CU79" s="14">
        <v>1</v>
      </c>
      <c r="CV79" s="11">
        <v>9</v>
      </c>
      <c r="CW79" s="11" t="s">
        <v>62</v>
      </c>
      <c r="CX79" s="103">
        <v>1</v>
      </c>
      <c r="CY79" s="11">
        <v>2.125</v>
      </c>
      <c r="CZ79" s="42">
        <v>0.5625</v>
      </c>
      <c r="DA79" s="107">
        <v>600</v>
      </c>
      <c r="DB79" s="18">
        <v>4.875</v>
      </c>
      <c r="DC79" s="18">
        <v>0.6875</v>
      </c>
      <c r="DD79" s="18">
        <v>2</v>
      </c>
      <c r="DE79" s="11">
        <v>0.625</v>
      </c>
      <c r="DF79" s="11">
        <v>4</v>
      </c>
      <c r="DG79" s="11">
        <v>0.75</v>
      </c>
      <c r="DH79" s="11">
        <v>3.5</v>
      </c>
      <c r="DI79" s="42">
        <v>90</v>
      </c>
      <c r="DJ79" s="11">
        <v>11</v>
      </c>
      <c r="DK79" s="43" t="s">
        <v>5210</v>
      </c>
      <c r="DL79" s="90" t="s">
        <v>3796</v>
      </c>
      <c r="DM79" s="18">
        <v>0</v>
      </c>
      <c r="DN79" s="18" t="s">
        <v>3797</v>
      </c>
      <c r="DO79" t="s">
        <v>5069</v>
      </c>
      <c r="DP79">
        <v>65280</v>
      </c>
      <c r="DQ79" t="s">
        <v>5064</v>
      </c>
      <c r="DR79" s="16" t="s">
        <v>290</v>
      </c>
    </row>
    <row r="80" spans="1:122" x14ac:dyDescent="0.35">
      <c r="A80" s="156" t="s">
        <v>6498</v>
      </c>
      <c r="B80" s="11">
        <v>3.0000000000000004</v>
      </c>
      <c r="C80" s="11">
        <v>10</v>
      </c>
      <c r="D80" t="s">
        <v>299</v>
      </c>
      <c r="E80" s="21" t="s">
        <v>290</v>
      </c>
      <c r="F80" s="11">
        <v>3.5</v>
      </c>
      <c r="G80" s="12">
        <v>3.26</v>
      </c>
      <c r="H80" s="11">
        <v>0.12</v>
      </c>
      <c r="I80" t="s">
        <v>290</v>
      </c>
      <c r="J80" s="11">
        <v>10</v>
      </c>
      <c r="K80" s="21" t="s">
        <v>290</v>
      </c>
      <c r="L80" s="11" t="s">
        <v>299</v>
      </c>
      <c r="M80" t="s">
        <v>290</v>
      </c>
      <c r="N80" s="159" t="s">
        <v>290</v>
      </c>
      <c r="P80" s="18" t="s">
        <v>290</v>
      </c>
      <c r="Q80" s="18" t="s">
        <v>290</v>
      </c>
      <c r="S80" t="s">
        <v>290</v>
      </c>
      <c r="T80" t="s">
        <v>290</v>
      </c>
      <c r="V80" t="s">
        <v>290</v>
      </c>
      <c r="X80" s="156" t="s">
        <v>6498</v>
      </c>
      <c r="Y80" s="11">
        <v>3.0000000000000004</v>
      </c>
      <c r="Z80" s="11">
        <v>10</v>
      </c>
      <c r="AA80" t="s">
        <v>299</v>
      </c>
      <c r="AB80" s="21" t="s">
        <v>290</v>
      </c>
      <c r="AC80" s="11">
        <v>3.5</v>
      </c>
      <c r="AD80" s="12">
        <v>3.26</v>
      </c>
      <c r="AE80" s="11">
        <v>0.12</v>
      </c>
      <c r="AF80" t="s">
        <v>290</v>
      </c>
      <c r="AG80" s="11">
        <v>10</v>
      </c>
      <c r="AH80" s="21" t="s">
        <v>290</v>
      </c>
      <c r="AI80" s="11" t="s">
        <v>299</v>
      </c>
      <c r="AJ80" t="s">
        <v>290</v>
      </c>
      <c r="AK80" s="159" t="s">
        <v>290</v>
      </c>
      <c r="AT80" t="str">
        <f t="shared" si="20"/>
        <v>900-NPS2.5</v>
      </c>
      <c r="AU80" s="14">
        <v>900</v>
      </c>
      <c r="AV80" s="42">
        <f t="shared" si="28"/>
        <v>2.5</v>
      </c>
      <c r="AW80" s="14">
        <v>2.5</v>
      </c>
      <c r="AX80" s="18">
        <v>9.625</v>
      </c>
      <c r="AY80" s="18">
        <v>1.625</v>
      </c>
      <c r="AZ80" s="18">
        <v>4.125</v>
      </c>
      <c r="BA80" s="42">
        <f t="shared" si="21"/>
        <v>1.1875</v>
      </c>
      <c r="BB80" s="11">
        <v>4.875</v>
      </c>
      <c r="BC80" s="11">
        <v>8</v>
      </c>
      <c r="BD80" s="11">
        <v>1.125</v>
      </c>
      <c r="BE80" s="11">
        <v>1</v>
      </c>
      <c r="BF80" s="11">
        <v>7.5</v>
      </c>
      <c r="BG80" s="11">
        <v>72</v>
      </c>
      <c r="BH80" s="42">
        <f t="shared" si="22"/>
        <v>45</v>
      </c>
      <c r="BI80" s="43" t="str">
        <f t="shared" si="23"/>
        <v>LONG FLANGE, 2.5-900RFLWN</v>
      </c>
      <c r="BJ80" s="44"/>
      <c r="BK80" t="str">
        <f t="shared" si="24"/>
        <v>600-NPS1.5x9</v>
      </c>
      <c r="BL80" s="14">
        <v>600</v>
      </c>
      <c r="BM80" s="42">
        <f t="shared" si="29"/>
        <v>1.5</v>
      </c>
      <c r="BN80" s="14">
        <v>1.5</v>
      </c>
      <c r="BO80" s="18">
        <v>6.125</v>
      </c>
      <c r="BP80" s="18">
        <v>0.875</v>
      </c>
      <c r="BQ80" s="18">
        <v>2.875</v>
      </c>
      <c r="BR80" s="42">
        <f t="shared" si="25"/>
        <v>0.625</v>
      </c>
      <c r="BS80" s="11">
        <v>2.75</v>
      </c>
      <c r="BT80" s="11">
        <v>4</v>
      </c>
      <c r="BU80" s="11">
        <v>0.875</v>
      </c>
      <c r="BV80" s="11">
        <v>0.75</v>
      </c>
      <c r="BW80" s="11">
        <v>4.5</v>
      </c>
      <c r="BX80" s="11">
        <v>17</v>
      </c>
      <c r="BY80" s="42">
        <f t="shared" si="26"/>
        <v>90</v>
      </c>
      <c r="BZ80" s="43" t="str">
        <f t="shared" si="27"/>
        <v>LONG FLANGE, 1.5-600RFLWN x 9</v>
      </c>
      <c r="CA80" s="14">
        <v>9</v>
      </c>
      <c r="CC80" t="s">
        <v>228</v>
      </c>
      <c r="CD80" s="18" t="s">
        <v>229</v>
      </c>
      <c r="CE80" s="52" t="s">
        <v>65</v>
      </c>
      <c r="CF80" s="18" t="s">
        <v>66</v>
      </c>
      <c r="CG80" s="18" t="s">
        <v>225</v>
      </c>
      <c r="CH80" s="18">
        <v>1.5</v>
      </c>
      <c r="CI80" s="18">
        <v>1500</v>
      </c>
      <c r="CJ80" s="18">
        <v>9</v>
      </c>
      <c r="CK80" s="18" t="s">
        <v>87</v>
      </c>
      <c r="CO80" t="s">
        <v>3898</v>
      </c>
      <c r="CP80">
        <v>3.5024999999999999</v>
      </c>
      <c r="CR80" t="s">
        <v>5211</v>
      </c>
      <c r="CS80" s="16" t="s">
        <v>290</v>
      </c>
      <c r="CT80" s="14">
        <v>600</v>
      </c>
      <c r="CU80" s="14">
        <v>1.25</v>
      </c>
      <c r="CV80" s="11">
        <v>9</v>
      </c>
      <c r="CW80" s="11" t="s">
        <v>62</v>
      </c>
      <c r="CX80" s="103">
        <v>1.25</v>
      </c>
      <c r="CY80" s="11">
        <v>2.5</v>
      </c>
      <c r="CZ80" s="42">
        <v>0.625</v>
      </c>
      <c r="DA80" s="107">
        <v>600</v>
      </c>
      <c r="DB80" s="18">
        <v>5.25</v>
      </c>
      <c r="DC80" s="18">
        <v>0.8125</v>
      </c>
      <c r="DD80" s="18">
        <v>2.5</v>
      </c>
      <c r="DE80" s="11">
        <v>0.625</v>
      </c>
      <c r="DF80" s="11">
        <v>4</v>
      </c>
      <c r="DG80" s="11">
        <v>0.75</v>
      </c>
      <c r="DH80" s="11">
        <v>3.875</v>
      </c>
      <c r="DI80" s="42">
        <v>90</v>
      </c>
      <c r="DJ80" s="11">
        <v>14</v>
      </c>
      <c r="DK80" s="43" t="s">
        <v>5212</v>
      </c>
      <c r="DL80" s="90" t="s">
        <v>3796</v>
      </c>
      <c r="DM80" s="18">
        <v>0</v>
      </c>
      <c r="DN80" s="18" t="s">
        <v>3797</v>
      </c>
      <c r="DO80" t="s">
        <v>5072</v>
      </c>
      <c r="DP80">
        <v>12800</v>
      </c>
      <c r="DQ80" t="s">
        <v>5064</v>
      </c>
      <c r="DR80" s="16" t="s">
        <v>290</v>
      </c>
    </row>
    <row r="81" spans="1:122" x14ac:dyDescent="0.35">
      <c r="A81" s="158" t="s">
        <v>6499</v>
      </c>
      <c r="B81" s="11">
        <v>3.0000000000000004</v>
      </c>
      <c r="C81">
        <v>40</v>
      </c>
      <c r="D81" t="s">
        <v>299</v>
      </c>
      <c r="E81" s="21" t="s">
        <v>290</v>
      </c>
      <c r="F81" s="11">
        <v>3.5</v>
      </c>
      <c r="G81" s="12">
        <v>3.0680000000000001</v>
      </c>
      <c r="H81" s="11">
        <v>0.216</v>
      </c>
      <c r="I81" t="s">
        <v>290</v>
      </c>
      <c r="J81">
        <v>40</v>
      </c>
      <c r="K81" s="21" t="s">
        <v>290</v>
      </c>
      <c r="L81" s="1" t="s">
        <v>299</v>
      </c>
      <c r="M81" t="s">
        <v>290</v>
      </c>
      <c r="N81" s="159" t="s">
        <v>290</v>
      </c>
      <c r="P81" s="18" t="s">
        <v>290</v>
      </c>
      <c r="Q81" s="18" t="s">
        <v>290</v>
      </c>
      <c r="S81" t="s">
        <v>290</v>
      </c>
      <c r="T81" t="s">
        <v>290</v>
      </c>
      <c r="V81" t="s">
        <v>290</v>
      </c>
      <c r="X81" s="158" t="s">
        <v>6499</v>
      </c>
      <c r="Y81" s="11">
        <v>3.0000000000000004</v>
      </c>
      <c r="Z81">
        <v>40</v>
      </c>
      <c r="AA81" t="s">
        <v>299</v>
      </c>
      <c r="AB81" s="21" t="s">
        <v>290</v>
      </c>
      <c r="AC81" s="11">
        <v>3.5</v>
      </c>
      <c r="AD81" s="12">
        <v>3.0680000000000001</v>
      </c>
      <c r="AE81" s="11">
        <v>0.216</v>
      </c>
      <c r="AF81" t="s">
        <v>290</v>
      </c>
      <c r="AG81">
        <v>40</v>
      </c>
      <c r="AH81" s="21" t="s">
        <v>290</v>
      </c>
      <c r="AI81" s="1" t="s">
        <v>299</v>
      </c>
      <c r="AJ81" t="s">
        <v>290</v>
      </c>
      <c r="AK81" s="159" t="s">
        <v>290</v>
      </c>
      <c r="AT81" t="str">
        <f t="shared" si="20"/>
        <v>900-NPS3</v>
      </c>
      <c r="AU81" s="14">
        <v>900</v>
      </c>
      <c r="AV81" s="42">
        <f t="shared" si="28"/>
        <v>3</v>
      </c>
      <c r="AW81" s="14">
        <v>3</v>
      </c>
      <c r="AX81" s="18">
        <v>9.5</v>
      </c>
      <c r="AY81" s="14">
        <v>1.5</v>
      </c>
      <c r="AZ81" s="18">
        <v>5</v>
      </c>
      <c r="BA81" s="42">
        <f t="shared" si="21"/>
        <v>1</v>
      </c>
      <c r="BB81" s="11">
        <v>5</v>
      </c>
      <c r="BC81" s="11">
        <v>8</v>
      </c>
      <c r="BD81" s="11">
        <v>1</v>
      </c>
      <c r="BE81" s="11">
        <v>0.875</v>
      </c>
      <c r="BF81" s="11">
        <v>7.5</v>
      </c>
      <c r="BG81" s="11">
        <v>65</v>
      </c>
      <c r="BH81" s="42">
        <f t="shared" si="22"/>
        <v>45</v>
      </c>
      <c r="BI81" s="43" t="str">
        <f t="shared" si="23"/>
        <v>LONG FLANGE, 3-900RFLWN</v>
      </c>
      <c r="BJ81" s="44"/>
      <c r="BK81" t="str">
        <f t="shared" si="24"/>
        <v>600-NPS2x9</v>
      </c>
      <c r="BL81" s="14">
        <v>600</v>
      </c>
      <c r="BM81" s="42">
        <f t="shared" si="29"/>
        <v>2</v>
      </c>
      <c r="BN81" s="14">
        <v>2</v>
      </c>
      <c r="BO81" s="18">
        <v>6.5</v>
      </c>
      <c r="BP81" s="18">
        <v>1</v>
      </c>
      <c r="BQ81" s="18">
        <v>3.625</v>
      </c>
      <c r="BR81" s="42">
        <f t="shared" si="25"/>
        <v>0.625</v>
      </c>
      <c r="BS81" s="11">
        <v>3.25</v>
      </c>
      <c r="BT81" s="11">
        <v>8</v>
      </c>
      <c r="BU81" s="11">
        <v>0.75</v>
      </c>
      <c r="BV81" s="11">
        <v>0.625</v>
      </c>
      <c r="BW81" s="11">
        <v>5</v>
      </c>
      <c r="BX81" s="11">
        <v>21</v>
      </c>
      <c r="BY81" s="42">
        <f t="shared" si="26"/>
        <v>45</v>
      </c>
      <c r="BZ81" s="43" t="str">
        <f t="shared" si="27"/>
        <v>LONG FLANGE, 2-600RFLWN x 9</v>
      </c>
      <c r="CA81" s="14">
        <v>9</v>
      </c>
      <c r="CC81" t="s">
        <v>230</v>
      </c>
      <c r="CD81" s="18" t="s">
        <v>231</v>
      </c>
      <c r="CE81" s="52" t="s">
        <v>65</v>
      </c>
      <c r="CF81" s="18" t="s">
        <v>66</v>
      </c>
      <c r="CG81" s="18" t="s">
        <v>67</v>
      </c>
      <c r="CH81" s="18">
        <v>1.5</v>
      </c>
      <c r="CI81" s="18">
        <v>1500</v>
      </c>
      <c r="CJ81" s="18">
        <v>9</v>
      </c>
      <c r="CK81" s="18" t="s">
        <v>87</v>
      </c>
      <c r="CO81" t="s">
        <v>3899</v>
      </c>
      <c r="CP81">
        <v>3.5024999999999999</v>
      </c>
      <c r="CR81" t="s">
        <v>5213</v>
      </c>
      <c r="CS81" s="16" t="s">
        <v>290</v>
      </c>
      <c r="CT81" s="14">
        <v>600</v>
      </c>
      <c r="CU81" s="14">
        <v>1.5</v>
      </c>
      <c r="CV81" s="11">
        <v>9</v>
      </c>
      <c r="CW81" s="11" t="s">
        <v>62</v>
      </c>
      <c r="CX81" s="103">
        <v>1.5</v>
      </c>
      <c r="CY81" s="11">
        <v>2.75</v>
      </c>
      <c r="CZ81" s="42">
        <v>0.625</v>
      </c>
      <c r="DA81" s="107">
        <v>600</v>
      </c>
      <c r="DB81" s="18">
        <v>6.125</v>
      </c>
      <c r="DC81" s="18">
        <v>0.875</v>
      </c>
      <c r="DD81" s="18">
        <v>2.875</v>
      </c>
      <c r="DE81" s="11">
        <v>0.75</v>
      </c>
      <c r="DF81" s="11">
        <v>4</v>
      </c>
      <c r="DG81" s="11">
        <v>0.875</v>
      </c>
      <c r="DH81" s="11">
        <v>4.5</v>
      </c>
      <c r="DI81" s="42">
        <v>90</v>
      </c>
      <c r="DJ81" s="11">
        <v>17</v>
      </c>
      <c r="DK81" s="43" t="s">
        <v>5214</v>
      </c>
      <c r="DL81" s="90" t="s">
        <v>3796</v>
      </c>
      <c r="DM81" s="18">
        <v>0</v>
      </c>
      <c r="DN81" s="18" t="s">
        <v>3797</v>
      </c>
      <c r="DO81" t="s">
        <v>5075</v>
      </c>
      <c r="DP81">
        <v>11861940</v>
      </c>
      <c r="DQ81" t="s">
        <v>5064</v>
      </c>
      <c r="DR81" s="16" t="s">
        <v>290</v>
      </c>
    </row>
    <row r="82" spans="1:122" x14ac:dyDescent="0.35">
      <c r="A82" s="158" t="s">
        <v>6500</v>
      </c>
      <c r="B82" s="11">
        <v>3.0000000000000004</v>
      </c>
      <c r="C82" t="s">
        <v>6422</v>
      </c>
      <c r="D82" t="s">
        <v>299</v>
      </c>
      <c r="E82" s="21" t="s">
        <v>290</v>
      </c>
      <c r="F82" s="11">
        <v>3.5</v>
      </c>
      <c r="G82" s="12">
        <v>3.0680000000000001</v>
      </c>
      <c r="H82" s="11">
        <v>0.216</v>
      </c>
      <c r="I82" t="s">
        <v>6422</v>
      </c>
      <c r="J82">
        <v>1</v>
      </c>
      <c r="K82" s="21" t="s">
        <v>290</v>
      </c>
      <c r="L82" s="1" t="s">
        <v>299</v>
      </c>
      <c r="M82" t="s">
        <v>290</v>
      </c>
      <c r="N82" s="159" t="s">
        <v>290</v>
      </c>
      <c r="P82" s="18" t="s">
        <v>290</v>
      </c>
      <c r="Q82" s="18" t="s">
        <v>290</v>
      </c>
      <c r="S82" t="s">
        <v>290</v>
      </c>
      <c r="T82" t="s">
        <v>290</v>
      </c>
      <c r="V82" t="s">
        <v>290</v>
      </c>
      <c r="X82" s="158" t="s">
        <v>6500</v>
      </c>
      <c r="Y82" s="11">
        <v>3.0000000000000004</v>
      </c>
      <c r="Z82" t="s">
        <v>6422</v>
      </c>
      <c r="AA82" t="s">
        <v>299</v>
      </c>
      <c r="AB82" s="21" t="s">
        <v>290</v>
      </c>
      <c r="AC82" s="11">
        <v>3.5</v>
      </c>
      <c r="AD82" s="12">
        <v>3.0680000000000001</v>
      </c>
      <c r="AE82" s="11">
        <v>0.216</v>
      </c>
      <c r="AF82" t="s">
        <v>6422</v>
      </c>
      <c r="AG82">
        <v>1</v>
      </c>
      <c r="AH82" s="21" t="s">
        <v>290</v>
      </c>
      <c r="AI82" s="1" t="s">
        <v>299</v>
      </c>
      <c r="AJ82" t="s">
        <v>290</v>
      </c>
      <c r="AK82" s="159" t="s">
        <v>290</v>
      </c>
      <c r="AT82" t="str">
        <f t="shared" si="20"/>
        <v>900-NPS4</v>
      </c>
      <c r="AU82" s="14">
        <v>900</v>
      </c>
      <c r="AV82" s="42">
        <f t="shared" si="28"/>
        <v>4</v>
      </c>
      <c r="AW82" s="14">
        <v>4</v>
      </c>
      <c r="AX82" s="18">
        <v>11.5</v>
      </c>
      <c r="AY82" s="18">
        <v>1.75</v>
      </c>
      <c r="AZ82" s="18">
        <v>6.1875</v>
      </c>
      <c r="BA82" s="42">
        <f t="shared" si="21"/>
        <v>1.125</v>
      </c>
      <c r="BB82" s="11">
        <v>6.25</v>
      </c>
      <c r="BC82" s="11">
        <v>8</v>
      </c>
      <c r="BD82" s="11">
        <v>1.25</v>
      </c>
      <c r="BE82" s="11">
        <v>1.125</v>
      </c>
      <c r="BF82" s="11">
        <v>9.25</v>
      </c>
      <c r="BG82" s="11">
        <v>98</v>
      </c>
      <c r="BH82" s="42">
        <f t="shared" si="22"/>
        <v>45</v>
      </c>
      <c r="BI82" s="43" t="str">
        <f t="shared" si="23"/>
        <v>LONG FLANGE, 4-900RFLWN</v>
      </c>
      <c r="BJ82" s="44"/>
      <c r="BK82" t="str">
        <f t="shared" si="24"/>
        <v>600-NPS2.5x9</v>
      </c>
      <c r="BL82" s="14">
        <v>600</v>
      </c>
      <c r="BM82" s="42">
        <f t="shared" si="29"/>
        <v>2.5</v>
      </c>
      <c r="BN82" s="14">
        <v>2.5</v>
      </c>
      <c r="BO82" s="18">
        <v>7.5</v>
      </c>
      <c r="BP82" s="18">
        <v>1.125</v>
      </c>
      <c r="BQ82" s="18">
        <v>4.125</v>
      </c>
      <c r="BR82" s="42">
        <f t="shared" si="25"/>
        <v>0.71875</v>
      </c>
      <c r="BS82" s="11">
        <v>3.9375</v>
      </c>
      <c r="BT82" s="11">
        <v>8</v>
      </c>
      <c r="BU82" s="11">
        <v>0.875</v>
      </c>
      <c r="BV82" s="11">
        <v>0.75</v>
      </c>
      <c r="BW82" s="11">
        <v>5.875</v>
      </c>
      <c r="BX82" s="11">
        <v>29</v>
      </c>
      <c r="BY82" s="42">
        <f t="shared" si="26"/>
        <v>45</v>
      </c>
      <c r="BZ82" s="43" t="str">
        <f t="shared" si="27"/>
        <v>LONG FLANGE, 2.5-600RFLWN x 9</v>
      </c>
      <c r="CA82" s="14">
        <v>9</v>
      </c>
      <c r="CC82" t="s">
        <v>232</v>
      </c>
      <c r="CD82" s="18" t="s">
        <v>233</v>
      </c>
      <c r="CE82" s="52" t="s">
        <v>65</v>
      </c>
      <c r="CF82" s="18" t="s">
        <v>66</v>
      </c>
      <c r="CG82" s="18" t="s">
        <v>67</v>
      </c>
      <c r="CH82" s="18">
        <v>1.5</v>
      </c>
      <c r="CI82" s="18">
        <v>1500</v>
      </c>
      <c r="CJ82" s="18">
        <v>10</v>
      </c>
      <c r="CK82" s="18" t="s">
        <v>87</v>
      </c>
      <c r="CO82" t="s">
        <v>3900</v>
      </c>
      <c r="CP82">
        <v>3.5024999999999999</v>
      </c>
      <c r="CR82" t="s">
        <v>5215</v>
      </c>
      <c r="CS82" s="16" t="s">
        <v>290</v>
      </c>
      <c r="CT82" s="14">
        <v>600</v>
      </c>
      <c r="CU82" s="14">
        <v>2</v>
      </c>
      <c r="CV82" s="11">
        <v>9</v>
      </c>
      <c r="CW82" s="11" t="s">
        <v>62</v>
      </c>
      <c r="CX82" s="103">
        <v>2</v>
      </c>
      <c r="CY82" s="11">
        <v>3.25</v>
      </c>
      <c r="CZ82" s="42">
        <v>0.625</v>
      </c>
      <c r="DA82" s="107">
        <v>600</v>
      </c>
      <c r="DB82" s="18">
        <v>6.5</v>
      </c>
      <c r="DC82" s="18">
        <v>1</v>
      </c>
      <c r="DD82" s="18">
        <v>3.625</v>
      </c>
      <c r="DE82" s="11">
        <v>0.625</v>
      </c>
      <c r="DF82" s="11">
        <v>8</v>
      </c>
      <c r="DG82" s="11">
        <v>0.75</v>
      </c>
      <c r="DH82" s="11">
        <v>5</v>
      </c>
      <c r="DI82" s="42">
        <v>45</v>
      </c>
      <c r="DJ82" s="11">
        <v>21</v>
      </c>
      <c r="DK82" s="43" t="s">
        <v>5216</v>
      </c>
      <c r="DL82" s="90" t="s">
        <v>3796</v>
      </c>
      <c r="DM82" s="18">
        <v>0</v>
      </c>
      <c r="DN82" s="18" t="s">
        <v>3797</v>
      </c>
      <c r="DO82" t="s">
        <v>5078</v>
      </c>
      <c r="DP82">
        <v>1262987</v>
      </c>
      <c r="DQ82" t="s">
        <v>5064</v>
      </c>
      <c r="DR82" s="16" t="s">
        <v>290</v>
      </c>
    </row>
    <row r="83" spans="1:122" x14ac:dyDescent="0.35">
      <c r="A83" s="158" t="s">
        <v>6501</v>
      </c>
      <c r="B83" s="11">
        <v>3.0000000000000004</v>
      </c>
      <c r="C83">
        <v>80</v>
      </c>
      <c r="D83" t="s">
        <v>299</v>
      </c>
      <c r="E83" s="21" t="s">
        <v>290</v>
      </c>
      <c r="F83" s="11">
        <v>3.5</v>
      </c>
      <c r="G83" s="12">
        <v>2.9</v>
      </c>
      <c r="H83" s="11">
        <v>0.3</v>
      </c>
      <c r="I83" t="s">
        <v>290</v>
      </c>
      <c r="J83">
        <v>80</v>
      </c>
      <c r="K83" s="21" t="s">
        <v>290</v>
      </c>
      <c r="L83" s="1" t="s">
        <v>299</v>
      </c>
      <c r="M83" t="s">
        <v>290</v>
      </c>
      <c r="N83" s="159" t="s">
        <v>290</v>
      </c>
      <c r="P83" s="18" t="s">
        <v>290</v>
      </c>
      <c r="Q83" s="18" t="s">
        <v>290</v>
      </c>
      <c r="S83" t="s">
        <v>290</v>
      </c>
      <c r="T83" t="s">
        <v>290</v>
      </c>
      <c r="V83" t="s">
        <v>290</v>
      </c>
      <c r="X83" s="158" t="s">
        <v>6501</v>
      </c>
      <c r="Y83" s="11">
        <v>3.0000000000000004</v>
      </c>
      <c r="Z83">
        <v>80</v>
      </c>
      <c r="AA83" t="s">
        <v>299</v>
      </c>
      <c r="AB83" s="21" t="s">
        <v>290</v>
      </c>
      <c r="AC83" s="11">
        <v>3.5</v>
      </c>
      <c r="AD83" s="12">
        <v>2.9</v>
      </c>
      <c r="AE83" s="11">
        <v>0.3</v>
      </c>
      <c r="AF83" t="s">
        <v>290</v>
      </c>
      <c r="AG83">
        <v>80</v>
      </c>
      <c r="AH83" s="21" t="s">
        <v>290</v>
      </c>
      <c r="AI83" s="1" t="s">
        <v>299</v>
      </c>
      <c r="AJ83" t="s">
        <v>290</v>
      </c>
      <c r="AK83" s="159" t="s">
        <v>290</v>
      </c>
      <c r="AT83" t="str">
        <f t="shared" si="20"/>
        <v>900-NPS5</v>
      </c>
      <c r="AU83" s="14">
        <v>900</v>
      </c>
      <c r="AV83" s="42">
        <f t="shared" si="28"/>
        <v>5</v>
      </c>
      <c r="AW83" s="14">
        <v>5</v>
      </c>
      <c r="AX83" s="18">
        <v>13.75</v>
      </c>
      <c r="AY83" s="18">
        <v>2</v>
      </c>
      <c r="AZ83" s="18">
        <v>7.3125</v>
      </c>
      <c r="BA83" s="42">
        <f t="shared" si="21"/>
        <v>1.25</v>
      </c>
      <c r="BB83" s="11">
        <v>7.5</v>
      </c>
      <c r="BC83" s="11">
        <v>8</v>
      </c>
      <c r="BD83" s="11">
        <v>1.375</v>
      </c>
      <c r="BE83" s="11">
        <v>1.25</v>
      </c>
      <c r="BF83" s="11">
        <v>11</v>
      </c>
      <c r="BG83" s="11">
        <v>143</v>
      </c>
      <c r="BH83" s="42">
        <f t="shared" si="22"/>
        <v>45</v>
      </c>
      <c r="BI83" s="43" t="str">
        <f t="shared" si="23"/>
        <v>LONG FLANGE, 5-900RFLWN</v>
      </c>
      <c r="BJ83" s="44"/>
      <c r="BK83" t="str">
        <f t="shared" si="24"/>
        <v>600-NPS3x9</v>
      </c>
      <c r="BL83" s="14">
        <v>600</v>
      </c>
      <c r="BM83" s="42">
        <f t="shared" si="29"/>
        <v>3</v>
      </c>
      <c r="BN83" s="14">
        <v>3</v>
      </c>
      <c r="BO83" s="18">
        <v>8.25</v>
      </c>
      <c r="BP83" s="14">
        <v>1.25</v>
      </c>
      <c r="BQ83" s="18">
        <v>5</v>
      </c>
      <c r="BR83" s="42">
        <f t="shared" si="25"/>
        <v>0.8125</v>
      </c>
      <c r="BS83" s="11">
        <v>4.625</v>
      </c>
      <c r="BT83" s="11">
        <v>8</v>
      </c>
      <c r="BU83" s="11">
        <v>0.875</v>
      </c>
      <c r="BV83" s="11">
        <v>0.75</v>
      </c>
      <c r="BW83" s="11">
        <v>6.625</v>
      </c>
      <c r="BX83" s="11">
        <v>38</v>
      </c>
      <c r="BY83" s="42">
        <f t="shared" si="26"/>
        <v>45</v>
      </c>
      <c r="BZ83" s="43" t="str">
        <f t="shared" si="27"/>
        <v>LONG FLANGE, 3-600RFLWN x 9</v>
      </c>
      <c r="CA83" s="14">
        <v>9</v>
      </c>
      <c r="CC83" t="s">
        <v>234</v>
      </c>
      <c r="CD83" s="18" t="s">
        <v>235</v>
      </c>
      <c r="CE83" s="52" t="s">
        <v>65</v>
      </c>
      <c r="CF83" s="18" t="s">
        <v>66</v>
      </c>
      <c r="CG83" s="18" t="s">
        <v>225</v>
      </c>
      <c r="CH83" s="18">
        <v>1.5</v>
      </c>
      <c r="CI83" s="18">
        <v>1500</v>
      </c>
      <c r="CJ83" s="18">
        <v>12</v>
      </c>
      <c r="CK83" s="18" t="s">
        <v>87</v>
      </c>
      <c r="CO83" t="s">
        <v>3901</v>
      </c>
      <c r="CP83">
        <v>3.5024999999999999</v>
      </c>
      <c r="CR83" t="s">
        <v>5217</v>
      </c>
      <c r="CS83" s="16" t="s">
        <v>290</v>
      </c>
      <c r="CT83" s="14">
        <v>600</v>
      </c>
      <c r="CU83" s="14">
        <v>2.5</v>
      </c>
      <c r="CV83" s="11">
        <v>9</v>
      </c>
      <c r="CW83" s="11" t="s">
        <v>62</v>
      </c>
      <c r="CX83" s="103">
        <v>2.5</v>
      </c>
      <c r="CY83" s="11">
        <v>3.9375</v>
      </c>
      <c r="CZ83" s="42">
        <v>0.71875</v>
      </c>
      <c r="DA83" s="107">
        <v>600</v>
      </c>
      <c r="DB83" s="18">
        <v>7.5</v>
      </c>
      <c r="DC83" s="18">
        <v>1.125</v>
      </c>
      <c r="DD83" s="18">
        <v>4.125</v>
      </c>
      <c r="DE83" s="11">
        <v>0.75</v>
      </c>
      <c r="DF83" s="11">
        <v>8</v>
      </c>
      <c r="DG83" s="11">
        <v>0.875</v>
      </c>
      <c r="DH83" s="11">
        <v>5.875</v>
      </c>
      <c r="DI83" s="42">
        <v>45</v>
      </c>
      <c r="DJ83" s="11">
        <v>29</v>
      </c>
      <c r="DK83" s="43" t="s">
        <v>5218</v>
      </c>
      <c r="DL83" s="90" t="s">
        <v>3796</v>
      </c>
      <c r="DM83" s="18">
        <v>0</v>
      </c>
      <c r="DN83" s="18" t="s">
        <v>3797</v>
      </c>
      <c r="DO83" t="s">
        <v>5081</v>
      </c>
      <c r="DP83">
        <v>7448044</v>
      </c>
      <c r="DQ83" t="s">
        <v>5064</v>
      </c>
      <c r="DR83" s="16" t="s">
        <v>290</v>
      </c>
    </row>
    <row r="84" spans="1:122" x14ac:dyDescent="0.35">
      <c r="A84" s="158" t="s">
        <v>6502</v>
      </c>
      <c r="B84" s="11">
        <v>3.0000000000000004</v>
      </c>
      <c r="C84" s="11">
        <v>160</v>
      </c>
      <c r="D84" t="s">
        <v>299</v>
      </c>
      <c r="E84" s="21" t="s">
        <v>3815</v>
      </c>
      <c r="F84" s="11">
        <v>3.5</v>
      </c>
      <c r="G84" s="12">
        <v>2.6259999999999999</v>
      </c>
      <c r="H84" s="11">
        <v>0.437</v>
      </c>
      <c r="I84" t="s">
        <v>290</v>
      </c>
      <c r="J84" s="11">
        <v>160</v>
      </c>
      <c r="K84" s="21" t="s">
        <v>290</v>
      </c>
      <c r="L84" s="1" t="s">
        <v>299</v>
      </c>
      <c r="M84" t="s">
        <v>290</v>
      </c>
      <c r="N84" s="159" t="s">
        <v>290</v>
      </c>
      <c r="P84" s="18" t="s">
        <v>290</v>
      </c>
      <c r="Q84" s="18" t="s">
        <v>290</v>
      </c>
      <c r="S84" t="s">
        <v>290</v>
      </c>
      <c r="T84" t="s">
        <v>290</v>
      </c>
      <c r="V84" t="s">
        <v>290</v>
      </c>
      <c r="X84" s="158" t="s">
        <v>6502</v>
      </c>
      <c r="Y84" s="11">
        <v>3.0000000000000004</v>
      </c>
      <c r="Z84" s="11">
        <v>160</v>
      </c>
      <c r="AA84" t="s">
        <v>299</v>
      </c>
      <c r="AB84" s="21" t="s">
        <v>290</v>
      </c>
      <c r="AC84" s="11">
        <v>3.5</v>
      </c>
      <c r="AD84" s="12">
        <v>2.6259999999999999</v>
      </c>
      <c r="AE84" s="11">
        <v>0.437</v>
      </c>
      <c r="AF84" t="s">
        <v>290</v>
      </c>
      <c r="AG84" s="11">
        <v>160</v>
      </c>
      <c r="AH84" s="21" t="s">
        <v>290</v>
      </c>
      <c r="AI84" s="1" t="s">
        <v>299</v>
      </c>
      <c r="AJ84" t="s">
        <v>290</v>
      </c>
      <c r="AK84" s="159" t="s">
        <v>290</v>
      </c>
      <c r="AT84" t="str">
        <f t="shared" si="20"/>
        <v>900-NPS6</v>
      </c>
      <c r="AU84" s="14">
        <v>900</v>
      </c>
      <c r="AV84" s="42">
        <f t="shared" si="28"/>
        <v>6</v>
      </c>
      <c r="AW84" s="14">
        <v>6</v>
      </c>
      <c r="AX84" s="18">
        <v>15</v>
      </c>
      <c r="AY84" s="18">
        <v>2.1875</v>
      </c>
      <c r="AZ84" s="18">
        <v>8.5</v>
      </c>
      <c r="BA84" s="42">
        <f t="shared" si="21"/>
        <v>1.625</v>
      </c>
      <c r="BB84" s="11">
        <v>9.25</v>
      </c>
      <c r="BC84" s="11">
        <v>12</v>
      </c>
      <c r="BD84" s="11">
        <v>1.25</v>
      </c>
      <c r="BE84" s="11">
        <v>1.125</v>
      </c>
      <c r="BF84" s="11">
        <v>12.5</v>
      </c>
      <c r="BG84" s="11">
        <v>199</v>
      </c>
      <c r="BH84" s="42">
        <f t="shared" si="22"/>
        <v>30</v>
      </c>
      <c r="BI84" s="43" t="str">
        <f t="shared" si="23"/>
        <v>LONG FLANGE, 6-900RFLWN</v>
      </c>
      <c r="BJ84" s="44"/>
      <c r="BK84" t="str">
        <f t="shared" si="24"/>
        <v>600-NPS3.5x9</v>
      </c>
      <c r="BL84" s="14">
        <v>600</v>
      </c>
      <c r="BM84" s="42">
        <f t="shared" si="29"/>
        <v>3.5</v>
      </c>
      <c r="BN84" s="14">
        <v>3.5</v>
      </c>
      <c r="BO84" s="18">
        <v>9</v>
      </c>
      <c r="BP84" s="18">
        <v>1.375</v>
      </c>
      <c r="BQ84" s="18">
        <v>5.5</v>
      </c>
      <c r="BR84" s="42">
        <f t="shared" si="25"/>
        <v>0.875</v>
      </c>
      <c r="BS84" s="11">
        <v>5.25</v>
      </c>
      <c r="BT84" s="11">
        <v>8</v>
      </c>
      <c r="BU84" s="11">
        <v>1</v>
      </c>
      <c r="BV84" s="11">
        <v>0.875</v>
      </c>
      <c r="BW84" s="11">
        <v>7.25</v>
      </c>
      <c r="BX84" s="11">
        <v>48</v>
      </c>
      <c r="BY84" s="42">
        <f t="shared" si="26"/>
        <v>45</v>
      </c>
      <c r="BZ84" s="43" t="str">
        <f t="shared" si="27"/>
        <v>LONG FLANGE, 3.5-600RFLWN x 9</v>
      </c>
      <c r="CA84" s="14">
        <v>9</v>
      </c>
      <c r="CC84" t="s">
        <v>236</v>
      </c>
      <c r="CD84" s="18" t="s">
        <v>237</v>
      </c>
      <c r="CE84" s="52" t="s">
        <v>65</v>
      </c>
      <c r="CF84" s="18" t="s">
        <v>66</v>
      </c>
      <c r="CG84" s="18" t="s">
        <v>67</v>
      </c>
      <c r="CH84" s="18">
        <v>4</v>
      </c>
      <c r="CI84" s="18">
        <v>1500</v>
      </c>
      <c r="CJ84" s="18">
        <v>10</v>
      </c>
      <c r="CK84" s="18" t="s">
        <v>87</v>
      </c>
      <c r="CO84" t="s">
        <v>3902</v>
      </c>
      <c r="CP84">
        <v>3.5024999999999999</v>
      </c>
      <c r="CR84" t="s">
        <v>5219</v>
      </c>
      <c r="CS84" s="16" t="s">
        <v>290</v>
      </c>
      <c r="CT84" s="14">
        <v>600</v>
      </c>
      <c r="CU84" s="14">
        <v>3</v>
      </c>
      <c r="CV84" s="11">
        <v>9</v>
      </c>
      <c r="CW84" s="11" t="s">
        <v>62</v>
      </c>
      <c r="CX84" s="103">
        <v>3</v>
      </c>
      <c r="CY84" s="11">
        <v>4.625</v>
      </c>
      <c r="CZ84" s="42">
        <v>0.8125</v>
      </c>
      <c r="DA84" s="107">
        <v>600</v>
      </c>
      <c r="DB84" s="18">
        <v>8.25</v>
      </c>
      <c r="DC84" s="14">
        <v>1.25</v>
      </c>
      <c r="DD84" s="18">
        <v>5</v>
      </c>
      <c r="DE84" s="11">
        <v>0.75</v>
      </c>
      <c r="DF84" s="11">
        <v>8</v>
      </c>
      <c r="DG84" s="11">
        <v>0.875</v>
      </c>
      <c r="DH84" s="11">
        <v>6.625</v>
      </c>
      <c r="DI84" s="42">
        <v>45</v>
      </c>
      <c r="DJ84" s="11">
        <v>38</v>
      </c>
      <c r="DK84" s="43" t="s">
        <v>5220</v>
      </c>
      <c r="DL84" s="90" t="s">
        <v>3796</v>
      </c>
      <c r="DM84" s="18">
        <v>0</v>
      </c>
      <c r="DN84" s="18" t="s">
        <v>3797</v>
      </c>
      <c r="DO84" t="s">
        <v>5084</v>
      </c>
      <c r="DP84">
        <v>16777215</v>
      </c>
      <c r="DQ84" t="s">
        <v>5064</v>
      </c>
      <c r="DR84" s="16" t="s">
        <v>290</v>
      </c>
    </row>
    <row r="85" spans="1:122" x14ac:dyDescent="0.35">
      <c r="A85" s="158" t="s">
        <v>6503</v>
      </c>
      <c r="B85" s="11">
        <v>3.0000000000000004</v>
      </c>
      <c r="C85" s="11" t="s">
        <v>272</v>
      </c>
      <c r="D85" t="s">
        <v>299</v>
      </c>
      <c r="E85" s="21" t="s">
        <v>290</v>
      </c>
      <c r="F85" s="11">
        <v>3.5</v>
      </c>
      <c r="G85" s="12">
        <v>2.9</v>
      </c>
      <c r="H85" s="11">
        <v>0.3</v>
      </c>
      <c r="I85" t="s">
        <v>272</v>
      </c>
      <c r="J85" s="11">
        <v>2</v>
      </c>
      <c r="K85" s="21" t="s">
        <v>290</v>
      </c>
      <c r="L85" s="1" t="s">
        <v>299</v>
      </c>
      <c r="M85" t="s">
        <v>290</v>
      </c>
      <c r="N85" s="159" t="s">
        <v>290</v>
      </c>
      <c r="P85" s="18" t="s">
        <v>290</v>
      </c>
      <c r="Q85" s="18" t="s">
        <v>290</v>
      </c>
      <c r="S85" t="s">
        <v>290</v>
      </c>
      <c r="T85" t="s">
        <v>290</v>
      </c>
      <c r="V85" t="s">
        <v>290</v>
      </c>
      <c r="X85" s="158" t="s">
        <v>6503</v>
      </c>
      <c r="Y85" s="11">
        <v>3.0000000000000004</v>
      </c>
      <c r="Z85" s="11" t="s">
        <v>272</v>
      </c>
      <c r="AA85" t="s">
        <v>299</v>
      </c>
      <c r="AB85" s="21" t="s">
        <v>290</v>
      </c>
      <c r="AC85" s="11">
        <v>3.5</v>
      </c>
      <c r="AD85" s="12">
        <v>2.9</v>
      </c>
      <c r="AE85" s="11">
        <v>0.3</v>
      </c>
      <c r="AF85" t="s">
        <v>272</v>
      </c>
      <c r="AG85" s="11">
        <v>2</v>
      </c>
      <c r="AH85" s="21" t="s">
        <v>290</v>
      </c>
      <c r="AI85" s="1" t="s">
        <v>299</v>
      </c>
      <c r="AJ85" t="s">
        <v>290</v>
      </c>
      <c r="AK85" s="159" t="s">
        <v>290</v>
      </c>
      <c r="AT85" t="str">
        <f t="shared" si="20"/>
        <v>900-NPS8</v>
      </c>
      <c r="AU85" s="14">
        <v>900</v>
      </c>
      <c r="AV85" s="42">
        <f t="shared" si="28"/>
        <v>8</v>
      </c>
      <c r="AW85" s="14">
        <v>8</v>
      </c>
      <c r="AX85" s="18">
        <v>18.5</v>
      </c>
      <c r="AY85" s="18">
        <v>2.5</v>
      </c>
      <c r="AZ85" s="18">
        <v>10.625</v>
      </c>
      <c r="BA85" s="42">
        <f t="shared" si="21"/>
        <v>1.875</v>
      </c>
      <c r="BB85" s="11">
        <v>11.75</v>
      </c>
      <c r="BC85" s="11">
        <v>12</v>
      </c>
      <c r="BD85" s="11">
        <v>1.5</v>
      </c>
      <c r="BE85" s="11">
        <v>1.375</v>
      </c>
      <c r="BF85" s="11">
        <v>15.5</v>
      </c>
      <c r="BG85" s="11">
        <v>310</v>
      </c>
      <c r="BH85" s="42">
        <f t="shared" si="22"/>
        <v>30</v>
      </c>
      <c r="BI85" s="43" t="str">
        <f t="shared" si="23"/>
        <v>LONG FLANGE, 8-900RFLWN</v>
      </c>
      <c r="BJ85" s="44"/>
      <c r="BK85" t="str">
        <f t="shared" si="24"/>
        <v>600-NPS4x12</v>
      </c>
      <c r="BL85" s="14">
        <v>600</v>
      </c>
      <c r="BM85" s="42">
        <f t="shared" si="29"/>
        <v>4</v>
      </c>
      <c r="BN85" s="14">
        <v>4</v>
      </c>
      <c r="BO85" s="18">
        <v>10.75</v>
      </c>
      <c r="BP85" s="18">
        <v>1.5</v>
      </c>
      <c r="BQ85" s="18">
        <v>6.1875</v>
      </c>
      <c r="BR85" s="42">
        <f t="shared" si="25"/>
        <v>1</v>
      </c>
      <c r="BS85" s="11">
        <v>6</v>
      </c>
      <c r="BT85" s="11">
        <v>8</v>
      </c>
      <c r="BU85" s="11">
        <v>1</v>
      </c>
      <c r="BV85" s="11">
        <v>0.875</v>
      </c>
      <c r="BW85" s="11">
        <v>8.5</v>
      </c>
      <c r="BX85" s="11">
        <v>80</v>
      </c>
      <c r="BY85" s="42">
        <f t="shared" si="26"/>
        <v>45</v>
      </c>
      <c r="BZ85" s="43" t="str">
        <f t="shared" si="27"/>
        <v>LONG FLANGE, 4-600RFLWN x 12</v>
      </c>
      <c r="CA85" s="14">
        <v>12</v>
      </c>
      <c r="CC85" t="s">
        <v>238</v>
      </c>
      <c r="CD85" s="18" t="s">
        <v>239</v>
      </c>
      <c r="CE85" s="52" t="s">
        <v>65</v>
      </c>
      <c r="CF85" s="18" t="s">
        <v>66</v>
      </c>
      <c r="CG85" s="18" t="s">
        <v>67</v>
      </c>
      <c r="CH85" s="18">
        <v>4</v>
      </c>
      <c r="CI85" s="18">
        <v>1500</v>
      </c>
      <c r="CJ85" s="18">
        <v>12</v>
      </c>
      <c r="CK85" s="18" t="s">
        <v>87</v>
      </c>
      <c r="CO85" t="s">
        <v>3903</v>
      </c>
      <c r="CP85">
        <v>3.5024999999999999</v>
      </c>
      <c r="CR85" t="s">
        <v>5221</v>
      </c>
      <c r="CS85" s="16" t="s">
        <v>290</v>
      </c>
      <c r="CT85" s="14">
        <v>600</v>
      </c>
      <c r="CU85" s="14">
        <v>3.5</v>
      </c>
      <c r="CV85" s="11">
        <v>9</v>
      </c>
      <c r="CW85" s="11" t="s">
        <v>62</v>
      </c>
      <c r="CX85" s="103">
        <v>3.5</v>
      </c>
      <c r="CY85" s="11">
        <v>5.25</v>
      </c>
      <c r="CZ85" s="42">
        <v>0.875</v>
      </c>
      <c r="DA85" s="107">
        <v>600</v>
      </c>
      <c r="DB85" s="18">
        <v>9</v>
      </c>
      <c r="DC85" s="18">
        <v>1.375</v>
      </c>
      <c r="DD85" s="18">
        <v>5.5</v>
      </c>
      <c r="DE85" s="11">
        <v>0.875</v>
      </c>
      <c r="DF85" s="11">
        <v>8</v>
      </c>
      <c r="DG85" s="11">
        <v>1</v>
      </c>
      <c r="DH85" s="11">
        <v>7.25</v>
      </c>
      <c r="DI85" s="42">
        <v>45</v>
      </c>
      <c r="DJ85" s="11">
        <v>48</v>
      </c>
      <c r="DK85" s="43" t="s">
        <v>5222</v>
      </c>
      <c r="DL85" s="90" t="s">
        <v>3796</v>
      </c>
      <c r="DM85" s="18">
        <v>0</v>
      </c>
      <c r="DN85" s="18" t="s">
        <v>3797</v>
      </c>
      <c r="DO85" t="s">
        <v>5087</v>
      </c>
      <c r="DP85">
        <v>12632256</v>
      </c>
      <c r="DQ85" t="s">
        <v>5064</v>
      </c>
      <c r="DR85" s="16" t="s">
        <v>290</v>
      </c>
    </row>
    <row r="86" spans="1:122" x14ac:dyDescent="0.35">
      <c r="A86" s="160" t="s">
        <v>6504</v>
      </c>
      <c r="B86" s="2">
        <v>3.0000000000000004</v>
      </c>
      <c r="C86" s="4" t="s">
        <v>273</v>
      </c>
      <c r="D86" s="4" t="s">
        <v>299</v>
      </c>
      <c r="E86" s="23" t="s">
        <v>290</v>
      </c>
      <c r="F86" s="2">
        <v>3.5</v>
      </c>
      <c r="G86" s="3">
        <v>2.2999999999999998</v>
      </c>
      <c r="H86" s="2">
        <v>0.6</v>
      </c>
      <c r="I86" s="2" t="s">
        <v>273</v>
      </c>
      <c r="J86" s="4">
        <v>4</v>
      </c>
      <c r="K86" s="23" t="s">
        <v>290</v>
      </c>
      <c r="L86" s="6" t="s">
        <v>299</v>
      </c>
      <c r="M86" s="4" t="s">
        <v>290</v>
      </c>
      <c r="N86" s="161" t="s">
        <v>290</v>
      </c>
      <c r="P86" s="18" t="s">
        <v>290</v>
      </c>
      <c r="Q86" s="18" t="s">
        <v>290</v>
      </c>
      <c r="S86" t="s">
        <v>290</v>
      </c>
      <c r="T86" t="s">
        <v>290</v>
      </c>
      <c r="V86" t="s">
        <v>290</v>
      </c>
      <c r="X86" s="160" t="s">
        <v>6504</v>
      </c>
      <c r="Y86" s="2">
        <v>3.0000000000000004</v>
      </c>
      <c r="Z86" s="4" t="s">
        <v>273</v>
      </c>
      <c r="AA86" s="4" t="s">
        <v>299</v>
      </c>
      <c r="AB86" s="23" t="s">
        <v>290</v>
      </c>
      <c r="AC86" s="2">
        <v>3.5</v>
      </c>
      <c r="AD86" s="3">
        <v>2.2999999999999998</v>
      </c>
      <c r="AE86" s="2">
        <v>0.6</v>
      </c>
      <c r="AF86" s="2" t="s">
        <v>273</v>
      </c>
      <c r="AG86" s="4">
        <v>4</v>
      </c>
      <c r="AH86" s="23" t="s">
        <v>290</v>
      </c>
      <c r="AI86" s="6" t="s">
        <v>299</v>
      </c>
      <c r="AJ86" s="4" t="s">
        <v>290</v>
      </c>
      <c r="AK86" s="161" t="s">
        <v>290</v>
      </c>
      <c r="AT86" t="str">
        <f t="shared" si="20"/>
        <v>900-NPS10</v>
      </c>
      <c r="AU86" s="14">
        <v>900</v>
      </c>
      <c r="AV86" s="42">
        <f t="shared" si="28"/>
        <v>10</v>
      </c>
      <c r="AW86" s="14">
        <v>10</v>
      </c>
      <c r="AX86" s="18">
        <v>21.5</v>
      </c>
      <c r="AY86" s="18">
        <v>2.75</v>
      </c>
      <c r="AZ86" s="18">
        <v>12.75</v>
      </c>
      <c r="BA86" s="42">
        <f t="shared" si="21"/>
        <v>2.25</v>
      </c>
      <c r="BB86" s="11">
        <v>14.5</v>
      </c>
      <c r="BC86" s="11">
        <v>16</v>
      </c>
      <c r="BD86" s="11">
        <v>1.5</v>
      </c>
      <c r="BE86" s="11">
        <v>1.375</v>
      </c>
      <c r="BF86" s="11">
        <v>18.5</v>
      </c>
      <c r="BG86" s="11">
        <v>385</v>
      </c>
      <c r="BH86" s="42">
        <f t="shared" si="22"/>
        <v>22.5</v>
      </c>
      <c r="BI86" s="43" t="str">
        <f t="shared" si="23"/>
        <v>LONG FLANGE, 10-900RFLWN</v>
      </c>
      <c r="BJ86" s="44"/>
      <c r="BK86" t="str">
        <f t="shared" si="24"/>
        <v>600-NPS5x12</v>
      </c>
      <c r="BL86" s="14">
        <v>600</v>
      </c>
      <c r="BM86" s="42">
        <f t="shared" si="29"/>
        <v>5</v>
      </c>
      <c r="BN86" s="14">
        <v>5</v>
      </c>
      <c r="BO86" s="18">
        <v>13</v>
      </c>
      <c r="BP86" s="18">
        <v>1.75</v>
      </c>
      <c r="BQ86" s="18">
        <v>7.3125</v>
      </c>
      <c r="BR86" s="42">
        <f t="shared" si="25"/>
        <v>1.25</v>
      </c>
      <c r="BS86" s="11">
        <v>7.5</v>
      </c>
      <c r="BT86" s="11">
        <v>8</v>
      </c>
      <c r="BU86" s="11">
        <v>1.125</v>
      </c>
      <c r="BV86" s="11">
        <v>1</v>
      </c>
      <c r="BW86" s="11">
        <v>10.5</v>
      </c>
      <c r="BX86" s="11">
        <v>128</v>
      </c>
      <c r="BY86" s="42">
        <f t="shared" si="26"/>
        <v>45</v>
      </c>
      <c r="BZ86" s="43" t="str">
        <f t="shared" si="27"/>
        <v>LONG FLANGE, 5-600RFLWN x 12</v>
      </c>
      <c r="CA86" s="14">
        <v>12</v>
      </c>
      <c r="CC86" t="s">
        <v>238</v>
      </c>
      <c r="CD86" s="18" t="s">
        <v>240</v>
      </c>
      <c r="CE86" s="52" t="s">
        <v>65</v>
      </c>
      <c r="CF86" s="18" t="s">
        <v>66</v>
      </c>
      <c r="CG86" s="18" t="s">
        <v>67</v>
      </c>
      <c r="CH86" s="18">
        <v>4</v>
      </c>
      <c r="CI86" s="18">
        <v>1500</v>
      </c>
      <c r="CJ86" s="18">
        <v>12</v>
      </c>
      <c r="CK86" s="18" t="s">
        <v>87</v>
      </c>
      <c r="CO86" t="s">
        <v>3904</v>
      </c>
      <c r="CP86">
        <v>3.5024999999999999</v>
      </c>
      <c r="CR86" t="s">
        <v>5223</v>
      </c>
      <c r="CS86" s="16" t="s">
        <v>290</v>
      </c>
      <c r="CT86" s="14">
        <v>600</v>
      </c>
      <c r="CU86" s="14">
        <v>4</v>
      </c>
      <c r="CV86" s="11">
        <v>12</v>
      </c>
      <c r="CW86" s="11" t="s">
        <v>62</v>
      </c>
      <c r="CX86" s="103">
        <v>4</v>
      </c>
      <c r="CY86" s="11">
        <v>6</v>
      </c>
      <c r="CZ86" s="42">
        <v>1</v>
      </c>
      <c r="DA86" s="107">
        <v>600</v>
      </c>
      <c r="DB86" s="18">
        <v>10.75</v>
      </c>
      <c r="DC86" s="18">
        <v>1.5</v>
      </c>
      <c r="DD86" s="18">
        <v>6.1875</v>
      </c>
      <c r="DE86" s="11">
        <v>0.875</v>
      </c>
      <c r="DF86" s="11">
        <v>8</v>
      </c>
      <c r="DG86" s="11">
        <v>1</v>
      </c>
      <c r="DH86" s="11">
        <v>8.5</v>
      </c>
      <c r="DI86" s="42">
        <v>45</v>
      </c>
      <c r="DJ86" s="11">
        <v>80</v>
      </c>
      <c r="DK86" s="43" t="s">
        <v>5224</v>
      </c>
      <c r="DL86" s="90" t="s">
        <v>3796</v>
      </c>
      <c r="DM86" s="18">
        <v>0</v>
      </c>
      <c r="DN86" s="18" t="s">
        <v>3797</v>
      </c>
      <c r="DO86" t="s">
        <v>5090</v>
      </c>
      <c r="DP86">
        <v>255</v>
      </c>
      <c r="DQ86" t="s">
        <v>5064</v>
      </c>
      <c r="DR86" s="16" t="s">
        <v>290</v>
      </c>
    </row>
    <row r="87" spans="1:122" x14ac:dyDescent="0.35">
      <c r="A87" s="156" t="s">
        <v>6505</v>
      </c>
      <c r="B87" s="11">
        <v>3.5</v>
      </c>
      <c r="C87" s="11">
        <v>5</v>
      </c>
      <c r="D87" t="s">
        <v>299</v>
      </c>
      <c r="E87" s="21" t="s">
        <v>290</v>
      </c>
      <c r="F87" s="11">
        <v>4</v>
      </c>
      <c r="G87" s="12">
        <v>3.8340000000000001</v>
      </c>
      <c r="H87" s="11">
        <v>8.3000000000000004E-2</v>
      </c>
      <c r="I87" t="s">
        <v>290</v>
      </c>
      <c r="J87" s="11">
        <v>5</v>
      </c>
      <c r="K87" s="21" t="s">
        <v>290</v>
      </c>
      <c r="L87" s="11" t="s">
        <v>299</v>
      </c>
      <c r="M87" t="s">
        <v>290</v>
      </c>
      <c r="N87" s="159" t="s">
        <v>290</v>
      </c>
      <c r="P87" s="18" t="s">
        <v>290</v>
      </c>
      <c r="Q87" s="18" t="s">
        <v>290</v>
      </c>
      <c r="S87" t="s">
        <v>290</v>
      </c>
      <c r="T87" t="s">
        <v>290</v>
      </c>
      <c r="V87" t="s">
        <v>290</v>
      </c>
      <c r="X87" s="156" t="s">
        <v>6505</v>
      </c>
      <c r="Y87" s="11">
        <v>3.5</v>
      </c>
      <c r="Z87" s="11">
        <v>5</v>
      </c>
      <c r="AA87" t="s">
        <v>299</v>
      </c>
      <c r="AB87" s="21" t="s">
        <v>290</v>
      </c>
      <c r="AC87" s="11">
        <v>4</v>
      </c>
      <c r="AD87" s="12">
        <v>3.8340000000000001</v>
      </c>
      <c r="AE87" s="11">
        <v>8.3000000000000004E-2</v>
      </c>
      <c r="AF87" t="s">
        <v>290</v>
      </c>
      <c r="AG87" s="11">
        <v>5</v>
      </c>
      <c r="AH87" s="21" t="s">
        <v>290</v>
      </c>
      <c r="AI87" s="11" t="s">
        <v>299</v>
      </c>
      <c r="AJ87" t="s">
        <v>290</v>
      </c>
      <c r="AK87" s="159" t="s">
        <v>290</v>
      </c>
      <c r="AT87" t="str">
        <f t="shared" si="20"/>
        <v>900-NPS12</v>
      </c>
      <c r="AU87" s="14">
        <v>900</v>
      </c>
      <c r="AV87" s="42">
        <f t="shared" si="28"/>
        <v>12</v>
      </c>
      <c r="AW87" s="14">
        <v>12</v>
      </c>
      <c r="AX87" s="18">
        <v>24</v>
      </c>
      <c r="AY87" s="18">
        <v>3.125</v>
      </c>
      <c r="AZ87" s="18">
        <v>15</v>
      </c>
      <c r="BA87" s="42">
        <f t="shared" si="21"/>
        <v>2.25</v>
      </c>
      <c r="BB87" s="11">
        <v>16.5</v>
      </c>
      <c r="BC87" s="11">
        <v>20</v>
      </c>
      <c r="BD87" s="11">
        <v>1.5</v>
      </c>
      <c r="BE87" s="11">
        <v>1.375</v>
      </c>
      <c r="BF87" s="11">
        <v>21</v>
      </c>
      <c r="BG87" s="11">
        <v>667</v>
      </c>
      <c r="BH87" s="42">
        <f t="shared" si="22"/>
        <v>18</v>
      </c>
      <c r="BI87" s="43" t="str">
        <f t="shared" si="23"/>
        <v>LONG FLANGE, 12-900RFLWN</v>
      </c>
      <c r="BJ87" s="44"/>
      <c r="BK87" t="str">
        <f t="shared" si="24"/>
        <v>600-NPS6x12</v>
      </c>
      <c r="BL87" s="14">
        <v>600</v>
      </c>
      <c r="BM87" s="42">
        <f t="shared" si="29"/>
        <v>6</v>
      </c>
      <c r="BN87" s="14">
        <v>6</v>
      </c>
      <c r="BO87" s="18">
        <v>14</v>
      </c>
      <c r="BP87" s="18">
        <v>1.875</v>
      </c>
      <c r="BQ87" s="18">
        <v>8.5</v>
      </c>
      <c r="BR87" s="42">
        <f t="shared" si="25"/>
        <v>1.375</v>
      </c>
      <c r="BS87" s="11">
        <v>8.75</v>
      </c>
      <c r="BT87" s="11">
        <v>12</v>
      </c>
      <c r="BU87" s="11">
        <v>1.125</v>
      </c>
      <c r="BV87" s="11">
        <v>1</v>
      </c>
      <c r="BW87" s="11">
        <v>11.5</v>
      </c>
      <c r="BX87" s="11">
        <v>158</v>
      </c>
      <c r="BY87" s="42">
        <f t="shared" si="26"/>
        <v>30</v>
      </c>
      <c r="BZ87" s="43" t="str">
        <f t="shared" si="27"/>
        <v>LONG FLANGE, 6-600RFLWN x 12</v>
      </c>
      <c r="CA87" s="14">
        <v>12</v>
      </c>
      <c r="CC87" t="s">
        <v>241</v>
      </c>
      <c r="CD87" s="18" t="s">
        <v>242</v>
      </c>
      <c r="CE87" s="52" t="s">
        <v>65</v>
      </c>
      <c r="CF87" s="18" t="s">
        <v>66</v>
      </c>
      <c r="CG87" s="18" t="s">
        <v>67</v>
      </c>
      <c r="CH87" s="18">
        <v>4</v>
      </c>
      <c r="CI87" s="18">
        <v>1500</v>
      </c>
      <c r="CJ87" s="18">
        <v>17.5</v>
      </c>
      <c r="CK87" s="18" t="s">
        <v>87</v>
      </c>
      <c r="CL87" t="s">
        <v>271</v>
      </c>
      <c r="CO87" t="s">
        <v>3905</v>
      </c>
      <c r="CP87">
        <v>3.5024999999999999</v>
      </c>
      <c r="CR87" t="s">
        <v>5225</v>
      </c>
      <c r="CS87" s="16" t="s">
        <v>290</v>
      </c>
      <c r="CT87" s="14">
        <v>600</v>
      </c>
      <c r="CU87" s="14">
        <v>5</v>
      </c>
      <c r="CV87" s="11">
        <v>12</v>
      </c>
      <c r="CW87" s="11" t="s">
        <v>62</v>
      </c>
      <c r="CX87" s="103">
        <v>5</v>
      </c>
      <c r="CY87" s="11">
        <v>7.5</v>
      </c>
      <c r="CZ87" s="42">
        <v>1.25</v>
      </c>
      <c r="DA87" s="107">
        <v>600</v>
      </c>
      <c r="DB87" s="18">
        <v>13</v>
      </c>
      <c r="DC87" s="18">
        <v>1.75</v>
      </c>
      <c r="DD87" s="18">
        <v>7.3125</v>
      </c>
      <c r="DE87" s="11">
        <v>1</v>
      </c>
      <c r="DF87" s="11">
        <v>8</v>
      </c>
      <c r="DG87" s="11">
        <v>1.125</v>
      </c>
      <c r="DH87" s="11">
        <v>10.5</v>
      </c>
      <c r="DI87" s="42">
        <v>45</v>
      </c>
      <c r="DJ87" s="11">
        <v>128</v>
      </c>
      <c r="DK87" s="43" t="s">
        <v>5226</v>
      </c>
      <c r="DL87" s="90" t="s">
        <v>3796</v>
      </c>
      <c r="DM87" s="18">
        <v>0</v>
      </c>
      <c r="DN87" s="18" t="s">
        <v>3797</v>
      </c>
      <c r="DO87" t="s">
        <v>5093</v>
      </c>
      <c r="DP87">
        <v>33023</v>
      </c>
      <c r="DQ87" t="s">
        <v>5064</v>
      </c>
      <c r="DR87" s="16" t="s">
        <v>290</v>
      </c>
    </row>
    <row r="88" spans="1:122" x14ac:dyDescent="0.35">
      <c r="A88" s="156" t="s">
        <v>6506</v>
      </c>
      <c r="B88" s="11">
        <v>3.5</v>
      </c>
      <c r="C88" s="11">
        <v>10</v>
      </c>
      <c r="D88" t="s">
        <v>299</v>
      </c>
      <c r="E88" s="21" t="s">
        <v>290</v>
      </c>
      <c r="F88" s="11">
        <v>4</v>
      </c>
      <c r="G88" s="12">
        <v>3.76</v>
      </c>
      <c r="H88" s="11">
        <v>0.12</v>
      </c>
      <c r="I88" t="s">
        <v>290</v>
      </c>
      <c r="J88" s="11">
        <v>10</v>
      </c>
      <c r="K88" s="21" t="s">
        <v>290</v>
      </c>
      <c r="L88" s="11" t="s">
        <v>299</v>
      </c>
      <c r="M88" t="s">
        <v>290</v>
      </c>
      <c r="N88" s="159" t="s">
        <v>290</v>
      </c>
      <c r="P88" s="18" t="s">
        <v>290</v>
      </c>
      <c r="Q88" s="18" t="s">
        <v>290</v>
      </c>
      <c r="S88" t="s">
        <v>290</v>
      </c>
      <c r="T88" t="s">
        <v>290</v>
      </c>
      <c r="V88" t="s">
        <v>290</v>
      </c>
      <c r="X88" s="156" t="s">
        <v>6506</v>
      </c>
      <c r="Y88" s="11">
        <v>3.5</v>
      </c>
      <c r="Z88" s="11">
        <v>10</v>
      </c>
      <c r="AA88" t="s">
        <v>299</v>
      </c>
      <c r="AB88" s="21" t="s">
        <v>290</v>
      </c>
      <c r="AC88" s="11">
        <v>4</v>
      </c>
      <c r="AD88" s="12">
        <v>3.76</v>
      </c>
      <c r="AE88" s="11">
        <v>0.12</v>
      </c>
      <c r="AF88" t="s">
        <v>290</v>
      </c>
      <c r="AG88" s="11">
        <v>10</v>
      </c>
      <c r="AH88" s="21" t="s">
        <v>290</v>
      </c>
      <c r="AI88" s="11" t="s">
        <v>299</v>
      </c>
      <c r="AJ88" t="s">
        <v>290</v>
      </c>
      <c r="AK88" s="159" t="s">
        <v>290</v>
      </c>
      <c r="AT88" t="str">
        <f t="shared" si="20"/>
        <v>900-NPS14</v>
      </c>
      <c r="AU88" s="45">
        <v>900</v>
      </c>
      <c r="AV88" s="46">
        <f t="shared" si="28"/>
        <v>14</v>
      </c>
      <c r="AW88" s="45">
        <v>14</v>
      </c>
      <c r="AX88" s="47">
        <v>25.25</v>
      </c>
      <c r="AY88" s="47">
        <v>3.375</v>
      </c>
      <c r="AZ88" s="47">
        <v>16.25</v>
      </c>
      <c r="BA88" s="46">
        <f t="shared" si="21"/>
        <v>1.875</v>
      </c>
      <c r="BB88" s="48">
        <v>17.75</v>
      </c>
      <c r="BC88" s="48">
        <v>20</v>
      </c>
      <c r="BD88" s="48">
        <v>1.625</v>
      </c>
      <c r="BE88" s="48">
        <v>1.5</v>
      </c>
      <c r="BF88" s="48">
        <v>22</v>
      </c>
      <c r="BG88" s="48">
        <v>558</v>
      </c>
      <c r="BH88" s="46">
        <f t="shared" si="22"/>
        <v>18</v>
      </c>
      <c r="BI88" s="43" t="str">
        <f t="shared" si="23"/>
        <v>LONG FLANGE, 14-900RFLWN</v>
      </c>
      <c r="BJ88" s="44"/>
      <c r="BK88" t="str">
        <f t="shared" si="24"/>
        <v>600-NPS8x12</v>
      </c>
      <c r="BL88" s="14">
        <v>600</v>
      </c>
      <c r="BM88" s="42">
        <f t="shared" si="29"/>
        <v>8</v>
      </c>
      <c r="BN88" s="14">
        <v>8</v>
      </c>
      <c r="BO88" s="18">
        <v>16.5</v>
      </c>
      <c r="BP88" s="18">
        <v>2.1875</v>
      </c>
      <c r="BQ88" s="18">
        <v>10.625</v>
      </c>
      <c r="BR88" s="42">
        <f t="shared" si="25"/>
        <v>1.375</v>
      </c>
      <c r="BS88" s="11">
        <v>10.75</v>
      </c>
      <c r="BT88" s="11">
        <v>12</v>
      </c>
      <c r="BU88" s="11">
        <v>1.25</v>
      </c>
      <c r="BV88" s="11">
        <v>1.125</v>
      </c>
      <c r="BW88" s="11">
        <v>13.75</v>
      </c>
      <c r="BX88" s="11">
        <v>215</v>
      </c>
      <c r="BY88" s="42">
        <f t="shared" si="26"/>
        <v>30</v>
      </c>
      <c r="BZ88" s="43" t="str">
        <f t="shared" si="27"/>
        <v>LONG FLANGE, 8-600RFLWN x 12</v>
      </c>
      <c r="CA88" s="14">
        <v>12</v>
      </c>
      <c r="CC88" t="s">
        <v>243</v>
      </c>
      <c r="CD88" s="18" t="s">
        <v>244</v>
      </c>
      <c r="CE88" s="52" t="s">
        <v>65</v>
      </c>
      <c r="CF88" s="18" t="s">
        <v>66</v>
      </c>
      <c r="CG88" s="18" t="s">
        <v>67</v>
      </c>
      <c r="CH88" s="18">
        <v>6</v>
      </c>
      <c r="CI88" s="18">
        <v>1500</v>
      </c>
      <c r="CJ88" s="18">
        <v>14</v>
      </c>
      <c r="CK88" s="18" t="s">
        <v>87</v>
      </c>
      <c r="CO88" t="s">
        <v>3906</v>
      </c>
      <c r="CP88">
        <v>3.5024999999999999</v>
      </c>
      <c r="CR88" t="s">
        <v>5227</v>
      </c>
      <c r="CS88" s="16" t="s">
        <v>290</v>
      </c>
      <c r="CT88" s="14">
        <v>600</v>
      </c>
      <c r="CU88" s="14">
        <v>6</v>
      </c>
      <c r="CV88" s="11">
        <v>12</v>
      </c>
      <c r="CW88" s="11" t="s">
        <v>62</v>
      </c>
      <c r="CX88" s="103">
        <v>6</v>
      </c>
      <c r="CY88" s="11">
        <v>8.75</v>
      </c>
      <c r="CZ88" s="42">
        <v>1.375</v>
      </c>
      <c r="DA88" s="107">
        <v>600</v>
      </c>
      <c r="DB88" s="18">
        <v>14</v>
      </c>
      <c r="DC88" s="18">
        <v>1.875</v>
      </c>
      <c r="DD88" s="18">
        <v>8.5</v>
      </c>
      <c r="DE88" s="11">
        <v>1</v>
      </c>
      <c r="DF88" s="11">
        <v>12</v>
      </c>
      <c r="DG88" s="11">
        <v>1.125</v>
      </c>
      <c r="DH88" s="11">
        <v>11.5</v>
      </c>
      <c r="DI88" s="42">
        <v>30</v>
      </c>
      <c r="DJ88" s="11">
        <v>158</v>
      </c>
      <c r="DK88" s="43" t="s">
        <v>5228</v>
      </c>
      <c r="DL88" s="90" t="s">
        <v>3796</v>
      </c>
      <c r="DM88" s="18">
        <v>0</v>
      </c>
      <c r="DN88" s="18" t="s">
        <v>3797</v>
      </c>
      <c r="DO88" t="s">
        <v>5078</v>
      </c>
      <c r="DP88">
        <v>1262987</v>
      </c>
      <c r="DQ88" t="s">
        <v>5064</v>
      </c>
      <c r="DR88" s="16" t="s">
        <v>290</v>
      </c>
    </row>
    <row r="89" spans="1:122" x14ac:dyDescent="0.35">
      <c r="A89" s="158" t="s">
        <v>6507</v>
      </c>
      <c r="B89" s="11">
        <v>3.5</v>
      </c>
      <c r="C89">
        <v>40</v>
      </c>
      <c r="D89" t="s">
        <v>299</v>
      </c>
      <c r="E89" s="21" t="s">
        <v>290</v>
      </c>
      <c r="F89" s="11">
        <v>4</v>
      </c>
      <c r="G89" s="12">
        <v>3.548</v>
      </c>
      <c r="H89" s="11">
        <v>0.22600000000000001</v>
      </c>
      <c r="I89" t="s">
        <v>290</v>
      </c>
      <c r="J89">
        <v>40</v>
      </c>
      <c r="K89" s="21" t="s">
        <v>290</v>
      </c>
      <c r="L89" s="1" t="s">
        <v>299</v>
      </c>
      <c r="M89" t="s">
        <v>290</v>
      </c>
      <c r="N89" s="159" t="s">
        <v>290</v>
      </c>
      <c r="P89" s="18" t="s">
        <v>290</v>
      </c>
      <c r="Q89" s="18" t="s">
        <v>290</v>
      </c>
      <c r="S89" t="s">
        <v>290</v>
      </c>
      <c r="T89" t="s">
        <v>290</v>
      </c>
      <c r="V89" t="s">
        <v>290</v>
      </c>
      <c r="X89" s="158" t="s">
        <v>6507</v>
      </c>
      <c r="Y89" s="11">
        <v>3.5</v>
      </c>
      <c r="Z89">
        <v>40</v>
      </c>
      <c r="AA89" t="s">
        <v>299</v>
      </c>
      <c r="AB89" s="21" t="s">
        <v>290</v>
      </c>
      <c r="AC89" s="11">
        <v>4</v>
      </c>
      <c r="AD89" s="12">
        <v>3.548</v>
      </c>
      <c r="AE89" s="11">
        <v>0.22600000000000001</v>
      </c>
      <c r="AF89" t="s">
        <v>290</v>
      </c>
      <c r="AG89">
        <v>40</v>
      </c>
      <c r="AH89" s="21" t="s">
        <v>290</v>
      </c>
      <c r="AI89" s="1" t="s">
        <v>299</v>
      </c>
      <c r="AJ89" t="s">
        <v>290</v>
      </c>
      <c r="AK89" s="159" t="s">
        <v>290</v>
      </c>
      <c r="AT89" t="str">
        <f t="shared" si="20"/>
        <v>900-NPS16</v>
      </c>
      <c r="AU89" s="14">
        <v>900</v>
      </c>
      <c r="AV89" s="42">
        <f t="shared" si="28"/>
        <v>16</v>
      </c>
      <c r="AW89" s="14">
        <v>16</v>
      </c>
      <c r="AX89" s="18">
        <v>27.75</v>
      </c>
      <c r="AY89" s="18">
        <v>3.5</v>
      </c>
      <c r="AZ89" s="18">
        <v>18.5</v>
      </c>
      <c r="BA89" s="42">
        <f t="shared" si="21"/>
        <v>2</v>
      </c>
      <c r="BB89" s="11">
        <v>20</v>
      </c>
      <c r="BC89" s="11">
        <v>20</v>
      </c>
      <c r="BD89" s="11">
        <v>1.75</v>
      </c>
      <c r="BE89" s="11">
        <v>1.625</v>
      </c>
      <c r="BF89" s="11">
        <v>24.25</v>
      </c>
      <c r="BG89" s="11">
        <v>670</v>
      </c>
      <c r="BH89" s="42">
        <f t="shared" si="22"/>
        <v>18</v>
      </c>
      <c r="BI89" s="43" t="str">
        <f t="shared" si="23"/>
        <v>LONG FLANGE, 16-900RFLWN</v>
      </c>
      <c r="BJ89" s="44"/>
      <c r="BK89" t="str">
        <f t="shared" si="24"/>
        <v>600-NPS10x12</v>
      </c>
      <c r="BL89" s="14">
        <v>600</v>
      </c>
      <c r="BM89" s="42">
        <f t="shared" si="29"/>
        <v>10</v>
      </c>
      <c r="BN89" s="14">
        <v>10</v>
      </c>
      <c r="BO89" s="18">
        <v>20</v>
      </c>
      <c r="BP89" s="18">
        <v>2.5</v>
      </c>
      <c r="BQ89" s="18">
        <v>12.75</v>
      </c>
      <c r="BR89" s="42">
        <f t="shared" si="25"/>
        <v>1.75</v>
      </c>
      <c r="BS89" s="11">
        <v>13.5</v>
      </c>
      <c r="BT89" s="11">
        <v>16</v>
      </c>
      <c r="BU89" s="11">
        <v>1.375</v>
      </c>
      <c r="BV89" s="11">
        <v>1.25</v>
      </c>
      <c r="BW89" s="11">
        <v>17</v>
      </c>
      <c r="BX89" s="11">
        <v>324</v>
      </c>
      <c r="BY89" s="42">
        <f t="shared" si="26"/>
        <v>22.5</v>
      </c>
      <c r="BZ89" s="43" t="str">
        <f t="shared" si="27"/>
        <v>LONG FLANGE, 10-600RFLWN x 12</v>
      </c>
      <c r="CA89" s="14">
        <v>12</v>
      </c>
      <c r="CC89" t="s">
        <v>245</v>
      </c>
      <c r="CD89" s="18" t="s">
        <v>246</v>
      </c>
      <c r="CE89" s="52" t="s">
        <v>65</v>
      </c>
      <c r="CF89" s="18" t="s">
        <v>66</v>
      </c>
      <c r="CG89" s="18" t="s">
        <v>67</v>
      </c>
      <c r="CH89" s="18">
        <v>6</v>
      </c>
      <c r="CI89" s="18">
        <v>1500</v>
      </c>
      <c r="CJ89" s="18">
        <v>16</v>
      </c>
      <c r="CK89" s="18" t="s">
        <v>87</v>
      </c>
      <c r="CO89" t="s">
        <v>3907</v>
      </c>
      <c r="CP89">
        <v>3.5024999999999999</v>
      </c>
      <c r="CR89" t="s">
        <v>5229</v>
      </c>
      <c r="CS89" s="16" t="s">
        <v>290</v>
      </c>
      <c r="CT89" s="14">
        <v>600</v>
      </c>
      <c r="CU89" s="14">
        <v>8</v>
      </c>
      <c r="CV89" s="11">
        <v>12</v>
      </c>
      <c r="CW89" s="11" t="s">
        <v>62</v>
      </c>
      <c r="CX89" s="103">
        <v>8</v>
      </c>
      <c r="CY89" s="11">
        <v>10.75</v>
      </c>
      <c r="CZ89" s="42">
        <v>1.375</v>
      </c>
      <c r="DA89" s="107">
        <v>600</v>
      </c>
      <c r="DB89" s="18">
        <v>16.5</v>
      </c>
      <c r="DC89" s="18">
        <v>2.1875</v>
      </c>
      <c r="DD89" s="18">
        <v>10.625</v>
      </c>
      <c r="DE89" s="11">
        <v>1.125</v>
      </c>
      <c r="DF89" s="11">
        <v>12</v>
      </c>
      <c r="DG89" s="11">
        <v>1.25</v>
      </c>
      <c r="DH89" s="11">
        <v>13.75</v>
      </c>
      <c r="DI89" s="42">
        <v>30</v>
      </c>
      <c r="DJ89" s="11">
        <v>215</v>
      </c>
      <c r="DK89" s="43" t="s">
        <v>5230</v>
      </c>
      <c r="DL89" s="90" t="s">
        <v>3796</v>
      </c>
      <c r="DM89" s="18">
        <v>0</v>
      </c>
      <c r="DN89" s="18" t="s">
        <v>3797</v>
      </c>
      <c r="DO89" t="s">
        <v>5098</v>
      </c>
      <c r="DP89">
        <v>65535</v>
      </c>
      <c r="DQ89" t="s">
        <v>5064</v>
      </c>
      <c r="DR89" s="16" t="s">
        <v>290</v>
      </c>
    </row>
    <row r="90" spans="1:122" x14ac:dyDescent="0.35">
      <c r="A90" s="158" t="s">
        <v>6508</v>
      </c>
      <c r="B90" s="11">
        <v>3.5</v>
      </c>
      <c r="C90" t="s">
        <v>6422</v>
      </c>
      <c r="D90" t="s">
        <v>299</v>
      </c>
      <c r="E90" s="21" t="s">
        <v>290</v>
      </c>
      <c r="F90" s="11">
        <v>4</v>
      </c>
      <c r="G90" s="12">
        <v>3.548</v>
      </c>
      <c r="H90" s="11">
        <v>0.22600000000000001</v>
      </c>
      <c r="I90" t="s">
        <v>6422</v>
      </c>
      <c r="J90">
        <v>1</v>
      </c>
      <c r="K90" s="21" t="s">
        <v>290</v>
      </c>
      <c r="L90" s="1" t="s">
        <v>299</v>
      </c>
      <c r="M90" t="s">
        <v>290</v>
      </c>
      <c r="N90" s="159" t="s">
        <v>290</v>
      </c>
      <c r="P90" s="18" t="s">
        <v>290</v>
      </c>
      <c r="Q90" s="18" t="s">
        <v>290</v>
      </c>
      <c r="S90" t="s">
        <v>290</v>
      </c>
      <c r="T90" t="s">
        <v>290</v>
      </c>
      <c r="V90" t="s">
        <v>290</v>
      </c>
      <c r="X90" s="158" t="s">
        <v>6508</v>
      </c>
      <c r="Y90" s="11">
        <v>3.5</v>
      </c>
      <c r="Z90" t="s">
        <v>6422</v>
      </c>
      <c r="AA90" t="s">
        <v>299</v>
      </c>
      <c r="AB90" s="21" t="s">
        <v>290</v>
      </c>
      <c r="AC90" s="11">
        <v>4</v>
      </c>
      <c r="AD90" s="12">
        <v>3.548</v>
      </c>
      <c r="AE90" s="11">
        <v>0.22600000000000001</v>
      </c>
      <c r="AF90" t="s">
        <v>6422</v>
      </c>
      <c r="AG90">
        <v>1</v>
      </c>
      <c r="AH90" s="21" t="s">
        <v>290</v>
      </c>
      <c r="AI90" s="1" t="s">
        <v>299</v>
      </c>
      <c r="AJ90" t="s">
        <v>290</v>
      </c>
      <c r="AK90" s="159" t="s">
        <v>290</v>
      </c>
      <c r="AT90" t="str">
        <f t="shared" si="20"/>
        <v>900-NPS18</v>
      </c>
      <c r="AU90" s="14">
        <v>900</v>
      </c>
      <c r="AV90" s="42">
        <f t="shared" si="28"/>
        <v>18</v>
      </c>
      <c r="AW90" s="14">
        <v>18</v>
      </c>
      <c r="AX90" s="18">
        <v>31</v>
      </c>
      <c r="AY90" s="18">
        <v>4</v>
      </c>
      <c r="AZ90" s="18">
        <v>21</v>
      </c>
      <c r="BA90" s="42">
        <f t="shared" si="21"/>
        <v>2.125</v>
      </c>
      <c r="BB90" s="11">
        <v>22.25</v>
      </c>
      <c r="BC90" s="11">
        <v>20</v>
      </c>
      <c r="BD90" s="11">
        <v>2</v>
      </c>
      <c r="BE90" s="11">
        <v>1.875</v>
      </c>
      <c r="BF90" s="11">
        <v>27</v>
      </c>
      <c r="BG90" s="11">
        <v>949</v>
      </c>
      <c r="BH90" s="42">
        <f t="shared" si="22"/>
        <v>18</v>
      </c>
      <c r="BI90" s="43" t="str">
        <f t="shared" si="23"/>
        <v>LONG FLANGE, 18-900RFLWN</v>
      </c>
      <c r="BJ90" s="44"/>
      <c r="BK90" t="str">
        <f t="shared" si="24"/>
        <v>600-NPS12x12</v>
      </c>
      <c r="BL90" s="14">
        <v>600</v>
      </c>
      <c r="BM90" s="42">
        <f t="shared" si="29"/>
        <v>12</v>
      </c>
      <c r="BN90" s="14">
        <v>12</v>
      </c>
      <c r="BO90" s="18">
        <v>22</v>
      </c>
      <c r="BP90" s="18">
        <v>2.625</v>
      </c>
      <c r="BQ90" s="18">
        <v>15</v>
      </c>
      <c r="BR90" s="42">
        <f t="shared" si="25"/>
        <v>1.875</v>
      </c>
      <c r="BS90" s="11">
        <v>15.75</v>
      </c>
      <c r="BT90" s="11">
        <v>20</v>
      </c>
      <c r="BU90" s="11">
        <v>1.375</v>
      </c>
      <c r="BV90" s="11">
        <v>1.25</v>
      </c>
      <c r="BW90" s="11">
        <v>19.25</v>
      </c>
      <c r="BX90" s="11">
        <v>500</v>
      </c>
      <c r="BY90" s="42">
        <f t="shared" si="26"/>
        <v>18</v>
      </c>
      <c r="BZ90" s="43" t="str">
        <f t="shared" si="27"/>
        <v>LONG FLANGE, 12-600RFLWN x 12</v>
      </c>
      <c r="CA90" s="14">
        <v>12</v>
      </c>
      <c r="CC90" t="s">
        <v>247</v>
      </c>
      <c r="CD90" s="18" t="s">
        <v>248</v>
      </c>
      <c r="CE90" s="52" t="s">
        <v>65</v>
      </c>
      <c r="CF90" s="18" t="s">
        <v>66</v>
      </c>
      <c r="CG90" s="18" t="s">
        <v>67</v>
      </c>
      <c r="CH90" s="18">
        <v>6</v>
      </c>
      <c r="CI90" s="18">
        <v>1500</v>
      </c>
      <c r="CJ90" s="18">
        <v>20</v>
      </c>
      <c r="CK90" s="18" t="s">
        <v>87</v>
      </c>
      <c r="CO90" t="s">
        <v>3908</v>
      </c>
      <c r="CP90">
        <v>4.0024999999999995</v>
      </c>
      <c r="CR90" t="s">
        <v>5231</v>
      </c>
      <c r="CS90" s="16" t="s">
        <v>290</v>
      </c>
      <c r="CT90" s="14">
        <v>600</v>
      </c>
      <c r="CU90" s="14">
        <v>10</v>
      </c>
      <c r="CV90" s="11">
        <v>12</v>
      </c>
      <c r="CW90" s="11" t="s">
        <v>62</v>
      </c>
      <c r="CX90" s="103">
        <v>10</v>
      </c>
      <c r="CY90" s="11">
        <v>13.5</v>
      </c>
      <c r="CZ90" s="42">
        <v>1.75</v>
      </c>
      <c r="DA90" s="107">
        <v>600</v>
      </c>
      <c r="DB90" s="18">
        <v>20</v>
      </c>
      <c r="DC90" s="18">
        <v>2.5</v>
      </c>
      <c r="DD90" s="18">
        <v>12.75</v>
      </c>
      <c r="DE90" s="11">
        <v>1.25</v>
      </c>
      <c r="DF90" s="11">
        <v>16</v>
      </c>
      <c r="DG90" s="11">
        <v>1.375</v>
      </c>
      <c r="DH90" s="11">
        <v>17</v>
      </c>
      <c r="DI90" s="42">
        <v>22.5</v>
      </c>
      <c r="DJ90" s="11">
        <v>324</v>
      </c>
      <c r="DK90" s="43" t="s">
        <v>5232</v>
      </c>
      <c r="DL90" s="90" t="s">
        <v>3796</v>
      </c>
      <c r="DM90" s="18">
        <v>0</v>
      </c>
      <c r="DN90" s="18" t="s">
        <v>3797</v>
      </c>
      <c r="DO90" t="s">
        <v>5069</v>
      </c>
      <c r="DP90">
        <v>65280</v>
      </c>
      <c r="DQ90" t="s">
        <v>5064</v>
      </c>
      <c r="DR90" s="16" t="s">
        <v>290</v>
      </c>
    </row>
    <row r="91" spans="1:122" x14ac:dyDescent="0.35">
      <c r="A91" s="158" t="s">
        <v>6509</v>
      </c>
      <c r="B91" s="11">
        <v>3.5</v>
      </c>
      <c r="C91">
        <v>80</v>
      </c>
      <c r="D91" t="s">
        <v>299</v>
      </c>
      <c r="E91" s="21" t="s">
        <v>290</v>
      </c>
      <c r="F91" s="11">
        <v>4</v>
      </c>
      <c r="G91" s="12">
        <v>3.3639999999999999</v>
      </c>
      <c r="H91" s="11">
        <v>0.318</v>
      </c>
      <c r="I91" t="s">
        <v>290</v>
      </c>
      <c r="J91">
        <v>80</v>
      </c>
      <c r="K91" s="21" t="s">
        <v>290</v>
      </c>
      <c r="L91" s="1" t="s">
        <v>299</v>
      </c>
      <c r="M91" t="s">
        <v>290</v>
      </c>
      <c r="N91" s="159" t="s">
        <v>290</v>
      </c>
      <c r="P91" s="18" t="s">
        <v>290</v>
      </c>
      <c r="Q91" s="18" t="s">
        <v>290</v>
      </c>
      <c r="S91" t="s">
        <v>290</v>
      </c>
      <c r="T91" t="s">
        <v>290</v>
      </c>
      <c r="V91" t="s">
        <v>290</v>
      </c>
      <c r="X91" s="158" t="s">
        <v>6509</v>
      </c>
      <c r="Y91" s="11">
        <v>3.5</v>
      </c>
      <c r="Z91">
        <v>80</v>
      </c>
      <c r="AA91" t="s">
        <v>299</v>
      </c>
      <c r="AB91" s="21" t="s">
        <v>290</v>
      </c>
      <c r="AC91" s="11">
        <v>4</v>
      </c>
      <c r="AD91" s="12">
        <v>3.3639999999999999</v>
      </c>
      <c r="AE91" s="11">
        <v>0.318</v>
      </c>
      <c r="AF91" t="s">
        <v>290</v>
      </c>
      <c r="AG91">
        <v>80</v>
      </c>
      <c r="AH91" s="21" t="s">
        <v>290</v>
      </c>
      <c r="AI91" s="1" t="s">
        <v>299</v>
      </c>
      <c r="AJ91" t="s">
        <v>290</v>
      </c>
      <c r="AK91" s="159" t="s">
        <v>290</v>
      </c>
      <c r="AT91" t="str">
        <f t="shared" si="20"/>
        <v>900-NPS20</v>
      </c>
      <c r="AU91" s="14">
        <v>900</v>
      </c>
      <c r="AV91" s="42">
        <f t="shared" si="28"/>
        <v>20</v>
      </c>
      <c r="AW91" s="14">
        <v>20</v>
      </c>
      <c r="AX91" s="18">
        <v>33.75</v>
      </c>
      <c r="AY91" s="18">
        <v>4.25</v>
      </c>
      <c r="AZ91" s="18">
        <v>23</v>
      </c>
      <c r="BA91" s="42">
        <f t="shared" si="21"/>
        <v>2.25</v>
      </c>
      <c r="BB91" s="11">
        <v>24.5</v>
      </c>
      <c r="BC91" s="11">
        <v>20</v>
      </c>
      <c r="BD91" s="11">
        <v>2.125</v>
      </c>
      <c r="BE91" s="11">
        <v>2</v>
      </c>
      <c r="BF91" s="11">
        <v>29.5</v>
      </c>
      <c r="BG91" s="11">
        <v>1040</v>
      </c>
      <c r="BH91" s="42">
        <f t="shared" si="22"/>
        <v>18</v>
      </c>
      <c r="BI91" s="43" t="str">
        <f t="shared" si="23"/>
        <v>LONG FLANGE, 20-900RFLWN</v>
      </c>
      <c r="BJ91" s="44"/>
      <c r="BK91" t="str">
        <f t="shared" si="24"/>
        <v>600-NPS14x12</v>
      </c>
      <c r="BL91" s="45">
        <v>600</v>
      </c>
      <c r="BM91" s="46">
        <f t="shared" si="29"/>
        <v>14</v>
      </c>
      <c r="BN91" s="45">
        <v>14</v>
      </c>
      <c r="BO91" s="47">
        <v>23.75</v>
      </c>
      <c r="BP91" s="47">
        <v>2.75</v>
      </c>
      <c r="BQ91" s="47">
        <v>16.25</v>
      </c>
      <c r="BR91" s="46">
        <f t="shared" si="25"/>
        <v>1.5</v>
      </c>
      <c r="BS91" s="48">
        <v>17</v>
      </c>
      <c r="BT91" s="48">
        <v>20</v>
      </c>
      <c r="BU91" s="48">
        <v>1.5</v>
      </c>
      <c r="BV91" s="11">
        <v>1.375</v>
      </c>
      <c r="BW91" s="48">
        <v>20.75</v>
      </c>
      <c r="BX91" s="48">
        <v>417</v>
      </c>
      <c r="BY91" s="46">
        <f t="shared" si="26"/>
        <v>18</v>
      </c>
      <c r="BZ91" s="43" t="str">
        <f t="shared" si="27"/>
        <v>LONG FLANGE, 14-600RFLWN x 12</v>
      </c>
      <c r="CA91" s="45">
        <v>12</v>
      </c>
      <c r="CC91" t="s">
        <v>249</v>
      </c>
      <c r="CD91" s="18" t="s">
        <v>250</v>
      </c>
      <c r="CE91" s="52" t="s">
        <v>65</v>
      </c>
      <c r="CF91" s="18" t="s">
        <v>66</v>
      </c>
      <c r="CG91" s="18" t="s">
        <v>67</v>
      </c>
      <c r="CH91" s="18">
        <v>10</v>
      </c>
      <c r="CI91" s="18">
        <v>1500</v>
      </c>
      <c r="CJ91" s="18">
        <v>15</v>
      </c>
      <c r="CK91" s="18" t="s">
        <v>87</v>
      </c>
      <c r="CO91" t="s">
        <v>3909</v>
      </c>
      <c r="CP91">
        <v>4.0024999999999995</v>
      </c>
      <c r="CR91" t="s">
        <v>5233</v>
      </c>
      <c r="CS91" s="16" t="s">
        <v>290</v>
      </c>
      <c r="CT91" s="14">
        <v>600</v>
      </c>
      <c r="CU91" s="14">
        <v>12</v>
      </c>
      <c r="CV91" s="11">
        <v>12</v>
      </c>
      <c r="CW91" s="11" t="s">
        <v>62</v>
      </c>
      <c r="CX91" s="103">
        <v>12</v>
      </c>
      <c r="CY91" s="11">
        <v>15.75</v>
      </c>
      <c r="CZ91" s="42">
        <v>1.875</v>
      </c>
      <c r="DA91" s="107">
        <v>600</v>
      </c>
      <c r="DB91" s="18">
        <v>22</v>
      </c>
      <c r="DC91" s="18">
        <v>2.625</v>
      </c>
      <c r="DD91" s="18">
        <v>15</v>
      </c>
      <c r="DE91" s="11">
        <v>1.25</v>
      </c>
      <c r="DF91" s="11">
        <v>20</v>
      </c>
      <c r="DG91" s="11">
        <v>1.375</v>
      </c>
      <c r="DH91" s="11">
        <v>19.25</v>
      </c>
      <c r="DI91" s="42">
        <v>18</v>
      </c>
      <c r="DJ91" s="11">
        <v>500</v>
      </c>
      <c r="DK91" s="43" t="s">
        <v>5234</v>
      </c>
      <c r="DL91" s="90" t="s">
        <v>3796</v>
      </c>
      <c r="DM91" s="18">
        <v>0</v>
      </c>
      <c r="DN91" s="18" t="s">
        <v>3797</v>
      </c>
      <c r="DO91" t="s">
        <v>5072</v>
      </c>
      <c r="DP91">
        <v>12800</v>
      </c>
      <c r="DQ91" t="s">
        <v>5064</v>
      </c>
      <c r="DR91" s="16" t="s">
        <v>290</v>
      </c>
    </row>
    <row r="92" spans="1:122" x14ac:dyDescent="0.35">
      <c r="A92" s="158" t="s">
        <v>6510</v>
      </c>
      <c r="B92" s="11">
        <v>3.5</v>
      </c>
      <c r="C92" s="11" t="s">
        <v>272</v>
      </c>
      <c r="D92" t="s">
        <v>299</v>
      </c>
      <c r="E92" s="21" t="s">
        <v>290</v>
      </c>
      <c r="F92" s="11">
        <v>4</v>
      </c>
      <c r="G92" s="12">
        <v>3.3639999999999999</v>
      </c>
      <c r="H92" s="11">
        <v>0.318</v>
      </c>
      <c r="I92" t="s">
        <v>272</v>
      </c>
      <c r="J92" s="11">
        <v>2</v>
      </c>
      <c r="K92" s="21" t="s">
        <v>290</v>
      </c>
      <c r="L92" s="1" t="s">
        <v>299</v>
      </c>
      <c r="M92" t="s">
        <v>290</v>
      </c>
      <c r="N92" s="159" t="s">
        <v>290</v>
      </c>
      <c r="P92" s="18" t="s">
        <v>290</v>
      </c>
      <c r="Q92" s="18" t="s">
        <v>290</v>
      </c>
      <c r="S92" t="s">
        <v>290</v>
      </c>
      <c r="T92" t="s">
        <v>290</v>
      </c>
      <c r="V92" t="s">
        <v>290</v>
      </c>
      <c r="X92" s="158" t="s">
        <v>6510</v>
      </c>
      <c r="Y92" s="11">
        <v>3.5</v>
      </c>
      <c r="Z92" s="11" t="s">
        <v>272</v>
      </c>
      <c r="AA92" t="s">
        <v>299</v>
      </c>
      <c r="AB92" s="21" t="s">
        <v>290</v>
      </c>
      <c r="AC92" s="11">
        <v>4</v>
      </c>
      <c r="AD92" s="12">
        <v>3.3639999999999999</v>
      </c>
      <c r="AE92" s="11">
        <v>0.318</v>
      </c>
      <c r="AF92" t="s">
        <v>272</v>
      </c>
      <c r="AG92" s="11">
        <v>2</v>
      </c>
      <c r="AH92" s="21" t="s">
        <v>290</v>
      </c>
      <c r="AI92" s="1" t="s">
        <v>299</v>
      </c>
      <c r="AJ92" t="s">
        <v>290</v>
      </c>
      <c r="AK92" s="159" t="s">
        <v>290</v>
      </c>
      <c r="AT92" t="str">
        <f t="shared" si="20"/>
        <v>900-NPS24</v>
      </c>
      <c r="AU92" s="14">
        <v>900</v>
      </c>
      <c r="AV92" s="42">
        <f t="shared" si="28"/>
        <v>24</v>
      </c>
      <c r="AW92" s="14">
        <v>24</v>
      </c>
      <c r="AX92" s="18">
        <v>41</v>
      </c>
      <c r="AY92" s="18">
        <v>5.5</v>
      </c>
      <c r="AZ92" s="18">
        <v>27.25</v>
      </c>
      <c r="BA92" s="42">
        <f t="shared" si="21"/>
        <v>2.75</v>
      </c>
      <c r="BB92" s="11">
        <v>29.5</v>
      </c>
      <c r="BC92" s="11">
        <v>20</v>
      </c>
      <c r="BD92" s="11">
        <v>2.625</v>
      </c>
      <c r="BE92" s="11">
        <v>2.5</v>
      </c>
      <c r="BF92" s="11">
        <v>35.5</v>
      </c>
      <c r="BG92" s="11">
        <v>1775</v>
      </c>
      <c r="BH92" s="42">
        <f t="shared" si="22"/>
        <v>18</v>
      </c>
      <c r="BI92" s="43" t="str">
        <f t="shared" si="23"/>
        <v>LONG FLANGE, 24-900RFLWN</v>
      </c>
      <c r="BJ92" s="44"/>
      <c r="BK92" t="str">
        <f t="shared" si="24"/>
        <v>600-NPS14x14</v>
      </c>
      <c r="BL92" s="14">
        <v>600</v>
      </c>
      <c r="BM92" s="42">
        <f t="shared" si="29"/>
        <v>14</v>
      </c>
      <c r="BN92" s="14">
        <v>14</v>
      </c>
      <c r="BO92" s="18">
        <v>23.75</v>
      </c>
      <c r="BP92" s="18">
        <v>2.75</v>
      </c>
      <c r="BQ92" s="18">
        <v>16.25</v>
      </c>
      <c r="BR92" s="42">
        <f t="shared" si="25"/>
        <v>1.5</v>
      </c>
      <c r="BS92" s="11">
        <v>17</v>
      </c>
      <c r="BT92" s="11">
        <v>20</v>
      </c>
      <c r="BU92" s="11">
        <v>1.5</v>
      </c>
      <c r="BV92" s="11">
        <v>1.375</v>
      </c>
      <c r="BW92" s="11">
        <v>20.75</v>
      </c>
      <c r="BX92" s="11" t="s">
        <v>174</v>
      </c>
      <c r="BY92" s="42">
        <f t="shared" si="26"/>
        <v>18</v>
      </c>
      <c r="BZ92" s="43" t="str">
        <f t="shared" si="27"/>
        <v>LONG FLANGE, 14-600RFLWN x 14</v>
      </c>
      <c r="CA92" s="53">
        <v>14</v>
      </c>
      <c r="CC92" t="s">
        <v>251</v>
      </c>
      <c r="CE92" s="52"/>
      <c r="CO92" t="s">
        <v>3910</v>
      </c>
      <c r="CP92">
        <v>4.0024999999999995</v>
      </c>
      <c r="CR92" t="s">
        <v>5235</v>
      </c>
      <c r="CS92" s="16" t="s">
        <v>290</v>
      </c>
      <c r="CT92" s="45">
        <v>600</v>
      </c>
      <c r="CU92" s="45">
        <v>14</v>
      </c>
      <c r="CV92" s="48">
        <v>12</v>
      </c>
      <c r="CW92" s="48" t="s">
        <v>62</v>
      </c>
      <c r="CX92" s="104">
        <v>14</v>
      </c>
      <c r="CY92" s="48">
        <v>17</v>
      </c>
      <c r="CZ92" s="46">
        <v>1.5</v>
      </c>
      <c r="DA92" s="107">
        <v>600</v>
      </c>
      <c r="DB92" s="47">
        <v>23.75</v>
      </c>
      <c r="DC92" s="47">
        <v>2.75</v>
      </c>
      <c r="DD92" s="47">
        <v>16.25</v>
      </c>
      <c r="DE92" s="48">
        <v>1.375</v>
      </c>
      <c r="DF92" s="48">
        <v>20</v>
      </c>
      <c r="DG92" s="48">
        <v>1.5</v>
      </c>
      <c r="DH92" s="48">
        <v>20.75</v>
      </c>
      <c r="DI92" s="46">
        <v>18</v>
      </c>
      <c r="DJ92" s="48">
        <v>417</v>
      </c>
      <c r="DK92" s="43" t="s">
        <v>5236</v>
      </c>
      <c r="DL92" s="90" t="s">
        <v>3796</v>
      </c>
      <c r="DM92" s="18">
        <v>0</v>
      </c>
      <c r="DN92" s="18" t="s">
        <v>3797</v>
      </c>
      <c r="DO92" t="s">
        <v>5105</v>
      </c>
      <c r="DP92">
        <v>16711680</v>
      </c>
      <c r="DQ92" t="s">
        <v>5064</v>
      </c>
      <c r="DR92" s="16" t="s">
        <v>290</v>
      </c>
    </row>
    <row r="93" spans="1:122" x14ac:dyDescent="0.35">
      <c r="A93" s="160" t="s">
        <v>6511</v>
      </c>
      <c r="B93" s="2">
        <v>3.5</v>
      </c>
      <c r="C93" s="4" t="s">
        <v>273</v>
      </c>
      <c r="D93" s="4" t="s">
        <v>299</v>
      </c>
      <c r="E93" s="23" t="s">
        <v>290</v>
      </c>
      <c r="F93" s="2">
        <v>4</v>
      </c>
      <c r="G93" s="3">
        <v>2.7279999999999998</v>
      </c>
      <c r="H93" s="2">
        <v>0.63600000000000001</v>
      </c>
      <c r="I93" s="2" t="s">
        <v>273</v>
      </c>
      <c r="J93" s="4">
        <v>4</v>
      </c>
      <c r="K93" s="23" t="s">
        <v>290</v>
      </c>
      <c r="L93" s="6" t="s">
        <v>299</v>
      </c>
      <c r="M93" s="4" t="s">
        <v>290</v>
      </c>
      <c r="N93" s="161" t="s">
        <v>290</v>
      </c>
      <c r="P93" s="18" t="s">
        <v>290</v>
      </c>
      <c r="Q93" s="18" t="s">
        <v>290</v>
      </c>
      <c r="S93" t="s">
        <v>290</v>
      </c>
      <c r="T93" t="s">
        <v>290</v>
      </c>
      <c r="V93" t="s">
        <v>290</v>
      </c>
      <c r="X93" s="160" t="s">
        <v>6511</v>
      </c>
      <c r="Y93" s="2">
        <v>3.5</v>
      </c>
      <c r="Z93" s="4" t="s">
        <v>273</v>
      </c>
      <c r="AA93" s="4" t="s">
        <v>299</v>
      </c>
      <c r="AB93" s="23" t="s">
        <v>290</v>
      </c>
      <c r="AC93" s="2">
        <v>4</v>
      </c>
      <c r="AD93" s="3">
        <v>2.7279999999999998</v>
      </c>
      <c r="AE93" s="2">
        <v>0.63600000000000001</v>
      </c>
      <c r="AF93" s="2" t="s">
        <v>273</v>
      </c>
      <c r="AG93" s="4">
        <v>4</v>
      </c>
      <c r="AH93" s="23" t="s">
        <v>290</v>
      </c>
      <c r="AI93" s="6" t="s">
        <v>299</v>
      </c>
      <c r="AJ93" s="4" t="s">
        <v>290</v>
      </c>
      <c r="AK93" s="161" t="s">
        <v>290</v>
      </c>
      <c r="AT93" t="str">
        <f t="shared" si="20"/>
        <v>1500-NPS1</v>
      </c>
      <c r="AU93" s="14">
        <v>1500</v>
      </c>
      <c r="AV93" s="42">
        <f t="shared" si="28"/>
        <v>1</v>
      </c>
      <c r="AW93" s="14">
        <v>1</v>
      </c>
      <c r="AX93" s="18">
        <v>5.875</v>
      </c>
      <c r="AY93" s="18">
        <v>1.125</v>
      </c>
      <c r="AZ93" s="18">
        <v>2</v>
      </c>
      <c r="BA93" s="42">
        <f t="shared" si="21"/>
        <v>0.53125</v>
      </c>
      <c r="BB93" s="11">
        <v>2.0625</v>
      </c>
      <c r="BC93" s="11">
        <v>4</v>
      </c>
      <c r="BD93" s="11">
        <v>1</v>
      </c>
      <c r="BE93" s="11">
        <v>0.875</v>
      </c>
      <c r="BF93" s="11">
        <v>4</v>
      </c>
      <c r="BG93" s="11">
        <v>15</v>
      </c>
      <c r="BH93" s="42">
        <f t="shared" si="22"/>
        <v>90</v>
      </c>
      <c r="BI93" s="43" t="str">
        <f t="shared" si="23"/>
        <v>LONG FLANGE, 1-1500RFLWN</v>
      </c>
      <c r="BJ93" s="44"/>
      <c r="BK93" t="str">
        <f t="shared" si="24"/>
        <v>600-NPS14x16</v>
      </c>
      <c r="BL93" s="14">
        <v>600</v>
      </c>
      <c r="BM93" s="42">
        <f t="shared" si="29"/>
        <v>14</v>
      </c>
      <c r="BN93" s="14">
        <v>14</v>
      </c>
      <c r="BO93" s="18">
        <v>23.75</v>
      </c>
      <c r="BP93" s="18">
        <v>2.75</v>
      </c>
      <c r="BQ93" s="18">
        <v>16.25</v>
      </c>
      <c r="BR93" s="42">
        <f t="shared" si="25"/>
        <v>1.5</v>
      </c>
      <c r="BS93" s="11">
        <v>17</v>
      </c>
      <c r="BT93" s="11">
        <v>20</v>
      </c>
      <c r="BU93" s="11">
        <v>1.5</v>
      </c>
      <c r="BV93" s="11">
        <v>1.375</v>
      </c>
      <c r="BW93" s="11">
        <v>20.75</v>
      </c>
      <c r="BX93" s="11" t="s">
        <v>174</v>
      </c>
      <c r="BY93" s="42">
        <f t="shared" si="26"/>
        <v>18</v>
      </c>
      <c r="BZ93" s="43" t="str">
        <f t="shared" si="27"/>
        <v>LONG FLANGE, 14-600RFLWN x 16</v>
      </c>
      <c r="CA93" s="53">
        <v>16</v>
      </c>
      <c r="CO93" t="s">
        <v>3911</v>
      </c>
      <c r="CP93">
        <v>4.0024999999999995</v>
      </c>
      <c r="CR93" t="s">
        <v>5237</v>
      </c>
      <c r="CS93" s="16" t="s">
        <v>290</v>
      </c>
      <c r="CT93" s="14">
        <v>600</v>
      </c>
      <c r="CU93" s="14">
        <v>14</v>
      </c>
      <c r="CV93" s="98">
        <v>14</v>
      </c>
      <c r="CW93" s="98" t="s">
        <v>62</v>
      </c>
      <c r="CX93" s="103">
        <v>14</v>
      </c>
      <c r="CY93" s="11">
        <v>17</v>
      </c>
      <c r="CZ93" s="42">
        <v>1.5</v>
      </c>
      <c r="DA93" s="107">
        <v>600</v>
      </c>
      <c r="DB93" s="18">
        <v>23.75</v>
      </c>
      <c r="DC93" s="18">
        <v>2.75</v>
      </c>
      <c r="DD93" s="18">
        <v>16.25</v>
      </c>
      <c r="DE93" s="11">
        <v>1.375</v>
      </c>
      <c r="DF93" s="11">
        <v>20</v>
      </c>
      <c r="DG93" s="11">
        <v>1.5</v>
      </c>
      <c r="DH93" s="11">
        <v>20.75</v>
      </c>
      <c r="DI93" s="42">
        <v>18</v>
      </c>
      <c r="DJ93" s="11" t="s">
        <v>174</v>
      </c>
      <c r="DK93" s="43" t="s">
        <v>5236</v>
      </c>
      <c r="DL93" s="90" t="s">
        <v>3796</v>
      </c>
      <c r="DM93" s="18">
        <v>0</v>
      </c>
      <c r="DN93" s="18" t="s">
        <v>3797</v>
      </c>
      <c r="DO93" t="s">
        <v>5105</v>
      </c>
      <c r="DP93">
        <v>16711680</v>
      </c>
      <c r="DQ93" t="s">
        <v>5064</v>
      </c>
      <c r="DR93" s="16" t="s">
        <v>290</v>
      </c>
    </row>
    <row r="94" spans="1:122" x14ac:dyDescent="0.35">
      <c r="A94" s="156" t="s">
        <v>6512</v>
      </c>
      <c r="B94" s="11">
        <v>4</v>
      </c>
      <c r="C94" s="11">
        <v>5</v>
      </c>
      <c r="D94" t="s">
        <v>299</v>
      </c>
      <c r="E94" s="21" t="s">
        <v>290</v>
      </c>
      <c r="F94" s="11">
        <v>4.5</v>
      </c>
      <c r="G94" s="12">
        <v>4.3339999999999996</v>
      </c>
      <c r="H94" s="11">
        <v>8.3000000000000004E-2</v>
      </c>
      <c r="I94" t="s">
        <v>290</v>
      </c>
      <c r="J94" s="11">
        <v>5</v>
      </c>
      <c r="K94" s="21" t="s">
        <v>290</v>
      </c>
      <c r="L94" s="11" t="s">
        <v>299</v>
      </c>
      <c r="M94" t="s">
        <v>290</v>
      </c>
      <c r="N94" s="159" t="s">
        <v>290</v>
      </c>
      <c r="P94" s="18" t="s">
        <v>290</v>
      </c>
      <c r="Q94" s="18" t="s">
        <v>290</v>
      </c>
      <c r="S94" t="s">
        <v>290</v>
      </c>
      <c r="T94" t="s">
        <v>290</v>
      </c>
      <c r="V94" t="s">
        <v>290</v>
      </c>
      <c r="X94" s="156" t="s">
        <v>6512</v>
      </c>
      <c r="Y94" s="11">
        <v>4</v>
      </c>
      <c r="Z94" s="11">
        <v>5</v>
      </c>
      <c r="AA94" t="s">
        <v>299</v>
      </c>
      <c r="AB94" s="21" t="s">
        <v>290</v>
      </c>
      <c r="AC94" s="11">
        <v>4.5</v>
      </c>
      <c r="AD94" s="12">
        <v>4.3339999999999996</v>
      </c>
      <c r="AE94" s="11">
        <v>8.3000000000000004E-2</v>
      </c>
      <c r="AF94" t="s">
        <v>290</v>
      </c>
      <c r="AG94" s="11">
        <v>5</v>
      </c>
      <c r="AH94" s="21" t="s">
        <v>290</v>
      </c>
      <c r="AI94" s="11" t="s">
        <v>299</v>
      </c>
      <c r="AJ94" t="s">
        <v>290</v>
      </c>
      <c r="AK94" s="159" t="s">
        <v>290</v>
      </c>
      <c r="AT94" t="str">
        <f t="shared" si="20"/>
        <v>1500-NPS1.25</v>
      </c>
      <c r="AU94" s="14">
        <v>1500</v>
      </c>
      <c r="AV94" s="42">
        <f t="shared" si="28"/>
        <v>1.25</v>
      </c>
      <c r="AW94" s="14">
        <v>1.25</v>
      </c>
      <c r="AX94" s="18">
        <v>6.25</v>
      </c>
      <c r="AY94" s="18">
        <v>1.125</v>
      </c>
      <c r="AZ94" s="18">
        <v>2.5</v>
      </c>
      <c r="BA94" s="42">
        <f t="shared" si="21"/>
        <v>0.625</v>
      </c>
      <c r="BB94" s="11">
        <v>2.5</v>
      </c>
      <c r="BC94" s="11">
        <v>4</v>
      </c>
      <c r="BD94" s="11">
        <v>1</v>
      </c>
      <c r="BE94" s="11">
        <v>0.875</v>
      </c>
      <c r="BF94" s="11">
        <v>4.3780000000000001</v>
      </c>
      <c r="BG94" s="11">
        <v>18</v>
      </c>
      <c r="BH94" s="42">
        <f t="shared" si="22"/>
        <v>90</v>
      </c>
      <c r="BI94" s="43" t="str">
        <f t="shared" si="23"/>
        <v>LONG FLANGE, 1.25-1500RFLWN</v>
      </c>
      <c r="BJ94" s="44"/>
      <c r="BK94" t="str">
        <f t="shared" si="24"/>
        <v>600-NPS14x18</v>
      </c>
      <c r="BL94" s="14">
        <v>600</v>
      </c>
      <c r="BM94" s="42">
        <f t="shared" si="29"/>
        <v>14</v>
      </c>
      <c r="BN94" s="14">
        <v>14</v>
      </c>
      <c r="BO94" s="18">
        <v>23.75</v>
      </c>
      <c r="BP94" s="18">
        <v>2.75</v>
      </c>
      <c r="BQ94" s="18">
        <v>16.25</v>
      </c>
      <c r="BR94" s="42">
        <f t="shared" si="25"/>
        <v>1.5</v>
      </c>
      <c r="BS94" s="11">
        <v>17</v>
      </c>
      <c r="BT94" s="11">
        <v>20</v>
      </c>
      <c r="BU94" s="11">
        <v>1.5</v>
      </c>
      <c r="BV94" s="11">
        <v>1.375</v>
      </c>
      <c r="BW94" s="11">
        <v>20.75</v>
      </c>
      <c r="BX94" s="11" t="s">
        <v>174</v>
      </c>
      <c r="BY94" s="42">
        <f t="shared" si="26"/>
        <v>18</v>
      </c>
      <c r="BZ94" s="43" t="str">
        <f t="shared" si="27"/>
        <v>LONG FLANGE, 14-600RFLWN x 18</v>
      </c>
      <c r="CA94" s="53">
        <v>18</v>
      </c>
      <c r="CE94" s="52"/>
      <c r="CO94" t="s">
        <v>3912</v>
      </c>
      <c r="CP94">
        <v>4.0024999999999995</v>
      </c>
      <c r="CR94" t="s">
        <v>5238</v>
      </c>
      <c r="CS94" s="16" t="s">
        <v>290</v>
      </c>
      <c r="CT94" s="14">
        <v>600</v>
      </c>
      <c r="CU94" s="14">
        <v>14</v>
      </c>
      <c r="CV94" s="98">
        <v>16</v>
      </c>
      <c r="CW94" s="98" t="s">
        <v>62</v>
      </c>
      <c r="CX94" s="103">
        <v>14</v>
      </c>
      <c r="CY94" s="11">
        <v>17</v>
      </c>
      <c r="CZ94" s="42">
        <v>1.5</v>
      </c>
      <c r="DA94" s="107">
        <v>600</v>
      </c>
      <c r="DB94" s="18">
        <v>23.75</v>
      </c>
      <c r="DC94" s="18">
        <v>2.75</v>
      </c>
      <c r="DD94" s="18">
        <v>16.25</v>
      </c>
      <c r="DE94" s="11">
        <v>1.375</v>
      </c>
      <c r="DF94" s="11">
        <v>20</v>
      </c>
      <c r="DG94" s="11">
        <v>1.5</v>
      </c>
      <c r="DH94" s="11">
        <v>20.75</v>
      </c>
      <c r="DI94" s="42">
        <v>18</v>
      </c>
      <c r="DJ94" s="11" t="s">
        <v>174</v>
      </c>
      <c r="DK94" s="43" t="s">
        <v>5236</v>
      </c>
      <c r="DL94" s="90" t="s">
        <v>3796</v>
      </c>
      <c r="DM94" s="18">
        <v>0</v>
      </c>
      <c r="DN94" s="18" t="s">
        <v>3797</v>
      </c>
      <c r="DO94" t="s">
        <v>5105</v>
      </c>
      <c r="DP94">
        <v>16711680</v>
      </c>
      <c r="DQ94" t="s">
        <v>5064</v>
      </c>
      <c r="DR94" s="16" t="s">
        <v>290</v>
      </c>
    </row>
    <row r="95" spans="1:122" x14ac:dyDescent="0.35">
      <c r="A95" s="156" t="s">
        <v>6513</v>
      </c>
      <c r="B95" s="11">
        <v>4</v>
      </c>
      <c r="C95" s="11">
        <v>10</v>
      </c>
      <c r="D95" t="s">
        <v>299</v>
      </c>
      <c r="E95" s="21" t="s">
        <v>290</v>
      </c>
      <c r="F95" s="11">
        <v>4.5</v>
      </c>
      <c r="G95" s="12">
        <v>4.26</v>
      </c>
      <c r="H95" s="11">
        <v>0.12</v>
      </c>
      <c r="I95" t="s">
        <v>290</v>
      </c>
      <c r="J95" s="11">
        <v>10</v>
      </c>
      <c r="K95" s="21" t="s">
        <v>290</v>
      </c>
      <c r="L95" s="11" t="s">
        <v>299</v>
      </c>
      <c r="M95" t="s">
        <v>290</v>
      </c>
      <c r="N95" s="159" t="s">
        <v>290</v>
      </c>
      <c r="P95" s="18" t="s">
        <v>290</v>
      </c>
      <c r="Q95" s="18" t="s">
        <v>290</v>
      </c>
      <c r="S95" t="s">
        <v>290</v>
      </c>
      <c r="T95" t="s">
        <v>290</v>
      </c>
      <c r="V95" t="s">
        <v>290</v>
      </c>
      <c r="X95" s="156" t="s">
        <v>6513</v>
      </c>
      <c r="Y95" s="11">
        <v>4</v>
      </c>
      <c r="Z95" s="11">
        <v>10</v>
      </c>
      <c r="AA95" t="s">
        <v>299</v>
      </c>
      <c r="AB95" s="21" t="s">
        <v>290</v>
      </c>
      <c r="AC95" s="11">
        <v>4.5</v>
      </c>
      <c r="AD95" s="12">
        <v>4.26</v>
      </c>
      <c r="AE95" s="11">
        <v>0.12</v>
      </c>
      <c r="AF95" t="s">
        <v>290</v>
      </c>
      <c r="AG95" s="11">
        <v>10</v>
      </c>
      <c r="AH95" s="21" t="s">
        <v>290</v>
      </c>
      <c r="AI95" s="11" t="s">
        <v>299</v>
      </c>
      <c r="AJ95" t="s">
        <v>290</v>
      </c>
      <c r="AK95" s="159" t="s">
        <v>290</v>
      </c>
      <c r="AT95" t="str">
        <f t="shared" si="20"/>
        <v>1500-NPS1.5</v>
      </c>
      <c r="AU95" s="14">
        <v>1500</v>
      </c>
      <c r="AV95" s="42">
        <f t="shared" si="28"/>
        <v>1.5</v>
      </c>
      <c r="AW95" s="14">
        <v>1.5</v>
      </c>
      <c r="AX95" s="18">
        <v>7</v>
      </c>
      <c r="AY95" s="18">
        <v>1.25</v>
      </c>
      <c r="AZ95" s="18">
        <v>2.875</v>
      </c>
      <c r="BA95" s="42">
        <f t="shared" si="21"/>
        <v>0.625</v>
      </c>
      <c r="BB95" s="11">
        <v>2.75</v>
      </c>
      <c r="BC95" s="11">
        <v>4</v>
      </c>
      <c r="BD95" s="11">
        <v>1.125</v>
      </c>
      <c r="BE95" s="11">
        <v>1</v>
      </c>
      <c r="BF95" s="11">
        <v>4.875</v>
      </c>
      <c r="BG95" s="11">
        <v>23</v>
      </c>
      <c r="BH95" s="42">
        <f t="shared" si="22"/>
        <v>90</v>
      </c>
      <c r="BI95" s="43" t="str">
        <f t="shared" si="23"/>
        <v>LONG FLANGE, 1.5-1500RFLWN</v>
      </c>
      <c r="BJ95" s="44"/>
      <c r="BK95" t="str">
        <f t="shared" si="24"/>
        <v>600-NPS14x20</v>
      </c>
      <c r="BL95" s="49">
        <v>600</v>
      </c>
      <c r="BM95" s="50">
        <f t="shared" si="29"/>
        <v>14</v>
      </c>
      <c r="BN95" s="49">
        <v>14</v>
      </c>
      <c r="BO95" s="51">
        <v>23.75</v>
      </c>
      <c r="BP95" s="51">
        <v>2.75</v>
      </c>
      <c r="BQ95" s="51">
        <v>16.25</v>
      </c>
      <c r="BR95" s="50">
        <f t="shared" si="25"/>
        <v>1.5</v>
      </c>
      <c r="BS95" s="2">
        <v>17</v>
      </c>
      <c r="BT95" s="2">
        <v>20</v>
      </c>
      <c r="BU95" s="2">
        <v>1.5</v>
      </c>
      <c r="BV95" s="11">
        <v>1.375</v>
      </c>
      <c r="BW95" s="2">
        <v>20.75</v>
      </c>
      <c r="BX95" s="2" t="s">
        <v>174</v>
      </c>
      <c r="BY95" s="50">
        <f t="shared" si="26"/>
        <v>18</v>
      </c>
      <c r="BZ95" s="43" t="str">
        <f t="shared" si="27"/>
        <v>LONG FLANGE, 14-600RFLWN x 20</v>
      </c>
      <c r="CA95" s="54">
        <v>20</v>
      </c>
      <c r="CE95" s="52"/>
      <c r="CO95" t="s">
        <v>3913</v>
      </c>
      <c r="CP95">
        <v>4.0024999999999995</v>
      </c>
      <c r="CR95" t="s">
        <v>5239</v>
      </c>
      <c r="CS95" s="16" t="s">
        <v>290</v>
      </c>
      <c r="CT95" s="14">
        <v>600</v>
      </c>
      <c r="CU95" s="14">
        <v>14</v>
      </c>
      <c r="CV95" s="98">
        <v>18</v>
      </c>
      <c r="CW95" s="98" t="s">
        <v>62</v>
      </c>
      <c r="CX95" s="103">
        <v>14</v>
      </c>
      <c r="CY95" s="11">
        <v>17</v>
      </c>
      <c r="CZ95" s="42">
        <v>1.5</v>
      </c>
      <c r="DA95" s="107">
        <v>600</v>
      </c>
      <c r="DB95" s="18">
        <v>23.75</v>
      </c>
      <c r="DC95" s="18">
        <v>2.75</v>
      </c>
      <c r="DD95" s="18">
        <v>16.25</v>
      </c>
      <c r="DE95" s="11">
        <v>1.375</v>
      </c>
      <c r="DF95" s="11">
        <v>20</v>
      </c>
      <c r="DG95" s="11">
        <v>1.5</v>
      </c>
      <c r="DH95" s="11">
        <v>20.75</v>
      </c>
      <c r="DI95" s="42">
        <v>18</v>
      </c>
      <c r="DJ95" s="11" t="s">
        <v>174</v>
      </c>
      <c r="DK95" s="43" t="s">
        <v>5236</v>
      </c>
      <c r="DL95" s="90" t="s">
        <v>3796</v>
      </c>
      <c r="DM95" s="18">
        <v>0</v>
      </c>
      <c r="DN95" s="18" t="s">
        <v>3797</v>
      </c>
      <c r="DO95" t="s">
        <v>5105</v>
      </c>
      <c r="DP95">
        <v>16711680</v>
      </c>
      <c r="DQ95" t="s">
        <v>5064</v>
      </c>
      <c r="DR95" s="16" t="s">
        <v>290</v>
      </c>
    </row>
    <row r="96" spans="1:122" x14ac:dyDescent="0.35">
      <c r="A96" s="158" t="s">
        <v>6514</v>
      </c>
      <c r="B96" s="11">
        <v>4</v>
      </c>
      <c r="C96">
        <v>40</v>
      </c>
      <c r="D96" t="s">
        <v>299</v>
      </c>
      <c r="E96" s="21" t="s">
        <v>290</v>
      </c>
      <c r="F96" s="11">
        <v>4.5</v>
      </c>
      <c r="G96" s="12">
        <v>4.0259999999999998</v>
      </c>
      <c r="H96" s="11">
        <v>0.23699999999999999</v>
      </c>
      <c r="I96" t="s">
        <v>290</v>
      </c>
      <c r="J96">
        <v>40</v>
      </c>
      <c r="K96" s="21" t="s">
        <v>290</v>
      </c>
      <c r="L96" s="1" t="s">
        <v>299</v>
      </c>
      <c r="M96" t="s">
        <v>290</v>
      </c>
      <c r="N96" s="159" t="s">
        <v>290</v>
      </c>
      <c r="P96" s="18" t="s">
        <v>290</v>
      </c>
      <c r="Q96" s="18" t="s">
        <v>290</v>
      </c>
      <c r="S96" t="s">
        <v>290</v>
      </c>
      <c r="T96" t="s">
        <v>290</v>
      </c>
      <c r="V96" t="s">
        <v>290</v>
      </c>
      <c r="X96" s="158" t="s">
        <v>6514</v>
      </c>
      <c r="Y96" s="11">
        <v>4</v>
      </c>
      <c r="Z96">
        <v>40</v>
      </c>
      <c r="AA96" t="s">
        <v>299</v>
      </c>
      <c r="AB96" s="21" t="s">
        <v>290</v>
      </c>
      <c r="AC96" s="11">
        <v>4.5</v>
      </c>
      <c r="AD96" s="12">
        <v>4.0259999999999998</v>
      </c>
      <c r="AE96" s="11">
        <v>0.23699999999999999</v>
      </c>
      <c r="AF96" t="s">
        <v>290</v>
      </c>
      <c r="AG96">
        <v>40</v>
      </c>
      <c r="AH96" s="21" t="s">
        <v>290</v>
      </c>
      <c r="AI96" s="1" t="s">
        <v>299</v>
      </c>
      <c r="AJ96" t="s">
        <v>290</v>
      </c>
      <c r="AK96" s="159" t="s">
        <v>290</v>
      </c>
      <c r="AT96" t="str">
        <f t="shared" si="20"/>
        <v>1500-NPS2</v>
      </c>
      <c r="AU96" s="14">
        <v>1500</v>
      </c>
      <c r="AV96" s="42">
        <f t="shared" si="28"/>
        <v>2</v>
      </c>
      <c r="AW96" s="14">
        <v>2</v>
      </c>
      <c r="AX96" s="18">
        <v>8.5</v>
      </c>
      <c r="AY96" s="18">
        <v>1.5</v>
      </c>
      <c r="AZ96" s="18">
        <v>3.625</v>
      </c>
      <c r="BA96" s="42">
        <f t="shared" si="21"/>
        <v>1.0625</v>
      </c>
      <c r="BB96" s="11">
        <v>4.125</v>
      </c>
      <c r="BC96" s="11">
        <v>8</v>
      </c>
      <c r="BD96" s="11">
        <v>1</v>
      </c>
      <c r="BE96" s="11">
        <v>0.875</v>
      </c>
      <c r="BF96" s="11">
        <v>6.5</v>
      </c>
      <c r="BG96" s="11">
        <v>44</v>
      </c>
      <c r="BH96" s="42">
        <f t="shared" si="22"/>
        <v>45</v>
      </c>
      <c r="BI96" s="43" t="str">
        <f t="shared" si="23"/>
        <v>LONG FLANGE, 2-1500RFLWN</v>
      </c>
      <c r="BJ96" s="44"/>
      <c r="BK96" t="str">
        <f t="shared" si="24"/>
        <v>600-NPS16x12</v>
      </c>
      <c r="BL96" s="14">
        <v>600</v>
      </c>
      <c r="BM96" s="42">
        <f t="shared" si="29"/>
        <v>16</v>
      </c>
      <c r="BN96" s="14">
        <v>16</v>
      </c>
      <c r="BO96" s="18">
        <v>27</v>
      </c>
      <c r="BP96" s="18">
        <v>3</v>
      </c>
      <c r="BQ96" s="18">
        <v>18.5</v>
      </c>
      <c r="BR96" s="42">
        <f t="shared" si="25"/>
        <v>1.75</v>
      </c>
      <c r="BS96" s="11">
        <v>19.5</v>
      </c>
      <c r="BT96" s="11">
        <v>20</v>
      </c>
      <c r="BU96" s="11">
        <v>1.625</v>
      </c>
      <c r="BV96" s="11">
        <v>1.5</v>
      </c>
      <c r="BW96" s="11">
        <v>23.75</v>
      </c>
      <c r="BX96" s="11">
        <v>564</v>
      </c>
      <c r="BY96" s="42">
        <f t="shared" si="26"/>
        <v>18</v>
      </c>
      <c r="BZ96" s="43" t="str">
        <f t="shared" si="27"/>
        <v>LONG FLANGE, 16-600RFLWN x 12</v>
      </c>
      <c r="CA96" s="14">
        <v>12</v>
      </c>
      <c r="CE96" s="52"/>
      <c r="CO96" t="s">
        <v>3914</v>
      </c>
      <c r="CP96">
        <v>4.0024999999999995</v>
      </c>
      <c r="CR96" t="s">
        <v>5240</v>
      </c>
      <c r="CS96" s="16" t="s">
        <v>290</v>
      </c>
      <c r="CT96" s="49">
        <v>600</v>
      </c>
      <c r="CU96" s="49">
        <v>14</v>
      </c>
      <c r="CV96" s="99">
        <v>20</v>
      </c>
      <c r="CW96" s="99" t="s">
        <v>62</v>
      </c>
      <c r="CX96" s="105">
        <v>14</v>
      </c>
      <c r="CY96" s="2">
        <v>17</v>
      </c>
      <c r="CZ96" s="50">
        <v>1.5</v>
      </c>
      <c r="DA96" s="107">
        <v>600</v>
      </c>
      <c r="DB96" s="51">
        <v>23.75</v>
      </c>
      <c r="DC96" s="51">
        <v>2.75</v>
      </c>
      <c r="DD96" s="51">
        <v>16.25</v>
      </c>
      <c r="DE96" s="2">
        <v>1.375</v>
      </c>
      <c r="DF96" s="2">
        <v>20</v>
      </c>
      <c r="DG96" s="2">
        <v>1.5</v>
      </c>
      <c r="DH96" s="2">
        <v>20.75</v>
      </c>
      <c r="DI96" s="50">
        <v>18</v>
      </c>
      <c r="DJ96" s="2" t="s">
        <v>174</v>
      </c>
      <c r="DK96" s="43" t="s">
        <v>5236</v>
      </c>
      <c r="DL96" s="90" t="s">
        <v>3796</v>
      </c>
      <c r="DM96" s="18">
        <v>0</v>
      </c>
      <c r="DN96" s="18" t="s">
        <v>3797</v>
      </c>
      <c r="DO96" t="s">
        <v>5105</v>
      </c>
      <c r="DP96">
        <v>16711680</v>
      </c>
      <c r="DQ96" t="s">
        <v>5064</v>
      </c>
      <c r="DR96" s="16" t="s">
        <v>290</v>
      </c>
    </row>
    <row r="97" spans="1:122" x14ac:dyDescent="0.35">
      <c r="A97" s="158" t="s">
        <v>6515</v>
      </c>
      <c r="B97" s="11">
        <v>4</v>
      </c>
      <c r="C97" t="s">
        <v>6422</v>
      </c>
      <c r="D97" t="s">
        <v>299</v>
      </c>
      <c r="E97" s="21" t="s">
        <v>290</v>
      </c>
      <c r="F97" s="11">
        <v>4.5</v>
      </c>
      <c r="G97" s="12">
        <v>4.0259999999999998</v>
      </c>
      <c r="H97" s="11">
        <v>0.23699999999999999</v>
      </c>
      <c r="I97" t="s">
        <v>6422</v>
      </c>
      <c r="J97">
        <v>1</v>
      </c>
      <c r="K97" s="21" t="s">
        <v>290</v>
      </c>
      <c r="L97" s="1" t="s">
        <v>299</v>
      </c>
      <c r="M97" t="s">
        <v>290</v>
      </c>
      <c r="N97" s="159" t="s">
        <v>290</v>
      </c>
      <c r="P97" s="18" t="s">
        <v>290</v>
      </c>
      <c r="Q97" s="18" t="s">
        <v>290</v>
      </c>
      <c r="S97" t="s">
        <v>290</v>
      </c>
      <c r="T97" t="s">
        <v>290</v>
      </c>
      <c r="V97" t="s">
        <v>290</v>
      </c>
      <c r="X97" s="158" t="s">
        <v>6515</v>
      </c>
      <c r="Y97" s="11">
        <v>4</v>
      </c>
      <c r="Z97" t="s">
        <v>6422</v>
      </c>
      <c r="AA97" t="s">
        <v>299</v>
      </c>
      <c r="AB97" s="21" t="s">
        <v>290</v>
      </c>
      <c r="AC97" s="11">
        <v>4.5</v>
      </c>
      <c r="AD97" s="12">
        <v>4.0259999999999998</v>
      </c>
      <c r="AE97" s="11">
        <v>0.23699999999999999</v>
      </c>
      <c r="AF97" t="s">
        <v>6422</v>
      </c>
      <c r="AG97">
        <v>1</v>
      </c>
      <c r="AH97" s="21" t="s">
        <v>290</v>
      </c>
      <c r="AI97" s="1" t="s">
        <v>299</v>
      </c>
      <c r="AJ97" t="s">
        <v>290</v>
      </c>
      <c r="AK97" s="159" t="s">
        <v>290</v>
      </c>
      <c r="AT97" t="str">
        <f t="shared" si="20"/>
        <v>1500-NPS2.5</v>
      </c>
      <c r="AU97" s="14">
        <v>1500</v>
      </c>
      <c r="AV97" s="42">
        <f t="shared" si="28"/>
        <v>2.5</v>
      </c>
      <c r="AW97" s="14">
        <v>2.5</v>
      </c>
      <c r="AX97" s="18">
        <v>9.625</v>
      </c>
      <c r="AY97" s="18">
        <v>1.625</v>
      </c>
      <c r="AZ97" s="18">
        <v>4.125</v>
      </c>
      <c r="BA97" s="42">
        <f t="shared" si="21"/>
        <v>1.1875</v>
      </c>
      <c r="BB97" s="11">
        <v>4.875</v>
      </c>
      <c r="BC97" s="11">
        <v>8</v>
      </c>
      <c r="BD97" s="11">
        <v>1.125</v>
      </c>
      <c r="BE97" s="11">
        <v>1</v>
      </c>
      <c r="BF97" s="11">
        <v>7.5</v>
      </c>
      <c r="BG97" s="11">
        <v>72</v>
      </c>
      <c r="BH97" s="42">
        <f t="shared" si="22"/>
        <v>45</v>
      </c>
      <c r="BI97" s="43" t="str">
        <f t="shared" si="23"/>
        <v>LONG FLANGE, 2.5-1500RFLWN</v>
      </c>
      <c r="BJ97" s="44"/>
      <c r="BK97" t="str">
        <f t="shared" si="24"/>
        <v>600-NPS16x14</v>
      </c>
      <c r="BL97" s="14">
        <v>600</v>
      </c>
      <c r="BM97" s="42">
        <f t="shared" si="29"/>
        <v>16</v>
      </c>
      <c r="BN97" s="14">
        <v>16</v>
      </c>
      <c r="BO97" s="18">
        <v>27</v>
      </c>
      <c r="BP97" s="18">
        <v>3</v>
      </c>
      <c r="BQ97" s="18">
        <v>18.5</v>
      </c>
      <c r="BR97" s="42">
        <f t="shared" si="25"/>
        <v>1.75</v>
      </c>
      <c r="BS97" s="11">
        <v>19.5</v>
      </c>
      <c r="BT97" s="11">
        <v>20</v>
      </c>
      <c r="BU97" s="11">
        <v>1.625</v>
      </c>
      <c r="BV97" s="11">
        <v>1.5</v>
      </c>
      <c r="BW97" s="11">
        <v>23.75</v>
      </c>
      <c r="BX97" s="11" t="s">
        <v>174</v>
      </c>
      <c r="BY97" s="42">
        <f t="shared" si="26"/>
        <v>18</v>
      </c>
      <c r="BZ97" s="43" t="str">
        <f t="shared" si="27"/>
        <v>LONG FLANGE, 16-600RFLWN x 14</v>
      </c>
      <c r="CA97" s="53">
        <v>14</v>
      </c>
      <c r="CE97" s="52"/>
      <c r="CO97" t="s">
        <v>3915</v>
      </c>
      <c r="CP97">
        <v>4.0024999999999995</v>
      </c>
      <c r="CR97" t="s">
        <v>5241</v>
      </c>
      <c r="CS97" s="16" t="s">
        <v>290</v>
      </c>
      <c r="CT97" s="14">
        <v>600</v>
      </c>
      <c r="CU97" s="14">
        <v>16</v>
      </c>
      <c r="CV97" s="11">
        <v>12</v>
      </c>
      <c r="CW97" s="11" t="s">
        <v>62</v>
      </c>
      <c r="CX97" s="103">
        <v>16</v>
      </c>
      <c r="CY97" s="11">
        <v>19.5</v>
      </c>
      <c r="CZ97" s="42">
        <v>1.75</v>
      </c>
      <c r="DA97" s="107">
        <v>600</v>
      </c>
      <c r="DB97" s="18">
        <v>27</v>
      </c>
      <c r="DC97" s="18">
        <v>3</v>
      </c>
      <c r="DD97" s="18">
        <v>18.5</v>
      </c>
      <c r="DE97" s="11">
        <v>1.5</v>
      </c>
      <c r="DF97" s="11">
        <v>20</v>
      </c>
      <c r="DG97" s="11">
        <v>1.625</v>
      </c>
      <c r="DH97" s="11">
        <v>23.75</v>
      </c>
      <c r="DI97" s="42">
        <v>18</v>
      </c>
      <c r="DJ97" s="11">
        <v>564</v>
      </c>
      <c r="DK97" s="43" t="s">
        <v>5242</v>
      </c>
      <c r="DL97" s="90" t="s">
        <v>3796</v>
      </c>
      <c r="DM97" s="18">
        <v>0</v>
      </c>
      <c r="DN97" s="18" t="s">
        <v>3797</v>
      </c>
      <c r="DO97" t="s">
        <v>5108</v>
      </c>
      <c r="DP97">
        <v>16776960</v>
      </c>
      <c r="DQ97" t="s">
        <v>5064</v>
      </c>
      <c r="DR97" s="16" t="s">
        <v>290</v>
      </c>
    </row>
    <row r="98" spans="1:122" x14ac:dyDescent="0.35">
      <c r="A98" s="158" t="s">
        <v>6516</v>
      </c>
      <c r="B98" s="11">
        <v>4</v>
      </c>
      <c r="C98">
        <v>60</v>
      </c>
      <c r="D98" t="s">
        <v>299</v>
      </c>
      <c r="E98" s="21" t="s">
        <v>290</v>
      </c>
      <c r="F98" s="11">
        <v>4.5</v>
      </c>
      <c r="G98" s="12">
        <v>3.9379999999999997</v>
      </c>
      <c r="H98" s="11">
        <v>0.28100000000000003</v>
      </c>
      <c r="I98" t="s">
        <v>290</v>
      </c>
      <c r="J98">
        <v>60</v>
      </c>
      <c r="K98" s="21" t="s">
        <v>290</v>
      </c>
      <c r="L98" s="1" t="s">
        <v>299</v>
      </c>
      <c r="M98" t="s">
        <v>290</v>
      </c>
      <c r="N98" s="159" t="s">
        <v>290</v>
      </c>
      <c r="P98" s="18" t="s">
        <v>290</v>
      </c>
      <c r="Q98" s="18" t="s">
        <v>290</v>
      </c>
      <c r="S98" t="s">
        <v>290</v>
      </c>
      <c r="T98" t="s">
        <v>290</v>
      </c>
      <c r="V98" t="s">
        <v>290</v>
      </c>
      <c r="X98" s="158" t="s">
        <v>6516</v>
      </c>
      <c r="Y98" s="11">
        <v>4</v>
      </c>
      <c r="Z98">
        <v>60</v>
      </c>
      <c r="AA98" t="s">
        <v>299</v>
      </c>
      <c r="AB98" s="21" t="s">
        <v>290</v>
      </c>
      <c r="AC98" s="11">
        <v>4.5</v>
      </c>
      <c r="AD98" s="12">
        <v>3.9379999999999997</v>
      </c>
      <c r="AE98" s="11">
        <v>0.28100000000000003</v>
      </c>
      <c r="AF98" t="s">
        <v>290</v>
      </c>
      <c r="AG98">
        <v>60</v>
      </c>
      <c r="AH98" s="21" t="s">
        <v>290</v>
      </c>
      <c r="AI98" s="1" t="s">
        <v>299</v>
      </c>
      <c r="AJ98" t="s">
        <v>290</v>
      </c>
      <c r="AK98" s="159" t="s">
        <v>290</v>
      </c>
      <c r="AT98" t="str">
        <f t="shared" si="20"/>
        <v>1500-NPS3</v>
      </c>
      <c r="AU98" s="14">
        <v>1500</v>
      </c>
      <c r="AV98" s="42">
        <f t="shared" si="28"/>
        <v>3</v>
      </c>
      <c r="AW98" s="14">
        <v>3</v>
      </c>
      <c r="AX98" s="18">
        <v>10.5</v>
      </c>
      <c r="AY98" s="14">
        <v>1.875</v>
      </c>
      <c r="AZ98" s="18">
        <v>5</v>
      </c>
      <c r="BA98" s="42">
        <f t="shared" si="21"/>
        <v>1.125</v>
      </c>
      <c r="BB98" s="11">
        <v>5.25</v>
      </c>
      <c r="BC98" s="11">
        <v>8</v>
      </c>
      <c r="BD98" s="11">
        <v>1.25</v>
      </c>
      <c r="BE98" s="11">
        <v>1.125</v>
      </c>
      <c r="BF98" s="11">
        <v>8</v>
      </c>
      <c r="BG98" s="11">
        <v>84</v>
      </c>
      <c r="BH98" s="42">
        <f t="shared" si="22"/>
        <v>45</v>
      </c>
      <c r="BI98" s="43" t="str">
        <f t="shared" si="23"/>
        <v>LONG FLANGE, 3-1500RFLWN</v>
      </c>
      <c r="BJ98" s="44"/>
      <c r="BK98" t="str">
        <f t="shared" si="24"/>
        <v>600-NPS16x16</v>
      </c>
      <c r="BL98" s="14">
        <v>600</v>
      </c>
      <c r="BM98" s="42">
        <f t="shared" si="29"/>
        <v>16</v>
      </c>
      <c r="BN98" s="14">
        <v>16</v>
      </c>
      <c r="BO98" s="18">
        <v>27</v>
      </c>
      <c r="BP98" s="18">
        <v>3</v>
      </c>
      <c r="BQ98" s="18">
        <v>18.5</v>
      </c>
      <c r="BR98" s="42">
        <f t="shared" si="25"/>
        <v>1.75</v>
      </c>
      <c r="BS98" s="11">
        <v>19.5</v>
      </c>
      <c r="BT98" s="11">
        <v>20</v>
      </c>
      <c r="BU98" s="11">
        <v>1.625</v>
      </c>
      <c r="BV98" s="11">
        <v>1.5</v>
      </c>
      <c r="BW98" s="11">
        <v>23.75</v>
      </c>
      <c r="BX98" s="11" t="s">
        <v>174</v>
      </c>
      <c r="BY98" s="42">
        <f t="shared" si="26"/>
        <v>18</v>
      </c>
      <c r="BZ98" s="43" t="str">
        <f t="shared" si="27"/>
        <v>LONG FLANGE, 16-600RFLWN x 16</v>
      </c>
      <c r="CA98" s="53">
        <v>16</v>
      </c>
      <c r="CE98" s="52"/>
      <c r="CO98" t="s">
        <v>3916</v>
      </c>
      <c r="CP98">
        <v>4.0024999999999995</v>
      </c>
      <c r="CR98" t="s">
        <v>5243</v>
      </c>
      <c r="CS98" s="16" t="s">
        <v>290</v>
      </c>
      <c r="CT98" s="14">
        <v>600</v>
      </c>
      <c r="CU98" s="14">
        <v>16</v>
      </c>
      <c r="CV98" s="98">
        <v>14</v>
      </c>
      <c r="CW98" s="98" t="s">
        <v>62</v>
      </c>
      <c r="CX98" s="103">
        <v>16</v>
      </c>
      <c r="CY98" s="11">
        <v>19.5</v>
      </c>
      <c r="CZ98" s="42">
        <v>1.75</v>
      </c>
      <c r="DA98" s="107">
        <v>600</v>
      </c>
      <c r="DB98" s="18">
        <v>27</v>
      </c>
      <c r="DC98" s="18">
        <v>3</v>
      </c>
      <c r="DD98" s="18">
        <v>18.5</v>
      </c>
      <c r="DE98" s="11">
        <v>1.5</v>
      </c>
      <c r="DF98" s="11">
        <v>20</v>
      </c>
      <c r="DG98" s="11">
        <v>1.625</v>
      </c>
      <c r="DH98" s="11">
        <v>23.75</v>
      </c>
      <c r="DI98" s="42">
        <v>18</v>
      </c>
      <c r="DJ98" s="11" t="s">
        <v>174</v>
      </c>
      <c r="DK98" s="43" t="s">
        <v>5242</v>
      </c>
      <c r="DL98" s="90" t="s">
        <v>3796</v>
      </c>
      <c r="DM98" s="18">
        <v>0</v>
      </c>
      <c r="DN98" s="18" t="s">
        <v>3797</v>
      </c>
      <c r="DO98" t="s">
        <v>5108</v>
      </c>
      <c r="DP98">
        <v>16776960</v>
      </c>
      <c r="DQ98" t="s">
        <v>5064</v>
      </c>
      <c r="DR98" s="16" t="s">
        <v>290</v>
      </c>
    </row>
    <row r="99" spans="1:122" x14ac:dyDescent="0.35">
      <c r="A99" s="158" t="s">
        <v>6517</v>
      </c>
      <c r="B99" s="11">
        <v>4</v>
      </c>
      <c r="C99">
        <v>80</v>
      </c>
      <c r="D99" t="s">
        <v>299</v>
      </c>
      <c r="E99" s="21" t="s">
        <v>290</v>
      </c>
      <c r="F99" s="11">
        <v>4.5</v>
      </c>
      <c r="G99" s="12">
        <v>3.8260000000000001</v>
      </c>
      <c r="H99" s="11">
        <v>0.33700000000000002</v>
      </c>
      <c r="I99" t="s">
        <v>290</v>
      </c>
      <c r="J99">
        <v>80</v>
      </c>
      <c r="K99" s="21" t="s">
        <v>290</v>
      </c>
      <c r="L99" s="1" t="s">
        <v>299</v>
      </c>
      <c r="M99" t="s">
        <v>290</v>
      </c>
      <c r="N99" s="159" t="s">
        <v>290</v>
      </c>
      <c r="P99" s="18" t="s">
        <v>290</v>
      </c>
      <c r="Q99" s="18" t="s">
        <v>290</v>
      </c>
      <c r="S99" t="s">
        <v>290</v>
      </c>
      <c r="T99" t="s">
        <v>290</v>
      </c>
      <c r="V99" t="s">
        <v>290</v>
      </c>
      <c r="X99" s="158" t="s">
        <v>6517</v>
      </c>
      <c r="Y99" s="11">
        <v>4</v>
      </c>
      <c r="Z99">
        <v>80</v>
      </c>
      <c r="AA99" t="s">
        <v>299</v>
      </c>
      <c r="AB99" s="21" t="s">
        <v>290</v>
      </c>
      <c r="AC99" s="11">
        <v>4.5</v>
      </c>
      <c r="AD99" s="12">
        <v>3.8260000000000001</v>
      </c>
      <c r="AE99" s="11">
        <v>0.33700000000000002</v>
      </c>
      <c r="AF99" t="s">
        <v>290</v>
      </c>
      <c r="AG99">
        <v>80</v>
      </c>
      <c r="AH99" s="21" t="s">
        <v>290</v>
      </c>
      <c r="AI99" s="1" t="s">
        <v>299</v>
      </c>
      <c r="AJ99" t="s">
        <v>290</v>
      </c>
      <c r="AK99" s="159" t="s">
        <v>290</v>
      </c>
      <c r="AT99" t="str">
        <f t="shared" si="20"/>
        <v>1500-NPS4</v>
      </c>
      <c r="AU99" s="14">
        <v>1500</v>
      </c>
      <c r="AV99" s="42">
        <f t="shared" si="28"/>
        <v>4</v>
      </c>
      <c r="AW99" s="14">
        <v>4</v>
      </c>
      <c r="AX99" s="18">
        <v>12.25</v>
      </c>
      <c r="AY99" s="18">
        <v>2.125</v>
      </c>
      <c r="AZ99" s="18">
        <v>6.1875</v>
      </c>
      <c r="BA99" s="42">
        <f t="shared" si="21"/>
        <v>1.1875</v>
      </c>
      <c r="BB99" s="11">
        <v>6.375</v>
      </c>
      <c r="BC99" s="11">
        <v>8</v>
      </c>
      <c r="BD99" s="11">
        <v>1.375</v>
      </c>
      <c r="BE99" s="11">
        <v>1.25</v>
      </c>
      <c r="BF99" s="11">
        <v>9.5</v>
      </c>
      <c r="BG99" s="11">
        <v>118</v>
      </c>
      <c r="BH99" s="42">
        <f t="shared" si="22"/>
        <v>45</v>
      </c>
      <c r="BI99" s="43" t="str">
        <f t="shared" si="23"/>
        <v>LONG FLANGE, 4-1500RFLWN</v>
      </c>
      <c r="BJ99" s="44"/>
      <c r="BK99" t="str">
        <f t="shared" si="24"/>
        <v>600-NPS16x18</v>
      </c>
      <c r="BL99" s="14">
        <v>600</v>
      </c>
      <c r="BM99" s="42">
        <f t="shared" si="29"/>
        <v>16</v>
      </c>
      <c r="BN99" s="14">
        <v>16</v>
      </c>
      <c r="BO99" s="18">
        <v>27</v>
      </c>
      <c r="BP99" s="18">
        <v>3</v>
      </c>
      <c r="BQ99" s="18">
        <v>18.5</v>
      </c>
      <c r="BR99" s="42">
        <f t="shared" si="25"/>
        <v>1.75</v>
      </c>
      <c r="BS99" s="11">
        <v>19.5</v>
      </c>
      <c r="BT99" s="11">
        <v>20</v>
      </c>
      <c r="BU99" s="11">
        <v>1.625</v>
      </c>
      <c r="BV99" s="11">
        <v>1.5</v>
      </c>
      <c r="BW99" s="11">
        <v>23.75</v>
      </c>
      <c r="BX99" s="11" t="s">
        <v>174</v>
      </c>
      <c r="BY99" s="42">
        <f t="shared" si="26"/>
        <v>18</v>
      </c>
      <c r="BZ99" s="43" t="str">
        <f t="shared" si="27"/>
        <v>LONG FLANGE, 16-600RFLWN x 18</v>
      </c>
      <c r="CA99" s="53">
        <v>18</v>
      </c>
      <c r="CE99" s="52"/>
      <c r="CO99" t="s">
        <v>3917</v>
      </c>
      <c r="CP99">
        <v>4.0024999999999995</v>
      </c>
      <c r="CR99" t="s">
        <v>5244</v>
      </c>
      <c r="CS99" s="16" t="s">
        <v>290</v>
      </c>
      <c r="CT99" s="14">
        <v>600</v>
      </c>
      <c r="CU99" s="14">
        <v>16</v>
      </c>
      <c r="CV99" s="98">
        <v>16</v>
      </c>
      <c r="CW99" s="98" t="s">
        <v>62</v>
      </c>
      <c r="CX99" s="103">
        <v>16</v>
      </c>
      <c r="CY99" s="11">
        <v>19.5</v>
      </c>
      <c r="CZ99" s="42">
        <v>1.75</v>
      </c>
      <c r="DA99" s="107">
        <v>600</v>
      </c>
      <c r="DB99" s="18">
        <v>27</v>
      </c>
      <c r="DC99" s="18">
        <v>3</v>
      </c>
      <c r="DD99" s="18">
        <v>18.5</v>
      </c>
      <c r="DE99" s="11">
        <v>1.5</v>
      </c>
      <c r="DF99" s="11">
        <v>20</v>
      </c>
      <c r="DG99" s="11">
        <v>1.625</v>
      </c>
      <c r="DH99" s="11">
        <v>23.75</v>
      </c>
      <c r="DI99" s="42">
        <v>18</v>
      </c>
      <c r="DJ99" s="11" t="s">
        <v>174</v>
      </c>
      <c r="DK99" s="43" t="s">
        <v>5242</v>
      </c>
      <c r="DL99" s="90" t="s">
        <v>3796</v>
      </c>
      <c r="DM99" s="18">
        <v>0</v>
      </c>
      <c r="DN99" s="18" t="s">
        <v>3797</v>
      </c>
      <c r="DO99" t="s">
        <v>5108</v>
      </c>
      <c r="DP99">
        <v>16776960</v>
      </c>
      <c r="DQ99" t="s">
        <v>5064</v>
      </c>
      <c r="DR99" s="16" t="s">
        <v>290</v>
      </c>
    </row>
    <row r="100" spans="1:122" x14ac:dyDescent="0.35">
      <c r="A100" s="158" t="s">
        <v>6518</v>
      </c>
      <c r="B100" s="11">
        <v>4</v>
      </c>
      <c r="C100">
        <v>120</v>
      </c>
      <c r="D100" t="s">
        <v>299</v>
      </c>
      <c r="E100" s="21" t="s">
        <v>290</v>
      </c>
      <c r="F100" s="11">
        <v>4.5</v>
      </c>
      <c r="G100" s="12">
        <v>3.6259999999999999</v>
      </c>
      <c r="H100" s="11">
        <v>0.437</v>
      </c>
      <c r="I100" t="s">
        <v>290</v>
      </c>
      <c r="J100">
        <v>120</v>
      </c>
      <c r="K100" s="21" t="s">
        <v>290</v>
      </c>
      <c r="L100" s="1" t="s">
        <v>299</v>
      </c>
      <c r="M100" t="s">
        <v>290</v>
      </c>
      <c r="N100" s="159" t="s">
        <v>290</v>
      </c>
      <c r="P100" s="18" t="s">
        <v>290</v>
      </c>
      <c r="Q100" s="18" t="s">
        <v>290</v>
      </c>
      <c r="S100" t="s">
        <v>290</v>
      </c>
      <c r="T100" t="s">
        <v>290</v>
      </c>
      <c r="V100" t="s">
        <v>290</v>
      </c>
      <c r="X100" s="158" t="s">
        <v>6518</v>
      </c>
      <c r="Y100" s="11">
        <v>4</v>
      </c>
      <c r="Z100">
        <v>120</v>
      </c>
      <c r="AA100" t="s">
        <v>299</v>
      </c>
      <c r="AB100" s="21" t="s">
        <v>290</v>
      </c>
      <c r="AC100" s="11">
        <v>4.5</v>
      </c>
      <c r="AD100" s="12">
        <v>3.6259999999999999</v>
      </c>
      <c r="AE100" s="11">
        <v>0.437</v>
      </c>
      <c r="AF100" t="s">
        <v>290</v>
      </c>
      <c r="AG100">
        <v>120</v>
      </c>
      <c r="AH100" s="21" t="s">
        <v>290</v>
      </c>
      <c r="AI100" s="1" t="s">
        <v>299</v>
      </c>
      <c r="AJ100" t="s">
        <v>290</v>
      </c>
      <c r="AK100" s="159" t="s">
        <v>290</v>
      </c>
      <c r="AT100" t="str">
        <f t="shared" ref="AT100:AT121" si="30">CONCATENATE(AU100,"-NPS",AW100)</f>
        <v>1500-NPS5</v>
      </c>
      <c r="AU100" s="14">
        <v>1500</v>
      </c>
      <c r="AV100" s="42">
        <f t="shared" si="28"/>
        <v>5</v>
      </c>
      <c r="AW100" s="14">
        <v>5</v>
      </c>
      <c r="AX100" s="18">
        <v>14.75</v>
      </c>
      <c r="AY100" s="18">
        <v>2.875</v>
      </c>
      <c r="AZ100" s="18">
        <v>7.3125</v>
      </c>
      <c r="BA100" s="42">
        <f t="shared" ref="BA100:BA121" si="31">(BB100-AV100)/2</f>
        <v>1.375</v>
      </c>
      <c r="BB100" s="11">
        <v>7.75</v>
      </c>
      <c r="BC100" s="11">
        <v>8</v>
      </c>
      <c r="BD100" s="11">
        <v>1.625</v>
      </c>
      <c r="BE100" s="11">
        <v>1.5</v>
      </c>
      <c r="BF100" s="11">
        <v>11.5</v>
      </c>
      <c r="BG100" s="11">
        <v>195</v>
      </c>
      <c r="BH100" s="42">
        <f t="shared" ref="BH100:BH121" si="32">360/BC100</f>
        <v>45</v>
      </c>
      <c r="BI100" s="43" t="str">
        <f t="shared" ref="BI100:BI121" si="33">CONCATENATE("LONG FLANGE, ",AW100,"-",AU100,"RFLWN")</f>
        <v>LONG FLANGE, 5-1500RFLWN</v>
      </c>
      <c r="BJ100" s="44"/>
      <c r="BK100" t="str">
        <f t="shared" ref="BK100:BK131" si="34">CONCATENATE(BL100,"-NPS",BN100,"x",CA100)</f>
        <v>600-NPS16x20</v>
      </c>
      <c r="BL100" s="49">
        <v>600</v>
      </c>
      <c r="BM100" s="50">
        <f t="shared" si="29"/>
        <v>16</v>
      </c>
      <c r="BN100" s="49">
        <v>16</v>
      </c>
      <c r="BO100" s="51">
        <v>27</v>
      </c>
      <c r="BP100" s="51">
        <v>3</v>
      </c>
      <c r="BQ100" s="51">
        <v>18.5</v>
      </c>
      <c r="BR100" s="50">
        <f t="shared" ref="BR100:BR131" si="35">(BS100-BM100)/2</f>
        <v>1.75</v>
      </c>
      <c r="BS100" s="2">
        <v>19.5</v>
      </c>
      <c r="BT100" s="2">
        <v>20</v>
      </c>
      <c r="BU100" s="2">
        <v>1.625</v>
      </c>
      <c r="BV100" s="11">
        <v>1.5</v>
      </c>
      <c r="BW100" s="2">
        <v>23.75</v>
      </c>
      <c r="BX100" s="2" t="s">
        <v>174</v>
      </c>
      <c r="BY100" s="50">
        <f t="shared" ref="BY100:BY131" si="36">360/BT100</f>
        <v>18</v>
      </c>
      <c r="BZ100" s="43" t="str">
        <f t="shared" ref="BZ100:BZ131" si="37">CONCATENATE("LONG FLANGE, ",BN100,"-",BL100,"RFLWN x ",CA100)</f>
        <v>LONG FLANGE, 16-600RFLWN x 20</v>
      </c>
      <c r="CA100" s="54">
        <v>20</v>
      </c>
      <c r="CE100" s="52"/>
      <c r="CO100" t="s">
        <v>3918</v>
      </c>
      <c r="CP100">
        <v>4.0024999999999995</v>
      </c>
      <c r="CR100" t="s">
        <v>5245</v>
      </c>
      <c r="CS100" s="16" t="s">
        <v>290</v>
      </c>
      <c r="CT100" s="14">
        <v>600</v>
      </c>
      <c r="CU100" s="14">
        <v>16</v>
      </c>
      <c r="CV100" s="98">
        <v>18</v>
      </c>
      <c r="CW100" s="98" t="s">
        <v>62</v>
      </c>
      <c r="CX100" s="103">
        <v>16</v>
      </c>
      <c r="CY100" s="11">
        <v>19.5</v>
      </c>
      <c r="CZ100" s="42">
        <v>1.75</v>
      </c>
      <c r="DA100" s="107">
        <v>600</v>
      </c>
      <c r="DB100" s="18">
        <v>27</v>
      </c>
      <c r="DC100" s="18">
        <v>3</v>
      </c>
      <c r="DD100" s="18">
        <v>18.5</v>
      </c>
      <c r="DE100" s="11">
        <v>1.5</v>
      </c>
      <c r="DF100" s="11">
        <v>20</v>
      </c>
      <c r="DG100" s="11">
        <v>1.625</v>
      </c>
      <c r="DH100" s="11">
        <v>23.75</v>
      </c>
      <c r="DI100" s="42">
        <v>18</v>
      </c>
      <c r="DJ100" s="11" t="s">
        <v>174</v>
      </c>
      <c r="DK100" s="43" t="s">
        <v>5242</v>
      </c>
      <c r="DL100" s="90" t="s">
        <v>3796</v>
      </c>
      <c r="DM100" s="18">
        <v>0</v>
      </c>
      <c r="DN100" s="18" t="s">
        <v>3797</v>
      </c>
      <c r="DO100" t="s">
        <v>5108</v>
      </c>
      <c r="DP100">
        <v>16776960</v>
      </c>
      <c r="DQ100" t="s">
        <v>5064</v>
      </c>
      <c r="DR100" s="16" t="s">
        <v>290</v>
      </c>
    </row>
    <row r="101" spans="1:122" x14ac:dyDescent="0.35">
      <c r="A101" s="158" t="s">
        <v>6519</v>
      </c>
      <c r="B101" s="11">
        <v>4</v>
      </c>
      <c r="C101" s="11">
        <v>160</v>
      </c>
      <c r="D101" t="s">
        <v>299</v>
      </c>
      <c r="E101" s="21" t="s">
        <v>290</v>
      </c>
      <c r="F101" s="11">
        <v>4.5</v>
      </c>
      <c r="G101" s="12">
        <v>3.4379999999999997</v>
      </c>
      <c r="H101" s="11">
        <v>0.53100000000000003</v>
      </c>
      <c r="I101" t="s">
        <v>290</v>
      </c>
      <c r="J101" s="11">
        <v>160</v>
      </c>
      <c r="K101" s="21" t="s">
        <v>290</v>
      </c>
      <c r="L101" s="1" t="s">
        <v>299</v>
      </c>
      <c r="M101" t="s">
        <v>290</v>
      </c>
      <c r="N101" s="159" t="s">
        <v>290</v>
      </c>
      <c r="P101" s="18" t="s">
        <v>290</v>
      </c>
      <c r="Q101" s="18" t="s">
        <v>290</v>
      </c>
      <c r="S101" t="s">
        <v>290</v>
      </c>
      <c r="T101" t="s">
        <v>290</v>
      </c>
      <c r="V101" t="s">
        <v>290</v>
      </c>
      <c r="X101" s="158" t="s">
        <v>6519</v>
      </c>
      <c r="Y101" s="11">
        <v>4</v>
      </c>
      <c r="Z101" s="11">
        <v>160</v>
      </c>
      <c r="AA101" t="s">
        <v>299</v>
      </c>
      <c r="AB101" s="21" t="s">
        <v>290</v>
      </c>
      <c r="AC101" s="11">
        <v>4.5</v>
      </c>
      <c r="AD101" s="12">
        <v>3.4379999999999997</v>
      </c>
      <c r="AE101" s="11">
        <v>0.53100000000000003</v>
      </c>
      <c r="AF101" t="s">
        <v>290</v>
      </c>
      <c r="AG101" s="11">
        <v>160</v>
      </c>
      <c r="AH101" s="21" t="s">
        <v>290</v>
      </c>
      <c r="AI101" s="1" t="s">
        <v>299</v>
      </c>
      <c r="AJ101" t="s">
        <v>290</v>
      </c>
      <c r="AK101" s="159" t="s">
        <v>290</v>
      </c>
      <c r="AT101" t="str">
        <f t="shared" si="30"/>
        <v>1500-NPS6</v>
      </c>
      <c r="AU101" s="14">
        <v>1500</v>
      </c>
      <c r="AV101" s="42">
        <f t="shared" ref="AV101:AV121" si="38">AW101</f>
        <v>6</v>
      </c>
      <c r="AW101" s="14">
        <v>6</v>
      </c>
      <c r="AX101" s="18">
        <v>15.5</v>
      </c>
      <c r="AY101" s="18">
        <v>3.25</v>
      </c>
      <c r="AZ101" s="18">
        <v>8.5</v>
      </c>
      <c r="BA101" s="42">
        <f t="shared" si="31"/>
        <v>1.5</v>
      </c>
      <c r="BB101" s="11">
        <v>9</v>
      </c>
      <c r="BC101" s="11">
        <v>12</v>
      </c>
      <c r="BD101" s="11">
        <v>1.5</v>
      </c>
      <c r="BE101" s="11">
        <v>1.375</v>
      </c>
      <c r="BF101" s="11">
        <v>12.5</v>
      </c>
      <c r="BG101" s="11">
        <v>235</v>
      </c>
      <c r="BH101" s="42">
        <f t="shared" si="32"/>
        <v>30</v>
      </c>
      <c r="BI101" s="43" t="str">
        <f t="shared" si="33"/>
        <v>LONG FLANGE, 6-1500RFLWN</v>
      </c>
      <c r="BJ101" s="44"/>
      <c r="BK101" t="str">
        <f t="shared" si="34"/>
        <v>600-NPS18x12</v>
      </c>
      <c r="BL101" s="14">
        <v>600</v>
      </c>
      <c r="BM101" s="42">
        <f t="shared" ref="BM101:BM132" si="39">BN101</f>
        <v>18</v>
      </c>
      <c r="BN101" s="14">
        <v>18</v>
      </c>
      <c r="BO101" s="18">
        <v>29.25</v>
      </c>
      <c r="BP101" s="18">
        <v>3.25</v>
      </c>
      <c r="BQ101" s="18">
        <v>21</v>
      </c>
      <c r="BR101" s="42">
        <f t="shared" si="35"/>
        <v>1.75</v>
      </c>
      <c r="BS101" s="11">
        <v>21.5</v>
      </c>
      <c r="BT101" s="11">
        <v>20</v>
      </c>
      <c r="BU101" s="11">
        <v>1.75</v>
      </c>
      <c r="BV101" s="11">
        <v>1.625</v>
      </c>
      <c r="BW101" s="11">
        <v>25.75</v>
      </c>
      <c r="BX101" s="11">
        <v>654</v>
      </c>
      <c r="BY101" s="42">
        <f t="shared" si="36"/>
        <v>18</v>
      </c>
      <c r="BZ101" s="43" t="str">
        <f t="shared" si="37"/>
        <v>LONG FLANGE, 18-600RFLWN x 12</v>
      </c>
      <c r="CA101" s="14">
        <v>12</v>
      </c>
      <c r="CE101" s="52"/>
      <c r="CO101" t="s">
        <v>3919</v>
      </c>
      <c r="CP101">
        <v>4.0024999999999995</v>
      </c>
      <c r="CR101" t="s">
        <v>5246</v>
      </c>
      <c r="CS101" s="16" t="s">
        <v>290</v>
      </c>
      <c r="CT101" s="49">
        <v>600</v>
      </c>
      <c r="CU101" s="49">
        <v>16</v>
      </c>
      <c r="CV101" s="99">
        <v>20</v>
      </c>
      <c r="CW101" s="99" t="s">
        <v>62</v>
      </c>
      <c r="CX101" s="105">
        <v>16</v>
      </c>
      <c r="CY101" s="2">
        <v>19.5</v>
      </c>
      <c r="CZ101" s="50">
        <v>1.75</v>
      </c>
      <c r="DA101" s="107">
        <v>600</v>
      </c>
      <c r="DB101" s="51">
        <v>27</v>
      </c>
      <c r="DC101" s="51">
        <v>3</v>
      </c>
      <c r="DD101" s="51">
        <v>18.5</v>
      </c>
      <c r="DE101" s="2">
        <v>1.5</v>
      </c>
      <c r="DF101" s="2">
        <v>20</v>
      </c>
      <c r="DG101" s="2">
        <v>1.625</v>
      </c>
      <c r="DH101" s="2">
        <v>23.75</v>
      </c>
      <c r="DI101" s="50">
        <v>18</v>
      </c>
      <c r="DJ101" s="2" t="s">
        <v>174</v>
      </c>
      <c r="DK101" s="43" t="s">
        <v>5242</v>
      </c>
      <c r="DL101" s="90" t="s">
        <v>3796</v>
      </c>
      <c r="DM101" s="18">
        <v>0</v>
      </c>
      <c r="DN101" s="18" t="s">
        <v>3797</v>
      </c>
      <c r="DO101" t="s">
        <v>5108</v>
      </c>
      <c r="DP101">
        <v>16776960</v>
      </c>
      <c r="DQ101" t="s">
        <v>5064</v>
      </c>
      <c r="DR101" s="16" t="s">
        <v>290</v>
      </c>
    </row>
    <row r="102" spans="1:122" x14ac:dyDescent="0.35">
      <c r="A102" s="158" t="s">
        <v>6520</v>
      </c>
      <c r="B102" s="11">
        <v>4</v>
      </c>
      <c r="C102" s="11" t="s">
        <v>272</v>
      </c>
      <c r="D102" t="s">
        <v>299</v>
      </c>
      <c r="E102" s="21" t="s">
        <v>290</v>
      </c>
      <c r="F102" s="11">
        <v>4.5</v>
      </c>
      <c r="G102" s="12">
        <v>3.8260000000000001</v>
      </c>
      <c r="H102" s="11">
        <v>0.33700000000000002</v>
      </c>
      <c r="I102" t="s">
        <v>272</v>
      </c>
      <c r="J102" s="11">
        <v>2</v>
      </c>
      <c r="K102" s="21" t="s">
        <v>290</v>
      </c>
      <c r="L102" s="1" t="s">
        <v>299</v>
      </c>
      <c r="M102" t="s">
        <v>290</v>
      </c>
      <c r="N102" s="159" t="s">
        <v>290</v>
      </c>
      <c r="P102" s="18" t="s">
        <v>290</v>
      </c>
      <c r="Q102" s="18" t="s">
        <v>290</v>
      </c>
      <c r="S102" t="s">
        <v>290</v>
      </c>
      <c r="T102" t="s">
        <v>290</v>
      </c>
      <c r="V102" t="s">
        <v>290</v>
      </c>
      <c r="X102" s="158" t="s">
        <v>6520</v>
      </c>
      <c r="Y102" s="11">
        <v>4</v>
      </c>
      <c r="Z102" s="11" t="s">
        <v>272</v>
      </c>
      <c r="AA102" t="s">
        <v>299</v>
      </c>
      <c r="AB102" s="21" t="s">
        <v>290</v>
      </c>
      <c r="AC102" s="11">
        <v>4.5</v>
      </c>
      <c r="AD102" s="12">
        <v>3.8260000000000001</v>
      </c>
      <c r="AE102" s="11">
        <v>0.33700000000000002</v>
      </c>
      <c r="AF102" t="s">
        <v>272</v>
      </c>
      <c r="AG102" s="11">
        <v>2</v>
      </c>
      <c r="AH102" s="21" t="s">
        <v>290</v>
      </c>
      <c r="AI102" s="1" t="s">
        <v>299</v>
      </c>
      <c r="AJ102" t="s">
        <v>290</v>
      </c>
      <c r="AK102" s="159" t="s">
        <v>290</v>
      </c>
      <c r="AT102" t="str">
        <f t="shared" si="30"/>
        <v>1500-NPS8</v>
      </c>
      <c r="AU102" s="14">
        <v>1500</v>
      </c>
      <c r="AV102" s="42">
        <f t="shared" si="38"/>
        <v>8</v>
      </c>
      <c r="AW102" s="14">
        <v>8</v>
      </c>
      <c r="AX102" s="18">
        <v>19</v>
      </c>
      <c r="AY102" s="18">
        <v>3.625</v>
      </c>
      <c r="AZ102" s="18">
        <v>10.625</v>
      </c>
      <c r="BA102" s="42">
        <f t="shared" si="31"/>
        <v>1.75</v>
      </c>
      <c r="BB102" s="11">
        <v>11.5</v>
      </c>
      <c r="BC102" s="11">
        <v>12</v>
      </c>
      <c r="BD102" s="11">
        <v>1.75</v>
      </c>
      <c r="BE102" s="11">
        <v>1.625</v>
      </c>
      <c r="BF102" s="11">
        <v>15.5</v>
      </c>
      <c r="BG102" s="11">
        <v>366</v>
      </c>
      <c r="BH102" s="42">
        <f t="shared" si="32"/>
        <v>30</v>
      </c>
      <c r="BI102" s="43" t="str">
        <f t="shared" si="33"/>
        <v>LONG FLANGE, 8-1500RFLWN</v>
      </c>
      <c r="BJ102" s="44"/>
      <c r="BK102" t="str">
        <f t="shared" si="34"/>
        <v>600-NPS18x14</v>
      </c>
      <c r="BL102" s="14">
        <v>600</v>
      </c>
      <c r="BM102" s="42">
        <f t="shared" si="39"/>
        <v>18</v>
      </c>
      <c r="BN102" s="14">
        <v>18</v>
      </c>
      <c r="BO102" s="18">
        <v>29.25</v>
      </c>
      <c r="BP102" s="18">
        <v>3.25</v>
      </c>
      <c r="BQ102" s="18">
        <v>21</v>
      </c>
      <c r="BR102" s="42">
        <f t="shared" si="35"/>
        <v>1.75</v>
      </c>
      <c r="BS102" s="11">
        <v>21.5</v>
      </c>
      <c r="BT102" s="11">
        <v>20</v>
      </c>
      <c r="BU102" s="11">
        <v>1.75</v>
      </c>
      <c r="BV102" s="11">
        <v>1.625</v>
      </c>
      <c r="BW102" s="11">
        <v>25.75</v>
      </c>
      <c r="BX102" s="11" t="s">
        <v>174</v>
      </c>
      <c r="BY102" s="42">
        <f t="shared" si="36"/>
        <v>18</v>
      </c>
      <c r="BZ102" s="43" t="str">
        <f t="shared" si="37"/>
        <v>LONG FLANGE, 18-600RFLWN x 14</v>
      </c>
      <c r="CA102" s="53">
        <v>14</v>
      </c>
      <c r="CE102" s="52"/>
      <c r="CO102" t="s">
        <v>3920</v>
      </c>
      <c r="CP102">
        <v>4.0024999999999995</v>
      </c>
      <c r="CR102" t="s">
        <v>5247</v>
      </c>
      <c r="CS102" s="16" t="s">
        <v>290</v>
      </c>
      <c r="CT102" s="14">
        <v>600</v>
      </c>
      <c r="CU102" s="14">
        <v>18</v>
      </c>
      <c r="CV102" s="11">
        <v>12</v>
      </c>
      <c r="CW102" s="11" t="s">
        <v>62</v>
      </c>
      <c r="CX102" s="103">
        <v>18</v>
      </c>
      <c r="CY102" s="11">
        <v>21.5</v>
      </c>
      <c r="CZ102" s="42">
        <v>1.75</v>
      </c>
      <c r="DA102" s="107">
        <v>600</v>
      </c>
      <c r="DB102" s="18">
        <v>29.25</v>
      </c>
      <c r="DC102" s="18">
        <v>3.25</v>
      </c>
      <c r="DD102" s="18">
        <v>21</v>
      </c>
      <c r="DE102" s="11">
        <v>1.625</v>
      </c>
      <c r="DF102" s="11">
        <v>20</v>
      </c>
      <c r="DG102" s="11">
        <v>1.75</v>
      </c>
      <c r="DH102" s="11">
        <v>25.75</v>
      </c>
      <c r="DI102" s="42">
        <v>18</v>
      </c>
      <c r="DJ102" s="11">
        <v>654</v>
      </c>
      <c r="DK102" s="43" t="s">
        <v>5248</v>
      </c>
      <c r="DL102" s="90" t="s">
        <v>3796</v>
      </c>
      <c r="DM102" s="18">
        <v>0</v>
      </c>
      <c r="DN102" s="18" t="s">
        <v>3797</v>
      </c>
      <c r="DO102" t="s">
        <v>5111</v>
      </c>
      <c r="DP102">
        <v>16711935</v>
      </c>
      <c r="DQ102" t="s">
        <v>5064</v>
      </c>
      <c r="DR102" s="16" t="s">
        <v>290</v>
      </c>
    </row>
    <row r="103" spans="1:122" x14ac:dyDescent="0.35">
      <c r="A103" s="160" t="s">
        <v>6521</v>
      </c>
      <c r="B103" s="2">
        <v>4</v>
      </c>
      <c r="C103" s="4" t="s">
        <v>273</v>
      </c>
      <c r="D103" s="4" t="s">
        <v>299</v>
      </c>
      <c r="E103" s="23" t="s">
        <v>290</v>
      </c>
      <c r="F103" s="2">
        <v>4.5</v>
      </c>
      <c r="G103" s="3">
        <v>3.1520000000000001</v>
      </c>
      <c r="H103" s="2">
        <v>0.67400000000000004</v>
      </c>
      <c r="I103" s="2" t="s">
        <v>273</v>
      </c>
      <c r="J103" s="4">
        <v>4</v>
      </c>
      <c r="K103" s="23" t="s">
        <v>290</v>
      </c>
      <c r="L103" s="6" t="s">
        <v>299</v>
      </c>
      <c r="M103" s="4" t="s">
        <v>290</v>
      </c>
      <c r="N103" s="161" t="s">
        <v>290</v>
      </c>
      <c r="P103" s="18" t="s">
        <v>290</v>
      </c>
      <c r="Q103" s="18" t="s">
        <v>290</v>
      </c>
      <c r="S103" t="s">
        <v>290</v>
      </c>
      <c r="T103" t="s">
        <v>290</v>
      </c>
      <c r="V103" t="s">
        <v>290</v>
      </c>
      <c r="X103" s="160" t="s">
        <v>6521</v>
      </c>
      <c r="Y103" s="2">
        <v>4</v>
      </c>
      <c r="Z103" s="4" t="s">
        <v>273</v>
      </c>
      <c r="AA103" s="4" t="s">
        <v>299</v>
      </c>
      <c r="AB103" s="23" t="s">
        <v>290</v>
      </c>
      <c r="AC103" s="2">
        <v>4.5</v>
      </c>
      <c r="AD103" s="3">
        <v>3.1520000000000001</v>
      </c>
      <c r="AE103" s="2">
        <v>0.67400000000000004</v>
      </c>
      <c r="AF103" s="2" t="s">
        <v>273</v>
      </c>
      <c r="AG103" s="4">
        <v>4</v>
      </c>
      <c r="AH103" s="23" t="s">
        <v>290</v>
      </c>
      <c r="AI103" s="6" t="s">
        <v>299</v>
      </c>
      <c r="AJ103" s="4" t="s">
        <v>290</v>
      </c>
      <c r="AK103" s="161" t="s">
        <v>290</v>
      </c>
      <c r="AT103" t="str">
        <f t="shared" si="30"/>
        <v>1500-NPS10</v>
      </c>
      <c r="AU103" s="14">
        <v>1500</v>
      </c>
      <c r="AV103" s="42">
        <f t="shared" si="38"/>
        <v>10</v>
      </c>
      <c r="AW103" s="14">
        <v>10</v>
      </c>
      <c r="AX103" s="18">
        <v>23</v>
      </c>
      <c r="AY103" s="18">
        <v>4.25</v>
      </c>
      <c r="AZ103" s="18">
        <v>12.75</v>
      </c>
      <c r="BA103" s="42">
        <f t="shared" si="31"/>
        <v>2.25</v>
      </c>
      <c r="BB103" s="11">
        <v>14.5</v>
      </c>
      <c r="BC103" s="11">
        <v>12</v>
      </c>
      <c r="BD103" s="11">
        <v>2</v>
      </c>
      <c r="BE103" s="11">
        <v>1.875</v>
      </c>
      <c r="BF103" s="11">
        <v>19</v>
      </c>
      <c r="BG103" s="11">
        <v>610</v>
      </c>
      <c r="BH103" s="42">
        <f t="shared" si="32"/>
        <v>30</v>
      </c>
      <c r="BI103" s="43" t="str">
        <f t="shared" si="33"/>
        <v>LONG FLANGE, 10-1500RFLWN</v>
      </c>
      <c r="BJ103" s="44"/>
      <c r="BK103" t="str">
        <f t="shared" si="34"/>
        <v>600-NPS18x16</v>
      </c>
      <c r="BL103" s="14">
        <v>600</v>
      </c>
      <c r="BM103" s="42">
        <f t="shared" si="39"/>
        <v>18</v>
      </c>
      <c r="BN103" s="14">
        <v>18</v>
      </c>
      <c r="BO103" s="18">
        <v>29.25</v>
      </c>
      <c r="BP103" s="18">
        <v>3.25</v>
      </c>
      <c r="BQ103" s="18">
        <v>21</v>
      </c>
      <c r="BR103" s="42">
        <f t="shared" si="35"/>
        <v>1.75</v>
      </c>
      <c r="BS103" s="11">
        <v>21.5</v>
      </c>
      <c r="BT103" s="11">
        <v>20</v>
      </c>
      <c r="BU103" s="11">
        <v>1.75</v>
      </c>
      <c r="BV103" s="11">
        <v>1.625</v>
      </c>
      <c r="BW103" s="11">
        <v>25.75</v>
      </c>
      <c r="BX103" s="11" t="s">
        <v>174</v>
      </c>
      <c r="BY103" s="42">
        <f t="shared" si="36"/>
        <v>18</v>
      </c>
      <c r="BZ103" s="43" t="str">
        <f t="shared" si="37"/>
        <v>LONG FLANGE, 18-600RFLWN x 16</v>
      </c>
      <c r="CA103" s="53">
        <v>16</v>
      </c>
      <c r="CE103" s="52"/>
      <c r="CO103" t="s">
        <v>3921</v>
      </c>
      <c r="CP103">
        <v>4.0024999999999995</v>
      </c>
      <c r="CR103" t="s">
        <v>5249</v>
      </c>
      <c r="CS103" s="16" t="s">
        <v>290</v>
      </c>
      <c r="CT103" s="14">
        <v>600</v>
      </c>
      <c r="CU103" s="14">
        <v>18</v>
      </c>
      <c r="CV103" s="98">
        <v>14</v>
      </c>
      <c r="CW103" s="98" t="s">
        <v>62</v>
      </c>
      <c r="CX103" s="103">
        <v>18</v>
      </c>
      <c r="CY103" s="11">
        <v>21.5</v>
      </c>
      <c r="CZ103" s="42">
        <v>1.75</v>
      </c>
      <c r="DA103" s="107">
        <v>600</v>
      </c>
      <c r="DB103" s="18">
        <v>29.25</v>
      </c>
      <c r="DC103" s="18">
        <v>3.25</v>
      </c>
      <c r="DD103" s="18">
        <v>21</v>
      </c>
      <c r="DE103" s="11">
        <v>1.625</v>
      </c>
      <c r="DF103" s="11">
        <v>20</v>
      </c>
      <c r="DG103" s="11">
        <v>1.75</v>
      </c>
      <c r="DH103" s="11">
        <v>25.75</v>
      </c>
      <c r="DI103" s="42">
        <v>18</v>
      </c>
      <c r="DJ103" s="11" t="s">
        <v>174</v>
      </c>
      <c r="DK103" s="43" t="s">
        <v>5248</v>
      </c>
      <c r="DL103" s="90" t="s">
        <v>3796</v>
      </c>
      <c r="DM103" s="18">
        <v>0</v>
      </c>
      <c r="DN103" s="18" t="s">
        <v>3797</v>
      </c>
      <c r="DO103" t="s">
        <v>5111</v>
      </c>
      <c r="DP103">
        <v>16711935</v>
      </c>
      <c r="DQ103" t="s">
        <v>5064</v>
      </c>
      <c r="DR103" s="16" t="s">
        <v>290</v>
      </c>
    </row>
    <row r="104" spans="1:122" x14ac:dyDescent="0.35">
      <c r="A104" s="158" t="s">
        <v>6522</v>
      </c>
      <c r="B104" s="11">
        <v>4.5</v>
      </c>
      <c r="C104" t="s">
        <v>6422</v>
      </c>
      <c r="D104" t="s">
        <v>299</v>
      </c>
      <c r="E104" s="24"/>
      <c r="F104" s="11">
        <v>5</v>
      </c>
      <c r="G104" s="12">
        <v>4.5060000000000002</v>
      </c>
      <c r="H104" s="11">
        <v>0.247</v>
      </c>
      <c r="I104" s="11" t="s">
        <v>6422</v>
      </c>
      <c r="J104" s="11">
        <v>1</v>
      </c>
      <c r="K104" s="24"/>
      <c r="L104" s="1" t="s">
        <v>299</v>
      </c>
      <c r="N104" s="159"/>
      <c r="P104" s="18" t="s">
        <v>290</v>
      </c>
      <c r="Q104" s="18" t="s">
        <v>290</v>
      </c>
      <c r="S104" t="s">
        <v>290</v>
      </c>
      <c r="T104" t="s">
        <v>290</v>
      </c>
      <c r="V104" t="s">
        <v>290</v>
      </c>
      <c r="X104" s="158" t="s">
        <v>6522</v>
      </c>
      <c r="Y104" s="11">
        <v>4.5</v>
      </c>
      <c r="Z104" t="s">
        <v>6422</v>
      </c>
      <c r="AA104" t="s">
        <v>299</v>
      </c>
      <c r="AB104" s="24"/>
      <c r="AC104" s="11">
        <v>5</v>
      </c>
      <c r="AD104" s="12">
        <v>4.5060000000000002</v>
      </c>
      <c r="AE104" s="11">
        <v>0.247</v>
      </c>
      <c r="AF104" s="11" t="s">
        <v>6422</v>
      </c>
      <c r="AG104" s="11">
        <v>1</v>
      </c>
      <c r="AH104" s="24"/>
      <c r="AI104" s="1" t="s">
        <v>299</v>
      </c>
      <c r="AK104" s="159"/>
      <c r="AT104" t="str">
        <f t="shared" si="30"/>
        <v>1500-NPS12</v>
      </c>
      <c r="AU104" s="14">
        <v>1500</v>
      </c>
      <c r="AV104" s="42">
        <f t="shared" si="38"/>
        <v>12</v>
      </c>
      <c r="AW104" s="14">
        <v>12</v>
      </c>
      <c r="AX104" s="18">
        <v>26.5</v>
      </c>
      <c r="AY104" s="18">
        <v>4.875</v>
      </c>
      <c r="AZ104" s="18">
        <v>15</v>
      </c>
      <c r="BA104" s="42">
        <f t="shared" si="31"/>
        <v>2.875</v>
      </c>
      <c r="BB104" s="11">
        <v>17.75</v>
      </c>
      <c r="BC104" s="11">
        <v>16</v>
      </c>
      <c r="BD104" s="11">
        <v>2.125</v>
      </c>
      <c r="BE104" s="11">
        <v>2</v>
      </c>
      <c r="BF104" s="11">
        <v>22.5</v>
      </c>
      <c r="BG104" s="11">
        <v>1028</v>
      </c>
      <c r="BH104" s="42">
        <f t="shared" si="32"/>
        <v>22.5</v>
      </c>
      <c r="BI104" s="43" t="str">
        <f t="shared" si="33"/>
        <v>LONG FLANGE, 12-1500RFLWN</v>
      </c>
      <c r="BJ104" s="44"/>
      <c r="BK104" t="str">
        <f t="shared" si="34"/>
        <v>600-NPS18x18</v>
      </c>
      <c r="BL104" s="14">
        <v>600</v>
      </c>
      <c r="BM104" s="42">
        <f t="shared" si="39"/>
        <v>18</v>
      </c>
      <c r="BN104" s="14">
        <v>18</v>
      </c>
      <c r="BO104" s="18">
        <v>29.25</v>
      </c>
      <c r="BP104" s="18">
        <v>3.25</v>
      </c>
      <c r="BQ104" s="18">
        <v>21</v>
      </c>
      <c r="BR104" s="42">
        <f t="shared" si="35"/>
        <v>1.75</v>
      </c>
      <c r="BS104" s="11">
        <v>21.5</v>
      </c>
      <c r="BT104" s="11">
        <v>20</v>
      </c>
      <c r="BU104" s="11">
        <v>1.75</v>
      </c>
      <c r="BV104" s="11">
        <v>1.625</v>
      </c>
      <c r="BW104" s="11">
        <v>25.75</v>
      </c>
      <c r="BX104" s="11" t="s">
        <v>174</v>
      </c>
      <c r="BY104" s="42">
        <f t="shared" si="36"/>
        <v>18</v>
      </c>
      <c r="BZ104" s="43" t="str">
        <f t="shared" si="37"/>
        <v>LONG FLANGE, 18-600RFLWN x 18</v>
      </c>
      <c r="CA104" s="53">
        <v>18</v>
      </c>
      <c r="CE104" s="52"/>
      <c r="CO104" t="s">
        <v>3922</v>
      </c>
      <c r="CP104">
        <v>4.0024999999999995</v>
      </c>
      <c r="CR104" t="s">
        <v>5250</v>
      </c>
      <c r="CS104" s="16" t="s">
        <v>290</v>
      </c>
      <c r="CT104" s="14">
        <v>600</v>
      </c>
      <c r="CU104" s="14">
        <v>18</v>
      </c>
      <c r="CV104" s="98">
        <v>16</v>
      </c>
      <c r="CW104" s="98" t="s">
        <v>62</v>
      </c>
      <c r="CX104" s="103">
        <v>18</v>
      </c>
      <c r="CY104" s="11">
        <v>21.5</v>
      </c>
      <c r="CZ104" s="42">
        <v>1.75</v>
      </c>
      <c r="DA104" s="107">
        <v>600</v>
      </c>
      <c r="DB104" s="18">
        <v>29.25</v>
      </c>
      <c r="DC104" s="18">
        <v>3.25</v>
      </c>
      <c r="DD104" s="18">
        <v>21</v>
      </c>
      <c r="DE104" s="11">
        <v>1.625</v>
      </c>
      <c r="DF104" s="11">
        <v>20</v>
      </c>
      <c r="DG104" s="11">
        <v>1.75</v>
      </c>
      <c r="DH104" s="11">
        <v>25.75</v>
      </c>
      <c r="DI104" s="42">
        <v>18</v>
      </c>
      <c r="DJ104" s="11" t="s">
        <v>174</v>
      </c>
      <c r="DK104" s="43" t="s">
        <v>5248</v>
      </c>
      <c r="DL104" s="90" t="s">
        <v>3796</v>
      </c>
      <c r="DM104" s="18">
        <v>0</v>
      </c>
      <c r="DN104" s="18" t="s">
        <v>3797</v>
      </c>
      <c r="DO104" t="s">
        <v>5111</v>
      </c>
      <c r="DP104">
        <v>16711935</v>
      </c>
      <c r="DQ104" t="s">
        <v>5064</v>
      </c>
      <c r="DR104" s="16" t="s">
        <v>290</v>
      </c>
    </row>
    <row r="105" spans="1:122" x14ac:dyDescent="0.35">
      <c r="A105" s="158" t="s">
        <v>6523</v>
      </c>
      <c r="B105" s="11">
        <v>4.5</v>
      </c>
      <c r="C105" s="11" t="s">
        <v>272</v>
      </c>
      <c r="D105" t="s">
        <v>299</v>
      </c>
      <c r="E105" s="21" t="s">
        <v>290</v>
      </c>
      <c r="F105" s="11">
        <v>5</v>
      </c>
      <c r="G105" s="12">
        <v>4.29</v>
      </c>
      <c r="H105" s="11">
        <v>0.35499999999999998</v>
      </c>
      <c r="I105" t="s">
        <v>272</v>
      </c>
      <c r="J105" s="11">
        <v>2</v>
      </c>
      <c r="K105" s="21" t="s">
        <v>290</v>
      </c>
      <c r="L105" s="1" t="s">
        <v>299</v>
      </c>
      <c r="M105" t="s">
        <v>290</v>
      </c>
      <c r="N105" s="159" t="s">
        <v>290</v>
      </c>
      <c r="P105" s="18" t="s">
        <v>290</v>
      </c>
      <c r="Q105" s="18" t="s">
        <v>290</v>
      </c>
      <c r="S105" t="s">
        <v>290</v>
      </c>
      <c r="T105" t="s">
        <v>290</v>
      </c>
      <c r="V105" t="s">
        <v>290</v>
      </c>
      <c r="X105" s="158" t="s">
        <v>6523</v>
      </c>
      <c r="Y105" s="11">
        <v>4.5</v>
      </c>
      <c r="Z105" s="11" t="s">
        <v>272</v>
      </c>
      <c r="AA105" t="s">
        <v>299</v>
      </c>
      <c r="AB105" s="21" t="s">
        <v>290</v>
      </c>
      <c r="AC105" s="11">
        <v>5</v>
      </c>
      <c r="AD105" s="12">
        <v>4.29</v>
      </c>
      <c r="AE105" s="11">
        <v>0.35499999999999998</v>
      </c>
      <c r="AF105" t="s">
        <v>272</v>
      </c>
      <c r="AG105" s="11">
        <v>2</v>
      </c>
      <c r="AH105" s="21" t="s">
        <v>290</v>
      </c>
      <c r="AI105" s="1" t="s">
        <v>299</v>
      </c>
      <c r="AJ105" t="s">
        <v>290</v>
      </c>
      <c r="AK105" s="159" t="s">
        <v>290</v>
      </c>
      <c r="AT105" t="str">
        <f t="shared" si="30"/>
        <v>1500-NPS14</v>
      </c>
      <c r="AU105" s="45">
        <v>1500</v>
      </c>
      <c r="AV105" s="46">
        <f t="shared" si="38"/>
        <v>14</v>
      </c>
      <c r="AW105" s="45">
        <v>14</v>
      </c>
      <c r="AX105" s="47">
        <v>29.5</v>
      </c>
      <c r="AY105" s="47">
        <v>5.25</v>
      </c>
      <c r="AZ105" s="47">
        <v>16.25</v>
      </c>
      <c r="BA105" s="46">
        <f t="shared" si="31"/>
        <v>2.75</v>
      </c>
      <c r="BB105" s="48">
        <v>19.5</v>
      </c>
      <c r="BC105" s="48">
        <v>16</v>
      </c>
      <c r="BD105" s="48">
        <v>2.375</v>
      </c>
      <c r="BE105" s="48">
        <v>2.25</v>
      </c>
      <c r="BF105" s="48">
        <v>25</v>
      </c>
      <c r="BG105" s="48">
        <v>1030</v>
      </c>
      <c r="BH105" s="46">
        <f t="shared" si="32"/>
        <v>22.5</v>
      </c>
      <c r="BI105" s="43" t="str">
        <f t="shared" si="33"/>
        <v>LONG FLANGE, 14-1500RFLWN</v>
      </c>
      <c r="BJ105" s="44"/>
      <c r="BK105" t="str">
        <f t="shared" si="34"/>
        <v>600-NPS18x20</v>
      </c>
      <c r="BL105" s="49">
        <v>600</v>
      </c>
      <c r="BM105" s="50">
        <f t="shared" si="39"/>
        <v>18</v>
      </c>
      <c r="BN105" s="49">
        <v>18</v>
      </c>
      <c r="BO105" s="51">
        <v>29.25</v>
      </c>
      <c r="BP105" s="51">
        <v>3.25</v>
      </c>
      <c r="BQ105" s="51">
        <v>21</v>
      </c>
      <c r="BR105" s="50">
        <f t="shared" si="35"/>
        <v>1.75</v>
      </c>
      <c r="BS105" s="2">
        <v>21.5</v>
      </c>
      <c r="BT105" s="2">
        <v>20</v>
      </c>
      <c r="BU105" s="2">
        <v>1.75</v>
      </c>
      <c r="BV105" s="11">
        <v>1.625</v>
      </c>
      <c r="BW105" s="2">
        <v>25.75</v>
      </c>
      <c r="BX105" s="2" t="s">
        <v>174</v>
      </c>
      <c r="BY105" s="50">
        <f t="shared" si="36"/>
        <v>18</v>
      </c>
      <c r="BZ105" s="43" t="str">
        <f t="shared" si="37"/>
        <v>LONG FLANGE, 18-600RFLWN x 20</v>
      </c>
      <c r="CA105" s="54">
        <v>20</v>
      </c>
      <c r="CE105" s="52"/>
      <c r="CO105" t="s">
        <v>3923</v>
      </c>
      <c r="CP105">
        <v>4.0024999999999995</v>
      </c>
      <c r="CR105" t="s">
        <v>5251</v>
      </c>
      <c r="CS105" s="16" t="s">
        <v>290</v>
      </c>
      <c r="CT105" s="14">
        <v>600</v>
      </c>
      <c r="CU105" s="14">
        <v>18</v>
      </c>
      <c r="CV105" s="98">
        <v>18</v>
      </c>
      <c r="CW105" s="98" t="s">
        <v>62</v>
      </c>
      <c r="CX105" s="103">
        <v>18</v>
      </c>
      <c r="CY105" s="11">
        <v>21.5</v>
      </c>
      <c r="CZ105" s="42">
        <v>1.75</v>
      </c>
      <c r="DA105" s="107">
        <v>600</v>
      </c>
      <c r="DB105" s="18">
        <v>29.25</v>
      </c>
      <c r="DC105" s="18">
        <v>3.25</v>
      </c>
      <c r="DD105" s="18">
        <v>21</v>
      </c>
      <c r="DE105" s="11">
        <v>1.625</v>
      </c>
      <c r="DF105" s="11">
        <v>20</v>
      </c>
      <c r="DG105" s="11">
        <v>1.75</v>
      </c>
      <c r="DH105" s="11">
        <v>25.75</v>
      </c>
      <c r="DI105" s="42">
        <v>18</v>
      </c>
      <c r="DJ105" s="11" t="s">
        <v>174</v>
      </c>
      <c r="DK105" s="43" t="s">
        <v>5248</v>
      </c>
      <c r="DL105" s="90" t="s">
        <v>3796</v>
      </c>
      <c r="DM105" s="18">
        <v>0</v>
      </c>
      <c r="DN105" s="18" t="s">
        <v>3797</v>
      </c>
      <c r="DO105" t="s">
        <v>5111</v>
      </c>
      <c r="DP105">
        <v>16711935</v>
      </c>
      <c r="DQ105" t="s">
        <v>5064</v>
      </c>
      <c r="DR105" s="16" t="s">
        <v>290</v>
      </c>
    </row>
    <row r="106" spans="1:122" x14ac:dyDescent="0.35">
      <c r="A106" s="160" t="s">
        <v>6524</v>
      </c>
      <c r="B106" s="2">
        <v>4.5</v>
      </c>
      <c r="C106" s="4" t="s">
        <v>273</v>
      </c>
      <c r="D106" s="4" t="s">
        <v>299</v>
      </c>
      <c r="E106" s="23" t="s">
        <v>290</v>
      </c>
      <c r="F106" s="2">
        <v>5</v>
      </c>
      <c r="G106" s="3">
        <v>3.58</v>
      </c>
      <c r="H106" s="2">
        <v>0.71</v>
      </c>
      <c r="I106" s="2" t="s">
        <v>273</v>
      </c>
      <c r="J106" s="4">
        <v>4</v>
      </c>
      <c r="K106" s="23" t="s">
        <v>290</v>
      </c>
      <c r="L106" s="6" t="s">
        <v>299</v>
      </c>
      <c r="M106" s="4" t="s">
        <v>290</v>
      </c>
      <c r="N106" s="161" t="s">
        <v>290</v>
      </c>
      <c r="P106" s="18" t="s">
        <v>290</v>
      </c>
      <c r="Q106" s="18" t="s">
        <v>290</v>
      </c>
      <c r="S106" t="s">
        <v>290</v>
      </c>
      <c r="T106" t="s">
        <v>290</v>
      </c>
      <c r="V106" t="s">
        <v>290</v>
      </c>
      <c r="X106" s="160" t="s">
        <v>6524</v>
      </c>
      <c r="Y106" s="2">
        <v>4.5</v>
      </c>
      <c r="Z106" s="4" t="s">
        <v>273</v>
      </c>
      <c r="AA106" s="4" t="s">
        <v>299</v>
      </c>
      <c r="AB106" s="23" t="s">
        <v>290</v>
      </c>
      <c r="AC106" s="2">
        <v>5</v>
      </c>
      <c r="AD106" s="3">
        <v>3.58</v>
      </c>
      <c r="AE106" s="2">
        <v>0.71</v>
      </c>
      <c r="AF106" s="2" t="s">
        <v>273</v>
      </c>
      <c r="AG106" s="4">
        <v>4</v>
      </c>
      <c r="AH106" s="23" t="s">
        <v>290</v>
      </c>
      <c r="AI106" s="6" t="s">
        <v>299</v>
      </c>
      <c r="AJ106" s="4" t="s">
        <v>290</v>
      </c>
      <c r="AK106" s="161" t="s">
        <v>290</v>
      </c>
      <c r="AT106" t="str">
        <f t="shared" si="30"/>
        <v>1500-NPS16</v>
      </c>
      <c r="AU106" s="14">
        <v>1500</v>
      </c>
      <c r="AV106" s="42">
        <f t="shared" si="38"/>
        <v>16</v>
      </c>
      <c r="AW106" s="14">
        <v>16</v>
      </c>
      <c r="AX106" s="18">
        <v>32.5</v>
      </c>
      <c r="AY106" s="18">
        <v>5.75</v>
      </c>
      <c r="AZ106" s="18">
        <v>18.5</v>
      </c>
      <c r="BA106" s="42">
        <f t="shared" si="31"/>
        <v>2.875</v>
      </c>
      <c r="BB106" s="11">
        <v>21.75</v>
      </c>
      <c r="BC106" s="11">
        <v>16</v>
      </c>
      <c r="BD106" s="11">
        <v>2.625</v>
      </c>
      <c r="BE106" s="11">
        <v>2.5</v>
      </c>
      <c r="BF106" s="11">
        <v>27.75</v>
      </c>
      <c r="BG106" s="11">
        <v>1335</v>
      </c>
      <c r="BH106" s="42">
        <f t="shared" si="32"/>
        <v>22.5</v>
      </c>
      <c r="BI106" s="43" t="str">
        <f t="shared" si="33"/>
        <v>LONG FLANGE, 16-1500RFLWN</v>
      </c>
      <c r="BJ106" s="44"/>
      <c r="BK106" t="str">
        <f t="shared" si="34"/>
        <v>600-NPS20x12</v>
      </c>
      <c r="BL106" s="14">
        <v>600</v>
      </c>
      <c r="BM106" s="42">
        <f t="shared" si="39"/>
        <v>20</v>
      </c>
      <c r="BN106" s="14">
        <v>20</v>
      </c>
      <c r="BO106" s="18">
        <v>32</v>
      </c>
      <c r="BP106" s="18">
        <v>3.5</v>
      </c>
      <c r="BQ106" s="18">
        <v>23</v>
      </c>
      <c r="BR106" s="42">
        <f t="shared" si="35"/>
        <v>2</v>
      </c>
      <c r="BS106" s="11">
        <v>24</v>
      </c>
      <c r="BT106" s="11">
        <v>24</v>
      </c>
      <c r="BU106" s="11">
        <v>1.75</v>
      </c>
      <c r="BV106" s="11">
        <v>1.625</v>
      </c>
      <c r="BW106" s="11">
        <v>28.5</v>
      </c>
      <c r="BX106" s="11">
        <v>840</v>
      </c>
      <c r="BY106" s="42">
        <f t="shared" si="36"/>
        <v>15</v>
      </c>
      <c r="BZ106" s="43" t="str">
        <f t="shared" si="37"/>
        <v>LONG FLANGE, 20-600RFLWN x 12</v>
      </c>
      <c r="CA106" s="14">
        <v>12</v>
      </c>
      <c r="CE106" s="52"/>
      <c r="CO106" t="s">
        <v>3924</v>
      </c>
      <c r="CP106">
        <v>4.0024999999999995</v>
      </c>
      <c r="CR106" t="s">
        <v>5252</v>
      </c>
      <c r="CS106" s="16" t="s">
        <v>290</v>
      </c>
      <c r="CT106" s="49">
        <v>600</v>
      </c>
      <c r="CU106" s="49">
        <v>18</v>
      </c>
      <c r="CV106" s="99">
        <v>20</v>
      </c>
      <c r="CW106" s="99" t="s">
        <v>62</v>
      </c>
      <c r="CX106" s="105">
        <v>18</v>
      </c>
      <c r="CY106" s="2">
        <v>21.5</v>
      </c>
      <c r="CZ106" s="50">
        <v>1.75</v>
      </c>
      <c r="DA106" s="107">
        <v>600</v>
      </c>
      <c r="DB106" s="51">
        <v>29.25</v>
      </c>
      <c r="DC106" s="51">
        <v>3.25</v>
      </c>
      <c r="DD106" s="51">
        <v>21</v>
      </c>
      <c r="DE106" s="2">
        <v>1.625</v>
      </c>
      <c r="DF106" s="2">
        <v>20</v>
      </c>
      <c r="DG106" s="2">
        <v>1.75</v>
      </c>
      <c r="DH106" s="2">
        <v>25.75</v>
      </c>
      <c r="DI106" s="50">
        <v>18</v>
      </c>
      <c r="DJ106" s="2" t="s">
        <v>174</v>
      </c>
      <c r="DK106" s="43" t="s">
        <v>5248</v>
      </c>
      <c r="DL106" s="90" t="s">
        <v>3796</v>
      </c>
      <c r="DM106" s="18">
        <v>0</v>
      </c>
      <c r="DN106" s="18" t="s">
        <v>3797</v>
      </c>
      <c r="DO106" t="s">
        <v>5111</v>
      </c>
      <c r="DP106">
        <v>16711935</v>
      </c>
      <c r="DQ106" t="s">
        <v>5064</v>
      </c>
      <c r="DR106" s="16" t="s">
        <v>290</v>
      </c>
    </row>
    <row r="107" spans="1:122" x14ac:dyDescent="0.35">
      <c r="A107" s="156" t="s">
        <v>6525</v>
      </c>
      <c r="B107" s="11">
        <v>5</v>
      </c>
      <c r="C107" s="11">
        <v>5</v>
      </c>
      <c r="D107" t="s">
        <v>299</v>
      </c>
      <c r="E107" s="21" t="s">
        <v>290</v>
      </c>
      <c r="F107" s="11">
        <v>5.5629999999999997</v>
      </c>
      <c r="G107" s="12">
        <v>5.3449999999999998</v>
      </c>
      <c r="H107" s="11">
        <v>0.109</v>
      </c>
      <c r="I107" t="s">
        <v>290</v>
      </c>
      <c r="J107" s="11">
        <v>5</v>
      </c>
      <c r="K107" s="21" t="s">
        <v>290</v>
      </c>
      <c r="L107" s="11" t="s">
        <v>299</v>
      </c>
      <c r="M107" t="s">
        <v>290</v>
      </c>
      <c r="N107" s="159" t="s">
        <v>290</v>
      </c>
      <c r="P107" s="18" t="s">
        <v>290</v>
      </c>
      <c r="Q107" s="18" t="s">
        <v>290</v>
      </c>
      <c r="S107" t="s">
        <v>290</v>
      </c>
      <c r="T107" t="s">
        <v>290</v>
      </c>
      <c r="V107" t="s">
        <v>290</v>
      </c>
      <c r="X107" s="156" t="s">
        <v>6525</v>
      </c>
      <c r="Y107" s="11">
        <v>5</v>
      </c>
      <c r="Z107" s="11">
        <v>5</v>
      </c>
      <c r="AA107" t="s">
        <v>299</v>
      </c>
      <c r="AB107" s="21" t="s">
        <v>290</v>
      </c>
      <c r="AC107" s="11">
        <v>5.5629999999999997</v>
      </c>
      <c r="AD107" s="12">
        <v>5.3449999999999998</v>
      </c>
      <c r="AE107" s="11">
        <v>0.109</v>
      </c>
      <c r="AF107" t="s">
        <v>290</v>
      </c>
      <c r="AG107" s="11">
        <v>5</v>
      </c>
      <c r="AH107" s="21" t="s">
        <v>290</v>
      </c>
      <c r="AI107" s="11" t="s">
        <v>299</v>
      </c>
      <c r="AJ107" t="s">
        <v>290</v>
      </c>
      <c r="AK107" s="159" t="s">
        <v>290</v>
      </c>
      <c r="AT107" t="str">
        <f t="shared" si="30"/>
        <v>1500-NPS18</v>
      </c>
      <c r="AU107" s="14">
        <v>1500</v>
      </c>
      <c r="AV107" s="42">
        <f t="shared" si="38"/>
        <v>18</v>
      </c>
      <c r="AW107" s="14">
        <v>18</v>
      </c>
      <c r="AX107" s="18">
        <v>36</v>
      </c>
      <c r="AY107" s="18">
        <v>6.375</v>
      </c>
      <c r="AZ107" s="18">
        <v>21</v>
      </c>
      <c r="BA107" s="42">
        <f t="shared" si="31"/>
        <v>2.75</v>
      </c>
      <c r="BB107" s="11">
        <v>23.5</v>
      </c>
      <c r="BC107" s="11">
        <v>16</v>
      </c>
      <c r="BD107" s="11">
        <v>2.875</v>
      </c>
      <c r="BE107" s="11">
        <v>2.75</v>
      </c>
      <c r="BF107" s="11">
        <v>30.5</v>
      </c>
      <c r="BG107" s="11">
        <v>1750</v>
      </c>
      <c r="BH107" s="42">
        <f t="shared" si="32"/>
        <v>22.5</v>
      </c>
      <c r="BI107" s="43" t="str">
        <f t="shared" si="33"/>
        <v>LONG FLANGE, 18-1500RFLWN</v>
      </c>
      <c r="BJ107" s="44"/>
      <c r="BK107" t="str">
        <f t="shared" si="34"/>
        <v>600-NPS20x14</v>
      </c>
      <c r="BL107" s="14">
        <v>600</v>
      </c>
      <c r="BM107" s="42">
        <f t="shared" si="39"/>
        <v>20</v>
      </c>
      <c r="BN107" s="14">
        <v>20</v>
      </c>
      <c r="BO107" s="18">
        <v>32</v>
      </c>
      <c r="BP107" s="18">
        <v>3.5</v>
      </c>
      <c r="BQ107" s="18">
        <v>23</v>
      </c>
      <c r="BR107" s="42">
        <f t="shared" si="35"/>
        <v>2</v>
      </c>
      <c r="BS107" s="11">
        <v>24</v>
      </c>
      <c r="BT107" s="11">
        <v>24</v>
      </c>
      <c r="BU107" s="11">
        <v>1.75</v>
      </c>
      <c r="BV107" s="11">
        <v>1.625</v>
      </c>
      <c r="BW107" s="11">
        <v>28.5</v>
      </c>
      <c r="BX107" s="11" t="s">
        <v>174</v>
      </c>
      <c r="BY107" s="42">
        <f t="shared" si="36"/>
        <v>15</v>
      </c>
      <c r="BZ107" s="43" t="str">
        <f t="shared" si="37"/>
        <v>LONG FLANGE, 20-600RFLWN x 14</v>
      </c>
      <c r="CA107" s="53">
        <v>14</v>
      </c>
      <c r="CE107" s="52"/>
      <c r="CO107" t="s">
        <v>3925</v>
      </c>
      <c r="CP107">
        <v>4.0024999999999995</v>
      </c>
      <c r="CR107" t="s">
        <v>5253</v>
      </c>
      <c r="CS107" s="16" t="s">
        <v>290</v>
      </c>
      <c r="CT107" s="14">
        <v>600</v>
      </c>
      <c r="CU107" s="14">
        <v>20</v>
      </c>
      <c r="CV107" s="11">
        <v>12</v>
      </c>
      <c r="CW107" s="11" t="s">
        <v>62</v>
      </c>
      <c r="CX107" s="103">
        <v>20</v>
      </c>
      <c r="CY107" s="11">
        <v>24</v>
      </c>
      <c r="CZ107" s="42">
        <v>2</v>
      </c>
      <c r="DA107" s="107">
        <v>600</v>
      </c>
      <c r="DB107" s="18">
        <v>32</v>
      </c>
      <c r="DC107" s="18">
        <v>3.5</v>
      </c>
      <c r="DD107" s="18">
        <v>23</v>
      </c>
      <c r="DE107" s="11">
        <v>1.625</v>
      </c>
      <c r="DF107" s="11">
        <v>24</v>
      </c>
      <c r="DG107" s="11">
        <v>1.75</v>
      </c>
      <c r="DH107" s="11">
        <v>28.5</v>
      </c>
      <c r="DI107" s="42">
        <v>15</v>
      </c>
      <c r="DJ107" s="11">
        <v>840</v>
      </c>
      <c r="DK107" s="43" t="s">
        <v>5254</v>
      </c>
      <c r="DL107" s="90" t="s">
        <v>3796</v>
      </c>
      <c r="DM107" s="18">
        <v>0</v>
      </c>
      <c r="DN107" s="18" t="s">
        <v>3797</v>
      </c>
      <c r="DO107" t="s">
        <v>5114</v>
      </c>
      <c r="DP107">
        <v>16744703</v>
      </c>
      <c r="DQ107" t="s">
        <v>5064</v>
      </c>
      <c r="DR107" s="16" t="s">
        <v>290</v>
      </c>
    </row>
    <row r="108" spans="1:122" x14ac:dyDescent="0.35">
      <c r="A108" s="156" t="s">
        <v>6526</v>
      </c>
      <c r="B108" s="11">
        <v>5</v>
      </c>
      <c r="C108" s="11">
        <v>10</v>
      </c>
      <c r="D108" t="s">
        <v>299</v>
      </c>
      <c r="E108" s="21" t="s">
        <v>290</v>
      </c>
      <c r="F108" s="11">
        <v>5.5629999999999997</v>
      </c>
      <c r="G108" s="12">
        <v>5.2949999999999999</v>
      </c>
      <c r="H108" s="11">
        <v>0.13400000000000001</v>
      </c>
      <c r="I108" t="s">
        <v>290</v>
      </c>
      <c r="J108" s="11">
        <v>10</v>
      </c>
      <c r="K108" s="21" t="s">
        <v>290</v>
      </c>
      <c r="L108" s="11" t="s">
        <v>299</v>
      </c>
      <c r="M108" t="s">
        <v>290</v>
      </c>
      <c r="N108" s="159" t="s">
        <v>290</v>
      </c>
      <c r="P108" s="18" t="s">
        <v>290</v>
      </c>
      <c r="Q108" s="18" t="s">
        <v>290</v>
      </c>
      <c r="S108" t="s">
        <v>290</v>
      </c>
      <c r="T108" t="s">
        <v>290</v>
      </c>
      <c r="V108" t="s">
        <v>290</v>
      </c>
      <c r="X108" s="156" t="s">
        <v>6526</v>
      </c>
      <c r="Y108" s="11">
        <v>5</v>
      </c>
      <c r="Z108" s="11">
        <v>10</v>
      </c>
      <c r="AA108" t="s">
        <v>299</v>
      </c>
      <c r="AB108" s="21" t="s">
        <v>290</v>
      </c>
      <c r="AC108" s="11">
        <v>5.5629999999999997</v>
      </c>
      <c r="AD108" s="12">
        <v>5.2949999999999999</v>
      </c>
      <c r="AE108" s="11">
        <v>0.13400000000000001</v>
      </c>
      <c r="AF108" t="s">
        <v>290</v>
      </c>
      <c r="AG108" s="11">
        <v>10</v>
      </c>
      <c r="AH108" s="21" t="s">
        <v>290</v>
      </c>
      <c r="AI108" s="11" t="s">
        <v>299</v>
      </c>
      <c r="AJ108" t="s">
        <v>290</v>
      </c>
      <c r="AK108" s="159" t="s">
        <v>290</v>
      </c>
      <c r="AT108" t="str">
        <f t="shared" si="30"/>
        <v>1500-NPS20</v>
      </c>
      <c r="AU108" s="14">
        <v>1500</v>
      </c>
      <c r="AV108" s="42">
        <f t="shared" si="38"/>
        <v>20</v>
      </c>
      <c r="AW108" s="14">
        <v>20</v>
      </c>
      <c r="AX108" s="18">
        <v>38.75</v>
      </c>
      <c r="AY108" s="18">
        <v>7</v>
      </c>
      <c r="AZ108" s="18">
        <v>23</v>
      </c>
      <c r="BA108" s="42">
        <f t="shared" si="31"/>
        <v>2.625</v>
      </c>
      <c r="BB108" s="11">
        <v>25.25</v>
      </c>
      <c r="BC108" s="11">
        <v>16</v>
      </c>
      <c r="BD108" s="11">
        <v>3.125</v>
      </c>
      <c r="BE108" s="11">
        <v>3</v>
      </c>
      <c r="BF108" s="11">
        <v>32.75</v>
      </c>
      <c r="BG108" s="11">
        <v>2130</v>
      </c>
      <c r="BH108" s="42">
        <f t="shared" si="32"/>
        <v>22.5</v>
      </c>
      <c r="BI108" s="43" t="str">
        <f t="shared" si="33"/>
        <v>LONG FLANGE, 20-1500RFLWN</v>
      </c>
      <c r="BJ108" s="44"/>
      <c r="BK108" t="str">
        <f t="shared" si="34"/>
        <v>600-NPS20x16</v>
      </c>
      <c r="BL108" s="14">
        <v>600</v>
      </c>
      <c r="BM108" s="42">
        <f t="shared" si="39"/>
        <v>20</v>
      </c>
      <c r="BN108" s="14">
        <v>20</v>
      </c>
      <c r="BO108" s="18">
        <v>32</v>
      </c>
      <c r="BP108" s="18">
        <v>3.5</v>
      </c>
      <c r="BQ108" s="18">
        <v>23</v>
      </c>
      <c r="BR108" s="42">
        <f t="shared" si="35"/>
        <v>2</v>
      </c>
      <c r="BS108" s="11">
        <v>24</v>
      </c>
      <c r="BT108" s="11">
        <v>24</v>
      </c>
      <c r="BU108" s="11">
        <v>1.75</v>
      </c>
      <c r="BV108" s="11">
        <v>1.625</v>
      </c>
      <c r="BW108" s="11">
        <v>28.5</v>
      </c>
      <c r="BX108" s="11" t="s">
        <v>174</v>
      </c>
      <c r="BY108" s="42">
        <f t="shared" si="36"/>
        <v>15</v>
      </c>
      <c r="BZ108" s="43" t="str">
        <f t="shared" si="37"/>
        <v>LONG FLANGE, 20-600RFLWN x 16</v>
      </c>
      <c r="CA108" s="53">
        <v>16</v>
      </c>
      <c r="CE108" s="52"/>
      <c r="CO108" t="s">
        <v>3926</v>
      </c>
      <c r="CP108">
        <v>4.0024999999999995</v>
      </c>
      <c r="CR108" t="s">
        <v>5255</v>
      </c>
      <c r="CS108" s="16" t="s">
        <v>290</v>
      </c>
      <c r="CT108" s="14">
        <v>600</v>
      </c>
      <c r="CU108" s="14">
        <v>20</v>
      </c>
      <c r="CV108" s="98">
        <v>14</v>
      </c>
      <c r="CW108" s="98" t="s">
        <v>62</v>
      </c>
      <c r="CX108" s="103">
        <v>20</v>
      </c>
      <c r="CY108" s="11">
        <v>24</v>
      </c>
      <c r="CZ108" s="42">
        <v>2</v>
      </c>
      <c r="DA108" s="107">
        <v>600</v>
      </c>
      <c r="DB108" s="18">
        <v>32</v>
      </c>
      <c r="DC108" s="18">
        <v>3.5</v>
      </c>
      <c r="DD108" s="18">
        <v>23</v>
      </c>
      <c r="DE108" s="11">
        <v>1.625</v>
      </c>
      <c r="DF108" s="11">
        <v>24</v>
      </c>
      <c r="DG108" s="11">
        <v>1.75</v>
      </c>
      <c r="DH108" s="11">
        <v>28.5</v>
      </c>
      <c r="DI108" s="42">
        <v>15</v>
      </c>
      <c r="DJ108" s="11" t="s">
        <v>174</v>
      </c>
      <c r="DK108" s="43" t="s">
        <v>5254</v>
      </c>
      <c r="DL108" s="90" t="s">
        <v>3796</v>
      </c>
      <c r="DM108" s="18">
        <v>0</v>
      </c>
      <c r="DN108" s="18" t="s">
        <v>3797</v>
      </c>
      <c r="DO108" t="s">
        <v>5114</v>
      </c>
      <c r="DP108">
        <v>16744703</v>
      </c>
      <c r="DQ108" t="s">
        <v>5064</v>
      </c>
      <c r="DR108" s="16" t="s">
        <v>290</v>
      </c>
    </row>
    <row r="109" spans="1:122" x14ac:dyDescent="0.35">
      <c r="A109" s="158" t="s">
        <v>6527</v>
      </c>
      <c r="B109" s="11">
        <v>5</v>
      </c>
      <c r="C109" s="11">
        <v>20</v>
      </c>
      <c r="D109" t="s">
        <v>299</v>
      </c>
      <c r="E109" s="21" t="s">
        <v>290</v>
      </c>
      <c r="F109" s="11">
        <v>5.5629999999999997</v>
      </c>
      <c r="G109" s="12">
        <v>5.157</v>
      </c>
      <c r="H109" s="11">
        <v>0.20300000000000001</v>
      </c>
      <c r="I109" t="s">
        <v>290</v>
      </c>
      <c r="J109" s="11">
        <v>20</v>
      </c>
      <c r="K109" s="21" t="s">
        <v>290</v>
      </c>
      <c r="L109" s="1" t="s">
        <v>299</v>
      </c>
      <c r="M109" t="s">
        <v>290</v>
      </c>
      <c r="N109" s="159" t="s">
        <v>290</v>
      </c>
      <c r="P109" s="18" t="s">
        <v>290</v>
      </c>
      <c r="Q109" s="18" t="s">
        <v>290</v>
      </c>
      <c r="S109" t="s">
        <v>290</v>
      </c>
      <c r="T109" t="s">
        <v>290</v>
      </c>
      <c r="V109" t="s">
        <v>290</v>
      </c>
      <c r="X109" s="158" t="s">
        <v>6527</v>
      </c>
      <c r="Y109" s="11">
        <v>5</v>
      </c>
      <c r="Z109" s="11">
        <v>20</v>
      </c>
      <c r="AA109" t="s">
        <v>299</v>
      </c>
      <c r="AB109" s="21" t="s">
        <v>290</v>
      </c>
      <c r="AC109" s="11">
        <v>5.5629999999999997</v>
      </c>
      <c r="AD109" s="12">
        <v>5.157</v>
      </c>
      <c r="AE109" s="11">
        <v>0.20300000000000001</v>
      </c>
      <c r="AF109" t="s">
        <v>290</v>
      </c>
      <c r="AG109" s="11">
        <v>20</v>
      </c>
      <c r="AH109" s="21" t="s">
        <v>290</v>
      </c>
      <c r="AI109" s="1" t="s">
        <v>299</v>
      </c>
      <c r="AJ109" t="s">
        <v>290</v>
      </c>
      <c r="AK109" s="159" t="s">
        <v>290</v>
      </c>
      <c r="AT109" t="str">
        <f t="shared" si="30"/>
        <v>1500-NPS24</v>
      </c>
      <c r="AU109" s="14">
        <v>1500</v>
      </c>
      <c r="AV109" s="42">
        <f t="shared" si="38"/>
        <v>24</v>
      </c>
      <c r="AW109" s="14">
        <v>24</v>
      </c>
      <c r="AX109" s="18">
        <v>46</v>
      </c>
      <c r="AY109" s="18">
        <v>8</v>
      </c>
      <c r="AZ109" s="18">
        <v>27.25</v>
      </c>
      <c r="BA109" s="42">
        <f t="shared" si="31"/>
        <v>3</v>
      </c>
      <c r="BB109" s="11">
        <v>30</v>
      </c>
      <c r="BC109" s="11">
        <v>16</v>
      </c>
      <c r="BD109" s="11">
        <v>3.625</v>
      </c>
      <c r="BE109" s="11">
        <v>3.5</v>
      </c>
      <c r="BF109" s="11">
        <v>39</v>
      </c>
      <c r="BG109" s="11">
        <v>3180</v>
      </c>
      <c r="BH109" s="42">
        <f t="shared" si="32"/>
        <v>22.5</v>
      </c>
      <c r="BI109" s="43" t="str">
        <f t="shared" si="33"/>
        <v>LONG FLANGE, 24-1500RFLWN</v>
      </c>
      <c r="BJ109" s="44"/>
      <c r="BK109" t="str">
        <f t="shared" si="34"/>
        <v>600-NPS20x18</v>
      </c>
      <c r="BL109" s="14">
        <v>600</v>
      </c>
      <c r="BM109" s="42">
        <f t="shared" si="39"/>
        <v>20</v>
      </c>
      <c r="BN109" s="14">
        <v>20</v>
      </c>
      <c r="BO109" s="18">
        <v>32</v>
      </c>
      <c r="BP109" s="18">
        <v>3.5</v>
      </c>
      <c r="BQ109" s="18">
        <v>23</v>
      </c>
      <c r="BR109" s="42">
        <f t="shared" si="35"/>
        <v>2</v>
      </c>
      <c r="BS109" s="11">
        <v>24</v>
      </c>
      <c r="BT109" s="11">
        <v>24</v>
      </c>
      <c r="BU109" s="11">
        <v>1.75</v>
      </c>
      <c r="BV109" s="11">
        <v>1.625</v>
      </c>
      <c r="BW109" s="11">
        <v>28.5</v>
      </c>
      <c r="BX109" s="11" t="s">
        <v>174</v>
      </c>
      <c r="BY109" s="42">
        <f t="shared" si="36"/>
        <v>15</v>
      </c>
      <c r="BZ109" s="43" t="str">
        <f t="shared" si="37"/>
        <v>LONG FLANGE, 20-600RFLWN x 18</v>
      </c>
      <c r="CA109" s="53">
        <v>18</v>
      </c>
      <c r="CE109" s="52"/>
      <c r="CO109" t="s">
        <v>3927</v>
      </c>
      <c r="CP109">
        <v>4.0024999999999995</v>
      </c>
      <c r="CR109" t="s">
        <v>5256</v>
      </c>
      <c r="CS109" s="16" t="s">
        <v>290</v>
      </c>
      <c r="CT109" s="14">
        <v>600</v>
      </c>
      <c r="CU109" s="14">
        <v>20</v>
      </c>
      <c r="CV109" s="98">
        <v>16</v>
      </c>
      <c r="CW109" s="98" t="s">
        <v>62</v>
      </c>
      <c r="CX109" s="103">
        <v>20</v>
      </c>
      <c r="CY109" s="11">
        <v>24</v>
      </c>
      <c r="CZ109" s="42">
        <v>2</v>
      </c>
      <c r="DA109" s="107">
        <v>600</v>
      </c>
      <c r="DB109" s="18">
        <v>32</v>
      </c>
      <c r="DC109" s="18">
        <v>3.5</v>
      </c>
      <c r="DD109" s="18">
        <v>23</v>
      </c>
      <c r="DE109" s="11">
        <v>1.625</v>
      </c>
      <c r="DF109" s="11">
        <v>24</v>
      </c>
      <c r="DG109" s="11">
        <v>1.75</v>
      </c>
      <c r="DH109" s="11">
        <v>28.5</v>
      </c>
      <c r="DI109" s="42">
        <v>15</v>
      </c>
      <c r="DJ109" s="11" t="s">
        <v>174</v>
      </c>
      <c r="DK109" s="43" t="s">
        <v>5254</v>
      </c>
      <c r="DL109" s="90" t="s">
        <v>3796</v>
      </c>
      <c r="DM109" s="18">
        <v>0</v>
      </c>
      <c r="DN109" s="18" t="s">
        <v>3797</v>
      </c>
      <c r="DO109" t="s">
        <v>5114</v>
      </c>
      <c r="DP109">
        <v>16744703</v>
      </c>
      <c r="DQ109" t="s">
        <v>5064</v>
      </c>
      <c r="DR109" s="16" t="s">
        <v>290</v>
      </c>
    </row>
    <row r="110" spans="1:122" x14ac:dyDescent="0.35">
      <c r="A110" s="158" t="s">
        <v>6528</v>
      </c>
      <c r="B110" s="11">
        <v>5</v>
      </c>
      <c r="C110">
        <v>40</v>
      </c>
      <c r="D110" t="s">
        <v>299</v>
      </c>
      <c r="E110" s="21" t="s">
        <v>290</v>
      </c>
      <c r="F110" s="11">
        <v>5.5629999999999997</v>
      </c>
      <c r="G110" s="12">
        <v>5.0469999999999997</v>
      </c>
      <c r="H110" s="11">
        <v>0.25800000000000001</v>
      </c>
      <c r="I110" t="s">
        <v>290</v>
      </c>
      <c r="J110">
        <v>40</v>
      </c>
      <c r="K110" s="21" t="s">
        <v>290</v>
      </c>
      <c r="L110" s="1" t="s">
        <v>299</v>
      </c>
      <c r="M110" t="s">
        <v>290</v>
      </c>
      <c r="N110" s="159" t="s">
        <v>290</v>
      </c>
      <c r="P110" s="18" t="s">
        <v>290</v>
      </c>
      <c r="Q110" s="18" t="s">
        <v>290</v>
      </c>
      <c r="S110" t="s">
        <v>290</v>
      </c>
      <c r="T110" t="s">
        <v>290</v>
      </c>
      <c r="V110" t="s">
        <v>290</v>
      </c>
      <c r="X110" s="158" t="s">
        <v>6528</v>
      </c>
      <c r="Y110" s="11">
        <v>5</v>
      </c>
      <c r="Z110">
        <v>40</v>
      </c>
      <c r="AA110" t="s">
        <v>299</v>
      </c>
      <c r="AB110" s="21" t="s">
        <v>290</v>
      </c>
      <c r="AC110" s="11">
        <v>5.5629999999999997</v>
      </c>
      <c r="AD110" s="12">
        <v>5.0469999999999997</v>
      </c>
      <c r="AE110" s="11">
        <v>0.25800000000000001</v>
      </c>
      <c r="AF110" t="s">
        <v>290</v>
      </c>
      <c r="AG110">
        <v>40</v>
      </c>
      <c r="AH110" s="21" t="s">
        <v>290</v>
      </c>
      <c r="AI110" s="1" t="s">
        <v>299</v>
      </c>
      <c r="AJ110" t="s">
        <v>290</v>
      </c>
      <c r="AK110" s="159" t="s">
        <v>290</v>
      </c>
      <c r="AT110" t="str">
        <f t="shared" si="30"/>
        <v>2500-NPS1</v>
      </c>
      <c r="AU110" s="14">
        <v>2500</v>
      </c>
      <c r="AV110" s="42">
        <f t="shared" si="38"/>
        <v>1</v>
      </c>
      <c r="AW110" s="14">
        <v>1</v>
      </c>
      <c r="AX110" s="18">
        <v>6.25</v>
      </c>
      <c r="AY110" s="18">
        <v>1.375</v>
      </c>
      <c r="AZ110" s="18">
        <v>2</v>
      </c>
      <c r="BA110" s="42">
        <f t="shared" si="31"/>
        <v>0.625</v>
      </c>
      <c r="BB110" s="11">
        <v>2.25</v>
      </c>
      <c r="BC110" s="11">
        <v>4</v>
      </c>
      <c r="BD110" s="11">
        <v>1</v>
      </c>
      <c r="BE110" s="11">
        <v>0.875</v>
      </c>
      <c r="BF110" s="11">
        <v>4.25</v>
      </c>
      <c r="BG110" s="11">
        <v>20</v>
      </c>
      <c r="BH110" s="42">
        <f t="shared" si="32"/>
        <v>90</v>
      </c>
      <c r="BI110" s="43" t="str">
        <f t="shared" si="33"/>
        <v>LONG FLANGE, 1-2500RFLWN</v>
      </c>
      <c r="BJ110" s="44"/>
      <c r="BK110" t="str">
        <f t="shared" si="34"/>
        <v>600-NPS20x20</v>
      </c>
      <c r="BL110" s="49">
        <v>600</v>
      </c>
      <c r="BM110" s="50">
        <f t="shared" si="39"/>
        <v>20</v>
      </c>
      <c r="BN110" s="49">
        <v>20</v>
      </c>
      <c r="BO110" s="51">
        <v>32</v>
      </c>
      <c r="BP110" s="51">
        <v>3.5</v>
      </c>
      <c r="BQ110" s="51">
        <v>23</v>
      </c>
      <c r="BR110" s="50">
        <f t="shared" si="35"/>
        <v>2</v>
      </c>
      <c r="BS110" s="2">
        <v>24</v>
      </c>
      <c r="BT110" s="2">
        <v>24</v>
      </c>
      <c r="BU110" s="2">
        <v>1.75</v>
      </c>
      <c r="BV110" s="11">
        <v>1.625</v>
      </c>
      <c r="BW110" s="2">
        <v>28.5</v>
      </c>
      <c r="BX110" s="2" t="s">
        <v>174</v>
      </c>
      <c r="BY110" s="50">
        <f t="shared" si="36"/>
        <v>15</v>
      </c>
      <c r="BZ110" s="43" t="str">
        <f t="shared" si="37"/>
        <v>LONG FLANGE, 20-600RFLWN x 20</v>
      </c>
      <c r="CA110" s="54">
        <v>20</v>
      </c>
      <c r="CE110" s="52"/>
      <c r="CO110" t="s">
        <v>3928</v>
      </c>
      <c r="CP110">
        <v>4.0024999999999995</v>
      </c>
      <c r="CR110" t="s">
        <v>5257</v>
      </c>
      <c r="CS110" s="16" t="s">
        <v>290</v>
      </c>
      <c r="CT110" s="14">
        <v>600</v>
      </c>
      <c r="CU110" s="14">
        <v>20</v>
      </c>
      <c r="CV110" s="98">
        <v>18</v>
      </c>
      <c r="CW110" s="98" t="s">
        <v>62</v>
      </c>
      <c r="CX110" s="103">
        <v>20</v>
      </c>
      <c r="CY110" s="11">
        <v>24</v>
      </c>
      <c r="CZ110" s="42">
        <v>2</v>
      </c>
      <c r="DA110" s="107">
        <v>600</v>
      </c>
      <c r="DB110" s="18">
        <v>32</v>
      </c>
      <c r="DC110" s="18">
        <v>3.5</v>
      </c>
      <c r="DD110" s="18">
        <v>23</v>
      </c>
      <c r="DE110" s="11">
        <v>1.625</v>
      </c>
      <c r="DF110" s="11">
        <v>24</v>
      </c>
      <c r="DG110" s="11">
        <v>1.75</v>
      </c>
      <c r="DH110" s="11">
        <v>28.5</v>
      </c>
      <c r="DI110" s="42">
        <v>15</v>
      </c>
      <c r="DJ110" s="11" t="s">
        <v>174</v>
      </c>
      <c r="DK110" s="43" t="s">
        <v>5254</v>
      </c>
      <c r="DL110" s="90" t="s">
        <v>3796</v>
      </c>
      <c r="DM110" s="18">
        <v>0</v>
      </c>
      <c r="DN110" s="18" t="s">
        <v>3797</v>
      </c>
      <c r="DO110" t="s">
        <v>5114</v>
      </c>
      <c r="DP110">
        <v>16744703</v>
      </c>
      <c r="DQ110" t="s">
        <v>5064</v>
      </c>
      <c r="DR110" s="16" t="s">
        <v>290</v>
      </c>
    </row>
    <row r="111" spans="1:122" x14ac:dyDescent="0.35">
      <c r="A111" s="158" t="s">
        <v>6529</v>
      </c>
      <c r="B111" s="11">
        <v>5</v>
      </c>
      <c r="C111" t="s">
        <v>6422</v>
      </c>
      <c r="D111" t="s">
        <v>299</v>
      </c>
      <c r="E111" s="21" t="s">
        <v>290</v>
      </c>
      <c r="F111" s="11">
        <v>5.5629999999999997</v>
      </c>
      <c r="G111" s="12">
        <v>5.0469999999999997</v>
      </c>
      <c r="H111" s="11">
        <v>0.25800000000000001</v>
      </c>
      <c r="I111" t="s">
        <v>6422</v>
      </c>
      <c r="J111">
        <v>1</v>
      </c>
      <c r="K111" s="21" t="s">
        <v>290</v>
      </c>
      <c r="L111" s="1" t="s">
        <v>299</v>
      </c>
      <c r="M111" t="s">
        <v>290</v>
      </c>
      <c r="N111" s="159" t="s">
        <v>290</v>
      </c>
      <c r="P111" s="18" t="s">
        <v>290</v>
      </c>
      <c r="Q111" s="18" t="s">
        <v>290</v>
      </c>
      <c r="S111" t="s">
        <v>290</v>
      </c>
      <c r="T111" t="s">
        <v>290</v>
      </c>
      <c r="V111" t="s">
        <v>290</v>
      </c>
      <c r="X111" s="158" t="s">
        <v>6529</v>
      </c>
      <c r="Y111" s="11">
        <v>5</v>
      </c>
      <c r="Z111" t="s">
        <v>6422</v>
      </c>
      <c r="AA111" t="s">
        <v>299</v>
      </c>
      <c r="AB111" s="21" t="s">
        <v>290</v>
      </c>
      <c r="AC111" s="11">
        <v>5.5629999999999997</v>
      </c>
      <c r="AD111" s="12">
        <v>5.0469999999999997</v>
      </c>
      <c r="AE111" s="11">
        <v>0.25800000000000001</v>
      </c>
      <c r="AF111" t="s">
        <v>6422</v>
      </c>
      <c r="AG111">
        <v>1</v>
      </c>
      <c r="AH111" s="21" t="s">
        <v>290</v>
      </c>
      <c r="AI111" s="1" t="s">
        <v>299</v>
      </c>
      <c r="AJ111" t="s">
        <v>290</v>
      </c>
      <c r="AK111" s="159" t="s">
        <v>290</v>
      </c>
      <c r="AT111" t="str">
        <f t="shared" si="30"/>
        <v>2500-NPS1.25</v>
      </c>
      <c r="AU111" s="14">
        <v>2500</v>
      </c>
      <c r="AV111" s="42">
        <f t="shared" si="38"/>
        <v>1.25</v>
      </c>
      <c r="AW111" s="14">
        <v>1.25</v>
      </c>
      <c r="AX111" s="18">
        <v>7.25</v>
      </c>
      <c r="AY111" s="18">
        <v>1.5</v>
      </c>
      <c r="AZ111" s="18">
        <v>2.5</v>
      </c>
      <c r="BA111" s="42">
        <f t="shared" si="31"/>
        <v>0.8125</v>
      </c>
      <c r="BB111" s="11">
        <v>2.875</v>
      </c>
      <c r="BC111" s="11">
        <v>4</v>
      </c>
      <c r="BD111" s="11">
        <v>1.125</v>
      </c>
      <c r="BE111" s="11">
        <v>1</v>
      </c>
      <c r="BF111" s="11">
        <v>5.125</v>
      </c>
      <c r="BG111" s="11">
        <v>30</v>
      </c>
      <c r="BH111" s="42">
        <f t="shared" si="32"/>
        <v>90</v>
      </c>
      <c r="BI111" s="43" t="str">
        <f t="shared" si="33"/>
        <v>LONG FLANGE, 1.25-2500RFLWN</v>
      </c>
      <c r="BJ111" s="44"/>
      <c r="BK111" t="str">
        <f t="shared" si="34"/>
        <v>600-NPS24x12</v>
      </c>
      <c r="BL111" s="14">
        <v>600</v>
      </c>
      <c r="BM111" s="42">
        <f t="shared" si="39"/>
        <v>24</v>
      </c>
      <c r="BN111" s="14">
        <v>24</v>
      </c>
      <c r="BO111" s="18">
        <v>37</v>
      </c>
      <c r="BP111" s="18">
        <v>4</v>
      </c>
      <c r="BQ111" s="18">
        <v>27.25</v>
      </c>
      <c r="BR111" s="42">
        <f t="shared" si="35"/>
        <v>2.125</v>
      </c>
      <c r="BS111" s="11">
        <v>28.25</v>
      </c>
      <c r="BT111" s="11">
        <v>24</v>
      </c>
      <c r="BU111" s="11">
        <v>2</v>
      </c>
      <c r="BV111" s="11">
        <v>1.875</v>
      </c>
      <c r="BW111" s="11">
        <v>33</v>
      </c>
      <c r="BX111" s="11">
        <v>1100</v>
      </c>
      <c r="BY111" s="42">
        <f t="shared" si="36"/>
        <v>15</v>
      </c>
      <c r="BZ111" s="43" t="str">
        <f t="shared" si="37"/>
        <v>LONG FLANGE, 24-600RFLWN x 12</v>
      </c>
      <c r="CA111" s="14">
        <v>12</v>
      </c>
      <c r="CE111" s="52"/>
      <c r="CO111" t="s">
        <v>3929</v>
      </c>
      <c r="CP111">
        <v>4.0024999999999995</v>
      </c>
      <c r="CR111" t="s">
        <v>5258</v>
      </c>
      <c r="CS111" s="16" t="s">
        <v>290</v>
      </c>
      <c r="CT111" s="49">
        <v>600</v>
      </c>
      <c r="CU111" s="49">
        <v>20</v>
      </c>
      <c r="CV111" s="99">
        <v>20</v>
      </c>
      <c r="CW111" s="99" t="s">
        <v>62</v>
      </c>
      <c r="CX111" s="105">
        <v>20</v>
      </c>
      <c r="CY111" s="2">
        <v>24</v>
      </c>
      <c r="CZ111" s="50">
        <v>2</v>
      </c>
      <c r="DA111" s="107">
        <v>600</v>
      </c>
      <c r="DB111" s="51">
        <v>32</v>
      </c>
      <c r="DC111" s="51">
        <v>3.5</v>
      </c>
      <c r="DD111" s="51">
        <v>23</v>
      </c>
      <c r="DE111" s="2">
        <v>1.625</v>
      </c>
      <c r="DF111" s="2">
        <v>24</v>
      </c>
      <c r="DG111" s="2">
        <v>1.75</v>
      </c>
      <c r="DH111" s="2">
        <v>28.5</v>
      </c>
      <c r="DI111" s="50">
        <v>15</v>
      </c>
      <c r="DJ111" s="2" t="s">
        <v>174</v>
      </c>
      <c r="DK111" s="43" t="s">
        <v>5254</v>
      </c>
      <c r="DL111" s="90" t="s">
        <v>3796</v>
      </c>
      <c r="DM111" s="18">
        <v>0</v>
      </c>
      <c r="DN111" s="18" t="s">
        <v>3797</v>
      </c>
      <c r="DO111" t="s">
        <v>5114</v>
      </c>
      <c r="DP111">
        <v>16744703</v>
      </c>
      <c r="DQ111" t="s">
        <v>5064</v>
      </c>
      <c r="DR111" s="16" t="s">
        <v>290</v>
      </c>
    </row>
    <row r="112" spans="1:122" x14ac:dyDescent="0.35">
      <c r="A112" s="158" t="s">
        <v>6530</v>
      </c>
      <c r="B112" s="11">
        <v>5</v>
      </c>
      <c r="C112">
        <v>80</v>
      </c>
      <c r="D112" t="s">
        <v>299</v>
      </c>
      <c r="E112" s="21" t="s">
        <v>290</v>
      </c>
      <c r="F112" s="11">
        <v>5.5629999999999997</v>
      </c>
      <c r="G112" s="12">
        <v>4.8129999999999997</v>
      </c>
      <c r="H112" s="11">
        <v>0.375</v>
      </c>
      <c r="I112" t="s">
        <v>290</v>
      </c>
      <c r="J112">
        <v>80</v>
      </c>
      <c r="K112" s="21" t="s">
        <v>290</v>
      </c>
      <c r="L112" s="1" t="s">
        <v>299</v>
      </c>
      <c r="M112" t="s">
        <v>290</v>
      </c>
      <c r="N112" s="159" t="s">
        <v>290</v>
      </c>
      <c r="P112" s="18" t="s">
        <v>290</v>
      </c>
      <c r="Q112" s="18" t="s">
        <v>290</v>
      </c>
      <c r="S112" t="s">
        <v>290</v>
      </c>
      <c r="T112" t="s">
        <v>290</v>
      </c>
      <c r="V112" t="s">
        <v>290</v>
      </c>
      <c r="X112" s="158" t="s">
        <v>6530</v>
      </c>
      <c r="Y112" s="11">
        <v>5</v>
      </c>
      <c r="Z112">
        <v>80</v>
      </c>
      <c r="AA112" t="s">
        <v>299</v>
      </c>
      <c r="AB112" s="21" t="s">
        <v>290</v>
      </c>
      <c r="AC112" s="11">
        <v>5.5629999999999997</v>
      </c>
      <c r="AD112" s="12">
        <v>4.8129999999999997</v>
      </c>
      <c r="AE112" s="11">
        <v>0.375</v>
      </c>
      <c r="AF112" t="s">
        <v>290</v>
      </c>
      <c r="AG112">
        <v>80</v>
      </c>
      <c r="AH112" s="21" t="s">
        <v>290</v>
      </c>
      <c r="AI112" s="1" t="s">
        <v>299</v>
      </c>
      <c r="AJ112" t="s">
        <v>290</v>
      </c>
      <c r="AK112" s="159" t="s">
        <v>290</v>
      </c>
      <c r="AT112" t="str">
        <f t="shared" si="30"/>
        <v>2500-NPS1.5</v>
      </c>
      <c r="AU112" s="14">
        <v>2500</v>
      </c>
      <c r="AV112" s="42">
        <f t="shared" si="38"/>
        <v>1.5</v>
      </c>
      <c r="AW112" s="14">
        <v>1.5</v>
      </c>
      <c r="AX112" s="18">
        <v>8</v>
      </c>
      <c r="AY112" s="18">
        <v>1.75</v>
      </c>
      <c r="AZ112" s="18">
        <v>2.875</v>
      </c>
      <c r="BA112" s="42">
        <f t="shared" si="31"/>
        <v>0.8125</v>
      </c>
      <c r="BB112" s="11">
        <v>3.125</v>
      </c>
      <c r="BC112" s="11">
        <v>4</v>
      </c>
      <c r="BD112" s="11">
        <v>1.25</v>
      </c>
      <c r="BE112" s="11">
        <v>1.125</v>
      </c>
      <c r="BF112" s="11">
        <v>5.75</v>
      </c>
      <c r="BG112" s="11">
        <v>38</v>
      </c>
      <c r="BH112" s="42">
        <f t="shared" si="32"/>
        <v>90</v>
      </c>
      <c r="BI112" s="43" t="str">
        <f t="shared" si="33"/>
        <v>LONG FLANGE, 1.5-2500RFLWN</v>
      </c>
      <c r="BJ112" s="44"/>
      <c r="BK112" t="str">
        <f t="shared" si="34"/>
        <v>600-NPS24x14</v>
      </c>
      <c r="BL112" s="14">
        <v>600</v>
      </c>
      <c r="BM112" s="42">
        <f t="shared" si="39"/>
        <v>24</v>
      </c>
      <c r="BN112" s="14">
        <v>24</v>
      </c>
      <c r="BO112" s="18">
        <v>37</v>
      </c>
      <c r="BP112" s="18">
        <v>4</v>
      </c>
      <c r="BQ112" s="18">
        <v>27.25</v>
      </c>
      <c r="BR112" s="42">
        <f t="shared" si="35"/>
        <v>2.125</v>
      </c>
      <c r="BS112" s="11">
        <v>28.25</v>
      </c>
      <c r="BT112" s="11">
        <v>24</v>
      </c>
      <c r="BU112" s="11">
        <v>2</v>
      </c>
      <c r="BV112" s="11">
        <v>1.875</v>
      </c>
      <c r="BW112" s="11">
        <v>33</v>
      </c>
      <c r="BX112" s="11" t="s">
        <v>174</v>
      </c>
      <c r="BY112" s="42">
        <f t="shared" si="36"/>
        <v>15</v>
      </c>
      <c r="BZ112" s="43" t="str">
        <f t="shared" si="37"/>
        <v>LONG FLANGE, 24-600RFLWN x 14</v>
      </c>
      <c r="CA112" s="53">
        <v>14</v>
      </c>
      <c r="CE112" s="52"/>
      <c r="CO112" t="s">
        <v>3930</v>
      </c>
      <c r="CP112">
        <v>4.0024999999999995</v>
      </c>
      <c r="CR112" t="s">
        <v>5259</v>
      </c>
      <c r="CS112" s="16" t="s">
        <v>290</v>
      </c>
      <c r="CT112" s="14">
        <v>600</v>
      </c>
      <c r="CU112" s="14">
        <v>24</v>
      </c>
      <c r="CV112" s="11">
        <v>12</v>
      </c>
      <c r="CW112" s="11" t="s">
        <v>62</v>
      </c>
      <c r="CX112" s="103">
        <v>24</v>
      </c>
      <c r="CY112" s="11">
        <v>28.25</v>
      </c>
      <c r="CZ112" s="42">
        <v>2.125</v>
      </c>
      <c r="DA112" s="107">
        <v>600</v>
      </c>
      <c r="DB112" s="18">
        <v>37</v>
      </c>
      <c r="DC112" s="18">
        <v>4</v>
      </c>
      <c r="DD112" s="18">
        <v>27.25</v>
      </c>
      <c r="DE112" s="11">
        <v>1.875</v>
      </c>
      <c r="DF112" s="11">
        <v>24</v>
      </c>
      <c r="DG112" s="11">
        <v>2</v>
      </c>
      <c r="DH112" s="11">
        <v>33</v>
      </c>
      <c r="DI112" s="42">
        <v>15</v>
      </c>
      <c r="DJ112" s="11">
        <v>1100</v>
      </c>
      <c r="DK112" s="43" t="s">
        <v>5260</v>
      </c>
      <c r="DL112" s="90" t="s">
        <v>3796</v>
      </c>
      <c r="DM112" s="18">
        <v>0</v>
      </c>
      <c r="DN112" s="18" t="s">
        <v>3797</v>
      </c>
      <c r="DO112" t="s">
        <v>5084</v>
      </c>
      <c r="DP112">
        <v>16777215</v>
      </c>
      <c r="DQ112" t="s">
        <v>5064</v>
      </c>
      <c r="DR112" s="16" t="s">
        <v>290</v>
      </c>
    </row>
    <row r="113" spans="1:122" x14ac:dyDescent="0.35">
      <c r="A113" s="158" t="s">
        <v>6531</v>
      </c>
      <c r="B113" s="11">
        <v>5</v>
      </c>
      <c r="C113">
        <v>120</v>
      </c>
      <c r="D113" t="s">
        <v>299</v>
      </c>
      <c r="E113" s="21" t="s">
        <v>290</v>
      </c>
      <c r="F113" s="11">
        <v>5.5629999999999997</v>
      </c>
      <c r="G113" s="12">
        <v>4.5629999999999997</v>
      </c>
      <c r="H113" s="11">
        <v>0.5</v>
      </c>
      <c r="I113" t="s">
        <v>290</v>
      </c>
      <c r="J113">
        <v>120</v>
      </c>
      <c r="K113" s="21" t="s">
        <v>290</v>
      </c>
      <c r="L113" s="1" t="s">
        <v>299</v>
      </c>
      <c r="M113" t="s">
        <v>290</v>
      </c>
      <c r="N113" s="159" t="s">
        <v>290</v>
      </c>
      <c r="P113" s="18" t="s">
        <v>290</v>
      </c>
      <c r="Q113" s="18" t="s">
        <v>290</v>
      </c>
      <c r="S113" t="s">
        <v>290</v>
      </c>
      <c r="T113" t="s">
        <v>290</v>
      </c>
      <c r="V113" t="s">
        <v>290</v>
      </c>
      <c r="X113" s="158" t="s">
        <v>6531</v>
      </c>
      <c r="Y113" s="11">
        <v>5</v>
      </c>
      <c r="Z113">
        <v>120</v>
      </c>
      <c r="AA113" t="s">
        <v>299</v>
      </c>
      <c r="AB113" s="21" t="s">
        <v>290</v>
      </c>
      <c r="AC113" s="11">
        <v>5.5629999999999997</v>
      </c>
      <c r="AD113" s="12">
        <v>4.5629999999999997</v>
      </c>
      <c r="AE113" s="11">
        <v>0.5</v>
      </c>
      <c r="AF113" t="s">
        <v>290</v>
      </c>
      <c r="AG113">
        <v>120</v>
      </c>
      <c r="AH113" s="21" t="s">
        <v>290</v>
      </c>
      <c r="AI113" s="1" t="s">
        <v>299</v>
      </c>
      <c r="AJ113" t="s">
        <v>290</v>
      </c>
      <c r="AK113" s="159" t="s">
        <v>290</v>
      </c>
      <c r="AT113" t="str">
        <f t="shared" si="30"/>
        <v>2500-NPS2</v>
      </c>
      <c r="AU113" s="14">
        <v>2500</v>
      </c>
      <c r="AV113" s="42">
        <f t="shared" si="38"/>
        <v>2</v>
      </c>
      <c r="AW113" s="14">
        <v>2</v>
      </c>
      <c r="AX113" s="18">
        <v>9.25</v>
      </c>
      <c r="AY113" s="18">
        <v>2</v>
      </c>
      <c r="AZ113" s="18">
        <v>3.625</v>
      </c>
      <c r="BA113" s="42">
        <f t="shared" si="31"/>
        <v>0.875</v>
      </c>
      <c r="BB113" s="11">
        <v>3.75</v>
      </c>
      <c r="BC113" s="11">
        <v>8</v>
      </c>
      <c r="BD113" s="11">
        <v>1.125</v>
      </c>
      <c r="BE113" s="11">
        <v>1</v>
      </c>
      <c r="BF113" s="11">
        <v>6.75</v>
      </c>
      <c r="BG113" s="11">
        <v>55</v>
      </c>
      <c r="BH113" s="42">
        <f t="shared" si="32"/>
        <v>45</v>
      </c>
      <c r="BI113" s="43" t="str">
        <f t="shared" si="33"/>
        <v>LONG FLANGE, 2-2500RFLWN</v>
      </c>
      <c r="BJ113" s="44"/>
      <c r="BK113" t="str">
        <f t="shared" si="34"/>
        <v>600-NPS24x16</v>
      </c>
      <c r="BL113" s="14">
        <v>600</v>
      </c>
      <c r="BM113" s="42">
        <f t="shared" si="39"/>
        <v>24</v>
      </c>
      <c r="BN113" s="14">
        <v>24</v>
      </c>
      <c r="BO113" s="18">
        <v>37</v>
      </c>
      <c r="BP113" s="18">
        <v>4</v>
      </c>
      <c r="BQ113" s="18">
        <v>27.25</v>
      </c>
      <c r="BR113" s="42">
        <f t="shared" si="35"/>
        <v>2.125</v>
      </c>
      <c r="BS113" s="11">
        <v>28.25</v>
      </c>
      <c r="BT113" s="11">
        <v>24</v>
      </c>
      <c r="BU113" s="11">
        <v>2</v>
      </c>
      <c r="BV113" s="11">
        <v>1.875</v>
      </c>
      <c r="BW113" s="11">
        <v>33</v>
      </c>
      <c r="BX113" s="11" t="s">
        <v>174</v>
      </c>
      <c r="BY113" s="42">
        <f t="shared" si="36"/>
        <v>15</v>
      </c>
      <c r="BZ113" s="43" t="str">
        <f t="shared" si="37"/>
        <v>LONG FLANGE, 24-600RFLWN x 16</v>
      </c>
      <c r="CA113" s="53">
        <v>16</v>
      </c>
      <c r="CE113" s="52"/>
      <c r="CO113" t="s">
        <v>3931</v>
      </c>
      <c r="CP113">
        <v>4.0024999999999995</v>
      </c>
      <c r="CR113" t="s">
        <v>5261</v>
      </c>
      <c r="CS113" s="16" t="s">
        <v>290</v>
      </c>
      <c r="CT113" s="14">
        <v>600</v>
      </c>
      <c r="CU113" s="14">
        <v>24</v>
      </c>
      <c r="CV113" s="98">
        <v>14</v>
      </c>
      <c r="CW113" s="98" t="s">
        <v>62</v>
      </c>
      <c r="CX113" s="103">
        <v>24</v>
      </c>
      <c r="CY113" s="11">
        <v>28.25</v>
      </c>
      <c r="CZ113" s="42">
        <v>2.125</v>
      </c>
      <c r="DA113" s="107">
        <v>600</v>
      </c>
      <c r="DB113" s="18">
        <v>37</v>
      </c>
      <c r="DC113" s="18">
        <v>4</v>
      </c>
      <c r="DD113" s="18">
        <v>27.25</v>
      </c>
      <c r="DE113" s="11">
        <v>1.875</v>
      </c>
      <c r="DF113" s="11">
        <v>24</v>
      </c>
      <c r="DG113" s="11">
        <v>2</v>
      </c>
      <c r="DH113" s="11">
        <v>33</v>
      </c>
      <c r="DI113" s="42">
        <v>15</v>
      </c>
      <c r="DJ113" s="11" t="s">
        <v>174</v>
      </c>
      <c r="DK113" s="43" t="s">
        <v>5260</v>
      </c>
      <c r="DL113" s="90" t="s">
        <v>3796</v>
      </c>
      <c r="DM113" s="18">
        <v>0</v>
      </c>
      <c r="DN113" s="18" t="s">
        <v>3797</v>
      </c>
      <c r="DO113" t="s">
        <v>5084</v>
      </c>
      <c r="DP113">
        <v>16777215</v>
      </c>
      <c r="DQ113" t="s">
        <v>5064</v>
      </c>
      <c r="DR113" s="16" t="s">
        <v>290</v>
      </c>
    </row>
    <row r="114" spans="1:122" x14ac:dyDescent="0.35">
      <c r="A114" s="158" t="s">
        <v>6532</v>
      </c>
      <c r="B114" s="11">
        <v>5</v>
      </c>
      <c r="C114" s="11">
        <v>160</v>
      </c>
      <c r="D114" t="s">
        <v>299</v>
      </c>
      <c r="E114" s="21" t="s">
        <v>290</v>
      </c>
      <c r="F114" s="11">
        <v>5.5629999999999997</v>
      </c>
      <c r="G114" s="12">
        <v>4.3129999999999997</v>
      </c>
      <c r="H114" s="11">
        <v>0.625</v>
      </c>
      <c r="I114" t="s">
        <v>290</v>
      </c>
      <c r="J114" s="11">
        <v>160</v>
      </c>
      <c r="K114" s="21" t="s">
        <v>290</v>
      </c>
      <c r="L114" s="1" t="s">
        <v>299</v>
      </c>
      <c r="M114" t="s">
        <v>290</v>
      </c>
      <c r="N114" s="159" t="s">
        <v>290</v>
      </c>
      <c r="P114" s="18" t="s">
        <v>290</v>
      </c>
      <c r="Q114" s="18" t="s">
        <v>290</v>
      </c>
      <c r="S114" t="s">
        <v>290</v>
      </c>
      <c r="T114" t="s">
        <v>290</v>
      </c>
      <c r="V114" t="s">
        <v>290</v>
      </c>
      <c r="X114" s="158" t="s">
        <v>6532</v>
      </c>
      <c r="Y114" s="11">
        <v>5</v>
      </c>
      <c r="Z114" s="11">
        <v>160</v>
      </c>
      <c r="AA114" t="s">
        <v>299</v>
      </c>
      <c r="AB114" s="21" t="s">
        <v>290</v>
      </c>
      <c r="AC114" s="11">
        <v>5.5629999999999997</v>
      </c>
      <c r="AD114" s="12">
        <v>4.3129999999999997</v>
      </c>
      <c r="AE114" s="11">
        <v>0.625</v>
      </c>
      <c r="AF114" t="s">
        <v>290</v>
      </c>
      <c r="AG114" s="11">
        <v>160</v>
      </c>
      <c r="AH114" s="21" t="s">
        <v>290</v>
      </c>
      <c r="AI114" s="1" t="s">
        <v>299</v>
      </c>
      <c r="AJ114" t="s">
        <v>290</v>
      </c>
      <c r="AK114" s="159" t="s">
        <v>290</v>
      </c>
      <c r="AT114" t="str">
        <f t="shared" si="30"/>
        <v>2500-NPS2.5</v>
      </c>
      <c r="AU114" s="14">
        <v>2500</v>
      </c>
      <c r="AV114" s="42">
        <f t="shared" si="38"/>
        <v>2.5</v>
      </c>
      <c r="AW114" s="14">
        <v>2.5</v>
      </c>
      <c r="AX114" s="18">
        <v>10.5</v>
      </c>
      <c r="AY114" s="18">
        <v>2.25</v>
      </c>
      <c r="AZ114" s="18">
        <v>4.125</v>
      </c>
      <c r="BA114" s="42">
        <f t="shared" si="31"/>
        <v>1</v>
      </c>
      <c r="BB114" s="11">
        <v>4.5</v>
      </c>
      <c r="BC114" s="11">
        <v>8</v>
      </c>
      <c r="BD114" s="11">
        <v>1.25</v>
      </c>
      <c r="BE114" s="11">
        <v>1.125</v>
      </c>
      <c r="BF114" s="11">
        <v>7.75</v>
      </c>
      <c r="BG114" s="11">
        <v>85</v>
      </c>
      <c r="BH114" s="42">
        <f t="shared" si="32"/>
        <v>45</v>
      </c>
      <c r="BI114" s="43" t="str">
        <f t="shared" si="33"/>
        <v>LONG FLANGE, 2.5-2500RFLWN</v>
      </c>
      <c r="BJ114" s="44"/>
      <c r="BK114" t="str">
        <f t="shared" si="34"/>
        <v>600-NPS24x18</v>
      </c>
      <c r="BL114" s="14">
        <v>600</v>
      </c>
      <c r="BM114" s="42">
        <f t="shared" si="39"/>
        <v>24</v>
      </c>
      <c r="BN114" s="14">
        <v>24</v>
      </c>
      <c r="BO114" s="18">
        <v>37</v>
      </c>
      <c r="BP114" s="18">
        <v>4</v>
      </c>
      <c r="BQ114" s="18">
        <v>27.25</v>
      </c>
      <c r="BR114" s="42">
        <f t="shared" si="35"/>
        <v>2.125</v>
      </c>
      <c r="BS114" s="11">
        <v>28.25</v>
      </c>
      <c r="BT114" s="11">
        <v>24</v>
      </c>
      <c r="BU114" s="11">
        <v>2</v>
      </c>
      <c r="BV114" s="11">
        <v>1.875</v>
      </c>
      <c r="BW114" s="11">
        <v>33</v>
      </c>
      <c r="BX114" s="11" t="s">
        <v>174</v>
      </c>
      <c r="BY114" s="42">
        <f t="shared" si="36"/>
        <v>15</v>
      </c>
      <c r="BZ114" s="43" t="str">
        <f t="shared" si="37"/>
        <v>LONG FLANGE, 24-600RFLWN x 18</v>
      </c>
      <c r="CA114" s="53">
        <v>18</v>
      </c>
      <c r="CO114" t="s">
        <v>3932</v>
      </c>
      <c r="CP114">
        <v>4.0024999999999995</v>
      </c>
      <c r="CR114" t="s">
        <v>5262</v>
      </c>
      <c r="CS114" s="16" t="s">
        <v>290</v>
      </c>
      <c r="CT114" s="14">
        <v>600</v>
      </c>
      <c r="CU114" s="14">
        <v>24</v>
      </c>
      <c r="CV114" s="98">
        <v>16</v>
      </c>
      <c r="CW114" s="98" t="s">
        <v>62</v>
      </c>
      <c r="CX114" s="103">
        <v>24</v>
      </c>
      <c r="CY114" s="11">
        <v>28.25</v>
      </c>
      <c r="CZ114" s="42">
        <v>2.125</v>
      </c>
      <c r="DA114" s="107">
        <v>600</v>
      </c>
      <c r="DB114" s="18">
        <v>37</v>
      </c>
      <c r="DC114" s="18">
        <v>4</v>
      </c>
      <c r="DD114" s="18">
        <v>27.25</v>
      </c>
      <c r="DE114" s="11">
        <v>1.875</v>
      </c>
      <c r="DF114" s="11">
        <v>24</v>
      </c>
      <c r="DG114" s="11">
        <v>2</v>
      </c>
      <c r="DH114" s="11">
        <v>33</v>
      </c>
      <c r="DI114" s="42">
        <v>15</v>
      </c>
      <c r="DJ114" s="11" t="s">
        <v>174</v>
      </c>
      <c r="DK114" s="43" t="s">
        <v>5260</v>
      </c>
      <c r="DL114" s="90" t="s">
        <v>3796</v>
      </c>
      <c r="DM114" s="18">
        <v>0</v>
      </c>
      <c r="DN114" s="18" t="s">
        <v>3797</v>
      </c>
      <c r="DO114" t="s">
        <v>5084</v>
      </c>
      <c r="DP114">
        <v>16777215</v>
      </c>
      <c r="DQ114" t="s">
        <v>5064</v>
      </c>
      <c r="DR114" s="16" t="s">
        <v>290</v>
      </c>
    </row>
    <row r="115" spans="1:122" x14ac:dyDescent="0.35">
      <c r="A115" s="158" t="s">
        <v>6533</v>
      </c>
      <c r="B115" s="11">
        <v>5</v>
      </c>
      <c r="C115" s="11" t="s">
        <v>272</v>
      </c>
      <c r="D115" t="s">
        <v>299</v>
      </c>
      <c r="E115" s="21" t="s">
        <v>290</v>
      </c>
      <c r="F115" s="11">
        <v>5.5629999999999997</v>
      </c>
      <c r="G115" s="12">
        <v>4.8129999999999997</v>
      </c>
      <c r="H115" s="11">
        <v>0.375</v>
      </c>
      <c r="I115" t="s">
        <v>272</v>
      </c>
      <c r="J115" s="11">
        <v>2</v>
      </c>
      <c r="K115" s="21" t="s">
        <v>290</v>
      </c>
      <c r="L115" s="1" t="s">
        <v>299</v>
      </c>
      <c r="M115" t="s">
        <v>290</v>
      </c>
      <c r="N115" s="159" t="s">
        <v>290</v>
      </c>
      <c r="P115" s="18" t="s">
        <v>290</v>
      </c>
      <c r="Q115" s="18" t="s">
        <v>290</v>
      </c>
      <c r="S115" t="s">
        <v>290</v>
      </c>
      <c r="T115" t="s">
        <v>290</v>
      </c>
      <c r="V115" t="s">
        <v>290</v>
      </c>
      <c r="X115" s="158" t="s">
        <v>6533</v>
      </c>
      <c r="Y115" s="11">
        <v>5</v>
      </c>
      <c r="Z115" s="11" t="s">
        <v>272</v>
      </c>
      <c r="AA115" t="s">
        <v>299</v>
      </c>
      <c r="AB115" s="21" t="s">
        <v>290</v>
      </c>
      <c r="AC115" s="11">
        <v>5.5629999999999997</v>
      </c>
      <c r="AD115" s="12">
        <v>4.8129999999999997</v>
      </c>
      <c r="AE115" s="11">
        <v>0.375</v>
      </c>
      <c r="AF115" t="s">
        <v>272</v>
      </c>
      <c r="AG115" s="11">
        <v>2</v>
      </c>
      <c r="AH115" s="21" t="s">
        <v>290</v>
      </c>
      <c r="AI115" s="1" t="s">
        <v>299</v>
      </c>
      <c r="AJ115" t="s">
        <v>290</v>
      </c>
      <c r="AK115" s="159" t="s">
        <v>290</v>
      </c>
      <c r="AT115" t="str">
        <f t="shared" si="30"/>
        <v>2500-NPS3</v>
      </c>
      <c r="AU115" s="14">
        <v>2500</v>
      </c>
      <c r="AV115" s="42">
        <f t="shared" si="38"/>
        <v>3</v>
      </c>
      <c r="AW115" s="14">
        <v>3</v>
      </c>
      <c r="AX115" s="18">
        <v>12</v>
      </c>
      <c r="AY115" s="14">
        <v>2.625</v>
      </c>
      <c r="AZ115" s="18">
        <v>5</v>
      </c>
      <c r="BA115" s="42">
        <f t="shared" si="31"/>
        <v>1.125</v>
      </c>
      <c r="BB115" s="11">
        <v>5.25</v>
      </c>
      <c r="BC115" s="11">
        <v>8</v>
      </c>
      <c r="BD115" s="11">
        <v>1.375</v>
      </c>
      <c r="BE115" s="11">
        <v>1.25</v>
      </c>
      <c r="BF115" s="11">
        <v>9</v>
      </c>
      <c r="BG115" s="11">
        <v>125</v>
      </c>
      <c r="BH115" s="42">
        <f t="shared" si="32"/>
        <v>45</v>
      </c>
      <c r="BI115" s="43" t="str">
        <f t="shared" si="33"/>
        <v>LONG FLANGE, 3-2500RFLWN</v>
      </c>
      <c r="BJ115" s="44"/>
      <c r="BK115" t="str">
        <f t="shared" si="34"/>
        <v>600-NPS24x20</v>
      </c>
      <c r="BL115" s="14">
        <v>600</v>
      </c>
      <c r="BM115" s="42">
        <f t="shared" si="39"/>
        <v>24</v>
      </c>
      <c r="BN115" s="14">
        <v>24</v>
      </c>
      <c r="BO115" s="18">
        <v>37</v>
      </c>
      <c r="BP115" s="18">
        <v>4</v>
      </c>
      <c r="BQ115" s="18">
        <v>27.25</v>
      </c>
      <c r="BR115" s="42">
        <f t="shared" si="35"/>
        <v>2.125</v>
      </c>
      <c r="BS115" s="11">
        <v>28.25</v>
      </c>
      <c r="BT115" s="11">
        <v>24</v>
      </c>
      <c r="BU115" s="11">
        <v>2</v>
      </c>
      <c r="BV115" s="11">
        <v>1.875</v>
      </c>
      <c r="BW115" s="11">
        <v>33</v>
      </c>
      <c r="BX115" s="2" t="s">
        <v>174</v>
      </c>
      <c r="BY115" s="42">
        <f t="shared" si="36"/>
        <v>15</v>
      </c>
      <c r="BZ115" s="43" t="str">
        <f t="shared" si="37"/>
        <v>LONG FLANGE, 24-600RFLWN x 20</v>
      </c>
      <c r="CA115" s="54">
        <v>20</v>
      </c>
      <c r="CO115" t="s">
        <v>3933</v>
      </c>
      <c r="CP115">
        <v>4.0024999999999995</v>
      </c>
      <c r="CR115" t="s">
        <v>5263</v>
      </c>
      <c r="CS115" s="16" t="s">
        <v>290</v>
      </c>
      <c r="CT115" s="14">
        <v>600</v>
      </c>
      <c r="CU115" s="14">
        <v>24</v>
      </c>
      <c r="CV115" s="98">
        <v>18</v>
      </c>
      <c r="CW115" s="98" t="s">
        <v>62</v>
      </c>
      <c r="CX115" s="103">
        <v>24</v>
      </c>
      <c r="CY115" s="11">
        <v>28.25</v>
      </c>
      <c r="CZ115" s="42">
        <v>2.125</v>
      </c>
      <c r="DA115" s="107">
        <v>600</v>
      </c>
      <c r="DB115" s="18">
        <v>37</v>
      </c>
      <c r="DC115" s="18">
        <v>4</v>
      </c>
      <c r="DD115" s="18">
        <v>27.25</v>
      </c>
      <c r="DE115" s="11">
        <v>1.875</v>
      </c>
      <c r="DF115" s="11">
        <v>24</v>
      </c>
      <c r="DG115" s="11">
        <v>2</v>
      </c>
      <c r="DH115" s="11">
        <v>33</v>
      </c>
      <c r="DI115" s="42">
        <v>15</v>
      </c>
      <c r="DJ115" s="11" t="s">
        <v>174</v>
      </c>
      <c r="DK115" s="43" t="s">
        <v>5260</v>
      </c>
      <c r="DL115" s="90" t="s">
        <v>3796</v>
      </c>
      <c r="DM115" s="18">
        <v>0</v>
      </c>
      <c r="DN115" s="18" t="s">
        <v>3797</v>
      </c>
      <c r="DO115" t="s">
        <v>5084</v>
      </c>
      <c r="DP115">
        <v>16777215</v>
      </c>
      <c r="DQ115" t="s">
        <v>5064</v>
      </c>
      <c r="DR115" s="16" t="s">
        <v>290</v>
      </c>
    </row>
    <row r="116" spans="1:122" x14ac:dyDescent="0.35">
      <c r="A116" s="160" t="s">
        <v>6534</v>
      </c>
      <c r="B116" s="2">
        <v>5</v>
      </c>
      <c r="C116" s="4" t="s">
        <v>273</v>
      </c>
      <c r="D116" s="4" t="s">
        <v>299</v>
      </c>
      <c r="E116" s="23" t="s">
        <v>290</v>
      </c>
      <c r="F116" s="2">
        <v>5.5629999999999997</v>
      </c>
      <c r="G116" s="3">
        <v>4.0629999999999997</v>
      </c>
      <c r="H116" s="2">
        <v>0.75</v>
      </c>
      <c r="I116" s="2" t="s">
        <v>273</v>
      </c>
      <c r="J116" s="4">
        <v>4</v>
      </c>
      <c r="K116" s="23" t="s">
        <v>290</v>
      </c>
      <c r="L116" s="6" t="s">
        <v>299</v>
      </c>
      <c r="M116" s="4" t="s">
        <v>290</v>
      </c>
      <c r="N116" s="161" t="s">
        <v>290</v>
      </c>
      <c r="P116" s="18" t="s">
        <v>290</v>
      </c>
      <c r="Q116" s="18" t="s">
        <v>290</v>
      </c>
      <c r="S116" t="s">
        <v>290</v>
      </c>
      <c r="T116" t="s">
        <v>290</v>
      </c>
      <c r="V116" t="s">
        <v>290</v>
      </c>
      <c r="X116" s="160" t="s">
        <v>6534</v>
      </c>
      <c r="Y116" s="2">
        <v>5</v>
      </c>
      <c r="Z116" s="4" t="s">
        <v>273</v>
      </c>
      <c r="AA116" s="4" t="s">
        <v>299</v>
      </c>
      <c r="AB116" s="23" t="s">
        <v>290</v>
      </c>
      <c r="AC116" s="2">
        <v>5.5629999999999997</v>
      </c>
      <c r="AD116" s="3">
        <v>4.0629999999999997</v>
      </c>
      <c r="AE116" s="2">
        <v>0.75</v>
      </c>
      <c r="AF116" s="2" t="s">
        <v>273</v>
      </c>
      <c r="AG116" s="4">
        <v>4</v>
      </c>
      <c r="AH116" s="23" t="s">
        <v>290</v>
      </c>
      <c r="AI116" s="6" t="s">
        <v>299</v>
      </c>
      <c r="AJ116" s="4" t="s">
        <v>290</v>
      </c>
      <c r="AK116" s="161" t="s">
        <v>290</v>
      </c>
      <c r="AT116" t="str">
        <f t="shared" si="30"/>
        <v>2500-NPS4</v>
      </c>
      <c r="AU116" s="14">
        <v>2500</v>
      </c>
      <c r="AV116" s="42">
        <f t="shared" si="38"/>
        <v>4</v>
      </c>
      <c r="AW116" s="14">
        <v>4</v>
      </c>
      <c r="AX116" s="18">
        <v>14</v>
      </c>
      <c r="AY116" s="18">
        <v>3</v>
      </c>
      <c r="AZ116" s="18">
        <v>6.1875</v>
      </c>
      <c r="BA116" s="42">
        <f t="shared" si="31"/>
        <v>1.25</v>
      </c>
      <c r="BB116" s="11">
        <v>6.5</v>
      </c>
      <c r="BC116" s="11">
        <v>8</v>
      </c>
      <c r="BD116" s="11">
        <v>1.625</v>
      </c>
      <c r="BE116" s="11">
        <v>1.5</v>
      </c>
      <c r="BF116" s="11">
        <v>10.75</v>
      </c>
      <c r="BG116" s="11">
        <v>185</v>
      </c>
      <c r="BH116" s="42">
        <f t="shared" si="32"/>
        <v>45</v>
      </c>
      <c r="BI116" s="43" t="str">
        <f t="shared" si="33"/>
        <v>LONG FLANGE, 4-2500RFLWN</v>
      </c>
      <c r="BJ116" s="44"/>
      <c r="BK116" t="str">
        <f t="shared" si="34"/>
        <v>900-NPS1x9</v>
      </c>
      <c r="BL116" s="14">
        <v>900</v>
      </c>
      <c r="BM116" s="42">
        <f t="shared" si="39"/>
        <v>1</v>
      </c>
      <c r="BN116" s="14">
        <v>1</v>
      </c>
      <c r="BO116" s="18">
        <v>5.875</v>
      </c>
      <c r="BP116" s="18">
        <v>1.125</v>
      </c>
      <c r="BQ116" s="18">
        <v>2</v>
      </c>
      <c r="BR116" s="42">
        <f t="shared" si="35"/>
        <v>0.53125</v>
      </c>
      <c r="BS116" s="11">
        <v>2.0625</v>
      </c>
      <c r="BT116" s="11">
        <v>4</v>
      </c>
      <c r="BU116" s="11">
        <v>1</v>
      </c>
      <c r="BV116" s="11">
        <v>0.875</v>
      </c>
      <c r="BW116" s="11">
        <v>4</v>
      </c>
      <c r="BX116" s="11">
        <v>15</v>
      </c>
      <c r="BY116" s="42">
        <f t="shared" si="36"/>
        <v>90</v>
      </c>
      <c r="BZ116" s="43" t="str">
        <f t="shared" si="37"/>
        <v>LONG FLANGE, 1-900RFLWN x 9</v>
      </c>
      <c r="CA116" s="14">
        <v>9</v>
      </c>
      <c r="CE116" s="52"/>
      <c r="CO116" t="s">
        <v>3934</v>
      </c>
      <c r="CP116">
        <v>4.5025000000000004</v>
      </c>
      <c r="CR116" t="s">
        <v>5264</v>
      </c>
      <c r="CS116" s="16" t="s">
        <v>290</v>
      </c>
      <c r="CT116" s="14">
        <v>600</v>
      </c>
      <c r="CU116" s="14">
        <v>24</v>
      </c>
      <c r="CV116" s="99">
        <v>20</v>
      </c>
      <c r="CW116" s="98" t="s">
        <v>62</v>
      </c>
      <c r="CX116" s="103">
        <v>24</v>
      </c>
      <c r="CY116" s="11">
        <v>28.25</v>
      </c>
      <c r="CZ116" s="42">
        <v>2.125</v>
      </c>
      <c r="DA116" s="107">
        <v>600</v>
      </c>
      <c r="DB116" s="18">
        <v>37</v>
      </c>
      <c r="DC116" s="18">
        <v>4</v>
      </c>
      <c r="DD116" s="18">
        <v>27.25</v>
      </c>
      <c r="DE116" s="11">
        <v>1.875</v>
      </c>
      <c r="DF116" s="11">
        <v>24</v>
      </c>
      <c r="DG116" s="11">
        <v>2</v>
      </c>
      <c r="DH116" s="11">
        <v>33</v>
      </c>
      <c r="DI116" s="42">
        <v>15</v>
      </c>
      <c r="DJ116" s="2" t="s">
        <v>174</v>
      </c>
      <c r="DK116" s="43" t="s">
        <v>5260</v>
      </c>
      <c r="DL116" s="90" t="s">
        <v>3796</v>
      </c>
      <c r="DM116" s="18">
        <v>0</v>
      </c>
      <c r="DN116" s="18" t="s">
        <v>3797</v>
      </c>
      <c r="DO116" t="s">
        <v>5084</v>
      </c>
      <c r="DP116">
        <v>16777215</v>
      </c>
      <c r="DQ116" t="s">
        <v>5064</v>
      </c>
      <c r="DR116" s="16" t="s">
        <v>290</v>
      </c>
    </row>
    <row r="117" spans="1:122" x14ac:dyDescent="0.35">
      <c r="A117" s="156" t="s">
        <v>6535</v>
      </c>
      <c r="B117" s="11">
        <v>6.0000000000000009</v>
      </c>
      <c r="C117" s="11">
        <v>5</v>
      </c>
      <c r="D117" t="s">
        <v>299</v>
      </c>
      <c r="E117" s="21" t="s">
        <v>290</v>
      </c>
      <c r="F117" s="11">
        <v>6.6250000000000009</v>
      </c>
      <c r="G117" s="12">
        <v>6.4070000000000009</v>
      </c>
      <c r="H117" s="11">
        <v>0.109</v>
      </c>
      <c r="I117" t="s">
        <v>290</v>
      </c>
      <c r="J117" s="11">
        <v>5</v>
      </c>
      <c r="K117" s="21" t="s">
        <v>290</v>
      </c>
      <c r="L117" s="11" t="s">
        <v>299</v>
      </c>
      <c r="M117" t="s">
        <v>290</v>
      </c>
      <c r="N117" s="159" t="s">
        <v>290</v>
      </c>
      <c r="P117" s="18" t="s">
        <v>290</v>
      </c>
      <c r="Q117" s="18" t="s">
        <v>290</v>
      </c>
      <c r="S117" t="s">
        <v>290</v>
      </c>
      <c r="T117" t="s">
        <v>290</v>
      </c>
      <c r="V117" t="s">
        <v>290</v>
      </c>
      <c r="X117" s="156" t="s">
        <v>6535</v>
      </c>
      <c r="Y117" s="11">
        <v>6.0000000000000009</v>
      </c>
      <c r="Z117" s="11">
        <v>5</v>
      </c>
      <c r="AA117" t="s">
        <v>299</v>
      </c>
      <c r="AB117" s="21" t="s">
        <v>290</v>
      </c>
      <c r="AC117" s="11">
        <v>6.6250000000000009</v>
      </c>
      <c r="AD117" s="12">
        <v>6.4070000000000009</v>
      </c>
      <c r="AE117" s="11">
        <v>0.109</v>
      </c>
      <c r="AF117" t="s">
        <v>290</v>
      </c>
      <c r="AG117" s="11">
        <v>5</v>
      </c>
      <c r="AH117" s="21" t="s">
        <v>290</v>
      </c>
      <c r="AI117" s="11" t="s">
        <v>299</v>
      </c>
      <c r="AJ117" t="s">
        <v>290</v>
      </c>
      <c r="AK117" s="159" t="s">
        <v>290</v>
      </c>
      <c r="AT117" t="str">
        <f t="shared" si="30"/>
        <v>2500-NPS5</v>
      </c>
      <c r="AU117" s="14">
        <v>2500</v>
      </c>
      <c r="AV117" s="42">
        <f t="shared" si="38"/>
        <v>5</v>
      </c>
      <c r="AW117" s="14">
        <v>5</v>
      </c>
      <c r="AX117" s="18">
        <v>16.5</v>
      </c>
      <c r="AY117" s="18">
        <v>3.625</v>
      </c>
      <c r="AZ117" s="18">
        <v>7.3125</v>
      </c>
      <c r="BA117" s="42">
        <f t="shared" si="31"/>
        <v>1.5</v>
      </c>
      <c r="BB117" s="11">
        <v>8</v>
      </c>
      <c r="BC117" s="11">
        <v>8</v>
      </c>
      <c r="BD117" s="11">
        <v>1.875</v>
      </c>
      <c r="BE117" s="11">
        <v>1.75</v>
      </c>
      <c r="BF117" s="11">
        <v>12.75</v>
      </c>
      <c r="BG117" s="11">
        <v>300</v>
      </c>
      <c r="BH117" s="42">
        <f t="shared" si="32"/>
        <v>45</v>
      </c>
      <c r="BI117" s="43" t="str">
        <f t="shared" si="33"/>
        <v>LONG FLANGE, 5-2500RFLWN</v>
      </c>
      <c r="BJ117" s="44"/>
      <c r="BK117" t="str">
        <f t="shared" si="34"/>
        <v>900-NPS1.25x9</v>
      </c>
      <c r="BL117" s="14">
        <v>900</v>
      </c>
      <c r="BM117" s="42">
        <f t="shared" si="39"/>
        <v>1.25</v>
      </c>
      <c r="BN117" s="14">
        <v>1.25</v>
      </c>
      <c r="BO117" s="18">
        <v>6.25</v>
      </c>
      <c r="BP117" s="18">
        <v>1.125</v>
      </c>
      <c r="BQ117" s="18">
        <v>2.5</v>
      </c>
      <c r="BR117" s="42">
        <f t="shared" si="35"/>
        <v>0.625</v>
      </c>
      <c r="BS117" s="11">
        <v>2.5</v>
      </c>
      <c r="BT117" s="11">
        <v>4</v>
      </c>
      <c r="BU117" s="11">
        <v>1</v>
      </c>
      <c r="BV117" s="11">
        <v>0.875</v>
      </c>
      <c r="BW117" s="11">
        <v>4.3780000000000001</v>
      </c>
      <c r="BX117" s="11">
        <v>18</v>
      </c>
      <c r="BY117" s="42">
        <f t="shared" si="36"/>
        <v>90</v>
      </c>
      <c r="BZ117" s="43" t="str">
        <f t="shared" si="37"/>
        <v>LONG FLANGE, 1.25-900RFLWN x 9</v>
      </c>
      <c r="CA117" s="14">
        <v>9</v>
      </c>
      <c r="CE117" s="52"/>
      <c r="CO117" t="s">
        <v>3935</v>
      </c>
      <c r="CP117">
        <v>4.5025000000000004</v>
      </c>
      <c r="CR117" t="s">
        <v>5265</v>
      </c>
      <c r="CS117" s="16" t="s">
        <v>290</v>
      </c>
      <c r="CT117" s="14">
        <v>900</v>
      </c>
      <c r="CU117" s="14">
        <v>1</v>
      </c>
      <c r="CV117" s="11">
        <v>9</v>
      </c>
      <c r="CW117" s="11" t="s">
        <v>62</v>
      </c>
      <c r="CX117" s="103">
        <v>1</v>
      </c>
      <c r="CY117" s="11">
        <v>2.0625</v>
      </c>
      <c r="CZ117" s="42">
        <v>0.53125</v>
      </c>
      <c r="DA117" s="107">
        <v>900</v>
      </c>
      <c r="DB117" s="18">
        <v>5.875</v>
      </c>
      <c r="DC117" s="18">
        <v>1.125</v>
      </c>
      <c r="DD117" s="18">
        <v>2</v>
      </c>
      <c r="DE117" s="11">
        <v>0.875</v>
      </c>
      <c r="DF117" s="11">
        <v>4</v>
      </c>
      <c r="DG117" s="11">
        <v>1</v>
      </c>
      <c r="DH117" s="11">
        <v>4</v>
      </c>
      <c r="DI117" s="42">
        <v>90</v>
      </c>
      <c r="DJ117" s="11">
        <v>15</v>
      </c>
      <c r="DK117" s="43" t="s">
        <v>5266</v>
      </c>
      <c r="DL117" s="90" t="s">
        <v>3796</v>
      </c>
      <c r="DM117" s="18">
        <v>0</v>
      </c>
      <c r="DN117" s="18" t="s">
        <v>3797</v>
      </c>
      <c r="DO117" t="s">
        <v>5069</v>
      </c>
      <c r="DP117">
        <v>65280</v>
      </c>
      <c r="DQ117" t="s">
        <v>5064</v>
      </c>
      <c r="DR117" s="16" t="s">
        <v>290</v>
      </c>
    </row>
    <row r="118" spans="1:122" x14ac:dyDescent="0.35">
      <c r="A118" s="156" t="s">
        <v>6536</v>
      </c>
      <c r="B118" s="11">
        <v>6.0000000000000009</v>
      </c>
      <c r="C118" s="11">
        <v>10</v>
      </c>
      <c r="D118" t="s">
        <v>299</v>
      </c>
      <c r="E118" s="21" t="s">
        <v>290</v>
      </c>
      <c r="F118" s="11">
        <v>6.6250000000000009</v>
      </c>
      <c r="G118" s="12">
        <v>6.3570000000000011</v>
      </c>
      <c r="H118" s="11">
        <v>0.13400000000000001</v>
      </c>
      <c r="I118" t="s">
        <v>290</v>
      </c>
      <c r="J118" s="11">
        <v>10</v>
      </c>
      <c r="K118" s="21" t="s">
        <v>290</v>
      </c>
      <c r="L118" s="11" t="s">
        <v>299</v>
      </c>
      <c r="M118" t="s">
        <v>290</v>
      </c>
      <c r="N118" s="159" t="s">
        <v>290</v>
      </c>
      <c r="P118" s="18" t="s">
        <v>290</v>
      </c>
      <c r="Q118" s="18" t="s">
        <v>290</v>
      </c>
      <c r="S118" t="s">
        <v>290</v>
      </c>
      <c r="T118" t="s">
        <v>290</v>
      </c>
      <c r="V118" t="s">
        <v>290</v>
      </c>
      <c r="X118" s="156" t="s">
        <v>6536</v>
      </c>
      <c r="Y118" s="11">
        <v>6.0000000000000009</v>
      </c>
      <c r="Z118" s="11">
        <v>10</v>
      </c>
      <c r="AA118" t="s">
        <v>299</v>
      </c>
      <c r="AB118" s="21" t="s">
        <v>290</v>
      </c>
      <c r="AC118" s="11">
        <v>6.6250000000000009</v>
      </c>
      <c r="AD118" s="12">
        <v>6.3570000000000011</v>
      </c>
      <c r="AE118" s="11">
        <v>0.13400000000000001</v>
      </c>
      <c r="AF118" t="s">
        <v>290</v>
      </c>
      <c r="AG118" s="11">
        <v>10</v>
      </c>
      <c r="AH118" s="21" t="s">
        <v>290</v>
      </c>
      <c r="AI118" s="11" t="s">
        <v>299</v>
      </c>
      <c r="AJ118" t="s">
        <v>290</v>
      </c>
      <c r="AK118" s="159" t="s">
        <v>290</v>
      </c>
      <c r="AT118" t="str">
        <f t="shared" si="30"/>
        <v>2500-NPS6</v>
      </c>
      <c r="AU118" s="14">
        <v>2500</v>
      </c>
      <c r="AV118" s="42">
        <f t="shared" si="38"/>
        <v>6</v>
      </c>
      <c r="AW118" s="14">
        <v>6</v>
      </c>
      <c r="AX118" s="18">
        <v>19</v>
      </c>
      <c r="AY118" s="18">
        <v>4.25</v>
      </c>
      <c r="AZ118" s="18">
        <v>8.5</v>
      </c>
      <c r="BA118" s="42">
        <f t="shared" si="31"/>
        <v>1.625</v>
      </c>
      <c r="BB118" s="11">
        <v>9.25</v>
      </c>
      <c r="BC118" s="11">
        <v>8</v>
      </c>
      <c r="BD118" s="11">
        <v>2.125</v>
      </c>
      <c r="BE118" s="11">
        <v>2</v>
      </c>
      <c r="BF118" s="11">
        <v>14.5</v>
      </c>
      <c r="BG118" s="11">
        <v>450</v>
      </c>
      <c r="BH118" s="42">
        <f t="shared" si="32"/>
        <v>45</v>
      </c>
      <c r="BI118" s="43" t="str">
        <f t="shared" si="33"/>
        <v>LONG FLANGE, 6-2500RFLWN</v>
      </c>
      <c r="BJ118" s="44"/>
      <c r="BK118" t="str">
        <f t="shared" si="34"/>
        <v>900-NPS1.5x9</v>
      </c>
      <c r="BL118" s="14">
        <v>900</v>
      </c>
      <c r="BM118" s="42">
        <f t="shared" si="39"/>
        <v>1.5</v>
      </c>
      <c r="BN118" s="14">
        <v>1.5</v>
      </c>
      <c r="BO118" s="18">
        <v>7</v>
      </c>
      <c r="BP118" s="18">
        <v>1.25</v>
      </c>
      <c r="BQ118" s="18">
        <v>2.875</v>
      </c>
      <c r="BR118" s="42">
        <f t="shared" si="35"/>
        <v>0.625</v>
      </c>
      <c r="BS118" s="11">
        <v>2.75</v>
      </c>
      <c r="BT118" s="11">
        <v>4</v>
      </c>
      <c r="BU118" s="11">
        <v>1.125</v>
      </c>
      <c r="BV118" s="11">
        <v>1</v>
      </c>
      <c r="BW118" s="11">
        <v>4.875</v>
      </c>
      <c r="BX118" s="11">
        <v>23</v>
      </c>
      <c r="BY118" s="42">
        <f t="shared" si="36"/>
        <v>90</v>
      </c>
      <c r="BZ118" s="43" t="str">
        <f t="shared" si="37"/>
        <v>LONG FLANGE, 1.5-900RFLWN x 9</v>
      </c>
      <c r="CA118" s="14">
        <v>9</v>
      </c>
      <c r="CE118" s="52"/>
      <c r="CO118" t="s">
        <v>3936</v>
      </c>
      <c r="CP118">
        <v>4.5025000000000004</v>
      </c>
      <c r="CR118" t="s">
        <v>5267</v>
      </c>
      <c r="CS118" s="16" t="s">
        <v>290</v>
      </c>
      <c r="CT118" s="14">
        <v>900</v>
      </c>
      <c r="CU118" s="14">
        <v>1.25</v>
      </c>
      <c r="CV118" s="11">
        <v>9</v>
      </c>
      <c r="CW118" s="11" t="s">
        <v>62</v>
      </c>
      <c r="CX118" s="103">
        <v>1.25</v>
      </c>
      <c r="CY118" s="11">
        <v>2.5</v>
      </c>
      <c r="CZ118" s="42">
        <v>0.625</v>
      </c>
      <c r="DA118" s="107">
        <v>900</v>
      </c>
      <c r="DB118" s="18">
        <v>6.25</v>
      </c>
      <c r="DC118" s="18">
        <v>1.125</v>
      </c>
      <c r="DD118" s="18">
        <v>2.5</v>
      </c>
      <c r="DE118" s="11">
        <v>0.875</v>
      </c>
      <c r="DF118" s="11">
        <v>4</v>
      </c>
      <c r="DG118" s="11">
        <v>1</v>
      </c>
      <c r="DH118" s="11">
        <v>4.3780000000000001</v>
      </c>
      <c r="DI118" s="42">
        <v>90</v>
      </c>
      <c r="DJ118" s="11">
        <v>18</v>
      </c>
      <c r="DK118" s="43" t="s">
        <v>5268</v>
      </c>
      <c r="DL118" s="90" t="s">
        <v>3796</v>
      </c>
      <c r="DM118" s="18">
        <v>0</v>
      </c>
      <c r="DN118" s="18" t="s">
        <v>3797</v>
      </c>
      <c r="DO118" t="s">
        <v>5072</v>
      </c>
      <c r="DP118">
        <v>12800</v>
      </c>
      <c r="DQ118" t="s">
        <v>5064</v>
      </c>
      <c r="DR118" s="16" t="s">
        <v>290</v>
      </c>
    </row>
    <row r="119" spans="1:122" x14ac:dyDescent="0.35">
      <c r="A119" s="158" t="s">
        <v>6537</v>
      </c>
      <c r="B119" s="11">
        <v>6.0000000000000009</v>
      </c>
      <c r="C119" s="11">
        <v>20</v>
      </c>
      <c r="D119" t="s">
        <v>299</v>
      </c>
      <c r="E119" s="21" t="s">
        <v>290</v>
      </c>
      <c r="F119" s="11">
        <v>6.6250000000000009</v>
      </c>
      <c r="G119" s="12">
        <v>6.2190000000000012</v>
      </c>
      <c r="H119" s="11">
        <v>0.20300000000000001</v>
      </c>
      <c r="I119" t="s">
        <v>290</v>
      </c>
      <c r="J119" s="11">
        <v>20</v>
      </c>
      <c r="K119" s="21" t="s">
        <v>290</v>
      </c>
      <c r="L119" s="1" t="s">
        <v>299</v>
      </c>
      <c r="M119" t="s">
        <v>290</v>
      </c>
      <c r="N119" s="159" t="s">
        <v>290</v>
      </c>
      <c r="P119" s="18" t="s">
        <v>290</v>
      </c>
      <c r="Q119" s="18" t="s">
        <v>290</v>
      </c>
      <c r="S119" t="s">
        <v>290</v>
      </c>
      <c r="T119" t="s">
        <v>290</v>
      </c>
      <c r="V119" t="s">
        <v>290</v>
      </c>
      <c r="X119" s="158" t="s">
        <v>6537</v>
      </c>
      <c r="Y119" s="11">
        <v>6.0000000000000009</v>
      </c>
      <c r="Z119" s="11">
        <v>20</v>
      </c>
      <c r="AA119" t="s">
        <v>299</v>
      </c>
      <c r="AB119" s="21" t="s">
        <v>290</v>
      </c>
      <c r="AC119" s="11">
        <v>6.6250000000000009</v>
      </c>
      <c r="AD119" s="12">
        <v>6.2190000000000012</v>
      </c>
      <c r="AE119" s="11">
        <v>0.20300000000000001</v>
      </c>
      <c r="AF119" t="s">
        <v>290</v>
      </c>
      <c r="AG119" s="11">
        <v>20</v>
      </c>
      <c r="AH119" s="21" t="s">
        <v>290</v>
      </c>
      <c r="AI119" s="1" t="s">
        <v>299</v>
      </c>
      <c r="AJ119" t="s">
        <v>290</v>
      </c>
      <c r="AK119" s="159" t="s">
        <v>290</v>
      </c>
      <c r="AT119" t="str">
        <f t="shared" si="30"/>
        <v>2500-NPS8</v>
      </c>
      <c r="AU119" s="14">
        <v>2500</v>
      </c>
      <c r="AV119" s="42">
        <f t="shared" si="38"/>
        <v>8</v>
      </c>
      <c r="AW119" s="14">
        <v>8</v>
      </c>
      <c r="AX119" s="18">
        <v>21.75</v>
      </c>
      <c r="AY119" s="18">
        <v>5</v>
      </c>
      <c r="AZ119" s="18">
        <v>10.625</v>
      </c>
      <c r="BA119" s="42">
        <f t="shared" si="31"/>
        <v>2</v>
      </c>
      <c r="BB119" s="11">
        <v>12</v>
      </c>
      <c r="BC119" s="11">
        <v>12</v>
      </c>
      <c r="BD119" s="11">
        <v>2.125</v>
      </c>
      <c r="BE119" s="11">
        <v>2</v>
      </c>
      <c r="BF119" s="11">
        <v>17.25</v>
      </c>
      <c r="BG119" s="11">
        <v>600</v>
      </c>
      <c r="BH119" s="42">
        <f t="shared" si="32"/>
        <v>30</v>
      </c>
      <c r="BI119" s="43" t="str">
        <f t="shared" si="33"/>
        <v>LONG FLANGE, 8-2500RFLWN</v>
      </c>
      <c r="BJ119" s="44"/>
      <c r="BK119" t="str">
        <f t="shared" si="34"/>
        <v>900-NPS2x9</v>
      </c>
      <c r="BL119" s="14">
        <v>900</v>
      </c>
      <c r="BM119" s="42">
        <f t="shared" si="39"/>
        <v>2</v>
      </c>
      <c r="BN119" s="14">
        <v>2</v>
      </c>
      <c r="BO119" s="18">
        <v>8.5</v>
      </c>
      <c r="BP119" s="18">
        <v>1.5</v>
      </c>
      <c r="BQ119" s="18">
        <v>3.625</v>
      </c>
      <c r="BR119" s="42">
        <f t="shared" si="35"/>
        <v>1.0625</v>
      </c>
      <c r="BS119" s="11">
        <v>4.125</v>
      </c>
      <c r="BT119" s="11">
        <v>8</v>
      </c>
      <c r="BU119" s="11">
        <v>1</v>
      </c>
      <c r="BV119" s="11">
        <v>0.875</v>
      </c>
      <c r="BW119" s="11">
        <v>6.5</v>
      </c>
      <c r="BX119" s="11">
        <v>44</v>
      </c>
      <c r="BY119" s="42">
        <f t="shared" si="36"/>
        <v>45</v>
      </c>
      <c r="BZ119" s="43" t="str">
        <f t="shared" si="37"/>
        <v>LONG FLANGE, 2-900RFLWN x 9</v>
      </c>
      <c r="CA119" s="14">
        <v>9</v>
      </c>
      <c r="CO119" t="s">
        <v>3937</v>
      </c>
      <c r="CP119">
        <v>4.5025000000000004</v>
      </c>
      <c r="CR119" t="s">
        <v>5269</v>
      </c>
      <c r="CS119" s="16" t="s">
        <v>290</v>
      </c>
      <c r="CT119" s="14">
        <v>900</v>
      </c>
      <c r="CU119" s="14">
        <v>1.5</v>
      </c>
      <c r="CV119" s="11">
        <v>9</v>
      </c>
      <c r="CW119" s="11" t="s">
        <v>62</v>
      </c>
      <c r="CX119" s="103">
        <v>1.5</v>
      </c>
      <c r="CY119" s="11">
        <v>2.75</v>
      </c>
      <c r="CZ119" s="42">
        <v>0.625</v>
      </c>
      <c r="DA119" s="107">
        <v>900</v>
      </c>
      <c r="DB119" s="18">
        <v>7</v>
      </c>
      <c r="DC119" s="18">
        <v>1.25</v>
      </c>
      <c r="DD119" s="18">
        <v>2.875</v>
      </c>
      <c r="DE119" s="11">
        <v>1</v>
      </c>
      <c r="DF119" s="11">
        <v>4</v>
      </c>
      <c r="DG119" s="11">
        <v>1.125</v>
      </c>
      <c r="DH119" s="11">
        <v>4.875</v>
      </c>
      <c r="DI119" s="42">
        <v>90</v>
      </c>
      <c r="DJ119" s="11">
        <v>23</v>
      </c>
      <c r="DK119" s="43" t="s">
        <v>5270</v>
      </c>
      <c r="DL119" s="90" t="s">
        <v>3796</v>
      </c>
      <c r="DM119" s="18">
        <v>0</v>
      </c>
      <c r="DN119" s="18" t="s">
        <v>3797</v>
      </c>
      <c r="DO119" t="s">
        <v>5075</v>
      </c>
      <c r="DP119">
        <v>11861940</v>
      </c>
      <c r="DQ119" t="s">
        <v>5064</v>
      </c>
      <c r="DR119" s="16" t="s">
        <v>290</v>
      </c>
    </row>
    <row r="120" spans="1:122" x14ac:dyDescent="0.35">
      <c r="A120" s="158" t="s">
        <v>6538</v>
      </c>
      <c r="B120" s="11">
        <v>6.0000000000000009</v>
      </c>
      <c r="C120">
        <v>40</v>
      </c>
      <c r="D120" t="s">
        <v>299</v>
      </c>
      <c r="E120" s="21" t="s">
        <v>290</v>
      </c>
      <c r="F120" s="11">
        <v>6.6250000000000009</v>
      </c>
      <c r="G120" s="12">
        <v>6.0650000000000013</v>
      </c>
      <c r="H120" s="11">
        <v>0.28000000000000003</v>
      </c>
      <c r="I120" t="s">
        <v>290</v>
      </c>
      <c r="J120">
        <v>40</v>
      </c>
      <c r="K120" s="21" t="s">
        <v>290</v>
      </c>
      <c r="L120" s="1" t="s">
        <v>299</v>
      </c>
      <c r="M120" t="s">
        <v>290</v>
      </c>
      <c r="N120" s="159" t="s">
        <v>290</v>
      </c>
      <c r="P120" s="18" t="s">
        <v>290</v>
      </c>
      <c r="Q120" s="18" t="s">
        <v>290</v>
      </c>
      <c r="S120" t="s">
        <v>290</v>
      </c>
      <c r="T120" t="s">
        <v>290</v>
      </c>
      <c r="V120" t="s">
        <v>290</v>
      </c>
      <c r="X120" s="158" t="s">
        <v>6538</v>
      </c>
      <c r="Y120" s="11">
        <v>6.0000000000000009</v>
      </c>
      <c r="Z120">
        <v>40</v>
      </c>
      <c r="AA120" t="s">
        <v>299</v>
      </c>
      <c r="AB120" s="21" t="s">
        <v>290</v>
      </c>
      <c r="AC120" s="11">
        <v>6.6250000000000009</v>
      </c>
      <c r="AD120" s="12">
        <v>6.0650000000000013</v>
      </c>
      <c r="AE120" s="11">
        <v>0.28000000000000003</v>
      </c>
      <c r="AF120" t="s">
        <v>290</v>
      </c>
      <c r="AG120">
        <v>40</v>
      </c>
      <c r="AH120" s="21" t="s">
        <v>290</v>
      </c>
      <c r="AI120" s="1" t="s">
        <v>299</v>
      </c>
      <c r="AJ120" t="s">
        <v>290</v>
      </c>
      <c r="AK120" s="159" t="s">
        <v>290</v>
      </c>
      <c r="AT120" t="str">
        <f t="shared" si="30"/>
        <v>2500-NPS10</v>
      </c>
      <c r="AU120" s="14">
        <v>2500</v>
      </c>
      <c r="AV120" s="42">
        <f t="shared" si="38"/>
        <v>10</v>
      </c>
      <c r="AW120" s="14">
        <v>10</v>
      </c>
      <c r="AX120" s="18">
        <v>26.5</v>
      </c>
      <c r="AY120" s="18">
        <v>6.5</v>
      </c>
      <c r="AZ120" s="18">
        <v>12.75</v>
      </c>
      <c r="BA120" s="42">
        <f t="shared" si="31"/>
        <v>2.375</v>
      </c>
      <c r="BB120" s="11">
        <v>14.75</v>
      </c>
      <c r="BC120" s="11">
        <v>12</v>
      </c>
      <c r="BD120" s="11">
        <v>2.625</v>
      </c>
      <c r="BE120" s="11">
        <v>2.5</v>
      </c>
      <c r="BF120" s="11">
        <v>21.25</v>
      </c>
      <c r="BG120" s="11">
        <v>1150</v>
      </c>
      <c r="BH120" s="42">
        <f t="shared" si="32"/>
        <v>30</v>
      </c>
      <c r="BI120" s="43" t="str">
        <f t="shared" si="33"/>
        <v>LONG FLANGE, 10-2500RFLWN</v>
      </c>
      <c r="BJ120" s="44"/>
      <c r="BK120" t="str">
        <f t="shared" si="34"/>
        <v>900-NPS2.5x12</v>
      </c>
      <c r="BL120" s="14">
        <v>900</v>
      </c>
      <c r="BM120" s="42">
        <f t="shared" si="39"/>
        <v>2.5</v>
      </c>
      <c r="BN120" s="14">
        <v>2.5</v>
      </c>
      <c r="BO120" s="18">
        <v>9.625</v>
      </c>
      <c r="BP120" s="18">
        <v>1.625</v>
      </c>
      <c r="BQ120" s="18">
        <v>4.125</v>
      </c>
      <c r="BR120" s="42">
        <f t="shared" si="35"/>
        <v>1.1875</v>
      </c>
      <c r="BS120" s="11">
        <v>4.875</v>
      </c>
      <c r="BT120" s="11">
        <v>8</v>
      </c>
      <c r="BU120" s="11">
        <v>1.125</v>
      </c>
      <c r="BV120" s="11">
        <v>1</v>
      </c>
      <c r="BW120" s="11">
        <v>7.5</v>
      </c>
      <c r="BX120" s="11">
        <v>72</v>
      </c>
      <c r="BY120" s="42">
        <f t="shared" si="36"/>
        <v>45</v>
      </c>
      <c r="BZ120" s="43" t="str">
        <f t="shared" si="37"/>
        <v>LONG FLANGE, 2.5-900RFLWN x 12</v>
      </c>
      <c r="CA120" s="14">
        <v>12</v>
      </c>
      <c r="CO120" t="s">
        <v>3938</v>
      </c>
      <c r="CP120">
        <v>4.5025000000000004</v>
      </c>
      <c r="CR120" t="s">
        <v>5271</v>
      </c>
      <c r="CS120" s="16" t="s">
        <v>290</v>
      </c>
      <c r="CT120" s="14">
        <v>900</v>
      </c>
      <c r="CU120" s="14">
        <v>2</v>
      </c>
      <c r="CV120" s="11">
        <v>9</v>
      </c>
      <c r="CW120" s="11" t="s">
        <v>62</v>
      </c>
      <c r="CX120" s="103">
        <v>2</v>
      </c>
      <c r="CY120" s="11">
        <v>4.125</v>
      </c>
      <c r="CZ120" s="42">
        <v>1.0625</v>
      </c>
      <c r="DA120" s="107">
        <v>900</v>
      </c>
      <c r="DB120" s="18">
        <v>8.5</v>
      </c>
      <c r="DC120" s="18">
        <v>1.5</v>
      </c>
      <c r="DD120" s="18">
        <v>3.625</v>
      </c>
      <c r="DE120" s="11">
        <v>0.875</v>
      </c>
      <c r="DF120" s="11">
        <v>8</v>
      </c>
      <c r="DG120" s="11">
        <v>1</v>
      </c>
      <c r="DH120" s="11">
        <v>6.5</v>
      </c>
      <c r="DI120" s="42">
        <v>45</v>
      </c>
      <c r="DJ120" s="11">
        <v>44</v>
      </c>
      <c r="DK120" s="43" t="s">
        <v>5272</v>
      </c>
      <c r="DL120" s="90" t="s">
        <v>3796</v>
      </c>
      <c r="DM120" s="18">
        <v>0</v>
      </c>
      <c r="DN120" s="18" t="s">
        <v>3797</v>
      </c>
      <c r="DO120" t="s">
        <v>5078</v>
      </c>
      <c r="DP120">
        <v>1262987</v>
      </c>
      <c r="DQ120" t="s">
        <v>5064</v>
      </c>
      <c r="DR120" s="16" t="s">
        <v>290</v>
      </c>
    </row>
    <row r="121" spans="1:122" x14ac:dyDescent="0.35">
      <c r="A121" s="158" t="s">
        <v>6539</v>
      </c>
      <c r="B121" s="11">
        <v>6.0000000000000009</v>
      </c>
      <c r="C121" t="s">
        <v>6422</v>
      </c>
      <c r="D121" t="s">
        <v>299</v>
      </c>
      <c r="E121" s="21" t="s">
        <v>290</v>
      </c>
      <c r="F121" s="11">
        <v>6.6250000000000009</v>
      </c>
      <c r="G121" s="12">
        <v>6.0650000000000013</v>
      </c>
      <c r="H121" s="11">
        <v>0.28000000000000003</v>
      </c>
      <c r="I121" t="s">
        <v>6422</v>
      </c>
      <c r="J121">
        <v>1</v>
      </c>
      <c r="K121" s="21" t="s">
        <v>290</v>
      </c>
      <c r="L121" s="1" t="s">
        <v>299</v>
      </c>
      <c r="M121" t="s">
        <v>290</v>
      </c>
      <c r="N121" s="159" t="s">
        <v>290</v>
      </c>
      <c r="P121" s="18" t="s">
        <v>290</v>
      </c>
      <c r="Q121" s="18" t="s">
        <v>290</v>
      </c>
      <c r="S121" t="s">
        <v>290</v>
      </c>
      <c r="T121" t="s">
        <v>290</v>
      </c>
      <c r="V121" t="s">
        <v>290</v>
      </c>
      <c r="X121" s="158" t="s">
        <v>6539</v>
      </c>
      <c r="Y121" s="11">
        <v>6.0000000000000009</v>
      </c>
      <c r="Z121" t="s">
        <v>6422</v>
      </c>
      <c r="AA121" t="s">
        <v>299</v>
      </c>
      <c r="AB121" s="21" t="s">
        <v>290</v>
      </c>
      <c r="AC121" s="11">
        <v>6.6250000000000009</v>
      </c>
      <c r="AD121" s="12">
        <v>6.0650000000000013</v>
      </c>
      <c r="AE121" s="11">
        <v>0.28000000000000003</v>
      </c>
      <c r="AF121" t="s">
        <v>6422</v>
      </c>
      <c r="AG121">
        <v>1</v>
      </c>
      <c r="AH121" s="21" t="s">
        <v>290</v>
      </c>
      <c r="AI121" s="1" t="s">
        <v>299</v>
      </c>
      <c r="AJ121" t="s">
        <v>290</v>
      </c>
      <c r="AK121" s="159" t="s">
        <v>290</v>
      </c>
      <c r="AT121" t="str">
        <f t="shared" si="30"/>
        <v>2500-NPS12</v>
      </c>
      <c r="AU121" s="14">
        <v>2500</v>
      </c>
      <c r="AV121" s="42">
        <f t="shared" si="38"/>
        <v>12</v>
      </c>
      <c r="AW121" s="14">
        <v>12</v>
      </c>
      <c r="AX121" s="18">
        <v>30</v>
      </c>
      <c r="AY121" s="18">
        <v>7.25</v>
      </c>
      <c r="AZ121" s="18">
        <v>15</v>
      </c>
      <c r="BA121" s="42">
        <f t="shared" si="31"/>
        <v>2.6875</v>
      </c>
      <c r="BB121" s="11">
        <v>17.375</v>
      </c>
      <c r="BC121" s="11">
        <v>12</v>
      </c>
      <c r="BD121" s="11">
        <v>2.875</v>
      </c>
      <c r="BE121" s="11">
        <v>2.75</v>
      </c>
      <c r="BF121" s="11">
        <v>24.375</v>
      </c>
      <c r="BG121" s="11">
        <v>1560</v>
      </c>
      <c r="BH121" s="42">
        <f t="shared" si="32"/>
        <v>30</v>
      </c>
      <c r="BI121" s="43" t="str">
        <f t="shared" si="33"/>
        <v>LONG FLANGE, 12-2500RFLWN</v>
      </c>
      <c r="BJ121" s="44"/>
      <c r="BK121" t="str">
        <f t="shared" si="34"/>
        <v>900-NPS3x12</v>
      </c>
      <c r="BL121" s="14">
        <v>900</v>
      </c>
      <c r="BM121" s="42">
        <f t="shared" si="39"/>
        <v>3</v>
      </c>
      <c r="BN121" s="14">
        <v>3</v>
      </c>
      <c r="BO121" s="18">
        <v>9.5</v>
      </c>
      <c r="BP121" s="14">
        <v>1.5</v>
      </c>
      <c r="BQ121" s="18">
        <v>5</v>
      </c>
      <c r="BR121" s="42">
        <f t="shared" si="35"/>
        <v>1</v>
      </c>
      <c r="BS121" s="11">
        <v>5</v>
      </c>
      <c r="BT121" s="11">
        <v>8</v>
      </c>
      <c r="BU121" s="11">
        <v>1</v>
      </c>
      <c r="BV121" s="11">
        <v>0.875</v>
      </c>
      <c r="BW121" s="11">
        <v>7.5</v>
      </c>
      <c r="BX121" s="11">
        <v>65</v>
      </c>
      <c r="BY121" s="42">
        <f t="shared" si="36"/>
        <v>45</v>
      </c>
      <c r="BZ121" s="43" t="str">
        <f t="shared" si="37"/>
        <v>LONG FLANGE, 3-900RFLWN x 12</v>
      </c>
      <c r="CA121" s="14">
        <v>12</v>
      </c>
      <c r="CO121" t="s">
        <v>3939</v>
      </c>
      <c r="CP121">
        <v>4.5025000000000004</v>
      </c>
      <c r="CR121" t="s">
        <v>5273</v>
      </c>
      <c r="CS121" s="16" t="s">
        <v>290</v>
      </c>
      <c r="CT121" s="14">
        <v>900</v>
      </c>
      <c r="CU121" s="14">
        <v>2.5</v>
      </c>
      <c r="CV121" s="11">
        <v>12</v>
      </c>
      <c r="CW121" s="11" t="s">
        <v>62</v>
      </c>
      <c r="CX121" s="103">
        <v>2.5</v>
      </c>
      <c r="CY121" s="11">
        <v>4.875</v>
      </c>
      <c r="CZ121" s="42">
        <v>1.1875</v>
      </c>
      <c r="DA121" s="107">
        <v>900</v>
      </c>
      <c r="DB121" s="18">
        <v>9.625</v>
      </c>
      <c r="DC121" s="18">
        <v>1.625</v>
      </c>
      <c r="DD121" s="18">
        <v>4.125</v>
      </c>
      <c r="DE121" s="11">
        <v>1</v>
      </c>
      <c r="DF121" s="11">
        <v>8</v>
      </c>
      <c r="DG121" s="11">
        <v>1.125</v>
      </c>
      <c r="DH121" s="11">
        <v>7.5</v>
      </c>
      <c r="DI121" s="42">
        <v>45</v>
      </c>
      <c r="DJ121" s="11">
        <v>72</v>
      </c>
      <c r="DK121" s="43" t="s">
        <v>5274</v>
      </c>
      <c r="DL121" s="90" t="s">
        <v>3796</v>
      </c>
      <c r="DM121" s="18">
        <v>0</v>
      </c>
      <c r="DN121" s="18" t="s">
        <v>3797</v>
      </c>
      <c r="DO121" t="s">
        <v>5081</v>
      </c>
      <c r="DP121">
        <v>7448044</v>
      </c>
      <c r="DQ121" t="s">
        <v>5064</v>
      </c>
      <c r="DR121" s="16" t="s">
        <v>290</v>
      </c>
    </row>
    <row r="122" spans="1:122" x14ac:dyDescent="0.35">
      <c r="A122" s="158" t="s">
        <v>6540</v>
      </c>
      <c r="B122" s="11">
        <v>6.0000000000000009</v>
      </c>
      <c r="C122">
        <v>80</v>
      </c>
      <c r="D122" t="s">
        <v>299</v>
      </c>
      <c r="E122" s="21" t="s">
        <v>290</v>
      </c>
      <c r="F122" s="11">
        <v>6.6250000000000009</v>
      </c>
      <c r="G122" s="12">
        <v>5.761000000000001</v>
      </c>
      <c r="H122" s="11">
        <v>0.432</v>
      </c>
      <c r="I122" t="s">
        <v>290</v>
      </c>
      <c r="J122">
        <v>80</v>
      </c>
      <c r="K122" s="21" t="s">
        <v>290</v>
      </c>
      <c r="L122" s="1" t="s">
        <v>299</v>
      </c>
      <c r="M122" t="s">
        <v>290</v>
      </c>
      <c r="N122" s="159" t="s">
        <v>290</v>
      </c>
      <c r="P122" s="18" t="s">
        <v>290</v>
      </c>
      <c r="Q122" s="18" t="s">
        <v>290</v>
      </c>
      <c r="S122" t="s">
        <v>290</v>
      </c>
      <c r="T122" t="s">
        <v>290</v>
      </c>
      <c r="V122" t="s">
        <v>290</v>
      </c>
      <c r="X122" s="158" t="s">
        <v>6540</v>
      </c>
      <c r="Y122" s="11">
        <v>6.0000000000000009</v>
      </c>
      <c r="Z122">
        <v>80</v>
      </c>
      <c r="AA122" t="s">
        <v>299</v>
      </c>
      <c r="AB122" s="21" t="s">
        <v>290</v>
      </c>
      <c r="AC122" s="11">
        <v>6.6250000000000009</v>
      </c>
      <c r="AD122" s="12">
        <v>5.761000000000001</v>
      </c>
      <c r="AE122" s="11">
        <v>0.432</v>
      </c>
      <c r="AF122" t="s">
        <v>290</v>
      </c>
      <c r="AG122">
        <v>80</v>
      </c>
      <c r="AH122" s="21" t="s">
        <v>290</v>
      </c>
      <c r="AI122" s="1" t="s">
        <v>299</v>
      </c>
      <c r="AJ122" t="s">
        <v>290</v>
      </c>
      <c r="AK122" s="159" t="s">
        <v>290</v>
      </c>
      <c r="AT122" t="s">
        <v>251</v>
      </c>
      <c r="BJ122" s="44"/>
      <c r="BK122" t="str">
        <f t="shared" si="34"/>
        <v>900-NPS4x12</v>
      </c>
      <c r="BL122" s="14">
        <v>900</v>
      </c>
      <c r="BM122" s="42">
        <f t="shared" si="39"/>
        <v>4</v>
      </c>
      <c r="BN122" s="14">
        <v>4</v>
      </c>
      <c r="BO122" s="18">
        <v>11.5</v>
      </c>
      <c r="BP122" s="18">
        <v>1.75</v>
      </c>
      <c r="BQ122" s="18">
        <v>6.1875</v>
      </c>
      <c r="BR122" s="42">
        <f t="shared" si="35"/>
        <v>1.125</v>
      </c>
      <c r="BS122" s="11">
        <v>6.25</v>
      </c>
      <c r="BT122" s="11">
        <v>8</v>
      </c>
      <c r="BU122" s="11">
        <v>1.25</v>
      </c>
      <c r="BV122" s="11">
        <v>1.125</v>
      </c>
      <c r="BW122" s="11">
        <v>9.25</v>
      </c>
      <c r="BX122" s="11">
        <v>98</v>
      </c>
      <c r="BY122" s="42">
        <f t="shared" si="36"/>
        <v>45</v>
      </c>
      <c r="BZ122" s="43" t="str">
        <f t="shared" si="37"/>
        <v>LONG FLANGE, 4-900RFLWN x 12</v>
      </c>
      <c r="CA122" s="14">
        <v>12</v>
      </c>
      <c r="CO122" t="s">
        <v>3940</v>
      </c>
      <c r="CP122">
        <v>4.5025000000000004</v>
      </c>
      <c r="CR122" t="s">
        <v>5275</v>
      </c>
      <c r="CS122" s="16" t="s">
        <v>290</v>
      </c>
      <c r="CT122" s="14">
        <v>900</v>
      </c>
      <c r="CU122" s="14">
        <v>3</v>
      </c>
      <c r="CV122" s="11">
        <v>12</v>
      </c>
      <c r="CW122" s="11" t="s">
        <v>62</v>
      </c>
      <c r="CX122" s="103">
        <v>3</v>
      </c>
      <c r="CY122" s="11">
        <v>5</v>
      </c>
      <c r="CZ122" s="42">
        <v>1</v>
      </c>
      <c r="DA122" s="107">
        <v>900</v>
      </c>
      <c r="DB122" s="18">
        <v>9.5</v>
      </c>
      <c r="DC122" s="14">
        <v>1.5</v>
      </c>
      <c r="DD122" s="18">
        <v>5</v>
      </c>
      <c r="DE122" s="11">
        <v>0.875</v>
      </c>
      <c r="DF122" s="11">
        <v>8</v>
      </c>
      <c r="DG122" s="11">
        <v>1</v>
      </c>
      <c r="DH122" s="11">
        <v>7.5</v>
      </c>
      <c r="DI122" s="42">
        <v>45</v>
      </c>
      <c r="DJ122" s="11">
        <v>65</v>
      </c>
      <c r="DK122" s="43" t="s">
        <v>5276</v>
      </c>
      <c r="DL122" s="90" t="s">
        <v>3796</v>
      </c>
      <c r="DM122" s="18">
        <v>0</v>
      </c>
      <c r="DN122" s="18" t="s">
        <v>3797</v>
      </c>
      <c r="DO122" t="s">
        <v>5084</v>
      </c>
      <c r="DP122">
        <v>16777215</v>
      </c>
      <c r="DQ122" t="s">
        <v>5064</v>
      </c>
      <c r="DR122" s="16" t="s">
        <v>290</v>
      </c>
    </row>
    <row r="123" spans="1:122" x14ac:dyDescent="0.35">
      <c r="A123" s="158" t="s">
        <v>6541</v>
      </c>
      <c r="B123" s="11">
        <v>6.0000000000000009</v>
      </c>
      <c r="C123">
        <v>120</v>
      </c>
      <c r="D123" t="s">
        <v>299</v>
      </c>
      <c r="E123" s="21" t="s">
        <v>290</v>
      </c>
      <c r="F123" s="11">
        <v>6.6250000000000009</v>
      </c>
      <c r="G123" s="12">
        <v>5.5010000000000012</v>
      </c>
      <c r="H123" s="11">
        <v>0.56200000000000006</v>
      </c>
      <c r="I123" t="s">
        <v>290</v>
      </c>
      <c r="J123">
        <v>120</v>
      </c>
      <c r="K123" s="21" t="s">
        <v>290</v>
      </c>
      <c r="L123" s="1" t="s">
        <v>299</v>
      </c>
      <c r="M123" t="s">
        <v>290</v>
      </c>
      <c r="N123" s="159" t="s">
        <v>290</v>
      </c>
      <c r="P123" s="18" t="s">
        <v>290</v>
      </c>
      <c r="Q123" s="18" t="s">
        <v>290</v>
      </c>
      <c r="S123" t="s">
        <v>290</v>
      </c>
      <c r="T123" t="s">
        <v>290</v>
      </c>
      <c r="V123" t="s">
        <v>290</v>
      </c>
      <c r="X123" s="158" t="s">
        <v>6541</v>
      </c>
      <c r="Y123" s="11">
        <v>6.0000000000000009</v>
      </c>
      <c r="Z123">
        <v>120</v>
      </c>
      <c r="AA123" t="s">
        <v>299</v>
      </c>
      <c r="AB123" s="21" t="s">
        <v>290</v>
      </c>
      <c r="AC123" s="11">
        <v>6.6250000000000009</v>
      </c>
      <c r="AD123" s="12">
        <v>5.5010000000000012</v>
      </c>
      <c r="AE123" s="11">
        <v>0.56200000000000006</v>
      </c>
      <c r="AF123" t="s">
        <v>290</v>
      </c>
      <c r="AG123">
        <v>120</v>
      </c>
      <c r="AH123" s="21" t="s">
        <v>290</v>
      </c>
      <c r="AI123" s="1" t="s">
        <v>299</v>
      </c>
      <c r="AJ123" t="s">
        <v>290</v>
      </c>
      <c r="AK123" s="159" t="s">
        <v>290</v>
      </c>
      <c r="AT123" s="1"/>
      <c r="BK123" t="str">
        <f t="shared" si="34"/>
        <v>900-NPS5x12</v>
      </c>
      <c r="BL123" s="14">
        <v>900</v>
      </c>
      <c r="BM123" s="42">
        <f t="shared" si="39"/>
        <v>5</v>
      </c>
      <c r="BN123" s="14">
        <v>5</v>
      </c>
      <c r="BO123" s="18">
        <v>13.75</v>
      </c>
      <c r="BP123" s="18">
        <v>2</v>
      </c>
      <c r="BQ123" s="18">
        <v>7.3125</v>
      </c>
      <c r="BR123" s="42">
        <f t="shared" si="35"/>
        <v>1.25</v>
      </c>
      <c r="BS123" s="11">
        <v>7.5</v>
      </c>
      <c r="BT123" s="11">
        <v>8</v>
      </c>
      <c r="BU123" s="11">
        <v>1.375</v>
      </c>
      <c r="BV123" s="11">
        <v>1.25</v>
      </c>
      <c r="BW123" s="11">
        <v>11</v>
      </c>
      <c r="BX123" s="11">
        <v>143</v>
      </c>
      <c r="BY123" s="42">
        <f t="shared" si="36"/>
        <v>45</v>
      </c>
      <c r="BZ123" s="43" t="str">
        <f t="shared" si="37"/>
        <v>LONG FLANGE, 5-900RFLWN x 12</v>
      </c>
      <c r="CA123" s="14">
        <v>12</v>
      </c>
      <c r="CO123" t="s">
        <v>3941</v>
      </c>
      <c r="CP123">
        <v>4.5025000000000004</v>
      </c>
      <c r="CR123" t="s">
        <v>5277</v>
      </c>
      <c r="CS123" s="16" t="s">
        <v>290</v>
      </c>
      <c r="CT123" s="14">
        <v>900</v>
      </c>
      <c r="CU123" s="14">
        <v>4</v>
      </c>
      <c r="CV123" s="11">
        <v>12</v>
      </c>
      <c r="CW123" s="11" t="s">
        <v>62</v>
      </c>
      <c r="CX123" s="103">
        <v>4</v>
      </c>
      <c r="CY123" s="11">
        <v>6.25</v>
      </c>
      <c r="CZ123" s="42">
        <v>1.125</v>
      </c>
      <c r="DA123" s="107">
        <v>900</v>
      </c>
      <c r="DB123" s="18">
        <v>11.5</v>
      </c>
      <c r="DC123" s="18">
        <v>1.75</v>
      </c>
      <c r="DD123" s="18">
        <v>6.1875</v>
      </c>
      <c r="DE123" s="11">
        <v>1.125</v>
      </c>
      <c r="DF123" s="11">
        <v>8</v>
      </c>
      <c r="DG123" s="11">
        <v>1.25</v>
      </c>
      <c r="DH123" s="11">
        <v>9.25</v>
      </c>
      <c r="DI123" s="42">
        <v>45</v>
      </c>
      <c r="DJ123" s="11">
        <v>98</v>
      </c>
      <c r="DK123" s="43" t="s">
        <v>5278</v>
      </c>
      <c r="DL123" s="90" t="s">
        <v>3796</v>
      </c>
      <c r="DM123" s="18">
        <v>0</v>
      </c>
      <c r="DN123" s="18" t="s">
        <v>3797</v>
      </c>
      <c r="DO123" t="s">
        <v>5090</v>
      </c>
      <c r="DP123">
        <v>255</v>
      </c>
      <c r="DQ123" t="s">
        <v>5064</v>
      </c>
      <c r="DR123" s="16" t="s">
        <v>290</v>
      </c>
    </row>
    <row r="124" spans="1:122" x14ac:dyDescent="0.35">
      <c r="A124" s="158" t="s">
        <v>6542</v>
      </c>
      <c r="B124" s="11">
        <v>6.0000000000000009</v>
      </c>
      <c r="C124" s="11">
        <v>160</v>
      </c>
      <c r="D124" t="s">
        <v>299</v>
      </c>
      <c r="E124" s="21" t="s">
        <v>290</v>
      </c>
      <c r="F124" s="11">
        <v>6.6250000000000009</v>
      </c>
      <c r="G124" s="12">
        <v>5.1890000000000009</v>
      </c>
      <c r="H124" s="11">
        <v>0.71799999999999997</v>
      </c>
      <c r="I124" t="s">
        <v>290</v>
      </c>
      <c r="J124" s="11">
        <v>160</v>
      </c>
      <c r="K124" s="21" t="s">
        <v>290</v>
      </c>
      <c r="L124" s="1" t="s">
        <v>299</v>
      </c>
      <c r="M124" t="s">
        <v>290</v>
      </c>
      <c r="N124" s="159" t="s">
        <v>290</v>
      </c>
      <c r="P124" s="18" t="s">
        <v>290</v>
      </c>
      <c r="Q124" s="18" t="s">
        <v>290</v>
      </c>
      <c r="S124" t="s">
        <v>290</v>
      </c>
      <c r="T124" t="s">
        <v>290</v>
      </c>
      <c r="V124" t="s">
        <v>290</v>
      </c>
      <c r="X124" s="158" t="s">
        <v>6542</v>
      </c>
      <c r="Y124" s="11">
        <v>6.0000000000000009</v>
      </c>
      <c r="Z124" s="11">
        <v>160</v>
      </c>
      <c r="AA124" t="s">
        <v>299</v>
      </c>
      <c r="AB124" s="21" t="s">
        <v>290</v>
      </c>
      <c r="AC124" s="11">
        <v>6.6250000000000009</v>
      </c>
      <c r="AD124" s="12">
        <v>5.1890000000000009</v>
      </c>
      <c r="AE124" s="11">
        <v>0.71799999999999997</v>
      </c>
      <c r="AF124" t="s">
        <v>290</v>
      </c>
      <c r="AG124" s="11">
        <v>160</v>
      </c>
      <c r="AH124" s="21" t="s">
        <v>290</v>
      </c>
      <c r="AI124" s="1" t="s">
        <v>299</v>
      </c>
      <c r="AJ124" t="s">
        <v>290</v>
      </c>
      <c r="AK124" s="159" t="s">
        <v>290</v>
      </c>
      <c r="BK124" t="str">
        <f t="shared" si="34"/>
        <v>900-NPS6x12</v>
      </c>
      <c r="BL124" s="14">
        <v>900</v>
      </c>
      <c r="BM124" s="42">
        <f t="shared" si="39"/>
        <v>6</v>
      </c>
      <c r="BN124" s="14">
        <v>6</v>
      </c>
      <c r="BO124" s="18">
        <v>15</v>
      </c>
      <c r="BP124" s="18">
        <v>2.1875</v>
      </c>
      <c r="BQ124" s="18">
        <v>8.5</v>
      </c>
      <c r="BR124" s="42">
        <f t="shared" si="35"/>
        <v>1.625</v>
      </c>
      <c r="BS124" s="11">
        <v>9.25</v>
      </c>
      <c r="BT124" s="11">
        <v>12</v>
      </c>
      <c r="BU124" s="11">
        <v>1.25</v>
      </c>
      <c r="BV124" s="11">
        <v>1.125</v>
      </c>
      <c r="BW124" s="11">
        <v>12.5</v>
      </c>
      <c r="BX124" s="11">
        <v>199</v>
      </c>
      <c r="BY124" s="42">
        <f t="shared" si="36"/>
        <v>30</v>
      </c>
      <c r="BZ124" s="43" t="str">
        <f t="shared" si="37"/>
        <v>LONG FLANGE, 6-900RFLWN x 12</v>
      </c>
      <c r="CA124" s="14">
        <v>12</v>
      </c>
      <c r="CO124" t="s">
        <v>3942</v>
      </c>
      <c r="CP124">
        <v>4.5025000000000004</v>
      </c>
      <c r="CR124" t="s">
        <v>5279</v>
      </c>
      <c r="CS124" s="16" t="s">
        <v>290</v>
      </c>
      <c r="CT124" s="14">
        <v>900</v>
      </c>
      <c r="CU124" s="14">
        <v>5</v>
      </c>
      <c r="CV124" s="11">
        <v>12</v>
      </c>
      <c r="CW124" s="11" t="s">
        <v>62</v>
      </c>
      <c r="CX124" s="103">
        <v>5</v>
      </c>
      <c r="CY124" s="11">
        <v>7.5</v>
      </c>
      <c r="CZ124" s="42">
        <v>1.25</v>
      </c>
      <c r="DA124" s="107">
        <v>900</v>
      </c>
      <c r="DB124" s="18">
        <v>13.75</v>
      </c>
      <c r="DC124" s="18">
        <v>2</v>
      </c>
      <c r="DD124" s="18">
        <v>7.3125</v>
      </c>
      <c r="DE124" s="11">
        <v>1.25</v>
      </c>
      <c r="DF124" s="11">
        <v>8</v>
      </c>
      <c r="DG124" s="11">
        <v>1.375</v>
      </c>
      <c r="DH124" s="11">
        <v>11</v>
      </c>
      <c r="DI124" s="42">
        <v>45</v>
      </c>
      <c r="DJ124" s="11">
        <v>143</v>
      </c>
      <c r="DK124" s="43" t="s">
        <v>5280</v>
      </c>
      <c r="DL124" s="90" t="s">
        <v>3796</v>
      </c>
      <c r="DM124" s="18">
        <v>0</v>
      </c>
      <c r="DN124" s="18" t="s">
        <v>3797</v>
      </c>
      <c r="DO124" t="s">
        <v>5093</v>
      </c>
      <c r="DP124">
        <v>33023</v>
      </c>
      <c r="DQ124" t="s">
        <v>5064</v>
      </c>
      <c r="DR124" s="16" t="s">
        <v>290</v>
      </c>
    </row>
    <row r="125" spans="1:122" x14ac:dyDescent="0.35">
      <c r="A125" s="158" t="s">
        <v>6543</v>
      </c>
      <c r="B125" s="11">
        <v>6.0000000000000009</v>
      </c>
      <c r="C125" s="11" t="s">
        <v>272</v>
      </c>
      <c r="D125" t="s">
        <v>299</v>
      </c>
      <c r="E125" s="21" t="s">
        <v>290</v>
      </c>
      <c r="F125" s="11">
        <v>6.6250000000000009</v>
      </c>
      <c r="G125" s="12">
        <v>5.761000000000001</v>
      </c>
      <c r="H125" s="11">
        <v>0.432</v>
      </c>
      <c r="I125" t="s">
        <v>272</v>
      </c>
      <c r="J125" s="11">
        <v>2</v>
      </c>
      <c r="K125" s="21" t="s">
        <v>290</v>
      </c>
      <c r="L125" s="1" t="s">
        <v>299</v>
      </c>
      <c r="M125" t="s">
        <v>290</v>
      </c>
      <c r="N125" s="159" t="s">
        <v>290</v>
      </c>
      <c r="P125" s="18" t="s">
        <v>290</v>
      </c>
      <c r="Q125" s="18" t="s">
        <v>290</v>
      </c>
      <c r="S125" t="s">
        <v>290</v>
      </c>
      <c r="T125" t="s">
        <v>290</v>
      </c>
      <c r="V125" t="s">
        <v>290</v>
      </c>
      <c r="X125" s="158" t="s">
        <v>6543</v>
      </c>
      <c r="Y125" s="11">
        <v>6.0000000000000009</v>
      </c>
      <c r="Z125" s="11" t="s">
        <v>272</v>
      </c>
      <c r="AA125" t="s">
        <v>299</v>
      </c>
      <c r="AB125" s="21" t="s">
        <v>290</v>
      </c>
      <c r="AC125" s="11">
        <v>6.6250000000000009</v>
      </c>
      <c r="AD125" s="12">
        <v>5.761000000000001</v>
      </c>
      <c r="AE125" s="11">
        <v>0.432</v>
      </c>
      <c r="AF125" t="s">
        <v>272</v>
      </c>
      <c r="AG125" s="11">
        <v>2</v>
      </c>
      <c r="AH125" s="21" t="s">
        <v>290</v>
      </c>
      <c r="AI125" s="1" t="s">
        <v>299</v>
      </c>
      <c r="AJ125" t="s">
        <v>290</v>
      </c>
      <c r="AK125" s="159" t="s">
        <v>290</v>
      </c>
      <c r="BK125" t="str">
        <f t="shared" si="34"/>
        <v>900-NPS8x12</v>
      </c>
      <c r="BL125" s="14">
        <v>900</v>
      </c>
      <c r="BM125" s="42">
        <f t="shared" si="39"/>
        <v>8</v>
      </c>
      <c r="BN125" s="14">
        <v>8</v>
      </c>
      <c r="BO125" s="18">
        <v>18.5</v>
      </c>
      <c r="BP125" s="18">
        <v>2.5</v>
      </c>
      <c r="BQ125" s="18">
        <v>10.625</v>
      </c>
      <c r="BR125" s="42">
        <f t="shared" si="35"/>
        <v>1.875</v>
      </c>
      <c r="BS125" s="11">
        <v>11.75</v>
      </c>
      <c r="BT125" s="11">
        <v>12</v>
      </c>
      <c r="BU125" s="11">
        <v>1.5</v>
      </c>
      <c r="BV125" s="11">
        <v>1.375</v>
      </c>
      <c r="BW125" s="11">
        <v>15.5</v>
      </c>
      <c r="BX125" s="11">
        <v>310</v>
      </c>
      <c r="BY125" s="42">
        <f t="shared" si="36"/>
        <v>30</v>
      </c>
      <c r="BZ125" s="43" t="str">
        <f t="shared" si="37"/>
        <v>LONG FLANGE, 8-900RFLWN x 12</v>
      </c>
      <c r="CA125" s="14">
        <v>12</v>
      </c>
      <c r="CO125" t="s">
        <v>3943</v>
      </c>
      <c r="CP125">
        <v>4.5025000000000004</v>
      </c>
      <c r="CR125" t="s">
        <v>5281</v>
      </c>
      <c r="CS125" s="16" t="s">
        <v>290</v>
      </c>
      <c r="CT125" s="14">
        <v>900</v>
      </c>
      <c r="CU125" s="14">
        <v>6</v>
      </c>
      <c r="CV125" s="11">
        <v>12</v>
      </c>
      <c r="CW125" s="11" t="s">
        <v>62</v>
      </c>
      <c r="CX125" s="103">
        <v>6</v>
      </c>
      <c r="CY125" s="11">
        <v>9.25</v>
      </c>
      <c r="CZ125" s="42">
        <v>1.625</v>
      </c>
      <c r="DA125" s="107">
        <v>900</v>
      </c>
      <c r="DB125" s="18">
        <v>15</v>
      </c>
      <c r="DC125" s="18">
        <v>2.1875</v>
      </c>
      <c r="DD125" s="18">
        <v>8.5</v>
      </c>
      <c r="DE125" s="11">
        <v>1.125</v>
      </c>
      <c r="DF125" s="11">
        <v>12</v>
      </c>
      <c r="DG125" s="11">
        <v>1.25</v>
      </c>
      <c r="DH125" s="11">
        <v>12.5</v>
      </c>
      <c r="DI125" s="42">
        <v>30</v>
      </c>
      <c r="DJ125" s="11">
        <v>199</v>
      </c>
      <c r="DK125" s="43" t="s">
        <v>5282</v>
      </c>
      <c r="DL125" s="90" t="s">
        <v>3796</v>
      </c>
      <c r="DM125" s="18">
        <v>0</v>
      </c>
      <c r="DN125" s="18" t="s">
        <v>3797</v>
      </c>
      <c r="DO125" t="s">
        <v>5078</v>
      </c>
      <c r="DP125">
        <v>1262987</v>
      </c>
      <c r="DQ125" t="s">
        <v>5064</v>
      </c>
      <c r="DR125" s="16" t="s">
        <v>290</v>
      </c>
    </row>
    <row r="126" spans="1:122" x14ac:dyDescent="0.35">
      <c r="A126" s="160" t="s">
        <v>6544</v>
      </c>
      <c r="B126" s="2">
        <v>6.0000000000000009</v>
      </c>
      <c r="C126" s="4" t="s">
        <v>273</v>
      </c>
      <c r="D126" s="4" t="s">
        <v>299</v>
      </c>
      <c r="E126" s="23" t="s">
        <v>290</v>
      </c>
      <c r="F126" s="2">
        <v>6.6250000000000009</v>
      </c>
      <c r="G126" s="3">
        <v>4.8970000000000011</v>
      </c>
      <c r="H126" s="2">
        <v>0.86399999999999999</v>
      </c>
      <c r="I126" s="2" t="s">
        <v>273</v>
      </c>
      <c r="J126" s="4">
        <v>4</v>
      </c>
      <c r="K126" s="23" t="s">
        <v>290</v>
      </c>
      <c r="L126" s="6" t="s">
        <v>299</v>
      </c>
      <c r="M126" s="4" t="s">
        <v>290</v>
      </c>
      <c r="N126" s="161" t="s">
        <v>290</v>
      </c>
      <c r="P126" s="18" t="s">
        <v>290</v>
      </c>
      <c r="Q126" s="18" t="s">
        <v>290</v>
      </c>
      <c r="S126" t="s">
        <v>290</v>
      </c>
      <c r="T126" t="s">
        <v>290</v>
      </c>
      <c r="V126" t="s">
        <v>290</v>
      </c>
      <c r="X126" s="160" t="s">
        <v>6544</v>
      </c>
      <c r="Y126" s="2">
        <v>6.0000000000000009</v>
      </c>
      <c r="Z126" s="4" t="s">
        <v>273</v>
      </c>
      <c r="AA126" s="4" t="s">
        <v>299</v>
      </c>
      <c r="AB126" s="23" t="s">
        <v>290</v>
      </c>
      <c r="AC126" s="2">
        <v>6.6250000000000009</v>
      </c>
      <c r="AD126" s="3">
        <v>4.8970000000000011</v>
      </c>
      <c r="AE126" s="2">
        <v>0.86399999999999999</v>
      </c>
      <c r="AF126" s="2" t="s">
        <v>273</v>
      </c>
      <c r="AG126" s="4">
        <v>4</v>
      </c>
      <c r="AH126" s="23" t="s">
        <v>290</v>
      </c>
      <c r="AI126" s="6" t="s">
        <v>299</v>
      </c>
      <c r="AJ126" s="4" t="s">
        <v>290</v>
      </c>
      <c r="AK126" s="161" t="s">
        <v>290</v>
      </c>
      <c r="BK126" t="str">
        <f t="shared" si="34"/>
        <v>900-NPS10x16</v>
      </c>
      <c r="BL126" s="14">
        <v>900</v>
      </c>
      <c r="BM126" s="42">
        <f t="shared" si="39"/>
        <v>10</v>
      </c>
      <c r="BN126" s="14">
        <v>10</v>
      </c>
      <c r="BO126" s="18">
        <v>21.5</v>
      </c>
      <c r="BP126" s="18">
        <v>2.75</v>
      </c>
      <c r="BQ126" s="18">
        <v>12.75</v>
      </c>
      <c r="BR126" s="42">
        <f t="shared" si="35"/>
        <v>2.25</v>
      </c>
      <c r="BS126" s="11">
        <v>14.5</v>
      </c>
      <c r="BT126" s="11">
        <v>16</v>
      </c>
      <c r="BU126" s="11">
        <v>1.5</v>
      </c>
      <c r="BV126" s="11">
        <v>1.375</v>
      </c>
      <c r="BW126" s="11">
        <v>18.5</v>
      </c>
      <c r="BX126" s="11">
        <v>385</v>
      </c>
      <c r="BY126" s="42">
        <f t="shared" si="36"/>
        <v>22.5</v>
      </c>
      <c r="BZ126" s="43" t="str">
        <f t="shared" si="37"/>
        <v>LONG FLANGE, 10-900RFLWN x 16</v>
      </c>
      <c r="CA126" s="14">
        <v>16</v>
      </c>
      <c r="CO126" t="s">
        <v>3944</v>
      </c>
      <c r="CP126">
        <v>4.5025000000000004</v>
      </c>
      <c r="CR126" t="s">
        <v>5283</v>
      </c>
      <c r="CS126" s="16" t="s">
        <v>290</v>
      </c>
      <c r="CT126" s="14">
        <v>900</v>
      </c>
      <c r="CU126" s="14">
        <v>8</v>
      </c>
      <c r="CV126" s="11">
        <v>12</v>
      </c>
      <c r="CW126" s="11" t="s">
        <v>62</v>
      </c>
      <c r="CX126" s="103">
        <v>8</v>
      </c>
      <c r="CY126" s="11">
        <v>11.75</v>
      </c>
      <c r="CZ126" s="42">
        <v>1.875</v>
      </c>
      <c r="DA126" s="107">
        <v>900</v>
      </c>
      <c r="DB126" s="18">
        <v>18.5</v>
      </c>
      <c r="DC126" s="18">
        <v>2.5</v>
      </c>
      <c r="DD126" s="18">
        <v>10.625</v>
      </c>
      <c r="DE126" s="11">
        <v>1.375</v>
      </c>
      <c r="DF126" s="11">
        <v>12</v>
      </c>
      <c r="DG126" s="11">
        <v>1.5</v>
      </c>
      <c r="DH126" s="11">
        <v>15.5</v>
      </c>
      <c r="DI126" s="42">
        <v>30</v>
      </c>
      <c r="DJ126" s="11">
        <v>310</v>
      </c>
      <c r="DK126" s="43" t="s">
        <v>5284</v>
      </c>
      <c r="DL126" s="90" t="s">
        <v>3796</v>
      </c>
      <c r="DM126" s="18">
        <v>0</v>
      </c>
      <c r="DN126" s="18" t="s">
        <v>3797</v>
      </c>
      <c r="DO126" t="s">
        <v>5098</v>
      </c>
      <c r="DP126">
        <v>65535</v>
      </c>
      <c r="DQ126" t="s">
        <v>5064</v>
      </c>
      <c r="DR126" s="16" t="s">
        <v>290</v>
      </c>
    </row>
    <row r="127" spans="1:122" x14ac:dyDescent="0.35">
      <c r="A127" s="158" t="s">
        <v>6545</v>
      </c>
      <c r="B127" s="11">
        <v>7</v>
      </c>
      <c r="C127" t="s">
        <v>6422</v>
      </c>
      <c r="D127" t="s">
        <v>299</v>
      </c>
      <c r="E127" s="24"/>
      <c r="F127" s="11">
        <v>7.625</v>
      </c>
      <c r="G127" s="12">
        <v>7.0229999999999997</v>
      </c>
      <c r="H127" s="11">
        <v>0.30099999999999999</v>
      </c>
      <c r="I127" s="11" t="s">
        <v>6422</v>
      </c>
      <c r="J127" s="11">
        <v>1</v>
      </c>
      <c r="K127" s="24"/>
      <c r="L127" s="1" t="s">
        <v>299</v>
      </c>
      <c r="N127" s="159"/>
      <c r="P127" s="18" t="s">
        <v>290</v>
      </c>
      <c r="Q127" s="18" t="s">
        <v>290</v>
      </c>
      <c r="S127" t="s">
        <v>290</v>
      </c>
      <c r="T127" t="s">
        <v>290</v>
      </c>
      <c r="V127" t="s">
        <v>290</v>
      </c>
      <c r="X127" s="158" t="s">
        <v>6545</v>
      </c>
      <c r="Y127" s="11">
        <v>7</v>
      </c>
      <c r="Z127" t="s">
        <v>6422</v>
      </c>
      <c r="AA127" t="s">
        <v>299</v>
      </c>
      <c r="AB127" s="24"/>
      <c r="AC127" s="11">
        <v>7.625</v>
      </c>
      <c r="AD127" s="12">
        <v>7.0229999999999997</v>
      </c>
      <c r="AE127" s="11">
        <v>0.30099999999999999</v>
      </c>
      <c r="AF127" s="11" t="s">
        <v>6422</v>
      </c>
      <c r="AG127" s="11">
        <v>1</v>
      </c>
      <c r="AH127" s="24"/>
      <c r="AI127" s="1" t="s">
        <v>299</v>
      </c>
      <c r="AK127" s="159"/>
      <c r="BK127" t="str">
        <f t="shared" si="34"/>
        <v>900-NPS12x16</v>
      </c>
      <c r="BL127" s="14">
        <v>900</v>
      </c>
      <c r="BM127" s="42">
        <f t="shared" si="39"/>
        <v>12</v>
      </c>
      <c r="BN127" s="14">
        <v>12</v>
      </c>
      <c r="BO127" s="18">
        <v>24</v>
      </c>
      <c r="BP127" s="18">
        <v>3.125</v>
      </c>
      <c r="BQ127" s="18">
        <v>15</v>
      </c>
      <c r="BR127" s="42">
        <f t="shared" si="35"/>
        <v>2.25</v>
      </c>
      <c r="BS127" s="11">
        <v>16.5</v>
      </c>
      <c r="BT127" s="11">
        <v>20</v>
      </c>
      <c r="BU127" s="11">
        <v>1.5</v>
      </c>
      <c r="BV127" s="11">
        <v>1.375</v>
      </c>
      <c r="BW127" s="11">
        <v>21</v>
      </c>
      <c r="BX127" s="11">
        <v>667</v>
      </c>
      <c r="BY127" s="42">
        <f t="shared" si="36"/>
        <v>18</v>
      </c>
      <c r="BZ127" s="43" t="str">
        <f t="shared" si="37"/>
        <v>LONG FLANGE, 12-900RFLWN x 16</v>
      </c>
      <c r="CA127" s="14">
        <v>16</v>
      </c>
      <c r="CO127" t="s">
        <v>3945</v>
      </c>
      <c r="CP127">
        <v>4.5025000000000004</v>
      </c>
      <c r="CR127" t="s">
        <v>5285</v>
      </c>
      <c r="CS127" s="16" t="s">
        <v>290</v>
      </c>
      <c r="CT127" s="14">
        <v>900</v>
      </c>
      <c r="CU127" s="14">
        <v>10</v>
      </c>
      <c r="CV127" s="11">
        <v>16</v>
      </c>
      <c r="CW127" s="11" t="s">
        <v>62</v>
      </c>
      <c r="CX127" s="103">
        <v>10</v>
      </c>
      <c r="CY127" s="11">
        <v>14.5</v>
      </c>
      <c r="CZ127" s="42">
        <v>2.25</v>
      </c>
      <c r="DA127" s="107">
        <v>900</v>
      </c>
      <c r="DB127" s="18">
        <v>21.5</v>
      </c>
      <c r="DC127" s="18">
        <v>2.75</v>
      </c>
      <c r="DD127" s="18">
        <v>12.75</v>
      </c>
      <c r="DE127" s="11">
        <v>1.375</v>
      </c>
      <c r="DF127" s="11">
        <v>16</v>
      </c>
      <c r="DG127" s="11">
        <v>1.5</v>
      </c>
      <c r="DH127" s="11">
        <v>18.5</v>
      </c>
      <c r="DI127" s="42">
        <v>22.5</v>
      </c>
      <c r="DJ127" s="11">
        <v>385</v>
      </c>
      <c r="DK127" s="43" t="s">
        <v>5286</v>
      </c>
      <c r="DL127" s="90" t="s">
        <v>3796</v>
      </c>
      <c r="DM127" s="18">
        <v>0</v>
      </c>
      <c r="DN127" s="18" t="s">
        <v>3797</v>
      </c>
      <c r="DO127" t="s">
        <v>5069</v>
      </c>
      <c r="DP127">
        <v>65280</v>
      </c>
      <c r="DQ127" t="s">
        <v>5064</v>
      </c>
      <c r="DR127" s="16" t="s">
        <v>290</v>
      </c>
    </row>
    <row r="128" spans="1:122" x14ac:dyDescent="0.35">
      <c r="A128" s="158" t="s">
        <v>6546</v>
      </c>
      <c r="B128" s="11">
        <v>7</v>
      </c>
      <c r="C128" s="11" t="s">
        <v>272</v>
      </c>
      <c r="D128" t="s">
        <v>299</v>
      </c>
      <c r="E128" s="21" t="s">
        <v>290</v>
      </c>
      <c r="F128" s="11">
        <v>7.625</v>
      </c>
      <c r="G128" s="12">
        <v>6.625</v>
      </c>
      <c r="H128" s="11">
        <v>0.5</v>
      </c>
      <c r="I128" t="s">
        <v>272</v>
      </c>
      <c r="J128" s="11">
        <v>2</v>
      </c>
      <c r="K128" s="21" t="s">
        <v>290</v>
      </c>
      <c r="L128" s="1" t="s">
        <v>299</v>
      </c>
      <c r="M128" t="s">
        <v>290</v>
      </c>
      <c r="N128" s="159" t="s">
        <v>290</v>
      </c>
      <c r="P128" s="18" t="s">
        <v>290</v>
      </c>
      <c r="Q128" s="18" t="s">
        <v>290</v>
      </c>
      <c r="S128" t="s">
        <v>290</v>
      </c>
      <c r="T128" t="s">
        <v>290</v>
      </c>
      <c r="V128" t="s">
        <v>290</v>
      </c>
      <c r="X128" s="158" t="s">
        <v>6546</v>
      </c>
      <c r="Y128" s="11">
        <v>7</v>
      </c>
      <c r="Z128" s="11" t="s">
        <v>272</v>
      </c>
      <c r="AA128" t="s">
        <v>299</v>
      </c>
      <c r="AB128" s="21" t="s">
        <v>290</v>
      </c>
      <c r="AC128" s="11">
        <v>7.625</v>
      </c>
      <c r="AD128" s="12">
        <v>6.625</v>
      </c>
      <c r="AE128" s="11">
        <v>0.5</v>
      </c>
      <c r="AF128" t="s">
        <v>272</v>
      </c>
      <c r="AG128" s="11">
        <v>2</v>
      </c>
      <c r="AH128" s="21" t="s">
        <v>290</v>
      </c>
      <c r="AI128" s="1" t="s">
        <v>299</v>
      </c>
      <c r="AJ128" t="s">
        <v>290</v>
      </c>
      <c r="AK128" s="159" t="s">
        <v>290</v>
      </c>
      <c r="BK128" t="str">
        <f t="shared" si="34"/>
        <v>900-NPS14x12</v>
      </c>
      <c r="BL128" s="45">
        <v>900</v>
      </c>
      <c r="BM128" s="46">
        <f t="shared" si="39"/>
        <v>14</v>
      </c>
      <c r="BN128" s="45">
        <v>14</v>
      </c>
      <c r="BO128" s="47">
        <v>25.25</v>
      </c>
      <c r="BP128" s="47">
        <v>3.375</v>
      </c>
      <c r="BQ128" s="47">
        <v>16.25</v>
      </c>
      <c r="BR128" s="46">
        <f t="shared" si="35"/>
        <v>1.875</v>
      </c>
      <c r="BS128" s="48">
        <v>17.75</v>
      </c>
      <c r="BT128" s="48">
        <v>20</v>
      </c>
      <c r="BU128" s="48">
        <v>1.625</v>
      </c>
      <c r="BV128" s="11">
        <v>1.5</v>
      </c>
      <c r="BW128" s="48">
        <v>22</v>
      </c>
      <c r="BX128" s="48">
        <v>558</v>
      </c>
      <c r="BY128" s="46">
        <f t="shared" si="36"/>
        <v>18</v>
      </c>
      <c r="BZ128" s="43" t="str">
        <f t="shared" si="37"/>
        <v>LONG FLANGE, 14-900RFLWN x 12</v>
      </c>
      <c r="CA128" s="45">
        <v>12</v>
      </c>
      <c r="CO128" t="s">
        <v>3946</v>
      </c>
      <c r="CP128">
        <v>4.5025000000000004</v>
      </c>
      <c r="CR128" t="s">
        <v>5287</v>
      </c>
      <c r="CS128" s="16" t="s">
        <v>290</v>
      </c>
      <c r="CT128" s="14">
        <v>900</v>
      </c>
      <c r="CU128" s="14">
        <v>12</v>
      </c>
      <c r="CV128" s="11">
        <v>16</v>
      </c>
      <c r="CW128" s="11" t="s">
        <v>62</v>
      </c>
      <c r="CX128" s="103">
        <v>12</v>
      </c>
      <c r="CY128" s="11">
        <v>16.5</v>
      </c>
      <c r="CZ128" s="42">
        <v>2.25</v>
      </c>
      <c r="DA128" s="107">
        <v>900</v>
      </c>
      <c r="DB128" s="18">
        <v>24</v>
      </c>
      <c r="DC128" s="18">
        <v>3.125</v>
      </c>
      <c r="DD128" s="18">
        <v>15</v>
      </c>
      <c r="DE128" s="11">
        <v>1.375</v>
      </c>
      <c r="DF128" s="11">
        <v>20</v>
      </c>
      <c r="DG128" s="11">
        <v>1.5</v>
      </c>
      <c r="DH128" s="11">
        <v>21</v>
      </c>
      <c r="DI128" s="42">
        <v>18</v>
      </c>
      <c r="DJ128" s="11">
        <v>667</v>
      </c>
      <c r="DK128" s="43" t="s">
        <v>5288</v>
      </c>
      <c r="DL128" s="90" t="s">
        <v>3796</v>
      </c>
      <c r="DM128" s="18">
        <v>0</v>
      </c>
      <c r="DN128" s="18" t="s">
        <v>3797</v>
      </c>
      <c r="DO128" t="s">
        <v>5072</v>
      </c>
      <c r="DP128">
        <v>12800</v>
      </c>
      <c r="DQ128" t="s">
        <v>5064</v>
      </c>
      <c r="DR128" s="16" t="s">
        <v>290</v>
      </c>
    </row>
    <row r="129" spans="1:122" x14ac:dyDescent="0.35">
      <c r="A129" s="160" t="s">
        <v>6547</v>
      </c>
      <c r="B129" s="2">
        <v>7</v>
      </c>
      <c r="C129" s="4" t="s">
        <v>273</v>
      </c>
      <c r="D129" s="4" t="s">
        <v>299</v>
      </c>
      <c r="E129" s="23" t="s">
        <v>290</v>
      </c>
      <c r="F129" s="2">
        <v>7.625</v>
      </c>
      <c r="G129" s="3">
        <v>5.875</v>
      </c>
      <c r="H129" s="2">
        <v>0.875</v>
      </c>
      <c r="I129" s="2" t="s">
        <v>273</v>
      </c>
      <c r="J129" s="4">
        <v>4</v>
      </c>
      <c r="K129" s="23" t="s">
        <v>290</v>
      </c>
      <c r="L129" s="6" t="s">
        <v>299</v>
      </c>
      <c r="M129" s="4" t="s">
        <v>290</v>
      </c>
      <c r="N129" s="161" t="s">
        <v>290</v>
      </c>
      <c r="P129" s="18" t="s">
        <v>290</v>
      </c>
      <c r="Q129" s="18" t="s">
        <v>290</v>
      </c>
      <c r="S129" t="s">
        <v>290</v>
      </c>
      <c r="T129" t="s">
        <v>290</v>
      </c>
      <c r="V129" t="s">
        <v>290</v>
      </c>
      <c r="X129" s="160" t="s">
        <v>6547</v>
      </c>
      <c r="Y129" s="2">
        <v>7</v>
      </c>
      <c r="Z129" s="4" t="s">
        <v>273</v>
      </c>
      <c r="AA129" s="4" t="s">
        <v>299</v>
      </c>
      <c r="AB129" s="23" t="s">
        <v>290</v>
      </c>
      <c r="AC129" s="2">
        <v>7.625</v>
      </c>
      <c r="AD129" s="3">
        <v>5.875</v>
      </c>
      <c r="AE129" s="2">
        <v>0.875</v>
      </c>
      <c r="AF129" s="2" t="s">
        <v>273</v>
      </c>
      <c r="AG129" s="4">
        <v>4</v>
      </c>
      <c r="AH129" s="23" t="s">
        <v>290</v>
      </c>
      <c r="AI129" s="6" t="s">
        <v>299</v>
      </c>
      <c r="AJ129" s="4" t="s">
        <v>290</v>
      </c>
      <c r="AK129" s="161" t="s">
        <v>290</v>
      </c>
      <c r="BK129" t="str">
        <f t="shared" si="34"/>
        <v>900-NPS14x14</v>
      </c>
      <c r="BL129" s="14">
        <v>900</v>
      </c>
      <c r="BM129" s="42">
        <f t="shared" si="39"/>
        <v>14</v>
      </c>
      <c r="BN129" s="14">
        <v>14</v>
      </c>
      <c r="BO129" s="18">
        <v>25.25</v>
      </c>
      <c r="BP129" s="18">
        <v>3.375</v>
      </c>
      <c r="BQ129" s="18">
        <v>16.25</v>
      </c>
      <c r="BR129" s="42">
        <f t="shared" si="35"/>
        <v>1.875</v>
      </c>
      <c r="BS129" s="11">
        <v>17.75</v>
      </c>
      <c r="BT129" s="11">
        <v>20</v>
      </c>
      <c r="BU129" s="11">
        <v>1.625</v>
      </c>
      <c r="BV129" s="11">
        <v>1.5</v>
      </c>
      <c r="BW129" s="11">
        <v>22</v>
      </c>
      <c r="BX129" s="11" t="s">
        <v>174</v>
      </c>
      <c r="BY129" s="42">
        <f t="shared" si="36"/>
        <v>18</v>
      </c>
      <c r="BZ129" s="43" t="str">
        <f t="shared" si="37"/>
        <v>LONG FLANGE, 14-900RFLWN x 14</v>
      </c>
      <c r="CA129" s="53">
        <v>14</v>
      </c>
      <c r="CO129" t="s">
        <v>3947</v>
      </c>
      <c r="CP129">
        <v>5.0025000000000004</v>
      </c>
      <c r="CR129" t="s">
        <v>5289</v>
      </c>
      <c r="CS129" s="16" t="s">
        <v>290</v>
      </c>
      <c r="CT129" s="45">
        <v>900</v>
      </c>
      <c r="CU129" s="45">
        <v>14</v>
      </c>
      <c r="CV129" s="48">
        <v>12</v>
      </c>
      <c r="CW129" s="48" t="s">
        <v>62</v>
      </c>
      <c r="CX129" s="104">
        <v>14</v>
      </c>
      <c r="CY129" s="48">
        <v>17.75</v>
      </c>
      <c r="CZ129" s="46">
        <v>1.875</v>
      </c>
      <c r="DA129" s="107">
        <v>900</v>
      </c>
      <c r="DB129" s="47">
        <v>25.25</v>
      </c>
      <c r="DC129" s="47">
        <v>3.375</v>
      </c>
      <c r="DD129" s="47">
        <v>16.25</v>
      </c>
      <c r="DE129" s="48">
        <v>1.5</v>
      </c>
      <c r="DF129" s="48">
        <v>20</v>
      </c>
      <c r="DG129" s="48">
        <v>1.625</v>
      </c>
      <c r="DH129" s="48">
        <v>22</v>
      </c>
      <c r="DI129" s="46">
        <v>18</v>
      </c>
      <c r="DJ129" s="48">
        <v>558</v>
      </c>
      <c r="DK129" s="43" t="s">
        <v>5290</v>
      </c>
      <c r="DL129" s="90" t="s">
        <v>3796</v>
      </c>
      <c r="DM129" s="18">
        <v>0</v>
      </c>
      <c r="DN129" s="18" t="s">
        <v>3797</v>
      </c>
      <c r="DO129" t="s">
        <v>5105</v>
      </c>
      <c r="DP129">
        <v>16711680</v>
      </c>
      <c r="DQ129" t="s">
        <v>5064</v>
      </c>
      <c r="DR129" s="16" t="s">
        <v>290</v>
      </c>
    </row>
    <row r="130" spans="1:122" x14ac:dyDescent="0.35">
      <c r="A130" s="156" t="s">
        <v>6548</v>
      </c>
      <c r="B130" s="11">
        <v>8</v>
      </c>
      <c r="C130" s="11">
        <v>5</v>
      </c>
      <c r="D130" t="s">
        <v>299</v>
      </c>
      <c r="E130" s="21" t="s">
        <v>290</v>
      </c>
      <c r="F130" s="11">
        <v>8.625</v>
      </c>
      <c r="G130" s="12">
        <v>8.407</v>
      </c>
      <c r="H130" s="11">
        <v>0.109</v>
      </c>
      <c r="I130" t="s">
        <v>290</v>
      </c>
      <c r="J130" s="11">
        <v>5</v>
      </c>
      <c r="K130" s="21" t="s">
        <v>290</v>
      </c>
      <c r="L130" s="11" t="s">
        <v>299</v>
      </c>
      <c r="M130" t="s">
        <v>290</v>
      </c>
      <c r="N130" s="159" t="s">
        <v>290</v>
      </c>
      <c r="P130" s="18" t="s">
        <v>290</v>
      </c>
      <c r="Q130" s="18" t="s">
        <v>290</v>
      </c>
      <c r="S130" t="s">
        <v>290</v>
      </c>
      <c r="T130" t="s">
        <v>290</v>
      </c>
      <c r="V130" t="s">
        <v>290</v>
      </c>
      <c r="X130" s="156" t="s">
        <v>6548</v>
      </c>
      <c r="Y130" s="11">
        <v>8</v>
      </c>
      <c r="Z130" s="11">
        <v>5</v>
      </c>
      <c r="AA130" t="s">
        <v>299</v>
      </c>
      <c r="AB130" s="21" t="s">
        <v>290</v>
      </c>
      <c r="AC130" s="11">
        <v>8.625</v>
      </c>
      <c r="AD130" s="12">
        <v>8.407</v>
      </c>
      <c r="AE130" s="11">
        <v>0.109</v>
      </c>
      <c r="AF130" t="s">
        <v>290</v>
      </c>
      <c r="AG130" s="11">
        <v>5</v>
      </c>
      <c r="AH130" s="21" t="s">
        <v>290</v>
      </c>
      <c r="AI130" s="11" t="s">
        <v>299</v>
      </c>
      <c r="AJ130" t="s">
        <v>290</v>
      </c>
      <c r="AK130" s="159" t="s">
        <v>290</v>
      </c>
      <c r="BK130" t="str">
        <f t="shared" si="34"/>
        <v>900-NPS14x16</v>
      </c>
      <c r="BL130" s="14">
        <v>900</v>
      </c>
      <c r="BM130" s="42">
        <f t="shared" si="39"/>
        <v>14</v>
      </c>
      <c r="BN130" s="14">
        <v>14</v>
      </c>
      <c r="BO130" s="18">
        <v>25.25</v>
      </c>
      <c r="BP130" s="18">
        <v>3.375</v>
      </c>
      <c r="BQ130" s="18">
        <v>16.25</v>
      </c>
      <c r="BR130" s="42">
        <f t="shared" si="35"/>
        <v>1.875</v>
      </c>
      <c r="BS130" s="11">
        <v>17.75</v>
      </c>
      <c r="BT130" s="11">
        <v>20</v>
      </c>
      <c r="BU130" s="11">
        <v>1.625</v>
      </c>
      <c r="BV130" s="11">
        <v>1.5</v>
      </c>
      <c r="BW130" s="11">
        <v>22</v>
      </c>
      <c r="BX130" s="11" t="s">
        <v>174</v>
      </c>
      <c r="BY130" s="42">
        <f t="shared" si="36"/>
        <v>18</v>
      </c>
      <c r="BZ130" s="43" t="str">
        <f t="shared" si="37"/>
        <v>LONG FLANGE, 14-900RFLWN x 16</v>
      </c>
      <c r="CA130" s="53">
        <v>16</v>
      </c>
      <c r="CO130" t="s">
        <v>3948</v>
      </c>
      <c r="CP130">
        <v>5.0025000000000004</v>
      </c>
      <c r="CR130" t="s">
        <v>5291</v>
      </c>
      <c r="CS130" s="16" t="s">
        <v>290</v>
      </c>
      <c r="CT130" s="14">
        <v>900</v>
      </c>
      <c r="CU130" s="14">
        <v>14</v>
      </c>
      <c r="CV130" s="98">
        <v>14</v>
      </c>
      <c r="CW130" s="98" t="s">
        <v>62</v>
      </c>
      <c r="CX130" s="103">
        <v>14</v>
      </c>
      <c r="CY130" s="11">
        <v>17.75</v>
      </c>
      <c r="CZ130" s="42">
        <v>1.875</v>
      </c>
      <c r="DA130" s="107">
        <v>900</v>
      </c>
      <c r="DB130" s="18">
        <v>25.25</v>
      </c>
      <c r="DC130" s="18">
        <v>3.375</v>
      </c>
      <c r="DD130" s="18">
        <v>16.25</v>
      </c>
      <c r="DE130" s="11">
        <v>1.5</v>
      </c>
      <c r="DF130" s="11">
        <v>20</v>
      </c>
      <c r="DG130" s="11">
        <v>1.625</v>
      </c>
      <c r="DH130" s="11">
        <v>22</v>
      </c>
      <c r="DI130" s="42">
        <v>18</v>
      </c>
      <c r="DJ130" s="11" t="s">
        <v>174</v>
      </c>
      <c r="DK130" s="43" t="s">
        <v>5290</v>
      </c>
      <c r="DL130" s="90" t="s">
        <v>3796</v>
      </c>
      <c r="DM130" s="18">
        <v>0</v>
      </c>
      <c r="DN130" s="18" t="s">
        <v>3797</v>
      </c>
      <c r="DO130" t="s">
        <v>5105</v>
      </c>
      <c r="DP130">
        <v>16711680</v>
      </c>
      <c r="DQ130" t="s">
        <v>5064</v>
      </c>
      <c r="DR130" s="16" t="s">
        <v>290</v>
      </c>
    </row>
    <row r="131" spans="1:122" x14ac:dyDescent="0.35">
      <c r="A131" s="156" t="s">
        <v>6549</v>
      </c>
      <c r="B131" s="11">
        <v>8</v>
      </c>
      <c r="C131" s="11">
        <v>10</v>
      </c>
      <c r="D131" t="s">
        <v>299</v>
      </c>
      <c r="E131" s="21" t="s">
        <v>314</v>
      </c>
      <c r="F131" s="11">
        <v>8.625</v>
      </c>
      <c r="G131" s="12">
        <v>8.3290000000000006</v>
      </c>
      <c r="H131" s="11">
        <v>0.14799999999999999</v>
      </c>
      <c r="I131" t="s">
        <v>290</v>
      </c>
      <c r="J131" s="11">
        <v>10</v>
      </c>
      <c r="K131" s="21" t="s">
        <v>290</v>
      </c>
      <c r="L131" s="11" t="s">
        <v>299</v>
      </c>
      <c r="M131" t="s">
        <v>290</v>
      </c>
      <c r="N131" s="159" t="s">
        <v>290</v>
      </c>
      <c r="P131" s="18" t="s">
        <v>290</v>
      </c>
      <c r="Q131" s="18" t="s">
        <v>290</v>
      </c>
      <c r="S131" t="s">
        <v>290</v>
      </c>
      <c r="T131" t="s">
        <v>290</v>
      </c>
      <c r="V131" t="s">
        <v>290</v>
      </c>
      <c r="X131" s="156" t="s">
        <v>6549</v>
      </c>
      <c r="Y131" s="11">
        <v>8</v>
      </c>
      <c r="Z131" s="11">
        <v>10</v>
      </c>
      <c r="AA131" t="s">
        <v>299</v>
      </c>
      <c r="AB131" s="21" t="s">
        <v>315</v>
      </c>
      <c r="AC131" s="11">
        <v>8.625</v>
      </c>
      <c r="AD131" s="12">
        <v>8.3290000000000006</v>
      </c>
      <c r="AE131" s="11">
        <v>0.14799999999999999</v>
      </c>
      <c r="AF131" t="s">
        <v>290</v>
      </c>
      <c r="AG131" s="11">
        <v>10</v>
      </c>
      <c r="AH131" s="21" t="s">
        <v>290</v>
      </c>
      <c r="AI131" s="11" t="s">
        <v>299</v>
      </c>
      <c r="AJ131" t="s">
        <v>290</v>
      </c>
      <c r="AK131" s="159" t="s">
        <v>290</v>
      </c>
      <c r="BK131" t="str">
        <f t="shared" si="34"/>
        <v>900-NPS14x18</v>
      </c>
      <c r="BL131" s="14">
        <v>900</v>
      </c>
      <c r="BM131" s="42">
        <f t="shared" si="39"/>
        <v>14</v>
      </c>
      <c r="BN131" s="14">
        <v>14</v>
      </c>
      <c r="BO131" s="18">
        <v>25.25</v>
      </c>
      <c r="BP131" s="18">
        <v>3.375</v>
      </c>
      <c r="BQ131" s="18">
        <v>16.25</v>
      </c>
      <c r="BR131" s="42">
        <f t="shared" si="35"/>
        <v>1.875</v>
      </c>
      <c r="BS131" s="11">
        <v>17.75</v>
      </c>
      <c r="BT131" s="11">
        <v>20</v>
      </c>
      <c r="BU131" s="11">
        <v>1.625</v>
      </c>
      <c r="BV131" s="11">
        <v>1.5</v>
      </c>
      <c r="BW131" s="11">
        <v>22</v>
      </c>
      <c r="BX131" s="11" t="s">
        <v>174</v>
      </c>
      <c r="BY131" s="42">
        <f t="shared" si="36"/>
        <v>18</v>
      </c>
      <c r="BZ131" s="43" t="str">
        <f t="shared" si="37"/>
        <v>LONG FLANGE, 14-900RFLWN x 18</v>
      </c>
      <c r="CA131" s="53">
        <v>18</v>
      </c>
      <c r="CO131" t="s">
        <v>3949</v>
      </c>
      <c r="CP131">
        <v>5.0025000000000004</v>
      </c>
      <c r="CR131" t="s">
        <v>5292</v>
      </c>
      <c r="CS131" s="16" t="s">
        <v>290</v>
      </c>
      <c r="CT131" s="14">
        <v>900</v>
      </c>
      <c r="CU131" s="14">
        <v>14</v>
      </c>
      <c r="CV131" s="98">
        <v>16</v>
      </c>
      <c r="CW131" s="98" t="s">
        <v>62</v>
      </c>
      <c r="CX131" s="103">
        <v>14</v>
      </c>
      <c r="CY131" s="11">
        <v>17.75</v>
      </c>
      <c r="CZ131" s="42">
        <v>1.875</v>
      </c>
      <c r="DA131" s="107">
        <v>900</v>
      </c>
      <c r="DB131" s="18">
        <v>25.25</v>
      </c>
      <c r="DC131" s="18">
        <v>3.375</v>
      </c>
      <c r="DD131" s="18">
        <v>16.25</v>
      </c>
      <c r="DE131" s="11">
        <v>1.5</v>
      </c>
      <c r="DF131" s="11">
        <v>20</v>
      </c>
      <c r="DG131" s="11">
        <v>1.625</v>
      </c>
      <c r="DH131" s="11">
        <v>22</v>
      </c>
      <c r="DI131" s="42">
        <v>18</v>
      </c>
      <c r="DJ131" s="11" t="s">
        <v>174</v>
      </c>
      <c r="DK131" s="43" t="s">
        <v>5290</v>
      </c>
      <c r="DL131" s="90" t="s">
        <v>3796</v>
      </c>
      <c r="DM131" s="18">
        <v>0</v>
      </c>
      <c r="DN131" s="18" t="s">
        <v>3797</v>
      </c>
      <c r="DO131" t="s">
        <v>5105</v>
      </c>
      <c r="DP131">
        <v>16711680</v>
      </c>
      <c r="DQ131" t="s">
        <v>5064</v>
      </c>
      <c r="DR131" s="16" t="s">
        <v>290</v>
      </c>
    </row>
    <row r="132" spans="1:122" x14ac:dyDescent="0.35">
      <c r="A132" s="158" t="s">
        <v>6550</v>
      </c>
      <c r="B132" s="11">
        <v>8</v>
      </c>
      <c r="C132" s="11">
        <v>20</v>
      </c>
      <c r="D132" t="s">
        <v>299</v>
      </c>
      <c r="E132" s="21" t="s">
        <v>290</v>
      </c>
      <c r="F132" s="11">
        <v>8.625</v>
      </c>
      <c r="G132" s="12">
        <v>8.125</v>
      </c>
      <c r="H132" s="11">
        <v>0.25</v>
      </c>
      <c r="I132" t="s">
        <v>290</v>
      </c>
      <c r="J132" s="11">
        <v>20</v>
      </c>
      <c r="K132" s="21" t="s">
        <v>290</v>
      </c>
      <c r="L132" s="1" t="s">
        <v>299</v>
      </c>
      <c r="M132" t="s">
        <v>290</v>
      </c>
      <c r="N132" s="159" t="s">
        <v>290</v>
      </c>
      <c r="P132" s="18" t="s">
        <v>290</v>
      </c>
      <c r="Q132" s="18" t="s">
        <v>290</v>
      </c>
      <c r="S132" t="s">
        <v>290</v>
      </c>
      <c r="T132" t="s">
        <v>290</v>
      </c>
      <c r="V132" t="s">
        <v>290</v>
      </c>
      <c r="X132" s="158" t="s">
        <v>6550</v>
      </c>
      <c r="Y132" s="11">
        <v>8</v>
      </c>
      <c r="Z132" s="11">
        <v>20</v>
      </c>
      <c r="AA132" t="s">
        <v>299</v>
      </c>
      <c r="AB132" s="21" t="s">
        <v>290</v>
      </c>
      <c r="AC132" s="11">
        <v>8.625</v>
      </c>
      <c r="AD132" s="12">
        <v>8.125</v>
      </c>
      <c r="AE132" s="11">
        <v>0.25</v>
      </c>
      <c r="AF132" t="s">
        <v>290</v>
      </c>
      <c r="AG132" s="11">
        <v>20</v>
      </c>
      <c r="AH132" s="21" t="s">
        <v>290</v>
      </c>
      <c r="AI132" s="1" t="s">
        <v>299</v>
      </c>
      <c r="AJ132" t="s">
        <v>290</v>
      </c>
      <c r="AK132" s="159" t="s">
        <v>290</v>
      </c>
      <c r="BK132" t="str">
        <f t="shared" ref="BK132:BK163" si="40">CONCATENATE(BL132,"-NPS",BN132,"x",CA132)</f>
        <v>900-NPS14x20</v>
      </c>
      <c r="BL132" s="49">
        <v>900</v>
      </c>
      <c r="BM132" s="50">
        <f t="shared" si="39"/>
        <v>14</v>
      </c>
      <c r="BN132" s="49">
        <v>14</v>
      </c>
      <c r="BO132" s="51">
        <v>25.25</v>
      </c>
      <c r="BP132" s="51">
        <v>3.375</v>
      </c>
      <c r="BQ132" s="51">
        <v>16.25</v>
      </c>
      <c r="BR132" s="50">
        <f t="shared" ref="BR132:BR163" si="41">(BS132-BM132)/2</f>
        <v>1.875</v>
      </c>
      <c r="BS132" s="2">
        <v>17.75</v>
      </c>
      <c r="BT132" s="2">
        <v>20</v>
      </c>
      <c r="BU132" s="2">
        <v>1.625</v>
      </c>
      <c r="BV132" s="11">
        <v>1.5</v>
      </c>
      <c r="BW132" s="2">
        <v>22</v>
      </c>
      <c r="BX132" s="2" t="s">
        <v>174</v>
      </c>
      <c r="BY132" s="50">
        <f t="shared" ref="BY132:BY163" si="42">360/BT132</f>
        <v>18</v>
      </c>
      <c r="BZ132" s="43" t="str">
        <f t="shared" ref="BZ132:BZ163" si="43">CONCATENATE("LONG FLANGE, ",BN132,"-",BL132,"RFLWN x ",CA132)</f>
        <v>LONG FLANGE, 14-900RFLWN x 20</v>
      </c>
      <c r="CA132" s="54">
        <v>20</v>
      </c>
      <c r="CO132" t="s">
        <v>3950</v>
      </c>
      <c r="CP132">
        <v>5.0025000000000004</v>
      </c>
      <c r="CR132" t="s">
        <v>5293</v>
      </c>
      <c r="CS132" s="16" t="s">
        <v>290</v>
      </c>
      <c r="CT132" s="14">
        <v>900</v>
      </c>
      <c r="CU132" s="14">
        <v>14</v>
      </c>
      <c r="CV132" s="98">
        <v>18</v>
      </c>
      <c r="CW132" s="98" t="s">
        <v>62</v>
      </c>
      <c r="CX132" s="103">
        <v>14</v>
      </c>
      <c r="CY132" s="11">
        <v>17.75</v>
      </c>
      <c r="CZ132" s="42">
        <v>1.875</v>
      </c>
      <c r="DA132" s="107">
        <v>900</v>
      </c>
      <c r="DB132" s="18">
        <v>25.25</v>
      </c>
      <c r="DC132" s="18">
        <v>3.375</v>
      </c>
      <c r="DD132" s="18">
        <v>16.25</v>
      </c>
      <c r="DE132" s="11">
        <v>1.5</v>
      </c>
      <c r="DF132" s="11">
        <v>20</v>
      </c>
      <c r="DG132" s="11">
        <v>1.625</v>
      </c>
      <c r="DH132" s="11">
        <v>22</v>
      </c>
      <c r="DI132" s="42">
        <v>18</v>
      </c>
      <c r="DJ132" s="11" t="s">
        <v>174</v>
      </c>
      <c r="DK132" s="43" t="s">
        <v>5290</v>
      </c>
      <c r="DL132" s="90" t="s">
        <v>3796</v>
      </c>
      <c r="DM132" s="18">
        <v>0</v>
      </c>
      <c r="DN132" s="18" t="s">
        <v>3797</v>
      </c>
      <c r="DO132" t="s">
        <v>5105</v>
      </c>
      <c r="DP132">
        <v>16711680</v>
      </c>
      <c r="DQ132" t="s">
        <v>5064</v>
      </c>
      <c r="DR132" s="16" t="s">
        <v>290</v>
      </c>
    </row>
    <row r="133" spans="1:122" x14ac:dyDescent="0.35">
      <c r="A133" s="158" t="s">
        <v>6551</v>
      </c>
      <c r="B133" s="11">
        <v>8</v>
      </c>
      <c r="C133">
        <v>30</v>
      </c>
      <c r="D133" t="s">
        <v>299</v>
      </c>
      <c r="E133" s="21" t="s">
        <v>290</v>
      </c>
      <c r="F133" s="11">
        <v>8.625</v>
      </c>
      <c r="G133" s="12">
        <v>8.0709999999999997</v>
      </c>
      <c r="H133" s="11">
        <v>0.27700000000000002</v>
      </c>
      <c r="I133" t="s">
        <v>290</v>
      </c>
      <c r="J133">
        <v>30</v>
      </c>
      <c r="K133" s="21" t="s">
        <v>290</v>
      </c>
      <c r="L133" s="1" t="s">
        <v>299</v>
      </c>
      <c r="M133" t="s">
        <v>290</v>
      </c>
      <c r="N133" s="159" t="s">
        <v>290</v>
      </c>
      <c r="P133" s="18" t="s">
        <v>290</v>
      </c>
      <c r="Q133" s="18" t="s">
        <v>290</v>
      </c>
      <c r="S133" t="s">
        <v>290</v>
      </c>
      <c r="T133" t="s">
        <v>290</v>
      </c>
      <c r="V133" t="s">
        <v>290</v>
      </c>
      <c r="X133" s="158" t="s">
        <v>6551</v>
      </c>
      <c r="Y133" s="11">
        <v>8</v>
      </c>
      <c r="Z133">
        <v>30</v>
      </c>
      <c r="AA133" t="s">
        <v>299</v>
      </c>
      <c r="AB133" s="21" t="s">
        <v>290</v>
      </c>
      <c r="AC133" s="11">
        <v>8.625</v>
      </c>
      <c r="AD133" s="12">
        <v>8.0709999999999997</v>
      </c>
      <c r="AE133" s="11">
        <v>0.27700000000000002</v>
      </c>
      <c r="AF133" t="s">
        <v>290</v>
      </c>
      <c r="AG133">
        <v>30</v>
      </c>
      <c r="AH133" s="21" t="s">
        <v>290</v>
      </c>
      <c r="AI133" s="1" t="s">
        <v>299</v>
      </c>
      <c r="AJ133" t="s">
        <v>290</v>
      </c>
      <c r="AK133" s="159" t="s">
        <v>290</v>
      </c>
      <c r="BK133" t="str">
        <f t="shared" si="40"/>
        <v>900-NPS16x12</v>
      </c>
      <c r="BL133" s="14">
        <v>900</v>
      </c>
      <c r="BM133" s="42">
        <f t="shared" ref="BM133:BM164" si="44">BN133</f>
        <v>16</v>
      </c>
      <c r="BN133" s="14">
        <v>16</v>
      </c>
      <c r="BO133" s="18">
        <v>27.75</v>
      </c>
      <c r="BP133" s="18">
        <v>3.5</v>
      </c>
      <c r="BQ133" s="18">
        <v>18.5</v>
      </c>
      <c r="BR133" s="42">
        <f t="shared" si="41"/>
        <v>2</v>
      </c>
      <c r="BS133" s="11">
        <v>20</v>
      </c>
      <c r="BT133" s="11">
        <v>20</v>
      </c>
      <c r="BU133" s="11">
        <v>1.75</v>
      </c>
      <c r="BV133" s="11">
        <v>1.625</v>
      </c>
      <c r="BW133" s="11">
        <v>24.25</v>
      </c>
      <c r="BX133" s="11">
        <v>670</v>
      </c>
      <c r="BY133" s="42">
        <f t="shared" si="42"/>
        <v>18</v>
      </c>
      <c r="BZ133" s="43" t="str">
        <f t="shared" si="43"/>
        <v>LONG FLANGE, 16-900RFLWN x 12</v>
      </c>
      <c r="CA133" s="14">
        <v>12</v>
      </c>
      <c r="CO133" t="s">
        <v>3951</v>
      </c>
      <c r="CP133">
        <v>5.0025000000000004</v>
      </c>
      <c r="CR133" t="s">
        <v>5294</v>
      </c>
      <c r="CS133" s="16" t="s">
        <v>290</v>
      </c>
      <c r="CT133" s="49">
        <v>900</v>
      </c>
      <c r="CU133" s="49">
        <v>14</v>
      </c>
      <c r="CV133" s="99">
        <v>20</v>
      </c>
      <c r="CW133" s="99" t="s">
        <v>62</v>
      </c>
      <c r="CX133" s="105">
        <v>14</v>
      </c>
      <c r="CY133" s="2">
        <v>17.75</v>
      </c>
      <c r="CZ133" s="50">
        <v>1.875</v>
      </c>
      <c r="DA133" s="107">
        <v>900</v>
      </c>
      <c r="DB133" s="51">
        <v>25.25</v>
      </c>
      <c r="DC133" s="51">
        <v>3.375</v>
      </c>
      <c r="DD133" s="51">
        <v>16.25</v>
      </c>
      <c r="DE133" s="2">
        <v>1.5</v>
      </c>
      <c r="DF133" s="2">
        <v>20</v>
      </c>
      <c r="DG133" s="2">
        <v>1.625</v>
      </c>
      <c r="DH133" s="2">
        <v>22</v>
      </c>
      <c r="DI133" s="50">
        <v>18</v>
      </c>
      <c r="DJ133" s="2" t="s">
        <v>174</v>
      </c>
      <c r="DK133" s="43" t="s">
        <v>5290</v>
      </c>
      <c r="DL133" s="90" t="s">
        <v>3796</v>
      </c>
      <c r="DM133" s="18">
        <v>0</v>
      </c>
      <c r="DN133" s="18" t="s">
        <v>3797</v>
      </c>
      <c r="DO133" t="s">
        <v>5105</v>
      </c>
      <c r="DP133">
        <v>16711680</v>
      </c>
      <c r="DQ133" t="s">
        <v>5064</v>
      </c>
      <c r="DR133" s="16" t="s">
        <v>290</v>
      </c>
    </row>
    <row r="134" spans="1:122" x14ac:dyDescent="0.35">
      <c r="A134" s="158" t="s">
        <v>6552</v>
      </c>
      <c r="B134" s="11">
        <v>8</v>
      </c>
      <c r="C134">
        <v>40</v>
      </c>
      <c r="D134" t="s">
        <v>299</v>
      </c>
      <c r="E134" s="21" t="s">
        <v>290</v>
      </c>
      <c r="F134" s="11">
        <v>8.625</v>
      </c>
      <c r="G134" s="12">
        <v>7.9809999999999999</v>
      </c>
      <c r="H134" s="11">
        <v>0.32200000000000001</v>
      </c>
      <c r="I134" t="s">
        <v>290</v>
      </c>
      <c r="J134">
        <v>40</v>
      </c>
      <c r="K134" s="21" t="s">
        <v>290</v>
      </c>
      <c r="L134" s="1" t="s">
        <v>299</v>
      </c>
      <c r="M134" t="s">
        <v>290</v>
      </c>
      <c r="N134" s="159" t="s">
        <v>290</v>
      </c>
      <c r="P134" s="18" t="s">
        <v>290</v>
      </c>
      <c r="Q134" s="18" t="s">
        <v>290</v>
      </c>
      <c r="S134" t="s">
        <v>290</v>
      </c>
      <c r="T134" t="s">
        <v>290</v>
      </c>
      <c r="V134" t="s">
        <v>290</v>
      </c>
      <c r="X134" s="158" t="s">
        <v>6552</v>
      </c>
      <c r="Y134" s="11">
        <v>8</v>
      </c>
      <c r="Z134">
        <v>40</v>
      </c>
      <c r="AA134" t="s">
        <v>299</v>
      </c>
      <c r="AB134" s="21" t="s">
        <v>290</v>
      </c>
      <c r="AC134" s="11">
        <v>8.625</v>
      </c>
      <c r="AD134" s="12">
        <v>7.9809999999999999</v>
      </c>
      <c r="AE134" s="11">
        <v>0.32200000000000001</v>
      </c>
      <c r="AF134" t="s">
        <v>290</v>
      </c>
      <c r="AG134">
        <v>40</v>
      </c>
      <c r="AH134" s="21" t="s">
        <v>290</v>
      </c>
      <c r="AI134" s="1" t="s">
        <v>299</v>
      </c>
      <c r="AJ134" t="s">
        <v>290</v>
      </c>
      <c r="AK134" s="159" t="s">
        <v>290</v>
      </c>
      <c r="BK134" t="str">
        <f t="shared" si="40"/>
        <v>900-NPS16x14</v>
      </c>
      <c r="BL134" s="14">
        <v>900</v>
      </c>
      <c r="BM134" s="42">
        <f t="shared" si="44"/>
        <v>16</v>
      </c>
      <c r="BN134" s="14">
        <v>16</v>
      </c>
      <c r="BO134" s="18">
        <v>27.75</v>
      </c>
      <c r="BP134" s="18">
        <v>3.5</v>
      </c>
      <c r="BQ134" s="18">
        <v>18.5</v>
      </c>
      <c r="BR134" s="42">
        <f t="shared" si="41"/>
        <v>2</v>
      </c>
      <c r="BS134" s="11">
        <v>20</v>
      </c>
      <c r="BT134" s="11">
        <v>20</v>
      </c>
      <c r="BU134" s="11">
        <v>1.75</v>
      </c>
      <c r="BV134" s="11">
        <v>1.625</v>
      </c>
      <c r="BW134" s="11">
        <v>24.25</v>
      </c>
      <c r="BX134" s="11" t="s">
        <v>174</v>
      </c>
      <c r="BY134" s="42">
        <f t="shared" si="42"/>
        <v>18</v>
      </c>
      <c r="BZ134" s="43" t="str">
        <f t="shared" si="43"/>
        <v>LONG FLANGE, 16-900RFLWN x 14</v>
      </c>
      <c r="CA134" s="53">
        <v>14</v>
      </c>
      <c r="CO134" t="s">
        <v>3952</v>
      </c>
      <c r="CP134">
        <v>5.0025000000000004</v>
      </c>
      <c r="CR134" t="s">
        <v>5295</v>
      </c>
      <c r="CS134" s="16" t="s">
        <v>290</v>
      </c>
      <c r="CT134" s="14">
        <v>900</v>
      </c>
      <c r="CU134" s="14">
        <v>16</v>
      </c>
      <c r="CV134" s="11">
        <v>12</v>
      </c>
      <c r="CW134" s="11" t="s">
        <v>62</v>
      </c>
      <c r="CX134" s="103">
        <v>16</v>
      </c>
      <c r="CY134" s="11">
        <v>20</v>
      </c>
      <c r="CZ134" s="42">
        <v>2</v>
      </c>
      <c r="DA134" s="107">
        <v>900</v>
      </c>
      <c r="DB134" s="18">
        <v>27.75</v>
      </c>
      <c r="DC134" s="18">
        <v>3.5</v>
      </c>
      <c r="DD134" s="18">
        <v>18.5</v>
      </c>
      <c r="DE134" s="11">
        <v>1.625</v>
      </c>
      <c r="DF134" s="11">
        <v>20</v>
      </c>
      <c r="DG134" s="11">
        <v>1.75</v>
      </c>
      <c r="DH134" s="11">
        <v>24.25</v>
      </c>
      <c r="DI134" s="42">
        <v>18</v>
      </c>
      <c r="DJ134" s="11">
        <v>670</v>
      </c>
      <c r="DK134" s="43" t="s">
        <v>5296</v>
      </c>
      <c r="DL134" s="90" t="s">
        <v>3796</v>
      </c>
      <c r="DM134" s="18">
        <v>0</v>
      </c>
      <c r="DN134" s="18" t="s">
        <v>3797</v>
      </c>
      <c r="DO134" t="s">
        <v>5108</v>
      </c>
      <c r="DP134">
        <v>16776960</v>
      </c>
      <c r="DQ134" t="s">
        <v>5064</v>
      </c>
      <c r="DR134" s="16" t="s">
        <v>290</v>
      </c>
    </row>
    <row r="135" spans="1:122" x14ac:dyDescent="0.35">
      <c r="A135" s="158" t="s">
        <v>6553</v>
      </c>
      <c r="B135" s="11">
        <v>8</v>
      </c>
      <c r="C135" t="s">
        <v>6422</v>
      </c>
      <c r="D135" t="s">
        <v>299</v>
      </c>
      <c r="E135" s="21" t="s">
        <v>290</v>
      </c>
      <c r="F135" s="11">
        <v>8.625</v>
      </c>
      <c r="G135" s="12">
        <v>7.9809999999999999</v>
      </c>
      <c r="H135" s="11">
        <v>0.32200000000000001</v>
      </c>
      <c r="I135" t="s">
        <v>6422</v>
      </c>
      <c r="J135">
        <v>1</v>
      </c>
      <c r="K135" s="21" t="s">
        <v>290</v>
      </c>
      <c r="L135" s="1" t="s">
        <v>299</v>
      </c>
      <c r="M135" t="s">
        <v>290</v>
      </c>
      <c r="N135" s="159" t="s">
        <v>290</v>
      </c>
      <c r="P135" s="18" t="s">
        <v>290</v>
      </c>
      <c r="Q135" s="18" t="s">
        <v>290</v>
      </c>
      <c r="S135" t="s">
        <v>290</v>
      </c>
      <c r="T135" t="s">
        <v>290</v>
      </c>
      <c r="V135" t="s">
        <v>290</v>
      </c>
      <c r="X135" s="158" t="s">
        <v>6553</v>
      </c>
      <c r="Y135" s="11">
        <v>8</v>
      </c>
      <c r="Z135" t="s">
        <v>6422</v>
      </c>
      <c r="AA135" t="s">
        <v>299</v>
      </c>
      <c r="AB135" s="21" t="s">
        <v>290</v>
      </c>
      <c r="AC135" s="11">
        <v>8.625</v>
      </c>
      <c r="AD135" s="12">
        <v>7.9809999999999999</v>
      </c>
      <c r="AE135" s="11">
        <v>0.32200000000000001</v>
      </c>
      <c r="AF135" t="s">
        <v>6422</v>
      </c>
      <c r="AG135">
        <v>1</v>
      </c>
      <c r="AH135" s="21" t="s">
        <v>290</v>
      </c>
      <c r="AI135" s="1" t="s">
        <v>299</v>
      </c>
      <c r="AJ135" t="s">
        <v>290</v>
      </c>
      <c r="AK135" s="159" t="s">
        <v>290</v>
      </c>
      <c r="BK135" t="str">
        <f t="shared" si="40"/>
        <v>900-NPS16x16</v>
      </c>
      <c r="BL135" s="14">
        <v>900</v>
      </c>
      <c r="BM135" s="42">
        <f t="shared" si="44"/>
        <v>16</v>
      </c>
      <c r="BN135" s="14">
        <v>16</v>
      </c>
      <c r="BO135" s="18">
        <v>27.75</v>
      </c>
      <c r="BP135" s="18">
        <v>3.5</v>
      </c>
      <c r="BQ135" s="18">
        <v>18.5</v>
      </c>
      <c r="BR135" s="42">
        <f t="shared" si="41"/>
        <v>2</v>
      </c>
      <c r="BS135" s="11">
        <v>20</v>
      </c>
      <c r="BT135" s="11">
        <v>20</v>
      </c>
      <c r="BU135" s="11">
        <v>1.75</v>
      </c>
      <c r="BV135" s="11">
        <v>1.625</v>
      </c>
      <c r="BW135" s="11">
        <v>24.25</v>
      </c>
      <c r="BX135" s="11" t="s">
        <v>174</v>
      </c>
      <c r="BY135" s="42">
        <f t="shared" si="42"/>
        <v>18</v>
      </c>
      <c r="BZ135" s="43" t="str">
        <f t="shared" si="43"/>
        <v>LONG FLANGE, 16-900RFLWN x 16</v>
      </c>
      <c r="CA135" s="53">
        <v>16</v>
      </c>
      <c r="CO135" t="s">
        <v>3953</v>
      </c>
      <c r="CP135">
        <v>5.0025000000000004</v>
      </c>
      <c r="CR135" t="s">
        <v>5297</v>
      </c>
      <c r="CS135" s="16" t="s">
        <v>290</v>
      </c>
      <c r="CT135" s="14">
        <v>900</v>
      </c>
      <c r="CU135" s="14">
        <v>16</v>
      </c>
      <c r="CV135" s="98">
        <v>14</v>
      </c>
      <c r="CW135" s="98" t="s">
        <v>62</v>
      </c>
      <c r="CX135" s="103">
        <v>16</v>
      </c>
      <c r="CY135" s="11">
        <v>20</v>
      </c>
      <c r="CZ135" s="42">
        <v>2</v>
      </c>
      <c r="DA135" s="107">
        <v>900</v>
      </c>
      <c r="DB135" s="18">
        <v>27.75</v>
      </c>
      <c r="DC135" s="18">
        <v>3.5</v>
      </c>
      <c r="DD135" s="18">
        <v>18.5</v>
      </c>
      <c r="DE135" s="11">
        <v>1.625</v>
      </c>
      <c r="DF135" s="11">
        <v>20</v>
      </c>
      <c r="DG135" s="11">
        <v>1.75</v>
      </c>
      <c r="DH135" s="11">
        <v>24.25</v>
      </c>
      <c r="DI135" s="42">
        <v>18</v>
      </c>
      <c r="DJ135" s="11" t="s">
        <v>174</v>
      </c>
      <c r="DK135" s="43" t="s">
        <v>5296</v>
      </c>
      <c r="DL135" s="90" t="s">
        <v>3796</v>
      </c>
      <c r="DM135" s="18">
        <v>0</v>
      </c>
      <c r="DN135" s="18" t="s">
        <v>3797</v>
      </c>
      <c r="DO135" t="s">
        <v>5108</v>
      </c>
      <c r="DP135">
        <v>16776960</v>
      </c>
      <c r="DQ135" t="s">
        <v>5064</v>
      </c>
      <c r="DR135" s="16" t="s">
        <v>290</v>
      </c>
    </row>
    <row r="136" spans="1:122" x14ac:dyDescent="0.35">
      <c r="A136" s="158" t="s">
        <v>6554</v>
      </c>
      <c r="B136" s="11">
        <v>8</v>
      </c>
      <c r="C136">
        <v>60</v>
      </c>
      <c r="D136" t="s">
        <v>299</v>
      </c>
      <c r="E136" s="21" t="s">
        <v>290</v>
      </c>
      <c r="F136" s="11">
        <v>8.625</v>
      </c>
      <c r="G136" s="12">
        <v>7.8129999999999997</v>
      </c>
      <c r="H136" s="11">
        <v>0.40600000000000003</v>
      </c>
      <c r="I136" t="s">
        <v>290</v>
      </c>
      <c r="J136">
        <v>60</v>
      </c>
      <c r="K136" s="21" t="s">
        <v>290</v>
      </c>
      <c r="L136" s="1" t="s">
        <v>299</v>
      </c>
      <c r="M136" t="s">
        <v>290</v>
      </c>
      <c r="N136" s="159" t="s">
        <v>290</v>
      </c>
      <c r="P136" s="18" t="s">
        <v>290</v>
      </c>
      <c r="Q136" s="18" t="s">
        <v>290</v>
      </c>
      <c r="S136" t="s">
        <v>290</v>
      </c>
      <c r="T136" t="s">
        <v>290</v>
      </c>
      <c r="V136" t="s">
        <v>290</v>
      </c>
      <c r="X136" s="158" t="s">
        <v>6554</v>
      </c>
      <c r="Y136" s="11">
        <v>8</v>
      </c>
      <c r="Z136">
        <v>60</v>
      </c>
      <c r="AA136" t="s">
        <v>299</v>
      </c>
      <c r="AB136" s="21" t="s">
        <v>290</v>
      </c>
      <c r="AC136" s="11">
        <v>8.625</v>
      </c>
      <c r="AD136" s="12">
        <v>7.8129999999999997</v>
      </c>
      <c r="AE136" s="11">
        <v>0.40600000000000003</v>
      </c>
      <c r="AF136" t="s">
        <v>290</v>
      </c>
      <c r="AG136">
        <v>60</v>
      </c>
      <c r="AH136" s="21" t="s">
        <v>290</v>
      </c>
      <c r="AI136" s="1" t="s">
        <v>299</v>
      </c>
      <c r="AJ136" t="s">
        <v>290</v>
      </c>
      <c r="AK136" s="159" t="s">
        <v>290</v>
      </c>
      <c r="BK136" t="str">
        <f t="shared" si="40"/>
        <v>900-NPS16x18</v>
      </c>
      <c r="BL136" s="14">
        <v>900</v>
      </c>
      <c r="BM136" s="42">
        <f t="shared" si="44"/>
        <v>16</v>
      </c>
      <c r="BN136" s="14">
        <v>16</v>
      </c>
      <c r="BO136" s="18">
        <v>27.75</v>
      </c>
      <c r="BP136" s="18">
        <v>3.5</v>
      </c>
      <c r="BQ136" s="18">
        <v>18.5</v>
      </c>
      <c r="BR136" s="42">
        <f t="shared" si="41"/>
        <v>2</v>
      </c>
      <c r="BS136" s="11">
        <v>20</v>
      </c>
      <c r="BT136" s="11">
        <v>20</v>
      </c>
      <c r="BU136" s="11">
        <v>1.75</v>
      </c>
      <c r="BV136" s="11">
        <v>1.625</v>
      </c>
      <c r="BW136" s="11">
        <v>24.25</v>
      </c>
      <c r="BX136" s="11" t="s">
        <v>174</v>
      </c>
      <c r="BY136" s="42">
        <f t="shared" si="42"/>
        <v>18</v>
      </c>
      <c r="BZ136" s="43" t="str">
        <f t="shared" si="43"/>
        <v>LONG FLANGE, 16-900RFLWN x 18</v>
      </c>
      <c r="CA136" s="53">
        <v>18</v>
      </c>
      <c r="CO136" t="s">
        <v>3954</v>
      </c>
      <c r="CP136">
        <v>5.0025000000000004</v>
      </c>
      <c r="CR136" t="s">
        <v>5298</v>
      </c>
      <c r="CS136" s="16" t="s">
        <v>290</v>
      </c>
      <c r="CT136" s="14">
        <v>900</v>
      </c>
      <c r="CU136" s="14">
        <v>16</v>
      </c>
      <c r="CV136" s="98">
        <v>16</v>
      </c>
      <c r="CW136" s="98" t="s">
        <v>62</v>
      </c>
      <c r="CX136" s="103">
        <v>16</v>
      </c>
      <c r="CY136" s="11">
        <v>20</v>
      </c>
      <c r="CZ136" s="42">
        <v>2</v>
      </c>
      <c r="DA136" s="107">
        <v>900</v>
      </c>
      <c r="DB136" s="18">
        <v>27.75</v>
      </c>
      <c r="DC136" s="18">
        <v>3.5</v>
      </c>
      <c r="DD136" s="18">
        <v>18.5</v>
      </c>
      <c r="DE136" s="11">
        <v>1.625</v>
      </c>
      <c r="DF136" s="11">
        <v>20</v>
      </c>
      <c r="DG136" s="11">
        <v>1.75</v>
      </c>
      <c r="DH136" s="11">
        <v>24.25</v>
      </c>
      <c r="DI136" s="42">
        <v>18</v>
      </c>
      <c r="DJ136" s="11" t="s">
        <v>174</v>
      </c>
      <c r="DK136" s="43" t="s">
        <v>5296</v>
      </c>
      <c r="DL136" s="90" t="s">
        <v>3796</v>
      </c>
      <c r="DM136" s="18">
        <v>0</v>
      </c>
      <c r="DN136" s="18" t="s">
        <v>3797</v>
      </c>
      <c r="DO136" t="s">
        <v>5108</v>
      </c>
      <c r="DP136">
        <v>16776960</v>
      </c>
      <c r="DQ136" t="s">
        <v>5064</v>
      </c>
      <c r="DR136" s="16" t="s">
        <v>290</v>
      </c>
    </row>
    <row r="137" spans="1:122" x14ac:dyDescent="0.35">
      <c r="A137" s="158" t="s">
        <v>6555</v>
      </c>
      <c r="B137" s="11">
        <v>8</v>
      </c>
      <c r="C137">
        <v>80</v>
      </c>
      <c r="D137" t="s">
        <v>299</v>
      </c>
      <c r="E137" s="21" t="s">
        <v>290</v>
      </c>
      <c r="F137" s="11">
        <v>8.625</v>
      </c>
      <c r="G137" s="12">
        <v>7.625</v>
      </c>
      <c r="H137" s="11">
        <v>0.5</v>
      </c>
      <c r="I137" t="s">
        <v>290</v>
      </c>
      <c r="J137">
        <v>80</v>
      </c>
      <c r="K137" s="21" t="s">
        <v>290</v>
      </c>
      <c r="L137" s="1" t="s">
        <v>299</v>
      </c>
      <c r="M137" t="s">
        <v>290</v>
      </c>
      <c r="N137" s="159" t="s">
        <v>290</v>
      </c>
      <c r="P137" s="18" t="s">
        <v>290</v>
      </c>
      <c r="Q137" s="18" t="s">
        <v>290</v>
      </c>
      <c r="S137" t="s">
        <v>290</v>
      </c>
      <c r="T137" t="s">
        <v>290</v>
      </c>
      <c r="V137" t="s">
        <v>290</v>
      </c>
      <c r="X137" s="158" t="s">
        <v>6555</v>
      </c>
      <c r="Y137" s="11">
        <v>8</v>
      </c>
      <c r="Z137">
        <v>80</v>
      </c>
      <c r="AA137" t="s">
        <v>299</v>
      </c>
      <c r="AB137" s="21" t="s">
        <v>290</v>
      </c>
      <c r="AC137" s="11">
        <v>8.625</v>
      </c>
      <c r="AD137" s="12">
        <v>7.625</v>
      </c>
      <c r="AE137" s="11">
        <v>0.5</v>
      </c>
      <c r="AF137" t="s">
        <v>290</v>
      </c>
      <c r="AG137">
        <v>80</v>
      </c>
      <c r="AH137" s="21" t="s">
        <v>290</v>
      </c>
      <c r="AI137" s="1" t="s">
        <v>299</v>
      </c>
      <c r="AJ137" t="s">
        <v>290</v>
      </c>
      <c r="AK137" s="159" t="s">
        <v>290</v>
      </c>
      <c r="BK137" t="str">
        <f t="shared" si="40"/>
        <v>900-NPS16x20</v>
      </c>
      <c r="BL137" s="49">
        <v>900</v>
      </c>
      <c r="BM137" s="50">
        <f t="shared" si="44"/>
        <v>16</v>
      </c>
      <c r="BN137" s="49">
        <v>16</v>
      </c>
      <c r="BO137" s="51">
        <v>27.75</v>
      </c>
      <c r="BP137" s="51">
        <v>3.5</v>
      </c>
      <c r="BQ137" s="51">
        <v>18.5</v>
      </c>
      <c r="BR137" s="50">
        <f t="shared" si="41"/>
        <v>2</v>
      </c>
      <c r="BS137" s="2">
        <v>20</v>
      </c>
      <c r="BT137" s="2">
        <v>20</v>
      </c>
      <c r="BU137" s="2">
        <v>1.75</v>
      </c>
      <c r="BV137" s="11">
        <v>1.625</v>
      </c>
      <c r="BW137" s="2">
        <v>24.25</v>
      </c>
      <c r="BX137" s="2" t="s">
        <v>174</v>
      </c>
      <c r="BY137" s="50">
        <f t="shared" si="42"/>
        <v>18</v>
      </c>
      <c r="BZ137" s="43" t="str">
        <f t="shared" si="43"/>
        <v>LONG FLANGE, 16-900RFLWN x 20</v>
      </c>
      <c r="CA137" s="54">
        <v>20</v>
      </c>
      <c r="CO137" t="s">
        <v>3955</v>
      </c>
      <c r="CP137">
        <v>5.0025000000000004</v>
      </c>
      <c r="CR137" t="s">
        <v>5299</v>
      </c>
      <c r="CS137" s="16" t="s">
        <v>290</v>
      </c>
      <c r="CT137" s="14">
        <v>900</v>
      </c>
      <c r="CU137" s="14">
        <v>16</v>
      </c>
      <c r="CV137" s="98">
        <v>18</v>
      </c>
      <c r="CW137" s="98" t="s">
        <v>62</v>
      </c>
      <c r="CX137" s="103">
        <v>16</v>
      </c>
      <c r="CY137" s="11">
        <v>20</v>
      </c>
      <c r="CZ137" s="42">
        <v>2</v>
      </c>
      <c r="DA137" s="107">
        <v>900</v>
      </c>
      <c r="DB137" s="18">
        <v>27.75</v>
      </c>
      <c r="DC137" s="18">
        <v>3.5</v>
      </c>
      <c r="DD137" s="18">
        <v>18.5</v>
      </c>
      <c r="DE137" s="11">
        <v>1.625</v>
      </c>
      <c r="DF137" s="11">
        <v>20</v>
      </c>
      <c r="DG137" s="11">
        <v>1.75</v>
      </c>
      <c r="DH137" s="11">
        <v>24.25</v>
      </c>
      <c r="DI137" s="42">
        <v>18</v>
      </c>
      <c r="DJ137" s="11" t="s">
        <v>174</v>
      </c>
      <c r="DK137" s="43" t="s">
        <v>5296</v>
      </c>
      <c r="DL137" s="90" t="s">
        <v>3796</v>
      </c>
      <c r="DM137" s="18">
        <v>0</v>
      </c>
      <c r="DN137" s="18" t="s">
        <v>3797</v>
      </c>
      <c r="DO137" t="s">
        <v>5108</v>
      </c>
      <c r="DP137">
        <v>16776960</v>
      </c>
      <c r="DQ137" t="s">
        <v>5064</v>
      </c>
      <c r="DR137" s="16" t="s">
        <v>290</v>
      </c>
    </row>
    <row r="138" spans="1:122" x14ac:dyDescent="0.35">
      <c r="A138" s="158" t="s">
        <v>6556</v>
      </c>
      <c r="B138" s="11">
        <v>8</v>
      </c>
      <c r="C138">
        <v>100</v>
      </c>
      <c r="D138" t="s">
        <v>299</v>
      </c>
      <c r="E138" s="21" t="s">
        <v>290</v>
      </c>
      <c r="F138" s="11">
        <v>8.625</v>
      </c>
      <c r="G138" s="12">
        <v>7.4390000000000001</v>
      </c>
      <c r="H138" s="11">
        <v>0.59299999999999997</v>
      </c>
      <c r="I138" t="s">
        <v>290</v>
      </c>
      <c r="J138">
        <v>100</v>
      </c>
      <c r="K138" s="21" t="s">
        <v>290</v>
      </c>
      <c r="L138" s="1" t="s">
        <v>299</v>
      </c>
      <c r="M138" t="s">
        <v>290</v>
      </c>
      <c r="N138" s="159" t="s">
        <v>290</v>
      </c>
      <c r="P138" s="18" t="s">
        <v>290</v>
      </c>
      <c r="Q138" s="18" t="s">
        <v>290</v>
      </c>
      <c r="S138" t="s">
        <v>290</v>
      </c>
      <c r="T138" t="s">
        <v>290</v>
      </c>
      <c r="V138" t="s">
        <v>290</v>
      </c>
      <c r="X138" s="158" t="s">
        <v>6556</v>
      </c>
      <c r="Y138" s="11">
        <v>8</v>
      </c>
      <c r="Z138">
        <v>100</v>
      </c>
      <c r="AA138" t="s">
        <v>299</v>
      </c>
      <c r="AB138" s="21" t="s">
        <v>290</v>
      </c>
      <c r="AC138" s="11">
        <v>8.625</v>
      </c>
      <c r="AD138" s="12">
        <v>7.4390000000000001</v>
      </c>
      <c r="AE138" s="11">
        <v>0.59299999999999997</v>
      </c>
      <c r="AF138" t="s">
        <v>290</v>
      </c>
      <c r="AG138">
        <v>100</v>
      </c>
      <c r="AH138" s="21" t="s">
        <v>290</v>
      </c>
      <c r="AI138" s="1" t="s">
        <v>299</v>
      </c>
      <c r="AJ138" t="s">
        <v>290</v>
      </c>
      <c r="AK138" s="159" t="s">
        <v>290</v>
      </c>
      <c r="BK138" t="str">
        <f t="shared" si="40"/>
        <v>900-NPS18x12</v>
      </c>
      <c r="BL138" s="14">
        <v>900</v>
      </c>
      <c r="BM138" s="42">
        <f t="shared" si="44"/>
        <v>18</v>
      </c>
      <c r="BN138" s="14">
        <v>18</v>
      </c>
      <c r="BO138" s="18">
        <v>31</v>
      </c>
      <c r="BP138" s="18">
        <v>4</v>
      </c>
      <c r="BQ138" s="18">
        <v>21</v>
      </c>
      <c r="BR138" s="42">
        <f t="shared" si="41"/>
        <v>2.125</v>
      </c>
      <c r="BS138" s="11">
        <v>22.25</v>
      </c>
      <c r="BT138" s="11">
        <v>20</v>
      </c>
      <c r="BU138" s="11">
        <v>2</v>
      </c>
      <c r="BV138" s="11">
        <v>1.875</v>
      </c>
      <c r="BW138" s="11">
        <v>27</v>
      </c>
      <c r="BX138" s="11">
        <v>949</v>
      </c>
      <c r="BY138" s="42">
        <f t="shared" si="42"/>
        <v>18</v>
      </c>
      <c r="BZ138" s="43" t="str">
        <f t="shared" si="43"/>
        <v>LONG FLANGE, 18-900RFLWN x 12</v>
      </c>
      <c r="CA138" s="14">
        <v>12</v>
      </c>
      <c r="CO138" t="s">
        <v>3956</v>
      </c>
      <c r="CP138">
        <v>5.0025000000000004</v>
      </c>
      <c r="CR138" t="s">
        <v>5300</v>
      </c>
      <c r="CS138" s="16" t="s">
        <v>290</v>
      </c>
      <c r="CT138" s="49">
        <v>900</v>
      </c>
      <c r="CU138" s="49">
        <v>16</v>
      </c>
      <c r="CV138" s="99">
        <v>20</v>
      </c>
      <c r="CW138" s="99" t="s">
        <v>62</v>
      </c>
      <c r="CX138" s="105">
        <v>16</v>
      </c>
      <c r="CY138" s="2">
        <v>20</v>
      </c>
      <c r="CZ138" s="50">
        <v>2</v>
      </c>
      <c r="DA138" s="107">
        <v>900</v>
      </c>
      <c r="DB138" s="51">
        <v>27.75</v>
      </c>
      <c r="DC138" s="51">
        <v>3.5</v>
      </c>
      <c r="DD138" s="51">
        <v>18.5</v>
      </c>
      <c r="DE138" s="2">
        <v>1.625</v>
      </c>
      <c r="DF138" s="2">
        <v>20</v>
      </c>
      <c r="DG138" s="2">
        <v>1.75</v>
      </c>
      <c r="DH138" s="2">
        <v>24.25</v>
      </c>
      <c r="DI138" s="50">
        <v>18</v>
      </c>
      <c r="DJ138" s="2" t="s">
        <v>174</v>
      </c>
      <c r="DK138" s="43" t="s">
        <v>5296</v>
      </c>
      <c r="DL138" s="90" t="s">
        <v>3796</v>
      </c>
      <c r="DM138" s="18">
        <v>0</v>
      </c>
      <c r="DN138" s="18" t="s">
        <v>3797</v>
      </c>
      <c r="DO138" t="s">
        <v>5108</v>
      </c>
      <c r="DP138">
        <v>16776960</v>
      </c>
      <c r="DQ138" t="s">
        <v>5064</v>
      </c>
      <c r="DR138" s="16" t="s">
        <v>290</v>
      </c>
    </row>
    <row r="139" spans="1:122" x14ac:dyDescent="0.35">
      <c r="A139" s="158" t="s">
        <v>6557</v>
      </c>
      <c r="B139" s="11">
        <v>8</v>
      </c>
      <c r="C139">
        <v>120</v>
      </c>
      <c r="D139" t="s">
        <v>299</v>
      </c>
      <c r="E139" s="21" t="s">
        <v>290</v>
      </c>
      <c r="F139" s="11">
        <v>8.625</v>
      </c>
      <c r="G139" s="12">
        <v>7.1890000000000001</v>
      </c>
      <c r="H139" s="11">
        <v>0.71799999999999997</v>
      </c>
      <c r="I139" t="s">
        <v>290</v>
      </c>
      <c r="J139">
        <v>120</v>
      </c>
      <c r="K139" s="21" t="s">
        <v>290</v>
      </c>
      <c r="L139" s="1" t="s">
        <v>299</v>
      </c>
      <c r="M139" t="s">
        <v>290</v>
      </c>
      <c r="N139" s="159" t="s">
        <v>290</v>
      </c>
      <c r="P139" s="18" t="s">
        <v>290</v>
      </c>
      <c r="Q139" s="18" t="s">
        <v>290</v>
      </c>
      <c r="S139" t="s">
        <v>290</v>
      </c>
      <c r="T139" t="s">
        <v>290</v>
      </c>
      <c r="V139" t="s">
        <v>290</v>
      </c>
      <c r="X139" s="158" t="s">
        <v>6557</v>
      </c>
      <c r="Y139" s="11">
        <v>8</v>
      </c>
      <c r="Z139">
        <v>120</v>
      </c>
      <c r="AA139" t="s">
        <v>299</v>
      </c>
      <c r="AB139" s="21" t="s">
        <v>290</v>
      </c>
      <c r="AC139" s="11">
        <v>8.625</v>
      </c>
      <c r="AD139" s="12">
        <v>7.1890000000000001</v>
      </c>
      <c r="AE139" s="11">
        <v>0.71799999999999997</v>
      </c>
      <c r="AF139" t="s">
        <v>290</v>
      </c>
      <c r="AG139">
        <v>120</v>
      </c>
      <c r="AH139" s="21" t="s">
        <v>290</v>
      </c>
      <c r="AI139" s="1" t="s">
        <v>299</v>
      </c>
      <c r="AJ139" t="s">
        <v>290</v>
      </c>
      <c r="AK139" s="159" t="s">
        <v>290</v>
      </c>
      <c r="BK139" t="str">
        <f t="shared" si="40"/>
        <v>900-NPS18x14</v>
      </c>
      <c r="BL139" s="14">
        <v>900</v>
      </c>
      <c r="BM139" s="42">
        <f t="shared" si="44"/>
        <v>18</v>
      </c>
      <c r="BN139" s="14">
        <v>18</v>
      </c>
      <c r="BO139" s="18">
        <v>31</v>
      </c>
      <c r="BP139" s="18">
        <v>4</v>
      </c>
      <c r="BQ139" s="18">
        <v>21</v>
      </c>
      <c r="BR139" s="42">
        <f t="shared" si="41"/>
        <v>2.125</v>
      </c>
      <c r="BS139" s="11">
        <v>22.25</v>
      </c>
      <c r="BT139" s="11">
        <v>20</v>
      </c>
      <c r="BU139" s="11">
        <v>2</v>
      </c>
      <c r="BV139" s="11">
        <v>1.875</v>
      </c>
      <c r="BW139" s="11">
        <v>27</v>
      </c>
      <c r="BX139" s="11" t="s">
        <v>174</v>
      </c>
      <c r="BY139" s="42">
        <f t="shared" si="42"/>
        <v>18</v>
      </c>
      <c r="BZ139" s="43" t="str">
        <f t="shared" si="43"/>
        <v>LONG FLANGE, 18-900RFLWN x 14</v>
      </c>
      <c r="CA139" s="53">
        <v>14</v>
      </c>
      <c r="CO139" t="s">
        <v>3957</v>
      </c>
      <c r="CP139">
        <v>5.0025000000000004</v>
      </c>
      <c r="CR139" t="s">
        <v>5301</v>
      </c>
      <c r="CS139" s="16" t="s">
        <v>290</v>
      </c>
      <c r="CT139" s="14">
        <v>900</v>
      </c>
      <c r="CU139" s="14">
        <v>18</v>
      </c>
      <c r="CV139" s="11">
        <v>12</v>
      </c>
      <c r="CW139" s="11" t="s">
        <v>62</v>
      </c>
      <c r="CX139" s="103">
        <v>18</v>
      </c>
      <c r="CY139" s="11">
        <v>22.25</v>
      </c>
      <c r="CZ139" s="42">
        <v>2.125</v>
      </c>
      <c r="DA139" s="107">
        <v>900</v>
      </c>
      <c r="DB139" s="18">
        <v>31</v>
      </c>
      <c r="DC139" s="18">
        <v>4</v>
      </c>
      <c r="DD139" s="18">
        <v>21</v>
      </c>
      <c r="DE139" s="11">
        <v>1.875</v>
      </c>
      <c r="DF139" s="11">
        <v>20</v>
      </c>
      <c r="DG139" s="11">
        <v>2</v>
      </c>
      <c r="DH139" s="11">
        <v>27</v>
      </c>
      <c r="DI139" s="42">
        <v>18</v>
      </c>
      <c r="DJ139" s="11">
        <v>949</v>
      </c>
      <c r="DK139" s="43" t="s">
        <v>5302</v>
      </c>
      <c r="DL139" s="90" t="s">
        <v>3796</v>
      </c>
      <c r="DM139" s="18">
        <v>0</v>
      </c>
      <c r="DN139" s="18" t="s">
        <v>3797</v>
      </c>
      <c r="DO139" t="s">
        <v>5111</v>
      </c>
      <c r="DP139">
        <v>16711935</v>
      </c>
      <c r="DQ139" t="s">
        <v>5064</v>
      </c>
      <c r="DR139" s="16" t="s">
        <v>290</v>
      </c>
    </row>
    <row r="140" spans="1:122" x14ac:dyDescent="0.35">
      <c r="A140" s="158" t="s">
        <v>6558</v>
      </c>
      <c r="B140" s="11">
        <v>8</v>
      </c>
      <c r="C140">
        <v>140</v>
      </c>
      <c r="D140" t="s">
        <v>299</v>
      </c>
      <c r="E140" s="21" t="s">
        <v>290</v>
      </c>
      <c r="F140" s="11">
        <v>8.625</v>
      </c>
      <c r="G140" s="12">
        <v>7.0009999999999994</v>
      </c>
      <c r="H140" s="11">
        <v>0.81200000000000006</v>
      </c>
      <c r="I140" t="s">
        <v>290</v>
      </c>
      <c r="J140">
        <v>140</v>
      </c>
      <c r="K140" s="21" t="s">
        <v>290</v>
      </c>
      <c r="L140" s="1" t="s">
        <v>299</v>
      </c>
      <c r="M140" t="s">
        <v>290</v>
      </c>
      <c r="N140" s="159" t="s">
        <v>290</v>
      </c>
      <c r="P140" s="18" t="s">
        <v>290</v>
      </c>
      <c r="Q140" s="18" t="s">
        <v>290</v>
      </c>
      <c r="S140" t="s">
        <v>290</v>
      </c>
      <c r="T140" t="s">
        <v>290</v>
      </c>
      <c r="V140" t="s">
        <v>290</v>
      </c>
      <c r="X140" s="158" t="s">
        <v>6558</v>
      </c>
      <c r="Y140" s="11">
        <v>8</v>
      </c>
      <c r="Z140">
        <v>140</v>
      </c>
      <c r="AA140" t="s">
        <v>299</v>
      </c>
      <c r="AB140" s="21" t="s">
        <v>290</v>
      </c>
      <c r="AC140" s="11">
        <v>8.625</v>
      </c>
      <c r="AD140" s="12">
        <v>7.0009999999999994</v>
      </c>
      <c r="AE140" s="11">
        <v>0.81200000000000006</v>
      </c>
      <c r="AF140" t="s">
        <v>290</v>
      </c>
      <c r="AG140">
        <v>140</v>
      </c>
      <c r="AH140" s="21" t="s">
        <v>290</v>
      </c>
      <c r="AI140" s="1" t="s">
        <v>299</v>
      </c>
      <c r="AJ140" t="s">
        <v>290</v>
      </c>
      <c r="AK140" s="159" t="s">
        <v>290</v>
      </c>
      <c r="BK140" t="str">
        <f t="shared" si="40"/>
        <v>900-NPS18x16</v>
      </c>
      <c r="BL140" s="14">
        <v>900</v>
      </c>
      <c r="BM140" s="42">
        <f t="shared" si="44"/>
        <v>18</v>
      </c>
      <c r="BN140" s="14">
        <v>18</v>
      </c>
      <c r="BO140" s="18">
        <v>31</v>
      </c>
      <c r="BP140" s="18">
        <v>4</v>
      </c>
      <c r="BQ140" s="18">
        <v>21</v>
      </c>
      <c r="BR140" s="42">
        <f t="shared" si="41"/>
        <v>2.125</v>
      </c>
      <c r="BS140" s="11">
        <v>22.25</v>
      </c>
      <c r="BT140" s="11">
        <v>20</v>
      </c>
      <c r="BU140" s="11">
        <v>2</v>
      </c>
      <c r="BV140" s="11">
        <v>1.875</v>
      </c>
      <c r="BW140" s="11">
        <v>27</v>
      </c>
      <c r="BX140" s="11" t="s">
        <v>174</v>
      </c>
      <c r="BY140" s="42">
        <f t="shared" si="42"/>
        <v>18</v>
      </c>
      <c r="BZ140" s="43" t="str">
        <f t="shared" si="43"/>
        <v>LONG FLANGE, 18-900RFLWN x 16</v>
      </c>
      <c r="CA140" s="53">
        <v>16</v>
      </c>
      <c r="CO140" t="s">
        <v>3958</v>
      </c>
      <c r="CP140">
        <v>5.0025000000000004</v>
      </c>
      <c r="CR140" t="s">
        <v>5303</v>
      </c>
      <c r="CS140" s="16" t="s">
        <v>290</v>
      </c>
      <c r="CT140" s="14">
        <v>900</v>
      </c>
      <c r="CU140" s="14">
        <v>18</v>
      </c>
      <c r="CV140" s="98">
        <v>14</v>
      </c>
      <c r="CW140" s="98" t="s">
        <v>62</v>
      </c>
      <c r="CX140" s="103">
        <v>18</v>
      </c>
      <c r="CY140" s="11">
        <v>22.25</v>
      </c>
      <c r="CZ140" s="42">
        <v>2.125</v>
      </c>
      <c r="DA140" s="107">
        <v>900</v>
      </c>
      <c r="DB140" s="18">
        <v>31</v>
      </c>
      <c r="DC140" s="18">
        <v>4</v>
      </c>
      <c r="DD140" s="18">
        <v>21</v>
      </c>
      <c r="DE140" s="11">
        <v>1.875</v>
      </c>
      <c r="DF140" s="11">
        <v>20</v>
      </c>
      <c r="DG140" s="11">
        <v>2</v>
      </c>
      <c r="DH140" s="11">
        <v>27</v>
      </c>
      <c r="DI140" s="42">
        <v>18</v>
      </c>
      <c r="DJ140" s="11" t="s">
        <v>174</v>
      </c>
      <c r="DK140" s="43" t="s">
        <v>5302</v>
      </c>
      <c r="DL140" s="90" t="s">
        <v>3796</v>
      </c>
      <c r="DM140" s="18">
        <v>0</v>
      </c>
      <c r="DN140" s="18" t="s">
        <v>3797</v>
      </c>
      <c r="DO140" t="s">
        <v>5111</v>
      </c>
      <c r="DP140">
        <v>16711935</v>
      </c>
      <c r="DQ140" t="s">
        <v>5064</v>
      </c>
      <c r="DR140" s="16" t="s">
        <v>290</v>
      </c>
    </row>
    <row r="141" spans="1:122" x14ac:dyDescent="0.35">
      <c r="A141" s="158" t="s">
        <v>6559</v>
      </c>
      <c r="B141" s="11">
        <v>8</v>
      </c>
      <c r="C141" s="11">
        <v>160</v>
      </c>
      <c r="D141" t="s">
        <v>299</v>
      </c>
      <c r="E141" s="21" t="s">
        <v>290</v>
      </c>
      <c r="F141" s="11">
        <v>8.625</v>
      </c>
      <c r="G141" s="12">
        <v>6.8129999999999997</v>
      </c>
      <c r="H141" s="11">
        <v>0.90600000000000003</v>
      </c>
      <c r="I141" t="s">
        <v>290</v>
      </c>
      <c r="J141" s="11">
        <v>160</v>
      </c>
      <c r="K141" s="21" t="s">
        <v>290</v>
      </c>
      <c r="L141" s="1" t="s">
        <v>299</v>
      </c>
      <c r="M141" t="s">
        <v>290</v>
      </c>
      <c r="N141" s="159" t="s">
        <v>290</v>
      </c>
      <c r="P141" s="18" t="s">
        <v>290</v>
      </c>
      <c r="Q141" s="18" t="s">
        <v>290</v>
      </c>
      <c r="S141" t="s">
        <v>290</v>
      </c>
      <c r="T141" t="s">
        <v>290</v>
      </c>
      <c r="V141" t="s">
        <v>290</v>
      </c>
      <c r="X141" s="158" t="s">
        <v>6559</v>
      </c>
      <c r="Y141" s="11">
        <v>8</v>
      </c>
      <c r="Z141" s="11">
        <v>160</v>
      </c>
      <c r="AA141" t="s">
        <v>299</v>
      </c>
      <c r="AB141" s="21" t="s">
        <v>290</v>
      </c>
      <c r="AC141" s="11">
        <v>8.625</v>
      </c>
      <c r="AD141" s="12">
        <v>6.8129999999999997</v>
      </c>
      <c r="AE141" s="11">
        <v>0.90600000000000003</v>
      </c>
      <c r="AF141" t="s">
        <v>290</v>
      </c>
      <c r="AG141" s="11">
        <v>160</v>
      </c>
      <c r="AH141" s="21" t="s">
        <v>290</v>
      </c>
      <c r="AI141" s="1" t="s">
        <v>299</v>
      </c>
      <c r="AJ141" t="s">
        <v>290</v>
      </c>
      <c r="AK141" s="159" t="s">
        <v>290</v>
      </c>
      <c r="BK141" t="str">
        <f t="shared" si="40"/>
        <v>900-NPS18x18</v>
      </c>
      <c r="BL141" s="14">
        <v>900</v>
      </c>
      <c r="BM141" s="42">
        <f t="shared" si="44"/>
        <v>18</v>
      </c>
      <c r="BN141" s="14">
        <v>18</v>
      </c>
      <c r="BO141" s="18">
        <v>31</v>
      </c>
      <c r="BP141" s="18">
        <v>4</v>
      </c>
      <c r="BQ141" s="18">
        <v>21</v>
      </c>
      <c r="BR141" s="42">
        <f t="shared" si="41"/>
        <v>2.125</v>
      </c>
      <c r="BS141" s="11">
        <v>22.25</v>
      </c>
      <c r="BT141" s="11">
        <v>20</v>
      </c>
      <c r="BU141" s="11">
        <v>2</v>
      </c>
      <c r="BV141" s="11">
        <v>1.875</v>
      </c>
      <c r="BW141" s="11">
        <v>27</v>
      </c>
      <c r="BX141" s="11" t="s">
        <v>174</v>
      </c>
      <c r="BY141" s="42">
        <f t="shared" si="42"/>
        <v>18</v>
      </c>
      <c r="BZ141" s="43" t="str">
        <f t="shared" si="43"/>
        <v>LONG FLANGE, 18-900RFLWN x 18</v>
      </c>
      <c r="CA141" s="53">
        <v>18</v>
      </c>
      <c r="CO141" t="s">
        <v>3959</v>
      </c>
      <c r="CP141">
        <v>5.0025000000000004</v>
      </c>
      <c r="CR141" t="s">
        <v>5304</v>
      </c>
      <c r="CS141" s="16" t="s">
        <v>290</v>
      </c>
      <c r="CT141" s="14">
        <v>900</v>
      </c>
      <c r="CU141" s="14">
        <v>18</v>
      </c>
      <c r="CV141" s="98">
        <v>16</v>
      </c>
      <c r="CW141" s="98" t="s">
        <v>62</v>
      </c>
      <c r="CX141" s="103">
        <v>18</v>
      </c>
      <c r="CY141" s="11">
        <v>22.25</v>
      </c>
      <c r="CZ141" s="42">
        <v>2.125</v>
      </c>
      <c r="DA141" s="107">
        <v>900</v>
      </c>
      <c r="DB141" s="18">
        <v>31</v>
      </c>
      <c r="DC141" s="18">
        <v>4</v>
      </c>
      <c r="DD141" s="18">
        <v>21</v>
      </c>
      <c r="DE141" s="11">
        <v>1.875</v>
      </c>
      <c r="DF141" s="11">
        <v>20</v>
      </c>
      <c r="DG141" s="11">
        <v>2</v>
      </c>
      <c r="DH141" s="11">
        <v>27</v>
      </c>
      <c r="DI141" s="42">
        <v>18</v>
      </c>
      <c r="DJ141" s="11" t="s">
        <v>174</v>
      </c>
      <c r="DK141" s="43" t="s">
        <v>5302</v>
      </c>
      <c r="DL141" s="90" t="s">
        <v>3796</v>
      </c>
      <c r="DM141" s="18">
        <v>0</v>
      </c>
      <c r="DN141" s="18" t="s">
        <v>3797</v>
      </c>
      <c r="DO141" t="s">
        <v>5111</v>
      </c>
      <c r="DP141">
        <v>16711935</v>
      </c>
      <c r="DQ141" t="s">
        <v>5064</v>
      </c>
      <c r="DR141" s="16" t="s">
        <v>290</v>
      </c>
    </row>
    <row r="142" spans="1:122" x14ac:dyDescent="0.35">
      <c r="A142" s="158" t="s">
        <v>6560</v>
      </c>
      <c r="B142" s="11">
        <v>8</v>
      </c>
      <c r="C142" s="11" t="s">
        <v>272</v>
      </c>
      <c r="D142" t="s">
        <v>299</v>
      </c>
      <c r="E142" s="21" t="s">
        <v>290</v>
      </c>
      <c r="F142" s="11">
        <v>8.625</v>
      </c>
      <c r="G142" s="12">
        <v>7.625</v>
      </c>
      <c r="H142" s="11">
        <v>0.5</v>
      </c>
      <c r="I142" t="s">
        <v>272</v>
      </c>
      <c r="J142" s="11">
        <v>2</v>
      </c>
      <c r="K142" s="21" t="s">
        <v>290</v>
      </c>
      <c r="L142" s="1" t="s">
        <v>299</v>
      </c>
      <c r="M142" t="s">
        <v>290</v>
      </c>
      <c r="N142" s="159" t="s">
        <v>290</v>
      </c>
      <c r="P142" s="18" t="s">
        <v>290</v>
      </c>
      <c r="Q142" s="18" t="s">
        <v>290</v>
      </c>
      <c r="S142" t="s">
        <v>290</v>
      </c>
      <c r="T142" t="s">
        <v>290</v>
      </c>
      <c r="V142" t="s">
        <v>290</v>
      </c>
      <c r="X142" s="158" t="s">
        <v>6560</v>
      </c>
      <c r="Y142" s="11">
        <v>8</v>
      </c>
      <c r="Z142" s="11" t="s">
        <v>272</v>
      </c>
      <c r="AA142" t="s">
        <v>299</v>
      </c>
      <c r="AB142" s="21" t="s">
        <v>290</v>
      </c>
      <c r="AC142" s="11">
        <v>8.625</v>
      </c>
      <c r="AD142" s="12">
        <v>7.625</v>
      </c>
      <c r="AE142" s="11">
        <v>0.5</v>
      </c>
      <c r="AF142" t="s">
        <v>272</v>
      </c>
      <c r="AG142" s="11">
        <v>2</v>
      </c>
      <c r="AH142" s="21" t="s">
        <v>290</v>
      </c>
      <c r="AI142" s="1" t="s">
        <v>299</v>
      </c>
      <c r="AJ142" t="s">
        <v>290</v>
      </c>
      <c r="AK142" s="159" t="s">
        <v>290</v>
      </c>
      <c r="BK142" t="str">
        <f t="shared" si="40"/>
        <v>900-NPS18x20</v>
      </c>
      <c r="BL142" s="49">
        <v>900</v>
      </c>
      <c r="BM142" s="50">
        <f t="shared" si="44"/>
        <v>18</v>
      </c>
      <c r="BN142" s="49">
        <v>18</v>
      </c>
      <c r="BO142" s="51">
        <v>31</v>
      </c>
      <c r="BP142" s="51">
        <v>4</v>
      </c>
      <c r="BQ142" s="51">
        <v>21</v>
      </c>
      <c r="BR142" s="50">
        <f t="shared" si="41"/>
        <v>2.125</v>
      </c>
      <c r="BS142" s="2">
        <v>22.25</v>
      </c>
      <c r="BT142" s="2">
        <v>20</v>
      </c>
      <c r="BU142" s="2">
        <v>2</v>
      </c>
      <c r="BV142" s="11">
        <v>1.875</v>
      </c>
      <c r="BW142" s="2">
        <v>27</v>
      </c>
      <c r="BX142" s="2" t="s">
        <v>174</v>
      </c>
      <c r="BY142" s="50">
        <f t="shared" si="42"/>
        <v>18</v>
      </c>
      <c r="BZ142" s="43" t="str">
        <f t="shared" si="43"/>
        <v>LONG FLANGE, 18-900RFLWN x 20</v>
      </c>
      <c r="CA142" s="54">
        <v>20</v>
      </c>
      <c r="CO142" t="s">
        <v>3960</v>
      </c>
      <c r="CP142">
        <v>5.0025000000000004</v>
      </c>
      <c r="CR142" t="s">
        <v>5305</v>
      </c>
      <c r="CS142" s="16" t="s">
        <v>290</v>
      </c>
      <c r="CT142" s="14">
        <v>900</v>
      </c>
      <c r="CU142" s="14">
        <v>18</v>
      </c>
      <c r="CV142" s="98">
        <v>18</v>
      </c>
      <c r="CW142" s="98" t="s">
        <v>62</v>
      </c>
      <c r="CX142" s="103">
        <v>18</v>
      </c>
      <c r="CY142" s="11">
        <v>22.25</v>
      </c>
      <c r="CZ142" s="42">
        <v>2.125</v>
      </c>
      <c r="DA142" s="107">
        <v>900</v>
      </c>
      <c r="DB142" s="18">
        <v>31</v>
      </c>
      <c r="DC142" s="18">
        <v>4</v>
      </c>
      <c r="DD142" s="18">
        <v>21</v>
      </c>
      <c r="DE142" s="11">
        <v>1.875</v>
      </c>
      <c r="DF142" s="11">
        <v>20</v>
      </c>
      <c r="DG142" s="11">
        <v>2</v>
      </c>
      <c r="DH142" s="11">
        <v>27</v>
      </c>
      <c r="DI142" s="42">
        <v>18</v>
      </c>
      <c r="DJ142" s="11" t="s">
        <v>174</v>
      </c>
      <c r="DK142" s="43" t="s">
        <v>5302</v>
      </c>
      <c r="DL142" s="90" t="s">
        <v>3796</v>
      </c>
      <c r="DM142" s="18">
        <v>0</v>
      </c>
      <c r="DN142" s="18" t="s">
        <v>3797</v>
      </c>
      <c r="DO142" t="s">
        <v>5111</v>
      </c>
      <c r="DP142">
        <v>16711935</v>
      </c>
      <c r="DQ142" t="s">
        <v>5064</v>
      </c>
      <c r="DR142" s="16" t="s">
        <v>290</v>
      </c>
    </row>
    <row r="143" spans="1:122" x14ac:dyDescent="0.35">
      <c r="A143" s="158" t="s">
        <v>6561</v>
      </c>
      <c r="B143" s="11">
        <v>8</v>
      </c>
      <c r="C143" t="s">
        <v>273</v>
      </c>
      <c r="D143" t="s">
        <v>299</v>
      </c>
      <c r="E143" s="24" t="s">
        <v>290</v>
      </c>
      <c r="F143" s="11">
        <v>8.625</v>
      </c>
      <c r="G143" s="12">
        <v>6.875</v>
      </c>
      <c r="H143" s="11">
        <v>0.875</v>
      </c>
      <c r="I143" s="11" t="s">
        <v>273</v>
      </c>
      <c r="J143">
        <v>4</v>
      </c>
      <c r="K143" s="24" t="s">
        <v>290</v>
      </c>
      <c r="L143" s="1" t="s">
        <v>299</v>
      </c>
      <c r="M143" t="s">
        <v>290</v>
      </c>
      <c r="N143" s="159" t="s">
        <v>290</v>
      </c>
      <c r="P143" s="18" t="s">
        <v>290</v>
      </c>
      <c r="Q143" s="18" t="s">
        <v>290</v>
      </c>
      <c r="S143" t="s">
        <v>290</v>
      </c>
      <c r="T143" t="s">
        <v>290</v>
      </c>
      <c r="V143" t="s">
        <v>290</v>
      </c>
      <c r="X143" s="158" t="s">
        <v>6561</v>
      </c>
      <c r="Y143" s="11">
        <v>8</v>
      </c>
      <c r="Z143" t="s">
        <v>273</v>
      </c>
      <c r="AA143" t="s">
        <v>299</v>
      </c>
      <c r="AB143" s="24" t="s">
        <v>290</v>
      </c>
      <c r="AC143" s="11">
        <v>8.625</v>
      </c>
      <c r="AD143" s="12">
        <v>6.875</v>
      </c>
      <c r="AE143" s="11">
        <v>0.875</v>
      </c>
      <c r="AF143" s="11" t="s">
        <v>273</v>
      </c>
      <c r="AG143">
        <v>4</v>
      </c>
      <c r="AH143" s="24" t="s">
        <v>290</v>
      </c>
      <c r="AI143" s="1" t="s">
        <v>299</v>
      </c>
      <c r="AJ143" t="s">
        <v>290</v>
      </c>
      <c r="AK143" s="159" t="s">
        <v>290</v>
      </c>
      <c r="BK143" t="str">
        <f t="shared" si="40"/>
        <v>900-NPS20x12</v>
      </c>
      <c r="BL143" s="14">
        <v>900</v>
      </c>
      <c r="BM143" s="42">
        <f t="shared" si="44"/>
        <v>20</v>
      </c>
      <c r="BN143" s="14">
        <v>20</v>
      </c>
      <c r="BO143" s="18">
        <v>33.75</v>
      </c>
      <c r="BP143" s="18">
        <v>4.25</v>
      </c>
      <c r="BQ143" s="18">
        <v>23</v>
      </c>
      <c r="BR143" s="42">
        <f t="shared" si="41"/>
        <v>2.25</v>
      </c>
      <c r="BS143" s="11">
        <v>24.5</v>
      </c>
      <c r="BT143" s="11">
        <v>20</v>
      </c>
      <c r="BU143" s="11">
        <v>2.125</v>
      </c>
      <c r="BV143" s="11">
        <v>2</v>
      </c>
      <c r="BW143" s="11">
        <v>29.5</v>
      </c>
      <c r="BX143" s="11">
        <v>1040</v>
      </c>
      <c r="BY143" s="42">
        <f t="shared" si="42"/>
        <v>18</v>
      </c>
      <c r="BZ143" s="43" t="str">
        <f t="shared" si="43"/>
        <v>LONG FLANGE, 20-900RFLWN x 12</v>
      </c>
      <c r="CA143" s="14">
        <v>12</v>
      </c>
      <c r="CO143" t="s">
        <v>3961</v>
      </c>
      <c r="CP143">
        <v>5.0025000000000004</v>
      </c>
      <c r="CR143" t="s">
        <v>5306</v>
      </c>
      <c r="CS143" s="16" t="s">
        <v>290</v>
      </c>
      <c r="CT143" s="49">
        <v>900</v>
      </c>
      <c r="CU143" s="49">
        <v>18</v>
      </c>
      <c r="CV143" s="99">
        <v>20</v>
      </c>
      <c r="CW143" s="99" t="s">
        <v>62</v>
      </c>
      <c r="CX143" s="105">
        <v>18</v>
      </c>
      <c r="CY143" s="2">
        <v>22.25</v>
      </c>
      <c r="CZ143" s="50">
        <v>2.125</v>
      </c>
      <c r="DA143" s="107">
        <v>900</v>
      </c>
      <c r="DB143" s="51">
        <v>31</v>
      </c>
      <c r="DC143" s="51">
        <v>4</v>
      </c>
      <c r="DD143" s="51">
        <v>21</v>
      </c>
      <c r="DE143" s="2">
        <v>1.875</v>
      </c>
      <c r="DF143" s="2">
        <v>20</v>
      </c>
      <c r="DG143" s="2">
        <v>2</v>
      </c>
      <c r="DH143" s="2">
        <v>27</v>
      </c>
      <c r="DI143" s="50">
        <v>18</v>
      </c>
      <c r="DJ143" s="2" t="s">
        <v>174</v>
      </c>
      <c r="DK143" s="43" t="s">
        <v>5302</v>
      </c>
      <c r="DL143" s="90" t="s">
        <v>3796</v>
      </c>
      <c r="DM143" s="18">
        <v>0</v>
      </c>
      <c r="DN143" s="18" t="s">
        <v>3797</v>
      </c>
      <c r="DO143" t="s">
        <v>5111</v>
      </c>
      <c r="DP143">
        <v>16711935</v>
      </c>
      <c r="DQ143" t="s">
        <v>5064</v>
      </c>
      <c r="DR143" s="16" t="s">
        <v>290</v>
      </c>
    </row>
    <row r="144" spans="1:122" x14ac:dyDescent="0.35">
      <c r="A144" s="160" t="s">
        <v>6562</v>
      </c>
      <c r="B144" s="2">
        <v>9</v>
      </c>
      <c r="C144" s="2" t="s">
        <v>272</v>
      </c>
      <c r="D144" s="4" t="s">
        <v>299</v>
      </c>
      <c r="E144" s="22" t="s">
        <v>290</v>
      </c>
      <c r="F144" s="2">
        <v>9.625</v>
      </c>
      <c r="G144" s="3">
        <v>8.625</v>
      </c>
      <c r="H144" s="2">
        <v>0.5</v>
      </c>
      <c r="I144" s="4" t="s">
        <v>272</v>
      </c>
      <c r="J144" s="2">
        <v>2</v>
      </c>
      <c r="K144" s="22" t="s">
        <v>290</v>
      </c>
      <c r="L144" s="6" t="s">
        <v>299</v>
      </c>
      <c r="M144" s="4" t="s">
        <v>290</v>
      </c>
      <c r="N144" s="161" t="s">
        <v>290</v>
      </c>
      <c r="P144" s="18" t="s">
        <v>290</v>
      </c>
      <c r="Q144" s="18" t="s">
        <v>290</v>
      </c>
      <c r="S144" t="s">
        <v>290</v>
      </c>
      <c r="T144" t="s">
        <v>290</v>
      </c>
      <c r="V144" t="s">
        <v>290</v>
      </c>
      <c r="X144" s="160" t="s">
        <v>6562</v>
      </c>
      <c r="Y144" s="2">
        <v>9</v>
      </c>
      <c r="Z144" s="2" t="s">
        <v>272</v>
      </c>
      <c r="AA144" s="4" t="s">
        <v>299</v>
      </c>
      <c r="AB144" s="22" t="s">
        <v>290</v>
      </c>
      <c r="AC144" s="2">
        <v>9.625</v>
      </c>
      <c r="AD144" s="3">
        <v>8.625</v>
      </c>
      <c r="AE144" s="2">
        <v>0.5</v>
      </c>
      <c r="AF144" s="4" t="s">
        <v>272</v>
      </c>
      <c r="AG144" s="2">
        <v>2</v>
      </c>
      <c r="AH144" s="22" t="s">
        <v>290</v>
      </c>
      <c r="AI144" s="6" t="s">
        <v>299</v>
      </c>
      <c r="AJ144" s="4" t="s">
        <v>290</v>
      </c>
      <c r="AK144" s="161" t="s">
        <v>290</v>
      </c>
      <c r="BK144" t="str">
        <f t="shared" si="40"/>
        <v>900-NPS20x14</v>
      </c>
      <c r="BL144" s="14">
        <v>900</v>
      </c>
      <c r="BM144" s="42">
        <f t="shared" si="44"/>
        <v>20</v>
      </c>
      <c r="BN144" s="14">
        <v>20</v>
      </c>
      <c r="BO144" s="18">
        <v>33.75</v>
      </c>
      <c r="BP144" s="18">
        <v>4.25</v>
      </c>
      <c r="BQ144" s="18">
        <v>23</v>
      </c>
      <c r="BR144" s="42">
        <f t="shared" si="41"/>
        <v>2.25</v>
      </c>
      <c r="BS144" s="11">
        <v>24.5</v>
      </c>
      <c r="BT144" s="11">
        <v>20</v>
      </c>
      <c r="BU144" s="11">
        <v>2.125</v>
      </c>
      <c r="BV144" s="11">
        <v>2</v>
      </c>
      <c r="BW144" s="11">
        <v>29.5</v>
      </c>
      <c r="BX144" s="11" t="s">
        <v>174</v>
      </c>
      <c r="BY144" s="42">
        <f t="shared" si="42"/>
        <v>18</v>
      </c>
      <c r="BZ144" s="43" t="str">
        <f t="shared" si="43"/>
        <v>LONG FLANGE, 20-900RFLWN x 14</v>
      </c>
      <c r="CA144" s="53">
        <v>14</v>
      </c>
      <c r="CO144" t="s">
        <v>3962</v>
      </c>
      <c r="CP144">
        <v>5.0025000000000004</v>
      </c>
      <c r="CR144" t="s">
        <v>5307</v>
      </c>
      <c r="CS144" s="16" t="s">
        <v>290</v>
      </c>
      <c r="CT144" s="14">
        <v>900</v>
      </c>
      <c r="CU144" s="14">
        <v>20</v>
      </c>
      <c r="CV144" s="11">
        <v>12</v>
      </c>
      <c r="CW144" s="11" t="s">
        <v>62</v>
      </c>
      <c r="CX144" s="103">
        <v>20</v>
      </c>
      <c r="CY144" s="11">
        <v>24.5</v>
      </c>
      <c r="CZ144" s="42">
        <v>2.25</v>
      </c>
      <c r="DA144" s="107">
        <v>900</v>
      </c>
      <c r="DB144" s="18">
        <v>33.75</v>
      </c>
      <c r="DC144" s="18">
        <v>4.25</v>
      </c>
      <c r="DD144" s="18">
        <v>23</v>
      </c>
      <c r="DE144" s="11">
        <v>2</v>
      </c>
      <c r="DF144" s="11">
        <v>20</v>
      </c>
      <c r="DG144" s="11">
        <v>2.125</v>
      </c>
      <c r="DH144" s="11">
        <v>29.5</v>
      </c>
      <c r="DI144" s="42">
        <v>18</v>
      </c>
      <c r="DJ144" s="11">
        <v>1040</v>
      </c>
      <c r="DK144" s="43" t="s">
        <v>5308</v>
      </c>
      <c r="DL144" s="90" t="s">
        <v>3796</v>
      </c>
      <c r="DM144" s="18">
        <v>0</v>
      </c>
      <c r="DN144" s="18" t="s">
        <v>3797</v>
      </c>
      <c r="DO144" t="s">
        <v>5114</v>
      </c>
      <c r="DP144">
        <v>16744703</v>
      </c>
      <c r="DQ144" t="s">
        <v>5064</v>
      </c>
      <c r="DR144" s="16" t="s">
        <v>290</v>
      </c>
    </row>
    <row r="145" spans="1:122" x14ac:dyDescent="0.35">
      <c r="A145" s="156" t="s">
        <v>6563</v>
      </c>
      <c r="B145" s="11">
        <v>10</v>
      </c>
      <c r="C145" s="11">
        <v>5</v>
      </c>
      <c r="D145" t="s">
        <v>299</v>
      </c>
      <c r="E145" s="21" t="s">
        <v>290</v>
      </c>
      <c r="F145" s="11">
        <v>10.750000000000002</v>
      </c>
      <c r="G145" s="12">
        <v>10.482000000000001</v>
      </c>
      <c r="H145" s="11">
        <v>0.13400000000000001</v>
      </c>
      <c r="I145" t="s">
        <v>290</v>
      </c>
      <c r="J145" s="11">
        <v>5</v>
      </c>
      <c r="K145" s="21" t="s">
        <v>290</v>
      </c>
      <c r="L145" s="11" t="s">
        <v>299</v>
      </c>
      <c r="M145" t="s">
        <v>290</v>
      </c>
      <c r="N145" s="159" t="s">
        <v>290</v>
      </c>
      <c r="P145" s="18" t="s">
        <v>290</v>
      </c>
      <c r="Q145" s="18" t="s">
        <v>290</v>
      </c>
      <c r="S145" t="s">
        <v>290</v>
      </c>
      <c r="T145" t="s">
        <v>290</v>
      </c>
      <c r="V145" t="s">
        <v>290</v>
      </c>
      <c r="X145" s="156" t="s">
        <v>6563</v>
      </c>
      <c r="Y145" s="11">
        <v>10</v>
      </c>
      <c r="Z145" s="11">
        <v>5</v>
      </c>
      <c r="AA145" t="s">
        <v>299</v>
      </c>
      <c r="AB145" s="21" t="s">
        <v>290</v>
      </c>
      <c r="AC145" s="11">
        <v>10.750000000000002</v>
      </c>
      <c r="AD145" s="12">
        <v>10.482000000000001</v>
      </c>
      <c r="AE145" s="11">
        <v>0.13400000000000001</v>
      </c>
      <c r="AF145" t="s">
        <v>290</v>
      </c>
      <c r="AG145" s="11">
        <v>5</v>
      </c>
      <c r="AH145" s="21" t="s">
        <v>290</v>
      </c>
      <c r="AI145" s="11" t="s">
        <v>299</v>
      </c>
      <c r="AJ145" t="s">
        <v>290</v>
      </c>
      <c r="AK145" s="159" t="s">
        <v>290</v>
      </c>
      <c r="BK145" t="str">
        <f t="shared" si="40"/>
        <v>900-NPS20x16</v>
      </c>
      <c r="BL145" s="14">
        <v>900</v>
      </c>
      <c r="BM145" s="42">
        <f t="shared" si="44"/>
        <v>20</v>
      </c>
      <c r="BN145" s="14">
        <v>20</v>
      </c>
      <c r="BO145" s="18">
        <v>33.75</v>
      </c>
      <c r="BP145" s="18">
        <v>4.25</v>
      </c>
      <c r="BQ145" s="18">
        <v>23</v>
      </c>
      <c r="BR145" s="42">
        <f t="shared" si="41"/>
        <v>2.25</v>
      </c>
      <c r="BS145" s="11">
        <v>24.5</v>
      </c>
      <c r="BT145" s="11">
        <v>20</v>
      </c>
      <c r="BU145" s="11">
        <v>2.125</v>
      </c>
      <c r="BV145" s="11">
        <v>2</v>
      </c>
      <c r="BW145" s="11">
        <v>29.5</v>
      </c>
      <c r="BX145" s="11" t="s">
        <v>174</v>
      </c>
      <c r="BY145" s="42">
        <f t="shared" si="42"/>
        <v>18</v>
      </c>
      <c r="BZ145" s="43" t="str">
        <f t="shared" si="43"/>
        <v>LONG FLANGE, 20-900RFLWN x 16</v>
      </c>
      <c r="CA145" s="53">
        <v>16</v>
      </c>
      <c r="CO145" t="s">
        <v>3963</v>
      </c>
      <c r="CP145">
        <v>5.0025000000000004</v>
      </c>
      <c r="CR145" t="s">
        <v>5309</v>
      </c>
      <c r="CS145" s="16" t="s">
        <v>290</v>
      </c>
      <c r="CT145" s="14">
        <v>900</v>
      </c>
      <c r="CU145" s="14">
        <v>20</v>
      </c>
      <c r="CV145" s="98">
        <v>14</v>
      </c>
      <c r="CW145" s="98" t="s">
        <v>62</v>
      </c>
      <c r="CX145" s="103">
        <v>20</v>
      </c>
      <c r="CY145" s="11">
        <v>24.5</v>
      </c>
      <c r="CZ145" s="42">
        <v>2.25</v>
      </c>
      <c r="DA145" s="107">
        <v>900</v>
      </c>
      <c r="DB145" s="18">
        <v>33.75</v>
      </c>
      <c r="DC145" s="18">
        <v>4.25</v>
      </c>
      <c r="DD145" s="18">
        <v>23</v>
      </c>
      <c r="DE145" s="11">
        <v>2</v>
      </c>
      <c r="DF145" s="11">
        <v>20</v>
      </c>
      <c r="DG145" s="11">
        <v>2.125</v>
      </c>
      <c r="DH145" s="11">
        <v>29.5</v>
      </c>
      <c r="DI145" s="42">
        <v>18</v>
      </c>
      <c r="DJ145" s="11" t="s">
        <v>174</v>
      </c>
      <c r="DK145" s="43" t="s">
        <v>5308</v>
      </c>
      <c r="DL145" s="90" t="s">
        <v>3796</v>
      </c>
      <c r="DM145" s="18">
        <v>0</v>
      </c>
      <c r="DN145" s="18" t="s">
        <v>3797</v>
      </c>
      <c r="DO145" t="s">
        <v>5114</v>
      </c>
      <c r="DP145">
        <v>16744703</v>
      </c>
      <c r="DQ145" t="s">
        <v>5064</v>
      </c>
      <c r="DR145" s="16" t="s">
        <v>290</v>
      </c>
    </row>
    <row r="146" spans="1:122" x14ac:dyDescent="0.35">
      <c r="A146" s="156" t="s">
        <v>6564</v>
      </c>
      <c r="B146" s="11">
        <v>10</v>
      </c>
      <c r="C146" s="11">
        <v>10</v>
      </c>
      <c r="D146" t="s">
        <v>299</v>
      </c>
      <c r="E146" s="21" t="s">
        <v>290</v>
      </c>
      <c r="F146" s="11">
        <v>10.750000000000002</v>
      </c>
      <c r="G146" s="12">
        <v>10.420000000000002</v>
      </c>
      <c r="H146" s="11">
        <v>0.16500000000000001</v>
      </c>
      <c r="I146" t="s">
        <v>290</v>
      </c>
      <c r="J146" s="11">
        <v>10</v>
      </c>
      <c r="K146" s="21" t="s">
        <v>290</v>
      </c>
      <c r="L146" s="11" t="s">
        <v>299</v>
      </c>
      <c r="M146" t="s">
        <v>290</v>
      </c>
      <c r="N146" s="159" t="s">
        <v>290</v>
      </c>
      <c r="P146" s="18" t="s">
        <v>290</v>
      </c>
      <c r="Q146" s="18" t="s">
        <v>290</v>
      </c>
      <c r="S146" t="s">
        <v>290</v>
      </c>
      <c r="T146" t="s">
        <v>290</v>
      </c>
      <c r="V146" t="s">
        <v>290</v>
      </c>
      <c r="X146" s="156" t="s">
        <v>6564</v>
      </c>
      <c r="Y146" s="11">
        <v>10</v>
      </c>
      <c r="Z146" s="11">
        <v>10</v>
      </c>
      <c r="AA146" t="s">
        <v>299</v>
      </c>
      <c r="AB146" s="21" t="s">
        <v>290</v>
      </c>
      <c r="AC146" s="11">
        <v>10.750000000000002</v>
      </c>
      <c r="AD146" s="12">
        <v>10.420000000000002</v>
      </c>
      <c r="AE146" s="11">
        <v>0.16500000000000001</v>
      </c>
      <c r="AF146" t="s">
        <v>290</v>
      </c>
      <c r="AG146" s="11">
        <v>10</v>
      </c>
      <c r="AH146" s="21" t="s">
        <v>290</v>
      </c>
      <c r="AI146" s="11" t="s">
        <v>299</v>
      </c>
      <c r="AJ146" t="s">
        <v>290</v>
      </c>
      <c r="AK146" s="159" t="s">
        <v>290</v>
      </c>
      <c r="BK146" t="str">
        <f t="shared" si="40"/>
        <v>900-NPS20x18</v>
      </c>
      <c r="BL146" s="14">
        <v>900</v>
      </c>
      <c r="BM146" s="42">
        <f t="shared" si="44"/>
        <v>20</v>
      </c>
      <c r="BN146" s="14">
        <v>20</v>
      </c>
      <c r="BO146" s="18">
        <v>33.75</v>
      </c>
      <c r="BP146" s="18">
        <v>4.25</v>
      </c>
      <c r="BQ146" s="18">
        <v>23</v>
      </c>
      <c r="BR146" s="42">
        <f t="shared" si="41"/>
        <v>2.25</v>
      </c>
      <c r="BS146" s="11">
        <v>24.5</v>
      </c>
      <c r="BT146" s="11">
        <v>20</v>
      </c>
      <c r="BU146" s="11">
        <v>2.125</v>
      </c>
      <c r="BV146" s="11">
        <v>2</v>
      </c>
      <c r="BW146" s="11">
        <v>29.5</v>
      </c>
      <c r="BX146" s="11" t="s">
        <v>174</v>
      </c>
      <c r="BY146" s="42">
        <f t="shared" si="42"/>
        <v>18</v>
      </c>
      <c r="BZ146" s="43" t="str">
        <f t="shared" si="43"/>
        <v>LONG FLANGE, 20-900RFLWN x 18</v>
      </c>
      <c r="CA146" s="53">
        <v>18</v>
      </c>
      <c r="CO146" t="s">
        <v>3964</v>
      </c>
      <c r="CP146">
        <v>5.0025000000000004</v>
      </c>
      <c r="CR146" t="s">
        <v>5310</v>
      </c>
      <c r="CS146" s="16" t="s">
        <v>290</v>
      </c>
      <c r="CT146" s="14">
        <v>900</v>
      </c>
      <c r="CU146" s="14">
        <v>20</v>
      </c>
      <c r="CV146" s="98">
        <v>16</v>
      </c>
      <c r="CW146" s="98" t="s">
        <v>62</v>
      </c>
      <c r="CX146" s="103">
        <v>20</v>
      </c>
      <c r="CY146" s="11">
        <v>24.5</v>
      </c>
      <c r="CZ146" s="42">
        <v>2.25</v>
      </c>
      <c r="DA146" s="107">
        <v>900</v>
      </c>
      <c r="DB146" s="18">
        <v>33.75</v>
      </c>
      <c r="DC146" s="18">
        <v>4.25</v>
      </c>
      <c r="DD146" s="18">
        <v>23</v>
      </c>
      <c r="DE146" s="11">
        <v>2</v>
      </c>
      <c r="DF146" s="11">
        <v>20</v>
      </c>
      <c r="DG146" s="11">
        <v>2.125</v>
      </c>
      <c r="DH146" s="11">
        <v>29.5</v>
      </c>
      <c r="DI146" s="42">
        <v>18</v>
      </c>
      <c r="DJ146" s="11" t="s">
        <v>174</v>
      </c>
      <c r="DK146" s="43" t="s">
        <v>5308</v>
      </c>
      <c r="DL146" s="90" t="s">
        <v>3796</v>
      </c>
      <c r="DM146" s="18">
        <v>0</v>
      </c>
      <c r="DN146" s="18" t="s">
        <v>3797</v>
      </c>
      <c r="DO146" t="s">
        <v>5114</v>
      </c>
      <c r="DP146">
        <v>16744703</v>
      </c>
      <c r="DQ146" t="s">
        <v>5064</v>
      </c>
      <c r="DR146" s="16" t="s">
        <v>290</v>
      </c>
    </row>
    <row r="147" spans="1:122" x14ac:dyDescent="0.35">
      <c r="A147" s="158" t="s">
        <v>6565</v>
      </c>
      <c r="B147" s="11">
        <v>10</v>
      </c>
      <c r="C147" s="11">
        <v>20</v>
      </c>
      <c r="D147" t="s">
        <v>299</v>
      </c>
      <c r="E147" s="21" t="s">
        <v>290</v>
      </c>
      <c r="F147" s="11">
        <v>10.750000000000002</v>
      </c>
      <c r="G147" s="12">
        <v>10.250000000000002</v>
      </c>
      <c r="H147" s="11">
        <v>0.25</v>
      </c>
      <c r="I147" t="s">
        <v>290</v>
      </c>
      <c r="J147" s="11">
        <v>20</v>
      </c>
      <c r="K147" s="21" t="s">
        <v>290</v>
      </c>
      <c r="L147" s="1" t="s">
        <v>299</v>
      </c>
      <c r="M147" t="s">
        <v>290</v>
      </c>
      <c r="N147" s="159" t="s">
        <v>290</v>
      </c>
      <c r="P147" s="18" t="s">
        <v>290</v>
      </c>
      <c r="Q147" s="18" t="s">
        <v>290</v>
      </c>
      <c r="S147" t="s">
        <v>290</v>
      </c>
      <c r="T147" t="s">
        <v>290</v>
      </c>
      <c r="V147" t="s">
        <v>290</v>
      </c>
      <c r="X147" s="158" t="s">
        <v>6565</v>
      </c>
      <c r="Y147" s="11">
        <v>10</v>
      </c>
      <c r="Z147" s="11">
        <v>20</v>
      </c>
      <c r="AA147" t="s">
        <v>299</v>
      </c>
      <c r="AB147" s="21" t="s">
        <v>290</v>
      </c>
      <c r="AC147" s="11">
        <v>10.750000000000002</v>
      </c>
      <c r="AD147" s="12">
        <v>10.250000000000002</v>
      </c>
      <c r="AE147" s="11">
        <v>0.25</v>
      </c>
      <c r="AF147" t="s">
        <v>290</v>
      </c>
      <c r="AG147" s="11">
        <v>20</v>
      </c>
      <c r="AH147" s="21" t="s">
        <v>290</v>
      </c>
      <c r="AI147" s="1" t="s">
        <v>299</v>
      </c>
      <c r="AJ147" t="s">
        <v>290</v>
      </c>
      <c r="AK147" s="159" t="s">
        <v>290</v>
      </c>
      <c r="BK147" t="str">
        <f t="shared" si="40"/>
        <v>900-NPS20x20</v>
      </c>
      <c r="BL147" s="49">
        <v>900</v>
      </c>
      <c r="BM147" s="50">
        <f t="shared" si="44"/>
        <v>20</v>
      </c>
      <c r="BN147" s="49">
        <v>20</v>
      </c>
      <c r="BO147" s="51">
        <v>33.75</v>
      </c>
      <c r="BP147" s="51">
        <v>4.25</v>
      </c>
      <c r="BQ147" s="51">
        <v>23</v>
      </c>
      <c r="BR147" s="50">
        <f t="shared" si="41"/>
        <v>2.25</v>
      </c>
      <c r="BS147" s="2">
        <v>24.5</v>
      </c>
      <c r="BT147" s="2">
        <v>20</v>
      </c>
      <c r="BU147" s="2">
        <v>2.125</v>
      </c>
      <c r="BV147" s="11">
        <v>2</v>
      </c>
      <c r="BW147" s="2">
        <v>29.5</v>
      </c>
      <c r="BX147" s="2" t="s">
        <v>174</v>
      </c>
      <c r="BY147" s="50">
        <f t="shared" si="42"/>
        <v>18</v>
      </c>
      <c r="BZ147" s="43" t="str">
        <f t="shared" si="43"/>
        <v>LONG FLANGE, 20-900RFLWN x 20</v>
      </c>
      <c r="CA147" s="54">
        <v>20</v>
      </c>
      <c r="CO147" t="s">
        <v>3965</v>
      </c>
      <c r="CP147">
        <v>5.0025000000000004</v>
      </c>
      <c r="CR147" t="s">
        <v>5311</v>
      </c>
      <c r="CS147" s="16" t="s">
        <v>290</v>
      </c>
      <c r="CT147" s="14">
        <v>900</v>
      </c>
      <c r="CU147" s="14">
        <v>20</v>
      </c>
      <c r="CV147" s="98">
        <v>18</v>
      </c>
      <c r="CW147" s="98" t="s">
        <v>62</v>
      </c>
      <c r="CX147" s="103">
        <v>20</v>
      </c>
      <c r="CY147" s="11">
        <v>24.5</v>
      </c>
      <c r="CZ147" s="42">
        <v>2.25</v>
      </c>
      <c r="DA147" s="107">
        <v>900</v>
      </c>
      <c r="DB147" s="18">
        <v>33.75</v>
      </c>
      <c r="DC147" s="18">
        <v>4.25</v>
      </c>
      <c r="DD147" s="18">
        <v>23</v>
      </c>
      <c r="DE147" s="11">
        <v>2</v>
      </c>
      <c r="DF147" s="11">
        <v>20</v>
      </c>
      <c r="DG147" s="11">
        <v>2.125</v>
      </c>
      <c r="DH147" s="11">
        <v>29.5</v>
      </c>
      <c r="DI147" s="42">
        <v>18</v>
      </c>
      <c r="DJ147" s="11" t="s">
        <v>174</v>
      </c>
      <c r="DK147" s="43" t="s">
        <v>5308</v>
      </c>
      <c r="DL147" s="90" t="s">
        <v>3796</v>
      </c>
      <c r="DM147" s="18">
        <v>0</v>
      </c>
      <c r="DN147" s="18" t="s">
        <v>3797</v>
      </c>
      <c r="DO147" t="s">
        <v>5114</v>
      </c>
      <c r="DP147">
        <v>16744703</v>
      </c>
      <c r="DQ147" t="s">
        <v>5064</v>
      </c>
      <c r="DR147" s="16" t="s">
        <v>290</v>
      </c>
    </row>
    <row r="148" spans="1:122" x14ac:dyDescent="0.35">
      <c r="A148" s="158" t="s">
        <v>6566</v>
      </c>
      <c r="B148" s="11">
        <v>10</v>
      </c>
      <c r="C148">
        <v>30</v>
      </c>
      <c r="D148" t="s">
        <v>299</v>
      </c>
      <c r="E148" s="21" t="s">
        <v>290</v>
      </c>
      <c r="F148" s="11">
        <v>10.750000000000002</v>
      </c>
      <c r="G148" s="12">
        <v>10.136000000000001</v>
      </c>
      <c r="H148" s="11">
        <v>0.307</v>
      </c>
      <c r="I148" t="s">
        <v>290</v>
      </c>
      <c r="J148">
        <v>30</v>
      </c>
      <c r="K148" s="21" t="s">
        <v>290</v>
      </c>
      <c r="L148" s="1" t="s">
        <v>299</v>
      </c>
      <c r="M148" t="s">
        <v>290</v>
      </c>
      <c r="N148" s="159" t="s">
        <v>290</v>
      </c>
      <c r="P148" s="18" t="s">
        <v>290</v>
      </c>
      <c r="Q148" s="18" t="s">
        <v>290</v>
      </c>
      <c r="S148" t="s">
        <v>290</v>
      </c>
      <c r="T148" t="s">
        <v>290</v>
      </c>
      <c r="V148" t="s">
        <v>290</v>
      </c>
      <c r="X148" s="158" t="s">
        <v>6566</v>
      </c>
      <c r="Y148" s="11">
        <v>10</v>
      </c>
      <c r="Z148">
        <v>30</v>
      </c>
      <c r="AA148" t="s">
        <v>299</v>
      </c>
      <c r="AB148" s="21" t="s">
        <v>290</v>
      </c>
      <c r="AC148" s="11">
        <v>10.750000000000002</v>
      </c>
      <c r="AD148" s="12">
        <v>10.136000000000001</v>
      </c>
      <c r="AE148" s="11">
        <v>0.307</v>
      </c>
      <c r="AF148" t="s">
        <v>290</v>
      </c>
      <c r="AG148">
        <v>30</v>
      </c>
      <c r="AH148" s="21" t="s">
        <v>290</v>
      </c>
      <c r="AI148" s="1" t="s">
        <v>299</v>
      </c>
      <c r="AJ148" t="s">
        <v>290</v>
      </c>
      <c r="AK148" s="159" t="s">
        <v>290</v>
      </c>
      <c r="BK148" t="str">
        <f t="shared" si="40"/>
        <v>900-NPS24x12</v>
      </c>
      <c r="BL148" s="14">
        <v>900</v>
      </c>
      <c r="BM148" s="42">
        <f t="shared" si="44"/>
        <v>24</v>
      </c>
      <c r="BN148" s="14">
        <v>24</v>
      </c>
      <c r="BO148" s="18">
        <v>41</v>
      </c>
      <c r="BP148" s="18">
        <v>5.5</v>
      </c>
      <c r="BQ148" s="18">
        <v>27.25</v>
      </c>
      <c r="BR148" s="42">
        <f t="shared" si="41"/>
        <v>2.75</v>
      </c>
      <c r="BS148" s="11">
        <v>29.5</v>
      </c>
      <c r="BT148" s="11">
        <v>20</v>
      </c>
      <c r="BU148" s="11">
        <v>2.625</v>
      </c>
      <c r="BV148" s="11">
        <v>2.5</v>
      </c>
      <c r="BW148" s="11">
        <v>35.5</v>
      </c>
      <c r="BX148" s="11">
        <v>1775</v>
      </c>
      <c r="BY148" s="42">
        <f t="shared" si="42"/>
        <v>18</v>
      </c>
      <c r="BZ148" s="43" t="str">
        <f t="shared" si="43"/>
        <v>LONG FLANGE, 24-900RFLWN x 12</v>
      </c>
      <c r="CA148" s="14">
        <v>12</v>
      </c>
      <c r="CO148" t="s">
        <v>3966</v>
      </c>
      <c r="CP148">
        <v>5.0025000000000004</v>
      </c>
      <c r="CR148" t="s">
        <v>5312</v>
      </c>
      <c r="CS148" s="16" t="s">
        <v>290</v>
      </c>
      <c r="CT148" s="49">
        <v>900</v>
      </c>
      <c r="CU148" s="49">
        <v>20</v>
      </c>
      <c r="CV148" s="99">
        <v>20</v>
      </c>
      <c r="CW148" s="99" t="s">
        <v>62</v>
      </c>
      <c r="CX148" s="105">
        <v>20</v>
      </c>
      <c r="CY148" s="2">
        <v>24.5</v>
      </c>
      <c r="CZ148" s="50">
        <v>2.25</v>
      </c>
      <c r="DA148" s="107">
        <v>900</v>
      </c>
      <c r="DB148" s="51">
        <v>33.75</v>
      </c>
      <c r="DC148" s="51">
        <v>4.25</v>
      </c>
      <c r="DD148" s="51">
        <v>23</v>
      </c>
      <c r="DE148" s="2">
        <v>2</v>
      </c>
      <c r="DF148" s="2">
        <v>20</v>
      </c>
      <c r="DG148" s="2">
        <v>2.125</v>
      </c>
      <c r="DH148" s="2">
        <v>29.5</v>
      </c>
      <c r="DI148" s="50">
        <v>18</v>
      </c>
      <c r="DJ148" s="2" t="s">
        <v>174</v>
      </c>
      <c r="DK148" s="43" t="s">
        <v>5308</v>
      </c>
      <c r="DL148" s="90" t="s">
        <v>3796</v>
      </c>
      <c r="DM148" s="18">
        <v>0</v>
      </c>
      <c r="DN148" s="18" t="s">
        <v>3797</v>
      </c>
      <c r="DO148" t="s">
        <v>5114</v>
      </c>
      <c r="DP148">
        <v>16744703</v>
      </c>
      <c r="DQ148" t="s">
        <v>5064</v>
      </c>
      <c r="DR148" s="16" t="s">
        <v>290</v>
      </c>
    </row>
    <row r="149" spans="1:122" x14ac:dyDescent="0.35">
      <c r="A149" s="158" t="s">
        <v>6567</v>
      </c>
      <c r="B149" s="11">
        <v>10</v>
      </c>
      <c r="C149">
        <v>40</v>
      </c>
      <c r="D149" t="s">
        <v>299</v>
      </c>
      <c r="E149" s="21" t="s">
        <v>290</v>
      </c>
      <c r="F149" s="11">
        <v>10.750000000000002</v>
      </c>
      <c r="G149" s="12">
        <v>10.020000000000001</v>
      </c>
      <c r="H149" s="11">
        <v>0.36499999999999999</v>
      </c>
      <c r="I149" t="s">
        <v>290</v>
      </c>
      <c r="J149">
        <v>40</v>
      </c>
      <c r="K149" s="21" t="s">
        <v>290</v>
      </c>
      <c r="L149" s="1" t="s">
        <v>299</v>
      </c>
      <c r="M149" t="s">
        <v>290</v>
      </c>
      <c r="N149" s="159" t="s">
        <v>290</v>
      </c>
      <c r="P149" s="18" t="s">
        <v>290</v>
      </c>
      <c r="Q149" s="18" t="s">
        <v>290</v>
      </c>
      <c r="S149" t="s">
        <v>290</v>
      </c>
      <c r="T149" t="s">
        <v>290</v>
      </c>
      <c r="V149" t="s">
        <v>290</v>
      </c>
      <c r="X149" s="158" t="s">
        <v>6567</v>
      </c>
      <c r="Y149" s="11">
        <v>10</v>
      </c>
      <c r="Z149">
        <v>40</v>
      </c>
      <c r="AA149" t="s">
        <v>299</v>
      </c>
      <c r="AB149" s="21" t="s">
        <v>290</v>
      </c>
      <c r="AC149" s="11">
        <v>10.750000000000002</v>
      </c>
      <c r="AD149" s="12">
        <v>10.020000000000001</v>
      </c>
      <c r="AE149" s="11">
        <v>0.36499999999999999</v>
      </c>
      <c r="AF149" t="s">
        <v>290</v>
      </c>
      <c r="AG149">
        <v>40</v>
      </c>
      <c r="AH149" s="21" t="s">
        <v>290</v>
      </c>
      <c r="AI149" s="1" t="s">
        <v>299</v>
      </c>
      <c r="AJ149" t="s">
        <v>290</v>
      </c>
      <c r="AK149" s="159" t="s">
        <v>290</v>
      </c>
      <c r="BK149" t="str">
        <f t="shared" si="40"/>
        <v>900-NPS24x14</v>
      </c>
      <c r="BL149" s="14">
        <v>900</v>
      </c>
      <c r="BM149" s="42">
        <f t="shared" si="44"/>
        <v>24</v>
      </c>
      <c r="BN149" s="14">
        <v>24</v>
      </c>
      <c r="BO149" s="18">
        <v>41</v>
      </c>
      <c r="BP149" s="18">
        <v>5.5</v>
      </c>
      <c r="BQ149" s="18">
        <v>27.25</v>
      </c>
      <c r="BR149" s="42">
        <f t="shared" si="41"/>
        <v>2.75</v>
      </c>
      <c r="BS149" s="11">
        <v>29.5</v>
      </c>
      <c r="BT149" s="11">
        <v>20</v>
      </c>
      <c r="BU149" s="11">
        <v>2.625</v>
      </c>
      <c r="BV149" s="11">
        <v>2.5</v>
      </c>
      <c r="BW149" s="11">
        <v>35.5</v>
      </c>
      <c r="BX149" s="11" t="s">
        <v>174</v>
      </c>
      <c r="BY149" s="42">
        <f t="shared" si="42"/>
        <v>18</v>
      </c>
      <c r="BZ149" s="43" t="str">
        <f t="shared" si="43"/>
        <v>LONG FLANGE, 24-900RFLWN x 14</v>
      </c>
      <c r="CA149" s="53">
        <v>14</v>
      </c>
      <c r="CO149" t="s">
        <v>3967</v>
      </c>
      <c r="CP149">
        <v>5.0025000000000004</v>
      </c>
      <c r="CR149" t="s">
        <v>5313</v>
      </c>
      <c r="CS149" s="16" t="s">
        <v>290</v>
      </c>
      <c r="CT149" s="14">
        <v>900</v>
      </c>
      <c r="CU149" s="14">
        <v>24</v>
      </c>
      <c r="CV149" s="11">
        <v>12</v>
      </c>
      <c r="CW149" s="11" t="s">
        <v>62</v>
      </c>
      <c r="CX149" s="103">
        <v>24</v>
      </c>
      <c r="CY149" s="11">
        <v>29.5</v>
      </c>
      <c r="CZ149" s="42">
        <v>2.75</v>
      </c>
      <c r="DA149" s="107">
        <v>900</v>
      </c>
      <c r="DB149" s="18">
        <v>41</v>
      </c>
      <c r="DC149" s="18">
        <v>5.5</v>
      </c>
      <c r="DD149" s="18">
        <v>27.25</v>
      </c>
      <c r="DE149" s="11">
        <v>2.5</v>
      </c>
      <c r="DF149" s="11">
        <v>20</v>
      </c>
      <c r="DG149" s="11">
        <v>2.625</v>
      </c>
      <c r="DH149" s="11">
        <v>35.5</v>
      </c>
      <c r="DI149" s="42">
        <v>18</v>
      </c>
      <c r="DJ149" s="11">
        <v>1775</v>
      </c>
      <c r="DK149" s="43" t="s">
        <v>5314</v>
      </c>
      <c r="DL149" s="90" t="s">
        <v>3796</v>
      </c>
      <c r="DM149" s="18">
        <v>0</v>
      </c>
      <c r="DN149" s="18" t="s">
        <v>3797</v>
      </c>
      <c r="DO149" t="s">
        <v>5084</v>
      </c>
      <c r="DP149">
        <v>16777215</v>
      </c>
      <c r="DQ149" t="s">
        <v>5064</v>
      </c>
      <c r="DR149" s="16" t="s">
        <v>290</v>
      </c>
    </row>
    <row r="150" spans="1:122" x14ac:dyDescent="0.35">
      <c r="A150" s="158" t="s">
        <v>6568</v>
      </c>
      <c r="B150" s="11">
        <v>10</v>
      </c>
      <c r="C150" t="s">
        <v>6422</v>
      </c>
      <c r="D150" t="s">
        <v>299</v>
      </c>
      <c r="E150" s="21" t="s">
        <v>290</v>
      </c>
      <c r="F150" s="11">
        <v>10.750000000000002</v>
      </c>
      <c r="G150" s="12">
        <v>10.020000000000001</v>
      </c>
      <c r="H150" s="11">
        <v>0.36499999999999999</v>
      </c>
      <c r="I150" t="s">
        <v>6422</v>
      </c>
      <c r="J150">
        <v>1</v>
      </c>
      <c r="K150" s="21" t="s">
        <v>290</v>
      </c>
      <c r="L150" s="1" t="s">
        <v>299</v>
      </c>
      <c r="M150" t="s">
        <v>290</v>
      </c>
      <c r="N150" s="159" t="s">
        <v>290</v>
      </c>
      <c r="P150" s="18" t="s">
        <v>290</v>
      </c>
      <c r="Q150" s="18" t="s">
        <v>290</v>
      </c>
      <c r="S150" t="s">
        <v>290</v>
      </c>
      <c r="T150" t="s">
        <v>290</v>
      </c>
      <c r="V150" t="s">
        <v>290</v>
      </c>
      <c r="X150" s="158" t="s">
        <v>6568</v>
      </c>
      <c r="Y150" s="11">
        <v>10</v>
      </c>
      <c r="Z150" t="s">
        <v>6422</v>
      </c>
      <c r="AA150" t="s">
        <v>299</v>
      </c>
      <c r="AB150" s="21" t="s">
        <v>290</v>
      </c>
      <c r="AC150" s="11">
        <v>10.750000000000002</v>
      </c>
      <c r="AD150" s="12">
        <v>10.020000000000001</v>
      </c>
      <c r="AE150" s="11">
        <v>0.36499999999999999</v>
      </c>
      <c r="AF150" t="s">
        <v>6422</v>
      </c>
      <c r="AG150">
        <v>1</v>
      </c>
      <c r="AH150" s="21" t="s">
        <v>290</v>
      </c>
      <c r="AI150" s="1" t="s">
        <v>299</v>
      </c>
      <c r="AJ150" t="s">
        <v>290</v>
      </c>
      <c r="AK150" s="159" t="s">
        <v>290</v>
      </c>
      <c r="BK150" t="str">
        <f t="shared" si="40"/>
        <v>900-NPS24x16</v>
      </c>
      <c r="BL150" s="14">
        <v>900</v>
      </c>
      <c r="BM150" s="42">
        <f t="shared" si="44"/>
        <v>24</v>
      </c>
      <c r="BN150" s="14">
        <v>24</v>
      </c>
      <c r="BO150" s="18">
        <v>41</v>
      </c>
      <c r="BP150" s="18">
        <v>5.5</v>
      </c>
      <c r="BQ150" s="18">
        <v>27.25</v>
      </c>
      <c r="BR150" s="42">
        <f t="shared" si="41"/>
        <v>2.75</v>
      </c>
      <c r="BS150" s="11">
        <v>29.5</v>
      </c>
      <c r="BT150" s="11">
        <v>20</v>
      </c>
      <c r="BU150" s="11">
        <v>2.625</v>
      </c>
      <c r="BV150" s="11">
        <v>2.5</v>
      </c>
      <c r="BW150" s="11">
        <v>35.5</v>
      </c>
      <c r="BX150" s="11" t="s">
        <v>174</v>
      </c>
      <c r="BY150" s="42">
        <f t="shared" si="42"/>
        <v>18</v>
      </c>
      <c r="BZ150" s="43" t="str">
        <f t="shared" si="43"/>
        <v>LONG FLANGE, 24-900RFLWN x 16</v>
      </c>
      <c r="CA150" s="53">
        <v>16</v>
      </c>
      <c r="CO150" t="s">
        <v>3968</v>
      </c>
      <c r="CP150">
        <v>5.0025000000000004</v>
      </c>
      <c r="CR150" t="s">
        <v>5315</v>
      </c>
      <c r="CS150" s="16" t="s">
        <v>290</v>
      </c>
      <c r="CT150" s="14">
        <v>900</v>
      </c>
      <c r="CU150" s="14">
        <v>24</v>
      </c>
      <c r="CV150" s="98">
        <v>14</v>
      </c>
      <c r="CW150" s="98" t="s">
        <v>62</v>
      </c>
      <c r="CX150" s="103">
        <v>24</v>
      </c>
      <c r="CY150" s="11">
        <v>29.5</v>
      </c>
      <c r="CZ150" s="42">
        <v>2.75</v>
      </c>
      <c r="DA150" s="107">
        <v>900</v>
      </c>
      <c r="DB150" s="18">
        <v>41</v>
      </c>
      <c r="DC150" s="18">
        <v>5.5</v>
      </c>
      <c r="DD150" s="18">
        <v>27.25</v>
      </c>
      <c r="DE150" s="11">
        <v>2.5</v>
      </c>
      <c r="DF150" s="11">
        <v>20</v>
      </c>
      <c r="DG150" s="11">
        <v>2.625</v>
      </c>
      <c r="DH150" s="11">
        <v>35.5</v>
      </c>
      <c r="DI150" s="42">
        <v>18</v>
      </c>
      <c r="DJ150" s="11" t="s">
        <v>174</v>
      </c>
      <c r="DK150" s="43" t="s">
        <v>5314</v>
      </c>
      <c r="DL150" s="90" t="s">
        <v>3796</v>
      </c>
      <c r="DM150" s="18">
        <v>0</v>
      </c>
      <c r="DN150" s="18" t="s">
        <v>3797</v>
      </c>
      <c r="DO150" t="s">
        <v>5084</v>
      </c>
      <c r="DP150">
        <v>16777215</v>
      </c>
      <c r="DQ150" t="s">
        <v>5064</v>
      </c>
      <c r="DR150" s="16" t="s">
        <v>290</v>
      </c>
    </row>
    <row r="151" spans="1:122" x14ac:dyDescent="0.35">
      <c r="A151" s="158" t="s">
        <v>6569</v>
      </c>
      <c r="B151" s="11">
        <v>10</v>
      </c>
      <c r="C151">
        <v>60</v>
      </c>
      <c r="D151" t="s">
        <v>299</v>
      </c>
      <c r="E151" s="21" t="s">
        <v>290</v>
      </c>
      <c r="F151" s="11">
        <v>10.750000000000002</v>
      </c>
      <c r="G151" s="12">
        <v>9.7500000000000018</v>
      </c>
      <c r="H151" s="11">
        <v>0.5</v>
      </c>
      <c r="I151" t="s">
        <v>290</v>
      </c>
      <c r="J151">
        <v>60</v>
      </c>
      <c r="K151" s="21" t="s">
        <v>290</v>
      </c>
      <c r="L151" s="1" t="s">
        <v>299</v>
      </c>
      <c r="M151" t="s">
        <v>290</v>
      </c>
      <c r="N151" s="159" t="s">
        <v>290</v>
      </c>
      <c r="P151" s="18" t="s">
        <v>290</v>
      </c>
      <c r="Q151" s="18" t="s">
        <v>290</v>
      </c>
      <c r="S151" t="s">
        <v>290</v>
      </c>
      <c r="T151" t="s">
        <v>290</v>
      </c>
      <c r="V151" t="s">
        <v>290</v>
      </c>
      <c r="X151" s="158" t="s">
        <v>6569</v>
      </c>
      <c r="Y151" s="11">
        <v>10</v>
      </c>
      <c r="Z151">
        <v>60</v>
      </c>
      <c r="AA151" t="s">
        <v>299</v>
      </c>
      <c r="AB151" s="21" t="s">
        <v>290</v>
      </c>
      <c r="AC151" s="11">
        <v>10.750000000000002</v>
      </c>
      <c r="AD151" s="12">
        <v>9.7500000000000018</v>
      </c>
      <c r="AE151" s="11">
        <v>0.5</v>
      </c>
      <c r="AF151" t="s">
        <v>290</v>
      </c>
      <c r="AG151">
        <v>60</v>
      </c>
      <c r="AH151" s="21" t="s">
        <v>290</v>
      </c>
      <c r="AI151" s="1" t="s">
        <v>299</v>
      </c>
      <c r="AJ151" t="s">
        <v>290</v>
      </c>
      <c r="AK151" s="159" t="s">
        <v>290</v>
      </c>
      <c r="BK151" t="str">
        <f t="shared" si="40"/>
        <v>900-NPS24x18</v>
      </c>
      <c r="BL151" s="14">
        <v>900</v>
      </c>
      <c r="BM151" s="42">
        <f t="shared" si="44"/>
        <v>24</v>
      </c>
      <c r="BN151" s="14">
        <v>24</v>
      </c>
      <c r="BO151" s="18">
        <v>41</v>
      </c>
      <c r="BP151" s="18">
        <v>5.5</v>
      </c>
      <c r="BQ151" s="18">
        <v>27.25</v>
      </c>
      <c r="BR151" s="42">
        <f t="shared" si="41"/>
        <v>2.75</v>
      </c>
      <c r="BS151" s="11">
        <v>29.5</v>
      </c>
      <c r="BT151" s="11">
        <v>20</v>
      </c>
      <c r="BU151" s="11">
        <v>2.625</v>
      </c>
      <c r="BV151" s="11">
        <v>2.5</v>
      </c>
      <c r="BW151" s="11">
        <v>35.5</v>
      </c>
      <c r="BX151" s="11" t="s">
        <v>174</v>
      </c>
      <c r="BY151" s="42">
        <f t="shared" si="42"/>
        <v>18</v>
      </c>
      <c r="BZ151" s="43" t="str">
        <f t="shared" si="43"/>
        <v>LONG FLANGE, 24-900RFLWN x 18</v>
      </c>
      <c r="CA151" s="53">
        <v>18</v>
      </c>
      <c r="CO151" t="s">
        <v>3969</v>
      </c>
      <c r="CP151">
        <v>5.0025000000000004</v>
      </c>
      <c r="CR151" t="s">
        <v>5316</v>
      </c>
      <c r="CS151" s="16" t="s">
        <v>290</v>
      </c>
      <c r="CT151" s="14">
        <v>900</v>
      </c>
      <c r="CU151" s="14">
        <v>24</v>
      </c>
      <c r="CV151" s="98">
        <v>16</v>
      </c>
      <c r="CW151" s="98" t="s">
        <v>62</v>
      </c>
      <c r="CX151" s="103">
        <v>24</v>
      </c>
      <c r="CY151" s="11">
        <v>29.5</v>
      </c>
      <c r="CZ151" s="42">
        <v>2.75</v>
      </c>
      <c r="DA151" s="107">
        <v>900</v>
      </c>
      <c r="DB151" s="18">
        <v>41</v>
      </c>
      <c r="DC151" s="18">
        <v>5.5</v>
      </c>
      <c r="DD151" s="18">
        <v>27.25</v>
      </c>
      <c r="DE151" s="11">
        <v>2.5</v>
      </c>
      <c r="DF151" s="11">
        <v>20</v>
      </c>
      <c r="DG151" s="11">
        <v>2.625</v>
      </c>
      <c r="DH151" s="11">
        <v>35.5</v>
      </c>
      <c r="DI151" s="42">
        <v>18</v>
      </c>
      <c r="DJ151" s="11" t="s">
        <v>174</v>
      </c>
      <c r="DK151" s="43" t="s">
        <v>5314</v>
      </c>
      <c r="DL151" s="90" t="s">
        <v>3796</v>
      </c>
      <c r="DM151" s="18">
        <v>0</v>
      </c>
      <c r="DN151" s="18" t="s">
        <v>3797</v>
      </c>
      <c r="DO151" t="s">
        <v>5084</v>
      </c>
      <c r="DP151">
        <v>16777215</v>
      </c>
      <c r="DQ151" t="s">
        <v>5064</v>
      </c>
      <c r="DR151" s="16" t="s">
        <v>290</v>
      </c>
    </row>
    <row r="152" spans="1:122" x14ac:dyDescent="0.35">
      <c r="A152" s="158" t="s">
        <v>6570</v>
      </c>
      <c r="B152" s="11">
        <v>10</v>
      </c>
      <c r="C152">
        <v>80</v>
      </c>
      <c r="D152" t="s">
        <v>299</v>
      </c>
      <c r="E152" s="21" t="s">
        <v>290</v>
      </c>
      <c r="F152" s="11">
        <v>10.750000000000002</v>
      </c>
      <c r="G152" s="12">
        <v>9.5640000000000018</v>
      </c>
      <c r="H152" s="11">
        <v>0.59299999999999997</v>
      </c>
      <c r="I152" t="s">
        <v>290</v>
      </c>
      <c r="J152">
        <v>80</v>
      </c>
      <c r="K152" s="21" t="s">
        <v>290</v>
      </c>
      <c r="L152" s="1" t="s">
        <v>299</v>
      </c>
      <c r="M152" t="s">
        <v>290</v>
      </c>
      <c r="N152" s="159" t="s">
        <v>290</v>
      </c>
      <c r="P152" s="18" t="s">
        <v>290</v>
      </c>
      <c r="Q152" s="18" t="s">
        <v>290</v>
      </c>
      <c r="S152" t="s">
        <v>290</v>
      </c>
      <c r="T152" t="s">
        <v>290</v>
      </c>
      <c r="V152" t="s">
        <v>290</v>
      </c>
      <c r="X152" s="158" t="s">
        <v>6570</v>
      </c>
      <c r="Y152" s="11">
        <v>10</v>
      </c>
      <c r="Z152">
        <v>80</v>
      </c>
      <c r="AA152" t="s">
        <v>299</v>
      </c>
      <c r="AB152" s="21" t="s">
        <v>290</v>
      </c>
      <c r="AC152" s="11">
        <v>10.750000000000002</v>
      </c>
      <c r="AD152" s="12">
        <v>9.5640000000000018</v>
      </c>
      <c r="AE152" s="11">
        <v>0.59299999999999997</v>
      </c>
      <c r="AF152" t="s">
        <v>290</v>
      </c>
      <c r="AG152">
        <v>80</v>
      </c>
      <c r="AH152" s="21" t="s">
        <v>290</v>
      </c>
      <c r="AI152" s="1" t="s">
        <v>299</v>
      </c>
      <c r="AJ152" t="s">
        <v>290</v>
      </c>
      <c r="AK152" s="159" t="s">
        <v>290</v>
      </c>
      <c r="BK152" t="str">
        <f t="shared" si="40"/>
        <v>900-NPS24x20</v>
      </c>
      <c r="BL152" s="14">
        <v>900</v>
      </c>
      <c r="BM152" s="42">
        <f t="shared" si="44"/>
        <v>24</v>
      </c>
      <c r="BN152" s="14">
        <v>24</v>
      </c>
      <c r="BO152" s="18">
        <v>41</v>
      </c>
      <c r="BP152" s="18">
        <v>5.5</v>
      </c>
      <c r="BQ152" s="18">
        <v>27.25</v>
      </c>
      <c r="BR152" s="42">
        <f t="shared" si="41"/>
        <v>2.75</v>
      </c>
      <c r="BS152" s="11">
        <v>29.5</v>
      </c>
      <c r="BT152" s="11">
        <v>20</v>
      </c>
      <c r="BU152" s="11">
        <v>2.625</v>
      </c>
      <c r="BV152" s="11">
        <v>2.5</v>
      </c>
      <c r="BW152" s="11">
        <v>35.5</v>
      </c>
      <c r="BX152" s="2" t="s">
        <v>174</v>
      </c>
      <c r="BY152" s="42">
        <f t="shared" si="42"/>
        <v>18</v>
      </c>
      <c r="BZ152" s="43" t="str">
        <f t="shared" si="43"/>
        <v>LONG FLANGE, 24-900RFLWN x 20</v>
      </c>
      <c r="CA152" s="54">
        <v>20</v>
      </c>
      <c r="CO152" t="s">
        <v>3970</v>
      </c>
      <c r="CP152">
        <v>5.0025000000000004</v>
      </c>
      <c r="CR152" t="s">
        <v>5317</v>
      </c>
      <c r="CS152" s="16" t="s">
        <v>290</v>
      </c>
      <c r="CT152" s="14">
        <v>900</v>
      </c>
      <c r="CU152" s="14">
        <v>24</v>
      </c>
      <c r="CV152" s="98">
        <v>18</v>
      </c>
      <c r="CW152" s="98" t="s">
        <v>62</v>
      </c>
      <c r="CX152" s="103">
        <v>24</v>
      </c>
      <c r="CY152" s="11">
        <v>29.5</v>
      </c>
      <c r="CZ152" s="42">
        <v>2.75</v>
      </c>
      <c r="DA152" s="107">
        <v>900</v>
      </c>
      <c r="DB152" s="18">
        <v>41</v>
      </c>
      <c r="DC152" s="18">
        <v>5.5</v>
      </c>
      <c r="DD152" s="18">
        <v>27.25</v>
      </c>
      <c r="DE152" s="11">
        <v>2.5</v>
      </c>
      <c r="DF152" s="11">
        <v>20</v>
      </c>
      <c r="DG152" s="11">
        <v>2.625</v>
      </c>
      <c r="DH152" s="11">
        <v>35.5</v>
      </c>
      <c r="DI152" s="42">
        <v>18</v>
      </c>
      <c r="DJ152" s="11" t="s">
        <v>174</v>
      </c>
      <c r="DK152" s="43" t="s">
        <v>5314</v>
      </c>
      <c r="DL152" s="90" t="s">
        <v>3796</v>
      </c>
      <c r="DM152" s="18">
        <v>0</v>
      </c>
      <c r="DN152" s="18" t="s">
        <v>3797</v>
      </c>
      <c r="DO152" t="s">
        <v>5084</v>
      </c>
      <c r="DP152">
        <v>16777215</v>
      </c>
      <c r="DQ152" t="s">
        <v>5064</v>
      </c>
      <c r="DR152" s="16" t="s">
        <v>290</v>
      </c>
    </row>
    <row r="153" spans="1:122" x14ac:dyDescent="0.35">
      <c r="A153" s="158" t="s">
        <v>6571</v>
      </c>
      <c r="B153" s="11">
        <v>10</v>
      </c>
      <c r="C153">
        <v>100</v>
      </c>
      <c r="D153" t="s">
        <v>299</v>
      </c>
      <c r="E153" s="21" t="s">
        <v>290</v>
      </c>
      <c r="F153" s="11">
        <v>10.750000000000002</v>
      </c>
      <c r="G153" s="12">
        <v>9.3140000000000018</v>
      </c>
      <c r="H153" s="11">
        <v>0.71799999999999997</v>
      </c>
      <c r="I153" t="s">
        <v>290</v>
      </c>
      <c r="J153">
        <v>100</v>
      </c>
      <c r="K153" s="21" t="s">
        <v>290</v>
      </c>
      <c r="L153" s="1" t="s">
        <v>299</v>
      </c>
      <c r="M153" t="s">
        <v>290</v>
      </c>
      <c r="N153" s="159" t="s">
        <v>290</v>
      </c>
      <c r="P153" s="18" t="s">
        <v>290</v>
      </c>
      <c r="Q153" s="18" t="s">
        <v>290</v>
      </c>
      <c r="S153" t="s">
        <v>290</v>
      </c>
      <c r="T153" t="s">
        <v>290</v>
      </c>
      <c r="V153" t="s">
        <v>290</v>
      </c>
      <c r="X153" s="158" t="s">
        <v>6571</v>
      </c>
      <c r="Y153" s="11">
        <v>10</v>
      </c>
      <c r="Z153">
        <v>100</v>
      </c>
      <c r="AA153" t="s">
        <v>299</v>
      </c>
      <c r="AB153" s="21" t="s">
        <v>290</v>
      </c>
      <c r="AC153" s="11">
        <v>10.750000000000002</v>
      </c>
      <c r="AD153" s="12">
        <v>9.3140000000000018</v>
      </c>
      <c r="AE153" s="11">
        <v>0.71799999999999997</v>
      </c>
      <c r="AF153" t="s">
        <v>290</v>
      </c>
      <c r="AG153">
        <v>100</v>
      </c>
      <c r="AH153" s="21" t="s">
        <v>290</v>
      </c>
      <c r="AI153" s="1" t="s">
        <v>299</v>
      </c>
      <c r="AJ153" t="s">
        <v>290</v>
      </c>
      <c r="AK153" s="159" t="s">
        <v>290</v>
      </c>
      <c r="BK153" t="str">
        <f t="shared" si="40"/>
        <v>1500-NPS1x9</v>
      </c>
      <c r="BL153" s="14">
        <v>1500</v>
      </c>
      <c r="BM153" s="42">
        <f t="shared" si="44"/>
        <v>1</v>
      </c>
      <c r="BN153" s="14">
        <v>1</v>
      </c>
      <c r="BO153" s="18">
        <v>5.875</v>
      </c>
      <c r="BP153" s="18">
        <v>1.125</v>
      </c>
      <c r="BQ153" s="18">
        <v>2</v>
      </c>
      <c r="BR153" s="42">
        <f t="shared" si="41"/>
        <v>0.53125</v>
      </c>
      <c r="BS153" s="11">
        <v>2.0625</v>
      </c>
      <c r="BT153" s="11">
        <v>4</v>
      </c>
      <c r="BU153" s="11">
        <v>1</v>
      </c>
      <c r="BV153" s="11">
        <v>0.875</v>
      </c>
      <c r="BW153" s="11">
        <v>4</v>
      </c>
      <c r="BX153" s="11">
        <v>15</v>
      </c>
      <c r="BY153" s="42">
        <f t="shared" si="42"/>
        <v>90</v>
      </c>
      <c r="BZ153" s="43" t="str">
        <f t="shared" si="43"/>
        <v>LONG FLANGE, 1-1500RFLWN x 9</v>
      </c>
      <c r="CA153" s="14">
        <v>9</v>
      </c>
      <c r="CO153" t="s">
        <v>3971</v>
      </c>
      <c r="CP153">
        <v>5.5024999999999995</v>
      </c>
      <c r="CR153" t="s">
        <v>5318</v>
      </c>
      <c r="CS153" s="16" t="s">
        <v>290</v>
      </c>
      <c r="CT153" s="14">
        <v>900</v>
      </c>
      <c r="CU153" s="14">
        <v>24</v>
      </c>
      <c r="CV153" s="99">
        <v>20</v>
      </c>
      <c r="CW153" s="98" t="s">
        <v>62</v>
      </c>
      <c r="CX153" s="103">
        <v>24</v>
      </c>
      <c r="CY153" s="11">
        <v>29.5</v>
      </c>
      <c r="CZ153" s="42">
        <v>2.75</v>
      </c>
      <c r="DA153" s="107">
        <v>900</v>
      </c>
      <c r="DB153" s="18">
        <v>41</v>
      </c>
      <c r="DC153" s="18">
        <v>5.5</v>
      </c>
      <c r="DD153" s="18">
        <v>27.25</v>
      </c>
      <c r="DE153" s="11">
        <v>2.5</v>
      </c>
      <c r="DF153" s="11">
        <v>20</v>
      </c>
      <c r="DG153" s="11">
        <v>2.625</v>
      </c>
      <c r="DH153" s="11">
        <v>35.5</v>
      </c>
      <c r="DI153" s="42">
        <v>18</v>
      </c>
      <c r="DJ153" s="2" t="s">
        <v>174</v>
      </c>
      <c r="DK153" s="43" t="s">
        <v>5314</v>
      </c>
      <c r="DL153" s="90" t="s">
        <v>3796</v>
      </c>
      <c r="DM153" s="18">
        <v>0</v>
      </c>
      <c r="DN153" s="18" t="s">
        <v>3797</v>
      </c>
      <c r="DO153" t="s">
        <v>5084</v>
      </c>
      <c r="DP153">
        <v>16777215</v>
      </c>
      <c r="DQ153" t="s">
        <v>5064</v>
      </c>
      <c r="DR153" s="16" t="s">
        <v>290</v>
      </c>
    </row>
    <row r="154" spans="1:122" x14ac:dyDescent="0.35">
      <c r="A154" s="158" t="s">
        <v>6572</v>
      </c>
      <c r="B154" s="11">
        <v>10</v>
      </c>
      <c r="C154">
        <v>120</v>
      </c>
      <c r="D154" t="s">
        <v>299</v>
      </c>
      <c r="E154" s="21" t="s">
        <v>290</v>
      </c>
      <c r="F154" s="11">
        <v>10.750000000000002</v>
      </c>
      <c r="G154" s="12">
        <v>9.0640000000000018</v>
      </c>
      <c r="H154" s="11">
        <v>0.84299999999999997</v>
      </c>
      <c r="I154" t="s">
        <v>290</v>
      </c>
      <c r="J154">
        <v>120</v>
      </c>
      <c r="K154" s="21" t="s">
        <v>290</v>
      </c>
      <c r="L154" s="1" t="s">
        <v>299</v>
      </c>
      <c r="M154" t="s">
        <v>290</v>
      </c>
      <c r="N154" s="159" t="s">
        <v>290</v>
      </c>
      <c r="P154" s="18" t="s">
        <v>290</v>
      </c>
      <c r="Q154" s="18" t="s">
        <v>290</v>
      </c>
      <c r="S154" t="s">
        <v>290</v>
      </c>
      <c r="T154" t="s">
        <v>290</v>
      </c>
      <c r="V154" t="s">
        <v>290</v>
      </c>
      <c r="X154" s="158" t="s">
        <v>6572</v>
      </c>
      <c r="Y154" s="11">
        <v>10</v>
      </c>
      <c r="Z154">
        <v>120</v>
      </c>
      <c r="AA154" t="s">
        <v>299</v>
      </c>
      <c r="AB154" s="21" t="s">
        <v>290</v>
      </c>
      <c r="AC154" s="11">
        <v>10.750000000000002</v>
      </c>
      <c r="AD154" s="12">
        <v>9.0640000000000018</v>
      </c>
      <c r="AE154" s="11">
        <v>0.84299999999999997</v>
      </c>
      <c r="AF154" t="s">
        <v>290</v>
      </c>
      <c r="AG154">
        <v>120</v>
      </c>
      <c r="AH154" s="21" t="s">
        <v>290</v>
      </c>
      <c r="AI154" s="1" t="s">
        <v>299</v>
      </c>
      <c r="AJ154" t="s">
        <v>290</v>
      </c>
      <c r="AK154" s="159" t="s">
        <v>290</v>
      </c>
      <c r="BK154" t="str">
        <f t="shared" si="40"/>
        <v>1500-NPS1.25x9</v>
      </c>
      <c r="BL154" s="14">
        <v>1500</v>
      </c>
      <c r="BM154" s="42">
        <f t="shared" si="44"/>
        <v>1.25</v>
      </c>
      <c r="BN154" s="14">
        <v>1.25</v>
      </c>
      <c r="BO154" s="18">
        <v>6.25</v>
      </c>
      <c r="BP154" s="18">
        <v>1.125</v>
      </c>
      <c r="BQ154" s="18">
        <v>2.5</v>
      </c>
      <c r="BR154" s="42">
        <f t="shared" si="41"/>
        <v>0.625</v>
      </c>
      <c r="BS154" s="11">
        <v>2.5</v>
      </c>
      <c r="BT154" s="11">
        <v>4</v>
      </c>
      <c r="BU154" s="11">
        <v>1</v>
      </c>
      <c r="BV154" s="11">
        <v>0.875</v>
      </c>
      <c r="BW154" s="11">
        <v>4.3780000000000001</v>
      </c>
      <c r="BX154" s="11">
        <v>18</v>
      </c>
      <c r="BY154" s="42">
        <f t="shared" si="42"/>
        <v>90</v>
      </c>
      <c r="BZ154" s="43" t="str">
        <f t="shared" si="43"/>
        <v>LONG FLANGE, 1.25-1500RFLWN x 9</v>
      </c>
      <c r="CA154" s="14">
        <v>9</v>
      </c>
      <c r="CO154" t="s">
        <v>3972</v>
      </c>
      <c r="CP154">
        <v>5.5024999999999995</v>
      </c>
      <c r="CR154" t="s">
        <v>5319</v>
      </c>
      <c r="CS154" s="16" t="s">
        <v>290</v>
      </c>
      <c r="CT154" s="14">
        <v>1500</v>
      </c>
      <c r="CU154" s="14">
        <v>1</v>
      </c>
      <c r="CV154" s="11">
        <v>9</v>
      </c>
      <c r="CW154" s="11" t="s">
        <v>62</v>
      </c>
      <c r="CX154" s="103">
        <v>1</v>
      </c>
      <c r="CY154" s="11">
        <v>2.0625</v>
      </c>
      <c r="CZ154" s="42">
        <v>0.53125</v>
      </c>
      <c r="DA154" s="107">
        <v>1500</v>
      </c>
      <c r="DB154" s="18">
        <v>5.875</v>
      </c>
      <c r="DC154" s="18">
        <v>1.125</v>
      </c>
      <c r="DD154" s="18">
        <v>2</v>
      </c>
      <c r="DE154" s="11">
        <v>0.875</v>
      </c>
      <c r="DF154" s="11">
        <v>4</v>
      </c>
      <c r="DG154" s="11">
        <v>1</v>
      </c>
      <c r="DH154" s="11">
        <v>4</v>
      </c>
      <c r="DI154" s="42">
        <v>90</v>
      </c>
      <c r="DJ154" s="11">
        <v>15</v>
      </c>
      <c r="DK154" s="43" t="s">
        <v>5320</v>
      </c>
      <c r="DL154" s="90" t="s">
        <v>3796</v>
      </c>
      <c r="DM154" s="18">
        <v>0</v>
      </c>
      <c r="DN154" s="18" t="s">
        <v>3797</v>
      </c>
      <c r="DO154" t="s">
        <v>5069</v>
      </c>
      <c r="DP154">
        <v>65280</v>
      </c>
      <c r="DQ154" t="s">
        <v>5064</v>
      </c>
      <c r="DR154" s="16" t="s">
        <v>290</v>
      </c>
    </row>
    <row r="155" spans="1:122" x14ac:dyDescent="0.35">
      <c r="A155" s="158" t="s">
        <v>6573</v>
      </c>
      <c r="B155" s="11">
        <v>10</v>
      </c>
      <c r="C155">
        <v>140</v>
      </c>
      <c r="D155" t="s">
        <v>299</v>
      </c>
      <c r="E155" s="21" t="s">
        <v>290</v>
      </c>
      <c r="F155" s="11">
        <v>10.750000000000002</v>
      </c>
      <c r="G155" s="12">
        <v>8.7500000000000018</v>
      </c>
      <c r="H155" s="11">
        <v>1</v>
      </c>
      <c r="I155" t="s">
        <v>290</v>
      </c>
      <c r="J155">
        <v>140</v>
      </c>
      <c r="K155" s="21" t="s">
        <v>290</v>
      </c>
      <c r="L155" s="1" t="s">
        <v>299</v>
      </c>
      <c r="M155" t="s">
        <v>290</v>
      </c>
      <c r="N155" s="159" t="s">
        <v>290</v>
      </c>
      <c r="P155" s="18" t="s">
        <v>290</v>
      </c>
      <c r="Q155" s="18" t="s">
        <v>290</v>
      </c>
      <c r="S155" t="s">
        <v>290</v>
      </c>
      <c r="T155" t="s">
        <v>290</v>
      </c>
      <c r="V155" t="s">
        <v>290</v>
      </c>
      <c r="X155" s="158" t="s">
        <v>6573</v>
      </c>
      <c r="Y155" s="11">
        <v>10</v>
      </c>
      <c r="Z155">
        <v>140</v>
      </c>
      <c r="AA155" t="s">
        <v>299</v>
      </c>
      <c r="AB155" s="21" t="s">
        <v>290</v>
      </c>
      <c r="AC155" s="11">
        <v>10.750000000000002</v>
      </c>
      <c r="AD155" s="12">
        <v>8.7500000000000018</v>
      </c>
      <c r="AE155" s="11">
        <v>1</v>
      </c>
      <c r="AF155" t="s">
        <v>290</v>
      </c>
      <c r="AG155">
        <v>140</v>
      </c>
      <c r="AH155" s="21" t="s">
        <v>290</v>
      </c>
      <c r="AI155" s="1" t="s">
        <v>299</v>
      </c>
      <c r="AJ155" t="s">
        <v>290</v>
      </c>
      <c r="AK155" s="159" t="s">
        <v>290</v>
      </c>
      <c r="BK155" t="str">
        <f t="shared" si="40"/>
        <v>1500-NPS1.5x9</v>
      </c>
      <c r="BL155" s="14">
        <v>1500</v>
      </c>
      <c r="BM155" s="42">
        <f t="shared" si="44"/>
        <v>1.5</v>
      </c>
      <c r="BN155" s="14">
        <v>1.5</v>
      </c>
      <c r="BO155" s="18">
        <v>7</v>
      </c>
      <c r="BP155" s="18">
        <v>1.25</v>
      </c>
      <c r="BQ155" s="18">
        <v>2.875</v>
      </c>
      <c r="BR155" s="42">
        <f t="shared" si="41"/>
        <v>0.625</v>
      </c>
      <c r="BS155" s="11">
        <v>2.75</v>
      </c>
      <c r="BT155" s="11">
        <v>4</v>
      </c>
      <c r="BU155" s="11">
        <v>1.125</v>
      </c>
      <c r="BV155" s="11">
        <v>1</v>
      </c>
      <c r="BW155" s="11">
        <v>4.875</v>
      </c>
      <c r="BX155" s="11">
        <v>23</v>
      </c>
      <c r="BY155" s="42">
        <f t="shared" si="42"/>
        <v>90</v>
      </c>
      <c r="BZ155" s="43" t="str">
        <f t="shared" si="43"/>
        <v>LONG FLANGE, 1.5-1500RFLWN x 9</v>
      </c>
      <c r="CA155" s="14">
        <v>9</v>
      </c>
      <c r="CO155" t="s">
        <v>3973</v>
      </c>
      <c r="CP155">
        <v>5.5024999999999995</v>
      </c>
      <c r="CR155" t="s">
        <v>5321</v>
      </c>
      <c r="CS155" s="16" t="s">
        <v>290</v>
      </c>
      <c r="CT155" s="14">
        <v>1500</v>
      </c>
      <c r="CU155" s="14">
        <v>1.25</v>
      </c>
      <c r="CV155" s="11">
        <v>9</v>
      </c>
      <c r="CW155" s="11" t="s">
        <v>62</v>
      </c>
      <c r="CX155" s="103">
        <v>1.25</v>
      </c>
      <c r="CY155" s="11">
        <v>2.5</v>
      </c>
      <c r="CZ155" s="42">
        <v>0.625</v>
      </c>
      <c r="DA155" s="107">
        <v>1500</v>
      </c>
      <c r="DB155" s="18">
        <v>6.25</v>
      </c>
      <c r="DC155" s="18">
        <v>1.125</v>
      </c>
      <c r="DD155" s="18">
        <v>2.5</v>
      </c>
      <c r="DE155" s="11">
        <v>0.875</v>
      </c>
      <c r="DF155" s="11">
        <v>4</v>
      </c>
      <c r="DG155" s="11">
        <v>1</v>
      </c>
      <c r="DH155" s="11">
        <v>4.3780000000000001</v>
      </c>
      <c r="DI155" s="42">
        <v>90</v>
      </c>
      <c r="DJ155" s="11">
        <v>18</v>
      </c>
      <c r="DK155" s="43" t="s">
        <v>5322</v>
      </c>
      <c r="DL155" s="90" t="s">
        <v>3796</v>
      </c>
      <c r="DM155" s="18">
        <v>0</v>
      </c>
      <c r="DN155" s="18" t="s">
        <v>3797</v>
      </c>
      <c r="DO155" t="s">
        <v>5072</v>
      </c>
      <c r="DP155">
        <v>12800</v>
      </c>
      <c r="DQ155" t="s">
        <v>5064</v>
      </c>
      <c r="DR155" s="16" t="s">
        <v>290</v>
      </c>
    </row>
    <row r="156" spans="1:122" x14ac:dyDescent="0.35">
      <c r="A156" s="158" t="s">
        <v>6574</v>
      </c>
      <c r="B156" s="11">
        <v>10</v>
      </c>
      <c r="C156" s="11">
        <v>160</v>
      </c>
      <c r="D156" t="s">
        <v>299</v>
      </c>
      <c r="E156" s="21" t="s">
        <v>290</v>
      </c>
      <c r="F156" s="11">
        <v>10.750000000000002</v>
      </c>
      <c r="G156" s="12">
        <v>8.5000000000000018</v>
      </c>
      <c r="H156" s="11">
        <v>1.125</v>
      </c>
      <c r="I156" t="s">
        <v>290</v>
      </c>
      <c r="J156" s="11">
        <v>160</v>
      </c>
      <c r="K156" s="21" t="s">
        <v>290</v>
      </c>
      <c r="L156" s="1" t="s">
        <v>299</v>
      </c>
      <c r="M156" t="s">
        <v>290</v>
      </c>
      <c r="N156" s="159" t="s">
        <v>290</v>
      </c>
      <c r="P156" s="18" t="s">
        <v>290</v>
      </c>
      <c r="Q156" s="18" t="s">
        <v>290</v>
      </c>
      <c r="S156" t="s">
        <v>290</v>
      </c>
      <c r="T156" t="s">
        <v>290</v>
      </c>
      <c r="V156" t="s">
        <v>290</v>
      </c>
      <c r="X156" s="158" t="s">
        <v>6574</v>
      </c>
      <c r="Y156" s="11">
        <v>10</v>
      </c>
      <c r="Z156" s="11">
        <v>160</v>
      </c>
      <c r="AA156" t="s">
        <v>299</v>
      </c>
      <c r="AB156" s="21" t="s">
        <v>290</v>
      </c>
      <c r="AC156" s="11">
        <v>10.750000000000002</v>
      </c>
      <c r="AD156" s="12">
        <v>8.5000000000000018</v>
      </c>
      <c r="AE156" s="11">
        <v>1.125</v>
      </c>
      <c r="AF156" t="s">
        <v>290</v>
      </c>
      <c r="AG156" s="11">
        <v>160</v>
      </c>
      <c r="AH156" s="21" t="s">
        <v>290</v>
      </c>
      <c r="AI156" s="1" t="s">
        <v>299</v>
      </c>
      <c r="AJ156" t="s">
        <v>290</v>
      </c>
      <c r="AK156" s="159" t="s">
        <v>290</v>
      </c>
      <c r="BK156" t="str">
        <f t="shared" si="40"/>
        <v>1500-NPS2x9</v>
      </c>
      <c r="BL156" s="14">
        <v>1500</v>
      </c>
      <c r="BM156" s="42">
        <f t="shared" si="44"/>
        <v>2</v>
      </c>
      <c r="BN156" s="14">
        <v>2</v>
      </c>
      <c r="BO156" s="18">
        <v>8.5</v>
      </c>
      <c r="BP156" s="18">
        <v>1.5</v>
      </c>
      <c r="BQ156" s="18">
        <v>3.625</v>
      </c>
      <c r="BR156" s="42">
        <f t="shared" si="41"/>
        <v>1.0625</v>
      </c>
      <c r="BS156" s="11">
        <v>4.125</v>
      </c>
      <c r="BT156" s="11">
        <v>8</v>
      </c>
      <c r="BU156" s="11">
        <v>1</v>
      </c>
      <c r="BV156" s="11">
        <v>0.875</v>
      </c>
      <c r="BW156" s="11">
        <v>6.5</v>
      </c>
      <c r="BX156" s="11">
        <v>44</v>
      </c>
      <c r="BY156" s="42">
        <f t="shared" si="42"/>
        <v>45</v>
      </c>
      <c r="BZ156" s="43" t="str">
        <f t="shared" si="43"/>
        <v>LONG FLANGE, 2-1500RFLWN x 9</v>
      </c>
      <c r="CA156" s="14">
        <v>9</v>
      </c>
      <c r="CO156" t="s">
        <v>3974</v>
      </c>
      <c r="CP156">
        <v>5.5024999999999995</v>
      </c>
      <c r="CR156" t="s">
        <v>5323</v>
      </c>
      <c r="CS156" s="16" t="s">
        <v>290</v>
      </c>
      <c r="CT156" s="14">
        <v>1500</v>
      </c>
      <c r="CU156" s="14">
        <v>1.5</v>
      </c>
      <c r="CV156" s="11">
        <v>9</v>
      </c>
      <c r="CW156" s="11" t="s">
        <v>62</v>
      </c>
      <c r="CX156" s="103">
        <v>1.5</v>
      </c>
      <c r="CY156" s="11">
        <v>2.75</v>
      </c>
      <c r="CZ156" s="42">
        <v>0.625</v>
      </c>
      <c r="DA156" s="107">
        <v>1500</v>
      </c>
      <c r="DB156" s="18">
        <v>7</v>
      </c>
      <c r="DC156" s="18">
        <v>1.25</v>
      </c>
      <c r="DD156" s="18">
        <v>2.875</v>
      </c>
      <c r="DE156" s="11">
        <v>1</v>
      </c>
      <c r="DF156" s="11">
        <v>4</v>
      </c>
      <c r="DG156" s="11">
        <v>1.125</v>
      </c>
      <c r="DH156" s="11">
        <v>4.875</v>
      </c>
      <c r="DI156" s="42">
        <v>90</v>
      </c>
      <c r="DJ156" s="11">
        <v>23</v>
      </c>
      <c r="DK156" s="43" t="s">
        <v>5324</v>
      </c>
      <c r="DL156" s="90" t="s">
        <v>3796</v>
      </c>
      <c r="DM156" s="18">
        <v>0</v>
      </c>
      <c r="DN156" s="18" t="s">
        <v>3797</v>
      </c>
      <c r="DO156" t="s">
        <v>5075</v>
      </c>
      <c r="DP156">
        <v>11861940</v>
      </c>
      <c r="DQ156" t="s">
        <v>5064</v>
      </c>
      <c r="DR156" s="16" t="s">
        <v>290</v>
      </c>
    </row>
    <row r="157" spans="1:122" x14ac:dyDescent="0.35">
      <c r="A157" s="160" t="s">
        <v>6575</v>
      </c>
      <c r="B157" s="2">
        <v>10</v>
      </c>
      <c r="C157" s="2" t="s">
        <v>272</v>
      </c>
      <c r="D157" s="4" t="s">
        <v>299</v>
      </c>
      <c r="E157" s="22" t="s">
        <v>290</v>
      </c>
      <c r="F157" s="2">
        <v>10.750000000000002</v>
      </c>
      <c r="G157" s="3">
        <v>9.7500000000000018</v>
      </c>
      <c r="H157" s="2">
        <v>0.5</v>
      </c>
      <c r="I157" s="4" t="s">
        <v>272</v>
      </c>
      <c r="J157" s="2">
        <v>2</v>
      </c>
      <c r="K157" s="22" t="s">
        <v>290</v>
      </c>
      <c r="L157" s="6" t="s">
        <v>299</v>
      </c>
      <c r="M157" s="4" t="s">
        <v>290</v>
      </c>
      <c r="N157" s="161" t="s">
        <v>290</v>
      </c>
      <c r="P157" s="18" t="s">
        <v>290</v>
      </c>
      <c r="Q157" s="18" t="s">
        <v>290</v>
      </c>
      <c r="S157" t="s">
        <v>290</v>
      </c>
      <c r="T157" t="s">
        <v>290</v>
      </c>
      <c r="V157" t="s">
        <v>290</v>
      </c>
      <c r="X157" s="160" t="s">
        <v>6575</v>
      </c>
      <c r="Y157" s="2">
        <v>10</v>
      </c>
      <c r="Z157" s="2" t="s">
        <v>272</v>
      </c>
      <c r="AA157" s="4" t="s">
        <v>299</v>
      </c>
      <c r="AB157" s="22" t="s">
        <v>290</v>
      </c>
      <c r="AC157" s="2">
        <v>10.750000000000002</v>
      </c>
      <c r="AD157" s="3">
        <v>9.7500000000000018</v>
      </c>
      <c r="AE157" s="2">
        <v>0.5</v>
      </c>
      <c r="AF157" s="4" t="s">
        <v>272</v>
      </c>
      <c r="AG157" s="2">
        <v>2</v>
      </c>
      <c r="AH157" s="22" t="s">
        <v>290</v>
      </c>
      <c r="AI157" s="6" t="s">
        <v>299</v>
      </c>
      <c r="AJ157" s="4" t="s">
        <v>290</v>
      </c>
      <c r="AK157" s="161" t="s">
        <v>290</v>
      </c>
      <c r="BK157" t="str">
        <f t="shared" si="40"/>
        <v>1500-NPS2.5x12</v>
      </c>
      <c r="BL157" s="14">
        <v>1500</v>
      </c>
      <c r="BM157" s="42">
        <f t="shared" si="44"/>
        <v>2.5</v>
      </c>
      <c r="BN157" s="14">
        <v>2.5</v>
      </c>
      <c r="BO157" s="18">
        <v>9.625</v>
      </c>
      <c r="BP157" s="18">
        <v>1.625</v>
      </c>
      <c r="BQ157" s="18">
        <v>4.125</v>
      </c>
      <c r="BR157" s="42">
        <f t="shared" si="41"/>
        <v>1.1875</v>
      </c>
      <c r="BS157" s="11">
        <v>4.875</v>
      </c>
      <c r="BT157" s="11">
        <v>8</v>
      </c>
      <c r="BU157" s="11">
        <v>1.125</v>
      </c>
      <c r="BV157" s="11">
        <v>1</v>
      </c>
      <c r="BW157" s="11">
        <v>7.5</v>
      </c>
      <c r="BX157" s="11">
        <v>72</v>
      </c>
      <c r="BY157" s="42">
        <f t="shared" si="42"/>
        <v>45</v>
      </c>
      <c r="BZ157" s="43" t="str">
        <f t="shared" si="43"/>
        <v>LONG FLANGE, 2.5-1500RFLWN x 12</v>
      </c>
      <c r="CA157" s="14">
        <v>12</v>
      </c>
      <c r="CO157" t="s">
        <v>3975</v>
      </c>
      <c r="CP157">
        <v>5.5024999999999995</v>
      </c>
      <c r="CR157" t="s">
        <v>5325</v>
      </c>
      <c r="CS157" s="16" t="s">
        <v>290</v>
      </c>
      <c r="CT157" s="14">
        <v>1500</v>
      </c>
      <c r="CU157" s="14">
        <v>2</v>
      </c>
      <c r="CV157" s="11">
        <v>9</v>
      </c>
      <c r="CW157" s="11" t="s">
        <v>62</v>
      </c>
      <c r="CX157" s="103">
        <v>2</v>
      </c>
      <c r="CY157" s="11">
        <v>4.125</v>
      </c>
      <c r="CZ157" s="42">
        <v>1.0625</v>
      </c>
      <c r="DA157" s="107">
        <v>1500</v>
      </c>
      <c r="DB157" s="18">
        <v>8.5</v>
      </c>
      <c r="DC157" s="18">
        <v>1.5</v>
      </c>
      <c r="DD157" s="18">
        <v>3.625</v>
      </c>
      <c r="DE157" s="11">
        <v>0.875</v>
      </c>
      <c r="DF157" s="11">
        <v>8</v>
      </c>
      <c r="DG157" s="11">
        <v>1</v>
      </c>
      <c r="DH157" s="11">
        <v>6.5</v>
      </c>
      <c r="DI157" s="42">
        <v>45</v>
      </c>
      <c r="DJ157" s="11">
        <v>44</v>
      </c>
      <c r="DK157" s="43" t="s">
        <v>5326</v>
      </c>
      <c r="DL157" s="90" t="s">
        <v>3796</v>
      </c>
      <c r="DM157" s="18">
        <v>0</v>
      </c>
      <c r="DN157" s="18" t="s">
        <v>3797</v>
      </c>
      <c r="DO157" t="s">
        <v>5078</v>
      </c>
      <c r="DP157">
        <v>1262987</v>
      </c>
      <c r="DQ157" t="s">
        <v>5064</v>
      </c>
      <c r="DR157" s="16" t="s">
        <v>290</v>
      </c>
    </row>
    <row r="158" spans="1:122" x14ac:dyDescent="0.35">
      <c r="A158" s="167" t="s">
        <v>6576</v>
      </c>
      <c r="B158" s="48">
        <v>11</v>
      </c>
      <c r="C158" s="48" t="s">
        <v>6422</v>
      </c>
      <c r="D158" s="168" t="s">
        <v>299</v>
      </c>
      <c r="E158" s="169"/>
      <c r="F158" s="48">
        <v>11.75</v>
      </c>
      <c r="G158" s="170">
        <v>11</v>
      </c>
      <c r="H158" s="48">
        <v>0.375</v>
      </c>
      <c r="I158" s="168" t="s">
        <v>6422</v>
      </c>
      <c r="J158" s="48">
        <v>1</v>
      </c>
      <c r="K158" s="169"/>
      <c r="L158" s="171" t="s">
        <v>299</v>
      </c>
      <c r="M158" s="168"/>
      <c r="N158" s="163"/>
      <c r="P158" s="18" t="s">
        <v>290</v>
      </c>
      <c r="Q158" s="18" t="s">
        <v>290</v>
      </c>
      <c r="S158" t="s">
        <v>290</v>
      </c>
      <c r="T158" t="s">
        <v>290</v>
      </c>
      <c r="V158" t="s">
        <v>290</v>
      </c>
      <c r="X158" s="167" t="s">
        <v>6576</v>
      </c>
      <c r="Y158" s="48">
        <v>11</v>
      </c>
      <c r="Z158" s="48" t="s">
        <v>6422</v>
      </c>
      <c r="AA158" s="168" t="s">
        <v>299</v>
      </c>
      <c r="AB158" s="169"/>
      <c r="AC158" s="48">
        <v>11.75</v>
      </c>
      <c r="AD158" s="170">
        <v>11</v>
      </c>
      <c r="AE158" s="48">
        <v>0.375</v>
      </c>
      <c r="AF158" s="168" t="s">
        <v>6422</v>
      </c>
      <c r="AG158" s="48">
        <v>1</v>
      </c>
      <c r="AH158" s="169"/>
      <c r="AI158" s="171" t="s">
        <v>299</v>
      </c>
      <c r="AJ158" s="168"/>
      <c r="AK158" s="163"/>
      <c r="BK158" t="str">
        <f t="shared" si="40"/>
        <v>1500-NPS3x12</v>
      </c>
      <c r="BL158" s="14">
        <v>1500</v>
      </c>
      <c r="BM158" s="42">
        <f t="shared" si="44"/>
        <v>3</v>
      </c>
      <c r="BN158" s="14">
        <v>3</v>
      </c>
      <c r="BO158" s="18">
        <v>10.5</v>
      </c>
      <c r="BP158" s="14">
        <v>1.875</v>
      </c>
      <c r="BQ158" s="18">
        <v>5</v>
      </c>
      <c r="BR158" s="42">
        <f t="shared" si="41"/>
        <v>1.125</v>
      </c>
      <c r="BS158" s="11">
        <v>5.25</v>
      </c>
      <c r="BT158" s="11">
        <v>8</v>
      </c>
      <c r="BU158" s="11">
        <v>1.25</v>
      </c>
      <c r="BV158" s="11">
        <v>1.125</v>
      </c>
      <c r="BW158" s="11">
        <v>8</v>
      </c>
      <c r="BX158" s="11">
        <v>84</v>
      </c>
      <c r="BY158" s="42">
        <f t="shared" si="42"/>
        <v>45</v>
      </c>
      <c r="BZ158" s="43" t="str">
        <f t="shared" si="43"/>
        <v>LONG FLANGE, 3-1500RFLWN x 12</v>
      </c>
      <c r="CA158" s="14">
        <v>12</v>
      </c>
      <c r="CO158" t="s">
        <v>3976</v>
      </c>
      <c r="CP158">
        <v>5.5024999999999995</v>
      </c>
      <c r="CR158" t="s">
        <v>5327</v>
      </c>
      <c r="CS158" s="16" t="s">
        <v>290</v>
      </c>
      <c r="CT158" s="14">
        <v>1500</v>
      </c>
      <c r="CU158" s="14">
        <v>2.5</v>
      </c>
      <c r="CV158" s="11">
        <v>12</v>
      </c>
      <c r="CW158" s="11" t="s">
        <v>62</v>
      </c>
      <c r="CX158" s="103">
        <v>2.5</v>
      </c>
      <c r="CY158" s="11">
        <v>4.875</v>
      </c>
      <c r="CZ158" s="42">
        <v>1.1875</v>
      </c>
      <c r="DA158" s="107">
        <v>1500</v>
      </c>
      <c r="DB158" s="18">
        <v>9.625</v>
      </c>
      <c r="DC158" s="18">
        <v>1.625</v>
      </c>
      <c r="DD158" s="18">
        <v>4.125</v>
      </c>
      <c r="DE158" s="11">
        <v>1</v>
      </c>
      <c r="DF158" s="11">
        <v>8</v>
      </c>
      <c r="DG158" s="11">
        <v>1.125</v>
      </c>
      <c r="DH158" s="11">
        <v>7.5</v>
      </c>
      <c r="DI158" s="42">
        <v>45</v>
      </c>
      <c r="DJ158" s="11">
        <v>72</v>
      </c>
      <c r="DK158" s="43" t="s">
        <v>5328</v>
      </c>
      <c r="DL158" s="90" t="s">
        <v>3796</v>
      </c>
      <c r="DM158" s="18">
        <v>0</v>
      </c>
      <c r="DN158" s="18" t="s">
        <v>3797</v>
      </c>
      <c r="DO158" t="s">
        <v>5081</v>
      </c>
      <c r="DP158">
        <v>7448044</v>
      </c>
      <c r="DQ158" t="s">
        <v>5064</v>
      </c>
      <c r="DR158" s="16" t="s">
        <v>290</v>
      </c>
    </row>
    <row r="159" spans="1:122" x14ac:dyDescent="0.35">
      <c r="A159" s="160" t="s">
        <v>6577</v>
      </c>
      <c r="B159" s="2">
        <v>11</v>
      </c>
      <c r="C159" s="2" t="s">
        <v>272</v>
      </c>
      <c r="D159" s="4" t="s">
        <v>299</v>
      </c>
      <c r="E159" s="22" t="s">
        <v>290</v>
      </c>
      <c r="F159" s="2">
        <v>11.75</v>
      </c>
      <c r="G159" s="3">
        <v>10.75</v>
      </c>
      <c r="H159" s="2">
        <v>0.5</v>
      </c>
      <c r="I159" s="4" t="s">
        <v>272</v>
      </c>
      <c r="J159" s="2">
        <v>2</v>
      </c>
      <c r="K159" s="22" t="s">
        <v>290</v>
      </c>
      <c r="L159" s="6" t="s">
        <v>299</v>
      </c>
      <c r="M159" s="4" t="s">
        <v>290</v>
      </c>
      <c r="N159" s="161" t="s">
        <v>290</v>
      </c>
      <c r="P159" s="18" t="s">
        <v>290</v>
      </c>
      <c r="Q159" s="18" t="s">
        <v>290</v>
      </c>
      <c r="S159" t="s">
        <v>290</v>
      </c>
      <c r="T159" t="s">
        <v>290</v>
      </c>
      <c r="V159" t="s">
        <v>290</v>
      </c>
      <c r="X159" s="160" t="s">
        <v>6577</v>
      </c>
      <c r="Y159" s="2">
        <v>11</v>
      </c>
      <c r="Z159" s="2" t="s">
        <v>272</v>
      </c>
      <c r="AA159" s="4" t="s">
        <v>299</v>
      </c>
      <c r="AB159" s="22" t="s">
        <v>290</v>
      </c>
      <c r="AC159" s="2">
        <v>11.75</v>
      </c>
      <c r="AD159" s="3">
        <v>10.75</v>
      </c>
      <c r="AE159" s="2">
        <v>0.5</v>
      </c>
      <c r="AF159" s="4" t="s">
        <v>272</v>
      </c>
      <c r="AG159" s="2">
        <v>2</v>
      </c>
      <c r="AH159" s="22" t="s">
        <v>290</v>
      </c>
      <c r="AI159" s="6" t="s">
        <v>299</v>
      </c>
      <c r="AJ159" s="4" t="s">
        <v>290</v>
      </c>
      <c r="AK159" s="161" t="s">
        <v>290</v>
      </c>
      <c r="BK159" t="str">
        <f t="shared" si="40"/>
        <v>1500-NPS4x12</v>
      </c>
      <c r="BL159" s="14">
        <v>1500</v>
      </c>
      <c r="BM159" s="42">
        <f t="shared" si="44"/>
        <v>4</v>
      </c>
      <c r="BN159" s="14">
        <v>4</v>
      </c>
      <c r="BO159" s="18">
        <v>12.25</v>
      </c>
      <c r="BP159" s="18">
        <v>2.125</v>
      </c>
      <c r="BQ159" s="18">
        <v>6.1875</v>
      </c>
      <c r="BR159" s="42">
        <f t="shared" si="41"/>
        <v>1.1875</v>
      </c>
      <c r="BS159" s="11">
        <v>6.375</v>
      </c>
      <c r="BT159" s="11">
        <v>8</v>
      </c>
      <c r="BU159" s="11">
        <v>1.375</v>
      </c>
      <c r="BV159" s="11">
        <v>1.25</v>
      </c>
      <c r="BW159" s="11">
        <v>9.5</v>
      </c>
      <c r="BX159" s="11">
        <v>118</v>
      </c>
      <c r="BY159" s="42">
        <f t="shared" si="42"/>
        <v>45</v>
      </c>
      <c r="BZ159" s="43" t="str">
        <f t="shared" si="43"/>
        <v>LONG FLANGE, 4-1500RFLWN x 12</v>
      </c>
      <c r="CA159" s="14">
        <v>12</v>
      </c>
      <c r="CO159" t="s">
        <v>3977</v>
      </c>
      <c r="CP159">
        <v>5.5024999999999995</v>
      </c>
      <c r="CR159" t="s">
        <v>5329</v>
      </c>
      <c r="CS159" s="16" t="s">
        <v>290</v>
      </c>
      <c r="CT159" s="14">
        <v>1500</v>
      </c>
      <c r="CU159" s="14">
        <v>3</v>
      </c>
      <c r="CV159" s="11">
        <v>12</v>
      </c>
      <c r="CW159" s="11" t="s">
        <v>62</v>
      </c>
      <c r="CX159" s="103">
        <v>3</v>
      </c>
      <c r="CY159" s="11">
        <v>5.25</v>
      </c>
      <c r="CZ159" s="42">
        <v>1.125</v>
      </c>
      <c r="DA159" s="107">
        <v>1500</v>
      </c>
      <c r="DB159" s="18">
        <v>10.5</v>
      </c>
      <c r="DC159" s="14">
        <v>1.875</v>
      </c>
      <c r="DD159" s="18">
        <v>5</v>
      </c>
      <c r="DE159" s="11">
        <v>1.125</v>
      </c>
      <c r="DF159" s="11">
        <v>8</v>
      </c>
      <c r="DG159" s="11">
        <v>1.25</v>
      </c>
      <c r="DH159" s="11">
        <v>8</v>
      </c>
      <c r="DI159" s="42">
        <v>45</v>
      </c>
      <c r="DJ159" s="11">
        <v>84</v>
      </c>
      <c r="DK159" s="43" t="s">
        <v>5330</v>
      </c>
      <c r="DL159" s="90" t="s">
        <v>3796</v>
      </c>
      <c r="DM159" s="18">
        <v>0</v>
      </c>
      <c r="DN159" s="18" t="s">
        <v>3797</v>
      </c>
      <c r="DO159" t="s">
        <v>5084</v>
      </c>
      <c r="DP159">
        <v>16777215</v>
      </c>
      <c r="DQ159" t="s">
        <v>5064</v>
      </c>
      <c r="DR159" s="16" t="s">
        <v>290</v>
      </c>
    </row>
    <row r="160" spans="1:122" x14ac:dyDescent="0.35">
      <c r="A160" s="156" t="s">
        <v>6578</v>
      </c>
      <c r="B160" s="11">
        <v>12.000000000000002</v>
      </c>
      <c r="C160" s="11">
        <v>5</v>
      </c>
      <c r="D160" t="s">
        <v>299</v>
      </c>
      <c r="E160" s="21" t="s">
        <v>290</v>
      </c>
      <c r="F160" s="11">
        <v>12.75</v>
      </c>
      <c r="G160" s="12">
        <v>12.42</v>
      </c>
      <c r="H160" s="11">
        <v>0.16500000000000001</v>
      </c>
      <c r="I160" t="s">
        <v>290</v>
      </c>
      <c r="J160" s="11">
        <v>5</v>
      </c>
      <c r="K160" s="21" t="s">
        <v>290</v>
      </c>
      <c r="L160" s="11" t="s">
        <v>299</v>
      </c>
      <c r="M160" t="s">
        <v>290</v>
      </c>
      <c r="N160" s="159" t="s">
        <v>290</v>
      </c>
      <c r="P160" s="18" t="s">
        <v>290</v>
      </c>
      <c r="Q160" s="18" t="s">
        <v>290</v>
      </c>
      <c r="S160" t="s">
        <v>290</v>
      </c>
      <c r="T160" t="s">
        <v>290</v>
      </c>
      <c r="V160" t="s">
        <v>290</v>
      </c>
      <c r="X160" s="156" t="s">
        <v>6578</v>
      </c>
      <c r="Y160" s="11">
        <v>12.000000000000002</v>
      </c>
      <c r="Z160" s="11">
        <v>5</v>
      </c>
      <c r="AA160" t="s">
        <v>299</v>
      </c>
      <c r="AB160" s="21" t="s">
        <v>290</v>
      </c>
      <c r="AC160" s="11">
        <v>12.75</v>
      </c>
      <c r="AD160" s="12">
        <v>12.42</v>
      </c>
      <c r="AE160" s="11">
        <v>0.16500000000000001</v>
      </c>
      <c r="AF160" t="s">
        <v>290</v>
      </c>
      <c r="AG160" s="11">
        <v>5</v>
      </c>
      <c r="AH160" s="21" t="s">
        <v>290</v>
      </c>
      <c r="AI160" s="11" t="s">
        <v>299</v>
      </c>
      <c r="AJ160" t="s">
        <v>290</v>
      </c>
      <c r="AK160" s="159" t="s">
        <v>290</v>
      </c>
      <c r="BK160" t="str">
        <f t="shared" si="40"/>
        <v>1500-NPS5x12</v>
      </c>
      <c r="BL160" s="14">
        <v>1500</v>
      </c>
      <c r="BM160" s="42">
        <f t="shared" si="44"/>
        <v>5</v>
      </c>
      <c r="BN160" s="14">
        <v>5</v>
      </c>
      <c r="BO160" s="18">
        <v>14.75</v>
      </c>
      <c r="BP160" s="18">
        <v>2.875</v>
      </c>
      <c r="BQ160" s="18">
        <v>7.3125</v>
      </c>
      <c r="BR160" s="42">
        <f t="shared" si="41"/>
        <v>1.375</v>
      </c>
      <c r="BS160" s="11">
        <v>7.75</v>
      </c>
      <c r="BT160" s="11">
        <v>8</v>
      </c>
      <c r="BU160" s="11">
        <v>1.625</v>
      </c>
      <c r="BV160" s="11">
        <v>1.5</v>
      </c>
      <c r="BW160" s="11">
        <v>11.5</v>
      </c>
      <c r="BX160" s="11">
        <v>195</v>
      </c>
      <c r="BY160" s="42">
        <f t="shared" si="42"/>
        <v>45</v>
      </c>
      <c r="BZ160" s="43" t="str">
        <f t="shared" si="43"/>
        <v>LONG FLANGE, 5-1500RFLWN x 12</v>
      </c>
      <c r="CA160" s="14">
        <v>12</v>
      </c>
      <c r="CO160" t="s">
        <v>3978</v>
      </c>
      <c r="CP160">
        <v>5.5024999999999995</v>
      </c>
      <c r="CR160" t="s">
        <v>5331</v>
      </c>
      <c r="CS160" s="16" t="s">
        <v>290</v>
      </c>
      <c r="CT160" s="14">
        <v>1500</v>
      </c>
      <c r="CU160" s="14">
        <v>4</v>
      </c>
      <c r="CV160" s="11">
        <v>12</v>
      </c>
      <c r="CW160" s="11" t="s">
        <v>62</v>
      </c>
      <c r="CX160" s="103">
        <v>4</v>
      </c>
      <c r="CY160" s="11">
        <v>6.375</v>
      </c>
      <c r="CZ160" s="42">
        <v>1.1875</v>
      </c>
      <c r="DA160" s="107">
        <v>1500</v>
      </c>
      <c r="DB160" s="18">
        <v>12.25</v>
      </c>
      <c r="DC160" s="18">
        <v>2.125</v>
      </c>
      <c r="DD160" s="18">
        <v>6.1875</v>
      </c>
      <c r="DE160" s="11">
        <v>1.25</v>
      </c>
      <c r="DF160" s="11">
        <v>8</v>
      </c>
      <c r="DG160" s="11">
        <v>1.375</v>
      </c>
      <c r="DH160" s="11">
        <v>9.5</v>
      </c>
      <c r="DI160" s="42">
        <v>45</v>
      </c>
      <c r="DJ160" s="11">
        <v>118</v>
      </c>
      <c r="DK160" s="43" t="s">
        <v>5332</v>
      </c>
      <c r="DL160" s="90" t="s">
        <v>3796</v>
      </c>
      <c r="DM160" s="18">
        <v>0</v>
      </c>
      <c r="DN160" s="18" t="s">
        <v>3797</v>
      </c>
      <c r="DO160" t="s">
        <v>5090</v>
      </c>
      <c r="DP160">
        <v>255</v>
      </c>
      <c r="DQ160" t="s">
        <v>5064</v>
      </c>
      <c r="DR160" s="16" t="s">
        <v>290</v>
      </c>
    </row>
    <row r="161" spans="1:122" x14ac:dyDescent="0.35">
      <c r="A161" s="156" t="s">
        <v>6579</v>
      </c>
      <c r="B161" s="11">
        <v>12.000000000000002</v>
      </c>
      <c r="C161" s="11">
        <v>10</v>
      </c>
      <c r="D161" t="s">
        <v>299</v>
      </c>
      <c r="E161" s="21" t="s">
        <v>316</v>
      </c>
      <c r="F161" s="11">
        <v>12.75</v>
      </c>
      <c r="G161" s="12">
        <v>12.39</v>
      </c>
      <c r="H161" s="11">
        <v>0.18</v>
      </c>
      <c r="I161" t="s">
        <v>290</v>
      </c>
      <c r="J161" s="11">
        <v>10</v>
      </c>
      <c r="K161" s="21" t="s">
        <v>290</v>
      </c>
      <c r="L161" s="11" t="s">
        <v>299</v>
      </c>
      <c r="M161" t="s">
        <v>290</v>
      </c>
      <c r="N161" s="159" t="s">
        <v>290</v>
      </c>
      <c r="P161" s="18" t="s">
        <v>290</v>
      </c>
      <c r="Q161" s="18" t="s">
        <v>290</v>
      </c>
      <c r="S161" t="s">
        <v>290</v>
      </c>
      <c r="T161" t="s">
        <v>290</v>
      </c>
      <c r="V161" t="s">
        <v>290</v>
      </c>
      <c r="X161" s="156" t="s">
        <v>6579</v>
      </c>
      <c r="Y161" s="11">
        <v>12.000000000000002</v>
      </c>
      <c r="Z161" s="11">
        <v>10</v>
      </c>
      <c r="AA161" t="s">
        <v>299</v>
      </c>
      <c r="AB161" s="21" t="s">
        <v>317</v>
      </c>
      <c r="AC161" s="11">
        <v>12.75</v>
      </c>
      <c r="AD161" s="12">
        <v>12.39</v>
      </c>
      <c r="AE161" s="11">
        <v>0.18</v>
      </c>
      <c r="AF161" t="s">
        <v>290</v>
      </c>
      <c r="AG161" s="11">
        <v>10</v>
      </c>
      <c r="AH161" s="21" t="s">
        <v>290</v>
      </c>
      <c r="AI161" s="11" t="s">
        <v>299</v>
      </c>
      <c r="AJ161" t="s">
        <v>290</v>
      </c>
      <c r="AK161" s="159" t="s">
        <v>290</v>
      </c>
      <c r="BK161" t="str">
        <f t="shared" si="40"/>
        <v>1500-NPS6x12</v>
      </c>
      <c r="BL161" s="14">
        <v>1500</v>
      </c>
      <c r="BM161" s="42">
        <f t="shared" si="44"/>
        <v>6</v>
      </c>
      <c r="BN161" s="14">
        <v>6</v>
      </c>
      <c r="BO161" s="18">
        <v>15.5</v>
      </c>
      <c r="BP161" s="18">
        <v>3.25</v>
      </c>
      <c r="BQ161" s="18">
        <v>8.5</v>
      </c>
      <c r="BR161" s="42">
        <f t="shared" si="41"/>
        <v>1.5</v>
      </c>
      <c r="BS161" s="11">
        <v>9</v>
      </c>
      <c r="BT161" s="11">
        <v>12</v>
      </c>
      <c r="BU161" s="11">
        <v>1.5</v>
      </c>
      <c r="BV161" s="11">
        <v>1.375</v>
      </c>
      <c r="BW161" s="11">
        <v>12.5</v>
      </c>
      <c r="BX161" s="11">
        <v>235</v>
      </c>
      <c r="BY161" s="42">
        <f t="shared" si="42"/>
        <v>30</v>
      </c>
      <c r="BZ161" s="43" t="str">
        <f t="shared" si="43"/>
        <v>LONG FLANGE, 6-1500RFLWN x 12</v>
      </c>
      <c r="CA161" s="14">
        <v>12</v>
      </c>
      <c r="CO161" t="s">
        <v>3979</v>
      </c>
      <c r="CP161">
        <v>5.5024999999999995</v>
      </c>
      <c r="CR161" t="s">
        <v>5333</v>
      </c>
      <c r="CS161" s="16" t="s">
        <v>290</v>
      </c>
      <c r="CT161" s="14">
        <v>1500</v>
      </c>
      <c r="CU161" s="14">
        <v>5</v>
      </c>
      <c r="CV161" s="11">
        <v>12</v>
      </c>
      <c r="CW161" s="11" t="s">
        <v>62</v>
      </c>
      <c r="CX161" s="103">
        <v>5</v>
      </c>
      <c r="CY161" s="11">
        <v>7.75</v>
      </c>
      <c r="CZ161" s="42">
        <v>1.375</v>
      </c>
      <c r="DA161" s="107">
        <v>1500</v>
      </c>
      <c r="DB161" s="18">
        <v>14.75</v>
      </c>
      <c r="DC161" s="18">
        <v>2.875</v>
      </c>
      <c r="DD161" s="18">
        <v>7.3125</v>
      </c>
      <c r="DE161" s="11">
        <v>1.5</v>
      </c>
      <c r="DF161" s="11">
        <v>8</v>
      </c>
      <c r="DG161" s="11">
        <v>1.625</v>
      </c>
      <c r="DH161" s="11">
        <v>11.5</v>
      </c>
      <c r="DI161" s="42">
        <v>45</v>
      </c>
      <c r="DJ161" s="11">
        <v>195</v>
      </c>
      <c r="DK161" s="43" t="s">
        <v>5334</v>
      </c>
      <c r="DL161" s="90" t="s">
        <v>3796</v>
      </c>
      <c r="DM161" s="18">
        <v>0</v>
      </c>
      <c r="DN161" s="18" t="s">
        <v>3797</v>
      </c>
      <c r="DO161" t="s">
        <v>5093</v>
      </c>
      <c r="DP161">
        <v>33023</v>
      </c>
      <c r="DQ161" t="s">
        <v>5064</v>
      </c>
      <c r="DR161" s="16" t="s">
        <v>290</v>
      </c>
    </row>
    <row r="162" spans="1:122" x14ac:dyDescent="0.35">
      <c r="A162" s="158" t="s">
        <v>6580</v>
      </c>
      <c r="B162" s="11">
        <v>12.000000000000002</v>
      </c>
      <c r="C162" s="11">
        <v>20</v>
      </c>
      <c r="D162" t="s">
        <v>299</v>
      </c>
      <c r="E162" s="21" t="s">
        <v>290</v>
      </c>
      <c r="F162" s="11">
        <v>12.75</v>
      </c>
      <c r="G162" s="12">
        <v>12.25</v>
      </c>
      <c r="H162" s="11">
        <v>0.25</v>
      </c>
      <c r="I162" t="s">
        <v>290</v>
      </c>
      <c r="J162" s="11">
        <v>20</v>
      </c>
      <c r="K162" s="21" t="s">
        <v>290</v>
      </c>
      <c r="L162" s="1" t="s">
        <v>299</v>
      </c>
      <c r="M162" t="s">
        <v>290</v>
      </c>
      <c r="N162" s="159" t="s">
        <v>290</v>
      </c>
      <c r="P162" s="18" t="s">
        <v>290</v>
      </c>
      <c r="Q162" s="18" t="s">
        <v>290</v>
      </c>
      <c r="S162" t="s">
        <v>290</v>
      </c>
      <c r="T162" t="s">
        <v>290</v>
      </c>
      <c r="V162" t="s">
        <v>290</v>
      </c>
      <c r="X162" s="158" t="s">
        <v>6580</v>
      </c>
      <c r="Y162" s="11">
        <v>12.000000000000002</v>
      </c>
      <c r="Z162" s="11">
        <v>20</v>
      </c>
      <c r="AA162" t="s">
        <v>299</v>
      </c>
      <c r="AB162" s="21" t="s">
        <v>290</v>
      </c>
      <c r="AC162" s="11">
        <v>12.75</v>
      </c>
      <c r="AD162" s="12">
        <v>12.25</v>
      </c>
      <c r="AE162" s="11">
        <v>0.25</v>
      </c>
      <c r="AF162" t="s">
        <v>290</v>
      </c>
      <c r="AG162" s="11">
        <v>20</v>
      </c>
      <c r="AH162" s="21" t="s">
        <v>290</v>
      </c>
      <c r="AI162" s="1" t="s">
        <v>299</v>
      </c>
      <c r="AJ162" t="s">
        <v>290</v>
      </c>
      <c r="AK162" s="159" t="s">
        <v>290</v>
      </c>
      <c r="BK162" t="str">
        <f t="shared" si="40"/>
        <v>1500-NPS8x12</v>
      </c>
      <c r="BL162" s="14">
        <v>1500</v>
      </c>
      <c r="BM162" s="42">
        <f t="shared" si="44"/>
        <v>8</v>
      </c>
      <c r="BN162" s="14">
        <v>8</v>
      </c>
      <c r="BO162" s="18">
        <v>19</v>
      </c>
      <c r="BP162" s="18">
        <v>3.625</v>
      </c>
      <c r="BQ162" s="18">
        <v>10.625</v>
      </c>
      <c r="BR162" s="42">
        <f t="shared" si="41"/>
        <v>1.75</v>
      </c>
      <c r="BS162" s="11">
        <v>11.5</v>
      </c>
      <c r="BT162" s="11">
        <v>12</v>
      </c>
      <c r="BU162" s="11">
        <v>1.75</v>
      </c>
      <c r="BV162" s="11">
        <v>1.625</v>
      </c>
      <c r="BW162" s="11">
        <v>15.5</v>
      </c>
      <c r="BX162" s="11">
        <v>366</v>
      </c>
      <c r="BY162" s="42">
        <f t="shared" si="42"/>
        <v>30</v>
      </c>
      <c r="BZ162" s="43" t="str">
        <f t="shared" si="43"/>
        <v>LONG FLANGE, 8-1500RFLWN x 12</v>
      </c>
      <c r="CA162" s="14">
        <v>12</v>
      </c>
      <c r="CO162" t="s">
        <v>3980</v>
      </c>
      <c r="CP162">
        <v>5.5024999999999995</v>
      </c>
      <c r="CR162" t="s">
        <v>5335</v>
      </c>
      <c r="CS162" s="16" t="s">
        <v>290</v>
      </c>
      <c r="CT162" s="14">
        <v>1500</v>
      </c>
      <c r="CU162" s="14">
        <v>6</v>
      </c>
      <c r="CV162" s="11">
        <v>12</v>
      </c>
      <c r="CW162" s="11" t="s">
        <v>62</v>
      </c>
      <c r="CX162" s="103">
        <v>6</v>
      </c>
      <c r="CY162" s="11">
        <v>9</v>
      </c>
      <c r="CZ162" s="42">
        <v>1.5</v>
      </c>
      <c r="DA162" s="107">
        <v>1500</v>
      </c>
      <c r="DB162" s="18">
        <v>15.5</v>
      </c>
      <c r="DC162" s="18">
        <v>3.25</v>
      </c>
      <c r="DD162" s="18">
        <v>8.5</v>
      </c>
      <c r="DE162" s="11">
        <v>1.375</v>
      </c>
      <c r="DF162" s="11">
        <v>12</v>
      </c>
      <c r="DG162" s="11">
        <v>1.5</v>
      </c>
      <c r="DH162" s="11">
        <v>12.5</v>
      </c>
      <c r="DI162" s="42">
        <v>30</v>
      </c>
      <c r="DJ162" s="11">
        <v>235</v>
      </c>
      <c r="DK162" s="43" t="s">
        <v>5336</v>
      </c>
      <c r="DL162" s="90" t="s">
        <v>3796</v>
      </c>
      <c r="DM162" s="18">
        <v>0</v>
      </c>
      <c r="DN162" s="18" t="s">
        <v>3797</v>
      </c>
      <c r="DO162" t="s">
        <v>5078</v>
      </c>
      <c r="DP162">
        <v>1262987</v>
      </c>
      <c r="DQ162" t="s">
        <v>5064</v>
      </c>
      <c r="DR162" s="16" t="s">
        <v>290</v>
      </c>
    </row>
    <row r="163" spans="1:122" x14ac:dyDescent="0.35">
      <c r="A163" s="158" t="s">
        <v>6581</v>
      </c>
      <c r="B163" s="11">
        <v>12.000000000000002</v>
      </c>
      <c r="C163">
        <v>30</v>
      </c>
      <c r="D163" t="s">
        <v>299</v>
      </c>
      <c r="E163" s="21" t="s">
        <v>290</v>
      </c>
      <c r="F163" s="11">
        <v>12.75</v>
      </c>
      <c r="G163" s="12">
        <v>12.09</v>
      </c>
      <c r="H163" s="11">
        <v>0.33</v>
      </c>
      <c r="I163" t="s">
        <v>290</v>
      </c>
      <c r="J163">
        <v>30</v>
      </c>
      <c r="K163" s="21" t="s">
        <v>290</v>
      </c>
      <c r="L163" s="1" t="s">
        <v>299</v>
      </c>
      <c r="M163" t="s">
        <v>290</v>
      </c>
      <c r="N163" s="159" t="s">
        <v>290</v>
      </c>
      <c r="P163" s="18" t="s">
        <v>290</v>
      </c>
      <c r="Q163" s="18" t="s">
        <v>290</v>
      </c>
      <c r="S163" t="s">
        <v>290</v>
      </c>
      <c r="T163" t="s">
        <v>290</v>
      </c>
      <c r="V163" t="s">
        <v>290</v>
      </c>
      <c r="X163" s="158" t="s">
        <v>6581</v>
      </c>
      <c r="Y163" s="11">
        <v>12.000000000000002</v>
      </c>
      <c r="Z163">
        <v>30</v>
      </c>
      <c r="AA163" t="s">
        <v>299</v>
      </c>
      <c r="AB163" s="21" t="s">
        <v>290</v>
      </c>
      <c r="AC163" s="11">
        <v>12.75</v>
      </c>
      <c r="AD163" s="12">
        <v>12.09</v>
      </c>
      <c r="AE163" s="11">
        <v>0.33</v>
      </c>
      <c r="AF163" t="s">
        <v>290</v>
      </c>
      <c r="AG163">
        <v>30</v>
      </c>
      <c r="AH163" s="21" t="s">
        <v>290</v>
      </c>
      <c r="AI163" s="1" t="s">
        <v>299</v>
      </c>
      <c r="AJ163" t="s">
        <v>290</v>
      </c>
      <c r="AK163" s="159" t="s">
        <v>290</v>
      </c>
      <c r="BK163" t="str">
        <f t="shared" si="40"/>
        <v>1500-NPS10x16</v>
      </c>
      <c r="BL163" s="14">
        <v>1500</v>
      </c>
      <c r="BM163" s="42">
        <f t="shared" si="44"/>
        <v>10</v>
      </c>
      <c r="BN163" s="14">
        <v>10</v>
      </c>
      <c r="BO163" s="18">
        <v>23</v>
      </c>
      <c r="BP163" s="18">
        <v>4.25</v>
      </c>
      <c r="BQ163" s="18">
        <v>12.75</v>
      </c>
      <c r="BR163" s="42">
        <f t="shared" si="41"/>
        <v>2.25</v>
      </c>
      <c r="BS163" s="11">
        <v>14.5</v>
      </c>
      <c r="BT163" s="11">
        <v>12</v>
      </c>
      <c r="BU163" s="11">
        <v>2</v>
      </c>
      <c r="BV163" s="11">
        <v>1.875</v>
      </c>
      <c r="BW163" s="11">
        <v>19</v>
      </c>
      <c r="BX163" s="11">
        <v>610</v>
      </c>
      <c r="BY163" s="42">
        <f t="shared" si="42"/>
        <v>30</v>
      </c>
      <c r="BZ163" s="43" t="str">
        <f t="shared" si="43"/>
        <v>LONG FLANGE, 10-1500RFLWN x 16</v>
      </c>
      <c r="CA163" s="14">
        <v>16</v>
      </c>
      <c r="CO163" t="s">
        <v>3981</v>
      </c>
      <c r="CP163">
        <v>5.5024999999999995</v>
      </c>
      <c r="CR163" t="s">
        <v>5337</v>
      </c>
      <c r="CS163" s="16" t="s">
        <v>290</v>
      </c>
      <c r="CT163" s="14">
        <v>1500</v>
      </c>
      <c r="CU163" s="14">
        <v>8</v>
      </c>
      <c r="CV163" s="11">
        <v>12</v>
      </c>
      <c r="CW163" s="11" t="s">
        <v>62</v>
      </c>
      <c r="CX163" s="103">
        <v>8</v>
      </c>
      <c r="CY163" s="11">
        <v>11.5</v>
      </c>
      <c r="CZ163" s="42">
        <v>1.75</v>
      </c>
      <c r="DA163" s="107">
        <v>1500</v>
      </c>
      <c r="DB163" s="18">
        <v>19</v>
      </c>
      <c r="DC163" s="18">
        <v>3.625</v>
      </c>
      <c r="DD163" s="18">
        <v>10.625</v>
      </c>
      <c r="DE163" s="11">
        <v>1.625</v>
      </c>
      <c r="DF163" s="11">
        <v>12</v>
      </c>
      <c r="DG163" s="11">
        <v>1.75</v>
      </c>
      <c r="DH163" s="11">
        <v>15.5</v>
      </c>
      <c r="DI163" s="42">
        <v>30</v>
      </c>
      <c r="DJ163" s="11">
        <v>366</v>
      </c>
      <c r="DK163" s="43" t="s">
        <v>5338</v>
      </c>
      <c r="DL163" s="90" t="s">
        <v>3796</v>
      </c>
      <c r="DM163" s="18">
        <v>0</v>
      </c>
      <c r="DN163" s="18" t="s">
        <v>3797</v>
      </c>
      <c r="DO163" t="s">
        <v>5098</v>
      </c>
      <c r="DP163">
        <v>65535</v>
      </c>
      <c r="DQ163" t="s">
        <v>5064</v>
      </c>
      <c r="DR163" s="16" t="s">
        <v>290</v>
      </c>
    </row>
    <row r="164" spans="1:122" x14ac:dyDescent="0.35">
      <c r="A164" s="158" t="s">
        <v>6582</v>
      </c>
      <c r="B164" s="11">
        <v>12.000000000000002</v>
      </c>
      <c r="C164">
        <v>40</v>
      </c>
      <c r="D164" t="s">
        <v>299</v>
      </c>
      <c r="E164" s="21" t="s">
        <v>290</v>
      </c>
      <c r="F164" s="11">
        <v>12.75</v>
      </c>
      <c r="G164" s="12">
        <v>11.938000000000001</v>
      </c>
      <c r="H164" s="11">
        <v>0.40600000000000003</v>
      </c>
      <c r="I164" t="s">
        <v>290</v>
      </c>
      <c r="J164">
        <v>40</v>
      </c>
      <c r="K164" s="21" t="s">
        <v>290</v>
      </c>
      <c r="L164" s="1" t="s">
        <v>299</v>
      </c>
      <c r="M164" t="s">
        <v>290</v>
      </c>
      <c r="N164" s="159" t="s">
        <v>290</v>
      </c>
      <c r="P164" s="18" t="s">
        <v>290</v>
      </c>
      <c r="Q164" s="18" t="s">
        <v>290</v>
      </c>
      <c r="S164" t="s">
        <v>290</v>
      </c>
      <c r="T164" t="s">
        <v>290</v>
      </c>
      <c r="V164" t="s">
        <v>290</v>
      </c>
      <c r="X164" s="158" t="s">
        <v>6582</v>
      </c>
      <c r="Y164" s="11">
        <v>12.000000000000002</v>
      </c>
      <c r="Z164">
        <v>40</v>
      </c>
      <c r="AA164" t="s">
        <v>299</v>
      </c>
      <c r="AB164" s="21" t="s">
        <v>290</v>
      </c>
      <c r="AC164" s="11">
        <v>12.75</v>
      </c>
      <c r="AD164" s="12">
        <v>11.938000000000001</v>
      </c>
      <c r="AE164" s="11">
        <v>0.40600000000000003</v>
      </c>
      <c r="AF164" t="s">
        <v>290</v>
      </c>
      <c r="AG164">
        <v>40</v>
      </c>
      <c r="AH164" s="21" t="s">
        <v>290</v>
      </c>
      <c r="AI164" s="1" t="s">
        <v>299</v>
      </c>
      <c r="AJ164" t="s">
        <v>290</v>
      </c>
      <c r="AK164" s="159" t="s">
        <v>290</v>
      </c>
      <c r="BK164" t="str">
        <f t="shared" ref="BK164:BK195" si="45">CONCATENATE(BL164,"-NPS",BN164,"x",CA164)</f>
        <v>1500-NPS12x16</v>
      </c>
      <c r="BL164" s="14">
        <v>1500</v>
      </c>
      <c r="BM164" s="42">
        <f t="shared" si="44"/>
        <v>12</v>
      </c>
      <c r="BN164" s="14">
        <v>12</v>
      </c>
      <c r="BO164" s="18">
        <v>26.5</v>
      </c>
      <c r="BP164" s="18">
        <v>4.875</v>
      </c>
      <c r="BQ164" s="18">
        <v>15</v>
      </c>
      <c r="BR164" s="42">
        <f t="shared" ref="BR164:BR195" si="46">(BS164-BM164)/2</f>
        <v>2.875</v>
      </c>
      <c r="BS164" s="11">
        <v>17.75</v>
      </c>
      <c r="BT164" s="11">
        <v>16</v>
      </c>
      <c r="BU164" s="11">
        <v>2.125</v>
      </c>
      <c r="BV164" s="11">
        <v>2</v>
      </c>
      <c r="BW164" s="11">
        <v>22.5</v>
      </c>
      <c r="BX164" s="11">
        <v>1028</v>
      </c>
      <c r="BY164" s="42">
        <f t="shared" ref="BY164:BY195" si="47">360/BT164</f>
        <v>22.5</v>
      </c>
      <c r="BZ164" s="43" t="str">
        <f t="shared" ref="BZ164:BZ195" si="48">CONCATENATE("LONG FLANGE, ",BN164,"-",BL164,"RFLWN x ",CA164)</f>
        <v>LONG FLANGE, 12-1500RFLWN x 16</v>
      </c>
      <c r="CA164" s="14">
        <v>16</v>
      </c>
      <c r="CO164" t="s">
        <v>3982</v>
      </c>
      <c r="CP164">
        <v>5.5024999999999995</v>
      </c>
      <c r="CR164" t="s">
        <v>5339</v>
      </c>
      <c r="CS164" s="16" t="s">
        <v>290</v>
      </c>
      <c r="CT164" s="14">
        <v>1500</v>
      </c>
      <c r="CU164" s="14">
        <v>10</v>
      </c>
      <c r="CV164" s="11">
        <v>16</v>
      </c>
      <c r="CW164" s="11" t="s">
        <v>62</v>
      </c>
      <c r="CX164" s="103">
        <v>10</v>
      </c>
      <c r="CY164" s="11">
        <v>14.5</v>
      </c>
      <c r="CZ164" s="42">
        <v>2.25</v>
      </c>
      <c r="DA164" s="107">
        <v>1500</v>
      </c>
      <c r="DB164" s="18">
        <v>23</v>
      </c>
      <c r="DC164" s="18">
        <v>4.25</v>
      </c>
      <c r="DD164" s="18">
        <v>12.75</v>
      </c>
      <c r="DE164" s="11">
        <v>1.875</v>
      </c>
      <c r="DF164" s="11">
        <v>12</v>
      </c>
      <c r="DG164" s="11">
        <v>2</v>
      </c>
      <c r="DH164" s="11">
        <v>19</v>
      </c>
      <c r="DI164" s="42">
        <v>30</v>
      </c>
      <c r="DJ164" s="11">
        <v>610</v>
      </c>
      <c r="DK164" s="43" t="s">
        <v>5340</v>
      </c>
      <c r="DL164" s="90" t="s">
        <v>3796</v>
      </c>
      <c r="DM164" s="18">
        <v>0</v>
      </c>
      <c r="DN164" s="18" t="s">
        <v>3797</v>
      </c>
      <c r="DO164" t="s">
        <v>5069</v>
      </c>
      <c r="DP164">
        <v>65280</v>
      </c>
      <c r="DQ164" t="s">
        <v>5064</v>
      </c>
      <c r="DR164" s="16" t="s">
        <v>290</v>
      </c>
    </row>
    <row r="165" spans="1:122" x14ac:dyDescent="0.35">
      <c r="A165" s="158" t="s">
        <v>6583</v>
      </c>
      <c r="B165" s="11">
        <v>12.000000000000002</v>
      </c>
      <c r="C165" t="s">
        <v>6422</v>
      </c>
      <c r="D165" t="s">
        <v>299</v>
      </c>
      <c r="E165" s="21" t="s">
        <v>290</v>
      </c>
      <c r="F165" s="11">
        <v>12.75</v>
      </c>
      <c r="G165" s="12">
        <v>12</v>
      </c>
      <c r="H165" s="11">
        <v>0.375</v>
      </c>
      <c r="I165" t="s">
        <v>6422</v>
      </c>
      <c r="J165">
        <v>1</v>
      </c>
      <c r="K165" s="21" t="s">
        <v>290</v>
      </c>
      <c r="L165" s="1" t="s">
        <v>299</v>
      </c>
      <c r="M165" t="s">
        <v>290</v>
      </c>
      <c r="N165" s="159" t="s">
        <v>290</v>
      </c>
      <c r="P165" s="18" t="s">
        <v>290</v>
      </c>
      <c r="Q165" s="18" t="s">
        <v>290</v>
      </c>
      <c r="S165" t="s">
        <v>290</v>
      </c>
      <c r="T165" t="s">
        <v>290</v>
      </c>
      <c r="V165" t="s">
        <v>290</v>
      </c>
      <c r="X165" s="158" t="s">
        <v>6583</v>
      </c>
      <c r="Y165" s="11">
        <v>12.000000000000002</v>
      </c>
      <c r="Z165" t="s">
        <v>6422</v>
      </c>
      <c r="AA165" t="s">
        <v>299</v>
      </c>
      <c r="AB165" s="21" t="s">
        <v>290</v>
      </c>
      <c r="AC165" s="11">
        <v>12.75</v>
      </c>
      <c r="AD165" s="12">
        <v>12</v>
      </c>
      <c r="AE165" s="11">
        <v>0.375</v>
      </c>
      <c r="AF165" t="s">
        <v>6422</v>
      </c>
      <c r="AG165">
        <v>1</v>
      </c>
      <c r="AH165" s="21" t="s">
        <v>290</v>
      </c>
      <c r="AI165" s="1" t="s">
        <v>299</v>
      </c>
      <c r="AJ165" t="s">
        <v>290</v>
      </c>
      <c r="AK165" s="159" t="s">
        <v>290</v>
      </c>
      <c r="BK165" t="str">
        <f t="shared" si="45"/>
        <v>1500-NPS14x12</v>
      </c>
      <c r="BL165" s="45">
        <v>1500</v>
      </c>
      <c r="BM165" s="46">
        <f t="shared" ref="BM165:BM196" si="49">BN165</f>
        <v>14</v>
      </c>
      <c r="BN165" s="45">
        <v>14</v>
      </c>
      <c r="BO165" s="47">
        <v>29.5</v>
      </c>
      <c r="BP165" s="47">
        <v>5.25</v>
      </c>
      <c r="BQ165" s="47">
        <v>16.25</v>
      </c>
      <c r="BR165" s="46">
        <f t="shared" si="46"/>
        <v>2.75</v>
      </c>
      <c r="BS165" s="48">
        <v>19.5</v>
      </c>
      <c r="BT165" s="48">
        <v>16</v>
      </c>
      <c r="BU165" s="48">
        <v>2.375</v>
      </c>
      <c r="BV165" s="11">
        <v>2.25</v>
      </c>
      <c r="BW165" s="48">
        <v>25</v>
      </c>
      <c r="BX165" s="48">
        <v>1030</v>
      </c>
      <c r="BY165" s="46">
        <f t="shared" si="47"/>
        <v>22.5</v>
      </c>
      <c r="BZ165" s="43" t="str">
        <f t="shared" si="48"/>
        <v>LONG FLANGE, 14-1500RFLWN x 12</v>
      </c>
      <c r="CA165" s="45">
        <v>12</v>
      </c>
      <c r="CO165" t="s">
        <v>3983</v>
      </c>
      <c r="CP165">
        <v>5.6824999999999992</v>
      </c>
      <c r="CR165" t="s">
        <v>5341</v>
      </c>
      <c r="CS165" s="16" t="s">
        <v>290</v>
      </c>
      <c r="CT165" s="14">
        <v>1500</v>
      </c>
      <c r="CU165" s="14">
        <v>12</v>
      </c>
      <c r="CV165" s="11">
        <v>16</v>
      </c>
      <c r="CW165" s="11" t="s">
        <v>62</v>
      </c>
      <c r="CX165" s="103">
        <v>12</v>
      </c>
      <c r="CY165" s="11">
        <v>17.75</v>
      </c>
      <c r="CZ165" s="42">
        <v>2.875</v>
      </c>
      <c r="DA165" s="107">
        <v>1500</v>
      </c>
      <c r="DB165" s="18">
        <v>26.5</v>
      </c>
      <c r="DC165" s="18">
        <v>4.875</v>
      </c>
      <c r="DD165" s="18">
        <v>15</v>
      </c>
      <c r="DE165" s="11">
        <v>2</v>
      </c>
      <c r="DF165" s="11">
        <v>16</v>
      </c>
      <c r="DG165" s="11">
        <v>2.125</v>
      </c>
      <c r="DH165" s="11">
        <v>22.5</v>
      </c>
      <c r="DI165" s="42">
        <v>22.5</v>
      </c>
      <c r="DJ165" s="11">
        <v>1028</v>
      </c>
      <c r="DK165" s="43" t="s">
        <v>5342</v>
      </c>
      <c r="DL165" s="90" t="s">
        <v>3796</v>
      </c>
      <c r="DM165" s="18">
        <v>0</v>
      </c>
      <c r="DN165" s="18" t="s">
        <v>3797</v>
      </c>
      <c r="DO165" t="s">
        <v>5072</v>
      </c>
      <c r="DP165">
        <v>12800</v>
      </c>
      <c r="DQ165" t="s">
        <v>5064</v>
      </c>
      <c r="DR165" s="16" t="s">
        <v>290</v>
      </c>
    </row>
    <row r="166" spans="1:122" x14ac:dyDescent="0.35">
      <c r="A166" s="158" t="s">
        <v>6584</v>
      </c>
      <c r="B166" s="11">
        <v>12.000000000000002</v>
      </c>
      <c r="C166">
        <v>60</v>
      </c>
      <c r="D166" t="s">
        <v>299</v>
      </c>
      <c r="E166" s="21" t="s">
        <v>290</v>
      </c>
      <c r="F166" s="11">
        <v>12.75</v>
      </c>
      <c r="G166" s="12">
        <v>11.625999999999999</v>
      </c>
      <c r="H166" s="11">
        <v>0.56200000000000006</v>
      </c>
      <c r="I166" t="s">
        <v>290</v>
      </c>
      <c r="J166">
        <v>60</v>
      </c>
      <c r="K166" s="21" t="s">
        <v>290</v>
      </c>
      <c r="L166" s="1" t="s">
        <v>299</v>
      </c>
      <c r="M166" t="s">
        <v>290</v>
      </c>
      <c r="N166" s="159" t="s">
        <v>290</v>
      </c>
      <c r="P166" s="18" t="s">
        <v>290</v>
      </c>
      <c r="Q166" s="18" t="s">
        <v>290</v>
      </c>
      <c r="S166" t="s">
        <v>290</v>
      </c>
      <c r="T166" t="s">
        <v>290</v>
      </c>
      <c r="V166" t="s">
        <v>290</v>
      </c>
      <c r="X166" s="158" t="s">
        <v>6584</v>
      </c>
      <c r="Y166" s="11">
        <v>12.000000000000002</v>
      </c>
      <c r="Z166">
        <v>60</v>
      </c>
      <c r="AA166" t="s">
        <v>299</v>
      </c>
      <c r="AB166" s="21" t="s">
        <v>290</v>
      </c>
      <c r="AC166" s="11">
        <v>12.75</v>
      </c>
      <c r="AD166" s="12">
        <v>11.625999999999999</v>
      </c>
      <c r="AE166" s="11">
        <v>0.56200000000000006</v>
      </c>
      <c r="AF166" t="s">
        <v>290</v>
      </c>
      <c r="AG166">
        <v>60</v>
      </c>
      <c r="AH166" s="21" t="s">
        <v>290</v>
      </c>
      <c r="AI166" s="1" t="s">
        <v>299</v>
      </c>
      <c r="AJ166" t="s">
        <v>290</v>
      </c>
      <c r="AK166" s="159" t="s">
        <v>290</v>
      </c>
      <c r="BK166" t="str">
        <f t="shared" si="45"/>
        <v>1500-NPS14x14</v>
      </c>
      <c r="BL166" s="14">
        <v>1500</v>
      </c>
      <c r="BM166" s="42">
        <f t="shared" si="49"/>
        <v>14</v>
      </c>
      <c r="BN166" s="14">
        <v>14</v>
      </c>
      <c r="BO166" s="18">
        <v>29.5</v>
      </c>
      <c r="BP166" s="18">
        <v>5.25</v>
      </c>
      <c r="BQ166" s="18">
        <v>16.25</v>
      </c>
      <c r="BR166" s="42">
        <f t="shared" si="46"/>
        <v>2.75</v>
      </c>
      <c r="BS166" s="11">
        <v>19.5</v>
      </c>
      <c r="BT166" s="11">
        <v>16</v>
      </c>
      <c r="BU166" s="11">
        <v>2.375</v>
      </c>
      <c r="BV166" s="11">
        <v>2.25</v>
      </c>
      <c r="BW166" s="11">
        <v>25</v>
      </c>
      <c r="BX166" s="11" t="s">
        <v>174</v>
      </c>
      <c r="BY166" s="42">
        <f t="shared" si="47"/>
        <v>22.5</v>
      </c>
      <c r="BZ166" s="43" t="str">
        <f t="shared" si="48"/>
        <v>LONG FLANGE, 14-1500RFLWN x 14</v>
      </c>
      <c r="CA166" s="53">
        <v>14</v>
      </c>
      <c r="CO166" t="s">
        <v>3984</v>
      </c>
      <c r="CP166">
        <v>5.6824999999999992</v>
      </c>
      <c r="CR166" t="s">
        <v>5343</v>
      </c>
      <c r="CS166" s="16" t="s">
        <v>290</v>
      </c>
      <c r="CT166" s="45">
        <v>1500</v>
      </c>
      <c r="CU166" s="45">
        <v>14</v>
      </c>
      <c r="CV166" s="48">
        <v>12</v>
      </c>
      <c r="CW166" s="48" t="s">
        <v>62</v>
      </c>
      <c r="CX166" s="104">
        <v>14</v>
      </c>
      <c r="CY166" s="48">
        <v>19.5</v>
      </c>
      <c r="CZ166" s="46">
        <v>2.75</v>
      </c>
      <c r="DA166" s="107">
        <v>1500</v>
      </c>
      <c r="DB166" s="47">
        <v>29.5</v>
      </c>
      <c r="DC166" s="47">
        <v>5.25</v>
      </c>
      <c r="DD166" s="47">
        <v>16.25</v>
      </c>
      <c r="DE166" s="48">
        <v>2.25</v>
      </c>
      <c r="DF166" s="48">
        <v>16</v>
      </c>
      <c r="DG166" s="48">
        <v>2.375</v>
      </c>
      <c r="DH166" s="48">
        <v>25</v>
      </c>
      <c r="DI166" s="46">
        <v>22.5</v>
      </c>
      <c r="DJ166" s="48">
        <v>1030</v>
      </c>
      <c r="DK166" s="43" t="s">
        <v>5344</v>
      </c>
      <c r="DL166" s="90" t="s">
        <v>3796</v>
      </c>
      <c r="DM166" s="18">
        <v>0</v>
      </c>
      <c r="DN166" s="18" t="s">
        <v>3797</v>
      </c>
      <c r="DO166" t="s">
        <v>5105</v>
      </c>
      <c r="DP166">
        <v>16711680</v>
      </c>
      <c r="DQ166" t="s">
        <v>5064</v>
      </c>
      <c r="DR166" s="16" t="s">
        <v>290</v>
      </c>
    </row>
    <row r="167" spans="1:122" x14ac:dyDescent="0.35">
      <c r="A167" s="158" t="s">
        <v>6585</v>
      </c>
      <c r="B167" s="11">
        <v>12.000000000000002</v>
      </c>
      <c r="C167">
        <v>80</v>
      </c>
      <c r="D167" t="s">
        <v>299</v>
      </c>
      <c r="E167" s="21" t="s">
        <v>290</v>
      </c>
      <c r="F167" s="11">
        <v>12.75</v>
      </c>
      <c r="G167" s="12">
        <v>11.375999999999999</v>
      </c>
      <c r="H167" s="11">
        <v>0.68700000000000006</v>
      </c>
      <c r="I167" t="s">
        <v>290</v>
      </c>
      <c r="J167">
        <v>80</v>
      </c>
      <c r="K167" s="21" t="s">
        <v>290</v>
      </c>
      <c r="L167" s="1" t="s">
        <v>299</v>
      </c>
      <c r="M167" t="s">
        <v>290</v>
      </c>
      <c r="N167" s="159" t="s">
        <v>290</v>
      </c>
      <c r="P167" s="18" t="s">
        <v>290</v>
      </c>
      <c r="Q167" s="18" t="s">
        <v>290</v>
      </c>
      <c r="S167" t="s">
        <v>290</v>
      </c>
      <c r="T167" t="s">
        <v>290</v>
      </c>
      <c r="V167" t="s">
        <v>290</v>
      </c>
      <c r="X167" s="158" t="s">
        <v>6585</v>
      </c>
      <c r="Y167" s="11">
        <v>12.000000000000002</v>
      </c>
      <c r="Z167">
        <v>80</v>
      </c>
      <c r="AA167" t="s">
        <v>299</v>
      </c>
      <c r="AB167" s="21" t="s">
        <v>290</v>
      </c>
      <c r="AC167" s="11">
        <v>12.75</v>
      </c>
      <c r="AD167" s="12">
        <v>11.375999999999999</v>
      </c>
      <c r="AE167" s="11">
        <v>0.68700000000000006</v>
      </c>
      <c r="AF167" t="s">
        <v>290</v>
      </c>
      <c r="AG167">
        <v>80</v>
      </c>
      <c r="AH167" s="21" t="s">
        <v>290</v>
      </c>
      <c r="AI167" s="1" t="s">
        <v>299</v>
      </c>
      <c r="AJ167" t="s">
        <v>290</v>
      </c>
      <c r="AK167" s="159" t="s">
        <v>290</v>
      </c>
      <c r="BK167" t="str">
        <f t="shared" si="45"/>
        <v>1500-NPS14x16</v>
      </c>
      <c r="BL167" s="14">
        <v>1500</v>
      </c>
      <c r="BM167" s="42">
        <f t="shared" si="49"/>
        <v>14</v>
      </c>
      <c r="BN167" s="14">
        <v>14</v>
      </c>
      <c r="BO167" s="18">
        <v>29.5</v>
      </c>
      <c r="BP167" s="18">
        <v>5.25</v>
      </c>
      <c r="BQ167" s="18">
        <v>16.25</v>
      </c>
      <c r="BR167" s="42">
        <f t="shared" si="46"/>
        <v>2.75</v>
      </c>
      <c r="BS167" s="11">
        <v>19.5</v>
      </c>
      <c r="BT167" s="11">
        <v>16</v>
      </c>
      <c r="BU167" s="11">
        <v>2.375</v>
      </c>
      <c r="BV167" s="11">
        <v>2.25</v>
      </c>
      <c r="BW167" s="11">
        <v>25</v>
      </c>
      <c r="BX167" s="11" t="s">
        <v>174</v>
      </c>
      <c r="BY167" s="42">
        <f t="shared" si="47"/>
        <v>22.5</v>
      </c>
      <c r="BZ167" s="43" t="str">
        <f t="shared" si="48"/>
        <v>LONG FLANGE, 14-1500RFLWN x 16</v>
      </c>
      <c r="CA167" s="53">
        <v>16</v>
      </c>
      <c r="CO167" t="s">
        <v>3985</v>
      </c>
      <c r="CP167">
        <v>5.6824999999999992</v>
      </c>
      <c r="CR167" t="s">
        <v>5345</v>
      </c>
      <c r="CS167" s="16" t="s">
        <v>290</v>
      </c>
      <c r="CT167" s="14">
        <v>1500</v>
      </c>
      <c r="CU167" s="14">
        <v>14</v>
      </c>
      <c r="CV167" s="98">
        <v>14</v>
      </c>
      <c r="CW167" s="98" t="s">
        <v>62</v>
      </c>
      <c r="CX167" s="103">
        <v>14</v>
      </c>
      <c r="CY167" s="11">
        <v>19.5</v>
      </c>
      <c r="CZ167" s="42">
        <v>2.75</v>
      </c>
      <c r="DA167" s="107">
        <v>1500</v>
      </c>
      <c r="DB167" s="18">
        <v>29.5</v>
      </c>
      <c r="DC167" s="18">
        <v>5.25</v>
      </c>
      <c r="DD167" s="18">
        <v>16.25</v>
      </c>
      <c r="DE167" s="11">
        <v>2.25</v>
      </c>
      <c r="DF167" s="11">
        <v>16</v>
      </c>
      <c r="DG167" s="11">
        <v>2.375</v>
      </c>
      <c r="DH167" s="11">
        <v>25</v>
      </c>
      <c r="DI167" s="42">
        <v>22.5</v>
      </c>
      <c r="DJ167" s="11" t="s">
        <v>174</v>
      </c>
      <c r="DK167" s="43" t="s">
        <v>5344</v>
      </c>
      <c r="DL167" s="90" t="s">
        <v>3796</v>
      </c>
      <c r="DM167" s="18">
        <v>0</v>
      </c>
      <c r="DN167" s="18" t="s">
        <v>3797</v>
      </c>
      <c r="DO167" t="s">
        <v>5105</v>
      </c>
      <c r="DP167">
        <v>16711680</v>
      </c>
      <c r="DQ167" t="s">
        <v>5064</v>
      </c>
      <c r="DR167" s="16" t="s">
        <v>290</v>
      </c>
    </row>
    <row r="168" spans="1:122" x14ac:dyDescent="0.35">
      <c r="A168" s="158" t="s">
        <v>6586</v>
      </c>
      <c r="B168" s="11">
        <v>12.000000000000002</v>
      </c>
      <c r="C168">
        <v>100</v>
      </c>
      <c r="D168" t="s">
        <v>299</v>
      </c>
      <c r="E168" s="21" t="s">
        <v>290</v>
      </c>
      <c r="F168" s="11">
        <v>12.75</v>
      </c>
      <c r="G168" s="12">
        <v>11.064</v>
      </c>
      <c r="H168" s="11">
        <v>0.84299999999999997</v>
      </c>
      <c r="I168" t="s">
        <v>290</v>
      </c>
      <c r="J168">
        <v>100</v>
      </c>
      <c r="K168" s="21" t="s">
        <v>290</v>
      </c>
      <c r="L168" s="1" t="s">
        <v>299</v>
      </c>
      <c r="M168" t="s">
        <v>290</v>
      </c>
      <c r="N168" s="159" t="s">
        <v>290</v>
      </c>
      <c r="P168" s="18" t="s">
        <v>290</v>
      </c>
      <c r="Q168" s="18" t="s">
        <v>290</v>
      </c>
      <c r="S168" t="s">
        <v>290</v>
      </c>
      <c r="T168" t="s">
        <v>290</v>
      </c>
      <c r="V168" t="s">
        <v>290</v>
      </c>
      <c r="X168" s="158" t="s">
        <v>6586</v>
      </c>
      <c r="Y168" s="11">
        <v>12.000000000000002</v>
      </c>
      <c r="Z168">
        <v>100</v>
      </c>
      <c r="AA168" t="s">
        <v>299</v>
      </c>
      <c r="AB168" s="21" t="s">
        <v>290</v>
      </c>
      <c r="AC168" s="11">
        <v>12.75</v>
      </c>
      <c r="AD168" s="12">
        <v>11.064</v>
      </c>
      <c r="AE168" s="11">
        <v>0.84299999999999997</v>
      </c>
      <c r="AF168" t="s">
        <v>290</v>
      </c>
      <c r="AG168">
        <v>100</v>
      </c>
      <c r="AH168" s="21" t="s">
        <v>290</v>
      </c>
      <c r="AI168" s="1" t="s">
        <v>299</v>
      </c>
      <c r="AJ168" t="s">
        <v>290</v>
      </c>
      <c r="AK168" s="159" t="s">
        <v>290</v>
      </c>
      <c r="BK168" t="str">
        <f t="shared" si="45"/>
        <v>1500-NPS14x18</v>
      </c>
      <c r="BL168" s="14">
        <v>1500</v>
      </c>
      <c r="BM168" s="42">
        <f t="shared" si="49"/>
        <v>14</v>
      </c>
      <c r="BN168" s="14">
        <v>14</v>
      </c>
      <c r="BO168" s="18">
        <v>29.5</v>
      </c>
      <c r="BP168" s="18">
        <v>5.25</v>
      </c>
      <c r="BQ168" s="18">
        <v>16.25</v>
      </c>
      <c r="BR168" s="42">
        <f t="shared" si="46"/>
        <v>2.75</v>
      </c>
      <c r="BS168" s="11">
        <v>19.5</v>
      </c>
      <c r="BT168" s="11">
        <v>16</v>
      </c>
      <c r="BU168" s="11">
        <v>2.375</v>
      </c>
      <c r="BV168" s="11">
        <v>2.25</v>
      </c>
      <c r="BW168" s="11">
        <v>25</v>
      </c>
      <c r="BX168" s="11" t="s">
        <v>174</v>
      </c>
      <c r="BY168" s="42">
        <f t="shared" si="47"/>
        <v>22.5</v>
      </c>
      <c r="BZ168" s="43" t="str">
        <f t="shared" si="48"/>
        <v>LONG FLANGE, 14-1500RFLWN x 18</v>
      </c>
      <c r="CA168" s="53">
        <v>18</v>
      </c>
      <c r="CO168" t="s">
        <v>3986</v>
      </c>
      <c r="CP168">
        <v>5.6824999999999992</v>
      </c>
      <c r="CR168" t="s">
        <v>5346</v>
      </c>
      <c r="CS168" s="16" t="s">
        <v>290</v>
      </c>
      <c r="CT168" s="14">
        <v>1500</v>
      </c>
      <c r="CU168" s="14">
        <v>14</v>
      </c>
      <c r="CV168" s="98">
        <v>16</v>
      </c>
      <c r="CW168" s="98" t="s">
        <v>62</v>
      </c>
      <c r="CX168" s="103">
        <v>14</v>
      </c>
      <c r="CY168" s="11">
        <v>19.5</v>
      </c>
      <c r="CZ168" s="42">
        <v>2.75</v>
      </c>
      <c r="DA168" s="107">
        <v>1500</v>
      </c>
      <c r="DB168" s="18">
        <v>29.5</v>
      </c>
      <c r="DC168" s="18">
        <v>5.25</v>
      </c>
      <c r="DD168" s="18">
        <v>16.25</v>
      </c>
      <c r="DE168" s="11">
        <v>2.25</v>
      </c>
      <c r="DF168" s="11">
        <v>16</v>
      </c>
      <c r="DG168" s="11">
        <v>2.375</v>
      </c>
      <c r="DH168" s="11">
        <v>25</v>
      </c>
      <c r="DI168" s="42">
        <v>22.5</v>
      </c>
      <c r="DJ168" s="11" t="s">
        <v>174</v>
      </c>
      <c r="DK168" s="43" t="s">
        <v>5344</v>
      </c>
      <c r="DL168" s="90" t="s">
        <v>3796</v>
      </c>
      <c r="DM168" s="18">
        <v>0</v>
      </c>
      <c r="DN168" s="18" t="s">
        <v>3797</v>
      </c>
      <c r="DO168" t="s">
        <v>5105</v>
      </c>
      <c r="DP168">
        <v>16711680</v>
      </c>
      <c r="DQ168" t="s">
        <v>5064</v>
      </c>
      <c r="DR168" s="16" t="s">
        <v>290</v>
      </c>
    </row>
    <row r="169" spans="1:122" x14ac:dyDescent="0.35">
      <c r="A169" s="158" t="s">
        <v>6587</v>
      </c>
      <c r="B169" s="11">
        <v>12.000000000000002</v>
      </c>
      <c r="C169">
        <v>120</v>
      </c>
      <c r="D169" t="s">
        <v>299</v>
      </c>
      <c r="E169" s="21" t="s">
        <v>290</v>
      </c>
      <c r="F169" s="11">
        <v>12.75</v>
      </c>
      <c r="G169" s="12">
        <v>10.75</v>
      </c>
      <c r="H169" s="11">
        <v>1</v>
      </c>
      <c r="I169" t="s">
        <v>290</v>
      </c>
      <c r="J169">
        <v>120</v>
      </c>
      <c r="K169" s="21" t="s">
        <v>290</v>
      </c>
      <c r="L169" s="1" t="s">
        <v>299</v>
      </c>
      <c r="M169" t="s">
        <v>290</v>
      </c>
      <c r="N169" s="159" t="s">
        <v>290</v>
      </c>
      <c r="P169" s="18" t="s">
        <v>290</v>
      </c>
      <c r="Q169" s="18" t="s">
        <v>290</v>
      </c>
      <c r="S169" t="s">
        <v>290</v>
      </c>
      <c r="T169" t="s">
        <v>290</v>
      </c>
      <c r="V169" t="s">
        <v>290</v>
      </c>
      <c r="X169" s="158" t="s">
        <v>6587</v>
      </c>
      <c r="Y169" s="11">
        <v>12.000000000000002</v>
      </c>
      <c r="Z169">
        <v>120</v>
      </c>
      <c r="AA169" t="s">
        <v>299</v>
      </c>
      <c r="AB169" s="21" t="s">
        <v>290</v>
      </c>
      <c r="AC169" s="11">
        <v>12.75</v>
      </c>
      <c r="AD169" s="12">
        <v>10.75</v>
      </c>
      <c r="AE169" s="11">
        <v>1</v>
      </c>
      <c r="AF169" t="s">
        <v>290</v>
      </c>
      <c r="AG169">
        <v>120</v>
      </c>
      <c r="AH169" s="21" t="s">
        <v>290</v>
      </c>
      <c r="AI169" s="1" t="s">
        <v>299</v>
      </c>
      <c r="AJ169" t="s">
        <v>290</v>
      </c>
      <c r="AK169" s="159" t="s">
        <v>290</v>
      </c>
      <c r="BK169" t="str">
        <f t="shared" si="45"/>
        <v>1500-NPS14x20</v>
      </c>
      <c r="BL169" s="49">
        <v>1500</v>
      </c>
      <c r="BM169" s="50">
        <f t="shared" si="49"/>
        <v>14</v>
      </c>
      <c r="BN169" s="49">
        <v>14</v>
      </c>
      <c r="BO169" s="51">
        <v>29.5</v>
      </c>
      <c r="BP169" s="51">
        <v>5.25</v>
      </c>
      <c r="BQ169" s="51">
        <v>16.25</v>
      </c>
      <c r="BR169" s="50">
        <f t="shared" si="46"/>
        <v>2.75</v>
      </c>
      <c r="BS169" s="2">
        <v>19.5</v>
      </c>
      <c r="BT169" s="2">
        <v>16</v>
      </c>
      <c r="BU169" s="2">
        <v>2.375</v>
      </c>
      <c r="BV169" s="11">
        <v>2.25</v>
      </c>
      <c r="BW169" s="2">
        <v>25</v>
      </c>
      <c r="BX169" s="2" t="s">
        <v>174</v>
      </c>
      <c r="BY169" s="50">
        <f t="shared" si="47"/>
        <v>22.5</v>
      </c>
      <c r="BZ169" s="43" t="str">
        <f t="shared" si="48"/>
        <v>LONG FLANGE, 14-1500RFLWN x 20</v>
      </c>
      <c r="CA169" s="54">
        <v>20</v>
      </c>
      <c r="CO169" t="s">
        <v>3987</v>
      </c>
      <c r="CP169">
        <v>5.6824999999999992</v>
      </c>
      <c r="CR169" t="s">
        <v>5347</v>
      </c>
      <c r="CS169" s="16" t="s">
        <v>290</v>
      </c>
      <c r="CT169" s="14">
        <v>1500</v>
      </c>
      <c r="CU169" s="14">
        <v>14</v>
      </c>
      <c r="CV169" s="98">
        <v>18</v>
      </c>
      <c r="CW169" s="98" t="s">
        <v>62</v>
      </c>
      <c r="CX169" s="103">
        <v>14</v>
      </c>
      <c r="CY169" s="11">
        <v>19.5</v>
      </c>
      <c r="CZ169" s="42">
        <v>2.75</v>
      </c>
      <c r="DA169" s="107">
        <v>1500</v>
      </c>
      <c r="DB169" s="18">
        <v>29.5</v>
      </c>
      <c r="DC169" s="18">
        <v>5.25</v>
      </c>
      <c r="DD169" s="18">
        <v>16.25</v>
      </c>
      <c r="DE169" s="11">
        <v>2.25</v>
      </c>
      <c r="DF169" s="11">
        <v>16</v>
      </c>
      <c r="DG169" s="11">
        <v>2.375</v>
      </c>
      <c r="DH169" s="11">
        <v>25</v>
      </c>
      <c r="DI169" s="42">
        <v>22.5</v>
      </c>
      <c r="DJ169" s="11" t="s">
        <v>174</v>
      </c>
      <c r="DK169" s="43" t="s">
        <v>5344</v>
      </c>
      <c r="DL169" s="90" t="s">
        <v>3796</v>
      </c>
      <c r="DM169" s="18">
        <v>0</v>
      </c>
      <c r="DN169" s="18" t="s">
        <v>3797</v>
      </c>
      <c r="DO169" t="s">
        <v>5105</v>
      </c>
      <c r="DP169">
        <v>16711680</v>
      </c>
      <c r="DQ169" t="s">
        <v>5064</v>
      </c>
      <c r="DR169" s="16" t="s">
        <v>290</v>
      </c>
    </row>
    <row r="170" spans="1:122" x14ac:dyDescent="0.35">
      <c r="A170" s="158" t="s">
        <v>6588</v>
      </c>
      <c r="B170" s="11">
        <v>12.000000000000002</v>
      </c>
      <c r="C170">
        <v>140</v>
      </c>
      <c r="D170" t="s">
        <v>299</v>
      </c>
      <c r="E170" s="21" t="s">
        <v>290</v>
      </c>
      <c r="F170" s="11">
        <v>12.75</v>
      </c>
      <c r="G170" s="12">
        <v>10.5</v>
      </c>
      <c r="H170" s="11">
        <v>1.125</v>
      </c>
      <c r="I170" t="s">
        <v>290</v>
      </c>
      <c r="J170">
        <v>140</v>
      </c>
      <c r="K170" s="21" t="s">
        <v>290</v>
      </c>
      <c r="L170" s="1" t="s">
        <v>299</v>
      </c>
      <c r="M170" t="s">
        <v>290</v>
      </c>
      <c r="N170" s="159" t="s">
        <v>290</v>
      </c>
      <c r="P170" s="18" t="s">
        <v>290</v>
      </c>
      <c r="Q170" s="18" t="s">
        <v>290</v>
      </c>
      <c r="S170" t="s">
        <v>290</v>
      </c>
      <c r="T170" t="s">
        <v>290</v>
      </c>
      <c r="V170" t="s">
        <v>290</v>
      </c>
      <c r="X170" s="158" t="s">
        <v>6588</v>
      </c>
      <c r="Y170" s="11">
        <v>12.000000000000002</v>
      </c>
      <c r="Z170">
        <v>140</v>
      </c>
      <c r="AA170" t="s">
        <v>299</v>
      </c>
      <c r="AB170" s="21" t="s">
        <v>290</v>
      </c>
      <c r="AC170" s="11">
        <v>12.75</v>
      </c>
      <c r="AD170" s="12">
        <v>10.5</v>
      </c>
      <c r="AE170" s="11">
        <v>1.125</v>
      </c>
      <c r="AF170" t="s">
        <v>290</v>
      </c>
      <c r="AG170">
        <v>140</v>
      </c>
      <c r="AH170" s="21" t="s">
        <v>290</v>
      </c>
      <c r="AI170" s="1" t="s">
        <v>299</v>
      </c>
      <c r="AJ170" t="s">
        <v>290</v>
      </c>
      <c r="AK170" s="159" t="s">
        <v>290</v>
      </c>
      <c r="BK170" t="str">
        <f t="shared" si="45"/>
        <v>1500-NPS16x12</v>
      </c>
      <c r="BL170" s="14">
        <v>1500</v>
      </c>
      <c r="BM170" s="42">
        <f t="shared" si="49"/>
        <v>16</v>
      </c>
      <c r="BN170" s="14">
        <v>16</v>
      </c>
      <c r="BO170" s="18">
        <v>32.5</v>
      </c>
      <c r="BP170" s="18">
        <v>5.75</v>
      </c>
      <c r="BQ170" s="18">
        <v>18.5</v>
      </c>
      <c r="BR170" s="42">
        <f t="shared" si="46"/>
        <v>2.875</v>
      </c>
      <c r="BS170" s="11">
        <v>21.75</v>
      </c>
      <c r="BT170" s="11">
        <v>16</v>
      </c>
      <c r="BU170" s="11">
        <v>2.625</v>
      </c>
      <c r="BV170" s="11">
        <v>2.5</v>
      </c>
      <c r="BW170" s="11">
        <v>27.75</v>
      </c>
      <c r="BX170" s="11">
        <v>1335</v>
      </c>
      <c r="BY170" s="42">
        <f t="shared" si="47"/>
        <v>22.5</v>
      </c>
      <c r="BZ170" s="43" t="str">
        <f t="shared" si="48"/>
        <v>LONG FLANGE, 16-1500RFLWN x 12</v>
      </c>
      <c r="CA170" s="14">
        <v>12</v>
      </c>
      <c r="CO170" t="s">
        <v>3988</v>
      </c>
      <c r="CP170">
        <v>5.6824999999999992</v>
      </c>
      <c r="CR170" t="s">
        <v>5348</v>
      </c>
      <c r="CS170" s="16" t="s">
        <v>290</v>
      </c>
      <c r="CT170" s="49">
        <v>1500</v>
      </c>
      <c r="CU170" s="49">
        <v>14</v>
      </c>
      <c r="CV170" s="99">
        <v>20</v>
      </c>
      <c r="CW170" s="99" t="s">
        <v>62</v>
      </c>
      <c r="CX170" s="105">
        <v>14</v>
      </c>
      <c r="CY170" s="2">
        <v>19.5</v>
      </c>
      <c r="CZ170" s="50">
        <v>2.75</v>
      </c>
      <c r="DA170" s="107">
        <v>1500</v>
      </c>
      <c r="DB170" s="51">
        <v>29.5</v>
      </c>
      <c r="DC170" s="51">
        <v>5.25</v>
      </c>
      <c r="DD170" s="51">
        <v>16.25</v>
      </c>
      <c r="DE170" s="2">
        <v>2.25</v>
      </c>
      <c r="DF170" s="2">
        <v>16</v>
      </c>
      <c r="DG170" s="2">
        <v>2.375</v>
      </c>
      <c r="DH170" s="2">
        <v>25</v>
      </c>
      <c r="DI170" s="50">
        <v>22.5</v>
      </c>
      <c r="DJ170" s="2" t="s">
        <v>174</v>
      </c>
      <c r="DK170" s="43" t="s">
        <v>5344</v>
      </c>
      <c r="DL170" s="90" t="s">
        <v>3796</v>
      </c>
      <c r="DM170" s="18">
        <v>0</v>
      </c>
      <c r="DN170" s="18" t="s">
        <v>3797</v>
      </c>
      <c r="DO170" t="s">
        <v>5105</v>
      </c>
      <c r="DP170">
        <v>16711680</v>
      </c>
      <c r="DQ170" t="s">
        <v>5064</v>
      </c>
      <c r="DR170" s="16" t="s">
        <v>290</v>
      </c>
    </row>
    <row r="171" spans="1:122" x14ac:dyDescent="0.35">
      <c r="A171" s="158" t="s">
        <v>6589</v>
      </c>
      <c r="B171" s="11">
        <v>12.000000000000002</v>
      </c>
      <c r="C171" s="11">
        <v>160</v>
      </c>
      <c r="D171" t="s">
        <v>299</v>
      </c>
      <c r="E171" s="21" t="s">
        <v>290</v>
      </c>
      <c r="F171" s="11">
        <v>12.75</v>
      </c>
      <c r="G171" s="12">
        <v>10.125999999999999</v>
      </c>
      <c r="H171" s="11">
        <v>1.3120000000000001</v>
      </c>
      <c r="I171" t="s">
        <v>290</v>
      </c>
      <c r="J171" s="11">
        <v>160</v>
      </c>
      <c r="K171" s="21" t="s">
        <v>290</v>
      </c>
      <c r="L171" s="1" t="s">
        <v>299</v>
      </c>
      <c r="M171" t="s">
        <v>290</v>
      </c>
      <c r="N171" s="159" t="s">
        <v>290</v>
      </c>
      <c r="P171" s="18" t="s">
        <v>290</v>
      </c>
      <c r="Q171" s="18" t="s">
        <v>290</v>
      </c>
      <c r="S171" t="s">
        <v>290</v>
      </c>
      <c r="T171" t="s">
        <v>290</v>
      </c>
      <c r="V171" t="s">
        <v>290</v>
      </c>
      <c r="X171" s="158" t="s">
        <v>6589</v>
      </c>
      <c r="Y171" s="11">
        <v>12.000000000000002</v>
      </c>
      <c r="Z171" s="11">
        <v>160</v>
      </c>
      <c r="AA171" t="s">
        <v>299</v>
      </c>
      <c r="AB171" s="21" t="s">
        <v>290</v>
      </c>
      <c r="AC171" s="11">
        <v>12.75</v>
      </c>
      <c r="AD171" s="12">
        <v>10.125999999999999</v>
      </c>
      <c r="AE171" s="11">
        <v>1.3120000000000001</v>
      </c>
      <c r="AF171" t="s">
        <v>290</v>
      </c>
      <c r="AG171" s="11">
        <v>160</v>
      </c>
      <c r="AH171" s="21" t="s">
        <v>290</v>
      </c>
      <c r="AI171" s="1" t="s">
        <v>299</v>
      </c>
      <c r="AJ171" t="s">
        <v>290</v>
      </c>
      <c r="AK171" s="159" t="s">
        <v>290</v>
      </c>
      <c r="BK171" t="str">
        <f t="shared" si="45"/>
        <v>1500-NPS16x14</v>
      </c>
      <c r="BL171" s="14">
        <v>1500</v>
      </c>
      <c r="BM171" s="42">
        <f t="shared" si="49"/>
        <v>16</v>
      </c>
      <c r="BN171" s="14">
        <v>16</v>
      </c>
      <c r="BO171" s="18">
        <v>32.5</v>
      </c>
      <c r="BP171" s="18">
        <v>5.75</v>
      </c>
      <c r="BQ171" s="18">
        <v>18.5</v>
      </c>
      <c r="BR171" s="42">
        <f t="shared" si="46"/>
        <v>2.875</v>
      </c>
      <c r="BS171" s="11">
        <v>21.75</v>
      </c>
      <c r="BT171" s="11">
        <v>16</v>
      </c>
      <c r="BU171" s="11">
        <v>2.625</v>
      </c>
      <c r="BV171" s="11">
        <v>2.5</v>
      </c>
      <c r="BW171" s="11">
        <v>27.75</v>
      </c>
      <c r="BX171" s="11" t="s">
        <v>174</v>
      </c>
      <c r="BY171" s="42">
        <f t="shared" si="47"/>
        <v>22.5</v>
      </c>
      <c r="BZ171" s="43" t="str">
        <f t="shared" si="48"/>
        <v>LONG FLANGE, 16-1500RFLWN x 14</v>
      </c>
      <c r="CA171" s="53">
        <v>14</v>
      </c>
      <c r="CO171" t="s">
        <v>3989</v>
      </c>
      <c r="CP171">
        <v>5.6824999999999992</v>
      </c>
      <c r="CR171" t="s">
        <v>5349</v>
      </c>
      <c r="CS171" s="16" t="s">
        <v>290</v>
      </c>
      <c r="CT171" s="14">
        <v>1500</v>
      </c>
      <c r="CU171" s="14">
        <v>16</v>
      </c>
      <c r="CV171" s="11">
        <v>12</v>
      </c>
      <c r="CW171" s="11" t="s">
        <v>62</v>
      </c>
      <c r="CX171" s="103">
        <v>16</v>
      </c>
      <c r="CY171" s="11">
        <v>21.75</v>
      </c>
      <c r="CZ171" s="42">
        <v>2.875</v>
      </c>
      <c r="DA171" s="107">
        <v>1500</v>
      </c>
      <c r="DB171" s="18">
        <v>32.5</v>
      </c>
      <c r="DC171" s="18">
        <v>5.75</v>
      </c>
      <c r="DD171" s="18">
        <v>18.5</v>
      </c>
      <c r="DE171" s="11">
        <v>2.5</v>
      </c>
      <c r="DF171" s="11">
        <v>16</v>
      </c>
      <c r="DG171" s="11">
        <v>2.625</v>
      </c>
      <c r="DH171" s="11">
        <v>27.75</v>
      </c>
      <c r="DI171" s="42">
        <v>22.5</v>
      </c>
      <c r="DJ171" s="11">
        <v>1335</v>
      </c>
      <c r="DK171" s="43" t="s">
        <v>5350</v>
      </c>
      <c r="DL171" s="90" t="s">
        <v>3796</v>
      </c>
      <c r="DM171" s="18">
        <v>0</v>
      </c>
      <c r="DN171" s="18" t="s">
        <v>3797</v>
      </c>
      <c r="DO171" t="s">
        <v>5108</v>
      </c>
      <c r="DP171">
        <v>16776960</v>
      </c>
      <c r="DQ171" t="s">
        <v>5064</v>
      </c>
      <c r="DR171" s="16" t="s">
        <v>290</v>
      </c>
    </row>
    <row r="172" spans="1:122" x14ac:dyDescent="0.35">
      <c r="A172" s="160" t="s">
        <v>6590</v>
      </c>
      <c r="B172" s="2">
        <v>12.000000000000002</v>
      </c>
      <c r="C172" s="2" t="s">
        <v>272</v>
      </c>
      <c r="D172" s="4" t="s">
        <v>299</v>
      </c>
      <c r="E172" s="22" t="s">
        <v>290</v>
      </c>
      <c r="F172" s="2">
        <v>12.75</v>
      </c>
      <c r="G172" s="3">
        <v>11.75</v>
      </c>
      <c r="H172" s="2">
        <v>0.5</v>
      </c>
      <c r="I172" s="4" t="s">
        <v>272</v>
      </c>
      <c r="J172" s="2">
        <v>2</v>
      </c>
      <c r="K172" s="22" t="s">
        <v>290</v>
      </c>
      <c r="L172" s="6" t="s">
        <v>299</v>
      </c>
      <c r="M172" s="4" t="s">
        <v>290</v>
      </c>
      <c r="N172" s="161" t="s">
        <v>290</v>
      </c>
      <c r="P172" s="18" t="s">
        <v>290</v>
      </c>
      <c r="Q172" s="18" t="s">
        <v>290</v>
      </c>
      <c r="S172" t="s">
        <v>290</v>
      </c>
      <c r="T172" t="s">
        <v>290</v>
      </c>
      <c r="V172" t="s">
        <v>290</v>
      </c>
      <c r="X172" s="160" t="s">
        <v>6590</v>
      </c>
      <c r="Y172" s="2">
        <v>12.000000000000002</v>
      </c>
      <c r="Z172" s="2" t="s">
        <v>272</v>
      </c>
      <c r="AA172" s="4" t="s">
        <v>299</v>
      </c>
      <c r="AB172" s="22" t="s">
        <v>290</v>
      </c>
      <c r="AC172" s="2">
        <v>12.75</v>
      </c>
      <c r="AD172" s="3">
        <v>11.75</v>
      </c>
      <c r="AE172" s="2">
        <v>0.5</v>
      </c>
      <c r="AF172" s="4" t="s">
        <v>272</v>
      </c>
      <c r="AG172" s="2">
        <v>2</v>
      </c>
      <c r="AH172" s="22" t="s">
        <v>290</v>
      </c>
      <c r="AI172" s="6" t="s">
        <v>299</v>
      </c>
      <c r="AJ172" s="4" t="s">
        <v>290</v>
      </c>
      <c r="AK172" s="161" t="s">
        <v>290</v>
      </c>
      <c r="BK172" t="str">
        <f t="shared" si="45"/>
        <v>1500-NPS16x16</v>
      </c>
      <c r="BL172" s="14">
        <v>1500</v>
      </c>
      <c r="BM172" s="42">
        <f t="shared" si="49"/>
        <v>16</v>
      </c>
      <c r="BN172" s="14">
        <v>16</v>
      </c>
      <c r="BO172" s="18">
        <v>32.5</v>
      </c>
      <c r="BP172" s="18">
        <v>5.75</v>
      </c>
      <c r="BQ172" s="18">
        <v>18.5</v>
      </c>
      <c r="BR172" s="42">
        <f t="shared" si="46"/>
        <v>2.875</v>
      </c>
      <c r="BS172" s="11">
        <v>21.75</v>
      </c>
      <c r="BT172" s="11">
        <v>16</v>
      </c>
      <c r="BU172" s="11">
        <v>2.625</v>
      </c>
      <c r="BV172" s="11">
        <v>2.5</v>
      </c>
      <c r="BW172" s="11">
        <v>27.75</v>
      </c>
      <c r="BX172" s="11" t="s">
        <v>174</v>
      </c>
      <c r="BY172" s="42">
        <f t="shared" si="47"/>
        <v>22.5</v>
      </c>
      <c r="BZ172" s="43" t="str">
        <f t="shared" si="48"/>
        <v>LONG FLANGE, 16-1500RFLWN x 16</v>
      </c>
      <c r="CA172" s="53">
        <v>16</v>
      </c>
      <c r="CO172" t="s">
        <v>3990</v>
      </c>
      <c r="CP172">
        <v>5.6824999999999992</v>
      </c>
      <c r="CR172" t="s">
        <v>5351</v>
      </c>
      <c r="CS172" s="16" t="s">
        <v>290</v>
      </c>
      <c r="CT172" s="14">
        <v>1500</v>
      </c>
      <c r="CU172" s="14">
        <v>16</v>
      </c>
      <c r="CV172" s="98">
        <v>14</v>
      </c>
      <c r="CW172" s="98" t="s">
        <v>62</v>
      </c>
      <c r="CX172" s="103">
        <v>16</v>
      </c>
      <c r="CY172" s="11">
        <v>21.75</v>
      </c>
      <c r="CZ172" s="42">
        <v>2.875</v>
      </c>
      <c r="DA172" s="107">
        <v>1500</v>
      </c>
      <c r="DB172" s="18">
        <v>32.5</v>
      </c>
      <c r="DC172" s="18">
        <v>5.75</v>
      </c>
      <c r="DD172" s="18">
        <v>18.5</v>
      </c>
      <c r="DE172" s="11">
        <v>2.5</v>
      </c>
      <c r="DF172" s="11">
        <v>16</v>
      </c>
      <c r="DG172" s="11">
        <v>2.625</v>
      </c>
      <c r="DH172" s="11">
        <v>27.75</v>
      </c>
      <c r="DI172" s="42">
        <v>22.5</v>
      </c>
      <c r="DJ172" s="11" t="s">
        <v>174</v>
      </c>
      <c r="DK172" s="43" t="s">
        <v>5350</v>
      </c>
      <c r="DL172" s="90" t="s">
        <v>3796</v>
      </c>
      <c r="DM172" s="18">
        <v>0</v>
      </c>
      <c r="DN172" s="18" t="s">
        <v>3797</v>
      </c>
      <c r="DO172" t="s">
        <v>5108</v>
      </c>
      <c r="DP172">
        <v>16776960</v>
      </c>
      <c r="DQ172" t="s">
        <v>5064</v>
      </c>
      <c r="DR172" s="16" t="s">
        <v>290</v>
      </c>
    </row>
    <row r="173" spans="1:122" x14ac:dyDescent="0.35">
      <c r="A173" s="156" t="s">
        <v>6591</v>
      </c>
      <c r="B173" s="11">
        <v>14</v>
      </c>
      <c r="C173" s="11">
        <v>10</v>
      </c>
      <c r="D173" t="s">
        <v>299</v>
      </c>
      <c r="E173" s="21" t="s">
        <v>290</v>
      </c>
      <c r="F173" s="11">
        <v>14</v>
      </c>
      <c r="G173" s="13">
        <v>13.5</v>
      </c>
      <c r="H173" s="11">
        <v>0.25</v>
      </c>
      <c r="I173" t="s">
        <v>290</v>
      </c>
      <c r="J173" s="11">
        <v>10</v>
      </c>
      <c r="K173" s="21" t="s">
        <v>290</v>
      </c>
      <c r="L173" s="11" t="s">
        <v>299</v>
      </c>
      <c r="M173" t="s">
        <v>290</v>
      </c>
      <c r="N173" s="159" t="s">
        <v>290</v>
      </c>
      <c r="P173" s="18" t="s">
        <v>290</v>
      </c>
      <c r="Q173" s="18" t="s">
        <v>290</v>
      </c>
      <c r="S173" t="s">
        <v>290</v>
      </c>
      <c r="T173" t="s">
        <v>290</v>
      </c>
      <c r="V173" t="s">
        <v>290</v>
      </c>
      <c r="X173" s="156" t="s">
        <v>6591</v>
      </c>
      <c r="Y173" s="11">
        <v>14</v>
      </c>
      <c r="Z173" s="11">
        <v>10</v>
      </c>
      <c r="AA173" t="s">
        <v>299</v>
      </c>
      <c r="AB173" s="21" t="s">
        <v>290</v>
      </c>
      <c r="AC173" s="11">
        <v>14</v>
      </c>
      <c r="AD173" s="13">
        <v>13.5</v>
      </c>
      <c r="AE173" s="11">
        <v>0.25</v>
      </c>
      <c r="AF173" t="s">
        <v>290</v>
      </c>
      <c r="AG173" s="11">
        <v>10</v>
      </c>
      <c r="AH173" s="21" t="s">
        <v>290</v>
      </c>
      <c r="AI173" s="11" t="s">
        <v>299</v>
      </c>
      <c r="AJ173" t="s">
        <v>290</v>
      </c>
      <c r="AK173" s="159" t="s">
        <v>290</v>
      </c>
      <c r="BK173" t="str">
        <f t="shared" si="45"/>
        <v>1500-NPS16x18</v>
      </c>
      <c r="BL173" s="14">
        <v>1500</v>
      </c>
      <c r="BM173" s="42">
        <f t="shared" si="49"/>
        <v>16</v>
      </c>
      <c r="BN173" s="14">
        <v>16</v>
      </c>
      <c r="BO173" s="18">
        <v>32.5</v>
      </c>
      <c r="BP173" s="18">
        <v>5.75</v>
      </c>
      <c r="BQ173" s="18">
        <v>18.5</v>
      </c>
      <c r="BR173" s="42">
        <f t="shared" si="46"/>
        <v>2.875</v>
      </c>
      <c r="BS173" s="11">
        <v>21.75</v>
      </c>
      <c r="BT173" s="11">
        <v>16</v>
      </c>
      <c r="BU173" s="11">
        <v>2.625</v>
      </c>
      <c r="BV173" s="11">
        <v>2.5</v>
      </c>
      <c r="BW173" s="11">
        <v>27.75</v>
      </c>
      <c r="BX173" s="11" t="s">
        <v>174</v>
      </c>
      <c r="BY173" s="42">
        <f t="shared" si="47"/>
        <v>22.5</v>
      </c>
      <c r="BZ173" s="43" t="str">
        <f t="shared" si="48"/>
        <v>LONG FLANGE, 16-1500RFLWN x 18</v>
      </c>
      <c r="CA173" s="53">
        <v>18</v>
      </c>
      <c r="CO173" t="s">
        <v>3991</v>
      </c>
      <c r="CP173">
        <v>5.6824999999999992</v>
      </c>
      <c r="CR173" t="s">
        <v>5352</v>
      </c>
      <c r="CS173" s="16" t="s">
        <v>290</v>
      </c>
      <c r="CT173" s="14">
        <v>1500</v>
      </c>
      <c r="CU173" s="14">
        <v>16</v>
      </c>
      <c r="CV173" s="98">
        <v>16</v>
      </c>
      <c r="CW173" s="98" t="s">
        <v>62</v>
      </c>
      <c r="CX173" s="103">
        <v>16</v>
      </c>
      <c r="CY173" s="11">
        <v>21.75</v>
      </c>
      <c r="CZ173" s="42">
        <v>2.875</v>
      </c>
      <c r="DA173" s="107">
        <v>1500</v>
      </c>
      <c r="DB173" s="18">
        <v>32.5</v>
      </c>
      <c r="DC173" s="18">
        <v>5.75</v>
      </c>
      <c r="DD173" s="18">
        <v>18.5</v>
      </c>
      <c r="DE173" s="11">
        <v>2.5</v>
      </c>
      <c r="DF173" s="11">
        <v>16</v>
      </c>
      <c r="DG173" s="11">
        <v>2.625</v>
      </c>
      <c r="DH173" s="11">
        <v>27.75</v>
      </c>
      <c r="DI173" s="42">
        <v>22.5</v>
      </c>
      <c r="DJ173" s="11" t="s">
        <v>174</v>
      </c>
      <c r="DK173" s="43" t="s">
        <v>5350</v>
      </c>
      <c r="DL173" s="90" t="s">
        <v>3796</v>
      </c>
      <c r="DM173" s="18">
        <v>0</v>
      </c>
      <c r="DN173" s="18" t="s">
        <v>3797</v>
      </c>
      <c r="DO173" t="s">
        <v>5108</v>
      </c>
      <c r="DP173">
        <v>16776960</v>
      </c>
      <c r="DQ173" t="s">
        <v>5064</v>
      </c>
      <c r="DR173" s="16" t="s">
        <v>290</v>
      </c>
    </row>
    <row r="174" spans="1:122" x14ac:dyDescent="0.35">
      <c r="A174" s="158" t="s">
        <v>6592</v>
      </c>
      <c r="B174" s="11">
        <v>14</v>
      </c>
      <c r="C174" s="11">
        <v>20</v>
      </c>
      <c r="D174" t="s">
        <v>299</v>
      </c>
      <c r="E174" s="21" t="s">
        <v>290</v>
      </c>
      <c r="F174" s="11">
        <v>14</v>
      </c>
      <c r="G174" s="13">
        <v>13.375999999999999</v>
      </c>
      <c r="H174" s="11">
        <v>0.312</v>
      </c>
      <c r="I174" t="s">
        <v>290</v>
      </c>
      <c r="J174" s="11">
        <v>20</v>
      </c>
      <c r="K174" s="21" t="s">
        <v>290</v>
      </c>
      <c r="L174" s="1" t="s">
        <v>299</v>
      </c>
      <c r="M174" t="s">
        <v>290</v>
      </c>
      <c r="N174" s="159" t="s">
        <v>290</v>
      </c>
      <c r="P174" s="18" t="s">
        <v>290</v>
      </c>
      <c r="Q174" s="18" t="s">
        <v>290</v>
      </c>
      <c r="S174" t="s">
        <v>290</v>
      </c>
      <c r="T174" t="s">
        <v>290</v>
      </c>
      <c r="V174" t="s">
        <v>290</v>
      </c>
      <c r="X174" s="158" t="s">
        <v>6592</v>
      </c>
      <c r="Y174" s="11">
        <v>14</v>
      </c>
      <c r="Z174" s="11">
        <v>20</v>
      </c>
      <c r="AA174" t="s">
        <v>299</v>
      </c>
      <c r="AB174" s="21" t="s">
        <v>290</v>
      </c>
      <c r="AC174" s="11">
        <v>14</v>
      </c>
      <c r="AD174" s="13">
        <v>13.375999999999999</v>
      </c>
      <c r="AE174" s="11">
        <v>0.312</v>
      </c>
      <c r="AF174" t="s">
        <v>290</v>
      </c>
      <c r="AG174" s="11">
        <v>20</v>
      </c>
      <c r="AH174" s="21" t="s">
        <v>290</v>
      </c>
      <c r="AI174" s="1" t="s">
        <v>299</v>
      </c>
      <c r="AJ174" t="s">
        <v>290</v>
      </c>
      <c r="AK174" s="159" t="s">
        <v>290</v>
      </c>
      <c r="BK174" t="str">
        <f t="shared" si="45"/>
        <v>1500-NPS16x20</v>
      </c>
      <c r="BL174" s="49">
        <v>1500</v>
      </c>
      <c r="BM174" s="50">
        <f t="shared" si="49"/>
        <v>16</v>
      </c>
      <c r="BN174" s="49">
        <v>16</v>
      </c>
      <c r="BO174" s="51">
        <v>32.5</v>
      </c>
      <c r="BP174" s="51">
        <v>5.75</v>
      </c>
      <c r="BQ174" s="51">
        <v>18.5</v>
      </c>
      <c r="BR174" s="50">
        <f t="shared" si="46"/>
        <v>2.875</v>
      </c>
      <c r="BS174" s="2">
        <v>21.75</v>
      </c>
      <c r="BT174" s="2">
        <v>16</v>
      </c>
      <c r="BU174" s="2">
        <v>2.625</v>
      </c>
      <c r="BV174" s="11">
        <v>2.5</v>
      </c>
      <c r="BW174" s="2">
        <v>27.75</v>
      </c>
      <c r="BX174" s="2" t="s">
        <v>174</v>
      </c>
      <c r="BY174" s="50">
        <f t="shared" si="47"/>
        <v>22.5</v>
      </c>
      <c r="BZ174" s="43" t="str">
        <f t="shared" si="48"/>
        <v>LONG FLANGE, 16-1500RFLWN x 20</v>
      </c>
      <c r="CA174" s="54">
        <v>20</v>
      </c>
      <c r="CO174" t="s">
        <v>3992</v>
      </c>
      <c r="CP174">
        <v>5.6824999999999992</v>
      </c>
      <c r="CR174" t="s">
        <v>5353</v>
      </c>
      <c r="CS174" s="16" t="s">
        <v>290</v>
      </c>
      <c r="CT174" s="14">
        <v>1500</v>
      </c>
      <c r="CU174" s="14">
        <v>16</v>
      </c>
      <c r="CV174" s="98">
        <v>18</v>
      </c>
      <c r="CW174" s="98" t="s">
        <v>62</v>
      </c>
      <c r="CX174" s="103">
        <v>16</v>
      </c>
      <c r="CY174" s="11">
        <v>21.75</v>
      </c>
      <c r="CZ174" s="42">
        <v>2.875</v>
      </c>
      <c r="DA174" s="107">
        <v>1500</v>
      </c>
      <c r="DB174" s="18">
        <v>32.5</v>
      </c>
      <c r="DC174" s="18">
        <v>5.75</v>
      </c>
      <c r="DD174" s="18">
        <v>18.5</v>
      </c>
      <c r="DE174" s="11">
        <v>2.5</v>
      </c>
      <c r="DF174" s="11">
        <v>16</v>
      </c>
      <c r="DG174" s="11">
        <v>2.625</v>
      </c>
      <c r="DH174" s="11">
        <v>27.75</v>
      </c>
      <c r="DI174" s="42">
        <v>22.5</v>
      </c>
      <c r="DJ174" s="11" t="s">
        <v>174</v>
      </c>
      <c r="DK174" s="43" t="s">
        <v>5350</v>
      </c>
      <c r="DL174" s="90" t="s">
        <v>3796</v>
      </c>
      <c r="DM174" s="18">
        <v>0</v>
      </c>
      <c r="DN174" s="18" t="s">
        <v>3797</v>
      </c>
      <c r="DO174" t="s">
        <v>5108</v>
      </c>
      <c r="DP174">
        <v>16776960</v>
      </c>
      <c r="DQ174" t="s">
        <v>5064</v>
      </c>
      <c r="DR174" s="16" t="s">
        <v>290</v>
      </c>
    </row>
    <row r="175" spans="1:122" x14ac:dyDescent="0.35">
      <c r="A175" s="158" t="s">
        <v>6593</v>
      </c>
      <c r="B175" s="11">
        <v>14</v>
      </c>
      <c r="C175">
        <v>30</v>
      </c>
      <c r="D175" t="s">
        <v>299</v>
      </c>
      <c r="E175" s="21" t="s">
        <v>290</v>
      </c>
      <c r="F175" s="11">
        <v>14</v>
      </c>
      <c r="G175" s="13">
        <v>13.25</v>
      </c>
      <c r="H175" s="11">
        <v>0.375</v>
      </c>
      <c r="I175" t="s">
        <v>290</v>
      </c>
      <c r="J175">
        <v>30</v>
      </c>
      <c r="K175" s="21" t="s">
        <v>290</v>
      </c>
      <c r="L175" s="1" t="s">
        <v>299</v>
      </c>
      <c r="M175" t="s">
        <v>290</v>
      </c>
      <c r="N175" s="159" t="s">
        <v>290</v>
      </c>
      <c r="P175" s="18" t="s">
        <v>290</v>
      </c>
      <c r="Q175" s="18" t="s">
        <v>290</v>
      </c>
      <c r="S175" t="s">
        <v>290</v>
      </c>
      <c r="T175" t="s">
        <v>290</v>
      </c>
      <c r="V175" t="s">
        <v>290</v>
      </c>
      <c r="X175" s="158" t="s">
        <v>6593</v>
      </c>
      <c r="Y175" s="11">
        <v>14</v>
      </c>
      <c r="Z175">
        <v>30</v>
      </c>
      <c r="AA175" t="s">
        <v>299</v>
      </c>
      <c r="AB175" s="21" t="s">
        <v>290</v>
      </c>
      <c r="AC175" s="11">
        <v>14</v>
      </c>
      <c r="AD175" s="13">
        <v>13.25</v>
      </c>
      <c r="AE175" s="11">
        <v>0.375</v>
      </c>
      <c r="AF175" t="s">
        <v>290</v>
      </c>
      <c r="AG175">
        <v>30</v>
      </c>
      <c r="AH175" s="21" t="s">
        <v>290</v>
      </c>
      <c r="AI175" s="1" t="s">
        <v>299</v>
      </c>
      <c r="AJ175" t="s">
        <v>290</v>
      </c>
      <c r="AK175" s="159" t="s">
        <v>290</v>
      </c>
      <c r="BK175" t="str">
        <f t="shared" si="45"/>
        <v>1500-NPS18x12</v>
      </c>
      <c r="BL175" s="14">
        <v>1500</v>
      </c>
      <c r="BM175" s="42">
        <f t="shared" si="49"/>
        <v>18</v>
      </c>
      <c r="BN175" s="14">
        <v>18</v>
      </c>
      <c r="BO175" s="18">
        <v>36</v>
      </c>
      <c r="BP175" s="18">
        <v>6.375</v>
      </c>
      <c r="BQ175" s="18">
        <v>21</v>
      </c>
      <c r="BR175" s="42">
        <f t="shared" si="46"/>
        <v>2.75</v>
      </c>
      <c r="BS175" s="11">
        <v>23.5</v>
      </c>
      <c r="BT175" s="11">
        <v>16</v>
      </c>
      <c r="BU175" s="11">
        <v>2.875</v>
      </c>
      <c r="BV175" s="11">
        <v>2.75</v>
      </c>
      <c r="BW175" s="11">
        <v>30.5</v>
      </c>
      <c r="BX175" s="11">
        <v>1750</v>
      </c>
      <c r="BY175" s="42">
        <f t="shared" si="47"/>
        <v>22.5</v>
      </c>
      <c r="BZ175" s="43" t="str">
        <f t="shared" si="48"/>
        <v>LONG FLANGE, 18-1500RFLWN x 12</v>
      </c>
      <c r="CA175" s="14">
        <v>12</v>
      </c>
      <c r="CO175" t="s">
        <v>3993</v>
      </c>
      <c r="CP175">
        <v>5.6824999999999992</v>
      </c>
      <c r="CR175" t="s">
        <v>5354</v>
      </c>
      <c r="CS175" s="16" t="s">
        <v>290</v>
      </c>
      <c r="CT175" s="49">
        <v>1500</v>
      </c>
      <c r="CU175" s="49">
        <v>16</v>
      </c>
      <c r="CV175" s="99">
        <v>20</v>
      </c>
      <c r="CW175" s="99" t="s">
        <v>62</v>
      </c>
      <c r="CX175" s="105">
        <v>16</v>
      </c>
      <c r="CY175" s="2">
        <v>21.75</v>
      </c>
      <c r="CZ175" s="50">
        <v>2.875</v>
      </c>
      <c r="DA175" s="107">
        <v>1500</v>
      </c>
      <c r="DB175" s="51">
        <v>32.5</v>
      </c>
      <c r="DC175" s="51">
        <v>5.75</v>
      </c>
      <c r="DD175" s="51">
        <v>18.5</v>
      </c>
      <c r="DE175" s="2">
        <v>2.5</v>
      </c>
      <c r="DF175" s="2">
        <v>16</v>
      </c>
      <c r="DG175" s="2">
        <v>2.625</v>
      </c>
      <c r="DH175" s="2">
        <v>27.75</v>
      </c>
      <c r="DI175" s="50">
        <v>22.5</v>
      </c>
      <c r="DJ175" s="2" t="s">
        <v>174</v>
      </c>
      <c r="DK175" s="43" t="s">
        <v>5350</v>
      </c>
      <c r="DL175" s="90" t="s">
        <v>3796</v>
      </c>
      <c r="DM175" s="18">
        <v>0</v>
      </c>
      <c r="DN175" s="18" t="s">
        <v>3797</v>
      </c>
      <c r="DO175" t="s">
        <v>5108</v>
      </c>
      <c r="DP175">
        <v>16776960</v>
      </c>
      <c r="DQ175" t="s">
        <v>5064</v>
      </c>
      <c r="DR175" s="16" t="s">
        <v>290</v>
      </c>
    </row>
    <row r="176" spans="1:122" x14ac:dyDescent="0.35">
      <c r="A176" s="158" t="s">
        <v>6594</v>
      </c>
      <c r="B176" s="11">
        <v>14</v>
      </c>
      <c r="C176">
        <v>40</v>
      </c>
      <c r="D176" t="s">
        <v>299</v>
      </c>
      <c r="E176" s="21" t="s">
        <v>290</v>
      </c>
      <c r="F176" s="11">
        <v>14</v>
      </c>
      <c r="G176" s="13">
        <v>13.125999999999999</v>
      </c>
      <c r="H176" s="11">
        <v>0.437</v>
      </c>
      <c r="I176" t="s">
        <v>290</v>
      </c>
      <c r="J176">
        <v>40</v>
      </c>
      <c r="K176" s="21" t="s">
        <v>290</v>
      </c>
      <c r="L176" s="1" t="s">
        <v>299</v>
      </c>
      <c r="M176" t="s">
        <v>290</v>
      </c>
      <c r="N176" s="159" t="s">
        <v>290</v>
      </c>
      <c r="P176" s="18" t="s">
        <v>290</v>
      </c>
      <c r="Q176" s="18" t="s">
        <v>290</v>
      </c>
      <c r="S176" t="s">
        <v>290</v>
      </c>
      <c r="T176" t="s">
        <v>290</v>
      </c>
      <c r="V176" t="s">
        <v>290</v>
      </c>
      <c r="X176" s="158" t="s">
        <v>6594</v>
      </c>
      <c r="Y176" s="11">
        <v>14</v>
      </c>
      <c r="Z176">
        <v>40</v>
      </c>
      <c r="AA176" t="s">
        <v>299</v>
      </c>
      <c r="AB176" s="21" t="s">
        <v>290</v>
      </c>
      <c r="AC176" s="11">
        <v>14</v>
      </c>
      <c r="AD176" s="13">
        <v>13.125999999999999</v>
      </c>
      <c r="AE176" s="11">
        <v>0.437</v>
      </c>
      <c r="AF176" t="s">
        <v>290</v>
      </c>
      <c r="AG176">
        <v>40</v>
      </c>
      <c r="AH176" s="21" t="s">
        <v>290</v>
      </c>
      <c r="AI176" s="1" t="s">
        <v>299</v>
      </c>
      <c r="AJ176" t="s">
        <v>290</v>
      </c>
      <c r="AK176" s="159" t="s">
        <v>290</v>
      </c>
      <c r="BK176" t="str">
        <f t="shared" si="45"/>
        <v>1500-NPS18x14</v>
      </c>
      <c r="BL176" s="14">
        <v>1500</v>
      </c>
      <c r="BM176" s="42">
        <f t="shared" si="49"/>
        <v>18</v>
      </c>
      <c r="BN176" s="14">
        <v>18</v>
      </c>
      <c r="BO176" s="18">
        <v>36</v>
      </c>
      <c r="BP176" s="18">
        <v>6.375</v>
      </c>
      <c r="BQ176" s="18">
        <v>21</v>
      </c>
      <c r="BR176" s="42">
        <f t="shared" si="46"/>
        <v>2.75</v>
      </c>
      <c r="BS176" s="11">
        <v>23.5</v>
      </c>
      <c r="BT176" s="11">
        <v>16</v>
      </c>
      <c r="BU176" s="11">
        <v>2.875</v>
      </c>
      <c r="BV176" s="11">
        <v>2.75</v>
      </c>
      <c r="BW176" s="11">
        <v>30.5</v>
      </c>
      <c r="BX176" s="11" t="s">
        <v>174</v>
      </c>
      <c r="BY176" s="42">
        <f t="shared" si="47"/>
        <v>22.5</v>
      </c>
      <c r="BZ176" s="43" t="str">
        <f t="shared" si="48"/>
        <v>LONG FLANGE, 18-1500RFLWN x 14</v>
      </c>
      <c r="CA176" s="53">
        <v>14</v>
      </c>
      <c r="CO176" t="s">
        <v>3994</v>
      </c>
      <c r="CP176">
        <v>5.6824999999999992</v>
      </c>
      <c r="CR176" t="s">
        <v>5355</v>
      </c>
      <c r="CS176" s="16" t="s">
        <v>290</v>
      </c>
      <c r="CT176" s="14">
        <v>1500</v>
      </c>
      <c r="CU176" s="14">
        <v>18</v>
      </c>
      <c r="CV176" s="11">
        <v>12</v>
      </c>
      <c r="CW176" s="11" t="s">
        <v>62</v>
      </c>
      <c r="CX176" s="103">
        <v>18</v>
      </c>
      <c r="CY176" s="11">
        <v>23.5</v>
      </c>
      <c r="CZ176" s="42">
        <v>2.75</v>
      </c>
      <c r="DA176" s="107">
        <v>1500</v>
      </c>
      <c r="DB176" s="18">
        <v>36</v>
      </c>
      <c r="DC176" s="18">
        <v>6.375</v>
      </c>
      <c r="DD176" s="18">
        <v>21</v>
      </c>
      <c r="DE176" s="11">
        <v>2.75</v>
      </c>
      <c r="DF176" s="11">
        <v>16</v>
      </c>
      <c r="DG176" s="11">
        <v>2.875</v>
      </c>
      <c r="DH176" s="11">
        <v>30.5</v>
      </c>
      <c r="DI176" s="42">
        <v>22.5</v>
      </c>
      <c r="DJ176" s="11">
        <v>1750</v>
      </c>
      <c r="DK176" s="43" t="s">
        <v>5356</v>
      </c>
      <c r="DL176" s="90" t="s">
        <v>3796</v>
      </c>
      <c r="DM176" s="18">
        <v>0</v>
      </c>
      <c r="DN176" s="18" t="s">
        <v>3797</v>
      </c>
      <c r="DO176" t="s">
        <v>5111</v>
      </c>
      <c r="DP176">
        <v>16711935</v>
      </c>
      <c r="DQ176" t="s">
        <v>5064</v>
      </c>
      <c r="DR176" s="16" t="s">
        <v>290</v>
      </c>
    </row>
    <row r="177" spans="1:122" x14ac:dyDescent="0.35">
      <c r="A177" s="158" t="s">
        <v>6595</v>
      </c>
      <c r="B177" s="11">
        <v>14</v>
      </c>
      <c r="C177" t="s">
        <v>6422</v>
      </c>
      <c r="D177" t="s">
        <v>299</v>
      </c>
      <c r="E177" s="21" t="s">
        <v>290</v>
      </c>
      <c r="F177" s="11">
        <v>14</v>
      </c>
      <c r="G177" s="12">
        <v>13.25</v>
      </c>
      <c r="H177" s="11">
        <v>0.375</v>
      </c>
      <c r="I177" t="s">
        <v>6422</v>
      </c>
      <c r="J177">
        <v>1</v>
      </c>
      <c r="K177" s="21" t="s">
        <v>290</v>
      </c>
      <c r="L177" s="1" t="s">
        <v>299</v>
      </c>
      <c r="M177" t="s">
        <v>290</v>
      </c>
      <c r="N177" s="159" t="s">
        <v>290</v>
      </c>
      <c r="P177" s="18" t="s">
        <v>290</v>
      </c>
      <c r="Q177" s="18" t="s">
        <v>290</v>
      </c>
      <c r="S177" t="s">
        <v>290</v>
      </c>
      <c r="T177" t="s">
        <v>290</v>
      </c>
      <c r="V177" t="s">
        <v>290</v>
      </c>
      <c r="X177" s="158" t="s">
        <v>6595</v>
      </c>
      <c r="Y177" s="11">
        <v>14</v>
      </c>
      <c r="Z177" t="s">
        <v>6422</v>
      </c>
      <c r="AA177" t="s">
        <v>299</v>
      </c>
      <c r="AB177" s="21" t="s">
        <v>290</v>
      </c>
      <c r="AC177" s="11">
        <v>14</v>
      </c>
      <c r="AD177" s="12">
        <v>13.25</v>
      </c>
      <c r="AE177" s="11">
        <v>0.375</v>
      </c>
      <c r="AF177" t="s">
        <v>6422</v>
      </c>
      <c r="AG177">
        <v>1</v>
      </c>
      <c r="AH177" s="21" t="s">
        <v>290</v>
      </c>
      <c r="AI177" s="1" t="s">
        <v>299</v>
      </c>
      <c r="AJ177" t="s">
        <v>290</v>
      </c>
      <c r="AK177" s="159" t="s">
        <v>290</v>
      </c>
      <c r="BK177" t="str">
        <f t="shared" si="45"/>
        <v>1500-NPS18x16</v>
      </c>
      <c r="BL177" s="14">
        <v>1500</v>
      </c>
      <c r="BM177" s="42">
        <f t="shared" si="49"/>
        <v>18</v>
      </c>
      <c r="BN177" s="14">
        <v>18</v>
      </c>
      <c r="BO177" s="18">
        <v>36</v>
      </c>
      <c r="BP177" s="18">
        <v>6.375</v>
      </c>
      <c r="BQ177" s="18">
        <v>21</v>
      </c>
      <c r="BR177" s="42">
        <f t="shared" si="46"/>
        <v>2.75</v>
      </c>
      <c r="BS177" s="11">
        <v>23.5</v>
      </c>
      <c r="BT177" s="11">
        <v>16</v>
      </c>
      <c r="BU177" s="11">
        <v>2.875</v>
      </c>
      <c r="BV177" s="11">
        <v>2.75</v>
      </c>
      <c r="BW177" s="11">
        <v>30.5</v>
      </c>
      <c r="BX177" s="11" t="s">
        <v>174</v>
      </c>
      <c r="BY177" s="42">
        <f t="shared" si="47"/>
        <v>22.5</v>
      </c>
      <c r="BZ177" s="43" t="str">
        <f t="shared" si="48"/>
        <v>LONG FLANGE, 18-1500RFLWN x 16</v>
      </c>
      <c r="CA177" s="53">
        <v>16</v>
      </c>
      <c r="CO177" t="s">
        <v>3995</v>
      </c>
      <c r="CP177">
        <v>6.0025000000000004</v>
      </c>
      <c r="CR177" t="s">
        <v>5357</v>
      </c>
      <c r="CS177" s="16" t="s">
        <v>290</v>
      </c>
      <c r="CT177" s="14">
        <v>1500</v>
      </c>
      <c r="CU177" s="14">
        <v>18</v>
      </c>
      <c r="CV177" s="98">
        <v>14</v>
      </c>
      <c r="CW177" s="98" t="s">
        <v>62</v>
      </c>
      <c r="CX177" s="103">
        <v>18</v>
      </c>
      <c r="CY177" s="11">
        <v>23.5</v>
      </c>
      <c r="CZ177" s="42">
        <v>2.75</v>
      </c>
      <c r="DA177" s="107">
        <v>1500</v>
      </c>
      <c r="DB177" s="18">
        <v>36</v>
      </c>
      <c r="DC177" s="18">
        <v>6.375</v>
      </c>
      <c r="DD177" s="18">
        <v>21</v>
      </c>
      <c r="DE177" s="11">
        <v>2.75</v>
      </c>
      <c r="DF177" s="11">
        <v>16</v>
      </c>
      <c r="DG177" s="11">
        <v>2.875</v>
      </c>
      <c r="DH177" s="11">
        <v>30.5</v>
      </c>
      <c r="DI177" s="42">
        <v>22.5</v>
      </c>
      <c r="DJ177" s="11" t="s">
        <v>174</v>
      </c>
      <c r="DK177" s="43" t="s">
        <v>5356</v>
      </c>
      <c r="DL177" s="90" t="s">
        <v>3796</v>
      </c>
      <c r="DM177" s="18">
        <v>0</v>
      </c>
      <c r="DN177" s="18" t="s">
        <v>3797</v>
      </c>
      <c r="DO177" t="s">
        <v>5111</v>
      </c>
      <c r="DP177">
        <v>16711935</v>
      </c>
      <c r="DQ177" t="s">
        <v>5064</v>
      </c>
      <c r="DR177" s="16" t="s">
        <v>290</v>
      </c>
    </row>
    <row r="178" spans="1:122" x14ac:dyDescent="0.35">
      <c r="A178" s="158" t="s">
        <v>6596</v>
      </c>
      <c r="B178" s="11">
        <v>14</v>
      </c>
      <c r="C178">
        <v>60</v>
      </c>
      <c r="D178" t="s">
        <v>299</v>
      </c>
      <c r="E178" s="21" t="s">
        <v>290</v>
      </c>
      <c r="F178" s="11">
        <v>14</v>
      </c>
      <c r="G178" s="13">
        <v>12.811999999999999</v>
      </c>
      <c r="H178" s="11">
        <v>0.59399999999999997</v>
      </c>
      <c r="I178" t="s">
        <v>290</v>
      </c>
      <c r="J178">
        <v>60</v>
      </c>
      <c r="K178" s="21" t="s">
        <v>290</v>
      </c>
      <c r="L178" s="1" t="s">
        <v>299</v>
      </c>
      <c r="M178" t="s">
        <v>290</v>
      </c>
      <c r="N178" s="159" t="s">
        <v>290</v>
      </c>
      <c r="P178" s="18" t="s">
        <v>290</v>
      </c>
      <c r="Q178" s="18" t="s">
        <v>290</v>
      </c>
      <c r="S178" t="s">
        <v>290</v>
      </c>
      <c r="T178" t="s">
        <v>290</v>
      </c>
      <c r="V178" t="s">
        <v>290</v>
      </c>
      <c r="X178" s="158" t="s">
        <v>6596</v>
      </c>
      <c r="Y178" s="11">
        <v>14</v>
      </c>
      <c r="Z178">
        <v>60</v>
      </c>
      <c r="AA178" t="s">
        <v>299</v>
      </c>
      <c r="AB178" s="21" t="s">
        <v>290</v>
      </c>
      <c r="AC178" s="11">
        <v>14</v>
      </c>
      <c r="AD178" s="13">
        <v>12.811999999999999</v>
      </c>
      <c r="AE178" s="11">
        <v>0.59399999999999997</v>
      </c>
      <c r="AF178" t="s">
        <v>290</v>
      </c>
      <c r="AG178">
        <v>60</v>
      </c>
      <c r="AH178" s="21" t="s">
        <v>290</v>
      </c>
      <c r="AI178" s="1" t="s">
        <v>299</v>
      </c>
      <c r="AJ178" t="s">
        <v>290</v>
      </c>
      <c r="AK178" s="159" t="s">
        <v>290</v>
      </c>
      <c r="BK178" t="str">
        <f t="shared" si="45"/>
        <v>1500-NPS18x18</v>
      </c>
      <c r="BL178" s="14">
        <v>1500</v>
      </c>
      <c r="BM178" s="42">
        <f t="shared" si="49"/>
        <v>18</v>
      </c>
      <c r="BN178" s="14">
        <v>18</v>
      </c>
      <c r="BO178" s="18">
        <v>36</v>
      </c>
      <c r="BP178" s="18">
        <v>6.375</v>
      </c>
      <c r="BQ178" s="18">
        <v>21</v>
      </c>
      <c r="BR178" s="42">
        <f t="shared" si="46"/>
        <v>2.75</v>
      </c>
      <c r="BS178" s="11">
        <v>23.5</v>
      </c>
      <c r="BT178" s="11">
        <v>16</v>
      </c>
      <c r="BU178" s="11">
        <v>2.875</v>
      </c>
      <c r="BV178" s="11">
        <v>2.75</v>
      </c>
      <c r="BW178" s="11">
        <v>30.5</v>
      </c>
      <c r="BX178" s="11" t="s">
        <v>174</v>
      </c>
      <c r="BY178" s="42">
        <f t="shared" si="47"/>
        <v>22.5</v>
      </c>
      <c r="BZ178" s="43" t="str">
        <f t="shared" si="48"/>
        <v>LONG FLANGE, 18-1500RFLWN x 18</v>
      </c>
      <c r="CA178" s="53">
        <v>18</v>
      </c>
      <c r="CO178" t="s">
        <v>3996</v>
      </c>
      <c r="CP178">
        <v>6.0025000000000004</v>
      </c>
      <c r="CR178" t="s">
        <v>5358</v>
      </c>
      <c r="CS178" s="16" t="s">
        <v>290</v>
      </c>
      <c r="CT178" s="14">
        <v>1500</v>
      </c>
      <c r="CU178" s="14">
        <v>18</v>
      </c>
      <c r="CV178" s="98">
        <v>16</v>
      </c>
      <c r="CW178" s="98" t="s">
        <v>62</v>
      </c>
      <c r="CX178" s="103">
        <v>18</v>
      </c>
      <c r="CY178" s="11">
        <v>23.5</v>
      </c>
      <c r="CZ178" s="42">
        <v>2.75</v>
      </c>
      <c r="DA178" s="107">
        <v>1500</v>
      </c>
      <c r="DB178" s="18">
        <v>36</v>
      </c>
      <c r="DC178" s="18">
        <v>6.375</v>
      </c>
      <c r="DD178" s="18">
        <v>21</v>
      </c>
      <c r="DE178" s="11">
        <v>2.75</v>
      </c>
      <c r="DF178" s="11">
        <v>16</v>
      </c>
      <c r="DG178" s="11">
        <v>2.875</v>
      </c>
      <c r="DH178" s="11">
        <v>30.5</v>
      </c>
      <c r="DI178" s="42">
        <v>22.5</v>
      </c>
      <c r="DJ178" s="11" t="s">
        <v>174</v>
      </c>
      <c r="DK178" s="43" t="s">
        <v>5356</v>
      </c>
      <c r="DL178" s="90" t="s">
        <v>3796</v>
      </c>
      <c r="DM178" s="18">
        <v>0</v>
      </c>
      <c r="DN178" s="18" t="s">
        <v>3797</v>
      </c>
      <c r="DO178" t="s">
        <v>5111</v>
      </c>
      <c r="DP178">
        <v>16711935</v>
      </c>
      <c r="DQ178" t="s">
        <v>5064</v>
      </c>
      <c r="DR178" s="16" t="s">
        <v>290</v>
      </c>
    </row>
    <row r="179" spans="1:122" x14ac:dyDescent="0.35">
      <c r="A179" s="158" t="s">
        <v>6597</v>
      </c>
      <c r="B179" s="11">
        <v>14</v>
      </c>
      <c r="C179">
        <v>80</v>
      </c>
      <c r="D179" t="s">
        <v>299</v>
      </c>
      <c r="E179" s="21" t="s">
        <v>290</v>
      </c>
      <c r="F179" s="11">
        <v>14</v>
      </c>
      <c r="G179" s="13">
        <v>12.5</v>
      </c>
      <c r="H179" s="11">
        <v>0.75</v>
      </c>
      <c r="I179" t="s">
        <v>290</v>
      </c>
      <c r="J179">
        <v>80</v>
      </c>
      <c r="K179" s="21" t="s">
        <v>290</v>
      </c>
      <c r="L179" s="1" t="s">
        <v>299</v>
      </c>
      <c r="M179" t="s">
        <v>290</v>
      </c>
      <c r="N179" s="159" t="s">
        <v>290</v>
      </c>
      <c r="P179" s="18" t="s">
        <v>290</v>
      </c>
      <c r="Q179" s="18" t="s">
        <v>290</v>
      </c>
      <c r="S179" t="s">
        <v>290</v>
      </c>
      <c r="T179" t="s">
        <v>290</v>
      </c>
      <c r="V179" t="s">
        <v>290</v>
      </c>
      <c r="X179" s="158" t="s">
        <v>6597</v>
      </c>
      <c r="Y179" s="11">
        <v>14</v>
      </c>
      <c r="Z179">
        <v>80</v>
      </c>
      <c r="AA179" t="s">
        <v>299</v>
      </c>
      <c r="AB179" s="21" t="s">
        <v>290</v>
      </c>
      <c r="AC179" s="11">
        <v>14</v>
      </c>
      <c r="AD179" s="13">
        <v>12.5</v>
      </c>
      <c r="AE179" s="11">
        <v>0.75</v>
      </c>
      <c r="AF179" t="s">
        <v>290</v>
      </c>
      <c r="AG179">
        <v>80</v>
      </c>
      <c r="AH179" s="21" t="s">
        <v>290</v>
      </c>
      <c r="AI179" s="1" t="s">
        <v>299</v>
      </c>
      <c r="AJ179" t="s">
        <v>290</v>
      </c>
      <c r="AK179" s="159" t="s">
        <v>290</v>
      </c>
      <c r="BK179" t="str">
        <f t="shared" si="45"/>
        <v>1500-NPS18x20</v>
      </c>
      <c r="BL179" s="49">
        <v>1500</v>
      </c>
      <c r="BM179" s="50">
        <f t="shared" si="49"/>
        <v>18</v>
      </c>
      <c r="BN179" s="49">
        <v>18</v>
      </c>
      <c r="BO179" s="51">
        <v>36</v>
      </c>
      <c r="BP179" s="51">
        <v>6.375</v>
      </c>
      <c r="BQ179" s="51">
        <v>21</v>
      </c>
      <c r="BR179" s="50">
        <f t="shared" si="46"/>
        <v>2.75</v>
      </c>
      <c r="BS179" s="2">
        <v>23.5</v>
      </c>
      <c r="BT179" s="2">
        <v>16</v>
      </c>
      <c r="BU179" s="2">
        <v>2.875</v>
      </c>
      <c r="BV179" s="11">
        <v>2.75</v>
      </c>
      <c r="BW179" s="2">
        <v>30.5</v>
      </c>
      <c r="BX179" s="2" t="s">
        <v>174</v>
      </c>
      <c r="BY179" s="50">
        <f t="shared" si="47"/>
        <v>22.5</v>
      </c>
      <c r="BZ179" s="43" t="str">
        <f t="shared" si="48"/>
        <v>LONG FLANGE, 18-1500RFLWN x 20</v>
      </c>
      <c r="CA179" s="54">
        <v>20</v>
      </c>
      <c r="CO179" t="s">
        <v>3997</v>
      </c>
      <c r="CP179">
        <v>6.0025000000000004</v>
      </c>
      <c r="CR179" t="s">
        <v>5359</v>
      </c>
      <c r="CS179" s="16" t="s">
        <v>290</v>
      </c>
      <c r="CT179" s="14">
        <v>1500</v>
      </c>
      <c r="CU179" s="14">
        <v>18</v>
      </c>
      <c r="CV179" s="98">
        <v>18</v>
      </c>
      <c r="CW179" s="98" t="s">
        <v>62</v>
      </c>
      <c r="CX179" s="103">
        <v>18</v>
      </c>
      <c r="CY179" s="11">
        <v>23.5</v>
      </c>
      <c r="CZ179" s="42">
        <v>2.75</v>
      </c>
      <c r="DA179" s="107">
        <v>1500</v>
      </c>
      <c r="DB179" s="18">
        <v>36</v>
      </c>
      <c r="DC179" s="18">
        <v>6.375</v>
      </c>
      <c r="DD179" s="18">
        <v>21</v>
      </c>
      <c r="DE179" s="11">
        <v>2.75</v>
      </c>
      <c r="DF179" s="11">
        <v>16</v>
      </c>
      <c r="DG179" s="11">
        <v>2.875</v>
      </c>
      <c r="DH179" s="11">
        <v>30.5</v>
      </c>
      <c r="DI179" s="42">
        <v>22.5</v>
      </c>
      <c r="DJ179" s="11" t="s">
        <v>174</v>
      </c>
      <c r="DK179" s="43" t="s">
        <v>5356</v>
      </c>
      <c r="DL179" s="90" t="s">
        <v>3796</v>
      </c>
      <c r="DM179" s="18">
        <v>0</v>
      </c>
      <c r="DN179" s="18" t="s">
        <v>3797</v>
      </c>
      <c r="DO179" t="s">
        <v>5111</v>
      </c>
      <c r="DP179">
        <v>16711935</v>
      </c>
      <c r="DQ179" t="s">
        <v>5064</v>
      </c>
      <c r="DR179" s="16" t="s">
        <v>290</v>
      </c>
    </row>
    <row r="180" spans="1:122" x14ac:dyDescent="0.35">
      <c r="A180" s="158" t="s">
        <v>6598</v>
      </c>
      <c r="B180" s="11">
        <v>14</v>
      </c>
      <c r="C180">
        <v>100</v>
      </c>
      <c r="D180" t="s">
        <v>299</v>
      </c>
      <c r="E180" s="21" t="s">
        <v>290</v>
      </c>
      <c r="F180" s="11">
        <v>14</v>
      </c>
      <c r="G180" s="13">
        <v>12.125999999999999</v>
      </c>
      <c r="H180" s="11">
        <v>0.93700000000000006</v>
      </c>
      <c r="I180" t="s">
        <v>290</v>
      </c>
      <c r="J180">
        <v>100</v>
      </c>
      <c r="K180" s="21" t="s">
        <v>290</v>
      </c>
      <c r="L180" s="1" t="s">
        <v>299</v>
      </c>
      <c r="M180" t="s">
        <v>290</v>
      </c>
      <c r="N180" s="159" t="s">
        <v>290</v>
      </c>
      <c r="P180" s="18" t="s">
        <v>290</v>
      </c>
      <c r="Q180" s="18" t="s">
        <v>290</v>
      </c>
      <c r="S180" t="s">
        <v>290</v>
      </c>
      <c r="T180" t="s">
        <v>290</v>
      </c>
      <c r="V180" t="s">
        <v>290</v>
      </c>
      <c r="X180" s="158" t="s">
        <v>6598</v>
      </c>
      <c r="Y180" s="11">
        <v>14</v>
      </c>
      <c r="Z180">
        <v>100</v>
      </c>
      <c r="AA180" t="s">
        <v>299</v>
      </c>
      <c r="AB180" s="21" t="s">
        <v>290</v>
      </c>
      <c r="AC180" s="11">
        <v>14</v>
      </c>
      <c r="AD180" s="13">
        <v>12.125999999999999</v>
      </c>
      <c r="AE180" s="11">
        <v>0.93700000000000006</v>
      </c>
      <c r="AF180" t="s">
        <v>290</v>
      </c>
      <c r="AG180">
        <v>100</v>
      </c>
      <c r="AH180" s="21" t="s">
        <v>290</v>
      </c>
      <c r="AI180" s="1" t="s">
        <v>299</v>
      </c>
      <c r="AJ180" t="s">
        <v>290</v>
      </c>
      <c r="AK180" s="159" t="s">
        <v>290</v>
      </c>
      <c r="BK180" t="str">
        <f t="shared" si="45"/>
        <v>1500-NPS20x12</v>
      </c>
      <c r="BL180" s="14">
        <v>1500</v>
      </c>
      <c r="BM180" s="42">
        <f t="shared" si="49"/>
        <v>20</v>
      </c>
      <c r="BN180" s="14">
        <v>20</v>
      </c>
      <c r="BO180" s="18">
        <v>38.75</v>
      </c>
      <c r="BP180" s="18">
        <v>7</v>
      </c>
      <c r="BQ180" s="18">
        <v>23</v>
      </c>
      <c r="BR180" s="42">
        <f t="shared" si="46"/>
        <v>2.625</v>
      </c>
      <c r="BS180" s="11">
        <v>25.25</v>
      </c>
      <c r="BT180" s="11">
        <v>16</v>
      </c>
      <c r="BU180" s="11">
        <v>3.125</v>
      </c>
      <c r="BV180" s="11">
        <v>3</v>
      </c>
      <c r="BW180" s="11">
        <v>32.75</v>
      </c>
      <c r="BX180" s="11">
        <v>2130</v>
      </c>
      <c r="BY180" s="42">
        <f t="shared" si="47"/>
        <v>22.5</v>
      </c>
      <c r="BZ180" s="43" t="str">
        <f t="shared" si="48"/>
        <v>LONG FLANGE, 20-1500RFLWN x 12</v>
      </c>
      <c r="CA180" s="14">
        <v>12</v>
      </c>
      <c r="CO180" t="s">
        <v>3998</v>
      </c>
      <c r="CP180">
        <v>6.0025000000000004</v>
      </c>
      <c r="CR180" t="s">
        <v>5360</v>
      </c>
      <c r="CS180" s="16" t="s">
        <v>290</v>
      </c>
      <c r="CT180" s="49">
        <v>1500</v>
      </c>
      <c r="CU180" s="49">
        <v>18</v>
      </c>
      <c r="CV180" s="99">
        <v>20</v>
      </c>
      <c r="CW180" s="99" t="s">
        <v>62</v>
      </c>
      <c r="CX180" s="105">
        <v>18</v>
      </c>
      <c r="CY180" s="2">
        <v>23.5</v>
      </c>
      <c r="CZ180" s="50">
        <v>2.75</v>
      </c>
      <c r="DA180" s="107">
        <v>1500</v>
      </c>
      <c r="DB180" s="51">
        <v>36</v>
      </c>
      <c r="DC180" s="51">
        <v>6.375</v>
      </c>
      <c r="DD180" s="51">
        <v>21</v>
      </c>
      <c r="DE180" s="2">
        <v>2.75</v>
      </c>
      <c r="DF180" s="2">
        <v>16</v>
      </c>
      <c r="DG180" s="2">
        <v>2.875</v>
      </c>
      <c r="DH180" s="2">
        <v>30.5</v>
      </c>
      <c r="DI180" s="50">
        <v>22.5</v>
      </c>
      <c r="DJ180" s="2" t="s">
        <v>174</v>
      </c>
      <c r="DK180" s="43" t="s">
        <v>5356</v>
      </c>
      <c r="DL180" s="90" t="s">
        <v>3796</v>
      </c>
      <c r="DM180" s="18">
        <v>0</v>
      </c>
      <c r="DN180" s="18" t="s">
        <v>3797</v>
      </c>
      <c r="DO180" t="s">
        <v>5111</v>
      </c>
      <c r="DP180">
        <v>16711935</v>
      </c>
      <c r="DQ180" t="s">
        <v>5064</v>
      </c>
      <c r="DR180" s="16" t="s">
        <v>290</v>
      </c>
    </row>
    <row r="181" spans="1:122" x14ac:dyDescent="0.35">
      <c r="A181" s="158" t="s">
        <v>6599</v>
      </c>
      <c r="B181" s="11">
        <v>14</v>
      </c>
      <c r="C181">
        <v>120</v>
      </c>
      <c r="D181" t="s">
        <v>299</v>
      </c>
      <c r="E181" s="21" t="s">
        <v>290</v>
      </c>
      <c r="F181" s="11">
        <v>14</v>
      </c>
      <c r="G181" s="13">
        <v>11.814</v>
      </c>
      <c r="H181" s="11">
        <v>1.093</v>
      </c>
      <c r="I181" t="s">
        <v>290</v>
      </c>
      <c r="J181">
        <v>120</v>
      </c>
      <c r="K181" s="21" t="s">
        <v>290</v>
      </c>
      <c r="L181" s="1" t="s">
        <v>299</v>
      </c>
      <c r="M181" t="s">
        <v>290</v>
      </c>
      <c r="N181" s="159" t="s">
        <v>290</v>
      </c>
      <c r="P181" s="18" t="s">
        <v>290</v>
      </c>
      <c r="Q181" s="18" t="s">
        <v>290</v>
      </c>
      <c r="S181" t="s">
        <v>290</v>
      </c>
      <c r="T181" t="s">
        <v>290</v>
      </c>
      <c r="V181" t="s">
        <v>290</v>
      </c>
      <c r="X181" s="158" t="s">
        <v>6599</v>
      </c>
      <c r="Y181" s="11">
        <v>14</v>
      </c>
      <c r="Z181">
        <v>120</v>
      </c>
      <c r="AA181" t="s">
        <v>299</v>
      </c>
      <c r="AB181" s="21" t="s">
        <v>290</v>
      </c>
      <c r="AC181" s="11">
        <v>14</v>
      </c>
      <c r="AD181" s="13">
        <v>11.814</v>
      </c>
      <c r="AE181" s="11">
        <v>1.093</v>
      </c>
      <c r="AF181" t="s">
        <v>290</v>
      </c>
      <c r="AG181">
        <v>120</v>
      </c>
      <c r="AH181" s="21" t="s">
        <v>290</v>
      </c>
      <c r="AI181" s="1" t="s">
        <v>299</v>
      </c>
      <c r="AJ181" t="s">
        <v>290</v>
      </c>
      <c r="AK181" s="159" t="s">
        <v>290</v>
      </c>
      <c r="BK181" t="str">
        <f t="shared" si="45"/>
        <v>1500-NPS20x14</v>
      </c>
      <c r="BL181" s="14">
        <v>1500</v>
      </c>
      <c r="BM181" s="42">
        <f t="shared" si="49"/>
        <v>20</v>
      </c>
      <c r="BN181" s="14">
        <v>20</v>
      </c>
      <c r="BO181" s="18">
        <v>38.75</v>
      </c>
      <c r="BP181" s="18">
        <v>7</v>
      </c>
      <c r="BQ181" s="18">
        <v>23</v>
      </c>
      <c r="BR181" s="42">
        <f t="shared" si="46"/>
        <v>2.625</v>
      </c>
      <c r="BS181" s="11">
        <v>25.25</v>
      </c>
      <c r="BT181" s="11">
        <v>16</v>
      </c>
      <c r="BU181" s="11">
        <v>3.125</v>
      </c>
      <c r="BV181" s="11">
        <v>3</v>
      </c>
      <c r="BW181" s="11">
        <v>32.75</v>
      </c>
      <c r="BX181" s="11" t="s">
        <v>174</v>
      </c>
      <c r="BY181" s="42">
        <f t="shared" si="47"/>
        <v>22.5</v>
      </c>
      <c r="BZ181" s="43" t="str">
        <f t="shared" si="48"/>
        <v>LONG FLANGE, 20-1500RFLWN x 14</v>
      </c>
      <c r="CA181" s="53">
        <v>14</v>
      </c>
      <c r="CO181" t="s">
        <v>3999</v>
      </c>
      <c r="CP181">
        <v>6.0025000000000004</v>
      </c>
      <c r="CR181" t="s">
        <v>5361</v>
      </c>
      <c r="CS181" s="16" t="s">
        <v>290</v>
      </c>
      <c r="CT181" s="14">
        <v>1500</v>
      </c>
      <c r="CU181" s="14">
        <v>20</v>
      </c>
      <c r="CV181" s="11">
        <v>12</v>
      </c>
      <c r="CW181" s="11" t="s">
        <v>62</v>
      </c>
      <c r="CX181" s="103">
        <v>20</v>
      </c>
      <c r="CY181" s="11">
        <v>25.25</v>
      </c>
      <c r="CZ181" s="42">
        <v>2.625</v>
      </c>
      <c r="DA181" s="107">
        <v>1500</v>
      </c>
      <c r="DB181" s="18">
        <v>38.75</v>
      </c>
      <c r="DC181" s="18">
        <v>7</v>
      </c>
      <c r="DD181" s="18">
        <v>23</v>
      </c>
      <c r="DE181" s="11">
        <v>3</v>
      </c>
      <c r="DF181" s="11">
        <v>16</v>
      </c>
      <c r="DG181" s="11">
        <v>3.125</v>
      </c>
      <c r="DH181" s="11">
        <v>32.75</v>
      </c>
      <c r="DI181" s="42">
        <v>22.5</v>
      </c>
      <c r="DJ181" s="11">
        <v>2130</v>
      </c>
      <c r="DK181" s="43" t="s">
        <v>5362</v>
      </c>
      <c r="DL181" s="90" t="s">
        <v>3796</v>
      </c>
      <c r="DM181" s="18">
        <v>0</v>
      </c>
      <c r="DN181" s="18" t="s">
        <v>3797</v>
      </c>
      <c r="DO181" t="s">
        <v>5114</v>
      </c>
      <c r="DP181">
        <v>16744703</v>
      </c>
      <c r="DQ181" t="s">
        <v>5064</v>
      </c>
      <c r="DR181" s="16" t="s">
        <v>290</v>
      </c>
    </row>
    <row r="182" spans="1:122" x14ac:dyDescent="0.35">
      <c r="A182" s="158" t="s">
        <v>6600</v>
      </c>
      <c r="B182" s="11">
        <v>14</v>
      </c>
      <c r="C182">
        <v>140</v>
      </c>
      <c r="D182" t="s">
        <v>299</v>
      </c>
      <c r="E182" s="21" t="s">
        <v>290</v>
      </c>
      <c r="F182" s="11">
        <v>14</v>
      </c>
      <c r="G182" s="13">
        <v>11.5</v>
      </c>
      <c r="H182" s="11">
        <v>1.25</v>
      </c>
      <c r="I182" t="s">
        <v>290</v>
      </c>
      <c r="J182">
        <v>140</v>
      </c>
      <c r="K182" s="21" t="s">
        <v>290</v>
      </c>
      <c r="L182" s="1" t="s">
        <v>299</v>
      </c>
      <c r="M182" t="s">
        <v>290</v>
      </c>
      <c r="N182" s="159" t="s">
        <v>290</v>
      </c>
      <c r="P182" s="18" t="s">
        <v>290</v>
      </c>
      <c r="Q182" s="18" t="s">
        <v>290</v>
      </c>
      <c r="S182" t="s">
        <v>290</v>
      </c>
      <c r="T182" t="s">
        <v>290</v>
      </c>
      <c r="V182" t="s">
        <v>290</v>
      </c>
      <c r="X182" s="158" t="s">
        <v>6600</v>
      </c>
      <c r="Y182" s="11">
        <v>14</v>
      </c>
      <c r="Z182">
        <v>140</v>
      </c>
      <c r="AA182" t="s">
        <v>299</v>
      </c>
      <c r="AB182" s="21" t="s">
        <v>290</v>
      </c>
      <c r="AC182" s="11">
        <v>14</v>
      </c>
      <c r="AD182" s="13">
        <v>11.5</v>
      </c>
      <c r="AE182" s="11">
        <v>1.25</v>
      </c>
      <c r="AF182" t="s">
        <v>290</v>
      </c>
      <c r="AG182">
        <v>140</v>
      </c>
      <c r="AH182" s="21" t="s">
        <v>290</v>
      </c>
      <c r="AI182" s="1" t="s">
        <v>299</v>
      </c>
      <c r="AJ182" t="s">
        <v>290</v>
      </c>
      <c r="AK182" s="159" t="s">
        <v>290</v>
      </c>
      <c r="BK182" t="str">
        <f t="shared" si="45"/>
        <v>1500-NPS20x16</v>
      </c>
      <c r="BL182" s="14">
        <v>1500</v>
      </c>
      <c r="BM182" s="42">
        <f t="shared" si="49"/>
        <v>20</v>
      </c>
      <c r="BN182" s="14">
        <v>20</v>
      </c>
      <c r="BO182" s="18">
        <v>38.75</v>
      </c>
      <c r="BP182" s="18">
        <v>7</v>
      </c>
      <c r="BQ182" s="18">
        <v>23</v>
      </c>
      <c r="BR182" s="42">
        <f t="shared" si="46"/>
        <v>2.625</v>
      </c>
      <c r="BS182" s="11">
        <v>25.25</v>
      </c>
      <c r="BT182" s="11">
        <v>16</v>
      </c>
      <c r="BU182" s="11">
        <v>3.125</v>
      </c>
      <c r="BV182" s="11">
        <v>3</v>
      </c>
      <c r="BW182" s="11">
        <v>32.75</v>
      </c>
      <c r="BX182" s="11" t="s">
        <v>174</v>
      </c>
      <c r="BY182" s="42">
        <f t="shared" si="47"/>
        <v>22.5</v>
      </c>
      <c r="BZ182" s="43" t="str">
        <f t="shared" si="48"/>
        <v>LONG FLANGE, 20-1500RFLWN x 16</v>
      </c>
      <c r="CA182" s="53">
        <v>16</v>
      </c>
      <c r="CO182" t="s">
        <v>4000</v>
      </c>
      <c r="CP182">
        <v>6.0025000000000004</v>
      </c>
      <c r="CR182" t="s">
        <v>5363</v>
      </c>
      <c r="CS182" s="16" t="s">
        <v>290</v>
      </c>
      <c r="CT182" s="14">
        <v>1500</v>
      </c>
      <c r="CU182" s="14">
        <v>20</v>
      </c>
      <c r="CV182" s="98">
        <v>14</v>
      </c>
      <c r="CW182" s="98" t="s">
        <v>62</v>
      </c>
      <c r="CX182" s="103">
        <v>20</v>
      </c>
      <c r="CY182" s="11">
        <v>25.25</v>
      </c>
      <c r="CZ182" s="42">
        <v>2.625</v>
      </c>
      <c r="DA182" s="107">
        <v>1500</v>
      </c>
      <c r="DB182" s="18">
        <v>38.75</v>
      </c>
      <c r="DC182" s="18">
        <v>7</v>
      </c>
      <c r="DD182" s="18">
        <v>23</v>
      </c>
      <c r="DE182" s="11">
        <v>3</v>
      </c>
      <c r="DF182" s="11">
        <v>16</v>
      </c>
      <c r="DG182" s="11">
        <v>3.125</v>
      </c>
      <c r="DH182" s="11">
        <v>32.75</v>
      </c>
      <c r="DI182" s="42">
        <v>22.5</v>
      </c>
      <c r="DJ182" s="11" t="s">
        <v>174</v>
      </c>
      <c r="DK182" s="43" t="s">
        <v>5362</v>
      </c>
      <c r="DL182" s="90" t="s">
        <v>3796</v>
      </c>
      <c r="DM182" s="18">
        <v>0</v>
      </c>
      <c r="DN182" s="18" t="s">
        <v>3797</v>
      </c>
      <c r="DO182" t="s">
        <v>5114</v>
      </c>
      <c r="DP182">
        <v>16744703</v>
      </c>
      <c r="DQ182" t="s">
        <v>5064</v>
      </c>
      <c r="DR182" s="16" t="s">
        <v>290</v>
      </c>
    </row>
    <row r="183" spans="1:122" x14ac:dyDescent="0.35">
      <c r="A183" s="158" t="s">
        <v>6601</v>
      </c>
      <c r="B183" s="11">
        <v>14</v>
      </c>
      <c r="C183" s="11">
        <v>160</v>
      </c>
      <c r="D183" t="s">
        <v>299</v>
      </c>
      <c r="E183" s="21" t="s">
        <v>290</v>
      </c>
      <c r="F183" s="11">
        <v>14</v>
      </c>
      <c r="G183" s="13">
        <v>11.188000000000001</v>
      </c>
      <c r="H183" s="11">
        <v>1.4059999999999999</v>
      </c>
      <c r="I183" t="s">
        <v>290</v>
      </c>
      <c r="J183" s="11">
        <v>160</v>
      </c>
      <c r="K183" s="21" t="s">
        <v>290</v>
      </c>
      <c r="L183" s="1" t="s">
        <v>299</v>
      </c>
      <c r="M183" t="s">
        <v>290</v>
      </c>
      <c r="N183" s="159" t="s">
        <v>290</v>
      </c>
      <c r="P183" s="18" t="s">
        <v>290</v>
      </c>
      <c r="Q183" s="18" t="s">
        <v>290</v>
      </c>
      <c r="S183" t="s">
        <v>290</v>
      </c>
      <c r="T183" t="s">
        <v>290</v>
      </c>
      <c r="V183" t="s">
        <v>290</v>
      </c>
      <c r="X183" s="158" t="s">
        <v>6601</v>
      </c>
      <c r="Y183" s="11">
        <v>14</v>
      </c>
      <c r="Z183" s="11">
        <v>160</v>
      </c>
      <c r="AA183" t="s">
        <v>299</v>
      </c>
      <c r="AB183" s="21" t="s">
        <v>290</v>
      </c>
      <c r="AC183" s="11">
        <v>14</v>
      </c>
      <c r="AD183" s="13">
        <v>11.188000000000001</v>
      </c>
      <c r="AE183" s="11">
        <v>1.4059999999999999</v>
      </c>
      <c r="AF183" t="s">
        <v>290</v>
      </c>
      <c r="AG183" s="11">
        <v>160</v>
      </c>
      <c r="AH183" s="21" t="s">
        <v>290</v>
      </c>
      <c r="AI183" s="1" t="s">
        <v>299</v>
      </c>
      <c r="AJ183" t="s">
        <v>290</v>
      </c>
      <c r="AK183" s="159" t="s">
        <v>290</v>
      </c>
      <c r="BK183" t="str">
        <f t="shared" si="45"/>
        <v>1500-NPS20x18</v>
      </c>
      <c r="BL183" s="14">
        <v>1500</v>
      </c>
      <c r="BM183" s="42">
        <f t="shared" si="49"/>
        <v>20</v>
      </c>
      <c r="BN183" s="14">
        <v>20</v>
      </c>
      <c r="BO183" s="18">
        <v>38.75</v>
      </c>
      <c r="BP183" s="18">
        <v>7</v>
      </c>
      <c r="BQ183" s="18">
        <v>23</v>
      </c>
      <c r="BR183" s="42">
        <f t="shared" si="46"/>
        <v>2.625</v>
      </c>
      <c r="BS183" s="11">
        <v>25.25</v>
      </c>
      <c r="BT183" s="11">
        <v>16</v>
      </c>
      <c r="BU183" s="11">
        <v>3.125</v>
      </c>
      <c r="BV183" s="11">
        <v>3</v>
      </c>
      <c r="BW183" s="11">
        <v>32.75</v>
      </c>
      <c r="BX183" s="11" t="s">
        <v>174</v>
      </c>
      <c r="BY183" s="42">
        <f t="shared" si="47"/>
        <v>22.5</v>
      </c>
      <c r="BZ183" s="43" t="str">
        <f t="shared" si="48"/>
        <v>LONG FLANGE, 20-1500RFLWN x 18</v>
      </c>
      <c r="CA183" s="53">
        <v>18</v>
      </c>
      <c r="CO183" t="s">
        <v>4001</v>
      </c>
      <c r="CP183">
        <v>6.0025000000000004</v>
      </c>
      <c r="CR183" t="s">
        <v>5364</v>
      </c>
      <c r="CS183" s="16" t="s">
        <v>290</v>
      </c>
      <c r="CT183" s="14">
        <v>1500</v>
      </c>
      <c r="CU183" s="14">
        <v>20</v>
      </c>
      <c r="CV183" s="98">
        <v>16</v>
      </c>
      <c r="CW183" s="98" t="s">
        <v>62</v>
      </c>
      <c r="CX183" s="103">
        <v>20</v>
      </c>
      <c r="CY183" s="11">
        <v>25.25</v>
      </c>
      <c r="CZ183" s="42">
        <v>2.625</v>
      </c>
      <c r="DA183" s="107">
        <v>1500</v>
      </c>
      <c r="DB183" s="18">
        <v>38.75</v>
      </c>
      <c r="DC183" s="18">
        <v>7</v>
      </c>
      <c r="DD183" s="18">
        <v>23</v>
      </c>
      <c r="DE183" s="11">
        <v>3</v>
      </c>
      <c r="DF183" s="11">
        <v>16</v>
      </c>
      <c r="DG183" s="11">
        <v>3.125</v>
      </c>
      <c r="DH183" s="11">
        <v>32.75</v>
      </c>
      <c r="DI183" s="42">
        <v>22.5</v>
      </c>
      <c r="DJ183" s="11" t="s">
        <v>174</v>
      </c>
      <c r="DK183" s="43" t="s">
        <v>5362</v>
      </c>
      <c r="DL183" s="90" t="s">
        <v>3796</v>
      </c>
      <c r="DM183" s="18">
        <v>0</v>
      </c>
      <c r="DN183" s="18" t="s">
        <v>3797</v>
      </c>
      <c r="DO183" t="s">
        <v>5114</v>
      </c>
      <c r="DP183">
        <v>16744703</v>
      </c>
      <c r="DQ183" t="s">
        <v>5064</v>
      </c>
      <c r="DR183" s="16" t="s">
        <v>290</v>
      </c>
    </row>
    <row r="184" spans="1:122" x14ac:dyDescent="0.35">
      <c r="A184" s="160" t="s">
        <v>6602</v>
      </c>
      <c r="B184" s="2">
        <v>14</v>
      </c>
      <c r="C184" s="2" t="s">
        <v>272</v>
      </c>
      <c r="D184" s="4" t="s">
        <v>299</v>
      </c>
      <c r="E184" s="22" t="s">
        <v>290</v>
      </c>
      <c r="F184" s="2">
        <v>14</v>
      </c>
      <c r="G184" s="5">
        <v>13</v>
      </c>
      <c r="H184" s="2">
        <v>0.5</v>
      </c>
      <c r="I184" s="4" t="s">
        <v>272</v>
      </c>
      <c r="J184" s="2">
        <v>2</v>
      </c>
      <c r="K184" s="22" t="s">
        <v>290</v>
      </c>
      <c r="L184" s="6" t="s">
        <v>299</v>
      </c>
      <c r="M184" s="4" t="s">
        <v>290</v>
      </c>
      <c r="N184" s="161" t="s">
        <v>290</v>
      </c>
      <c r="P184" s="18" t="s">
        <v>290</v>
      </c>
      <c r="Q184" s="18" t="s">
        <v>290</v>
      </c>
      <c r="S184" t="s">
        <v>290</v>
      </c>
      <c r="T184" t="s">
        <v>290</v>
      </c>
      <c r="V184" t="s">
        <v>290</v>
      </c>
      <c r="X184" s="160" t="s">
        <v>6602</v>
      </c>
      <c r="Y184" s="2">
        <v>14</v>
      </c>
      <c r="Z184" s="2" t="s">
        <v>272</v>
      </c>
      <c r="AA184" s="4" t="s">
        <v>299</v>
      </c>
      <c r="AB184" s="22" t="s">
        <v>290</v>
      </c>
      <c r="AC184" s="2">
        <v>14</v>
      </c>
      <c r="AD184" s="5">
        <v>13</v>
      </c>
      <c r="AE184" s="2">
        <v>0.5</v>
      </c>
      <c r="AF184" s="4" t="s">
        <v>272</v>
      </c>
      <c r="AG184" s="2">
        <v>2</v>
      </c>
      <c r="AH184" s="22" t="s">
        <v>290</v>
      </c>
      <c r="AI184" s="6" t="s">
        <v>299</v>
      </c>
      <c r="AJ184" s="4" t="s">
        <v>290</v>
      </c>
      <c r="AK184" s="161" t="s">
        <v>290</v>
      </c>
      <c r="BK184" t="str">
        <f t="shared" si="45"/>
        <v>1500-NPS20x20</v>
      </c>
      <c r="BL184" s="49">
        <v>1500</v>
      </c>
      <c r="BM184" s="50">
        <f t="shared" si="49"/>
        <v>20</v>
      </c>
      <c r="BN184" s="49">
        <v>20</v>
      </c>
      <c r="BO184" s="51">
        <v>38.75</v>
      </c>
      <c r="BP184" s="51">
        <v>7</v>
      </c>
      <c r="BQ184" s="51">
        <v>23</v>
      </c>
      <c r="BR184" s="50">
        <f t="shared" si="46"/>
        <v>2.625</v>
      </c>
      <c r="BS184" s="2">
        <v>25.25</v>
      </c>
      <c r="BT184" s="2">
        <v>16</v>
      </c>
      <c r="BU184" s="2">
        <v>3.125</v>
      </c>
      <c r="BV184" s="11">
        <v>3</v>
      </c>
      <c r="BW184" s="2">
        <v>32.75</v>
      </c>
      <c r="BX184" s="2" t="s">
        <v>174</v>
      </c>
      <c r="BY184" s="50">
        <f t="shared" si="47"/>
        <v>22.5</v>
      </c>
      <c r="BZ184" s="43" t="str">
        <f t="shared" si="48"/>
        <v>LONG FLANGE, 20-1500RFLWN x 20</v>
      </c>
      <c r="CA184" s="54">
        <v>20</v>
      </c>
      <c r="CO184" t="s">
        <v>4002</v>
      </c>
      <c r="CP184">
        <v>6.0025000000000004</v>
      </c>
      <c r="CR184" t="s">
        <v>5365</v>
      </c>
      <c r="CS184" s="16" t="s">
        <v>290</v>
      </c>
      <c r="CT184" s="14">
        <v>1500</v>
      </c>
      <c r="CU184" s="14">
        <v>20</v>
      </c>
      <c r="CV184" s="98">
        <v>18</v>
      </c>
      <c r="CW184" s="98" t="s">
        <v>62</v>
      </c>
      <c r="CX184" s="103">
        <v>20</v>
      </c>
      <c r="CY184" s="11">
        <v>25.25</v>
      </c>
      <c r="CZ184" s="42">
        <v>2.625</v>
      </c>
      <c r="DA184" s="107">
        <v>1500</v>
      </c>
      <c r="DB184" s="18">
        <v>38.75</v>
      </c>
      <c r="DC184" s="18">
        <v>7</v>
      </c>
      <c r="DD184" s="18">
        <v>23</v>
      </c>
      <c r="DE184" s="11">
        <v>3</v>
      </c>
      <c r="DF184" s="11">
        <v>16</v>
      </c>
      <c r="DG184" s="11">
        <v>3.125</v>
      </c>
      <c r="DH184" s="11">
        <v>32.75</v>
      </c>
      <c r="DI184" s="42">
        <v>22.5</v>
      </c>
      <c r="DJ184" s="11" t="s">
        <v>174</v>
      </c>
      <c r="DK184" s="43" t="s">
        <v>5362</v>
      </c>
      <c r="DL184" s="90" t="s">
        <v>3796</v>
      </c>
      <c r="DM184" s="18">
        <v>0</v>
      </c>
      <c r="DN184" s="18" t="s">
        <v>3797</v>
      </c>
      <c r="DO184" t="s">
        <v>5114</v>
      </c>
      <c r="DP184">
        <v>16744703</v>
      </c>
      <c r="DQ184" t="s">
        <v>5064</v>
      </c>
      <c r="DR184" s="16" t="s">
        <v>290</v>
      </c>
    </row>
    <row r="185" spans="1:122" x14ac:dyDescent="0.35">
      <c r="A185" s="156" t="s">
        <v>6603</v>
      </c>
      <c r="B185" s="11">
        <v>16</v>
      </c>
      <c r="C185" s="11">
        <v>10</v>
      </c>
      <c r="D185" t="s">
        <v>299</v>
      </c>
      <c r="E185" s="21" t="s">
        <v>290</v>
      </c>
      <c r="F185" s="11">
        <v>16</v>
      </c>
      <c r="G185" s="13">
        <v>15.5</v>
      </c>
      <c r="H185" s="11">
        <v>0.25</v>
      </c>
      <c r="I185" t="s">
        <v>290</v>
      </c>
      <c r="J185" s="11">
        <v>10</v>
      </c>
      <c r="K185" s="21" t="s">
        <v>290</v>
      </c>
      <c r="L185" s="11" t="s">
        <v>299</v>
      </c>
      <c r="M185" t="s">
        <v>290</v>
      </c>
      <c r="N185" s="159" t="s">
        <v>290</v>
      </c>
      <c r="P185" s="18" t="s">
        <v>290</v>
      </c>
      <c r="Q185" s="18" t="s">
        <v>290</v>
      </c>
      <c r="S185" t="s">
        <v>290</v>
      </c>
      <c r="T185" t="s">
        <v>290</v>
      </c>
      <c r="V185" t="s">
        <v>290</v>
      </c>
      <c r="X185" s="156" t="s">
        <v>6603</v>
      </c>
      <c r="Y185" s="11">
        <v>16</v>
      </c>
      <c r="Z185" s="11">
        <v>10</v>
      </c>
      <c r="AA185" t="s">
        <v>299</v>
      </c>
      <c r="AB185" s="21" t="s">
        <v>290</v>
      </c>
      <c r="AC185" s="11">
        <v>16</v>
      </c>
      <c r="AD185" s="13">
        <v>15.5</v>
      </c>
      <c r="AE185" s="11">
        <v>0.25</v>
      </c>
      <c r="AF185" t="s">
        <v>290</v>
      </c>
      <c r="AG185" s="11">
        <v>10</v>
      </c>
      <c r="AH185" s="21" t="s">
        <v>290</v>
      </c>
      <c r="AI185" s="11" t="s">
        <v>299</v>
      </c>
      <c r="AJ185" t="s">
        <v>290</v>
      </c>
      <c r="AK185" s="159" t="s">
        <v>290</v>
      </c>
      <c r="BK185" t="str">
        <f t="shared" si="45"/>
        <v>1500-NPS24x12</v>
      </c>
      <c r="BL185" s="14">
        <v>1500</v>
      </c>
      <c r="BM185" s="42">
        <f t="shared" si="49"/>
        <v>24</v>
      </c>
      <c r="BN185" s="14">
        <v>24</v>
      </c>
      <c r="BO185" s="18">
        <v>46</v>
      </c>
      <c r="BP185" s="18">
        <v>8</v>
      </c>
      <c r="BQ185" s="18">
        <v>27.25</v>
      </c>
      <c r="BR185" s="42">
        <f t="shared" si="46"/>
        <v>3</v>
      </c>
      <c r="BS185" s="11">
        <v>30</v>
      </c>
      <c r="BT185" s="11">
        <v>16</v>
      </c>
      <c r="BU185" s="11">
        <v>3.625</v>
      </c>
      <c r="BV185" s="11">
        <v>3.5</v>
      </c>
      <c r="BW185" s="11">
        <v>39</v>
      </c>
      <c r="BX185" s="11">
        <v>3180</v>
      </c>
      <c r="BY185" s="42">
        <f t="shared" si="47"/>
        <v>22.5</v>
      </c>
      <c r="BZ185" s="43" t="str">
        <f t="shared" si="48"/>
        <v>LONG FLANGE, 24-1500RFLWN x 12</v>
      </c>
      <c r="CA185" s="14">
        <v>12</v>
      </c>
      <c r="CO185" t="s">
        <v>4003</v>
      </c>
      <c r="CP185">
        <v>6.0025000000000004</v>
      </c>
      <c r="CR185" t="s">
        <v>5366</v>
      </c>
      <c r="CS185" s="16" t="s">
        <v>290</v>
      </c>
      <c r="CT185" s="49">
        <v>1500</v>
      </c>
      <c r="CU185" s="49">
        <v>20</v>
      </c>
      <c r="CV185" s="99">
        <v>20</v>
      </c>
      <c r="CW185" s="99" t="s">
        <v>62</v>
      </c>
      <c r="CX185" s="105">
        <v>20</v>
      </c>
      <c r="CY185" s="2">
        <v>25.25</v>
      </c>
      <c r="CZ185" s="50">
        <v>2.625</v>
      </c>
      <c r="DA185" s="107">
        <v>1500</v>
      </c>
      <c r="DB185" s="51">
        <v>38.75</v>
      </c>
      <c r="DC185" s="51">
        <v>7</v>
      </c>
      <c r="DD185" s="51">
        <v>23</v>
      </c>
      <c r="DE185" s="2">
        <v>3</v>
      </c>
      <c r="DF185" s="2">
        <v>16</v>
      </c>
      <c r="DG185" s="2">
        <v>3.125</v>
      </c>
      <c r="DH185" s="2">
        <v>32.75</v>
      </c>
      <c r="DI185" s="50">
        <v>22.5</v>
      </c>
      <c r="DJ185" s="2" t="s">
        <v>174</v>
      </c>
      <c r="DK185" s="43" t="s">
        <v>5362</v>
      </c>
      <c r="DL185" s="90" t="s">
        <v>3796</v>
      </c>
      <c r="DM185" s="18">
        <v>0</v>
      </c>
      <c r="DN185" s="18" t="s">
        <v>3797</v>
      </c>
      <c r="DO185" t="s">
        <v>5114</v>
      </c>
      <c r="DP185">
        <v>16744703</v>
      </c>
      <c r="DQ185" t="s">
        <v>5064</v>
      </c>
      <c r="DR185" s="16" t="s">
        <v>290</v>
      </c>
    </row>
    <row r="186" spans="1:122" x14ac:dyDescent="0.35">
      <c r="A186" s="158" t="s">
        <v>6604</v>
      </c>
      <c r="B186" s="11">
        <v>16</v>
      </c>
      <c r="C186" s="11">
        <v>20</v>
      </c>
      <c r="D186" t="s">
        <v>299</v>
      </c>
      <c r="E186" s="21" t="s">
        <v>290</v>
      </c>
      <c r="F186" s="11">
        <v>16</v>
      </c>
      <c r="G186" s="13">
        <v>15.375999999999999</v>
      </c>
      <c r="H186" s="11">
        <v>0.312</v>
      </c>
      <c r="I186" t="s">
        <v>290</v>
      </c>
      <c r="J186" s="11">
        <v>20</v>
      </c>
      <c r="K186" s="21" t="s">
        <v>290</v>
      </c>
      <c r="L186" s="1" t="s">
        <v>299</v>
      </c>
      <c r="M186" t="s">
        <v>290</v>
      </c>
      <c r="N186" s="159" t="s">
        <v>290</v>
      </c>
      <c r="P186" s="18" t="s">
        <v>290</v>
      </c>
      <c r="Q186" s="18" t="s">
        <v>290</v>
      </c>
      <c r="S186" t="s">
        <v>290</v>
      </c>
      <c r="T186" t="s">
        <v>290</v>
      </c>
      <c r="V186" t="s">
        <v>290</v>
      </c>
      <c r="X186" s="158" t="s">
        <v>6604</v>
      </c>
      <c r="Y186" s="11">
        <v>16</v>
      </c>
      <c r="Z186" s="11">
        <v>20</v>
      </c>
      <c r="AA186" t="s">
        <v>299</v>
      </c>
      <c r="AB186" s="21" t="s">
        <v>290</v>
      </c>
      <c r="AC186" s="11">
        <v>16</v>
      </c>
      <c r="AD186" s="13">
        <v>15.375999999999999</v>
      </c>
      <c r="AE186" s="11">
        <v>0.312</v>
      </c>
      <c r="AF186" t="s">
        <v>290</v>
      </c>
      <c r="AG186" s="11">
        <v>20</v>
      </c>
      <c r="AH186" s="21" t="s">
        <v>290</v>
      </c>
      <c r="AI186" s="1" t="s">
        <v>299</v>
      </c>
      <c r="AJ186" t="s">
        <v>290</v>
      </c>
      <c r="AK186" s="159" t="s">
        <v>290</v>
      </c>
      <c r="BK186" t="str">
        <f t="shared" si="45"/>
        <v>1500-NPS24x14</v>
      </c>
      <c r="BL186" s="14">
        <v>1500</v>
      </c>
      <c r="BM186" s="42">
        <f t="shared" si="49"/>
        <v>24</v>
      </c>
      <c r="BN186" s="14">
        <v>24</v>
      </c>
      <c r="BO186" s="18">
        <v>46</v>
      </c>
      <c r="BP186" s="18">
        <v>8</v>
      </c>
      <c r="BQ186" s="18">
        <v>27.25</v>
      </c>
      <c r="BR186" s="42">
        <f t="shared" si="46"/>
        <v>3</v>
      </c>
      <c r="BS186" s="11">
        <v>30</v>
      </c>
      <c r="BT186" s="11">
        <v>16</v>
      </c>
      <c r="BU186" s="11">
        <v>3.625</v>
      </c>
      <c r="BV186" s="11">
        <v>3.5</v>
      </c>
      <c r="BW186" s="11">
        <v>39</v>
      </c>
      <c r="BX186" s="11" t="s">
        <v>174</v>
      </c>
      <c r="BY186" s="42">
        <f t="shared" si="47"/>
        <v>22.5</v>
      </c>
      <c r="BZ186" s="43" t="str">
        <f t="shared" si="48"/>
        <v>LONG FLANGE, 24-1500RFLWN x 14</v>
      </c>
      <c r="CA186" s="53">
        <v>14</v>
      </c>
      <c r="CO186" t="s">
        <v>4004</v>
      </c>
      <c r="CP186">
        <v>6.0025000000000004</v>
      </c>
      <c r="CR186" t="s">
        <v>5367</v>
      </c>
      <c r="CS186" s="16" t="s">
        <v>290</v>
      </c>
      <c r="CT186" s="14">
        <v>1500</v>
      </c>
      <c r="CU186" s="14">
        <v>24</v>
      </c>
      <c r="CV186" s="11">
        <v>12</v>
      </c>
      <c r="CW186" s="11" t="s">
        <v>62</v>
      </c>
      <c r="CX186" s="103">
        <v>24</v>
      </c>
      <c r="CY186" s="11">
        <v>30</v>
      </c>
      <c r="CZ186" s="42">
        <v>3</v>
      </c>
      <c r="DA186" s="107">
        <v>1500</v>
      </c>
      <c r="DB186" s="18">
        <v>46</v>
      </c>
      <c r="DC186" s="18">
        <v>8</v>
      </c>
      <c r="DD186" s="18">
        <v>27.25</v>
      </c>
      <c r="DE186" s="11">
        <v>3.5</v>
      </c>
      <c r="DF186" s="11">
        <v>16</v>
      </c>
      <c r="DG186" s="11">
        <v>3.625</v>
      </c>
      <c r="DH186" s="11">
        <v>39</v>
      </c>
      <c r="DI186" s="42">
        <v>22.5</v>
      </c>
      <c r="DJ186" s="11">
        <v>3180</v>
      </c>
      <c r="DK186" s="43" t="s">
        <v>5368</v>
      </c>
      <c r="DL186" s="90" t="s">
        <v>3796</v>
      </c>
      <c r="DM186" s="18">
        <v>0</v>
      </c>
      <c r="DN186" s="18" t="s">
        <v>3797</v>
      </c>
      <c r="DO186" t="s">
        <v>5084</v>
      </c>
      <c r="DP186">
        <v>16777215</v>
      </c>
      <c r="DQ186" t="s">
        <v>5064</v>
      </c>
      <c r="DR186" s="16" t="s">
        <v>290</v>
      </c>
    </row>
    <row r="187" spans="1:122" x14ac:dyDescent="0.35">
      <c r="A187" s="158" t="s">
        <v>6605</v>
      </c>
      <c r="B187" s="11">
        <v>16</v>
      </c>
      <c r="C187">
        <v>30</v>
      </c>
      <c r="D187" t="s">
        <v>299</v>
      </c>
      <c r="E187" s="21" t="s">
        <v>290</v>
      </c>
      <c r="F187" s="11">
        <v>16</v>
      </c>
      <c r="G187" s="13">
        <v>15.25</v>
      </c>
      <c r="H187" s="11">
        <v>0.375</v>
      </c>
      <c r="I187" t="s">
        <v>290</v>
      </c>
      <c r="J187">
        <v>30</v>
      </c>
      <c r="K187" s="21" t="s">
        <v>290</v>
      </c>
      <c r="L187" s="1" t="s">
        <v>299</v>
      </c>
      <c r="M187" t="s">
        <v>290</v>
      </c>
      <c r="N187" s="159" t="s">
        <v>290</v>
      </c>
      <c r="P187" s="18" t="s">
        <v>290</v>
      </c>
      <c r="Q187" s="18" t="s">
        <v>290</v>
      </c>
      <c r="S187" t="s">
        <v>290</v>
      </c>
      <c r="T187" t="s">
        <v>290</v>
      </c>
      <c r="V187" t="s">
        <v>290</v>
      </c>
      <c r="X187" s="158" t="s">
        <v>6605</v>
      </c>
      <c r="Y187" s="11">
        <v>16</v>
      </c>
      <c r="Z187">
        <v>30</v>
      </c>
      <c r="AA187" t="s">
        <v>299</v>
      </c>
      <c r="AB187" s="21" t="s">
        <v>290</v>
      </c>
      <c r="AC187" s="11">
        <v>16</v>
      </c>
      <c r="AD187" s="13">
        <v>15.25</v>
      </c>
      <c r="AE187" s="11">
        <v>0.375</v>
      </c>
      <c r="AF187" t="s">
        <v>290</v>
      </c>
      <c r="AG187">
        <v>30</v>
      </c>
      <c r="AH187" s="21" t="s">
        <v>290</v>
      </c>
      <c r="AI187" s="1" t="s">
        <v>299</v>
      </c>
      <c r="AJ187" t="s">
        <v>290</v>
      </c>
      <c r="AK187" s="159" t="s">
        <v>290</v>
      </c>
      <c r="BK187" t="str">
        <f t="shared" si="45"/>
        <v>1500-NPS24x16</v>
      </c>
      <c r="BL187" s="14">
        <v>1500</v>
      </c>
      <c r="BM187" s="42">
        <f t="shared" si="49"/>
        <v>24</v>
      </c>
      <c r="BN187" s="14">
        <v>24</v>
      </c>
      <c r="BO187" s="18">
        <v>46</v>
      </c>
      <c r="BP187" s="18">
        <v>8</v>
      </c>
      <c r="BQ187" s="18">
        <v>27.25</v>
      </c>
      <c r="BR187" s="42">
        <f t="shared" si="46"/>
        <v>3</v>
      </c>
      <c r="BS187" s="11">
        <v>30</v>
      </c>
      <c r="BT187" s="11">
        <v>16</v>
      </c>
      <c r="BU187" s="11">
        <v>3.625</v>
      </c>
      <c r="BV187" s="11">
        <v>3.5</v>
      </c>
      <c r="BW187" s="11">
        <v>39</v>
      </c>
      <c r="BX187" s="11" t="s">
        <v>174</v>
      </c>
      <c r="BY187" s="42">
        <f t="shared" si="47"/>
        <v>22.5</v>
      </c>
      <c r="BZ187" s="43" t="str">
        <f t="shared" si="48"/>
        <v>LONG FLANGE, 24-1500RFLWN x 16</v>
      </c>
      <c r="CA187" s="53">
        <v>16</v>
      </c>
      <c r="CO187" t="s">
        <v>4005</v>
      </c>
      <c r="CP187">
        <v>6.0025000000000004</v>
      </c>
      <c r="CR187" t="s">
        <v>5369</v>
      </c>
      <c r="CS187" s="16" t="s">
        <v>290</v>
      </c>
      <c r="CT187" s="14">
        <v>1500</v>
      </c>
      <c r="CU187" s="14">
        <v>24</v>
      </c>
      <c r="CV187" s="98">
        <v>14</v>
      </c>
      <c r="CW187" s="98" t="s">
        <v>62</v>
      </c>
      <c r="CX187" s="103">
        <v>24</v>
      </c>
      <c r="CY187" s="11">
        <v>30</v>
      </c>
      <c r="CZ187" s="42">
        <v>3</v>
      </c>
      <c r="DA187" s="107">
        <v>1500</v>
      </c>
      <c r="DB187" s="18">
        <v>46</v>
      </c>
      <c r="DC187" s="18">
        <v>8</v>
      </c>
      <c r="DD187" s="18">
        <v>27.25</v>
      </c>
      <c r="DE187" s="11">
        <v>3.5</v>
      </c>
      <c r="DF187" s="11">
        <v>16</v>
      </c>
      <c r="DG187" s="11">
        <v>3.625</v>
      </c>
      <c r="DH187" s="11">
        <v>39</v>
      </c>
      <c r="DI187" s="42">
        <v>22.5</v>
      </c>
      <c r="DJ187" s="11" t="s">
        <v>174</v>
      </c>
      <c r="DK187" s="43" t="s">
        <v>5368</v>
      </c>
      <c r="DL187" s="90" t="s">
        <v>3796</v>
      </c>
      <c r="DM187" s="18">
        <v>0</v>
      </c>
      <c r="DN187" s="18" t="s">
        <v>3797</v>
      </c>
      <c r="DO187" t="s">
        <v>5084</v>
      </c>
      <c r="DP187">
        <v>16777215</v>
      </c>
      <c r="DQ187" t="s">
        <v>5064</v>
      </c>
      <c r="DR187" s="16" t="s">
        <v>290</v>
      </c>
    </row>
    <row r="188" spans="1:122" x14ac:dyDescent="0.35">
      <c r="A188" s="158" t="s">
        <v>6606</v>
      </c>
      <c r="B188" s="11">
        <v>16</v>
      </c>
      <c r="C188">
        <v>40</v>
      </c>
      <c r="D188" t="s">
        <v>299</v>
      </c>
      <c r="E188" s="21" t="s">
        <v>290</v>
      </c>
      <c r="F188" s="11">
        <v>16</v>
      </c>
      <c r="G188" s="13">
        <v>15</v>
      </c>
      <c r="H188" s="11">
        <v>0.5</v>
      </c>
      <c r="I188" t="s">
        <v>290</v>
      </c>
      <c r="J188">
        <v>40</v>
      </c>
      <c r="K188" s="21" t="s">
        <v>290</v>
      </c>
      <c r="L188" s="1" t="s">
        <v>299</v>
      </c>
      <c r="M188" t="s">
        <v>290</v>
      </c>
      <c r="N188" s="159" t="s">
        <v>290</v>
      </c>
      <c r="P188" s="18" t="s">
        <v>290</v>
      </c>
      <c r="Q188" s="18" t="s">
        <v>290</v>
      </c>
      <c r="S188" t="s">
        <v>290</v>
      </c>
      <c r="T188" t="s">
        <v>290</v>
      </c>
      <c r="V188" t="s">
        <v>290</v>
      </c>
      <c r="X188" s="158" t="s">
        <v>6606</v>
      </c>
      <c r="Y188" s="11">
        <v>16</v>
      </c>
      <c r="Z188">
        <v>40</v>
      </c>
      <c r="AA188" t="s">
        <v>299</v>
      </c>
      <c r="AB188" s="21" t="s">
        <v>290</v>
      </c>
      <c r="AC188" s="11">
        <v>16</v>
      </c>
      <c r="AD188" s="13">
        <v>15</v>
      </c>
      <c r="AE188" s="11">
        <v>0.5</v>
      </c>
      <c r="AF188" t="s">
        <v>290</v>
      </c>
      <c r="AG188">
        <v>40</v>
      </c>
      <c r="AH188" s="21" t="s">
        <v>290</v>
      </c>
      <c r="AI188" s="1" t="s">
        <v>299</v>
      </c>
      <c r="AJ188" t="s">
        <v>290</v>
      </c>
      <c r="AK188" s="159" t="s">
        <v>290</v>
      </c>
      <c r="BK188" t="str">
        <f t="shared" si="45"/>
        <v>1500-NPS24x18</v>
      </c>
      <c r="BL188" s="14">
        <v>1500</v>
      </c>
      <c r="BM188" s="42">
        <f t="shared" si="49"/>
        <v>24</v>
      </c>
      <c r="BN188" s="14">
        <v>24</v>
      </c>
      <c r="BO188" s="18">
        <v>46</v>
      </c>
      <c r="BP188" s="18">
        <v>8</v>
      </c>
      <c r="BQ188" s="18">
        <v>27.25</v>
      </c>
      <c r="BR188" s="42">
        <f t="shared" si="46"/>
        <v>3</v>
      </c>
      <c r="BS188" s="11">
        <v>30</v>
      </c>
      <c r="BT188" s="11">
        <v>16</v>
      </c>
      <c r="BU188" s="11">
        <v>3.625</v>
      </c>
      <c r="BV188" s="11">
        <v>3.5</v>
      </c>
      <c r="BW188" s="11">
        <v>39</v>
      </c>
      <c r="BX188" s="11" t="s">
        <v>174</v>
      </c>
      <c r="BY188" s="42">
        <f t="shared" si="47"/>
        <v>22.5</v>
      </c>
      <c r="BZ188" s="43" t="str">
        <f t="shared" si="48"/>
        <v>LONG FLANGE, 24-1500RFLWN x 18</v>
      </c>
      <c r="CA188" s="53">
        <v>18</v>
      </c>
      <c r="CO188" t="s">
        <v>4006</v>
      </c>
      <c r="CP188">
        <v>6.0025000000000004</v>
      </c>
      <c r="CR188" t="s">
        <v>5370</v>
      </c>
      <c r="CS188" s="16" t="s">
        <v>290</v>
      </c>
      <c r="CT188" s="14">
        <v>1500</v>
      </c>
      <c r="CU188" s="14">
        <v>24</v>
      </c>
      <c r="CV188" s="98">
        <v>16</v>
      </c>
      <c r="CW188" s="98" t="s">
        <v>62</v>
      </c>
      <c r="CX188" s="103">
        <v>24</v>
      </c>
      <c r="CY188" s="11">
        <v>30</v>
      </c>
      <c r="CZ188" s="42">
        <v>3</v>
      </c>
      <c r="DA188" s="107">
        <v>1500</v>
      </c>
      <c r="DB188" s="18">
        <v>46</v>
      </c>
      <c r="DC188" s="18">
        <v>8</v>
      </c>
      <c r="DD188" s="18">
        <v>27.25</v>
      </c>
      <c r="DE188" s="11">
        <v>3.5</v>
      </c>
      <c r="DF188" s="11">
        <v>16</v>
      </c>
      <c r="DG188" s="11">
        <v>3.625</v>
      </c>
      <c r="DH188" s="11">
        <v>39</v>
      </c>
      <c r="DI188" s="42">
        <v>22.5</v>
      </c>
      <c r="DJ188" s="11" t="s">
        <v>174</v>
      </c>
      <c r="DK188" s="43" t="s">
        <v>5368</v>
      </c>
      <c r="DL188" s="90" t="s">
        <v>3796</v>
      </c>
      <c r="DM188" s="18">
        <v>0</v>
      </c>
      <c r="DN188" s="18" t="s">
        <v>3797</v>
      </c>
      <c r="DO188" t="s">
        <v>5084</v>
      </c>
      <c r="DP188">
        <v>16777215</v>
      </c>
      <c r="DQ188" t="s">
        <v>5064</v>
      </c>
      <c r="DR188" s="16" t="s">
        <v>290</v>
      </c>
    </row>
    <row r="189" spans="1:122" x14ac:dyDescent="0.35">
      <c r="A189" s="158" t="s">
        <v>6607</v>
      </c>
      <c r="B189" s="11">
        <v>16</v>
      </c>
      <c r="C189" t="s">
        <v>6422</v>
      </c>
      <c r="D189" t="s">
        <v>299</v>
      </c>
      <c r="E189" s="21" t="s">
        <v>290</v>
      </c>
      <c r="F189" s="11">
        <v>16</v>
      </c>
      <c r="G189" s="12">
        <v>15.25</v>
      </c>
      <c r="H189" s="11">
        <v>0.375</v>
      </c>
      <c r="I189" t="s">
        <v>6422</v>
      </c>
      <c r="J189">
        <v>1</v>
      </c>
      <c r="K189" s="21" t="s">
        <v>290</v>
      </c>
      <c r="L189" s="1" t="s">
        <v>299</v>
      </c>
      <c r="M189" t="s">
        <v>290</v>
      </c>
      <c r="N189" s="159" t="s">
        <v>290</v>
      </c>
      <c r="P189" s="18" t="s">
        <v>290</v>
      </c>
      <c r="Q189" s="18" t="s">
        <v>290</v>
      </c>
      <c r="S189" t="s">
        <v>290</v>
      </c>
      <c r="T189" t="s">
        <v>290</v>
      </c>
      <c r="V189" t="s">
        <v>290</v>
      </c>
      <c r="X189" s="158" t="s">
        <v>6607</v>
      </c>
      <c r="Y189" s="11">
        <v>16</v>
      </c>
      <c r="Z189" t="s">
        <v>6422</v>
      </c>
      <c r="AA189" t="s">
        <v>299</v>
      </c>
      <c r="AB189" s="21" t="s">
        <v>290</v>
      </c>
      <c r="AC189" s="11">
        <v>16</v>
      </c>
      <c r="AD189" s="12">
        <v>15.25</v>
      </c>
      <c r="AE189" s="11">
        <v>0.375</v>
      </c>
      <c r="AF189" t="s">
        <v>6422</v>
      </c>
      <c r="AG189">
        <v>1</v>
      </c>
      <c r="AH189" s="21" t="s">
        <v>290</v>
      </c>
      <c r="AI189" s="1" t="s">
        <v>299</v>
      </c>
      <c r="AJ189" t="s">
        <v>290</v>
      </c>
      <c r="AK189" s="159" t="s">
        <v>290</v>
      </c>
      <c r="BK189" t="str">
        <f t="shared" si="45"/>
        <v>1500-NPS24x20</v>
      </c>
      <c r="BL189" s="14">
        <v>1500</v>
      </c>
      <c r="BM189" s="42">
        <f t="shared" si="49"/>
        <v>24</v>
      </c>
      <c r="BN189" s="14">
        <v>24</v>
      </c>
      <c r="BO189" s="18">
        <v>46</v>
      </c>
      <c r="BP189" s="18">
        <v>8</v>
      </c>
      <c r="BQ189" s="18">
        <v>27.25</v>
      </c>
      <c r="BR189" s="42">
        <f t="shared" si="46"/>
        <v>3</v>
      </c>
      <c r="BS189" s="11">
        <v>30</v>
      </c>
      <c r="BT189" s="11">
        <v>16</v>
      </c>
      <c r="BU189" s="11">
        <v>3.625</v>
      </c>
      <c r="BV189" s="11">
        <v>3.5</v>
      </c>
      <c r="BW189" s="11">
        <v>39</v>
      </c>
      <c r="BX189" s="2" t="s">
        <v>174</v>
      </c>
      <c r="BY189" s="42">
        <f t="shared" si="47"/>
        <v>22.5</v>
      </c>
      <c r="BZ189" s="43" t="str">
        <f t="shared" si="48"/>
        <v>LONG FLANGE, 24-1500RFLWN x 20</v>
      </c>
      <c r="CA189" s="54">
        <v>20</v>
      </c>
      <c r="CO189" t="s">
        <v>4007</v>
      </c>
      <c r="CP189">
        <v>2.0625</v>
      </c>
      <c r="CR189" t="s">
        <v>5371</v>
      </c>
      <c r="CS189" s="16" t="s">
        <v>290</v>
      </c>
      <c r="CT189" s="14">
        <v>1500</v>
      </c>
      <c r="CU189" s="14">
        <v>24</v>
      </c>
      <c r="CV189" s="98">
        <v>18</v>
      </c>
      <c r="CW189" s="98" t="s">
        <v>62</v>
      </c>
      <c r="CX189" s="103">
        <v>24</v>
      </c>
      <c r="CY189" s="11">
        <v>30</v>
      </c>
      <c r="CZ189" s="42">
        <v>3</v>
      </c>
      <c r="DA189" s="107">
        <v>1500</v>
      </c>
      <c r="DB189" s="18">
        <v>46</v>
      </c>
      <c r="DC189" s="18">
        <v>8</v>
      </c>
      <c r="DD189" s="18">
        <v>27.25</v>
      </c>
      <c r="DE189" s="11">
        <v>3.5</v>
      </c>
      <c r="DF189" s="11">
        <v>16</v>
      </c>
      <c r="DG189" s="11">
        <v>3.625</v>
      </c>
      <c r="DH189" s="11">
        <v>39</v>
      </c>
      <c r="DI189" s="42">
        <v>22.5</v>
      </c>
      <c r="DJ189" s="11" t="s">
        <v>174</v>
      </c>
      <c r="DK189" s="43" t="s">
        <v>5368</v>
      </c>
      <c r="DL189" s="90" t="s">
        <v>3796</v>
      </c>
      <c r="DM189" s="18">
        <v>0</v>
      </c>
      <c r="DN189" s="18" t="s">
        <v>3797</v>
      </c>
      <c r="DO189" t="s">
        <v>5084</v>
      </c>
      <c r="DP189">
        <v>16777215</v>
      </c>
      <c r="DQ189" t="s">
        <v>5064</v>
      </c>
      <c r="DR189" s="16" t="s">
        <v>290</v>
      </c>
    </row>
    <row r="190" spans="1:122" x14ac:dyDescent="0.35">
      <c r="A190" s="158" t="s">
        <v>6608</v>
      </c>
      <c r="B190" s="11">
        <v>16</v>
      </c>
      <c r="C190">
        <v>60</v>
      </c>
      <c r="D190" t="s">
        <v>299</v>
      </c>
      <c r="E190" s="21" t="s">
        <v>290</v>
      </c>
      <c r="F190" s="11">
        <v>16</v>
      </c>
      <c r="G190" s="13">
        <v>14.688000000000001</v>
      </c>
      <c r="H190" s="11">
        <v>0.65600000000000003</v>
      </c>
      <c r="I190" t="s">
        <v>290</v>
      </c>
      <c r="J190">
        <v>60</v>
      </c>
      <c r="K190" s="21" t="s">
        <v>290</v>
      </c>
      <c r="L190" s="1" t="s">
        <v>299</v>
      </c>
      <c r="M190" t="s">
        <v>290</v>
      </c>
      <c r="N190" s="159" t="s">
        <v>290</v>
      </c>
      <c r="P190" s="18" t="s">
        <v>290</v>
      </c>
      <c r="Q190" s="18" t="s">
        <v>290</v>
      </c>
      <c r="S190" t="s">
        <v>290</v>
      </c>
      <c r="T190" t="s">
        <v>290</v>
      </c>
      <c r="V190" t="s">
        <v>290</v>
      </c>
      <c r="X190" s="158" t="s">
        <v>6608</v>
      </c>
      <c r="Y190" s="11">
        <v>16</v>
      </c>
      <c r="Z190">
        <v>60</v>
      </c>
      <c r="AA190" t="s">
        <v>299</v>
      </c>
      <c r="AB190" s="21" t="s">
        <v>290</v>
      </c>
      <c r="AC190" s="11">
        <v>16</v>
      </c>
      <c r="AD190" s="13">
        <v>14.688000000000001</v>
      </c>
      <c r="AE190" s="11">
        <v>0.65600000000000003</v>
      </c>
      <c r="AF190" t="s">
        <v>290</v>
      </c>
      <c r="AG190">
        <v>60</v>
      </c>
      <c r="AH190" s="21" t="s">
        <v>290</v>
      </c>
      <c r="AI190" s="1" t="s">
        <v>299</v>
      </c>
      <c r="AJ190" t="s">
        <v>290</v>
      </c>
      <c r="AK190" s="159" t="s">
        <v>290</v>
      </c>
      <c r="BK190" t="str">
        <f t="shared" si="45"/>
        <v>2500-NPS1x9</v>
      </c>
      <c r="BL190" s="14">
        <v>2500</v>
      </c>
      <c r="BM190" s="42">
        <f t="shared" si="49"/>
        <v>1</v>
      </c>
      <c r="BN190" s="14">
        <v>1</v>
      </c>
      <c r="BO190" s="18">
        <v>6.25</v>
      </c>
      <c r="BP190" s="18">
        <v>1.375</v>
      </c>
      <c r="BQ190" s="18">
        <v>2</v>
      </c>
      <c r="BR190" s="42">
        <f t="shared" si="46"/>
        <v>0.625</v>
      </c>
      <c r="BS190" s="11">
        <v>2.25</v>
      </c>
      <c r="BT190" s="11">
        <v>4</v>
      </c>
      <c r="BU190" s="11">
        <v>1</v>
      </c>
      <c r="BV190" s="11">
        <v>0.875</v>
      </c>
      <c r="BW190" s="11">
        <v>4.25</v>
      </c>
      <c r="BX190" s="11">
        <v>20</v>
      </c>
      <c r="BY190" s="42">
        <f t="shared" si="47"/>
        <v>90</v>
      </c>
      <c r="BZ190" s="43" t="str">
        <f t="shared" si="48"/>
        <v>LONG FLANGE, 1-2500RFLWN x 9</v>
      </c>
      <c r="CA190" s="14">
        <v>9</v>
      </c>
      <c r="CO190" t="s">
        <v>4008</v>
      </c>
      <c r="CP190">
        <v>2.0625</v>
      </c>
      <c r="CR190" t="s">
        <v>5372</v>
      </c>
      <c r="CS190" s="16" t="s">
        <v>290</v>
      </c>
      <c r="CT190" s="14">
        <v>1500</v>
      </c>
      <c r="CU190" s="14">
        <v>24</v>
      </c>
      <c r="CV190" s="99">
        <v>20</v>
      </c>
      <c r="CW190" s="98" t="s">
        <v>62</v>
      </c>
      <c r="CX190" s="103">
        <v>24</v>
      </c>
      <c r="CY190" s="11">
        <v>30</v>
      </c>
      <c r="CZ190" s="42">
        <v>3</v>
      </c>
      <c r="DA190" s="107">
        <v>1500</v>
      </c>
      <c r="DB190" s="18">
        <v>46</v>
      </c>
      <c r="DC190" s="18">
        <v>8</v>
      </c>
      <c r="DD190" s="18">
        <v>27.25</v>
      </c>
      <c r="DE190" s="11">
        <v>3.5</v>
      </c>
      <c r="DF190" s="11">
        <v>16</v>
      </c>
      <c r="DG190" s="11">
        <v>3.625</v>
      </c>
      <c r="DH190" s="11">
        <v>39</v>
      </c>
      <c r="DI190" s="42">
        <v>22.5</v>
      </c>
      <c r="DJ190" s="2" t="s">
        <v>174</v>
      </c>
      <c r="DK190" s="43" t="s">
        <v>5368</v>
      </c>
      <c r="DL190" s="90" t="s">
        <v>3796</v>
      </c>
      <c r="DM190" s="18">
        <v>0</v>
      </c>
      <c r="DN190" s="18" t="s">
        <v>3797</v>
      </c>
      <c r="DO190" t="s">
        <v>5084</v>
      </c>
      <c r="DP190">
        <v>16777215</v>
      </c>
      <c r="DQ190" t="s">
        <v>5064</v>
      </c>
      <c r="DR190" s="16" t="s">
        <v>290</v>
      </c>
    </row>
    <row r="191" spans="1:122" x14ac:dyDescent="0.35">
      <c r="A191" s="158" t="s">
        <v>6609</v>
      </c>
      <c r="B191" s="11">
        <v>16</v>
      </c>
      <c r="C191">
        <v>80</v>
      </c>
      <c r="D191" t="s">
        <v>299</v>
      </c>
      <c r="E191" s="21" t="s">
        <v>290</v>
      </c>
      <c r="F191" s="11">
        <v>16</v>
      </c>
      <c r="G191" s="13">
        <v>14.314</v>
      </c>
      <c r="H191" s="11">
        <v>0.84299999999999997</v>
      </c>
      <c r="I191" t="s">
        <v>290</v>
      </c>
      <c r="J191">
        <v>80</v>
      </c>
      <c r="K191" s="21" t="s">
        <v>290</v>
      </c>
      <c r="L191" s="1" t="s">
        <v>299</v>
      </c>
      <c r="M191" t="s">
        <v>290</v>
      </c>
      <c r="N191" s="159" t="s">
        <v>290</v>
      </c>
      <c r="P191" s="18" t="s">
        <v>290</v>
      </c>
      <c r="Q191" s="18" t="s">
        <v>290</v>
      </c>
      <c r="S191" t="s">
        <v>290</v>
      </c>
      <c r="T191" t="s">
        <v>290</v>
      </c>
      <c r="V191" t="s">
        <v>290</v>
      </c>
      <c r="X191" s="158" t="s">
        <v>6609</v>
      </c>
      <c r="Y191" s="11">
        <v>16</v>
      </c>
      <c r="Z191">
        <v>80</v>
      </c>
      <c r="AA191" t="s">
        <v>299</v>
      </c>
      <c r="AB191" s="21" t="s">
        <v>290</v>
      </c>
      <c r="AC191" s="11">
        <v>16</v>
      </c>
      <c r="AD191" s="13">
        <v>14.314</v>
      </c>
      <c r="AE191" s="11">
        <v>0.84299999999999997</v>
      </c>
      <c r="AF191" t="s">
        <v>290</v>
      </c>
      <c r="AG191">
        <v>80</v>
      </c>
      <c r="AH191" s="21" t="s">
        <v>290</v>
      </c>
      <c r="AI191" s="1" t="s">
        <v>299</v>
      </c>
      <c r="AJ191" t="s">
        <v>290</v>
      </c>
      <c r="AK191" s="159" t="s">
        <v>290</v>
      </c>
      <c r="BK191" t="str">
        <f t="shared" si="45"/>
        <v>2500-NPS1.25x9</v>
      </c>
      <c r="BL191" s="14">
        <v>2500</v>
      </c>
      <c r="BM191" s="42">
        <f t="shared" si="49"/>
        <v>1.25</v>
      </c>
      <c r="BN191" s="14">
        <v>1.25</v>
      </c>
      <c r="BO191" s="18">
        <v>7.25</v>
      </c>
      <c r="BP191" s="18">
        <v>1.5</v>
      </c>
      <c r="BQ191" s="18">
        <v>2.5</v>
      </c>
      <c r="BR191" s="42">
        <f t="shared" si="46"/>
        <v>0.8125</v>
      </c>
      <c r="BS191" s="11">
        <v>2.875</v>
      </c>
      <c r="BT191" s="11">
        <v>4</v>
      </c>
      <c r="BU191" s="11">
        <v>1.125</v>
      </c>
      <c r="BV191" s="11">
        <v>1</v>
      </c>
      <c r="BW191" s="11">
        <v>5.125</v>
      </c>
      <c r="BX191" s="11">
        <v>30</v>
      </c>
      <c r="BY191" s="42">
        <f t="shared" si="47"/>
        <v>90</v>
      </c>
      <c r="BZ191" s="43" t="str">
        <f t="shared" si="48"/>
        <v>LONG FLANGE, 1.25-2500RFLWN x 9</v>
      </c>
      <c r="CA191" s="14">
        <v>9</v>
      </c>
      <c r="CO191" t="s">
        <v>4009</v>
      </c>
      <c r="CP191">
        <v>2.0625</v>
      </c>
      <c r="CR191" t="s">
        <v>5373</v>
      </c>
      <c r="CS191" s="16" t="s">
        <v>290</v>
      </c>
      <c r="CT191" s="14">
        <v>2500</v>
      </c>
      <c r="CU191" s="14">
        <v>1</v>
      </c>
      <c r="CV191" s="11">
        <v>9</v>
      </c>
      <c r="CW191" s="11" t="s">
        <v>62</v>
      </c>
      <c r="CX191" s="103">
        <v>1</v>
      </c>
      <c r="CY191" s="11">
        <v>2.25</v>
      </c>
      <c r="CZ191" s="42">
        <v>0.625</v>
      </c>
      <c r="DA191" s="107">
        <v>2500</v>
      </c>
      <c r="DB191" s="18">
        <v>6.25</v>
      </c>
      <c r="DC191" s="18">
        <v>1.375</v>
      </c>
      <c r="DD191" s="18">
        <v>2</v>
      </c>
      <c r="DE191" s="11">
        <v>0.875</v>
      </c>
      <c r="DF191" s="11">
        <v>4</v>
      </c>
      <c r="DG191" s="11">
        <v>1</v>
      </c>
      <c r="DH191" s="11">
        <v>4.25</v>
      </c>
      <c r="DI191" s="42">
        <v>90</v>
      </c>
      <c r="DJ191" s="11">
        <v>20</v>
      </c>
      <c r="DK191" s="43" t="s">
        <v>5374</v>
      </c>
      <c r="DL191" s="90" t="s">
        <v>3796</v>
      </c>
      <c r="DM191" s="18">
        <v>0</v>
      </c>
      <c r="DN191" s="18" t="s">
        <v>3797</v>
      </c>
      <c r="DO191" t="s">
        <v>5069</v>
      </c>
      <c r="DP191">
        <v>65280</v>
      </c>
      <c r="DQ191" t="s">
        <v>5064</v>
      </c>
      <c r="DR191" s="16" t="s">
        <v>290</v>
      </c>
    </row>
    <row r="192" spans="1:122" x14ac:dyDescent="0.35">
      <c r="A192" s="158" t="s">
        <v>6610</v>
      </c>
      <c r="B192" s="11">
        <v>16</v>
      </c>
      <c r="C192">
        <v>100</v>
      </c>
      <c r="D192" t="s">
        <v>299</v>
      </c>
      <c r="E192" s="21" t="s">
        <v>290</v>
      </c>
      <c r="F192" s="11">
        <v>16</v>
      </c>
      <c r="G192" s="13">
        <v>13.938000000000001</v>
      </c>
      <c r="H192" s="11">
        <v>1.0309999999999999</v>
      </c>
      <c r="I192" t="s">
        <v>290</v>
      </c>
      <c r="J192">
        <v>100</v>
      </c>
      <c r="K192" s="21" t="s">
        <v>290</v>
      </c>
      <c r="L192" s="1" t="s">
        <v>299</v>
      </c>
      <c r="M192" t="s">
        <v>290</v>
      </c>
      <c r="N192" s="159" t="s">
        <v>290</v>
      </c>
      <c r="P192" s="18" t="s">
        <v>290</v>
      </c>
      <c r="Q192" s="18" t="s">
        <v>290</v>
      </c>
      <c r="S192" t="s">
        <v>290</v>
      </c>
      <c r="T192" t="s">
        <v>290</v>
      </c>
      <c r="V192" t="s">
        <v>290</v>
      </c>
      <c r="X192" s="158" t="s">
        <v>6610</v>
      </c>
      <c r="Y192" s="11">
        <v>16</v>
      </c>
      <c r="Z192">
        <v>100</v>
      </c>
      <c r="AA192" t="s">
        <v>299</v>
      </c>
      <c r="AB192" s="21" t="s">
        <v>290</v>
      </c>
      <c r="AC192" s="11">
        <v>16</v>
      </c>
      <c r="AD192" s="13">
        <v>13.938000000000001</v>
      </c>
      <c r="AE192" s="11">
        <v>1.0309999999999999</v>
      </c>
      <c r="AF192" t="s">
        <v>290</v>
      </c>
      <c r="AG192">
        <v>100</v>
      </c>
      <c r="AH192" s="21" t="s">
        <v>290</v>
      </c>
      <c r="AI192" s="1" t="s">
        <v>299</v>
      </c>
      <c r="AJ192" t="s">
        <v>290</v>
      </c>
      <c r="AK192" s="159" t="s">
        <v>290</v>
      </c>
      <c r="BK192" t="str">
        <f t="shared" si="45"/>
        <v>2500-NPS1.5x9</v>
      </c>
      <c r="BL192" s="14">
        <v>2500</v>
      </c>
      <c r="BM192" s="42">
        <f t="shared" si="49"/>
        <v>1.5</v>
      </c>
      <c r="BN192" s="14">
        <v>1.5</v>
      </c>
      <c r="BO192" s="18">
        <v>8</v>
      </c>
      <c r="BP192" s="18">
        <v>1.75</v>
      </c>
      <c r="BQ192" s="18">
        <v>2.875</v>
      </c>
      <c r="BR192" s="42">
        <f t="shared" si="46"/>
        <v>0.8125</v>
      </c>
      <c r="BS192" s="11">
        <v>3.125</v>
      </c>
      <c r="BT192" s="11">
        <v>4</v>
      </c>
      <c r="BU192" s="11">
        <v>1.25</v>
      </c>
      <c r="BV192" s="11">
        <v>1.125</v>
      </c>
      <c r="BW192" s="11">
        <v>5.75</v>
      </c>
      <c r="BX192" s="11">
        <v>38</v>
      </c>
      <c r="BY192" s="42">
        <f t="shared" si="47"/>
        <v>90</v>
      </c>
      <c r="BZ192" s="43" t="str">
        <f t="shared" si="48"/>
        <v>LONG FLANGE, 1.5-2500RFLWN x 9</v>
      </c>
      <c r="CA192" s="14">
        <v>9</v>
      </c>
      <c r="CO192" t="s">
        <v>4010</v>
      </c>
      <c r="CP192">
        <v>2.0625</v>
      </c>
      <c r="CR192" t="s">
        <v>5375</v>
      </c>
      <c r="CS192" s="16" t="s">
        <v>290</v>
      </c>
      <c r="CT192" s="14">
        <v>2500</v>
      </c>
      <c r="CU192" s="14">
        <v>1.25</v>
      </c>
      <c r="CV192" s="11">
        <v>9</v>
      </c>
      <c r="CW192" s="11" t="s">
        <v>62</v>
      </c>
      <c r="CX192" s="103">
        <v>1.25</v>
      </c>
      <c r="CY192" s="11">
        <v>2.875</v>
      </c>
      <c r="CZ192" s="42">
        <v>0.8125</v>
      </c>
      <c r="DA192" s="107">
        <v>2500</v>
      </c>
      <c r="DB192" s="18">
        <v>7.25</v>
      </c>
      <c r="DC192" s="18">
        <v>1.5</v>
      </c>
      <c r="DD192" s="18">
        <v>2.5</v>
      </c>
      <c r="DE192" s="11">
        <v>1</v>
      </c>
      <c r="DF192" s="11">
        <v>4</v>
      </c>
      <c r="DG192" s="11">
        <v>1.125</v>
      </c>
      <c r="DH192" s="11">
        <v>5.125</v>
      </c>
      <c r="DI192" s="42">
        <v>90</v>
      </c>
      <c r="DJ192" s="11">
        <v>30</v>
      </c>
      <c r="DK192" s="43" t="s">
        <v>5376</v>
      </c>
      <c r="DL192" s="90" t="s">
        <v>3796</v>
      </c>
      <c r="DM192" s="18">
        <v>0</v>
      </c>
      <c r="DN192" s="18" t="s">
        <v>3797</v>
      </c>
      <c r="DO192" t="s">
        <v>5072</v>
      </c>
      <c r="DP192">
        <v>12800</v>
      </c>
      <c r="DQ192" t="s">
        <v>5064</v>
      </c>
      <c r="DR192" s="16" t="s">
        <v>290</v>
      </c>
    </row>
    <row r="193" spans="1:122" x14ac:dyDescent="0.35">
      <c r="A193" s="158" t="s">
        <v>6611</v>
      </c>
      <c r="B193" s="11">
        <v>16</v>
      </c>
      <c r="C193">
        <v>120</v>
      </c>
      <c r="D193" t="s">
        <v>299</v>
      </c>
      <c r="E193" s="21" t="s">
        <v>290</v>
      </c>
      <c r="F193" s="11">
        <v>16</v>
      </c>
      <c r="G193" s="13">
        <v>13.564</v>
      </c>
      <c r="H193" s="11">
        <v>1.218</v>
      </c>
      <c r="I193" t="s">
        <v>290</v>
      </c>
      <c r="J193">
        <v>120</v>
      </c>
      <c r="K193" s="21" t="s">
        <v>290</v>
      </c>
      <c r="L193" s="1" t="s">
        <v>299</v>
      </c>
      <c r="M193" t="s">
        <v>290</v>
      </c>
      <c r="N193" s="159" t="s">
        <v>290</v>
      </c>
      <c r="P193" s="18" t="s">
        <v>290</v>
      </c>
      <c r="Q193" s="18" t="s">
        <v>290</v>
      </c>
      <c r="S193" t="s">
        <v>290</v>
      </c>
      <c r="T193" t="s">
        <v>290</v>
      </c>
      <c r="V193" t="s">
        <v>290</v>
      </c>
      <c r="X193" s="158" t="s">
        <v>6611</v>
      </c>
      <c r="Y193" s="11">
        <v>16</v>
      </c>
      <c r="Z193">
        <v>120</v>
      </c>
      <c r="AA193" t="s">
        <v>299</v>
      </c>
      <c r="AB193" s="21" t="s">
        <v>290</v>
      </c>
      <c r="AC193" s="11">
        <v>16</v>
      </c>
      <c r="AD193" s="13">
        <v>13.564</v>
      </c>
      <c r="AE193" s="11">
        <v>1.218</v>
      </c>
      <c r="AF193" t="s">
        <v>290</v>
      </c>
      <c r="AG193">
        <v>120</v>
      </c>
      <c r="AH193" s="21" t="s">
        <v>290</v>
      </c>
      <c r="AI193" s="1" t="s">
        <v>299</v>
      </c>
      <c r="AJ193" t="s">
        <v>290</v>
      </c>
      <c r="AK193" s="159" t="s">
        <v>290</v>
      </c>
      <c r="BK193" t="str">
        <f t="shared" si="45"/>
        <v>2500-NPS2x9</v>
      </c>
      <c r="BL193" s="14">
        <v>2500</v>
      </c>
      <c r="BM193" s="42">
        <f t="shared" si="49"/>
        <v>2</v>
      </c>
      <c r="BN193" s="14">
        <v>2</v>
      </c>
      <c r="BO193" s="18">
        <v>9.25</v>
      </c>
      <c r="BP193" s="18">
        <v>2</v>
      </c>
      <c r="BQ193" s="18">
        <v>3.625</v>
      </c>
      <c r="BR193" s="42">
        <f t="shared" si="46"/>
        <v>0.875</v>
      </c>
      <c r="BS193" s="11">
        <v>3.75</v>
      </c>
      <c r="BT193" s="11">
        <v>8</v>
      </c>
      <c r="BU193" s="11">
        <v>1.125</v>
      </c>
      <c r="BV193" s="11">
        <v>1</v>
      </c>
      <c r="BW193" s="11">
        <v>6.75</v>
      </c>
      <c r="BX193" s="11">
        <v>55</v>
      </c>
      <c r="BY193" s="42">
        <f t="shared" si="47"/>
        <v>45</v>
      </c>
      <c r="BZ193" s="43" t="str">
        <f t="shared" si="48"/>
        <v>LONG FLANGE, 2-2500RFLWN x 9</v>
      </c>
      <c r="CA193" s="14">
        <v>9</v>
      </c>
      <c r="CO193" t="s">
        <v>4011</v>
      </c>
      <c r="CP193">
        <v>2.0625</v>
      </c>
      <c r="CR193" t="s">
        <v>5377</v>
      </c>
      <c r="CS193" s="16" t="s">
        <v>290</v>
      </c>
      <c r="CT193" s="14">
        <v>2500</v>
      </c>
      <c r="CU193" s="14">
        <v>1.5</v>
      </c>
      <c r="CV193" s="11">
        <v>9</v>
      </c>
      <c r="CW193" s="11" t="s">
        <v>62</v>
      </c>
      <c r="CX193" s="103">
        <v>1.5</v>
      </c>
      <c r="CY193" s="11">
        <v>3.125</v>
      </c>
      <c r="CZ193" s="42">
        <v>0.8125</v>
      </c>
      <c r="DA193" s="107">
        <v>2500</v>
      </c>
      <c r="DB193" s="18">
        <v>8</v>
      </c>
      <c r="DC193" s="18">
        <v>1.75</v>
      </c>
      <c r="DD193" s="18">
        <v>2.875</v>
      </c>
      <c r="DE193" s="11">
        <v>1.125</v>
      </c>
      <c r="DF193" s="11">
        <v>4</v>
      </c>
      <c r="DG193" s="11">
        <v>1.25</v>
      </c>
      <c r="DH193" s="11">
        <v>5.75</v>
      </c>
      <c r="DI193" s="42">
        <v>90</v>
      </c>
      <c r="DJ193" s="11">
        <v>38</v>
      </c>
      <c r="DK193" s="43" t="s">
        <v>5378</v>
      </c>
      <c r="DL193" s="90" t="s">
        <v>3796</v>
      </c>
      <c r="DM193" s="18">
        <v>0</v>
      </c>
      <c r="DN193" s="18" t="s">
        <v>3797</v>
      </c>
      <c r="DO193" t="s">
        <v>5075</v>
      </c>
      <c r="DP193">
        <v>11861940</v>
      </c>
      <c r="DQ193" t="s">
        <v>5064</v>
      </c>
      <c r="DR193" s="16" t="s">
        <v>290</v>
      </c>
    </row>
    <row r="194" spans="1:122" x14ac:dyDescent="0.35">
      <c r="A194" s="158" t="s">
        <v>6612</v>
      </c>
      <c r="B194" s="11">
        <v>16</v>
      </c>
      <c r="C194">
        <v>140</v>
      </c>
      <c r="D194" t="s">
        <v>299</v>
      </c>
      <c r="E194" s="21" t="s">
        <v>290</v>
      </c>
      <c r="F194" s="11">
        <v>16</v>
      </c>
      <c r="G194" s="13">
        <v>13.125999999999999</v>
      </c>
      <c r="H194" s="11">
        <v>1.4370000000000001</v>
      </c>
      <c r="I194" t="s">
        <v>290</v>
      </c>
      <c r="J194">
        <v>140</v>
      </c>
      <c r="K194" s="21" t="s">
        <v>290</v>
      </c>
      <c r="L194" s="1" t="s">
        <v>299</v>
      </c>
      <c r="M194" t="s">
        <v>290</v>
      </c>
      <c r="N194" s="159" t="s">
        <v>290</v>
      </c>
      <c r="P194" s="18" t="s">
        <v>290</v>
      </c>
      <c r="Q194" s="18" t="s">
        <v>290</v>
      </c>
      <c r="S194" t="s">
        <v>290</v>
      </c>
      <c r="T194" t="s">
        <v>290</v>
      </c>
      <c r="V194" t="s">
        <v>290</v>
      </c>
      <c r="X194" s="158" t="s">
        <v>6612</v>
      </c>
      <c r="Y194" s="11">
        <v>16</v>
      </c>
      <c r="Z194">
        <v>140</v>
      </c>
      <c r="AA194" t="s">
        <v>299</v>
      </c>
      <c r="AB194" s="21" t="s">
        <v>290</v>
      </c>
      <c r="AC194" s="11">
        <v>16</v>
      </c>
      <c r="AD194" s="13">
        <v>13.125999999999999</v>
      </c>
      <c r="AE194" s="11">
        <v>1.4370000000000001</v>
      </c>
      <c r="AF194" t="s">
        <v>290</v>
      </c>
      <c r="AG194">
        <v>140</v>
      </c>
      <c r="AH194" s="21" t="s">
        <v>290</v>
      </c>
      <c r="AI194" s="1" t="s">
        <v>299</v>
      </c>
      <c r="AJ194" t="s">
        <v>290</v>
      </c>
      <c r="AK194" s="159" t="s">
        <v>290</v>
      </c>
      <c r="BK194" t="str">
        <f t="shared" si="45"/>
        <v>2500-NPS2.5x12</v>
      </c>
      <c r="BL194" s="14">
        <v>2500</v>
      </c>
      <c r="BM194" s="42">
        <f t="shared" si="49"/>
        <v>2.5</v>
      </c>
      <c r="BN194" s="14">
        <v>2.5</v>
      </c>
      <c r="BO194" s="18">
        <v>10.5</v>
      </c>
      <c r="BP194" s="18">
        <v>2.25</v>
      </c>
      <c r="BQ194" s="18">
        <v>4.125</v>
      </c>
      <c r="BR194" s="42">
        <f t="shared" si="46"/>
        <v>1</v>
      </c>
      <c r="BS194" s="11">
        <v>4.5</v>
      </c>
      <c r="BT194" s="11">
        <v>8</v>
      </c>
      <c r="BU194" s="11">
        <v>1.25</v>
      </c>
      <c r="BV194" s="11">
        <v>1.125</v>
      </c>
      <c r="BW194" s="11">
        <v>7.75</v>
      </c>
      <c r="BX194" s="11">
        <v>85</v>
      </c>
      <c r="BY194" s="42">
        <f t="shared" si="47"/>
        <v>45</v>
      </c>
      <c r="BZ194" s="43" t="str">
        <f t="shared" si="48"/>
        <v>LONG FLANGE, 2.5-2500RFLWN x 12</v>
      </c>
      <c r="CA194" s="14">
        <v>12</v>
      </c>
      <c r="CO194" t="s">
        <v>4012</v>
      </c>
      <c r="CP194">
        <v>2.0625</v>
      </c>
      <c r="CR194" t="s">
        <v>5379</v>
      </c>
      <c r="CS194" s="16" t="s">
        <v>290</v>
      </c>
      <c r="CT194" s="14">
        <v>2500</v>
      </c>
      <c r="CU194" s="14">
        <v>2</v>
      </c>
      <c r="CV194" s="11">
        <v>9</v>
      </c>
      <c r="CW194" s="11" t="s">
        <v>62</v>
      </c>
      <c r="CX194" s="103">
        <v>2</v>
      </c>
      <c r="CY194" s="11">
        <v>3.75</v>
      </c>
      <c r="CZ194" s="42">
        <v>0.875</v>
      </c>
      <c r="DA194" s="107">
        <v>2500</v>
      </c>
      <c r="DB194" s="18">
        <v>9.25</v>
      </c>
      <c r="DC194" s="18">
        <v>2</v>
      </c>
      <c r="DD194" s="18">
        <v>3.625</v>
      </c>
      <c r="DE194" s="11">
        <v>1</v>
      </c>
      <c r="DF194" s="11">
        <v>8</v>
      </c>
      <c r="DG194" s="11">
        <v>1.125</v>
      </c>
      <c r="DH194" s="11">
        <v>6.75</v>
      </c>
      <c r="DI194" s="42">
        <v>45</v>
      </c>
      <c r="DJ194" s="11">
        <v>55</v>
      </c>
      <c r="DK194" s="43" t="s">
        <v>5380</v>
      </c>
      <c r="DL194" s="90" t="s">
        <v>3796</v>
      </c>
      <c r="DM194" s="18">
        <v>0</v>
      </c>
      <c r="DN194" s="18" t="s">
        <v>3797</v>
      </c>
      <c r="DO194" t="s">
        <v>5078</v>
      </c>
      <c r="DP194">
        <v>1262987</v>
      </c>
      <c r="DQ194" t="s">
        <v>5064</v>
      </c>
      <c r="DR194" s="16" t="s">
        <v>290</v>
      </c>
    </row>
    <row r="195" spans="1:122" x14ac:dyDescent="0.35">
      <c r="A195" s="158" t="s">
        <v>6613</v>
      </c>
      <c r="B195" s="11">
        <v>16</v>
      </c>
      <c r="C195" s="11">
        <v>160</v>
      </c>
      <c r="D195" t="s">
        <v>299</v>
      </c>
      <c r="E195" s="21" t="s">
        <v>290</v>
      </c>
      <c r="F195" s="11">
        <v>16</v>
      </c>
      <c r="G195" s="13">
        <v>12.814</v>
      </c>
      <c r="H195" s="11">
        <v>1.593</v>
      </c>
      <c r="I195" t="s">
        <v>290</v>
      </c>
      <c r="J195" s="11">
        <v>160</v>
      </c>
      <c r="K195" s="21" t="s">
        <v>290</v>
      </c>
      <c r="L195" s="1" t="s">
        <v>299</v>
      </c>
      <c r="M195" t="s">
        <v>290</v>
      </c>
      <c r="N195" s="159" t="s">
        <v>290</v>
      </c>
      <c r="P195" s="18" t="s">
        <v>290</v>
      </c>
      <c r="Q195" s="18" t="s">
        <v>290</v>
      </c>
      <c r="S195" t="s">
        <v>290</v>
      </c>
      <c r="T195" t="s">
        <v>290</v>
      </c>
      <c r="V195" t="s">
        <v>290</v>
      </c>
      <c r="X195" s="158" t="s">
        <v>6613</v>
      </c>
      <c r="Y195" s="11">
        <v>16</v>
      </c>
      <c r="Z195" s="11">
        <v>160</v>
      </c>
      <c r="AA195" t="s">
        <v>299</v>
      </c>
      <c r="AB195" s="21" t="s">
        <v>290</v>
      </c>
      <c r="AC195" s="11">
        <v>16</v>
      </c>
      <c r="AD195" s="13">
        <v>12.814</v>
      </c>
      <c r="AE195" s="11">
        <v>1.593</v>
      </c>
      <c r="AF195" t="s">
        <v>290</v>
      </c>
      <c r="AG195" s="11">
        <v>160</v>
      </c>
      <c r="AH195" s="21" t="s">
        <v>290</v>
      </c>
      <c r="AI195" s="1" t="s">
        <v>299</v>
      </c>
      <c r="AJ195" t="s">
        <v>290</v>
      </c>
      <c r="AK195" s="159" t="s">
        <v>290</v>
      </c>
      <c r="BK195" t="str">
        <f t="shared" si="45"/>
        <v>2500-NPS3x12</v>
      </c>
      <c r="BL195" s="14">
        <v>2500</v>
      </c>
      <c r="BM195" s="42">
        <f t="shared" si="49"/>
        <v>3</v>
      </c>
      <c r="BN195" s="14">
        <v>3</v>
      </c>
      <c r="BO195" s="18">
        <v>12</v>
      </c>
      <c r="BP195" s="14">
        <v>2.625</v>
      </c>
      <c r="BQ195" s="18">
        <v>5</v>
      </c>
      <c r="BR195" s="42">
        <f t="shared" si="46"/>
        <v>1.125</v>
      </c>
      <c r="BS195" s="11">
        <v>5.25</v>
      </c>
      <c r="BT195" s="11">
        <v>8</v>
      </c>
      <c r="BU195" s="11">
        <v>1.375</v>
      </c>
      <c r="BV195" s="11">
        <v>1.25</v>
      </c>
      <c r="BW195" s="11">
        <v>9</v>
      </c>
      <c r="BX195" s="11">
        <v>125</v>
      </c>
      <c r="BY195" s="42">
        <f t="shared" si="47"/>
        <v>45</v>
      </c>
      <c r="BZ195" s="43" t="str">
        <f t="shared" si="48"/>
        <v>LONG FLANGE, 3-2500RFLWN x 12</v>
      </c>
      <c r="CA195" s="14">
        <v>12</v>
      </c>
      <c r="CO195" t="s">
        <v>4013</v>
      </c>
      <c r="CP195">
        <v>2.0625</v>
      </c>
      <c r="CR195" t="s">
        <v>5381</v>
      </c>
      <c r="CS195" s="16" t="s">
        <v>290</v>
      </c>
      <c r="CT195" s="14">
        <v>2500</v>
      </c>
      <c r="CU195" s="14">
        <v>2.5</v>
      </c>
      <c r="CV195" s="11">
        <v>12</v>
      </c>
      <c r="CW195" s="11" t="s">
        <v>62</v>
      </c>
      <c r="CX195" s="103">
        <v>2.5</v>
      </c>
      <c r="CY195" s="11">
        <v>4.5</v>
      </c>
      <c r="CZ195" s="42">
        <v>1</v>
      </c>
      <c r="DA195" s="107">
        <v>2500</v>
      </c>
      <c r="DB195" s="18">
        <v>10.5</v>
      </c>
      <c r="DC195" s="18">
        <v>2.25</v>
      </c>
      <c r="DD195" s="18">
        <v>4.125</v>
      </c>
      <c r="DE195" s="11">
        <v>1.125</v>
      </c>
      <c r="DF195" s="11">
        <v>8</v>
      </c>
      <c r="DG195" s="11">
        <v>1.25</v>
      </c>
      <c r="DH195" s="11">
        <v>7.75</v>
      </c>
      <c r="DI195" s="42">
        <v>45</v>
      </c>
      <c r="DJ195" s="11">
        <v>85</v>
      </c>
      <c r="DK195" s="43" t="s">
        <v>5382</v>
      </c>
      <c r="DL195" s="90" t="s">
        <v>3796</v>
      </c>
      <c r="DM195" s="18">
        <v>0</v>
      </c>
      <c r="DN195" s="18" t="s">
        <v>3797</v>
      </c>
      <c r="DO195" t="s">
        <v>5081</v>
      </c>
      <c r="DP195">
        <v>7448044</v>
      </c>
      <c r="DQ195" t="s">
        <v>5064</v>
      </c>
      <c r="DR195" s="16" t="s">
        <v>290</v>
      </c>
    </row>
    <row r="196" spans="1:122" x14ac:dyDescent="0.35">
      <c r="A196" s="160" t="s">
        <v>6614</v>
      </c>
      <c r="B196" s="2">
        <v>16</v>
      </c>
      <c r="C196" s="2" t="s">
        <v>272</v>
      </c>
      <c r="D196" s="4" t="s">
        <v>299</v>
      </c>
      <c r="E196" s="22" t="s">
        <v>290</v>
      </c>
      <c r="F196" s="2">
        <v>16</v>
      </c>
      <c r="G196" s="5">
        <v>15</v>
      </c>
      <c r="H196" s="2">
        <v>0.5</v>
      </c>
      <c r="I196" s="4" t="s">
        <v>272</v>
      </c>
      <c r="J196" s="2">
        <v>2</v>
      </c>
      <c r="K196" s="22" t="s">
        <v>290</v>
      </c>
      <c r="L196" s="6" t="s">
        <v>299</v>
      </c>
      <c r="M196" s="4" t="s">
        <v>290</v>
      </c>
      <c r="N196" s="161" t="s">
        <v>290</v>
      </c>
      <c r="P196" s="18" t="s">
        <v>290</v>
      </c>
      <c r="Q196" s="18" t="s">
        <v>290</v>
      </c>
      <c r="S196" t="s">
        <v>290</v>
      </c>
      <c r="T196" t="s">
        <v>290</v>
      </c>
      <c r="V196" t="s">
        <v>290</v>
      </c>
      <c r="X196" s="160" t="s">
        <v>6614</v>
      </c>
      <c r="Y196" s="2">
        <v>16</v>
      </c>
      <c r="Z196" s="2" t="s">
        <v>272</v>
      </c>
      <c r="AA196" s="4" t="s">
        <v>299</v>
      </c>
      <c r="AB196" s="22" t="s">
        <v>290</v>
      </c>
      <c r="AC196" s="2">
        <v>16</v>
      </c>
      <c r="AD196" s="5">
        <v>15</v>
      </c>
      <c r="AE196" s="2">
        <v>0.5</v>
      </c>
      <c r="AF196" s="4" t="s">
        <v>272</v>
      </c>
      <c r="AG196" s="2">
        <v>2</v>
      </c>
      <c r="AH196" s="22" t="s">
        <v>290</v>
      </c>
      <c r="AI196" s="6" t="s">
        <v>299</v>
      </c>
      <c r="AJ196" s="4" t="s">
        <v>290</v>
      </c>
      <c r="AK196" s="161" t="s">
        <v>290</v>
      </c>
      <c r="BK196" t="str">
        <f t="shared" ref="BK196:BK201" si="50">CONCATENATE(BL196,"-NPS",BN196,"x",CA196)</f>
        <v>2500-NPS4x12</v>
      </c>
      <c r="BL196" s="14">
        <v>2500</v>
      </c>
      <c r="BM196" s="42">
        <f t="shared" si="49"/>
        <v>4</v>
      </c>
      <c r="BN196" s="14">
        <v>4</v>
      </c>
      <c r="BO196" s="18">
        <v>14</v>
      </c>
      <c r="BP196" s="18">
        <v>3</v>
      </c>
      <c r="BQ196" s="18">
        <v>6.1875</v>
      </c>
      <c r="BR196" s="42">
        <f t="shared" ref="BR196:BR201" si="51">(BS196-BM196)/2</f>
        <v>1.25</v>
      </c>
      <c r="BS196" s="11">
        <v>6.5</v>
      </c>
      <c r="BT196" s="11">
        <v>8</v>
      </c>
      <c r="BU196" s="11">
        <v>1.625</v>
      </c>
      <c r="BV196" s="11">
        <v>1.5</v>
      </c>
      <c r="BW196" s="11">
        <v>10.75</v>
      </c>
      <c r="BX196" s="11">
        <v>185</v>
      </c>
      <c r="BY196" s="42">
        <f t="shared" ref="BY196:BY201" si="52">360/BT196</f>
        <v>45</v>
      </c>
      <c r="BZ196" s="43" t="str">
        <f t="shared" ref="BZ196:BZ201" si="53">CONCATENATE("LONG FLANGE, ",BN196,"-",BL196,"RFLWN x ",CA196)</f>
        <v>LONG FLANGE, 4-2500RFLWN x 12</v>
      </c>
      <c r="CA196" s="14">
        <v>12</v>
      </c>
      <c r="CO196" t="s">
        <v>4014</v>
      </c>
      <c r="CP196">
        <v>2.2524999999999999</v>
      </c>
      <c r="CR196" t="s">
        <v>5383</v>
      </c>
      <c r="CS196" s="16" t="s">
        <v>290</v>
      </c>
      <c r="CT196" s="14">
        <v>2500</v>
      </c>
      <c r="CU196" s="14">
        <v>3</v>
      </c>
      <c r="CV196" s="11">
        <v>12</v>
      </c>
      <c r="CW196" s="11" t="s">
        <v>62</v>
      </c>
      <c r="CX196" s="103">
        <v>3</v>
      </c>
      <c r="CY196" s="11">
        <v>5.25</v>
      </c>
      <c r="CZ196" s="42">
        <v>1.125</v>
      </c>
      <c r="DA196" s="107">
        <v>2500</v>
      </c>
      <c r="DB196" s="18">
        <v>12</v>
      </c>
      <c r="DC196" s="14">
        <v>2.625</v>
      </c>
      <c r="DD196" s="18">
        <v>5</v>
      </c>
      <c r="DE196" s="11">
        <v>1.25</v>
      </c>
      <c r="DF196" s="11">
        <v>8</v>
      </c>
      <c r="DG196" s="11">
        <v>1.375</v>
      </c>
      <c r="DH196" s="11">
        <v>9</v>
      </c>
      <c r="DI196" s="42">
        <v>45</v>
      </c>
      <c r="DJ196" s="11">
        <v>125</v>
      </c>
      <c r="DK196" s="43" t="s">
        <v>5384</v>
      </c>
      <c r="DL196" s="90" t="s">
        <v>3796</v>
      </c>
      <c r="DM196" s="18">
        <v>0</v>
      </c>
      <c r="DN196" s="18" t="s">
        <v>3797</v>
      </c>
      <c r="DO196" t="s">
        <v>5084</v>
      </c>
      <c r="DP196">
        <v>16777215</v>
      </c>
      <c r="DQ196" t="s">
        <v>5064</v>
      </c>
      <c r="DR196" s="16" t="s">
        <v>290</v>
      </c>
    </row>
    <row r="197" spans="1:122" x14ac:dyDescent="0.35">
      <c r="A197" s="156" t="s">
        <v>6615</v>
      </c>
      <c r="B197" s="11">
        <v>18</v>
      </c>
      <c r="C197" s="11">
        <v>10</v>
      </c>
      <c r="D197" t="s">
        <v>299</v>
      </c>
      <c r="E197" s="21" t="s">
        <v>290</v>
      </c>
      <c r="F197" s="11">
        <v>18</v>
      </c>
      <c r="G197" s="13">
        <v>17.5</v>
      </c>
      <c r="H197" s="11">
        <v>0.25</v>
      </c>
      <c r="I197" t="s">
        <v>290</v>
      </c>
      <c r="J197" s="11">
        <v>10</v>
      </c>
      <c r="K197" s="21" t="s">
        <v>290</v>
      </c>
      <c r="L197" s="11" t="s">
        <v>299</v>
      </c>
      <c r="M197" t="s">
        <v>290</v>
      </c>
      <c r="N197" s="159" t="s">
        <v>290</v>
      </c>
      <c r="P197" s="18" t="s">
        <v>290</v>
      </c>
      <c r="Q197" s="18" t="s">
        <v>290</v>
      </c>
      <c r="S197" t="s">
        <v>290</v>
      </c>
      <c r="T197" t="s">
        <v>290</v>
      </c>
      <c r="V197" t="s">
        <v>290</v>
      </c>
      <c r="X197" s="156" t="s">
        <v>6615</v>
      </c>
      <c r="Y197" s="11">
        <v>18</v>
      </c>
      <c r="Z197" s="11">
        <v>10</v>
      </c>
      <c r="AA197" t="s">
        <v>299</v>
      </c>
      <c r="AB197" s="21" t="s">
        <v>290</v>
      </c>
      <c r="AC197" s="11">
        <v>18</v>
      </c>
      <c r="AD197" s="13">
        <v>17.5</v>
      </c>
      <c r="AE197" s="11">
        <v>0.25</v>
      </c>
      <c r="AF197" t="s">
        <v>290</v>
      </c>
      <c r="AG197" s="11">
        <v>10</v>
      </c>
      <c r="AH197" s="21" t="s">
        <v>290</v>
      </c>
      <c r="AI197" s="11" t="s">
        <v>299</v>
      </c>
      <c r="AJ197" t="s">
        <v>290</v>
      </c>
      <c r="AK197" s="159" t="s">
        <v>290</v>
      </c>
      <c r="BK197" t="str">
        <f t="shared" si="50"/>
        <v>2500-NPS5x12</v>
      </c>
      <c r="BL197" s="14">
        <v>2500</v>
      </c>
      <c r="BM197" s="42">
        <f t="shared" ref="BM197:BM201" si="54">BN197</f>
        <v>5</v>
      </c>
      <c r="BN197" s="14">
        <v>5</v>
      </c>
      <c r="BO197" s="18">
        <v>16.5</v>
      </c>
      <c r="BP197" s="18">
        <v>3.625</v>
      </c>
      <c r="BQ197" s="18">
        <v>7.3125</v>
      </c>
      <c r="BR197" s="42">
        <f t="shared" si="51"/>
        <v>1.5</v>
      </c>
      <c r="BS197" s="11">
        <v>8</v>
      </c>
      <c r="BT197" s="11">
        <v>8</v>
      </c>
      <c r="BU197" s="11">
        <v>1.875</v>
      </c>
      <c r="BV197" s="11">
        <v>1.75</v>
      </c>
      <c r="BW197" s="11">
        <v>12.75</v>
      </c>
      <c r="BX197" s="11">
        <v>300</v>
      </c>
      <c r="BY197" s="42">
        <f t="shared" si="52"/>
        <v>45</v>
      </c>
      <c r="BZ197" s="43" t="str">
        <f t="shared" si="53"/>
        <v>LONG FLANGE, 5-2500RFLWN x 12</v>
      </c>
      <c r="CA197" s="14">
        <v>12</v>
      </c>
      <c r="CO197" t="s">
        <v>4015</v>
      </c>
      <c r="CP197">
        <v>2.2524999999999999</v>
      </c>
      <c r="CR197" t="s">
        <v>5385</v>
      </c>
      <c r="CS197" s="16" t="s">
        <v>290</v>
      </c>
      <c r="CT197" s="14">
        <v>2500</v>
      </c>
      <c r="CU197" s="14">
        <v>4</v>
      </c>
      <c r="CV197" s="11">
        <v>12</v>
      </c>
      <c r="CW197" s="11" t="s">
        <v>62</v>
      </c>
      <c r="CX197" s="103">
        <v>4</v>
      </c>
      <c r="CY197" s="11">
        <v>6.5</v>
      </c>
      <c r="CZ197" s="42">
        <v>1.25</v>
      </c>
      <c r="DA197" s="107">
        <v>2500</v>
      </c>
      <c r="DB197" s="18">
        <v>14</v>
      </c>
      <c r="DC197" s="18">
        <v>3</v>
      </c>
      <c r="DD197" s="18">
        <v>6.1875</v>
      </c>
      <c r="DE197" s="11">
        <v>1.5</v>
      </c>
      <c r="DF197" s="11">
        <v>8</v>
      </c>
      <c r="DG197" s="11">
        <v>1.625</v>
      </c>
      <c r="DH197" s="11">
        <v>10.75</v>
      </c>
      <c r="DI197" s="42">
        <v>45</v>
      </c>
      <c r="DJ197" s="11">
        <v>185</v>
      </c>
      <c r="DK197" s="43" t="s">
        <v>5386</v>
      </c>
      <c r="DL197" s="90" t="s">
        <v>3796</v>
      </c>
      <c r="DM197" s="18">
        <v>0</v>
      </c>
      <c r="DN197" s="18" t="s">
        <v>3797</v>
      </c>
      <c r="DO197" t="s">
        <v>5090</v>
      </c>
      <c r="DP197">
        <v>255</v>
      </c>
      <c r="DQ197" t="s">
        <v>5064</v>
      </c>
      <c r="DR197" s="16" t="s">
        <v>290</v>
      </c>
    </row>
    <row r="198" spans="1:122" x14ac:dyDescent="0.35">
      <c r="A198" s="158" t="s">
        <v>6616</v>
      </c>
      <c r="B198" s="11">
        <v>18</v>
      </c>
      <c r="C198" s="11">
        <v>20</v>
      </c>
      <c r="D198" t="s">
        <v>299</v>
      </c>
      <c r="E198" s="21" t="s">
        <v>290</v>
      </c>
      <c r="F198" s="11">
        <v>18</v>
      </c>
      <c r="G198" s="13">
        <v>17.376000000000001</v>
      </c>
      <c r="H198" s="11">
        <v>0.312</v>
      </c>
      <c r="I198" t="s">
        <v>290</v>
      </c>
      <c r="J198" s="11">
        <v>20</v>
      </c>
      <c r="K198" s="21" t="s">
        <v>290</v>
      </c>
      <c r="L198" s="1" t="s">
        <v>299</v>
      </c>
      <c r="M198" t="s">
        <v>290</v>
      </c>
      <c r="N198" s="159" t="s">
        <v>290</v>
      </c>
      <c r="P198" s="18" t="s">
        <v>290</v>
      </c>
      <c r="Q198" s="18" t="s">
        <v>290</v>
      </c>
      <c r="S198" t="s">
        <v>290</v>
      </c>
      <c r="T198" t="s">
        <v>290</v>
      </c>
      <c r="V198" t="s">
        <v>290</v>
      </c>
      <c r="X198" s="158" t="s">
        <v>6616</v>
      </c>
      <c r="Y198" s="11">
        <v>18</v>
      </c>
      <c r="Z198" s="11">
        <v>20</v>
      </c>
      <c r="AA198" t="s">
        <v>299</v>
      </c>
      <c r="AB198" s="21" t="s">
        <v>290</v>
      </c>
      <c r="AC198" s="11">
        <v>18</v>
      </c>
      <c r="AD198" s="13">
        <v>17.376000000000001</v>
      </c>
      <c r="AE198" s="11">
        <v>0.312</v>
      </c>
      <c r="AF198" t="s">
        <v>290</v>
      </c>
      <c r="AG198" s="11">
        <v>20</v>
      </c>
      <c r="AH198" s="21" t="s">
        <v>290</v>
      </c>
      <c r="AI198" s="1" t="s">
        <v>299</v>
      </c>
      <c r="AJ198" t="s">
        <v>290</v>
      </c>
      <c r="AK198" s="159" t="s">
        <v>290</v>
      </c>
      <c r="BK198" t="str">
        <f t="shared" si="50"/>
        <v>2500-NPS6x12</v>
      </c>
      <c r="BL198" s="14">
        <v>2500</v>
      </c>
      <c r="BM198" s="42">
        <f t="shared" si="54"/>
        <v>6</v>
      </c>
      <c r="BN198" s="14">
        <v>6</v>
      </c>
      <c r="BO198" s="18">
        <v>19</v>
      </c>
      <c r="BP198" s="18">
        <v>4.25</v>
      </c>
      <c r="BQ198" s="18">
        <v>8.5</v>
      </c>
      <c r="BR198" s="42">
        <f t="shared" si="51"/>
        <v>1.625</v>
      </c>
      <c r="BS198" s="11">
        <v>9.25</v>
      </c>
      <c r="BT198" s="11">
        <v>8</v>
      </c>
      <c r="BU198" s="11">
        <v>2.125</v>
      </c>
      <c r="BV198" s="11">
        <v>2</v>
      </c>
      <c r="BW198" s="11">
        <v>14.5</v>
      </c>
      <c r="BX198" s="11">
        <v>450</v>
      </c>
      <c r="BY198" s="42">
        <f t="shared" si="52"/>
        <v>45</v>
      </c>
      <c r="BZ198" s="43" t="str">
        <f t="shared" si="53"/>
        <v>LONG FLANGE, 6-2500RFLWN x 12</v>
      </c>
      <c r="CA198" s="14">
        <v>12</v>
      </c>
      <c r="CO198" t="s">
        <v>4016</v>
      </c>
      <c r="CP198">
        <v>2.2524999999999999</v>
      </c>
      <c r="CR198" t="s">
        <v>5387</v>
      </c>
      <c r="CS198" s="16" t="s">
        <v>290</v>
      </c>
      <c r="CT198" s="14">
        <v>2500</v>
      </c>
      <c r="CU198" s="14">
        <v>5</v>
      </c>
      <c r="CV198" s="11">
        <v>12</v>
      </c>
      <c r="CW198" s="11" t="s">
        <v>62</v>
      </c>
      <c r="CX198" s="103">
        <v>5</v>
      </c>
      <c r="CY198" s="11">
        <v>8</v>
      </c>
      <c r="CZ198" s="42">
        <v>1.5</v>
      </c>
      <c r="DA198" s="107">
        <v>2500</v>
      </c>
      <c r="DB198" s="18">
        <v>16.5</v>
      </c>
      <c r="DC198" s="18">
        <v>3.625</v>
      </c>
      <c r="DD198" s="18">
        <v>7.3125</v>
      </c>
      <c r="DE198" s="11">
        <v>1.75</v>
      </c>
      <c r="DF198" s="11">
        <v>8</v>
      </c>
      <c r="DG198" s="11">
        <v>1.875</v>
      </c>
      <c r="DH198" s="11">
        <v>12.75</v>
      </c>
      <c r="DI198" s="42">
        <v>45</v>
      </c>
      <c r="DJ198" s="11">
        <v>300</v>
      </c>
      <c r="DK198" s="43" t="s">
        <v>5388</v>
      </c>
      <c r="DL198" s="90" t="s">
        <v>3796</v>
      </c>
      <c r="DM198" s="18">
        <v>0</v>
      </c>
      <c r="DN198" s="18" t="s">
        <v>3797</v>
      </c>
      <c r="DO198" t="s">
        <v>5093</v>
      </c>
      <c r="DP198">
        <v>33023</v>
      </c>
      <c r="DQ198" t="s">
        <v>5064</v>
      </c>
      <c r="DR198" s="16" t="s">
        <v>290</v>
      </c>
    </row>
    <row r="199" spans="1:122" x14ac:dyDescent="0.35">
      <c r="A199" s="158" t="s">
        <v>6617</v>
      </c>
      <c r="B199" s="11">
        <v>18</v>
      </c>
      <c r="C199">
        <v>30</v>
      </c>
      <c r="D199" t="s">
        <v>299</v>
      </c>
      <c r="E199" s="21" t="s">
        <v>290</v>
      </c>
      <c r="F199" s="11">
        <v>18</v>
      </c>
      <c r="G199" s="13">
        <v>17.123999999999999</v>
      </c>
      <c r="H199" s="11">
        <v>0.438</v>
      </c>
      <c r="I199" t="s">
        <v>290</v>
      </c>
      <c r="J199">
        <v>30</v>
      </c>
      <c r="K199" s="21" t="s">
        <v>290</v>
      </c>
      <c r="L199" s="1" t="s">
        <v>299</v>
      </c>
      <c r="M199" t="s">
        <v>290</v>
      </c>
      <c r="N199" s="159" t="s">
        <v>290</v>
      </c>
      <c r="P199" s="18" t="s">
        <v>290</v>
      </c>
      <c r="Q199" s="18" t="s">
        <v>290</v>
      </c>
      <c r="S199" t="s">
        <v>290</v>
      </c>
      <c r="T199" t="s">
        <v>290</v>
      </c>
      <c r="V199" t="s">
        <v>290</v>
      </c>
      <c r="X199" s="158" t="s">
        <v>6617</v>
      </c>
      <c r="Y199" s="11">
        <v>18</v>
      </c>
      <c r="Z199">
        <v>30</v>
      </c>
      <c r="AA199" t="s">
        <v>299</v>
      </c>
      <c r="AB199" s="21" t="s">
        <v>290</v>
      </c>
      <c r="AC199" s="11">
        <v>18</v>
      </c>
      <c r="AD199" s="13">
        <v>17.123999999999999</v>
      </c>
      <c r="AE199" s="11">
        <v>0.438</v>
      </c>
      <c r="AF199" t="s">
        <v>290</v>
      </c>
      <c r="AG199">
        <v>30</v>
      </c>
      <c r="AH199" s="21" t="s">
        <v>290</v>
      </c>
      <c r="AI199" s="1" t="s">
        <v>299</v>
      </c>
      <c r="AJ199" t="s">
        <v>290</v>
      </c>
      <c r="AK199" s="159" t="s">
        <v>290</v>
      </c>
      <c r="BK199" t="str">
        <f t="shared" si="50"/>
        <v>2500-NPS8x12</v>
      </c>
      <c r="BL199" s="14">
        <v>2500</v>
      </c>
      <c r="BM199" s="42">
        <f t="shared" si="54"/>
        <v>8</v>
      </c>
      <c r="BN199" s="14">
        <v>8</v>
      </c>
      <c r="BO199" s="18">
        <v>21.75</v>
      </c>
      <c r="BP199" s="18">
        <v>5</v>
      </c>
      <c r="BQ199" s="18">
        <v>10.625</v>
      </c>
      <c r="BR199" s="42">
        <f t="shared" si="51"/>
        <v>2</v>
      </c>
      <c r="BS199" s="11">
        <v>12</v>
      </c>
      <c r="BT199" s="11">
        <v>12</v>
      </c>
      <c r="BU199" s="11">
        <v>2.125</v>
      </c>
      <c r="BV199" s="11">
        <v>2</v>
      </c>
      <c r="BW199" s="11">
        <v>17.25</v>
      </c>
      <c r="BX199" s="11">
        <v>600</v>
      </c>
      <c r="BY199" s="42">
        <f t="shared" si="52"/>
        <v>30</v>
      </c>
      <c r="BZ199" s="43" t="str">
        <f t="shared" si="53"/>
        <v>LONG FLANGE, 8-2500RFLWN x 12</v>
      </c>
      <c r="CA199" s="14">
        <v>12</v>
      </c>
      <c r="CO199" t="s">
        <v>4017</v>
      </c>
      <c r="CP199">
        <v>2.2524999999999999</v>
      </c>
      <c r="CR199" t="s">
        <v>5389</v>
      </c>
      <c r="CS199" s="16" t="s">
        <v>290</v>
      </c>
      <c r="CT199" s="14">
        <v>2500</v>
      </c>
      <c r="CU199" s="14">
        <v>6</v>
      </c>
      <c r="CV199" s="11">
        <v>12</v>
      </c>
      <c r="CW199" s="11" t="s">
        <v>62</v>
      </c>
      <c r="CX199" s="103">
        <v>6</v>
      </c>
      <c r="CY199" s="11">
        <v>9.25</v>
      </c>
      <c r="CZ199" s="42">
        <v>1.625</v>
      </c>
      <c r="DA199" s="107">
        <v>2500</v>
      </c>
      <c r="DB199" s="18">
        <v>19</v>
      </c>
      <c r="DC199" s="18">
        <v>4.25</v>
      </c>
      <c r="DD199" s="18">
        <v>8.5</v>
      </c>
      <c r="DE199" s="11">
        <v>2</v>
      </c>
      <c r="DF199" s="11">
        <v>8</v>
      </c>
      <c r="DG199" s="11">
        <v>2.125</v>
      </c>
      <c r="DH199" s="11">
        <v>14.5</v>
      </c>
      <c r="DI199" s="42">
        <v>45</v>
      </c>
      <c r="DJ199" s="11">
        <v>450</v>
      </c>
      <c r="DK199" s="43" t="s">
        <v>5390</v>
      </c>
      <c r="DL199" s="90" t="s">
        <v>3796</v>
      </c>
      <c r="DM199" s="18">
        <v>0</v>
      </c>
      <c r="DN199" s="18" t="s">
        <v>3797</v>
      </c>
      <c r="DO199" t="s">
        <v>5078</v>
      </c>
      <c r="DP199">
        <v>1262987</v>
      </c>
      <c r="DQ199" t="s">
        <v>5064</v>
      </c>
      <c r="DR199" s="16" t="s">
        <v>290</v>
      </c>
    </row>
    <row r="200" spans="1:122" x14ac:dyDescent="0.35">
      <c r="A200" s="158" t="s">
        <v>6618</v>
      </c>
      <c r="B200" s="11">
        <v>18</v>
      </c>
      <c r="C200">
        <v>40</v>
      </c>
      <c r="D200" t="s">
        <v>299</v>
      </c>
      <c r="E200" s="21" t="s">
        <v>290</v>
      </c>
      <c r="F200" s="11">
        <v>18</v>
      </c>
      <c r="G200" s="13">
        <v>16.876000000000001</v>
      </c>
      <c r="H200" s="11">
        <v>0.56200000000000006</v>
      </c>
      <c r="I200" t="s">
        <v>290</v>
      </c>
      <c r="J200">
        <v>40</v>
      </c>
      <c r="K200" s="21" t="s">
        <v>290</v>
      </c>
      <c r="L200" s="1" t="s">
        <v>299</v>
      </c>
      <c r="M200" t="s">
        <v>290</v>
      </c>
      <c r="N200" s="159" t="s">
        <v>290</v>
      </c>
      <c r="P200" s="18" t="s">
        <v>290</v>
      </c>
      <c r="Q200" s="18" t="s">
        <v>290</v>
      </c>
      <c r="S200" t="s">
        <v>290</v>
      </c>
      <c r="T200" t="s">
        <v>290</v>
      </c>
      <c r="V200" t="s">
        <v>290</v>
      </c>
      <c r="X200" s="158" t="s">
        <v>6618</v>
      </c>
      <c r="Y200" s="11">
        <v>18</v>
      </c>
      <c r="Z200">
        <v>40</v>
      </c>
      <c r="AA200" t="s">
        <v>299</v>
      </c>
      <c r="AB200" s="21" t="s">
        <v>290</v>
      </c>
      <c r="AC200" s="11">
        <v>18</v>
      </c>
      <c r="AD200" s="13">
        <v>16.876000000000001</v>
      </c>
      <c r="AE200" s="11">
        <v>0.56200000000000006</v>
      </c>
      <c r="AF200" t="s">
        <v>290</v>
      </c>
      <c r="AG200">
        <v>40</v>
      </c>
      <c r="AH200" s="21" t="s">
        <v>290</v>
      </c>
      <c r="AI200" s="1" t="s">
        <v>299</v>
      </c>
      <c r="AJ200" t="s">
        <v>290</v>
      </c>
      <c r="AK200" s="159" t="s">
        <v>290</v>
      </c>
      <c r="BK200" t="str">
        <f t="shared" si="50"/>
        <v>2500-NPS10x16</v>
      </c>
      <c r="BL200" s="14">
        <v>2500</v>
      </c>
      <c r="BM200" s="42">
        <f t="shared" si="54"/>
        <v>10</v>
      </c>
      <c r="BN200" s="14">
        <v>10</v>
      </c>
      <c r="BO200" s="18">
        <v>26.5</v>
      </c>
      <c r="BP200" s="18">
        <v>6.5</v>
      </c>
      <c r="BQ200" s="18">
        <v>12.75</v>
      </c>
      <c r="BR200" s="42">
        <f t="shared" si="51"/>
        <v>2.375</v>
      </c>
      <c r="BS200" s="11">
        <v>14.75</v>
      </c>
      <c r="BT200" s="11">
        <v>12</v>
      </c>
      <c r="BU200" s="11">
        <v>2.625</v>
      </c>
      <c r="BV200" s="11">
        <v>2.5</v>
      </c>
      <c r="BW200" s="11">
        <v>21.25</v>
      </c>
      <c r="BX200" s="11">
        <v>1150</v>
      </c>
      <c r="BY200" s="42">
        <f t="shared" si="52"/>
        <v>30</v>
      </c>
      <c r="BZ200" s="43" t="str">
        <f t="shared" si="53"/>
        <v>LONG FLANGE, 10-2500RFLWN x 16</v>
      </c>
      <c r="CA200" s="14">
        <v>16</v>
      </c>
      <c r="CO200" t="s">
        <v>4018</v>
      </c>
      <c r="CP200">
        <v>2.2524999999999999</v>
      </c>
      <c r="CR200" t="s">
        <v>5391</v>
      </c>
      <c r="CS200" s="16" t="s">
        <v>290</v>
      </c>
      <c r="CT200" s="14">
        <v>2500</v>
      </c>
      <c r="CU200" s="14">
        <v>8</v>
      </c>
      <c r="CV200" s="11">
        <v>12</v>
      </c>
      <c r="CW200" s="11" t="s">
        <v>62</v>
      </c>
      <c r="CX200" s="103">
        <v>8</v>
      </c>
      <c r="CY200" s="11">
        <v>12</v>
      </c>
      <c r="CZ200" s="42">
        <v>2</v>
      </c>
      <c r="DA200" s="107">
        <v>2500</v>
      </c>
      <c r="DB200" s="18">
        <v>21.75</v>
      </c>
      <c r="DC200" s="18">
        <v>5</v>
      </c>
      <c r="DD200" s="18">
        <v>10.625</v>
      </c>
      <c r="DE200" s="11">
        <v>2</v>
      </c>
      <c r="DF200" s="11">
        <v>12</v>
      </c>
      <c r="DG200" s="11">
        <v>2.125</v>
      </c>
      <c r="DH200" s="11">
        <v>17.25</v>
      </c>
      <c r="DI200" s="42">
        <v>30</v>
      </c>
      <c r="DJ200" s="11">
        <v>600</v>
      </c>
      <c r="DK200" s="43" t="s">
        <v>5392</v>
      </c>
      <c r="DL200" s="90" t="s">
        <v>3796</v>
      </c>
      <c r="DM200" s="18">
        <v>0</v>
      </c>
      <c r="DN200" s="18" t="s">
        <v>3797</v>
      </c>
      <c r="DO200" t="s">
        <v>5098</v>
      </c>
      <c r="DP200">
        <v>65535</v>
      </c>
      <c r="DQ200" t="s">
        <v>5064</v>
      </c>
      <c r="DR200" s="16" t="s">
        <v>290</v>
      </c>
    </row>
    <row r="201" spans="1:122" x14ac:dyDescent="0.35">
      <c r="A201" s="158" t="s">
        <v>6619</v>
      </c>
      <c r="B201" s="11">
        <v>18</v>
      </c>
      <c r="C201" t="s">
        <v>6422</v>
      </c>
      <c r="D201" t="s">
        <v>299</v>
      </c>
      <c r="E201" s="21" t="s">
        <v>290</v>
      </c>
      <c r="F201" s="11">
        <v>18</v>
      </c>
      <c r="G201" s="13">
        <v>17.25</v>
      </c>
      <c r="H201" s="11">
        <v>0.375</v>
      </c>
      <c r="I201" t="s">
        <v>6422</v>
      </c>
      <c r="J201">
        <v>1</v>
      </c>
      <c r="K201" s="21" t="s">
        <v>290</v>
      </c>
      <c r="L201" s="1" t="s">
        <v>299</v>
      </c>
      <c r="M201" t="s">
        <v>290</v>
      </c>
      <c r="N201" s="159" t="s">
        <v>290</v>
      </c>
      <c r="P201" s="18" t="s">
        <v>290</v>
      </c>
      <c r="Q201" s="18" t="s">
        <v>290</v>
      </c>
      <c r="S201" t="s">
        <v>290</v>
      </c>
      <c r="T201" t="s">
        <v>290</v>
      </c>
      <c r="V201" t="s">
        <v>290</v>
      </c>
      <c r="X201" s="158" t="s">
        <v>6619</v>
      </c>
      <c r="Y201" s="11">
        <v>18</v>
      </c>
      <c r="Z201" t="s">
        <v>6422</v>
      </c>
      <c r="AA201" t="s">
        <v>299</v>
      </c>
      <c r="AB201" s="21" t="s">
        <v>290</v>
      </c>
      <c r="AC201" s="11">
        <v>18</v>
      </c>
      <c r="AD201" s="13">
        <v>17.25</v>
      </c>
      <c r="AE201" s="11">
        <v>0.375</v>
      </c>
      <c r="AF201" t="s">
        <v>6422</v>
      </c>
      <c r="AG201">
        <v>1</v>
      </c>
      <c r="AH201" s="21" t="s">
        <v>290</v>
      </c>
      <c r="AI201" s="1" t="s">
        <v>299</v>
      </c>
      <c r="AJ201" t="s">
        <v>290</v>
      </c>
      <c r="AK201" s="159" t="s">
        <v>290</v>
      </c>
      <c r="BK201" t="str">
        <f t="shared" si="50"/>
        <v>2500-NPS12x16</v>
      </c>
      <c r="BL201" s="14">
        <v>2500</v>
      </c>
      <c r="BM201" s="42">
        <f t="shared" si="54"/>
        <v>12</v>
      </c>
      <c r="BN201" s="14">
        <v>12</v>
      </c>
      <c r="BO201" s="18">
        <v>30</v>
      </c>
      <c r="BP201" s="18">
        <v>7.25</v>
      </c>
      <c r="BQ201" s="18">
        <v>15</v>
      </c>
      <c r="BR201" s="42">
        <f t="shared" si="51"/>
        <v>2.6875</v>
      </c>
      <c r="BS201" s="11">
        <v>17.375</v>
      </c>
      <c r="BT201" s="11">
        <v>12</v>
      </c>
      <c r="BU201" s="11">
        <v>2.875</v>
      </c>
      <c r="BV201" s="11">
        <v>2.75</v>
      </c>
      <c r="BW201" s="11">
        <v>24.375</v>
      </c>
      <c r="BX201" s="11">
        <v>1560</v>
      </c>
      <c r="BY201" s="42">
        <f t="shared" si="52"/>
        <v>30</v>
      </c>
      <c r="BZ201" s="43" t="str">
        <f t="shared" si="53"/>
        <v>LONG FLANGE, 12-2500RFLWN x 16</v>
      </c>
      <c r="CA201" s="14">
        <v>16</v>
      </c>
      <c r="CO201" t="s">
        <v>4019</v>
      </c>
      <c r="CP201">
        <v>2.2524999999999999</v>
      </c>
      <c r="CR201" t="s">
        <v>5393</v>
      </c>
      <c r="CS201" s="16" t="s">
        <v>290</v>
      </c>
      <c r="CT201" s="14">
        <v>2500</v>
      </c>
      <c r="CU201" s="14">
        <v>10</v>
      </c>
      <c r="CV201" s="11">
        <v>16</v>
      </c>
      <c r="CW201" s="11" t="s">
        <v>62</v>
      </c>
      <c r="CX201" s="103">
        <v>10</v>
      </c>
      <c r="CY201" s="11">
        <v>14.75</v>
      </c>
      <c r="CZ201" s="42">
        <v>2.375</v>
      </c>
      <c r="DA201" s="107">
        <v>2500</v>
      </c>
      <c r="DB201" s="18">
        <v>26.5</v>
      </c>
      <c r="DC201" s="18">
        <v>6.5</v>
      </c>
      <c r="DD201" s="18">
        <v>12.75</v>
      </c>
      <c r="DE201" s="11">
        <v>2.5</v>
      </c>
      <c r="DF201" s="11">
        <v>12</v>
      </c>
      <c r="DG201" s="11">
        <v>2.625</v>
      </c>
      <c r="DH201" s="11">
        <v>21.25</v>
      </c>
      <c r="DI201" s="42">
        <v>30</v>
      </c>
      <c r="DJ201" s="11">
        <v>1150</v>
      </c>
      <c r="DK201" s="43" t="s">
        <v>5394</v>
      </c>
      <c r="DL201" s="90" t="s">
        <v>3796</v>
      </c>
      <c r="DM201" s="18">
        <v>0</v>
      </c>
      <c r="DN201" s="18" t="s">
        <v>3797</v>
      </c>
      <c r="DO201" t="s">
        <v>5069</v>
      </c>
      <c r="DP201">
        <v>65280</v>
      </c>
      <c r="DQ201" t="s">
        <v>5064</v>
      </c>
      <c r="DR201" s="16" t="s">
        <v>290</v>
      </c>
    </row>
    <row r="202" spans="1:122" x14ac:dyDescent="0.35">
      <c r="A202" s="158" t="s">
        <v>6620</v>
      </c>
      <c r="B202" s="11">
        <v>18</v>
      </c>
      <c r="C202">
        <v>60</v>
      </c>
      <c r="D202" t="s">
        <v>299</v>
      </c>
      <c r="E202" s="21" t="s">
        <v>290</v>
      </c>
      <c r="F202" s="11">
        <v>18</v>
      </c>
      <c r="G202" s="13">
        <v>16.5</v>
      </c>
      <c r="H202" s="11">
        <v>0.75</v>
      </c>
      <c r="I202" t="s">
        <v>290</v>
      </c>
      <c r="J202">
        <v>60</v>
      </c>
      <c r="K202" s="21" t="s">
        <v>290</v>
      </c>
      <c r="L202" s="1" t="s">
        <v>299</v>
      </c>
      <c r="M202" t="s">
        <v>290</v>
      </c>
      <c r="N202" s="159" t="s">
        <v>290</v>
      </c>
      <c r="P202" s="18" t="s">
        <v>290</v>
      </c>
      <c r="Q202" s="18" t="s">
        <v>290</v>
      </c>
      <c r="S202" t="s">
        <v>290</v>
      </c>
      <c r="T202" t="s">
        <v>290</v>
      </c>
      <c r="V202" t="s">
        <v>290</v>
      </c>
      <c r="X202" s="158" t="s">
        <v>6620</v>
      </c>
      <c r="Y202" s="11">
        <v>18</v>
      </c>
      <c r="Z202">
        <v>60</v>
      </c>
      <c r="AA202" t="s">
        <v>299</v>
      </c>
      <c r="AB202" s="21" t="s">
        <v>290</v>
      </c>
      <c r="AC202" s="11">
        <v>18</v>
      </c>
      <c r="AD202" s="13">
        <v>16.5</v>
      </c>
      <c r="AE202" s="11">
        <v>0.75</v>
      </c>
      <c r="AF202" t="s">
        <v>290</v>
      </c>
      <c r="AG202">
        <v>60</v>
      </c>
      <c r="AH202" s="21" t="s">
        <v>290</v>
      </c>
      <c r="AI202" s="1" t="s">
        <v>299</v>
      </c>
      <c r="AJ202" t="s">
        <v>290</v>
      </c>
      <c r="AK202" s="159" t="s">
        <v>290</v>
      </c>
      <c r="BK202" t="s">
        <v>252</v>
      </c>
      <c r="BV202" s="11"/>
      <c r="CO202" t="s">
        <v>4020</v>
      </c>
      <c r="CP202">
        <v>2.2524999999999999</v>
      </c>
      <c r="CR202" t="s">
        <v>5395</v>
      </c>
      <c r="CS202" s="16" t="s">
        <v>290</v>
      </c>
      <c r="CT202" s="14">
        <v>2500</v>
      </c>
      <c r="CU202" s="14">
        <v>12</v>
      </c>
      <c r="CV202" s="11">
        <v>16</v>
      </c>
      <c r="CW202" s="11" t="s">
        <v>62</v>
      </c>
      <c r="CX202" s="103">
        <v>12</v>
      </c>
      <c r="CY202" s="11">
        <v>17.375</v>
      </c>
      <c r="CZ202" s="42">
        <v>2.6875</v>
      </c>
      <c r="DA202" s="107">
        <v>2500</v>
      </c>
      <c r="DB202" s="18">
        <v>30</v>
      </c>
      <c r="DC202" s="18">
        <v>7.25</v>
      </c>
      <c r="DD202" s="18">
        <v>15</v>
      </c>
      <c r="DE202" s="11">
        <v>2.75</v>
      </c>
      <c r="DF202" s="11">
        <v>12</v>
      </c>
      <c r="DG202" s="11">
        <v>2.875</v>
      </c>
      <c r="DH202" s="11">
        <v>24.375</v>
      </c>
      <c r="DI202" s="42">
        <v>30</v>
      </c>
      <c r="DJ202" s="11">
        <v>1560</v>
      </c>
      <c r="DK202" s="43" t="s">
        <v>5396</v>
      </c>
      <c r="DL202" s="90" t="s">
        <v>3796</v>
      </c>
      <c r="DM202" s="18">
        <v>0</v>
      </c>
      <c r="DN202" s="18" t="s">
        <v>3797</v>
      </c>
      <c r="DO202" t="s">
        <v>5072</v>
      </c>
      <c r="DP202">
        <v>12800</v>
      </c>
      <c r="DQ202" t="s">
        <v>5064</v>
      </c>
      <c r="DR202" s="16" t="s">
        <v>290</v>
      </c>
    </row>
    <row r="203" spans="1:122" x14ac:dyDescent="0.35">
      <c r="A203" s="158" t="s">
        <v>6621</v>
      </c>
      <c r="B203" s="11">
        <v>18</v>
      </c>
      <c r="C203">
        <v>80</v>
      </c>
      <c r="D203" t="s">
        <v>299</v>
      </c>
      <c r="E203" s="21" t="s">
        <v>290</v>
      </c>
      <c r="F203" s="11">
        <v>18</v>
      </c>
      <c r="G203" s="13">
        <v>16.126000000000001</v>
      </c>
      <c r="H203" s="11">
        <v>0.93700000000000006</v>
      </c>
      <c r="I203" t="s">
        <v>290</v>
      </c>
      <c r="J203">
        <v>80</v>
      </c>
      <c r="K203" s="21" t="s">
        <v>290</v>
      </c>
      <c r="L203" s="1" t="s">
        <v>299</v>
      </c>
      <c r="M203" t="s">
        <v>290</v>
      </c>
      <c r="N203" s="159" t="s">
        <v>290</v>
      </c>
      <c r="P203" s="18" t="s">
        <v>290</v>
      </c>
      <c r="Q203" s="18" t="s">
        <v>290</v>
      </c>
      <c r="S203" t="s">
        <v>290</v>
      </c>
      <c r="T203" t="s">
        <v>290</v>
      </c>
      <c r="V203" t="s">
        <v>290</v>
      </c>
      <c r="X203" s="158" t="s">
        <v>6621</v>
      </c>
      <c r="Y203" s="11">
        <v>18</v>
      </c>
      <c r="Z203">
        <v>80</v>
      </c>
      <c r="AA203" t="s">
        <v>299</v>
      </c>
      <c r="AB203" s="21" t="s">
        <v>290</v>
      </c>
      <c r="AC203" s="11">
        <v>18</v>
      </c>
      <c r="AD203" s="13">
        <v>16.126000000000001</v>
      </c>
      <c r="AE203" s="11">
        <v>0.93700000000000006</v>
      </c>
      <c r="AF203" t="s">
        <v>290</v>
      </c>
      <c r="AG203">
        <v>80</v>
      </c>
      <c r="AH203" s="21" t="s">
        <v>290</v>
      </c>
      <c r="AI203" s="1" t="s">
        <v>299</v>
      </c>
      <c r="AJ203" t="s">
        <v>290</v>
      </c>
      <c r="AK203" s="159" t="s">
        <v>290</v>
      </c>
      <c r="CO203" t="s">
        <v>4021</v>
      </c>
      <c r="CP203">
        <v>2.4424999999999999</v>
      </c>
      <c r="CR203" s="94" t="s">
        <v>5397</v>
      </c>
      <c r="CS203" s="95" t="s">
        <v>290</v>
      </c>
      <c r="CT203" s="94">
        <v>150</v>
      </c>
      <c r="CU203" s="94">
        <v>1</v>
      </c>
      <c r="CV203" s="9">
        <v>9</v>
      </c>
      <c r="CW203" s="9" t="s">
        <v>5398</v>
      </c>
      <c r="CX203" s="102">
        <v>1</v>
      </c>
      <c r="CY203" s="9">
        <v>2</v>
      </c>
      <c r="CZ203" s="9">
        <v>0.5</v>
      </c>
      <c r="DA203" s="106">
        <v>150</v>
      </c>
      <c r="DB203" s="96">
        <v>4.25</v>
      </c>
      <c r="DC203" s="96">
        <v>0.5625</v>
      </c>
      <c r="DD203" s="96">
        <v>2</v>
      </c>
      <c r="DE203" s="9">
        <v>0.5</v>
      </c>
      <c r="DF203" s="9">
        <v>4</v>
      </c>
      <c r="DG203" s="9">
        <v>0.625</v>
      </c>
      <c r="DH203" s="9">
        <v>3.125</v>
      </c>
      <c r="DI203" s="9">
        <v>90</v>
      </c>
      <c r="DJ203" s="9">
        <v>8</v>
      </c>
      <c r="DK203" s="94" t="s">
        <v>5065</v>
      </c>
      <c r="DL203" s="97" t="s">
        <v>3796</v>
      </c>
      <c r="DM203" s="94">
        <v>0</v>
      </c>
      <c r="DN203" s="94" t="s">
        <v>5399</v>
      </c>
      <c r="DO203" s="94" t="s">
        <v>5066</v>
      </c>
      <c r="DP203" s="94">
        <v>6447714</v>
      </c>
      <c r="DQ203" s="94"/>
      <c r="DR203" s="95" t="s">
        <v>290</v>
      </c>
    </row>
    <row r="204" spans="1:122" x14ac:dyDescent="0.35">
      <c r="A204" s="158" t="s">
        <v>6622</v>
      </c>
      <c r="B204" s="11">
        <v>18</v>
      </c>
      <c r="C204">
        <v>100</v>
      </c>
      <c r="D204" t="s">
        <v>299</v>
      </c>
      <c r="E204" s="21" t="s">
        <v>290</v>
      </c>
      <c r="F204" s="11">
        <v>18</v>
      </c>
      <c r="G204" s="13">
        <v>15.688000000000001</v>
      </c>
      <c r="H204" s="11">
        <v>1.1559999999999999</v>
      </c>
      <c r="I204" t="s">
        <v>290</v>
      </c>
      <c r="J204">
        <v>100</v>
      </c>
      <c r="K204" s="21" t="s">
        <v>290</v>
      </c>
      <c r="L204" s="1" t="s">
        <v>299</v>
      </c>
      <c r="M204" t="s">
        <v>290</v>
      </c>
      <c r="N204" s="159" t="s">
        <v>290</v>
      </c>
      <c r="P204" s="18" t="s">
        <v>290</v>
      </c>
      <c r="Q204" s="18" t="s">
        <v>290</v>
      </c>
      <c r="S204" t="s">
        <v>290</v>
      </c>
      <c r="T204" t="s">
        <v>290</v>
      </c>
      <c r="V204" t="s">
        <v>290</v>
      </c>
      <c r="X204" s="158" t="s">
        <v>6622</v>
      </c>
      <c r="Y204" s="11">
        <v>18</v>
      </c>
      <c r="Z204">
        <v>100</v>
      </c>
      <c r="AA204" t="s">
        <v>299</v>
      </c>
      <c r="AB204" s="21" t="s">
        <v>290</v>
      </c>
      <c r="AC204" s="11">
        <v>18</v>
      </c>
      <c r="AD204" s="13">
        <v>15.688000000000001</v>
      </c>
      <c r="AE204" s="11">
        <v>1.1559999999999999</v>
      </c>
      <c r="AF204" t="s">
        <v>290</v>
      </c>
      <c r="AG204">
        <v>100</v>
      </c>
      <c r="AH204" s="21" t="s">
        <v>290</v>
      </c>
      <c r="AI204" s="1" t="s">
        <v>299</v>
      </c>
      <c r="AJ204" t="s">
        <v>290</v>
      </c>
      <c r="AK204" s="159" t="s">
        <v>290</v>
      </c>
      <c r="CO204" t="s">
        <v>4022</v>
      </c>
      <c r="CP204">
        <v>2.4424999999999999</v>
      </c>
      <c r="CR204" t="s">
        <v>5400</v>
      </c>
      <c r="CS204" s="16" t="s">
        <v>290</v>
      </c>
      <c r="CT204" s="14">
        <v>150</v>
      </c>
      <c r="CU204" s="14">
        <v>1</v>
      </c>
      <c r="CV204" s="11">
        <v>9</v>
      </c>
      <c r="CW204" s="11" t="s">
        <v>5398</v>
      </c>
      <c r="CX204" s="103">
        <v>1</v>
      </c>
      <c r="CY204" s="11">
        <v>2</v>
      </c>
      <c r="CZ204" s="42">
        <v>0.5</v>
      </c>
      <c r="DA204" s="107">
        <v>150</v>
      </c>
      <c r="DB204" s="18">
        <v>4.25</v>
      </c>
      <c r="DC204" s="18">
        <v>0.5625</v>
      </c>
      <c r="DD204" s="18">
        <v>2</v>
      </c>
      <c r="DE204" s="11">
        <v>0.5</v>
      </c>
      <c r="DF204" s="11">
        <v>4</v>
      </c>
      <c r="DG204" s="11">
        <v>0.625</v>
      </c>
      <c r="DH204" s="11">
        <v>3.125</v>
      </c>
      <c r="DI204" s="42">
        <v>90</v>
      </c>
      <c r="DJ204" s="11">
        <v>8</v>
      </c>
      <c r="DK204" s="43" t="s">
        <v>5068</v>
      </c>
      <c r="DL204" s="90" t="s">
        <v>3796</v>
      </c>
      <c r="DM204" s="18">
        <v>0</v>
      </c>
      <c r="DN204" s="18" t="s">
        <v>5399</v>
      </c>
      <c r="DO204" t="s">
        <v>5069</v>
      </c>
      <c r="DP204">
        <v>65280</v>
      </c>
      <c r="DQ204" t="s">
        <v>5397</v>
      </c>
      <c r="DR204" s="16" t="s">
        <v>290</v>
      </c>
    </row>
    <row r="205" spans="1:122" x14ac:dyDescent="0.35">
      <c r="A205" s="158" t="s">
        <v>6623</v>
      </c>
      <c r="B205" s="11">
        <v>18</v>
      </c>
      <c r="C205">
        <v>120</v>
      </c>
      <c r="D205" t="s">
        <v>299</v>
      </c>
      <c r="E205" s="21" t="s">
        <v>290</v>
      </c>
      <c r="F205" s="11">
        <v>18</v>
      </c>
      <c r="G205" s="13">
        <v>15.25</v>
      </c>
      <c r="H205" s="11">
        <v>1.375</v>
      </c>
      <c r="I205" t="s">
        <v>290</v>
      </c>
      <c r="J205">
        <v>120</v>
      </c>
      <c r="K205" s="21" t="s">
        <v>290</v>
      </c>
      <c r="L205" s="1" t="s">
        <v>299</v>
      </c>
      <c r="M205" t="s">
        <v>290</v>
      </c>
      <c r="N205" s="159" t="s">
        <v>290</v>
      </c>
      <c r="P205" s="18" t="s">
        <v>290</v>
      </c>
      <c r="Q205" s="18" t="s">
        <v>290</v>
      </c>
      <c r="S205" t="s">
        <v>290</v>
      </c>
      <c r="T205" t="s">
        <v>290</v>
      </c>
      <c r="V205" t="s">
        <v>290</v>
      </c>
      <c r="X205" s="158" t="s">
        <v>6623</v>
      </c>
      <c r="Y205" s="11">
        <v>18</v>
      </c>
      <c r="Z205">
        <v>120</v>
      </c>
      <c r="AA205" t="s">
        <v>299</v>
      </c>
      <c r="AB205" s="21" t="s">
        <v>290</v>
      </c>
      <c r="AC205" s="11">
        <v>18</v>
      </c>
      <c r="AD205" s="13">
        <v>15.25</v>
      </c>
      <c r="AE205" s="11">
        <v>1.375</v>
      </c>
      <c r="AF205" t="s">
        <v>290</v>
      </c>
      <c r="AG205">
        <v>120</v>
      </c>
      <c r="AH205" s="21" t="s">
        <v>290</v>
      </c>
      <c r="AI205" s="1" t="s">
        <v>299</v>
      </c>
      <c r="AJ205" t="s">
        <v>290</v>
      </c>
      <c r="AK205" s="159" t="s">
        <v>290</v>
      </c>
      <c r="CO205" t="s">
        <v>4023</v>
      </c>
      <c r="CP205">
        <v>2.4424999999999999</v>
      </c>
      <c r="CR205" t="s">
        <v>5401</v>
      </c>
      <c r="CS205" s="16" t="s">
        <v>290</v>
      </c>
      <c r="CT205" s="14">
        <v>150</v>
      </c>
      <c r="CU205" s="14">
        <v>1.25</v>
      </c>
      <c r="CV205" s="11">
        <v>9</v>
      </c>
      <c r="CW205" s="11" t="s">
        <v>5398</v>
      </c>
      <c r="CX205" s="103">
        <v>1.25</v>
      </c>
      <c r="CY205" s="11">
        <v>2.375</v>
      </c>
      <c r="CZ205" s="42">
        <v>0.5625</v>
      </c>
      <c r="DA205" s="107">
        <v>150</v>
      </c>
      <c r="DB205" s="18">
        <v>4.625</v>
      </c>
      <c r="DC205" s="18">
        <v>0.625</v>
      </c>
      <c r="DD205" s="18">
        <v>2.5</v>
      </c>
      <c r="DE205" s="11">
        <v>0.5</v>
      </c>
      <c r="DF205" s="11">
        <v>4</v>
      </c>
      <c r="DG205" s="11">
        <v>0.625</v>
      </c>
      <c r="DH205" s="11">
        <v>3.5</v>
      </c>
      <c r="DI205" s="42">
        <v>90</v>
      </c>
      <c r="DJ205" s="11">
        <v>10</v>
      </c>
      <c r="DK205" s="43" t="s">
        <v>5071</v>
      </c>
      <c r="DL205" s="90" t="s">
        <v>3796</v>
      </c>
      <c r="DM205" s="18">
        <v>0</v>
      </c>
      <c r="DN205" s="18" t="s">
        <v>5399</v>
      </c>
      <c r="DO205" t="s">
        <v>5072</v>
      </c>
      <c r="DP205">
        <v>12800</v>
      </c>
      <c r="DQ205" t="s">
        <v>5397</v>
      </c>
      <c r="DR205" s="16" t="s">
        <v>290</v>
      </c>
    </row>
    <row r="206" spans="1:122" x14ac:dyDescent="0.35">
      <c r="A206" s="158" t="s">
        <v>6624</v>
      </c>
      <c r="B206" s="11">
        <v>18</v>
      </c>
      <c r="C206">
        <v>140</v>
      </c>
      <c r="D206" t="s">
        <v>299</v>
      </c>
      <c r="E206" s="21" t="s">
        <v>290</v>
      </c>
      <c r="F206" s="11">
        <v>18</v>
      </c>
      <c r="G206" s="13">
        <v>14.875999999999999</v>
      </c>
      <c r="H206" s="11">
        <v>1.5620000000000001</v>
      </c>
      <c r="I206" t="s">
        <v>290</v>
      </c>
      <c r="J206">
        <v>140</v>
      </c>
      <c r="K206" s="21" t="s">
        <v>290</v>
      </c>
      <c r="L206" s="1" t="s">
        <v>299</v>
      </c>
      <c r="M206" t="s">
        <v>290</v>
      </c>
      <c r="N206" s="159" t="s">
        <v>290</v>
      </c>
      <c r="P206" s="18" t="s">
        <v>290</v>
      </c>
      <c r="Q206" s="18" t="s">
        <v>290</v>
      </c>
      <c r="S206" t="s">
        <v>290</v>
      </c>
      <c r="T206" t="s">
        <v>290</v>
      </c>
      <c r="V206" t="s">
        <v>290</v>
      </c>
      <c r="X206" s="158" t="s">
        <v>6624</v>
      </c>
      <c r="Y206" s="11">
        <v>18</v>
      </c>
      <c r="Z206">
        <v>140</v>
      </c>
      <c r="AA206" t="s">
        <v>299</v>
      </c>
      <c r="AB206" s="21" t="s">
        <v>290</v>
      </c>
      <c r="AC206" s="11">
        <v>18</v>
      </c>
      <c r="AD206" s="13">
        <v>14.875999999999999</v>
      </c>
      <c r="AE206" s="11">
        <v>1.5620000000000001</v>
      </c>
      <c r="AF206" t="s">
        <v>290</v>
      </c>
      <c r="AG206">
        <v>140</v>
      </c>
      <c r="AH206" s="21" t="s">
        <v>290</v>
      </c>
      <c r="AI206" s="1" t="s">
        <v>299</v>
      </c>
      <c r="AJ206" t="s">
        <v>290</v>
      </c>
      <c r="AK206" s="159" t="s">
        <v>290</v>
      </c>
      <c r="CO206" t="s">
        <v>4024</v>
      </c>
      <c r="CP206">
        <v>2.4424999999999999</v>
      </c>
      <c r="CR206" t="s">
        <v>5402</v>
      </c>
      <c r="CS206" s="16" t="s">
        <v>290</v>
      </c>
      <c r="CT206" s="14">
        <v>150</v>
      </c>
      <c r="CU206" s="14">
        <v>1.5</v>
      </c>
      <c r="CV206" s="11">
        <v>9</v>
      </c>
      <c r="CW206" s="11" t="s">
        <v>5398</v>
      </c>
      <c r="CX206" s="103">
        <v>1.5</v>
      </c>
      <c r="CY206" s="11">
        <v>2.625</v>
      </c>
      <c r="CZ206" s="42">
        <v>0.5625</v>
      </c>
      <c r="DA206" s="107">
        <v>150</v>
      </c>
      <c r="DB206" s="18">
        <v>5</v>
      </c>
      <c r="DC206" s="18">
        <v>0.6875</v>
      </c>
      <c r="DD206" s="18">
        <v>2.875</v>
      </c>
      <c r="DE206" s="11">
        <v>0.5</v>
      </c>
      <c r="DF206" s="11">
        <v>4</v>
      </c>
      <c r="DG206" s="11">
        <v>0.625</v>
      </c>
      <c r="DH206">
        <v>3.875</v>
      </c>
      <c r="DI206" s="42">
        <v>90</v>
      </c>
      <c r="DJ206" s="11">
        <v>12</v>
      </c>
      <c r="DK206" s="43" t="s">
        <v>5074</v>
      </c>
      <c r="DL206" s="90" t="s">
        <v>3796</v>
      </c>
      <c r="DM206" s="18">
        <v>0</v>
      </c>
      <c r="DN206" s="18" t="s">
        <v>5399</v>
      </c>
      <c r="DO206" t="s">
        <v>5075</v>
      </c>
      <c r="DP206">
        <v>11861940</v>
      </c>
      <c r="DQ206" t="s">
        <v>5397</v>
      </c>
      <c r="DR206" s="16" t="s">
        <v>290</v>
      </c>
    </row>
    <row r="207" spans="1:122" x14ac:dyDescent="0.35">
      <c r="A207" s="158" t="s">
        <v>6625</v>
      </c>
      <c r="B207" s="11">
        <v>18</v>
      </c>
      <c r="C207" s="11">
        <v>160</v>
      </c>
      <c r="D207" t="s">
        <v>299</v>
      </c>
      <c r="E207" s="21" t="s">
        <v>290</v>
      </c>
      <c r="F207" s="11">
        <v>18</v>
      </c>
      <c r="G207" s="13">
        <v>14.438000000000001</v>
      </c>
      <c r="H207" s="11">
        <v>1.7809999999999999</v>
      </c>
      <c r="I207" t="s">
        <v>290</v>
      </c>
      <c r="J207" s="11">
        <v>160</v>
      </c>
      <c r="K207" s="21" t="s">
        <v>290</v>
      </c>
      <c r="L207" s="1" t="s">
        <v>299</v>
      </c>
      <c r="M207" t="s">
        <v>290</v>
      </c>
      <c r="N207" s="159" t="s">
        <v>290</v>
      </c>
      <c r="P207" s="18" t="s">
        <v>290</v>
      </c>
      <c r="Q207" s="18" t="s">
        <v>290</v>
      </c>
      <c r="S207" t="s">
        <v>290</v>
      </c>
      <c r="T207" t="s">
        <v>290</v>
      </c>
      <c r="V207" t="s">
        <v>290</v>
      </c>
      <c r="X207" s="158" t="s">
        <v>6625</v>
      </c>
      <c r="Y207" s="11">
        <v>18</v>
      </c>
      <c r="Z207" s="11">
        <v>160</v>
      </c>
      <c r="AA207" t="s">
        <v>299</v>
      </c>
      <c r="AB207" s="21" t="s">
        <v>290</v>
      </c>
      <c r="AC207" s="11">
        <v>18</v>
      </c>
      <c r="AD207" s="13">
        <v>14.438000000000001</v>
      </c>
      <c r="AE207" s="11">
        <v>1.7809999999999999</v>
      </c>
      <c r="AF207" t="s">
        <v>290</v>
      </c>
      <c r="AG207" s="11">
        <v>160</v>
      </c>
      <c r="AH207" s="21" t="s">
        <v>290</v>
      </c>
      <c r="AI207" s="1" t="s">
        <v>299</v>
      </c>
      <c r="AJ207" t="s">
        <v>290</v>
      </c>
      <c r="AK207" s="159" t="s">
        <v>290</v>
      </c>
      <c r="CO207" t="s">
        <v>4025</v>
      </c>
      <c r="CP207">
        <v>2.4424999999999999</v>
      </c>
      <c r="CR207" t="s">
        <v>5403</v>
      </c>
      <c r="CS207" s="16" t="s">
        <v>290</v>
      </c>
      <c r="CT207" s="14">
        <v>150</v>
      </c>
      <c r="CU207" s="14">
        <v>2</v>
      </c>
      <c r="CV207" s="11">
        <v>9</v>
      </c>
      <c r="CW207" s="11" t="s">
        <v>5398</v>
      </c>
      <c r="CX207" s="103">
        <v>2</v>
      </c>
      <c r="CY207" s="11">
        <v>3.25</v>
      </c>
      <c r="CZ207" s="42">
        <v>0.625</v>
      </c>
      <c r="DA207" s="107">
        <v>150</v>
      </c>
      <c r="DB207" s="18">
        <v>6</v>
      </c>
      <c r="DC207" s="18">
        <v>0.75</v>
      </c>
      <c r="DD207" s="18">
        <v>3.625</v>
      </c>
      <c r="DE207" s="11">
        <v>0.625</v>
      </c>
      <c r="DF207" s="11">
        <v>4</v>
      </c>
      <c r="DG207" s="11">
        <v>0.75</v>
      </c>
      <c r="DH207" s="11">
        <v>4.75</v>
      </c>
      <c r="DI207" s="42">
        <v>90</v>
      </c>
      <c r="DJ207" s="11">
        <v>16</v>
      </c>
      <c r="DK207" s="43" t="s">
        <v>5077</v>
      </c>
      <c r="DL207" s="90" t="s">
        <v>3796</v>
      </c>
      <c r="DM207" s="18">
        <v>0</v>
      </c>
      <c r="DN207" s="18" t="s">
        <v>5399</v>
      </c>
      <c r="DO207" t="s">
        <v>5078</v>
      </c>
      <c r="DP207">
        <v>1262987</v>
      </c>
      <c r="DQ207" t="s">
        <v>5397</v>
      </c>
      <c r="DR207" s="16" t="s">
        <v>290</v>
      </c>
    </row>
    <row r="208" spans="1:122" x14ac:dyDescent="0.35">
      <c r="A208" s="160" t="s">
        <v>6626</v>
      </c>
      <c r="B208" s="2">
        <v>18</v>
      </c>
      <c r="C208" s="2" t="s">
        <v>272</v>
      </c>
      <c r="D208" s="4" t="s">
        <v>299</v>
      </c>
      <c r="E208" s="22" t="s">
        <v>290</v>
      </c>
      <c r="F208" s="2">
        <v>18</v>
      </c>
      <c r="G208" s="5">
        <v>17</v>
      </c>
      <c r="H208" s="2">
        <v>0.5</v>
      </c>
      <c r="I208" s="4" t="s">
        <v>272</v>
      </c>
      <c r="J208" s="2">
        <v>2</v>
      </c>
      <c r="K208" s="22" t="s">
        <v>290</v>
      </c>
      <c r="L208" s="6" t="s">
        <v>299</v>
      </c>
      <c r="M208" s="4" t="s">
        <v>290</v>
      </c>
      <c r="N208" s="161" t="s">
        <v>290</v>
      </c>
      <c r="P208" s="18" t="s">
        <v>290</v>
      </c>
      <c r="Q208" s="18" t="s">
        <v>290</v>
      </c>
      <c r="S208" t="s">
        <v>290</v>
      </c>
      <c r="T208" t="s">
        <v>290</v>
      </c>
      <c r="V208" t="s">
        <v>290</v>
      </c>
      <c r="X208" s="160" t="s">
        <v>6626</v>
      </c>
      <c r="Y208" s="2">
        <v>18</v>
      </c>
      <c r="Z208" s="2" t="s">
        <v>272</v>
      </c>
      <c r="AA208" s="4" t="s">
        <v>299</v>
      </c>
      <c r="AB208" s="22" t="s">
        <v>290</v>
      </c>
      <c r="AC208" s="2">
        <v>18</v>
      </c>
      <c r="AD208" s="5">
        <v>17</v>
      </c>
      <c r="AE208" s="2">
        <v>0.5</v>
      </c>
      <c r="AF208" s="4" t="s">
        <v>272</v>
      </c>
      <c r="AG208" s="2">
        <v>2</v>
      </c>
      <c r="AH208" s="22" t="s">
        <v>290</v>
      </c>
      <c r="AI208" s="6" t="s">
        <v>299</v>
      </c>
      <c r="AJ208" s="4" t="s">
        <v>290</v>
      </c>
      <c r="AK208" s="161" t="s">
        <v>290</v>
      </c>
      <c r="CO208" t="s">
        <v>4026</v>
      </c>
      <c r="CP208">
        <v>2.4424999999999999</v>
      </c>
      <c r="CR208" t="s">
        <v>5404</v>
      </c>
      <c r="CS208" s="16" t="s">
        <v>290</v>
      </c>
      <c r="CT208" s="14">
        <v>150</v>
      </c>
      <c r="CU208" s="14">
        <v>2.5</v>
      </c>
      <c r="CV208" s="11">
        <v>9</v>
      </c>
      <c r="CW208" s="11" t="s">
        <v>5398</v>
      </c>
      <c r="CX208" s="103">
        <v>2.5</v>
      </c>
      <c r="CY208" s="11">
        <v>3.75</v>
      </c>
      <c r="CZ208" s="42">
        <v>0.625</v>
      </c>
      <c r="DA208" s="107">
        <v>150</v>
      </c>
      <c r="DB208" s="18">
        <v>7</v>
      </c>
      <c r="DC208" s="18">
        <v>0.875</v>
      </c>
      <c r="DD208" s="18">
        <v>4.125</v>
      </c>
      <c r="DE208" s="11">
        <v>0.625</v>
      </c>
      <c r="DF208" s="11">
        <v>4</v>
      </c>
      <c r="DG208" s="11">
        <v>0.75</v>
      </c>
      <c r="DH208" s="11">
        <v>5.5</v>
      </c>
      <c r="DI208" s="42">
        <v>90</v>
      </c>
      <c r="DJ208" s="11">
        <v>21</v>
      </c>
      <c r="DK208" s="43" t="s">
        <v>5080</v>
      </c>
      <c r="DL208" s="90" t="s">
        <v>3796</v>
      </c>
      <c r="DM208" s="18">
        <v>0</v>
      </c>
      <c r="DN208" s="18" t="s">
        <v>5399</v>
      </c>
      <c r="DO208" t="s">
        <v>5081</v>
      </c>
      <c r="DP208">
        <v>7448044</v>
      </c>
      <c r="DQ208" t="s">
        <v>5397</v>
      </c>
      <c r="DR208" s="16" t="s">
        <v>290</v>
      </c>
    </row>
    <row r="209" spans="1:122" x14ac:dyDescent="0.35">
      <c r="A209" s="156" t="s">
        <v>6627</v>
      </c>
      <c r="B209" s="11">
        <v>20</v>
      </c>
      <c r="C209" s="11">
        <v>10</v>
      </c>
      <c r="D209" t="s">
        <v>299</v>
      </c>
      <c r="E209" s="21" t="s">
        <v>290</v>
      </c>
      <c r="F209" s="11">
        <v>20</v>
      </c>
      <c r="G209" s="13">
        <v>19.5</v>
      </c>
      <c r="H209" s="11">
        <v>0.25</v>
      </c>
      <c r="I209" t="s">
        <v>290</v>
      </c>
      <c r="J209" s="11">
        <v>10</v>
      </c>
      <c r="K209" s="21" t="s">
        <v>290</v>
      </c>
      <c r="L209" s="11" t="s">
        <v>299</v>
      </c>
      <c r="M209" t="s">
        <v>290</v>
      </c>
      <c r="N209" s="159" t="s">
        <v>290</v>
      </c>
      <c r="P209" s="18" t="s">
        <v>290</v>
      </c>
      <c r="Q209" s="18" t="s">
        <v>290</v>
      </c>
      <c r="S209" t="s">
        <v>290</v>
      </c>
      <c r="T209" t="s">
        <v>290</v>
      </c>
      <c r="V209" t="s">
        <v>290</v>
      </c>
      <c r="X209" s="156" t="s">
        <v>6627</v>
      </c>
      <c r="Y209" s="11">
        <v>20</v>
      </c>
      <c r="Z209" s="11">
        <v>10</v>
      </c>
      <c r="AA209" t="s">
        <v>299</v>
      </c>
      <c r="AB209" s="21" t="s">
        <v>290</v>
      </c>
      <c r="AC209" s="11">
        <v>20</v>
      </c>
      <c r="AD209" s="13">
        <v>19.5</v>
      </c>
      <c r="AE209" s="11">
        <v>0.25</v>
      </c>
      <c r="AF209" t="s">
        <v>290</v>
      </c>
      <c r="AG209" s="11">
        <v>10</v>
      </c>
      <c r="AH209" s="21" t="s">
        <v>290</v>
      </c>
      <c r="AI209" s="11" t="s">
        <v>299</v>
      </c>
      <c r="AJ209" t="s">
        <v>290</v>
      </c>
      <c r="AK209" s="159" t="s">
        <v>290</v>
      </c>
      <c r="CO209" t="s">
        <v>4027</v>
      </c>
      <c r="CP209">
        <v>2.4424999999999999</v>
      </c>
      <c r="CR209" t="s">
        <v>5405</v>
      </c>
      <c r="CS209" s="16" t="s">
        <v>290</v>
      </c>
      <c r="CT209" s="14">
        <v>150</v>
      </c>
      <c r="CU209" s="14">
        <v>3</v>
      </c>
      <c r="CV209" s="11">
        <v>9</v>
      </c>
      <c r="CW209" s="11" t="s">
        <v>5398</v>
      </c>
      <c r="CX209" s="103">
        <v>3</v>
      </c>
      <c r="CY209" s="11">
        <v>4.25</v>
      </c>
      <c r="CZ209" s="42">
        <v>0.625</v>
      </c>
      <c r="DA209" s="107">
        <v>150</v>
      </c>
      <c r="DB209" s="18">
        <v>7.5</v>
      </c>
      <c r="DC209" s="14">
        <v>0.9375</v>
      </c>
      <c r="DD209" s="18">
        <v>5</v>
      </c>
      <c r="DE209" s="11">
        <v>0.625</v>
      </c>
      <c r="DF209" s="11">
        <v>4</v>
      </c>
      <c r="DG209" s="11">
        <v>0.75</v>
      </c>
      <c r="DH209" s="11">
        <v>6</v>
      </c>
      <c r="DI209" s="42">
        <v>90</v>
      </c>
      <c r="DJ209" s="11">
        <v>24</v>
      </c>
      <c r="DK209" s="43" t="s">
        <v>5083</v>
      </c>
      <c r="DL209" s="90" t="s">
        <v>3796</v>
      </c>
      <c r="DM209" s="18">
        <v>0</v>
      </c>
      <c r="DN209" s="18" t="s">
        <v>5399</v>
      </c>
      <c r="DO209" t="s">
        <v>5084</v>
      </c>
      <c r="DP209">
        <v>16777215</v>
      </c>
      <c r="DQ209" t="s">
        <v>5397</v>
      </c>
      <c r="DR209" s="16" t="s">
        <v>290</v>
      </c>
    </row>
    <row r="210" spans="1:122" x14ac:dyDescent="0.35">
      <c r="A210" s="158" t="s">
        <v>6628</v>
      </c>
      <c r="B210" s="11">
        <v>20</v>
      </c>
      <c r="C210" s="11">
        <v>20</v>
      </c>
      <c r="D210" t="s">
        <v>299</v>
      </c>
      <c r="E210" s="21" t="s">
        <v>290</v>
      </c>
      <c r="F210" s="11">
        <v>20</v>
      </c>
      <c r="G210" s="13">
        <v>19.25</v>
      </c>
      <c r="H210" s="11">
        <v>0.375</v>
      </c>
      <c r="I210" t="s">
        <v>290</v>
      </c>
      <c r="J210" s="11">
        <v>20</v>
      </c>
      <c r="K210" s="21" t="s">
        <v>290</v>
      </c>
      <c r="L210" s="1" t="s">
        <v>299</v>
      </c>
      <c r="M210" t="s">
        <v>290</v>
      </c>
      <c r="N210" s="159" t="s">
        <v>290</v>
      </c>
      <c r="P210" s="18" t="s">
        <v>290</v>
      </c>
      <c r="Q210" s="18" t="s">
        <v>290</v>
      </c>
      <c r="S210" t="s">
        <v>290</v>
      </c>
      <c r="T210" t="s">
        <v>290</v>
      </c>
      <c r="V210" t="s">
        <v>290</v>
      </c>
      <c r="X210" s="158" t="s">
        <v>6628</v>
      </c>
      <c r="Y210" s="11">
        <v>20</v>
      </c>
      <c r="Z210" s="11">
        <v>20</v>
      </c>
      <c r="AA210" t="s">
        <v>299</v>
      </c>
      <c r="AB210" s="21" t="s">
        <v>290</v>
      </c>
      <c r="AC210" s="11">
        <v>20</v>
      </c>
      <c r="AD210" s="13">
        <v>19.25</v>
      </c>
      <c r="AE210" s="11">
        <v>0.375</v>
      </c>
      <c r="AF210" t="s">
        <v>290</v>
      </c>
      <c r="AG210" s="11">
        <v>20</v>
      </c>
      <c r="AH210" s="21" t="s">
        <v>290</v>
      </c>
      <c r="AI210" s="1" t="s">
        <v>299</v>
      </c>
      <c r="AJ210" t="s">
        <v>290</v>
      </c>
      <c r="AK210" s="159" t="s">
        <v>290</v>
      </c>
      <c r="CO210" t="s">
        <v>4028</v>
      </c>
      <c r="CP210">
        <v>2.5625</v>
      </c>
      <c r="CR210" t="s">
        <v>5406</v>
      </c>
      <c r="CS210" s="16" t="s">
        <v>290</v>
      </c>
      <c r="CT210" s="14">
        <v>150</v>
      </c>
      <c r="CU210" s="14">
        <v>3.5</v>
      </c>
      <c r="CV210" s="11">
        <v>9</v>
      </c>
      <c r="CW210" s="11" t="s">
        <v>5398</v>
      </c>
      <c r="CX210" s="103">
        <v>3.5</v>
      </c>
      <c r="CY210" s="11">
        <v>4.875</v>
      </c>
      <c r="CZ210" s="42">
        <v>0.6875</v>
      </c>
      <c r="DA210" s="107">
        <v>150</v>
      </c>
      <c r="DB210" s="18">
        <v>8.5</v>
      </c>
      <c r="DC210" s="18">
        <v>0.9375</v>
      </c>
      <c r="DD210" s="18">
        <v>5.5</v>
      </c>
      <c r="DE210" s="11">
        <v>0.625</v>
      </c>
      <c r="DF210" s="11">
        <v>8</v>
      </c>
      <c r="DG210" s="11">
        <v>0.75</v>
      </c>
      <c r="DH210" s="11">
        <v>7</v>
      </c>
      <c r="DI210" s="42">
        <v>45</v>
      </c>
      <c r="DJ210" s="11">
        <v>31</v>
      </c>
      <c r="DK210" s="43" t="s">
        <v>5086</v>
      </c>
      <c r="DL210" s="90" t="s">
        <v>3796</v>
      </c>
      <c r="DM210" s="18">
        <v>0</v>
      </c>
      <c r="DN210" s="18" t="s">
        <v>5399</v>
      </c>
      <c r="DO210" t="s">
        <v>5087</v>
      </c>
      <c r="DP210">
        <v>12632256</v>
      </c>
      <c r="DQ210" t="s">
        <v>5397</v>
      </c>
      <c r="DR210" s="16" t="s">
        <v>290</v>
      </c>
    </row>
    <row r="211" spans="1:122" x14ac:dyDescent="0.35">
      <c r="A211" s="158" t="s">
        <v>6629</v>
      </c>
      <c r="B211" s="11">
        <v>20</v>
      </c>
      <c r="C211">
        <v>30</v>
      </c>
      <c r="D211" t="s">
        <v>299</v>
      </c>
      <c r="E211" s="21" t="s">
        <v>290</v>
      </c>
      <c r="F211" s="11">
        <v>20</v>
      </c>
      <c r="G211" s="13">
        <v>19</v>
      </c>
      <c r="H211" s="11">
        <v>0.5</v>
      </c>
      <c r="I211" t="s">
        <v>290</v>
      </c>
      <c r="J211">
        <v>30</v>
      </c>
      <c r="K211" s="21" t="s">
        <v>290</v>
      </c>
      <c r="L211" s="1" t="s">
        <v>299</v>
      </c>
      <c r="M211" t="s">
        <v>290</v>
      </c>
      <c r="N211" s="159" t="s">
        <v>290</v>
      </c>
      <c r="P211" s="18" t="s">
        <v>290</v>
      </c>
      <c r="Q211" s="18" t="s">
        <v>290</v>
      </c>
      <c r="S211" t="s">
        <v>290</v>
      </c>
      <c r="T211" t="s">
        <v>290</v>
      </c>
      <c r="V211" t="s">
        <v>290</v>
      </c>
      <c r="X211" s="158" t="s">
        <v>6629</v>
      </c>
      <c r="Y211" s="11">
        <v>20</v>
      </c>
      <c r="Z211">
        <v>30</v>
      </c>
      <c r="AA211" t="s">
        <v>299</v>
      </c>
      <c r="AB211" s="21" t="s">
        <v>290</v>
      </c>
      <c r="AC211" s="11">
        <v>20</v>
      </c>
      <c r="AD211" s="13">
        <v>19</v>
      </c>
      <c r="AE211" s="11">
        <v>0.5</v>
      </c>
      <c r="AF211" t="s">
        <v>290</v>
      </c>
      <c r="AG211">
        <v>30</v>
      </c>
      <c r="AH211" s="21" t="s">
        <v>290</v>
      </c>
      <c r="AI211" s="1" t="s">
        <v>299</v>
      </c>
      <c r="AJ211" t="s">
        <v>290</v>
      </c>
      <c r="AK211" s="159" t="s">
        <v>290</v>
      </c>
      <c r="CO211" t="s">
        <v>4029</v>
      </c>
      <c r="CP211">
        <v>2.5625</v>
      </c>
      <c r="CR211" t="s">
        <v>5407</v>
      </c>
      <c r="CS211" s="16" t="s">
        <v>290</v>
      </c>
      <c r="CT211" s="14">
        <v>150</v>
      </c>
      <c r="CU211" s="14">
        <v>4</v>
      </c>
      <c r="CV211" s="11">
        <v>12</v>
      </c>
      <c r="CW211" s="11" t="s">
        <v>5398</v>
      </c>
      <c r="CX211" s="103">
        <v>4</v>
      </c>
      <c r="CY211" s="11">
        <v>5.5</v>
      </c>
      <c r="CZ211" s="42">
        <v>0.75</v>
      </c>
      <c r="DA211" s="107">
        <v>150</v>
      </c>
      <c r="DB211" s="18">
        <v>9</v>
      </c>
      <c r="DC211" s="18">
        <v>0.9375</v>
      </c>
      <c r="DD211" s="18">
        <v>6.1875</v>
      </c>
      <c r="DE211" s="11">
        <v>0.625</v>
      </c>
      <c r="DF211" s="11">
        <v>8</v>
      </c>
      <c r="DG211" s="11">
        <v>0.75</v>
      </c>
      <c r="DH211" s="11">
        <v>7.5</v>
      </c>
      <c r="DI211" s="42">
        <v>45</v>
      </c>
      <c r="DJ211" s="11">
        <v>47</v>
      </c>
      <c r="DK211" s="43" t="s">
        <v>5089</v>
      </c>
      <c r="DL211" s="90" t="s">
        <v>3796</v>
      </c>
      <c r="DM211" s="18">
        <v>0</v>
      </c>
      <c r="DN211" s="18" t="s">
        <v>5399</v>
      </c>
      <c r="DO211" t="s">
        <v>5090</v>
      </c>
      <c r="DP211">
        <v>255</v>
      </c>
      <c r="DQ211" t="s">
        <v>5397</v>
      </c>
      <c r="DR211" s="16" t="s">
        <v>290</v>
      </c>
    </row>
    <row r="212" spans="1:122" x14ac:dyDescent="0.35">
      <c r="A212" s="158" t="s">
        <v>6630</v>
      </c>
      <c r="B212" s="11">
        <v>20</v>
      </c>
      <c r="C212">
        <v>40</v>
      </c>
      <c r="D212" t="s">
        <v>299</v>
      </c>
      <c r="E212" s="21" t="s">
        <v>290</v>
      </c>
      <c r="F212" s="11">
        <v>20</v>
      </c>
      <c r="G212" s="13">
        <v>18.814</v>
      </c>
      <c r="H212" s="11">
        <v>0.59299999999999997</v>
      </c>
      <c r="I212" t="s">
        <v>290</v>
      </c>
      <c r="J212">
        <v>40</v>
      </c>
      <c r="K212" s="21" t="s">
        <v>290</v>
      </c>
      <c r="L212" s="1" t="s">
        <v>299</v>
      </c>
      <c r="M212" t="s">
        <v>290</v>
      </c>
      <c r="N212" s="159" t="s">
        <v>290</v>
      </c>
      <c r="P212" s="18" t="s">
        <v>290</v>
      </c>
      <c r="Q212" s="18" t="s">
        <v>290</v>
      </c>
      <c r="S212" t="s">
        <v>290</v>
      </c>
      <c r="T212" t="s">
        <v>290</v>
      </c>
      <c r="V212" t="s">
        <v>290</v>
      </c>
      <c r="X212" s="158" t="s">
        <v>6630</v>
      </c>
      <c r="Y212" s="11">
        <v>20</v>
      </c>
      <c r="Z212">
        <v>40</v>
      </c>
      <c r="AA212" t="s">
        <v>299</v>
      </c>
      <c r="AB212" s="21" t="s">
        <v>290</v>
      </c>
      <c r="AC212" s="11">
        <v>20</v>
      </c>
      <c r="AD212" s="13">
        <v>18.814</v>
      </c>
      <c r="AE212" s="11">
        <v>0.59299999999999997</v>
      </c>
      <c r="AF212" t="s">
        <v>290</v>
      </c>
      <c r="AG212">
        <v>40</v>
      </c>
      <c r="AH212" s="21" t="s">
        <v>290</v>
      </c>
      <c r="AI212" s="1" t="s">
        <v>299</v>
      </c>
      <c r="AJ212" t="s">
        <v>290</v>
      </c>
      <c r="AK212" s="159" t="s">
        <v>290</v>
      </c>
      <c r="CO212" t="s">
        <v>4030</v>
      </c>
      <c r="CP212">
        <v>2.5625</v>
      </c>
      <c r="CR212" t="s">
        <v>5408</v>
      </c>
      <c r="CS212" s="16" t="s">
        <v>290</v>
      </c>
      <c r="CT212" s="14">
        <v>150</v>
      </c>
      <c r="CU212" s="14">
        <v>5</v>
      </c>
      <c r="CV212" s="11">
        <v>12</v>
      </c>
      <c r="CW212" s="11" t="s">
        <v>5398</v>
      </c>
      <c r="CX212" s="103">
        <v>5</v>
      </c>
      <c r="CY212" s="11">
        <v>6.5</v>
      </c>
      <c r="CZ212" s="42">
        <v>0.75</v>
      </c>
      <c r="DA212" s="107">
        <v>150</v>
      </c>
      <c r="DB212" s="18">
        <v>10</v>
      </c>
      <c r="DC212" s="18">
        <v>0.9375</v>
      </c>
      <c r="DD212" s="18">
        <v>7.3125</v>
      </c>
      <c r="DE212" s="11">
        <v>0.75</v>
      </c>
      <c r="DF212" s="11">
        <v>8</v>
      </c>
      <c r="DG212" s="11">
        <v>0.875</v>
      </c>
      <c r="DH212" s="11">
        <v>8.5</v>
      </c>
      <c r="DI212" s="42">
        <v>45</v>
      </c>
      <c r="DJ212" s="11">
        <v>57</v>
      </c>
      <c r="DK212" s="43" t="s">
        <v>5092</v>
      </c>
      <c r="DL212" s="90" t="s">
        <v>3796</v>
      </c>
      <c r="DM212" s="18">
        <v>0</v>
      </c>
      <c r="DN212" s="18" t="s">
        <v>5399</v>
      </c>
      <c r="DO212" t="s">
        <v>5093</v>
      </c>
      <c r="DP212">
        <v>33023</v>
      </c>
      <c r="DQ212" t="s">
        <v>5397</v>
      </c>
      <c r="DR212" s="16" t="s">
        <v>290</v>
      </c>
    </row>
    <row r="213" spans="1:122" x14ac:dyDescent="0.35">
      <c r="A213" s="158" t="s">
        <v>6631</v>
      </c>
      <c r="B213" s="11">
        <v>20</v>
      </c>
      <c r="C213" t="s">
        <v>6422</v>
      </c>
      <c r="D213" t="s">
        <v>299</v>
      </c>
      <c r="E213" s="21" t="s">
        <v>290</v>
      </c>
      <c r="F213" s="11">
        <v>20</v>
      </c>
      <c r="G213" s="13">
        <v>19.25</v>
      </c>
      <c r="H213" s="11">
        <v>0.375</v>
      </c>
      <c r="I213" t="s">
        <v>6422</v>
      </c>
      <c r="J213">
        <v>1</v>
      </c>
      <c r="K213" s="21" t="s">
        <v>290</v>
      </c>
      <c r="L213" s="1" t="s">
        <v>299</v>
      </c>
      <c r="M213" t="s">
        <v>290</v>
      </c>
      <c r="N213" s="159" t="s">
        <v>290</v>
      </c>
      <c r="P213" s="18" t="s">
        <v>290</v>
      </c>
      <c r="Q213" s="18" t="s">
        <v>290</v>
      </c>
      <c r="S213" t="s">
        <v>290</v>
      </c>
      <c r="T213" t="s">
        <v>290</v>
      </c>
      <c r="V213" t="s">
        <v>290</v>
      </c>
      <c r="X213" s="158" t="s">
        <v>6631</v>
      </c>
      <c r="Y213" s="11">
        <v>20</v>
      </c>
      <c r="Z213" t="s">
        <v>6422</v>
      </c>
      <c r="AA213" t="s">
        <v>299</v>
      </c>
      <c r="AB213" s="21" t="s">
        <v>290</v>
      </c>
      <c r="AC213" s="11">
        <v>20</v>
      </c>
      <c r="AD213" s="13">
        <v>19.25</v>
      </c>
      <c r="AE213" s="11">
        <v>0.375</v>
      </c>
      <c r="AF213" t="s">
        <v>6422</v>
      </c>
      <c r="AG213">
        <v>1</v>
      </c>
      <c r="AH213" s="21" t="s">
        <v>290</v>
      </c>
      <c r="AI213" s="1" t="s">
        <v>299</v>
      </c>
      <c r="AJ213" t="s">
        <v>290</v>
      </c>
      <c r="AK213" s="159" t="s">
        <v>290</v>
      </c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51"/>
      <c r="CO213" t="s">
        <v>4031</v>
      </c>
      <c r="CP213">
        <v>2.5625</v>
      </c>
      <c r="CR213" t="s">
        <v>5409</v>
      </c>
      <c r="CS213" s="16" t="s">
        <v>290</v>
      </c>
      <c r="CT213" s="14">
        <v>150</v>
      </c>
      <c r="CU213" s="14">
        <v>6</v>
      </c>
      <c r="CV213" s="11">
        <v>12</v>
      </c>
      <c r="CW213" s="11" t="s">
        <v>5398</v>
      </c>
      <c r="CX213" s="103">
        <v>6</v>
      </c>
      <c r="CY213" s="11">
        <v>7.75</v>
      </c>
      <c r="CZ213" s="42">
        <v>0.875</v>
      </c>
      <c r="DA213" s="107">
        <v>150</v>
      </c>
      <c r="DB213" s="18">
        <v>11</v>
      </c>
      <c r="DC213" s="18">
        <v>1</v>
      </c>
      <c r="DD213" s="18">
        <v>8.5</v>
      </c>
      <c r="DE213" s="11">
        <v>0.75</v>
      </c>
      <c r="DF213" s="11">
        <v>8</v>
      </c>
      <c r="DG213" s="11">
        <v>0.875</v>
      </c>
      <c r="DH213" s="11">
        <v>9.5</v>
      </c>
      <c r="DI213" s="42">
        <v>45</v>
      </c>
      <c r="DJ213" s="11">
        <v>77</v>
      </c>
      <c r="DK213" s="43" t="s">
        <v>5095</v>
      </c>
      <c r="DL213" s="90" t="s">
        <v>3796</v>
      </c>
      <c r="DM213" s="18">
        <v>0</v>
      </c>
      <c r="DN213" s="18" t="s">
        <v>5399</v>
      </c>
      <c r="DO213" t="s">
        <v>5078</v>
      </c>
      <c r="DP213">
        <v>1262987</v>
      </c>
      <c r="DQ213" t="s">
        <v>5397</v>
      </c>
      <c r="DR213" s="16" t="s">
        <v>290</v>
      </c>
    </row>
    <row r="214" spans="1:122" x14ac:dyDescent="0.35">
      <c r="A214" s="158" t="s">
        <v>6632</v>
      </c>
      <c r="B214" s="11">
        <v>20</v>
      </c>
      <c r="C214">
        <v>60</v>
      </c>
      <c r="D214" t="s">
        <v>299</v>
      </c>
      <c r="E214" s="21" t="s">
        <v>290</v>
      </c>
      <c r="F214" s="11">
        <v>20</v>
      </c>
      <c r="G214" s="13">
        <v>18.376000000000001</v>
      </c>
      <c r="H214" s="11">
        <v>0.81200000000000006</v>
      </c>
      <c r="I214" t="s">
        <v>290</v>
      </c>
      <c r="J214">
        <v>60</v>
      </c>
      <c r="K214" s="21" t="s">
        <v>290</v>
      </c>
      <c r="L214" s="1" t="s">
        <v>299</v>
      </c>
      <c r="M214" t="s">
        <v>290</v>
      </c>
      <c r="N214" s="159" t="s">
        <v>290</v>
      </c>
      <c r="P214" s="18" t="s">
        <v>290</v>
      </c>
      <c r="Q214" s="18" t="s">
        <v>290</v>
      </c>
      <c r="S214" t="s">
        <v>290</v>
      </c>
      <c r="T214" t="s">
        <v>290</v>
      </c>
      <c r="V214" t="s">
        <v>290</v>
      </c>
      <c r="X214" s="158" t="s">
        <v>6632</v>
      </c>
      <c r="Y214" s="11">
        <v>20</v>
      </c>
      <c r="Z214">
        <v>60</v>
      </c>
      <c r="AA214" t="s">
        <v>299</v>
      </c>
      <c r="AB214" s="21" t="s">
        <v>290</v>
      </c>
      <c r="AC214" s="11">
        <v>20</v>
      </c>
      <c r="AD214" s="13">
        <v>18.376000000000001</v>
      </c>
      <c r="AE214" s="11">
        <v>0.81200000000000006</v>
      </c>
      <c r="AF214" t="s">
        <v>290</v>
      </c>
      <c r="AG214">
        <v>60</v>
      </c>
      <c r="AH214" s="21" t="s">
        <v>290</v>
      </c>
      <c r="AI214" s="1" t="s">
        <v>299</v>
      </c>
      <c r="AJ214" t="s">
        <v>290</v>
      </c>
      <c r="AK214" s="159" t="s">
        <v>290</v>
      </c>
      <c r="CC214" s="4"/>
      <c r="CD214" s="51"/>
      <c r="CE214" s="51"/>
      <c r="CF214" s="51"/>
      <c r="CG214" s="51"/>
      <c r="CH214" s="51"/>
      <c r="CI214" s="51"/>
      <c r="CJ214" s="51"/>
      <c r="CK214" s="51"/>
      <c r="CO214" t="s">
        <v>4032</v>
      </c>
      <c r="CP214">
        <v>2.5625</v>
      </c>
      <c r="CR214" t="s">
        <v>5410</v>
      </c>
      <c r="CS214" s="16" t="s">
        <v>290</v>
      </c>
      <c r="CT214" s="14">
        <v>150</v>
      </c>
      <c r="CU214" s="14">
        <v>8</v>
      </c>
      <c r="CV214" s="11">
        <v>12</v>
      </c>
      <c r="CW214" s="11" t="s">
        <v>5398</v>
      </c>
      <c r="CX214" s="103">
        <v>8</v>
      </c>
      <c r="CY214" s="11">
        <v>9.75</v>
      </c>
      <c r="CZ214" s="42">
        <v>0.875</v>
      </c>
      <c r="DA214" s="107">
        <v>150</v>
      </c>
      <c r="DB214" s="18">
        <v>13.5</v>
      </c>
      <c r="DC214" s="18">
        <v>1.125</v>
      </c>
      <c r="DD214" s="18">
        <v>10.625</v>
      </c>
      <c r="DE214" s="11">
        <v>0.75</v>
      </c>
      <c r="DF214" s="11">
        <v>8</v>
      </c>
      <c r="DG214" s="11">
        <v>0.875</v>
      </c>
      <c r="DH214" s="11">
        <v>11.75</v>
      </c>
      <c r="DI214" s="42">
        <v>45</v>
      </c>
      <c r="DJ214" s="11">
        <v>103</v>
      </c>
      <c r="DK214" s="43" t="s">
        <v>5097</v>
      </c>
      <c r="DL214" s="90" t="s">
        <v>3796</v>
      </c>
      <c r="DM214" s="18">
        <v>0</v>
      </c>
      <c r="DN214" s="18" t="s">
        <v>5399</v>
      </c>
      <c r="DO214" t="s">
        <v>5098</v>
      </c>
      <c r="DP214">
        <v>65535</v>
      </c>
      <c r="DQ214" t="s">
        <v>5397</v>
      </c>
      <c r="DR214" s="16" t="s">
        <v>290</v>
      </c>
    </row>
    <row r="215" spans="1:122" x14ac:dyDescent="0.35">
      <c r="A215" s="158" t="s">
        <v>6633</v>
      </c>
      <c r="B215" s="11">
        <v>20</v>
      </c>
      <c r="C215">
        <v>80</v>
      </c>
      <c r="D215" t="s">
        <v>299</v>
      </c>
      <c r="E215" s="21" t="s">
        <v>290</v>
      </c>
      <c r="F215" s="11">
        <v>20</v>
      </c>
      <c r="G215" s="13">
        <v>17.937999999999999</v>
      </c>
      <c r="H215" s="11">
        <v>1.0309999999999999</v>
      </c>
      <c r="I215" t="s">
        <v>290</v>
      </c>
      <c r="J215">
        <v>80</v>
      </c>
      <c r="K215" s="21" t="s">
        <v>290</v>
      </c>
      <c r="L215" s="1" t="s">
        <v>299</v>
      </c>
      <c r="M215" t="s">
        <v>290</v>
      </c>
      <c r="N215" s="159" t="s">
        <v>290</v>
      </c>
      <c r="P215" s="18" t="s">
        <v>290</v>
      </c>
      <c r="Q215" s="18" t="s">
        <v>290</v>
      </c>
      <c r="S215" t="s">
        <v>290</v>
      </c>
      <c r="T215" t="s">
        <v>290</v>
      </c>
      <c r="V215" t="s">
        <v>290</v>
      </c>
      <c r="X215" s="158" t="s">
        <v>6633</v>
      </c>
      <c r="Y215" s="11">
        <v>20</v>
      </c>
      <c r="Z215">
        <v>80</v>
      </c>
      <c r="AA215" t="s">
        <v>299</v>
      </c>
      <c r="AB215" s="21" t="s">
        <v>290</v>
      </c>
      <c r="AC215" s="11">
        <v>20</v>
      </c>
      <c r="AD215" s="13">
        <v>17.937999999999999</v>
      </c>
      <c r="AE215" s="11">
        <v>1.0309999999999999</v>
      </c>
      <c r="AF215" t="s">
        <v>290</v>
      </c>
      <c r="AG215">
        <v>80</v>
      </c>
      <c r="AH215" s="21" t="s">
        <v>290</v>
      </c>
      <c r="AI215" s="1" t="s">
        <v>299</v>
      </c>
      <c r="AJ215" t="s">
        <v>290</v>
      </c>
      <c r="AK215" s="159" t="s">
        <v>290</v>
      </c>
      <c r="CO215" t="s">
        <v>4033</v>
      </c>
      <c r="CP215">
        <v>2.5625</v>
      </c>
      <c r="CR215" t="s">
        <v>5411</v>
      </c>
      <c r="CS215" s="16" t="s">
        <v>290</v>
      </c>
      <c r="CT215" s="14">
        <v>150</v>
      </c>
      <c r="CU215" s="14">
        <v>10</v>
      </c>
      <c r="CV215" s="11">
        <v>12</v>
      </c>
      <c r="CW215" s="11" t="s">
        <v>5398</v>
      </c>
      <c r="CX215" s="103">
        <v>10</v>
      </c>
      <c r="CY215" s="11">
        <v>12</v>
      </c>
      <c r="CZ215" s="42">
        <v>1</v>
      </c>
      <c r="DA215" s="107">
        <v>150</v>
      </c>
      <c r="DB215" s="18">
        <v>16</v>
      </c>
      <c r="DC215" s="18">
        <v>1.1875</v>
      </c>
      <c r="DD215" s="18">
        <v>12.75</v>
      </c>
      <c r="DE215" s="11">
        <v>0.875</v>
      </c>
      <c r="DF215" s="11">
        <v>12</v>
      </c>
      <c r="DG215" s="11">
        <v>1</v>
      </c>
      <c r="DH215" s="11">
        <v>14.25</v>
      </c>
      <c r="DI215" s="42">
        <v>30</v>
      </c>
      <c r="DJ215" s="11">
        <v>150</v>
      </c>
      <c r="DK215" s="43" t="s">
        <v>5100</v>
      </c>
      <c r="DL215" s="90" t="s">
        <v>3796</v>
      </c>
      <c r="DM215" s="18">
        <v>0</v>
      </c>
      <c r="DN215" s="18" t="s">
        <v>5399</v>
      </c>
      <c r="DO215" t="s">
        <v>5069</v>
      </c>
      <c r="DP215">
        <v>65280</v>
      </c>
      <c r="DQ215" t="s">
        <v>5397</v>
      </c>
      <c r="DR215" s="16" t="s">
        <v>290</v>
      </c>
    </row>
    <row r="216" spans="1:122" x14ac:dyDescent="0.35">
      <c r="A216" s="158" t="s">
        <v>6634</v>
      </c>
      <c r="B216" s="11">
        <v>20</v>
      </c>
      <c r="C216">
        <v>100</v>
      </c>
      <c r="D216" t="s">
        <v>299</v>
      </c>
      <c r="E216" s="21" t="s">
        <v>290</v>
      </c>
      <c r="F216" s="11">
        <v>20</v>
      </c>
      <c r="G216" s="13">
        <v>17.440000000000001</v>
      </c>
      <c r="H216" s="11">
        <v>1.28</v>
      </c>
      <c r="I216" t="s">
        <v>290</v>
      </c>
      <c r="J216">
        <v>100</v>
      </c>
      <c r="K216" s="21" t="s">
        <v>290</v>
      </c>
      <c r="L216" s="1" t="s">
        <v>299</v>
      </c>
      <c r="M216" t="s">
        <v>290</v>
      </c>
      <c r="N216" s="159" t="s">
        <v>290</v>
      </c>
      <c r="P216" s="18" t="s">
        <v>290</v>
      </c>
      <c r="Q216" s="18" t="s">
        <v>290</v>
      </c>
      <c r="S216" t="s">
        <v>290</v>
      </c>
      <c r="T216" t="s">
        <v>290</v>
      </c>
      <c r="V216" t="s">
        <v>290</v>
      </c>
      <c r="X216" s="158" t="s">
        <v>6634</v>
      </c>
      <c r="Y216" s="11">
        <v>20</v>
      </c>
      <c r="Z216">
        <v>100</v>
      </c>
      <c r="AA216" t="s">
        <v>299</v>
      </c>
      <c r="AB216" s="21" t="s">
        <v>290</v>
      </c>
      <c r="AC216" s="11">
        <v>20</v>
      </c>
      <c r="AD216" s="13">
        <v>17.440000000000001</v>
      </c>
      <c r="AE216" s="11">
        <v>1.28</v>
      </c>
      <c r="AF216" t="s">
        <v>290</v>
      </c>
      <c r="AG216">
        <v>100</v>
      </c>
      <c r="AH216" s="21" t="s">
        <v>290</v>
      </c>
      <c r="AI216" s="1" t="s">
        <v>299</v>
      </c>
      <c r="AJ216" t="s">
        <v>290</v>
      </c>
      <c r="AK216" s="159" t="s">
        <v>290</v>
      </c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51"/>
      <c r="CO216" t="s">
        <v>4034</v>
      </c>
      <c r="CP216">
        <v>2.5625</v>
      </c>
      <c r="CR216" t="s">
        <v>5412</v>
      </c>
      <c r="CS216" s="16" t="s">
        <v>290</v>
      </c>
      <c r="CT216" s="14">
        <v>150</v>
      </c>
      <c r="CU216" s="14">
        <v>12</v>
      </c>
      <c r="CV216" s="11">
        <v>12</v>
      </c>
      <c r="CW216" s="11" t="s">
        <v>5398</v>
      </c>
      <c r="CX216" s="103">
        <v>12</v>
      </c>
      <c r="CY216" s="11">
        <v>14.375</v>
      </c>
      <c r="CZ216" s="42">
        <v>1.1875</v>
      </c>
      <c r="DA216" s="107">
        <v>150</v>
      </c>
      <c r="DB216" s="18">
        <v>19</v>
      </c>
      <c r="DC216" s="18">
        <v>1.125</v>
      </c>
      <c r="DD216" s="18">
        <v>15</v>
      </c>
      <c r="DE216" s="11">
        <v>0.875</v>
      </c>
      <c r="DF216" s="11">
        <v>12</v>
      </c>
      <c r="DG216" s="11">
        <v>1</v>
      </c>
      <c r="DH216" s="11">
        <v>17</v>
      </c>
      <c r="DI216" s="42">
        <v>30</v>
      </c>
      <c r="DJ216" s="11">
        <v>215</v>
      </c>
      <c r="DK216" s="43" t="s">
        <v>5102</v>
      </c>
      <c r="DL216" s="90" t="s">
        <v>3796</v>
      </c>
      <c r="DM216" s="18">
        <v>0</v>
      </c>
      <c r="DN216" s="18" t="s">
        <v>5399</v>
      </c>
      <c r="DO216" t="s">
        <v>5072</v>
      </c>
      <c r="DP216">
        <v>12800</v>
      </c>
      <c r="DQ216" t="s">
        <v>5397</v>
      </c>
      <c r="DR216" s="16" t="s">
        <v>290</v>
      </c>
    </row>
    <row r="217" spans="1:122" x14ac:dyDescent="0.35">
      <c r="A217" s="158" t="s">
        <v>6635</v>
      </c>
      <c r="B217" s="11">
        <v>20</v>
      </c>
      <c r="C217">
        <v>120</v>
      </c>
      <c r="D217" t="s">
        <v>299</v>
      </c>
      <c r="E217" s="21" t="s">
        <v>290</v>
      </c>
      <c r="F217" s="11">
        <v>20</v>
      </c>
      <c r="G217" s="13">
        <v>17</v>
      </c>
      <c r="H217" s="11">
        <v>1.5</v>
      </c>
      <c r="I217" t="s">
        <v>290</v>
      </c>
      <c r="J217">
        <v>120</v>
      </c>
      <c r="K217" s="21" t="s">
        <v>290</v>
      </c>
      <c r="L217" s="1" t="s">
        <v>299</v>
      </c>
      <c r="M217" t="s">
        <v>290</v>
      </c>
      <c r="N217" s="159" t="s">
        <v>290</v>
      </c>
      <c r="P217" s="18" t="s">
        <v>290</v>
      </c>
      <c r="Q217" s="18" t="s">
        <v>290</v>
      </c>
      <c r="S217" t="s">
        <v>290</v>
      </c>
      <c r="T217" t="s">
        <v>290</v>
      </c>
      <c r="V217" t="s">
        <v>290</v>
      </c>
      <c r="X217" s="158" t="s">
        <v>6635</v>
      </c>
      <c r="Y217" s="11">
        <v>20</v>
      </c>
      <c r="Z217">
        <v>120</v>
      </c>
      <c r="AA217" t="s">
        <v>299</v>
      </c>
      <c r="AB217" s="21" t="s">
        <v>290</v>
      </c>
      <c r="AC217" s="11">
        <v>20</v>
      </c>
      <c r="AD217" s="13">
        <v>17</v>
      </c>
      <c r="AE217" s="11">
        <v>1.5</v>
      </c>
      <c r="AF217" t="s">
        <v>290</v>
      </c>
      <c r="AG217">
        <v>120</v>
      </c>
      <c r="AH217" s="21" t="s">
        <v>290</v>
      </c>
      <c r="AI217" s="1" t="s">
        <v>299</v>
      </c>
      <c r="AJ217" t="s">
        <v>290</v>
      </c>
      <c r="AK217" s="159" t="s">
        <v>290</v>
      </c>
      <c r="CC217" s="4"/>
      <c r="CD217" s="51"/>
      <c r="CE217" s="51"/>
      <c r="CF217" s="51"/>
      <c r="CG217" s="51"/>
      <c r="CH217" s="51"/>
      <c r="CI217" s="51"/>
      <c r="CJ217" s="51"/>
      <c r="CK217" s="51"/>
      <c r="CO217" t="s">
        <v>4035</v>
      </c>
      <c r="CP217">
        <v>2.6924999999999999</v>
      </c>
      <c r="CR217" t="s">
        <v>5413</v>
      </c>
      <c r="CS217" s="16" t="s">
        <v>290</v>
      </c>
      <c r="CT217" s="14">
        <v>150</v>
      </c>
      <c r="CU217" s="14">
        <v>14</v>
      </c>
      <c r="CV217" s="11">
        <v>12</v>
      </c>
      <c r="CW217" s="11" t="s">
        <v>5398</v>
      </c>
      <c r="CX217" s="103">
        <v>14</v>
      </c>
      <c r="CY217" s="11">
        <v>16</v>
      </c>
      <c r="CZ217" s="42">
        <v>1</v>
      </c>
      <c r="DA217" s="107">
        <v>150</v>
      </c>
      <c r="DB217" s="18">
        <v>21</v>
      </c>
      <c r="DC217" s="18">
        <v>1.375</v>
      </c>
      <c r="DD217" s="18">
        <v>16.25</v>
      </c>
      <c r="DE217" s="11">
        <v>1</v>
      </c>
      <c r="DF217" s="11">
        <v>12</v>
      </c>
      <c r="DG217" s="11">
        <v>1.125</v>
      </c>
      <c r="DH217" s="11">
        <v>18.75</v>
      </c>
      <c r="DI217" s="42">
        <v>30</v>
      </c>
      <c r="DJ217" s="11">
        <v>221</v>
      </c>
      <c r="DK217" s="43" t="s">
        <v>5104</v>
      </c>
      <c r="DL217" s="90" t="s">
        <v>3796</v>
      </c>
      <c r="DM217" s="18">
        <v>0</v>
      </c>
      <c r="DN217" s="18" t="s">
        <v>5399</v>
      </c>
      <c r="DO217" t="s">
        <v>5105</v>
      </c>
      <c r="DP217">
        <v>16711680</v>
      </c>
      <c r="DQ217" t="s">
        <v>5397</v>
      </c>
      <c r="DR217" s="16" t="s">
        <v>290</v>
      </c>
    </row>
    <row r="218" spans="1:122" x14ac:dyDescent="0.35">
      <c r="A218" s="158" t="s">
        <v>6636</v>
      </c>
      <c r="B218" s="11">
        <v>20</v>
      </c>
      <c r="C218">
        <v>140</v>
      </c>
      <c r="D218" t="s">
        <v>299</v>
      </c>
      <c r="E218" s="21" t="s">
        <v>290</v>
      </c>
      <c r="F218" s="11">
        <v>20</v>
      </c>
      <c r="G218" s="13">
        <v>16.5</v>
      </c>
      <c r="H218" s="11">
        <v>1.75</v>
      </c>
      <c r="I218" t="s">
        <v>290</v>
      </c>
      <c r="J218">
        <v>140</v>
      </c>
      <c r="K218" s="21" t="s">
        <v>290</v>
      </c>
      <c r="L218" s="1" t="s">
        <v>299</v>
      </c>
      <c r="M218" t="s">
        <v>290</v>
      </c>
      <c r="N218" s="159" t="s">
        <v>290</v>
      </c>
      <c r="P218" s="18" t="s">
        <v>290</v>
      </c>
      <c r="Q218" s="18" t="s">
        <v>290</v>
      </c>
      <c r="S218" t="s">
        <v>290</v>
      </c>
      <c r="T218" t="s">
        <v>290</v>
      </c>
      <c r="V218" t="s">
        <v>290</v>
      </c>
      <c r="X218" s="158" t="s">
        <v>6636</v>
      </c>
      <c r="Y218" s="11">
        <v>20</v>
      </c>
      <c r="Z218">
        <v>140</v>
      </c>
      <c r="AA218" t="s">
        <v>299</v>
      </c>
      <c r="AB218" s="21" t="s">
        <v>290</v>
      </c>
      <c r="AC218" s="11">
        <v>20</v>
      </c>
      <c r="AD218" s="13">
        <v>16.5</v>
      </c>
      <c r="AE218" s="11">
        <v>1.75</v>
      </c>
      <c r="AF218" t="s">
        <v>290</v>
      </c>
      <c r="AG218">
        <v>140</v>
      </c>
      <c r="AH218" s="21" t="s">
        <v>290</v>
      </c>
      <c r="AI218" s="1" t="s">
        <v>299</v>
      </c>
      <c r="AJ218" t="s">
        <v>290</v>
      </c>
      <c r="AK218" s="159" t="s">
        <v>290</v>
      </c>
      <c r="CO218" t="s">
        <v>4036</v>
      </c>
      <c r="CP218">
        <v>2.6924999999999999</v>
      </c>
      <c r="CR218" t="s">
        <v>5414</v>
      </c>
      <c r="CS218" s="16" t="s">
        <v>290</v>
      </c>
      <c r="CT218" s="14">
        <v>150</v>
      </c>
      <c r="CU218" s="14">
        <v>16</v>
      </c>
      <c r="CV218" s="11">
        <v>12</v>
      </c>
      <c r="CW218" s="11" t="s">
        <v>5398</v>
      </c>
      <c r="CX218" s="103">
        <v>16</v>
      </c>
      <c r="CY218" s="11">
        <v>18</v>
      </c>
      <c r="CZ218" s="42">
        <v>1</v>
      </c>
      <c r="DA218" s="107">
        <v>150</v>
      </c>
      <c r="DB218" s="18">
        <v>23.5</v>
      </c>
      <c r="DC218" s="18">
        <v>1.4375</v>
      </c>
      <c r="DD218" s="18">
        <v>18.5</v>
      </c>
      <c r="DE218" s="11">
        <v>1</v>
      </c>
      <c r="DF218" s="11">
        <v>16</v>
      </c>
      <c r="DG218" s="11">
        <v>1.125</v>
      </c>
      <c r="DH218" s="11">
        <v>21.25</v>
      </c>
      <c r="DI218" s="42">
        <v>22.5</v>
      </c>
      <c r="DJ218" s="11">
        <v>254</v>
      </c>
      <c r="DK218" s="43" t="s">
        <v>5107</v>
      </c>
      <c r="DL218" s="90" t="s">
        <v>3796</v>
      </c>
      <c r="DM218" s="18">
        <v>0</v>
      </c>
      <c r="DN218" s="18" t="s">
        <v>5399</v>
      </c>
      <c r="DO218" t="s">
        <v>5108</v>
      </c>
      <c r="DP218">
        <v>16776960</v>
      </c>
      <c r="DQ218" t="s">
        <v>5397</v>
      </c>
      <c r="DR218" s="16" t="s">
        <v>290</v>
      </c>
    </row>
    <row r="219" spans="1:122" x14ac:dyDescent="0.35">
      <c r="A219" s="158" t="s">
        <v>6637</v>
      </c>
      <c r="B219" s="11">
        <v>20</v>
      </c>
      <c r="C219" s="11">
        <v>160</v>
      </c>
      <c r="D219" t="s">
        <v>299</v>
      </c>
      <c r="E219" s="21" t="s">
        <v>290</v>
      </c>
      <c r="F219" s="11">
        <v>20</v>
      </c>
      <c r="G219" s="13">
        <v>16.064</v>
      </c>
      <c r="H219" s="11">
        <v>1.968</v>
      </c>
      <c r="I219" t="s">
        <v>290</v>
      </c>
      <c r="J219" s="11">
        <v>160</v>
      </c>
      <c r="K219" s="21" t="s">
        <v>290</v>
      </c>
      <c r="L219" s="1" t="s">
        <v>299</v>
      </c>
      <c r="M219" t="s">
        <v>290</v>
      </c>
      <c r="N219" s="159" t="s">
        <v>290</v>
      </c>
      <c r="P219" s="18" t="s">
        <v>290</v>
      </c>
      <c r="Q219" s="18" t="s">
        <v>290</v>
      </c>
      <c r="S219" t="s">
        <v>290</v>
      </c>
      <c r="T219" t="s">
        <v>290</v>
      </c>
      <c r="V219" t="s">
        <v>290</v>
      </c>
      <c r="X219" s="158" t="s">
        <v>6637</v>
      </c>
      <c r="Y219" s="11">
        <v>20</v>
      </c>
      <c r="Z219" s="11">
        <v>160</v>
      </c>
      <c r="AA219" t="s">
        <v>299</v>
      </c>
      <c r="AB219" s="21" t="s">
        <v>290</v>
      </c>
      <c r="AC219" s="11">
        <v>20</v>
      </c>
      <c r="AD219" s="13">
        <v>16.064</v>
      </c>
      <c r="AE219" s="11">
        <v>1.968</v>
      </c>
      <c r="AF219" t="s">
        <v>290</v>
      </c>
      <c r="AG219" s="11">
        <v>160</v>
      </c>
      <c r="AH219" s="21" t="s">
        <v>290</v>
      </c>
      <c r="AI219" s="1" t="s">
        <v>299</v>
      </c>
      <c r="AJ219" t="s">
        <v>290</v>
      </c>
      <c r="AK219" s="159" t="s">
        <v>290</v>
      </c>
      <c r="CO219" t="s">
        <v>4037</v>
      </c>
      <c r="CP219">
        <v>2.6924999999999999</v>
      </c>
      <c r="CR219" t="s">
        <v>5415</v>
      </c>
      <c r="CS219" s="16" t="s">
        <v>290</v>
      </c>
      <c r="CT219" s="14">
        <v>150</v>
      </c>
      <c r="CU219" s="14">
        <v>18</v>
      </c>
      <c r="CV219" s="11">
        <v>12</v>
      </c>
      <c r="CW219" s="11" t="s">
        <v>5398</v>
      </c>
      <c r="CX219" s="103">
        <v>18</v>
      </c>
      <c r="CY219" s="11">
        <v>20</v>
      </c>
      <c r="CZ219" s="42">
        <v>1</v>
      </c>
      <c r="DA219" s="107">
        <v>150</v>
      </c>
      <c r="DB219" s="18">
        <v>25</v>
      </c>
      <c r="DC219" s="18">
        <v>1.5625</v>
      </c>
      <c r="DD219" s="18">
        <v>21</v>
      </c>
      <c r="DE219" s="11">
        <v>1.125</v>
      </c>
      <c r="DF219" s="11">
        <v>16</v>
      </c>
      <c r="DG219" s="11">
        <v>1.25</v>
      </c>
      <c r="DH219" s="11">
        <v>22.75</v>
      </c>
      <c r="DI219" s="42">
        <v>22.5</v>
      </c>
      <c r="DJ219" s="11">
        <v>278</v>
      </c>
      <c r="DK219" s="43" t="s">
        <v>5110</v>
      </c>
      <c r="DL219" s="90" t="s">
        <v>3796</v>
      </c>
      <c r="DM219" s="18">
        <v>0</v>
      </c>
      <c r="DN219" s="18" t="s">
        <v>5399</v>
      </c>
      <c r="DO219" t="s">
        <v>5111</v>
      </c>
      <c r="DP219">
        <v>16711935</v>
      </c>
      <c r="DQ219" t="s">
        <v>5397</v>
      </c>
      <c r="DR219" s="16" t="s">
        <v>290</v>
      </c>
    </row>
    <row r="220" spans="1:122" x14ac:dyDescent="0.35">
      <c r="A220" s="160" t="s">
        <v>6638</v>
      </c>
      <c r="B220" s="2">
        <v>20</v>
      </c>
      <c r="C220" s="2" t="s">
        <v>272</v>
      </c>
      <c r="D220" s="4" t="s">
        <v>299</v>
      </c>
      <c r="E220" s="22" t="s">
        <v>290</v>
      </c>
      <c r="F220" s="2">
        <v>20</v>
      </c>
      <c r="G220" s="5">
        <v>19</v>
      </c>
      <c r="H220" s="2">
        <v>0.5</v>
      </c>
      <c r="I220" s="4" t="s">
        <v>272</v>
      </c>
      <c r="J220" s="2">
        <v>2</v>
      </c>
      <c r="K220" s="22" t="s">
        <v>290</v>
      </c>
      <c r="L220" s="6" t="s">
        <v>299</v>
      </c>
      <c r="M220" s="4" t="s">
        <v>290</v>
      </c>
      <c r="N220" s="161" t="s">
        <v>290</v>
      </c>
      <c r="P220" s="18" t="s">
        <v>290</v>
      </c>
      <c r="Q220" s="18" t="s">
        <v>290</v>
      </c>
      <c r="S220" t="s">
        <v>290</v>
      </c>
      <c r="T220" t="s">
        <v>290</v>
      </c>
      <c r="V220" t="s">
        <v>290</v>
      </c>
      <c r="X220" s="160" t="s">
        <v>6638</v>
      </c>
      <c r="Y220" s="2">
        <v>20</v>
      </c>
      <c r="Z220" s="2" t="s">
        <v>272</v>
      </c>
      <c r="AA220" s="4" t="s">
        <v>299</v>
      </c>
      <c r="AB220" s="22" t="s">
        <v>290</v>
      </c>
      <c r="AC220" s="2">
        <v>20</v>
      </c>
      <c r="AD220" s="5">
        <v>19</v>
      </c>
      <c r="AE220" s="2">
        <v>0.5</v>
      </c>
      <c r="AF220" s="4" t="s">
        <v>272</v>
      </c>
      <c r="AG220" s="2">
        <v>2</v>
      </c>
      <c r="AH220" s="22" t="s">
        <v>290</v>
      </c>
      <c r="AI220" s="6" t="s">
        <v>299</v>
      </c>
      <c r="AJ220" s="4" t="s">
        <v>290</v>
      </c>
      <c r="AK220" s="161" t="s">
        <v>290</v>
      </c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51"/>
      <c r="CO220" t="s">
        <v>4038</v>
      </c>
      <c r="CP220">
        <v>2.6924999999999999</v>
      </c>
      <c r="CR220" t="s">
        <v>5416</v>
      </c>
      <c r="CS220" s="16" t="s">
        <v>290</v>
      </c>
      <c r="CT220" s="14">
        <v>150</v>
      </c>
      <c r="CU220" s="14">
        <v>20</v>
      </c>
      <c r="CV220" s="11">
        <v>12</v>
      </c>
      <c r="CW220" s="11" t="s">
        <v>5398</v>
      </c>
      <c r="CX220" s="103">
        <v>20</v>
      </c>
      <c r="CY220" s="11">
        <v>22</v>
      </c>
      <c r="CZ220" s="42">
        <v>1</v>
      </c>
      <c r="DA220" s="107">
        <v>150</v>
      </c>
      <c r="DB220" s="18">
        <v>27.5</v>
      </c>
      <c r="DC220" s="18">
        <v>1.6875</v>
      </c>
      <c r="DD220" s="18">
        <v>23</v>
      </c>
      <c r="DE220" s="11">
        <v>1.125</v>
      </c>
      <c r="DF220" s="11">
        <v>20</v>
      </c>
      <c r="DG220" s="11">
        <v>1.25</v>
      </c>
      <c r="DH220" s="11">
        <v>25</v>
      </c>
      <c r="DI220" s="42">
        <v>18</v>
      </c>
      <c r="DJ220" s="11">
        <v>324</v>
      </c>
      <c r="DK220" s="43" t="s">
        <v>5113</v>
      </c>
      <c r="DL220" s="90" t="s">
        <v>3796</v>
      </c>
      <c r="DM220" s="18">
        <v>0</v>
      </c>
      <c r="DN220" s="18" t="s">
        <v>5399</v>
      </c>
      <c r="DO220" t="s">
        <v>5114</v>
      </c>
      <c r="DP220">
        <v>16744703</v>
      </c>
      <c r="DQ220" t="s">
        <v>5397</v>
      </c>
      <c r="DR220" s="16" t="s">
        <v>290</v>
      </c>
    </row>
    <row r="221" spans="1:122" x14ac:dyDescent="0.35">
      <c r="A221" s="156" t="s">
        <v>6639</v>
      </c>
      <c r="B221" s="11">
        <v>22</v>
      </c>
      <c r="C221" s="11">
        <v>10</v>
      </c>
      <c r="D221" t="s">
        <v>299</v>
      </c>
      <c r="E221" s="21" t="s">
        <v>290</v>
      </c>
      <c r="F221" s="11">
        <v>22</v>
      </c>
      <c r="G221" s="13">
        <v>21.5</v>
      </c>
      <c r="H221" s="11">
        <v>0.25</v>
      </c>
      <c r="I221" t="s">
        <v>290</v>
      </c>
      <c r="J221" s="11">
        <v>10</v>
      </c>
      <c r="K221" s="21" t="s">
        <v>290</v>
      </c>
      <c r="L221" s="11" t="s">
        <v>299</v>
      </c>
      <c r="M221" t="s">
        <v>290</v>
      </c>
      <c r="N221" s="159" t="s">
        <v>290</v>
      </c>
      <c r="P221" s="18" t="s">
        <v>290</v>
      </c>
      <c r="Q221" s="18" t="s">
        <v>290</v>
      </c>
      <c r="S221" t="s">
        <v>290</v>
      </c>
      <c r="T221" t="s">
        <v>290</v>
      </c>
      <c r="V221" t="s">
        <v>290</v>
      </c>
      <c r="X221" s="156" t="s">
        <v>6639</v>
      </c>
      <c r="Y221" s="11">
        <v>22</v>
      </c>
      <c r="Z221" s="11">
        <v>10</v>
      </c>
      <c r="AA221" t="s">
        <v>299</v>
      </c>
      <c r="AB221" s="21" t="s">
        <v>290</v>
      </c>
      <c r="AC221" s="11">
        <v>22</v>
      </c>
      <c r="AD221" s="13">
        <v>21.5</v>
      </c>
      <c r="AE221" s="11">
        <v>0.25</v>
      </c>
      <c r="AF221" t="s">
        <v>290</v>
      </c>
      <c r="AG221" s="11">
        <v>10</v>
      </c>
      <c r="AH221" s="21" t="s">
        <v>290</v>
      </c>
      <c r="AI221" s="11" t="s">
        <v>299</v>
      </c>
      <c r="AJ221" t="s">
        <v>290</v>
      </c>
      <c r="AK221" s="159" t="s">
        <v>290</v>
      </c>
      <c r="CC221" s="4"/>
      <c r="CD221" s="51"/>
      <c r="CE221" s="51"/>
      <c r="CF221" s="51"/>
      <c r="CG221" s="51"/>
      <c r="CH221" s="51"/>
      <c r="CI221" s="51"/>
      <c r="CJ221" s="51"/>
      <c r="CK221" s="51"/>
      <c r="CO221" t="s">
        <v>4039</v>
      </c>
      <c r="CP221">
        <v>2.6924999999999999</v>
      </c>
      <c r="CR221" t="s">
        <v>5417</v>
      </c>
      <c r="CS221" s="16" t="s">
        <v>290</v>
      </c>
      <c r="CT221" s="14">
        <v>150</v>
      </c>
      <c r="CU221" s="14">
        <v>24</v>
      </c>
      <c r="CV221" s="11">
        <v>12</v>
      </c>
      <c r="CW221" s="11" t="s">
        <v>5398</v>
      </c>
      <c r="CX221" s="103">
        <v>24</v>
      </c>
      <c r="CY221" s="11">
        <v>26.25</v>
      </c>
      <c r="CZ221" s="42">
        <v>1.125</v>
      </c>
      <c r="DA221" s="107">
        <v>150</v>
      </c>
      <c r="DB221" s="18">
        <v>32</v>
      </c>
      <c r="DC221" s="18">
        <v>1.875</v>
      </c>
      <c r="DD221" s="18">
        <v>27.25</v>
      </c>
      <c r="DE221" s="11">
        <v>1.25</v>
      </c>
      <c r="DF221" s="11">
        <v>20</v>
      </c>
      <c r="DG221" s="11">
        <v>1.375</v>
      </c>
      <c r="DH221" s="11">
        <v>29.5</v>
      </c>
      <c r="DI221" s="42">
        <v>18</v>
      </c>
      <c r="DJ221" s="11">
        <v>439</v>
      </c>
      <c r="DK221" s="43" t="s">
        <v>5116</v>
      </c>
      <c r="DL221" s="90" t="s">
        <v>3796</v>
      </c>
      <c r="DM221" s="18">
        <v>0</v>
      </c>
      <c r="DN221" s="18" t="s">
        <v>5399</v>
      </c>
      <c r="DO221" t="s">
        <v>5084</v>
      </c>
      <c r="DP221">
        <v>16777215</v>
      </c>
      <c r="DQ221" t="s">
        <v>5397</v>
      </c>
      <c r="DR221" s="16" t="s">
        <v>290</v>
      </c>
    </row>
    <row r="222" spans="1:122" x14ac:dyDescent="0.35">
      <c r="A222" s="158" t="s">
        <v>6640</v>
      </c>
      <c r="B222" s="11">
        <v>22</v>
      </c>
      <c r="C222" s="11">
        <v>20</v>
      </c>
      <c r="D222" t="s">
        <v>299</v>
      </c>
      <c r="E222" s="21" t="s">
        <v>290</v>
      </c>
      <c r="F222" s="11">
        <v>22</v>
      </c>
      <c r="G222" s="13">
        <v>21.25</v>
      </c>
      <c r="H222" s="11">
        <v>0.375</v>
      </c>
      <c r="I222" t="s">
        <v>290</v>
      </c>
      <c r="J222" s="11">
        <v>20</v>
      </c>
      <c r="K222" s="21" t="s">
        <v>290</v>
      </c>
      <c r="L222" s="1" t="s">
        <v>299</v>
      </c>
      <c r="M222" t="s">
        <v>290</v>
      </c>
      <c r="N222" s="159" t="s">
        <v>290</v>
      </c>
      <c r="P222" s="18" t="s">
        <v>290</v>
      </c>
      <c r="Q222" s="18" t="s">
        <v>290</v>
      </c>
      <c r="S222" t="s">
        <v>290</v>
      </c>
      <c r="T222" t="s">
        <v>290</v>
      </c>
      <c r="V222" t="s">
        <v>290</v>
      </c>
      <c r="X222" s="158" t="s">
        <v>6640</v>
      </c>
      <c r="Y222" s="11">
        <v>22</v>
      </c>
      <c r="Z222" s="11">
        <v>20</v>
      </c>
      <c r="AA222" t="s">
        <v>299</v>
      </c>
      <c r="AB222" s="21" t="s">
        <v>290</v>
      </c>
      <c r="AC222" s="11">
        <v>22</v>
      </c>
      <c r="AD222" s="13">
        <v>21.25</v>
      </c>
      <c r="AE222" s="11">
        <v>0.375</v>
      </c>
      <c r="AF222" t="s">
        <v>290</v>
      </c>
      <c r="AG222" s="11">
        <v>20</v>
      </c>
      <c r="AH222" s="21" t="s">
        <v>290</v>
      </c>
      <c r="AI222" s="1" t="s">
        <v>299</v>
      </c>
      <c r="AJ222" t="s">
        <v>290</v>
      </c>
      <c r="AK222" s="159" t="s">
        <v>290</v>
      </c>
      <c r="CO222" t="s">
        <v>4040</v>
      </c>
      <c r="CP222">
        <v>2.6924999999999999</v>
      </c>
      <c r="CR222" t="s">
        <v>5418</v>
      </c>
      <c r="CS222" s="16" t="s">
        <v>290</v>
      </c>
      <c r="CT222" s="14">
        <v>300</v>
      </c>
      <c r="CU222" s="14">
        <v>1</v>
      </c>
      <c r="CV222" s="11">
        <v>9</v>
      </c>
      <c r="CW222" s="11" t="s">
        <v>5398</v>
      </c>
      <c r="CX222" s="103">
        <v>1</v>
      </c>
      <c r="CY222" s="11">
        <v>2.125</v>
      </c>
      <c r="CZ222" s="42">
        <v>0.5625</v>
      </c>
      <c r="DA222" s="107">
        <v>300</v>
      </c>
      <c r="DB222" s="18">
        <v>4.875</v>
      </c>
      <c r="DC222" s="18">
        <v>0.6875</v>
      </c>
      <c r="DD222" s="18">
        <v>2</v>
      </c>
      <c r="DE222" s="11">
        <v>0.625</v>
      </c>
      <c r="DF222" s="11">
        <v>4</v>
      </c>
      <c r="DG222" s="11">
        <v>0.75</v>
      </c>
      <c r="DH222" s="11">
        <v>3.5</v>
      </c>
      <c r="DI222" s="42">
        <v>90</v>
      </c>
      <c r="DJ222" s="11">
        <v>10</v>
      </c>
      <c r="DK222" s="43" t="s">
        <v>5118</v>
      </c>
      <c r="DL222" s="90" t="s">
        <v>3796</v>
      </c>
      <c r="DM222" s="18">
        <v>0</v>
      </c>
      <c r="DN222" s="18" t="s">
        <v>5399</v>
      </c>
      <c r="DO222" t="s">
        <v>5069</v>
      </c>
      <c r="DP222">
        <v>65280</v>
      </c>
      <c r="DQ222" t="s">
        <v>5397</v>
      </c>
      <c r="DR222" s="16" t="s">
        <v>290</v>
      </c>
    </row>
    <row r="223" spans="1:122" x14ac:dyDescent="0.35">
      <c r="A223" s="158" t="s">
        <v>6641</v>
      </c>
      <c r="B223" s="11">
        <v>22</v>
      </c>
      <c r="C223">
        <v>30</v>
      </c>
      <c r="D223" t="s">
        <v>299</v>
      </c>
      <c r="E223" s="21" t="s">
        <v>290</v>
      </c>
      <c r="F223" s="11">
        <v>22</v>
      </c>
      <c r="G223" s="13">
        <v>21</v>
      </c>
      <c r="H223" s="11">
        <v>0.5</v>
      </c>
      <c r="I223" t="s">
        <v>290</v>
      </c>
      <c r="J223">
        <v>30</v>
      </c>
      <c r="K223" s="21" t="s">
        <v>290</v>
      </c>
      <c r="L223" s="1" t="s">
        <v>299</v>
      </c>
      <c r="M223" t="s">
        <v>290</v>
      </c>
      <c r="N223" s="159" t="s">
        <v>290</v>
      </c>
      <c r="P223" s="18" t="s">
        <v>290</v>
      </c>
      <c r="Q223" s="18" t="s">
        <v>290</v>
      </c>
      <c r="S223" t="s">
        <v>290</v>
      </c>
      <c r="T223" t="s">
        <v>290</v>
      </c>
      <c r="V223" t="s">
        <v>290</v>
      </c>
      <c r="X223" s="158" t="s">
        <v>6641</v>
      </c>
      <c r="Y223" s="11">
        <v>22</v>
      </c>
      <c r="Z223">
        <v>30</v>
      </c>
      <c r="AA223" t="s">
        <v>299</v>
      </c>
      <c r="AB223" s="21" t="s">
        <v>290</v>
      </c>
      <c r="AC223" s="11">
        <v>22</v>
      </c>
      <c r="AD223" s="13">
        <v>21</v>
      </c>
      <c r="AE223" s="11">
        <v>0.5</v>
      </c>
      <c r="AF223" t="s">
        <v>290</v>
      </c>
      <c r="AG223">
        <v>30</v>
      </c>
      <c r="AH223" s="21" t="s">
        <v>290</v>
      </c>
      <c r="AI223" s="1" t="s">
        <v>299</v>
      </c>
      <c r="AJ223" t="s">
        <v>290</v>
      </c>
      <c r="AK223" s="159" t="s">
        <v>290</v>
      </c>
      <c r="CO223" t="s">
        <v>4041</v>
      </c>
      <c r="CP223">
        <v>2.6924999999999999</v>
      </c>
      <c r="CR223" t="s">
        <v>5419</v>
      </c>
      <c r="CS223" s="16" t="s">
        <v>290</v>
      </c>
      <c r="CT223" s="14">
        <v>300</v>
      </c>
      <c r="CU223" s="14">
        <v>1.25</v>
      </c>
      <c r="CV223" s="11">
        <v>9</v>
      </c>
      <c r="CW223" s="11" t="s">
        <v>5398</v>
      </c>
      <c r="CX223" s="103">
        <v>1.25</v>
      </c>
      <c r="CY223" s="11">
        <v>2.5</v>
      </c>
      <c r="CZ223" s="42">
        <v>0.625</v>
      </c>
      <c r="DA223" s="107">
        <v>300</v>
      </c>
      <c r="DB223" s="18">
        <v>5.25</v>
      </c>
      <c r="DC223" s="18">
        <v>0.75</v>
      </c>
      <c r="DD223" s="18">
        <v>2.5</v>
      </c>
      <c r="DE223" s="11">
        <v>0.625</v>
      </c>
      <c r="DF223" s="11">
        <v>4</v>
      </c>
      <c r="DG223" s="11">
        <v>0.75</v>
      </c>
      <c r="DH223" s="11">
        <v>3.875</v>
      </c>
      <c r="DI223" s="42">
        <v>90</v>
      </c>
      <c r="DJ223" s="11">
        <v>14</v>
      </c>
      <c r="DK223" s="43" t="s">
        <v>5120</v>
      </c>
      <c r="DL223" s="90" t="s">
        <v>3796</v>
      </c>
      <c r="DM223" s="18">
        <v>0</v>
      </c>
      <c r="DN223" s="18" t="s">
        <v>5399</v>
      </c>
      <c r="DO223" t="s">
        <v>5072</v>
      </c>
      <c r="DP223">
        <v>12800</v>
      </c>
      <c r="DQ223" t="s">
        <v>5397</v>
      </c>
      <c r="DR223" s="16" t="s">
        <v>290</v>
      </c>
    </row>
    <row r="224" spans="1:122" x14ac:dyDescent="0.35">
      <c r="A224" s="158" t="s">
        <v>6642</v>
      </c>
      <c r="B224" s="11">
        <v>22</v>
      </c>
      <c r="C224">
        <v>60</v>
      </c>
      <c r="D224" t="s">
        <v>299</v>
      </c>
      <c r="E224" s="21" t="s">
        <v>290</v>
      </c>
      <c r="F224" s="11">
        <v>22</v>
      </c>
      <c r="G224" s="13">
        <v>20.25</v>
      </c>
      <c r="H224" s="11">
        <v>0.875</v>
      </c>
      <c r="I224" t="s">
        <v>290</v>
      </c>
      <c r="J224">
        <v>60</v>
      </c>
      <c r="K224" s="21" t="s">
        <v>290</v>
      </c>
      <c r="L224" s="1" t="s">
        <v>299</v>
      </c>
      <c r="M224" t="s">
        <v>290</v>
      </c>
      <c r="N224" s="159" t="s">
        <v>290</v>
      </c>
      <c r="P224" s="18" t="s">
        <v>290</v>
      </c>
      <c r="Q224" s="18" t="s">
        <v>290</v>
      </c>
      <c r="S224" t="s">
        <v>290</v>
      </c>
      <c r="T224" t="s">
        <v>290</v>
      </c>
      <c r="V224" t="s">
        <v>290</v>
      </c>
      <c r="X224" s="158" t="s">
        <v>6642</v>
      </c>
      <c r="Y224" s="11">
        <v>22</v>
      </c>
      <c r="Z224">
        <v>60</v>
      </c>
      <c r="AA224" t="s">
        <v>299</v>
      </c>
      <c r="AB224" s="21" t="s">
        <v>290</v>
      </c>
      <c r="AC224" s="11">
        <v>22</v>
      </c>
      <c r="AD224" s="13">
        <v>20.25</v>
      </c>
      <c r="AE224" s="11">
        <v>0.875</v>
      </c>
      <c r="AF224" t="s">
        <v>290</v>
      </c>
      <c r="AG224">
        <v>60</v>
      </c>
      <c r="AH224" s="21" t="s">
        <v>290</v>
      </c>
      <c r="AI224" s="1" t="s">
        <v>299</v>
      </c>
      <c r="AJ224" t="s">
        <v>290</v>
      </c>
      <c r="AK224" s="159" t="s">
        <v>290</v>
      </c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51"/>
      <c r="CO224" t="s">
        <v>4042</v>
      </c>
      <c r="CP224">
        <v>2.7524999999999999</v>
      </c>
      <c r="CR224" t="s">
        <v>5420</v>
      </c>
      <c r="CS224" s="16" t="s">
        <v>290</v>
      </c>
      <c r="CT224" s="14">
        <v>300</v>
      </c>
      <c r="CU224" s="14">
        <v>1.5</v>
      </c>
      <c r="CV224" s="11">
        <v>9</v>
      </c>
      <c r="CW224" s="11" t="s">
        <v>5398</v>
      </c>
      <c r="CX224" s="103">
        <v>1.5</v>
      </c>
      <c r="CY224" s="11">
        <v>2.75</v>
      </c>
      <c r="CZ224" s="42">
        <v>0.625</v>
      </c>
      <c r="DA224" s="107">
        <v>300</v>
      </c>
      <c r="DB224" s="18">
        <v>6.125</v>
      </c>
      <c r="DC224" s="18">
        <v>0.8125</v>
      </c>
      <c r="DD224" s="18">
        <v>2.875</v>
      </c>
      <c r="DE224" s="11">
        <v>0.75</v>
      </c>
      <c r="DF224" s="11">
        <v>4</v>
      </c>
      <c r="DG224" s="11">
        <v>0.875</v>
      </c>
      <c r="DH224" s="11">
        <v>4.5</v>
      </c>
      <c r="DI224" s="42">
        <v>90</v>
      </c>
      <c r="DJ224" s="11">
        <v>17</v>
      </c>
      <c r="DK224" s="43" t="s">
        <v>5122</v>
      </c>
      <c r="DL224" s="90" t="s">
        <v>3796</v>
      </c>
      <c r="DM224" s="18">
        <v>0</v>
      </c>
      <c r="DN224" s="18" t="s">
        <v>5399</v>
      </c>
      <c r="DO224" t="s">
        <v>5075</v>
      </c>
      <c r="DP224">
        <v>11861940</v>
      </c>
      <c r="DQ224" t="s">
        <v>5397</v>
      </c>
      <c r="DR224" s="16" t="s">
        <v>290</v>
      </c>
    </row>
    <row r="225" spans="1:122" x14ac:dyDescent="0.35">
      <c r="A225" s="158" t="s">
        <v>6643</v>
      </c>
      <c r="B225" s="11">
        <v>22</v>
      </c>
      <c r="C225">
        <v>80</v>
      </c>
      <c r="D225" t="s">
        <v>299</v>
      </c>
      <c r="E225" s="21" t="s">
        <v>290</v>
      </c>
      <c r="F225" s="11">
        <v>22</v>
      </c>
      <c r="G225" s="13">
        <v>19.75</v>
      </c>
      <c r="H225" s="11">
        <v>1.125</v>
      </c>
      <c r="I225" t="s">
        <v>290</v>
      </c>
      <c r="J225">
        <v>80</v>
      </c>
      <c r="K225" s="21" t="s">
        <v>290</v>
      </c>
      <c r="L225" s="1" t="s">
        <v>299</v>
      </c>
      <c r="M225" t="s">
        <v>290</v>
      </c>
      <c r="N225" s="159" t="s">
        <v>290</v>
      </c>
      <c r="P225" s="18" t="s">
        <v>290</v>
      </c>
      <c r="Q225" s="18" t="s">
        <v>290</v>
      </c>
      <c r="S225" t="s">
        <v>290</v>
      </c>
      <c r="T225" t="s">
        <v>290</v>
      </c>
      <c r="V225" t="s">
        <v>290</v>
      </c>
      <c r="X225" s="158" t="s">
        <v>6643</v>
      </c>
      <c r="Y225" s="11">
        <v>22</v>
      </c>
      <c r="Z225">
        <v>80</v>
      </c>
      <c r="AA225" t="s">
        <v>299</v>
      </c>
      <c r="AB225" s="21" t="s">
        <v>290</v>
      </c>
      <c r="AC225" s="11">
        <v>22</v>
      </c>
      <c r="AD225" s="13">
        <v>19.75</v>
      </c>
      <c r="AE225" s="11">
        <v>1.125</v>
      </c>
      <c r="AF225" t="s">
        <v>290</v>
      </c>
      <c r="AG225">
        <v>80</v>
      </c>
      <c r="AH225" s="21" t="s">
        <v>290</v>
      </c>
      <c r="AI225" s="1" t="s">
        <v>299</v>
      </c>
      <c r="AJ225" t="s">
        <v>290</v>
      </c>
      <c r="AK225" s="159" t="s">
        <v>290</v>
      </c>
      <c r="CC225" s="4"/>
      <c r="CD225" s="51"/>
      <c r="CE225" s="51"/>
      <c r="CF225" s="51"/>
      <c r="CG225" s="51"/>
      <c r="CH225" s="51"/>
      <c r="CI225" s="51"/>
      <c r="CJ225" s="51"/>
      <c r="CK225" s="51"/>
      <c r="CO225" t="s">
        <v>4043</v>
      </c>
      <c r="CP225">
        <v>2.7524999999999999</v>
      </c>
      <c r="CR225" t="s">
        <v>5421</v>
      </c>
      <c r="CS225" s="16" t="s">
        <v>290</v>
      </c>
      <c r="CT225" s="14">
        <v>300</v>
      </c>
      <c r="CU225" s="14">
        <v>2</v>
      </c>
      <c r="CV225" s="11">
        <v>9</v>
      </c>
      <c r="CW225" s="11" t="s">
        <v>5398</v>
      </c>
      <c r="CX225" s="103">
        <v>2</v>
      </c>
      <c r="CY225" s="11">
        <v>3.25</v>
      </c>
      <c r="CZ225" s="42">
        <v>0.625</v>
      </c>
      <c r="DA225" s="107">
        <v>300</v>
      </c>
      <c r="DB225" s="18">
        <v>6.5</v>
      </c>
      <c r="DC225" s="18">
        <v>0.875</v>
      </c>
      <c r="DD225" s="18">
        <v>3.625</v>
      </c>
      <c r="DE225" s="11">
        <v>0.625</v>
      </c>
      <c r="DF225" s="11">
        <v>8</v>
      </c>
      <c r="DG225" s="11">
        <v>0.75</v>
      </c>
      <c r="DH225" s="11">
        <v>5</v>
      </c>
      <c r="DI225" s="42">
        <v>45</v>
      </c>
      <c r="DJ225" s="11">
        <v>19</v>
      </c>
      <c r="DK225" s="43" t="s">
        <v>5124</v>
      </c>
      <c r="DL225" s="90" t="s">
        <v>3796</v>
      </c>
      <c r="DM225" s="18">
        <v>0</v>
      </c>
      <c r="DN225" s="18" t="s">
        <v>5399</v>
      </c>
      <c r="DO225" t="s">
        <v>5078</v>
      </c>
      <c r="DP225">
        <v>1262987</v>
      </c>
      <c r="DQ225" t="s">
        <v>5397</v>
      </c>
      <c r="DR225" s="16" t="s">
        <v>290</v>
      </c>
    </row>
    <row r="226" spans="1:122" x14ac:dyDescent="0.35">
      <c r="A226" s="158" t="s">
        <v>6644</v>
      </c>
      <c r="B226" s="11">
        <v>22</v>
      </c>
      <c r="C226">
        <v>100</v>
      </c>
      <c r="D226" t="s">
        <v>299</v>
      </c>
      <c r="E226" s="21" t="s">
        <v>290</v>
      </c>
      <c r="F226" s="11">
        <v>22</v>
      </c>
      <c r="G226" s="13">
        <v>19.25</v>
      </c>
      <c r="H226" s="11">
        <v>1.375</v>
      </c>
      <c r="I226" t="s">
        <v>290</v>
      </c>
      <c r="J226">
        <v>100</v>
      </c>
      <c r="K226" s="21" t="s">
        <v>290</v>
      </c>
      <c r="L226" s="1" t="s">
        <v>299</v>
      </c>
      <c r="M226" t="s">
        <v>290</v>
      </c>
      <c r="N226" s="159" t="s">
        <v>290</v>
      </c>
      <c r="P226" s="18" t="s">
        <v>290</v>
      </c>
      <c r="Q226" s="18" t="s">
        <v>290</v>
      </c>
      <c r="S226" t="s">
        <v>290</v>
      </c>
      <c r="T226" t="s">
        <v>290</v>
      </c>
      <c r="V226" t="s">
        <v>290</v>
      </c>
      <c r="X226" s="158" t="s">
        <v>6644</v>
      </c>
      <c r="Y226" s="11">
        <v>22</v>
      </c>
      <c r="Z226">
        <v>100</v>
      </c>
      <c r="AA226" t="s">
        <v>299</v>
      </c>
      <c r="AB226" s="21" t="s">
        <v>290</v>
      </c>
      <c r="AC226" s="11">
        <v>22</v>
      </c>
      <c r="AD226" s="13">
        <v>19.25</v>
      </c>
      <c r="AE226" s="11">
        <v>1.375</v>
      </c>
      <c r="AF226" t="s">
        <v>290</v>
      </c>
      <c r="AG226">
        <v>100</v>
      </c>
      <c r="AH226" s="21" t="s">
        <v>290</v>
      </c>
      <c r="AI226" s="1" t="s">
        <v>299</v>
      </c>
      <c r="AJ226" t="s">
        <v>290</v>
      </c>
      <c r="AK226" s="159" t="s">
        <v>290</v>
      </c>
      <c r="CO226" t="s">
        <v>4044</v>
      </c>
      <c r="CP226">
        <v>2.7524999999999999</v>
      </c>
      <c r="CR226" t="s">
        <v>5422</v>
      </c>
      <c r="CS226" s="16" t="s">
        <v>290</v>
      </c>
      <c r="CT226" s="14">
        <v>300</v>
      </c>
      <c r="CU226" s="14">
        <v>2.5</v>
      </c>
      <c r="CV226" s="11">
        <v>9</v>
      </c>
      <c r="CW226" s="11" t="s">
        <v>5398</v>
      </c>
      <c r="CX226" s="103">
        <v>2.5</v>
      </c>
      <c r="CY226" s="11">
        <v>3.9375</v>
      </c>
      <c r="CZ226" s="42">
        <v>0.71875</v>
      </c>
      <c r="DA226" s="107">
        <v>300</v>
      </c>
      <c r="DB226" s="18">
        <v>7.5</v>
      </c>
      <c r="DC226" s="18">
        <v>1</v>
      </c>
      <c r="DD226" s="18">
        <v>4.125</v>
      </c>
      <c r="DE226" s="11">
        <v>0.75</v>
      </c>
      <c r="DF226" s="11">
        <v>8</v>
      </c>
      <c r="DG226" s="11">
        <v>0.875</v>
      </c>
      <c r="DH226" s="11">
        <v>5.875</v>
      </c>
      <c r="DI226" s="42">
        <v>45</v>
      </c>
      <c r="DJ226" s="11">
        <v>28</v>
      </c>
      <c r="DK226" s="43" t="s">
        <v>5126</v>
      </c>
      <c r="DL226" s="90" t="s">
        <v>3796</v>
      </c>
      <c r="DM226" s="18">
        <v>0</v>
      </c>
      <c r="DN226" s="18" t="s">
        <v>5399</v>
      </c>
      <c r="DO226" t="s">
        <v>5081</v>
      </c>
      <c r="DP226">
        <v>7448044</v>
      </c>
      <c r="DQ226" t="s">
        <v>5397</v>
      </c>
      <c r="DR226" s="16" t="s">
        <v>290</v>
      </c>
    </row>
    <row r="227" spans="1:122" x14ac:dyDescent="0.35">
      <c r="A227" s="158" t="s">
        <v>6645</v>
      </c>
      <c r="B227" s="11">
        <v>22</v>
      </c>
      <c r="C227">
        <v>120</v>
      </c>
      <c r="D227" t="s">
        <v>299</v>
      </c>
      <c r="E227" s="21" t="s">
        <v>290</v>
      </c>
      <c r="F227" s="11">
        <v>22</v>
      </c>
      <c r="G227" s="13">
        <v>18.75</v>
      </c>
      <c r="H227" s="11">
        <v>1.625</v>
      </c>
      <c r="I227" t="s">
        <v>290</v>
      </c>
      <c r="J227">
        <v>120</v>
      </c>
      <c r="K227" s="21" t="s">
        <v>290</v>
      </c>
      <c r="L227" s="1" t="s">
        <v>299</v>
      </c>
      <c r="M227" t="s">
        <v>290</v>
      </c>
      <c r="N227" s="159" t="s">
        <v>290</v>
      </c>
      <c r="P227" s="18" t="s">
        <v>290</v>
      </c>
      <c r="Q227" s="18" t="s">
        <v>290</v>
      </c>
      <c r="S227" t="s">
        <v>290</v>
      </c>
      <c r="T227" t="s">
        <v>290</v>
      </c>
      <c r="V227" t="s">
        <v>290</v>
      </c>
      <c r="X227" s="158" t="s">
        <v>6645</v>
      </c>
      <c r="Y227" s="11">
        <v>22</v>
      </c>
      <c r="Z227">
        <v>120</v>
      </c>
      <c r="AA227" t="s">
        <v>299</v>
      </c>
      <c r="AB227" s="21" t="s">
        <v>290</v>
      </c>
      <c r="AC227" s="11">
        <v>22</v>
      </c>
      <c r="AD227" s="13">
        <v>18.75</v>
      </c>
      <c r="AE227" s="11">
        <v>1.625</v>
      </c>
      <c r="AF227" t="s">
        <v>290</v>
      </c>
      <c r="AG227">
        <v>120</v>
      </c>
      <c r="AH227" s="21" t="s">
        <v>290</v>
      </c>
      <c r="AI227" s="1" t="s">
        <v>299</v>
      </c>
      <c r="AJ227" t="s">
        <v>290</v>
      </c>
      <c r="AK227" s="159" t="s">
        <v>290</v>
      </c>
      <c r="CO227" t="s">
        <v>4045</v>
      </c>
      <c r="CP227">
        <v>2.7524999999999999</v>
      </c>
      <c r="CR227" t="s">
        <v>5423</v>
      </c>
      <c r="CS227" s="16" t="s">
        <v>290</v>
      </c>
      <c r="CT227" s="14">
        <v>300</v>
      </c>
      <c r="CU227" s="14">
        <v>3</v>
      </c>
      <c r="CV227" s="11">
        <v>9</v>
      </c>
      <c r="CW227" s="11" t="s">
        <v>5398</v>
      </c>
      <c r="CX227" s="103">
        <v>3</v>
      </c>
      <c r="CY227" s="11">
        <v>4.625</v>
      </c>
      <c r="CZ227" s="42">
        <v>0.8125</v>
      </c>
      <c r="DA227" s="107">
        <v>300</v>
      </c>
      <c r="DB227" s="18">
        <v>8.25</v>
      </c>
      <c r="DC227" s="14">
        <v>1.125</v>
      </c>
      <c r="DD227" s="18">
        <v>5</v>
      </c>
      <c r="DE227" s="11">
        <v>0.75</v>
      </c>
      <c r="DF227" s="11">
        <v>8</v>
      </c>
      <c r="DG227" s="11">
        <v>0.875</v>
      </c>
      <c r="DH227" s="11">
        <v>6.625</v>
      </c>
      <c r="DI227" s="42">
        <v>45</v>
      </c>
      <c r="DJ227" s="11">
        <v>36</v>
      </c>
      <c r="DK227" s="43" t="s">
        <v>5128</v>
      </c>
      <c r="DL227" s="90" t="s">
        <v>3796</v>
      </c>
      <c r="DM227" s="18">
        <v>0</v>
      </c>
      <c r="DN227" s="18" t="s">
        <v>5399</v>
      </c>
      <c r="DO227" t="s">
        <v>5084</v>
      </c>
      <c r="DP227">
        <v>16777215</v>
      </c>
      <c r="DQ227" t="s">
        <v>5397</v>
      </c>
      <c r="DR227" s="16" t="s">
        <v>290</v>
      </c>
    </row>
    <row r="228" spans="1:122" x14ac:dyDescent="0.35">
      <c r="A228" s="158" t="s">
        <v>6646</v>
      </c>
      <c r="B228" s="11">
        <v>22</v>
      </c>
      <c r="C228">
        <v>140</v>
      </c>
      <c r="D228" t="s">
        <v>299</v>
      </c>
      <c r="E228" s="21" t="s">
        <v>290</v>
      </c>
      <c r="F228" s="11">
        <v>22</v>
      </c>
      <c r="G228" s="13">
        <v>18.25</v>
      </c>
      <c r="H228" s="11">
        <v>1.875</v>
      </c>
      <c r="I228" t="s">
        <v>290</v>
      </c>
      <c r="J228">
        <v>140</v>
      </c>
      <c r="K228" s="21" t="s">
        <v>290</v>
      </c>
      <c r="L228" s="1" t="s">
        <v>299</v>
      </c>
      <c r="M228" t="s">
        <v>290</v>
      </c>
      <c r="N228" s="159" t="s">
        <v>290</v>
      </c>
      <c r="P228" s="18" t="s">
        <v>290</v>
      </c>
      <c r="Q228" s="18" t="s">
        <v>290</v>
      </c>
      <c r="S228" t="s">
        <v>290</v>
      </c>
      <c r="T228" t="s">
        <v>290</v>
      </c>
      <c r="V228" t="s">
        <v>290</v>
      </c>
      <c r="X228" s="158" t="s">
        <v>6646</v>
      </c>
      <c r="Y228" s="11">
        <v>22</v>
      </c>
      <c r="Z228">
        <v>140</v>
      </c>
      <c r="AA228" t="s">
        <v>299</v>
      </c>
      <c r="AB228" s="21" t="s">
        <v>290</v>
      </c>
      <c r="AC228" s="11">
        <v>22</v>
      </c>
      <c r="AD228" s="13">
        <v>18.25</v>
      </c>
      <c r="AE228" s="11">
        <v>1.875</v>
      </c>
      <c r="AF228" t="s">
        <v>290</v>
      </c>
      <c r="AG228">
        <v>140</v>
      </c>
      <c r="AH228" s="21" t="s">
        <v>290</v>
      </c>
      <c r="AI228" s="1" t="s">
        <v>299</v>
      </c>
      <c r="AJ228" t="s">
        <v>290</v>
      </c>
      <c r="AK228" s="159" t="s">
        <v>290</v>
      </c>
      <c r="CO228" t="s">
        <v>4046</v>
      </c>
      <c r="CP228">
        <v>2.7524999999999999</v>
      </c>
      <c r="CR228" t="s">
        <v>5424</v>
      </c>
      <c r="CS228" s="16" t="s">
        <v>290</v>
      </c>
      <c r="CT228" s="14">
        <v>300</v>
      </c>
      <c r="CU228" s="14">
        <v>3.5</v>
      </c>
      <c r="CV228" s="11">
        <v>9</v>
      </c>
      <c r="CW228" s="11" t="s">
        <v>5398</v>
      </c>
      <c r="CX228" s="103">
        <v>3.5</v>
      </c>
      <c r="CY228" s="11">
        <v>5.25</v>
      </c>
      <c r="CZ228" s="42">
        <v>0.875</v>
      </c>
      <c r="DA228" s="107">
        <v>300</v>
      </c>
      <c r="DB228" s="18">
        <v>9</v>
      </c>
      <c r="DC228" s="18">
        <v>1.1875</v>
      </c>
      <c r="DD228" s="18">
        <v>5.5</v>
      </c>
      <c r="DE228" s="11">
        <v>0.75</v>
      </c>
      <c r="DF228" s="11">
        <v>8</v>
      </c>
      <c r="DG228" s="11">
        <v>0.875</v>
      </c>
      <c r="DH228" s="11">
        <v>7.25</v>
      </c>
      <c r="DI228" s="42">
        <v>45</v>
      </c>
      <c r="DJ228" s="11">
        <v>45</v>
      </c>
      <c r="DK228" s="43" t="s">
        <v>5130</v>
      </c>
      <c r="DL228" s="90" t="s">
        <v>3796</v>
      </c>
      <c r="DM228" s="18">
        <v>0</v>
      </c>
      <c r="DN228" s="18" t="s">
        <v>5399</v>
      </c>
      <c r="DO228" t="s">
        <v>5087</v>
      </c>
      <c r="DP228">
        <v>12632256</v>
      </c>
      <c r="DQ228" t="s">
        <v>5397</v>
      </c>
      <c r="DR228" s="16" t="s">
        <v>290</v>
      </c>
    </row>
    <row r="229" spans="1:122" x14ac:dyDescent="0.35">
      <c r="A229" s="158" t="s">
        <v>6647</v>
      </c>
      <c r="B229" s="11">
        <v>22</v>
      </c>
      <c r="C229" s="11">
        <v>160</v>
      </c>
      <c r="D229" t="s">
        <v>299</v>
      </c>
      <c r="E229" s="21" t="s">
        <v>290</v>
      </c>
      <c r="F229" s="11">
        <v>22</v>
      </c>
      <c r="G229" s="13">
        <v>17.75</v>
      </c>
      <c r="H229" s="11">
        <v>2.125</v>
      </c>
      <c r="I229" t="s">
        <v>290</v>
      </c>
      <c r="J229" s="11">
        <v>160</v>
      </c>
      <c r="K229" s="21" t="s">
        <v>290</v>
      </c>
      <c r="L229" s="1" t="s">
        <v>299</v>
      </c>
      <c r="M229" t="s">
        <v>290</v>
      </c>
      <c r="N229" s="159" t="s">
        <v>290</v>
      </c>
      <c r="P229" s="18" t="s">
        <v>290</v>
      </c>
      <c r="Q229" s="18" t="s">
        <v>290</v>
      </c>
      <c r="S229" t="s">
        <v>290</v>
      </c>
      <c r="T229" t="s">
        <v>290</v>
      </c>
      <c r="V229" t="s">
        <v>290</v>
      </c>
      <c r="X229" s="158" t="s">
        <v>6647</v>
      </c>
      <c r="Y229" s="11">
        <v>22</v>
      </c>
      <c r="Z229" s="11">
        <v>160</v>
      </c>
      <c r="AA229" t="s">
        <v>299</v>
      </c>
      <c r="AB229" s="21" t="s">
        <v>290</v>
      </c>
      <c r="AC229" s="11">
        <v>22</v>
      </c>
      <c r="AD229" s="13">
        <v>17.75</v>
      </c>
      <c r="AE229" s="11">
        <v>2.125</v>
      </c>
      <c r="AF229" t="s">
        <v>290</v>
      </c>
      <c r="AG229" s="11">
        <v>160</v>
      </c>
      <c r="AH229" s="21" t="s">
        <v>290</v>
      </c>
      <c r="AI229" s="1" t="s">
        <v>299</v>
      </c>
      <c r="AJ229" t="s">
        <v>290</v>
      </c>
      <c r="AK229" s="159" t="s">
        <v>290</v>
      </c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51"/>
      <c r="CO229" t="s">
        <v>4047</v>
      </c>
      <c r="CP229">
        <v>2.7524999999999999</v>
      </c>
      <c r="CR229" t="s">
        <v>5425</v>
      </c>
      <c r="CS229" s="16" t="s">
        <v>290</v>
      </c>
      <c r="CT229" s="14">
        <v>300</v>
      </c>
      <c r="CU229" s="14">
        <v>4</v>
      </c>
      <c r="CV229" s="11">
        <v>12</v>
      </c>
      <c r="CW229" s="11" t="s">
        <v>5398</v>
      </c>
      <c r="CX229" s="103">
        <v>4</v>
      </c>
      <c r="CY229" s="11">
        <v>5.75</v>
      </c>
      <c r="CZ229" s="42">
        <v>0.875</v>
      </c>
      <c r="DA229" s="107">
        <v>300</v>
      </c>
      <c r="DB229" s="18">
        <v>10</v>
      </c>
      <c r="DC229" s="18">
        <v>1.25</v>
      </c>
      <c r="DD229" s="18">
        <v>6.1875</v>
      </c>
      <c r="DE229" s="11">
        <v>0.75</v>
      </c>
      <c r="DF229" s="11">
        <v>8</v>
      </c>
      <c r="DG229" s="11">
        <v>0.875</v>
      </c>
      <c r="DH229" s="11">
        <v>7.875</v>
      </c>
      <c r="DI229" s="42">
        <v>45</v>
      </c>
      <c r="DJ229" s="11">
        <v>54</v>
      </c>
      <c r="DK229" s="43" t="s">
        <v>5132</v>
      </c>
      <c r="DL229" s="90" t="s">
        <v>3796</v>
      </c>
      <c r="DM229" s="18">
        <v>0</v>
      </c>
      <c r="DN229" s="18" t="s">
        <v>5399</v>
      </c>
      <c r="DO229" t="s">
        <v>5090</v>
      </c>
      <c r="DP229">
        <v>255</v>
      </c>
      <c r="DQ229" t="s">
        <v>5397</v>
      </c>
      <c r="DR229" s="16" t="s">
        <v>290</v>
      </c>
    </row>
    <row r="230" spans="1:122" x14ac:dyDescent="0.35">
      <c r="A230" s="160" t="s">
        <v>6648</v>
      </c>
      <c r="B230" s="2">
        <v>22</v>
      </c>
      <c r="C230" s="2" t="s">
        <v>272</v>
      </c>
      <c r="D230" s="4" t="s">
        <v>299</v>
      </c>
      <c r="E230" s="22" t="s">
        <v>290</v>
      </c>
      <c r="F230" s="2">
        <v>22</v>
      </c>
      <c r="G230" s="5">
        <v>21</v>
      </c>
      <c r="H230" s="2">
        <v>0.5</v>
      </c>
      <c r="I230" s="4" t="s">
        <v>272</v>
      </c>
      <c r="J230" s="2">
        <v>2</v>
      </c>
      <c r="K230" s="22" t="s">
        <v>290</v>
      </c>
      <c r="L230" s="6" t="s">
        <v>299</v>
      </c>
      <c r="M230" s="4" t="s">
        <v>290</v>
      </c>
      <c r="N230" s="161" t="s">
        <v>290</v>
      </c>
      <c r="P230" s="18" t="s">
        <v>290</v>
      </c>
      <c r="Q230" s="18" t="s">
        <v>290</v>
      </c>
      <c r="S230" t="s">
        <v>290</v>
      </c>
      <c r="T230" t="s">
        <v>290</v>
      </c>
      <c r="V230" t="s">
        <v>290</v>
      </c>
      <c r="X230" s="160" t="s">
        <v>6648</v>
      </c>
      <c r="Y230" s="2">
        <v>22</v>
      </c>
      <c r="Z230" s="2" t="s">
        <v>272</v>
      </c>
      <c r="AA230" s="4" t="s">
        <v>299</v>
      </c>
      <c r="AB230" s="22" t="s">
        <v>290</v>
      </c>
      <c r="AC230" s="2">
        <v>22</v>
      </c>
      <c r="AD230" s="5">
        <v>21</v>
      </c>
      <c r="AE230" s="2">
        <v>0.5</v>
      </c>
      <c r="AF230" s="4" t="s">
        <v>272</v>
      </c>
      <c r="AG230" s="2">
        <v>2</v>
      </c>
      <c r="AH230" s="22" t="s">
        <v>290</v>
      </c>
      <c r="AI230" s="6" t="s">
        <v>299</v>
      </c>
      <c r="AJ230" s="4" t="s">
        <v>290</v>
      </c>
      <c r="AK230" s="161" t="s">
        <v>290</v>
      </c>
      <c r="CC230" s="4"/>
      <c r="CD230" s="51"/>
      <c r="CE230" s="51"/>
      <c r="CF230" s="51"/>
      <c r="CG230" s="51"/>
      <c r="CH230" s="51"/>
      <c r="CI230" s="51"/>
      <c r="CJ230" s="51"/>
      <c r="CK230" s="51"/>
      <c r="CO230" t="s">
        <v>4048</v>
      </c>
      <c r="CP230">
        <v>2.7524999999999999</v>
      </c>
      <c r="CR230" t="s">
        <v>5426</v>
      </c>
      <c r="CS230" s="16" t="s">
        <v>290</v>
      </c>
      <c r="CT230" s="14">
        <v>300</v>
      </c>
      <c r="CU230" s="14">
        <v>5</v>
      </c>
      <c r="CV230" s="11">
        <v>12</v>
      </c>
      <c r="CW230" s="11" t="s">
        <v>5398</v>
      </c>
      <c r="CX230" s="103">
        <v>5</v>
      </c>
      <c r="CY230" s="11">
        <v>7</v>
      </c>
      <c r="CZ230" s="42">
        <v>1</v>
      </c>
      <c r="DA230" s="107">
        <v>300</v>
      </c>
      <c r="DB230" s="18">
        <v>11</v>
      </c>
      <c r="DC230" s="18">
        <v>1.375</v>
      </c>
      <c r="DD230" s="18">
        <v>7.3125</v>
      </c>
      <c r="DE230" s="11">
        <v>0.75</v>
      </c>
      <c r="DF230" s="11">
        <v>8</v>
      </c>
      <c r="DG230" s="11">
        <v>0.875</v>
      </c>
      <c r="DH230" s="11">
        <v>9.25</v>
      </c>
      <c r="DI230" s="42">
        <v>45</v>
      </c>
      <c r="DJ230" s="11">
        <v>86</v>
      </c>
      <c r="DK230" s="43" t="s">
        <v>5134</v>
      </c>
      <c r="DL230" s="90" t="s">
        <v>3796</v>
      </c>
      <c r="DM230" s="18">
        <v>0</v>
      </c>
      <c r="DN230" s="18" t="s">
        <v>5399</v>
      </c>
      <c r="DO230" t="s">
        <v>5093</v>
      </c>
      <c r="DP230">
        <v>33023</v>
      </c>
      <c r="DQ230" t="s">
        <v>5397</v>
      </c>
      <c r="DR230" s="16" t="s">
        <v>290</v>
      </c>
    </row>
    <row r="231" spans="1:122" x14ac:dyDescent="0.35">
      <c r="A231" s="156" t="s">
        <v>6649</v>
      </c>
      <c r="B231" s="11">
        <v>24.000000000000004</v>
      </c>
      <c r="C231" s="11">
        <v>10</v>
      </c>
      <c r="D231" t="s">
        <v>299</v>
      </c>
      <c r="E231" s="21" t="s">
        <v>290</v>
      </c>
      <c r="F231" s="11">
        <v>24.000000000000004</v>
      </c>
      <c r="G231" s="13">
        <v>23.500000000000004</v>
      </c>
      <c r="H231" s="11">
        <v>0.25</v>
      </c>
      <c r="I231" t="s">
        <v>290</v>
      </c>
      <c r="J231" s="11">
        <v>10</v>
      </c>
      <c r="K231" s="21" t="s">
        <v>290</v>
      </c>
      <c r="L231" s="11" t="s">
        <v>299</v>
      </c>
      <c r="M231" t="s">
        <v>290</v>
      </c>
      <c r="N231" s="159" t="s">
        <v>290</v>
      </c>
      <c r="P231" s="18" t="s">
        <v>290</v>
      </c>
      <c r="Q231" s="18" t="s">
        <v>290</v>
      </c>
      <c r="S231" t="s">
        <v>290</v>
      </c>
      <c r="T231" t="s">
        <v>290</v>
      </c>
      <c r="V231" t="s">
        <v>290</v>
      </c>
      <c r="X231" s="156" t="s">
        <v>6649</v>
      </c>
      <c r="Y231" s="11">
        <v>24.000000000000004</v>
      </c>
      <c r="Z231" s="11">
        <v>10</v>
      </c>
      <c r="AA231" t="s">
        <v>299</v>
      </c>
      <c r="AB231" s="21" t="s">
        <v>290</v>
      </c>
      <c r="AC231" s="11">
        <v>24.000000000000004</v>
      </c>
      <c r="AD231" s="13">
        <v>23.500000000000004</v>
      </c>
      <c r="AE231" s="11">
        <v>0.25</v>
      </c>
      <c r="AF231" t="s">
        <v>290</v>
      </c>
      <c r="AG231" s="11">
        <v>10</v>
      </c>
      <c r="AH231" s="21" t="s">
        <v>290</v>
      </c>
      <c r="AI231" s="11" t="s">
        <v>299</v>
      </c>
      <c r="AJ231" t="s">
        <v>290</v>
      </c>
      <c r="AK231" s="159" t="s">
        <v>290</v>
      </c>
      <c r="CO231" t="s">
        <v>4049</v>
      </c>
      <c r="CP231">
        <v>3.0024999999999999</v>
      </c>
      <c r="CR231" t="s">
        <v>5427</v>
      </c>
      <c r="CS231" s="16" t="s">
        <v>290</v>
      </c>
      <c r="CT231" s="14">
        <v>300</v>
      </c>
      <c r="CU231" s="14">
        <v>6</v>
      </c>
      <c r="CV231" s="11">
        <v>12</v>
      </c>
      <c r="CW231" s="11" t="s">
        <v>5398</v>
      </c>
      <c r="CX231" s="103">
        <v>6</v>
      </c>
      <c r="CY231" s="11">
        <v>8.125</v>
      </c>
      <c r="CZ231" s="42">
        <v>1.0625</v>
      </c>
      <c r="DA231" s="107">
        <v>300</v>
      </c>
      <c r="DB231" s="18">
        <v>12.5</v>
      </c>
      <c r="DC231" s="18">
        <v>1.4375</v>
      </c>
      <c r="DD231" s="18">
        <v>8.5</v>
      </c>
      <c r="DE231" s="11">
        <v>0.75</v>
      </c>
      <c r="DF231" s="11">
        <v>12</v>
      </c>
      <c r="DG231" s="11">
        <v>0.875</v>
      </c>
      <c r="DH231" s="11">
        <v>10.625</v>
      </c>
      <c r="DI231" s="42">
        <v>30</v>
      </c>
      <c r="DJ231" s="11">
        <v>108</v>
      </c>
      <c r="DK231" s="43" t="s">
        <v>5136</v>
      </c>
      <c r="DL231" s="90" t="s">
        <v>3796</v>
      </c>
      <c r="DM231" s="18">
        <v>0</v>
      </c>
      <c r="DN231" s="18" t="s">
        <v>5399</v>
      </c>
      <c r="DO231" t="s">
        <v>5078</v>
      </c>
      <c r="DP231">
        <v>1262987</v>
      </c>
      <c r="DQ231" t="s">
        <v>5397</v>
      </c>
      <c r="DR231" s="16" t="s">
        <v>290</v>
      </c>
    </row>
    <row r="232" spans="1:122" x14ac:dyDescent="0.35">
      <c r="A232" s="158" t="s">
        <v>6650</v>
      </c>
      <c r="B232" s="11">
        <v>24.000000000000004</v>
      </c>
      <c r="C232" s="11">
        <v>20</v>
      </c>
      <c r="D232" t="s">
        <v>299</v>
      </c>
      <c r="E232" s="21" t="s">
        <v>290</v>
      </c>
      <c r="F232" s="11">
        <v>24.000000000000004</v>
      </c>
      <c r="G232" s="13">
        <v>23.250000000000004</v>
      </c>
      <c r="H232" s="11">
        <v>0.375</v>
      </c>
      <c r="I232" t="s">
        <v>290</v>
      </c>
      <c r="J232" s="11">
        <v>20</v>
      </c>
      <c r="K232" s="21" t="s">
        <v>290</v>
      </c>
      <c r="L232" s="1" t="s">
        <v>299</v>
      </c>
      <c r="M232" t="s">
        <v>290</v>
      </c>
      <c r="N232" s="159" t="s">
        <v>290</v>
      </c>
      <c r="P232" s="18" t="s">
        <v>290</v>
      </c>
      <c r="Q232" s="18" t="s">
        <v>290</v>
      </c>
      <c r="S232" t="s">
        <v>290</v>
      </c>
      <c r="T232" t="s">
        <v>290</v>
      </c>
      <c r="V232" t="s">
        <v>290</v>
      </c>
      <c r="X232" s="158" t="s">
        <v>6650</v>
      </c>
      <c r="Y232" s="11">
        <v>24.000000000000004</v>
      </c>
      <c r="Z232" s="11">
        <v>20</v>
      </c>
      <c r="AA232" t="s">
        <v>299</v>
      </c>
      <c r="AB232" s="21" t="s">
        <v>290</v>
      </c>
      <c r="AC232" s="11">
        <v>24.000000000000004</v>
      </c>
      <c r="AD232" s="13">
        <v>23.250000000000004</v>
      </c>
      <c r="AE232" s="11">
        <v>0.375</v>
      </c>
      <c r="AF232" t="s">
        <v>290</v>
      </c>
      <c r="AG232" s="11">
        <v>20</v>
      </c>
      <c r="AH232" s="21" t="s">
        <v>290</v>
      </c>
      <c r="AI232" s="1" t="s">
        <v>299</v>
      </c>
      <c r="AJ232" t="s">
        <v>290</v>
      </c>
      <c r="AK232" s="159" t="s">
        <v>290</v>
      </c>
      <c r="CO232" t="s">
        <v>4050</v>
      </c>
      <c r="CP232">
        <v>3.0024999999999999</v>
      </c>
      <c r="CR232" t="s">
        <v>5428</v>
      </c>
      <c r="CS232" s="16" t="s">
        <v>290</v>
      </c>
      <c r="CT232" s="14">
        <v>300</v>
      </c>
      <c r="CU232" s="14">
        <v>8</v>
      </c>
      <c r="CV232" s="11">
        <v>12</v>
      </c>
      <c r="CW232" s="11" t="s">
        <v>5398</v>
      </c>
      <c r="CX232" s="103">
        <v>8</v>
      </c>
      <c r="CY232" s="11">
        <v>10.25</v>
      </c>
      <c r="CZ232" s="42">
        <v>1.125</v>
      </c>
      <c r="DA232" s="107">
        <v>300</v>
      </c>
      <c r="DB232" s="18">
        <v>15</v>
      </c>
      <c r="DC232" s="18">
        <v>1.625</v>
      </c>
      <c r="DD232" s="18">
        <v>10.625</v>
      </c>
      <c r="DE232" s="11">
        <v>0.875</v>
      </c>
      <c r="DF232" s="11">
        <v>12</v>
      </c>
      <c r="DG232" s="11">
        <v>1</v>
      </c>
      <c r="DH232" s="11">
        <v>13</v>
      </c>
      <c r="DI232" s="42">
        <v>30</v>
      </c>
      <c r="DJ232" s="11">
        <v>150</v>
      </c>
      <c r="DK232" s="43" t="s">
        <v>5138</v>
      </c>
      <c r="DL232" s="90" t="s">
        <v>3796</v>
      </c>
      <c r="DM232" s="18">
        <v>0</v>
      </c>
      <c r="DN232" s="18" t="s">
        <v>5399</v>
      </c>
      <c r="DO232" t="s">
        <v>5098</v>
      </c>
      <c r="DP232">
        <v>65535</v>
      </c>
      <c r="DQ232" t="s">
        <v>5397</v>
      </c>
      <c r="DR232" s="16" t="s">
        <v>290</v>
      </c>
    </row>
    <row r="233" spans="1:122" x14ac:dyDescent="0.35">
      <c r="A233" s="158" t="s">
        <v>6651</v>
      </c>
      <c r="B233" s="11">
        <v>24.000000000000004</v>
      </c>
      <c r="C233">
        <v>30</v>
      </c>
      <c r="D233" t="s">
        <v>299</v>
      </c>
      <c r="E233" s="21" t="s">
        <v>290</v>
      </c>
      <c r="F233" s="11">
        <v>24.000000000000004</v>
      </c>
      <c r="G233" s="13">
        <v>22.876000000000005</v>
      </c>
      <c r="H233" s="11">
        <v>0.56200000000000006</v>
      </c>
      <c r="I233" t="s">
        <v>290</v>
      </c>
      <c r="J233">
        <v>30</v>
      </c>
      <c r="K233" s="21" t="s">
        <v>290</v>
      </c>
      <c r="L233" s="1" t="s">
        <v>299</v>
      </c>
      <c r="M233" t="s">
        <v>290</v>
      </c>
      <c r="N233" s="159" t="s">
        <v>290</v>
      </c>
      <c r="P233" s="18" t="s">
        <v>290</v>
      </c>
      <c r="Q233" s="18" t="s">
        <v>290</v>
      </c>
      <c r="S233" t="s">
        <v>290</v>
      </c>
      <c r="T233" t="s">
        <v>290</v>
      </c>
      <c r="V233" t="s">
        <v>290</v>
      </c>
      <c r="X233" s="158" t="s">
        <v>6651</v>
      </c>
      <c r="Y233" s="11">
        <v>24.000000000000004</v>
      </c>
      <c r="Z233">
        <v>30</v>
      </c>
      <c r="AA233" t="s">
        <v>299</v>
      </c>
      <c r="AB233" s="21" t="s">
        <v>290</v>
      </c>
      <c r="AC233" s="11">
        <v>24.000000000000004</v>
      </c>
      <c r="AD233" s="13">
        <v>22.876000000000005</v>
      </c>
      <c r="AE233" s="11">
        <v>0.56200000000000006</v>
      </c>
      <c r="AF233" t="s">
        <v>290</v>
      </c>
      <c r="AG233">
        <v>30</v>
      </c>
      <c r="AH233" s="21" t="s">
        <v>290</v>
      </c>
      <c r="AI233" s="1" t="s">
        <v>299</v>
      </c>
      <c r="AJ233" t="s">
        <v>290</v>
      </c>
      <c r="AK233" s="159" t="s">
        <v>290</v>
      </c>
      <c r="CO233" t="s">
        <v>4051</v>
      </c>
      <c r="CP233">
        <v>3.0024999999999999</v>
      </c>
      <c r="CR233" t="s">
        <v>5429</v>
      </c>
      <c r="CS233" s="16" t="s">
        <v>290</v>
      </c>
      <c r="CT233" s="14">
        <v>300</v>
      </c>
      <c r="CU233" s="14">
        <v>10</v>
      </c>
      <c r="CV233" s="11">
        <v>12</v>
      </c>
      <c r="CW233" s="11" t="s">
        <v>5398</v>
      </c>
      <c r="CX233" s="103">
        <v>10</v>
      </c>
      <c r="CY233" s="11">
        <v>12.625</v>
      </c>
      <c r="CZ233" s="42">
        <v>1.3125</v>
      </c>
      <c r="DA233" s="107">
        <v>300</v>
      </c>
      <c r="DB233" s="18">
        <v>17.5</v>
      </c>
      <c r="DC233" s="18">
        <v>1.875</v>
      </c>
      <c r="DD233" s="18">
        <v>12.75</v>
      </c>
      <c r="DE233" s="11">
        <v>1</v>
      </c>
      <c r="DF233" s="11">
        <v>16</v>
      </c>
      <c r="DG233" s="11">
        <v>1.125</v>
      </c>
      <c r="DH233" s="11">
        <v>15.25</v>
      </c>
      <c r="DI233" s="42">
        <v>22.5</v>
      </c>
      <c r="DJ233" s="11">
        <v>218</v>
      </c>
      <c r="DK233" s="43" t="s">
        <v>5140</v>
      </c>
      <c r="DL233" s="90" t="s">
        <v>3796</v>
      </c>
      <c r="DM233" s="18">
        <v>0</v>
      </c>
      <c r="DN233" s="18" t="s">
        <v>5399</v>
      </c>
      <c r="DO233" t="s">
        <v>5069</v>
      </c>
      <c r="DP233">
        <v>65280</v>
      </c>
      <c r="DQ233" t="s">
        <v>5397</v>
      </c>
      <c r="DR233" s="16" t="s">
        <v>290</v>
      </c>
    </row>
    <row r="234" spans="1:122" x14ac:dyDescent="0.35">
      <c r="A234" s="158" t="s">
        <v>6652</v>
      </c>
      <c r="B234" s="11">
        <v>24.000000000000004</v>
      </c>
      <c r="C234">
        <v>40</v>
      </c>
      <c r="D234" t="s">
        <v>299</v>
      </c>
      <c r="E234" s="21" t="s">
        <v>290</v>
      </c>
      <c r="F234" s="11">
        <v>24.000000000000004</v>
      </c>
      <c r="G234" s="13">
        <v>22.626000000000005</v>
      </c>
      <c r="H234" s="11">
        <v>0.68700000000000006</v>
      </c>
      <c r="I234" t="s">
        <v>290</v>
      </c>
      <c r="J234">
        <v>40</v>
      </c>
      <c r="K234" s="21" t="s">
        <v>290</v>
      </c>
      <c r="L234" s="1" t="s">
        <v>299</v>
      </c>
      <c r="M234" t="s">
        <v>290</v>
      </c>
      <c r="N234" s="159" t="s">
        <v>290</v>
      </c>
      <c r="P234" s="18" t="s">
        <v>290</v>
      </c>
      <c r="Q234" s="18" t="s">
        <v>290</v>
      </c>
      <c r="S234" t="s">
        <v>290</v>
      </c>
      <c r="T234" t="s">
        <v>290</v>
      </c>
      <c r="V234" t="s">
        <v>290</v>
      </c>
      <c r="X234" s="158" t="s">
        <v>6652</v>
      </c>
      <c r="Y234" s="11">
        <v>24.000000000000004</v>
      </c>
      <c r="Z234">
        <v>40</v>
      </c>
      <c r="AA234" t="s">
        <v>299</v>
      </c>
      <c r="AB234" s="21" t="s">
        <v>290</v>
      </c>
      <c r="AC234" s="11">
        <v>24.000000000000004</v>
      </c>
      <c r="AD234" s="13">
        <v>22.626000000000005</v>
      </c>
      <c r="AE234" s="11">
        <v>0.68700000000000006</v>
      </c>
      <c r="AF234" t="s">
        <v>290</v>
      </c>
      <c r="AG234">
        <v>40</v>
      </c>
      <c r="AH234" s="21" t="s">
        <v>290</v>
      </c>
      <c r="AI234" s="1" t="s">
        <v>299</v>
      </c>
      <c r="AJ234" t="s">
        <v>290</v>
      </c>
      <c r="AK234" s="159" t="s">
        <v>290</v>
      </c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51"/>
      <c r="CO234" t="s">
        <v>4052</v>
      </c>
      <c r="CP234">
        <v>3.0024999999999999</v>
      </c>
      <c r="CR234" t="s">
        <v>5430</v>
      </c>
      <c r="CS234" s="16" t="s">
        <v>290</v>
      </c>
      <c r="CT234" s="14">
        <v>300</v>
      </c>
      <c r="CU234" s="14">
        <v>12</v>
      </c>
      <c r="CV234" s="11">
        <v>12</v>
      </c>
      <c r="CW234" s="11" t="s">
        <v>5398</v>
      </c>
      <c r="CX234" s="103">
        <v>12</v>
      </c>
      <c r="CY234" s="11">
        <v>14.75</v>
      </c>
      <c r="CZ234" s="42">
        <v>1.375</v>
      </c>
      <c r="DA234" s="107">
        <v>300</v>
      </c>
      <c r="DB234" s="18">
        <v>20.5</v>
      </c>
      <c r="DC234" s="18">
        <v>2</v>
      </c>
      <c r="DD234" s="18">
        <v>15</v>
      </c>
      <c r="DE234" s="11">
        <v>1.125</v>
      </c>
      <c r="DF234" s="11">
        <v>16</v>
      </c>
      <c r="DG234" s="11">
        <v>1.25</v>
      </c>
      <c r="DH234" s="11">
        <v>17.75</v>
      </c>
      <c r="DI234" s="42">
        <v>22.5</v>
      </c>
      <c r="DJ234" s="11">
        <v>289</v>
      </c>
      <c r="DK234" s="43" t="s">
        <v>5142</v>
      </c>
      <c r="DL234" s="90" t="s">
        <v>3796</v>
      </c>
      <c r="DM234" s="18">
        <v>0</v>
      </c>
      <c r="DN234" s="18" t="s">
        <v>5399</v>
      </c>
      <c r="DO234" t="s">
        <v>5072</v>
      </c>
      <c r="DP234">
        <v>12800</v>
      </c>
      <c r="DQ234" t="s">
        <v>5397</v>
      </c>
      <c r="DR234" s="16" t="s">
        <v>290</v>
      </c>
    </row>
    <row r="235" spans="1:122" x14ac:dyDescent="0.35">
      <c r="A235" s="158" t="s">
        <v>6653</v>
      </c>
      <c r="B235" s="11">
        <v>24</v>
      </c>
      <c r="C235" t="s">
        <v>6422</v>
      </c>
      <c r="D235" t="s">
        <v>299</v>
      </c>
      <c r="E235" s="21" t="s">
        <v>290</v>
      </c>
      <c r="F235" s="11">
        <v>24</v>
      </c>
      <c r="G235" s="13">
        <v>23.25</v>
      </c>
      <c r="H235" s="11">
        <v>0.375</v>
      </c>
      <c r="I235" t="s">
        <v>6422</v>
      </c>
      <c r="J235">
        <v>1</v>
      </c>
      <c r="K235" s="21" t="s">
        <v>290</v>
      </c>
      <c r="L235" s="1" t="s">
        <v>299</v>
      </c>
      <c r="M235" t="s">
        <v>290</v>
      </c>
      <c r="N235" s="159" t="s">
        <v>290</v>
      </c>
      <c r="P235" s="18" t="s">
        <v>290</v>
      </c>
      <c r="Q235" s="18" t="s">
        <v>290</v>
      </c>
      <c r="S235" t="s">
        <v>290</v>
      </c>
      <c r="T235" t="s">
        <v>290</v>
      </c>
      <c r="V235" t="s">
        <v>290</v>
      </c>
      <c r="X235" s="158" t="s">
        <v>6653</v>
      </c>
      <c r="Y235" s="11">
        <v>24</v>
      </c>
      <c r="Z235" t="s">
        <v>6422</v>
      </c>
      <c r="AA235" t="s">
        <v>299</v>
      </c>
      <c r="AB235" s="21" t="s">
        <v>290</v>
      </c>
      <c r="AC235" s="11">
        <v>24</v>
      </c>
      <c r="AD235" s="13">
        <v>23.25</v>
      </c>
      <c r="AE235" s="11">
        <v>0.375</v>
      </c>
      <c r="AF235" t="s">
        <v>6422</v>
      </c>
      <c r="AG235">
        <v>1</v>
      </c>
      <c r="AH235" s="21" t="s">
        <v>290</v>
      </c>
      <c r="AI235" s="1" t="s">
        <v>299</v>
      </c>
      <c r="AJ235" t="s">
        <v>290</v>
      </c>
      <c r="AK235" s="159" t="s">
        <v>290</v>
      </c>
      <c r="CC235" s="4"/>
      <c r="CD235" s="51"/>
      <c r="CE235" s="51"/>
      <c r="CF235" s="51"/>
      <c r="CG235" s="51"/>
      <c r="CH235" s="51"/>
      <c r="CI235" s="51"/>
      <c r="CJ235" s="51"/>
      <c r="CK235" s="51"/>
      <c r="CO235" t="s">
        <v>4053</v>
      </c>
      <c r="CP235">
        <v>3.0024999999999999</v>
      </c>
      <c r="CR235" t="s">
        <v>5431</v>
      </c>
      <c r="CS235" s="16" t="s">
        <v>290</v>
      </c>
      <c r="CT235" s="14">
        <v>300</v>
      </c>
      <c r="CU235" s="14">
        <v>14</v>
      </c>
      <c r="CV235" s="11">
        <v>12</v>
      </c>
      <c r="CW235" s="11" t="s">
        <v>5398</v>
      </c>
      <c r="CX235" s="103">
        <v>14</v>
      </c>
      <c r="CY235" s="11">
        <v>16.75</v>
      </c>
      <c r="CZ235" s="42">
        <v>1.375</v>
      </c>
      <c r="DA235" s="107">
        <v>300</v>
      </c>
      <c r="DB235" s="18">
        <v>23</v>
      </c>
      <c r="DC235" s="18">
        <v>2.125</v>
      </c>
      <c r="DD235" s="18">
        <v>16.25</v>
      </c>
      <c r="DE235" s="11">
        <v>1.125</v>
      </c>
      <c r="DF235" s="11">
        <v>20</v>
      </c>
      <c r="DG235" s="11">
        <v>1.25</v>
      </c>
      <c r="DH235" s="11">
        <v>20.25</v>
      </c>
      <c r="DI235" s="42">
        <v>18</v>
      </c>
      <c r="DJ235" s="11">
        <v>342</v>
      </c>
      <c r="DK235" s="43" t="s">
        <v>5144</v>
      </c>
      <c r="DL235" s="90" t="s">
        <v>3796</v>
      </c>
      <c r="DM235" s="18">
        <v>0</v>
      </c>
      <c r="DN235" s="18" t="s">
        <v>5399</v>
      </c>
      <c r="DO235" t="s">
        <v>5105</v>
      </c>
      <c r="DP235">
        <v>16711680</v>
      </c>
      <c r="DQ235" t="s">
        <v>5397</v>
      </c>
      <c r="DR235" s="16" t="s">
        <v>290</v>
      </c>
    </row>
    <row r="236" spans="1:122" x14ac:dyDescent="0.35">
      <c r="A236" s="158" t="s">
        <v>6654</v>
      </c>
      <c r="B236" s="11">
        <v>24.000000000000004</v>
      </c>
      <c r="C236">
        <v>60</v>
      </c>
      <c r="D236" t="s">
        <v>299</v>
      </c>
      <c r="E236" s="21" t="s">
        <v>290</v>
      </c>
      <c r="F236" s="11">
        <v>24.000000000000004</v>
      </c>
      <c r="G236" s="13">
        <v>22.062000000000005</v>
      </c>
      <c r="H236" s="11">
        <v>0.96899999999999997</v>
      </c>
      <c r="I236" t="s">
        <v>290</v>
      </c>
      <c r="J236">
        <v>60</v>
      </c>
      <c r="K236" s="21" t="s">
        <v>290</v>
      </c>
      <c r="L236" s="1" t="s">
        <v>299</v>
      </c>
      <c r="M236" t="s">
        <v>290</v>
      </c>
      <c r="N236" s="159" t="s">
        <v>290</v>
      </c>
      <c r="P236" s="18" t="s">
        <v>290</v>
      </c>
      <c r="Q236" s="18" t="s">
        <v>290</v>
      </c>
      <c r="S236" t="s">
        <v>290</v>
      </c>
      <c r="T236" t="s">
        <v>290</v>
      </c>
      <c r="V236" t="s">
        <v>290</v>
      </c>
      <c r="X236" s="158" t="s">
        <v>6654</v>
      </c>
      <c r="Y236" s="11">
        <v>24.000000000000004</v>
      </c>
      <c r="Z236">
        <v>60</v>
      </c>
      <c r="AA236" t="s">
        <v>299</v>
      </c>
      <c r="AB236" s="21" t="s">
        <v>290</v>
      </c>
      <c r="AC236" s="11">
        <v>24.000000000000004</v>
      </c>
      <c r="AD236" s="13">
        <v>22.062000000000005</v>
      </c>
      <c r="AE236" s="11">
        <v>0.96899999999999997</v>
      </c>
      <c r="AF236" t="s">
        <v>290</v>
      </c>
      <c r="AG236">
        <v>60</v>
      </c>
      <c r="AH236" s="21" t="s">
        <v>290</v>
      </c>
      <c r="AI236" s="1" t="s">
        <v>299</v>
      </c>
      <c r="AJ236" t="s">
        <v>290</v>
      </c>
      <c r="AK236" s="159" t="s">
        <v>290</v>
      </c>
      <c r="CO236" t="s">
        <v>4054</v>
      </c>
      <c r="CP236">
        <v>3.0024999999999999</v>
      </c>
      <c r="CR236" t="s">
        <v>5432</v>
      </c>
      <c r="CS236" s="16" t="s">
        <v>290</v>
      </c>
      <c r="CT236" s="14">
        <v>300</v>
      </c>
      <c r="CU236" s="14">
        <v>16</v>
      </c>
      <c r="CV236" s="11">
        <v>12</v>
      </c>
      <c r="CW236" s="11" t="s">
        <v>5398</v>
      </c>
      <c r="CX236" s="103">
        <v>16</v>
      </c>
      <c r="CY236" s="11">
        <v>19</v>
      </c>
      <c r="CZ236" s="42">
        <v>1.5</v>
      </c>
      <c r="DA236" s="107">
        <v>300</v>
      </c>
      <c r="DB236" s="18">
        <v>25.5</v>
      </c>
      <c r="DC236" s="18">
        <v>2.25</v>
      </c>
      <c r="DD236" s="18">
        <v>18.5</v>
      </c>
      <c r="DE236" s="11">
        <v>1.25</v>
      </c>
      <c r="DF236" s="11">
        <v>20</v>
      </c>
      <c r="DG236" s="11">
        <v>1.375</v>
      </c>
      <c r="DH236" s="11">
        <v>22.5</v>
      </c>
      <c r="DI236" s="42">
        <v>18</v>
      </c>
      <c r="DJ236" s="11">
        <v>426</v>
      </c>
      <c r="DK236" s="43" t="s">
        <v>5146</v>
      </c>
      <c r="DL236" s="90" t="s">
        <v>3796</v>
      </c>
      <c r="DM236" s="18">
        <v>0</v>
      </c>
      <c r="DN236" s="18" t="s">
        <v>5399</v>
      </c>
      <c r="DO236" t="s">
        <v>5108</v>
      </c>
      <c r="DP236">
        <v>16776960</v>
      </c>
      <c r="DQ236" t="s">
        <v>5397</v>
      </c>
      <c r="DR236" s="16" t="s">
        <v>290</v>
      </c>
    </row>
    <row r="237" spans="1:122" x14ac:dyDescent="0.35">
      <c r="A237" s="158" t="s">
        <v>6655</v>
      </c>
      <c r="B237" s="11">
        <v>24.000000000000004</v>
      </c>
      <c r="C237">
        <v>80</v>
      </c>
      <c r="D237" t="s">
        <v>299</v>
      </c>
      <c r="E237" s="21" t="s">
        <v>290</v>
      </c>
      <c r="F237" s="11">
        <v>24.000000000000004</v>
      </c>
      <c r="G237" s="13">
        <v>21.564000000000004</v>
      </c>
      <c r="H237" s="11">
        <v>1.218</v>
      </c>
      <c r="I237" t="s">
        <v>290</v>
      </c>
      <c r="J237">
        <v>80</v>
      </c>
      <c r="K237" s="21" t="s">
        <v>290</v>
      </c>
      <c r="L237" s="1" t="s">
        <v>299</v>
      </c>
      <c r="M237" t="s">
        <v>290</v>
      </c>
      <c r="N237" s="159" t="s">
        <v>290</v>
      </c>
      <c r="P237" s="18" t="s">
        <v>290</v>
      </c>
      <c r="Q237" s="18" t="s">
        <v>290</v>
      </c>
      <c r="S237" t="s">
        <v>290</v>
      </c>
      <c r="T237" t="s">
        <v>290</v>
      </c>
      <c r="V237" t="s">
        <v>290</v>
      </c>
      <c r="X237" s="158" t="s">
        <v>6655</v>
      </c>
      <c r="Y237" s="11">
        <v>24.000000000000004</v>
      </c>
      <c r="Z237">
        <v>80</v>
      </c>
      <c r="AA237" t="s">
        <v>299</v>
      </c>
      <c r="AB237" s="21" t="s">
        <v>290</v>
      </c>
      <c r="AC237" s="11">
        <v>24.000000000000004</v>
      </c>
      <c r="AD237" s="13">
        <v>21.564000000000004</v>
      </c>
      <c r="AE237" s="11">
        <v>1.218</v>
      </c>
      <c r="AF237" t="s">
        <v>290</v>
      </c>
      <c r="AG237">
        <v>80</v>
      </c>
      <c r="AH237" s="21" t="s">
        <v>290</v>
      </c>
      <c r="AI237" s="1" t="s">
        <v>299</v>
      </c>
      <c r="AJ237" t="s">
        <v>290</v>
      </c>
      <c r="AK237" s="159" t="s">
        <v>290</v>
      </c>
      <c r="CO237" t="s">
        <v>4055</v>
      </c>
      <c r="CP237">
        <v>3.0024999999999999</v>
      </c>
      <c r="CR237" t="s">
        <v>5433</v>
      </c>
      <c r="CS237" s="16" t="s">
        <v>290</v>
      </c>
      <c r="CT237" s="14">
        <v>300</v>
      </c>
      <c r="CU237" s="14">
        <v>18</v>
      </c>
      <c r="CV237" s="11">
        <v>12</v>
      </c>
      <c r="CW237" s="11" t="s">
        <v>5398</v>
      </c>
      <c r="CX237" s="103">
        <v>18</v>
      </c>
      <c r="CY237" s="11">
        <v>21</v>
      </c>
      <c r="CZ237" s="42">
        <v>1.5</v>
      </c>
      <c r="DA237" s="107">
        <v>300</v>
      </c>
      <c r="DB237" s="18">
        <v>28</v>
      </c>
      <c r="DC237" s="18">
        <v>2.375</v>
      </c>
      <c r="DD237" s="18">
        <v>21</v>
      </c>
      <c r="DE237" s="11">
        <v>1.25</v>
      </c>
      <c r="DF237" s="11">
        <v>24</v>
      </c>
      <c r="DG237" s="11">
        <v>1.375</v>
      </c>
      <c r="DH237" s="11">
        <v>24.75</v>
      </c>
      <c r="DI237" s="42">
        <v>15</v>
      </c>
      <c r="DJ237" s="11">
        <v>493</v>
      </c>
      <c r="DK237" s="43" t="s">
        <v>5148</v>
      </c>
      <c r="DL237" s="90" t="s">
        <v>3796</v>
      </c>
      <c r="DM237" s="18">
        <v>0</v>
      </c>
      <c r="DN237" s="18" t="s">
        <v>5399</v>
      </c>
      <c r="DO237" t="s">
        <v>5111</v>
      </c>
      <c r="DP237">
        <v>16711935</v>
      </c>
      <c r="DQ237" t="s">
        <v>5397</v>
      </c>
      <c r="DR237" s="16" t="s">
        <v>290</v>
      </c>
    </row>
    <row r="238" spans="1:122" x14ac:dyDescent="0.35">
      <c r="A238" s="158" t="s">
        <v>6656</v>
      </c>
      <c r="B238" s="11">
        <v>24.000000000000004</v>
      </c>
      <c r="C238">
        <v>100</v>
      </c>
      <c r="D238" t="s">
        <v>299</v>
      </c>
      <c r="E238" s="21" t="s">
        <v>290</v>
      </c>
      <c r="F238" s="11">
        <v>24.000000000000004</v>
      </c>
      <c r="G238" s="13">
        <v>20.938000000000002</v>
      </c>
      <c r="H238" s="11">
        <v>1.5309999999999999</v>
      </c>
      <c r="I238" t="s">
        <v>290</v>
      </c>
      <c r="J238">
        <v>100</v>
      </c>
      <c r="K238" s="21" t="s">
        <v>290</v>
      </c>
      <c r="L238" s="1" t="s">
        <v>299</v>
      </c>
      <c r="M238" t="s">
        <v>290</v>
      </c>
      <c r="N238" s="159" t="s">
        <v>290</v>
      </c>
      <c r="P238" s="18" t="s">
        <v>290</v>
      </c>
      <c r="Q238" s="18" t="s">
        <v>290</v>
      </c>
      <c r="S238" t="s">
        <v>290</v>
      </c>
      <c r="T238" t="s">
        <v>290</v>
      </c>
      <c r="V238" t="s">
        <v>290</v>
      </c>
      <c r="X238" s="158" t="s">
        <v>6656</v>
      </c>
      <c r="Y238" s="11">
        <v>24.000000000000004</v>
      </c>
      <c r="Z238">
        <v>100</v>
      </c>
      <c r="AA238" t="s">
        <v>299</v>
      </c>
      <c r="AB238" s="21" t="s">
        <v>290</v>
      </c>
      <c r="AC238" s="11">
        <v>24.000000000000004</v>
      </c>
      <c r="AD238" s="13">
        <v>20.938000000000002</v>
      </c>
      <c r="AE238" s="11">
        <v>1.5309999999999999</v>
      </c>
      <c r="AF238" t="s">
        <v>290</v>
      </c>
      <c r="AG238">
        <v>100</v>
      </c>
      <c r="AH238" s="21" t="s">
        <v>290</v>
      </c>
      <c r="AI238" s="1" t="s">
        <v>299</v>
      </c>
      <c r="AJ238" t="s">
        <v>290</v>
      </c>
      <c r="AK238" s="159" t="s">
        <v>290</v>
      </c>
      <c r="CO238" t="s">
        <v>4056</v>
      </c>
      <c r="CP238">
        <v>3.1225000000000001</v>
      </c>
      <c r="CR238" t="s">
        <v>5434</v>
      </c>
      <c r="CS238" s="16" t="s">
        <v>290</v>
      </c>
      <c r="CT238" s="14">
        <v>300</v>
      </c>
      <c r="CU238" s="14">
        <v>20</v>
      </c>
      <c r="CV238" s="11">
        <v>12</v>
      </c>
      <c r="CW238" s="11" t="s">
        <v>5398</v>
      </c>
      <c r="CX238" s="103">
        <v>20</v>
      </c>
      <c r="CY238" s="11">
        <v>23.125</v>
      </c>
      <c r="CZ238" s="42">
        <v>1.5625</v>
      </c>
      <c r="DA238" s="107">
        <v>300</v>
      </c>
      <c r="DB238" s="18">
        <v>30.5</v>
      </c>
      <c r="DC238" s="18">
        <v>2.5</v>
      </c>
      <c r="DD238" s="18">
        <v>23</v>
      </c>
      <c r="DE238" s="11">
        <v>1.25</v>
      </c>
      <c r="DF238" s="11">
        <v>24</v>
      </c>
      <c r="DG238" s="11">
        <v>1.375</v>
      </c>
      <c r="DH238" s="11">
        <v>27</v>
      </c>
      <c r="DI238" s="42">
        <v>15</v>
      </c>
      <c r="DJ238" s="11">
        <v>575</v>
      </c>
      <c r="DK238" s="43" t="s">
        <v>5150</v>
      </c>
      <c r="DL238" s="90" t="s">
        <v>3796</v>
      </c>
      <c r="DM238" s="18">
        <v>0</v>
      </c>
      <c r="DN238" s="18" t="s">
        <v>5399</v>
      </c>
      <c r="DO238" t="s">
        <v>5114</v>
      </c>
      <c r="DP238">
        <v>16744703</v>
      </c>
      <c r="DQ238" t="s">
        <v>5397</v>
      </c>
      <c r="DR238" s="16" t="s">
        <v>290</v>
      </c>
    </row>
    <row r="239" spans="1:122" x14ac:dyDescent="0.35">
      <c r="A239" s="158" t="s">
        <v>6657</v>
      </c>
      <c r="B239" s="11">
        <v>24.000000000000004</v>
      </c>
      <c r="C239">
        <v>120</v>
      </c>
      <c r="D239" t="s">
        <v>299</v>
      </c>
      <c r="E239" s="21" t="s">
        <v>290</v>
      </c>
      <c r="F239" s="11">
        <v>24.000000000000004</v>
      </c>
      <c r="G239" s="13">
        <v>20.376000000000005</v>
      </c>
      <c r="H239" s="11">
        <v>1.8120000000000001</v>
      </c>
      <c r="I239" t="s">
        <v>290</v>
      </c>
      <c r="J239">
        <v>120</v>
      </c>
      <c r="K239" s="21" t="s">
        <v>290</v>
      </c>
      <c r="L239" s="1" t="s">
        <v>299</v>
      </c>
      <c r="M239" t="s">
        <v>290</v>
      </c>
      <c r="N239" s="159" t="s">
        <v>290</v>
      </c>
      <c r="P239" s="18" t="s">
        <v>290</v>
      </c>
      <c r="Q239" s="18" t="s">
        <v>290</v>
      </c>
      <c r="S239" t="s">
        <v>290</v>
      </c>
      <c r="T239" t="s">
        <v>290</v>
      </c>
      <c r="V239" t="s">
        <v>290</v>
      </c>
      <c r="X239" s="158" t="s">
        <v>6657</v>
      </c>
      <c r="Y239" s="11">
        <v>24.000000000000004</v>
      </c>
      <c r="Z239">
        <v>120</v>
      </c>
      <c r="AA239" t="s">
        <v>299</v>
      </c>
      <c r="AB239" s="21" t="s">
        <v>290</v>
      </c>
      <c r="AC239" s="11">
        <v>24.000000000000004</v>
      </c>
      <c r="AD239" s="13">
        <v>20.376000000000005</v>
      </c>
      <c r="AE239" s="11">
        <v>1.8120000000000001</v>
      </c>
      <c r="AF239" t="s">
        <v>290</v>
      </c>
      <c r="AG239">
        <v>120</v>
      </c>
      <c r="AH239" s="21" t="s">
        <v>290</v>
      </c>
      <c r="AI239" s="1" t="s">
        <v>299</v>
      </c>
      <c r="AJ239" t="s">
        <v>290</v>
      </c>
      <c r="AK239" s="159" t="s">
        <v>290</v>
      </c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51"/>
      <c r="CO239" t="s">
        <v>4057</v>
      </c>
      <c r="CP239">
        <v>3.1225000000000001</v>
      </c>
      <c r="CR239" t="s">
        <v>5435</v>
      </c>
      <c r="CS239" s="16" t="s">
        <v>290</v>
      </c>
      <c r="CT239" s="14">
        <v>300</v>
      </c>
      <c r="CU239" s="14">
        <v>24</v>
      </c>
      <c r="CV239" s="11">
        <v>12</v>
      </c>
      <c r="CW239" s="11" t="s">
        <v>5398</v>
      </c>
      <c r="CX239" s="103">
        <v>24</v>
      </c>
      <c r="CY239" s="11">
        <v>27.625</v>
      </c>
      <c r="CZ239" s="42">
        <v>1.8125</v>
      </c>
      <c r="DA239" s="107">
        <v>300</v>
      </c>
      <c r="DB239" s="18">
        <v>36</v>
      </c>
      <c r="DC239" s="18">
        <v>2.75</v>
      </c>
      <c r="DD239" s="18">
        <v>27.25</v>
      </c>
      <c r="DE239" s="11">
        <v>1.5</v>
      </c>
      <c r="DF239" s="11">
        <v>24</v>
      </c>
      <c r="DG239" s="11">
        <v>1.625</v>
      </c>
      <c r="DH239" s="11">
        <v>32</v>
      </c>
      <c r="DI239" s="42">
        <v>15</v>
      </c>
      <c r="DJ239" s="11">
        <v>823</v>
      </c>
      <c r="DK239" s="43" t="s">
        <v>5152</v>
      </c>
      <c r="DL239" s="90" t="s">
        <v>3796</v>
      </c>
      <c r="DM239" s="18">
        <v>0</v>
      </c>
      <c r="DN239" s="18" t="s">
        <v>5399</v>
      </c>
      <c r="DO239" t="s">
        <v>5084</v>
      </c>
      <c r="DP239">
        <v>16777215</v>
      </c>
      <c r="DQ239" t="s">
        <v>5397</v>
      </c>
      <c r="DR239" s="16" t="s">
        <v>290</v>
      </c>
    </row>
    <row r="240" spans="1:122" x14ac:dyDescent="0.35">
      <c r="A240" s="158" t="s">
        <v>6658</v>
      </c>
      <c r="B240" s="11">
        <v>24.000000000000004</v>
      </c>
      <c r="C240">
        <v>140</v>
      </c>
      <c r="D240" t="s">
        <v>299</v>
      </c>
      <c r="E240" s="21" t="s">
        <v>290</v>
      </c>
      <c r="F240" s="11">
        <v>24.000000000000004</v>
      </c>
      <c r="G240" s="13">
        <v>19.876000000000005</v>
      </c>
      <c r="H240" s="11">
        <v>2.0619999999999998</v>
      </c>
      <c r="I240" t="s">
        <v>290</v>
      </c>
      <c r="J240">
        <v>140</v>
      </c>
      <c r="K240" s="21" t="s">
        <v>290</v>
      </c>
      <c r="L240" s="1" t="s">
        <v>299</v>
      </c>
      <c r="M240" t="s">
        <v>290</v>
      </c>
      <c r="N240" s="159" t="s">
        <v>290</v>
      </c>
      <c r="P240" s="18" t="s">
        <v>290</v>
      </c>
      <c r="Q240" s="18" t="s">
        <v>290</v>
      </c>
      <c r="S240" t="s">
        <v>290</v>
      </c>
      <c r="T240" t="s">
        <v>290</v>
      </c>
      <c r="V240" t="s">
        <v>290</v>
      </c>
      <c r="X240" s="158" t="s">
        <v>6658</v>
      </c>
      <c r="Y240" s="11">
        <v>24.000000000000004</v>
      </c>
      <c r="Z240">
        <v>140</v>
      </c>
      <c r="AA240" t="s">
        <v>299</v>
      </c>
      <c r="AB240" s="21" t="s">
        <v>290</v>
      </c>
      <c r="AC240" s="11">
        <v>24.000000000000004</v>
      </c>
      <c r="AD240" s="13">
        <v>19.876000000000005</v>
      </c>
      <c r="AE240" s="11">
        <v>2.0619999999999998</v>
      </c>
      <c r="AF240" t="s">
        <v>290</v>
      </c>
      <c r="AG240">
        <v>140</v>
      </c>
      <c r="AH240" s="21" t="s">
        <v>290</v>
      </c>
      <c r="AI240" s="1" t="s">
        <v>299</v>
      </c>
      <c r="AJ240" t="s">
        <v>290</v>
      </c>
      <c r="AK240" s="159" t="s">
        <v>290</v>
      </c>
      <c r="CC240" s="4"/>
      <c r="CD240" s="51"/>
      <c r="CE240" s="51"/>
      <c r="CF240" s="51"/>
      <c r="CG240" s="51"/>
      <c r="CH240" s="51"/>
      <c r="CI240" s="51"/>
      <c r="CJ240" s="51"/>
      <c r="CK240" s="51"/>
      <c r="CO240" t="s">
        <v>4058</v>
      </c>
      <c r="CP240">
        <v>3.1225000000000001</v>
      </c>
      <c r="CR240" t="s">
        <v>5436</v>
      </c>
      <c r="CS240" s="16" t="s">
        <v>290</v>
      </c>
      <c r="CT240" s="14">
        <v>400</v>
      </c>
      <c r="CU240" s="14">
        <v>1</v>
      </c>
      <c r="CV240" s="11">
        <v>9</v>
      </c>
      <c r="CW240" s="11" t="s">
        <v>5398</v>
      </c>
      <c r="CX240" s="103">
        <v>1</v>
      </c>
      <c r="CY240" s="11">
        <v>2.125</v>
      </c>
      <c r="CZ240" s="42">
        <v>0.5625</v>
      </c>
      <c r="DA240" s="107">
        <v>400</v>
      </c>
      <c r="DB240" s="18">
        <v>4.875</v>
      </c>
      <c r="DC240" s="18">
        <v>0.6875</v>
      </c>
      <c r="DD240" s="18">
        <v>2</v>
      </c>
      <c r="DE240" s="11">
        <v>0.625</v>
      </c>
      <c r="DF240" s="11">
        <v>4</v>
      </c>
      <c r="DG240" s="11">
        <v>0.75</v>
      </c>
      <c r="DH240" s="11">
        <v>3.5</v>
      </c>
      <c r="DI240" s="42">
        <v>90</v>
      </c>
      <c r="DJ240" s="11">
        <v>11</v>
      </c>
      <c r="DK240" s="43" t="s">
        <v>5154</v>
      </c>
      <c r="DL240" s="90" t="s">
        <v>3796</v>
      </c>
      <c r="DM240" s="18">
        <v>0</v>
      </c>
      <c r="DN240" s="18" t="s">
        <v>5399</v>
      </c>
      <c r="DO240" t="s">
        <v>5069</v>
      </c>
      <c r="DP240">
        <v>65280</v>
      </c>
      <c r="DQ240" t="s">
        <v>5397</v>
      </c>
      <c r="DR240" s="16" t="s">
        <v>290</v>
      </c>
    </row>
    <row r="241" spans="1:122" x14ac:dyDescent="0.35">
      <c r="A241" s="158" t="s">
        <v>6659</v>
      </c>
      <c r="B241" s="11">
        <v>24.000000000000004</v>
      </c>
      <c r="C241" s="11">
        <v>160</v>
      </c>
      <c r="D241" t="s">
        <v>299</v>
      </c>
      <c r="E241" s="21" t="s">
        <v>290</v>
      </c>
      <c r="F241" s="11">
        <v>24.000000000000004</v>
      </c>
      <c r="G241" s="13">
        <v>19.314000000000004</v>
      </c>
      <c r="H241" s="11">
        <v>2.343</v>
      </c>
      <c r="I241" t="s">
        <v>290</v>
      </c>
      <c r="J241" s="11">
        <v>160</v>
      </c>
      <c r="K241" s="21" t="s">
        <v>290</v>
      </c>
      <c r="L241" s="1" t="s">
        <v>299</v>
      </c>
      <c r="M241" t="s">
        <v>290</v>
      </c>
      <c r="N241" s="159" t="s">
        <v>290</v>
      </c>
      <c r="P241" s="18" t="s">
        <v>290</v>
      </c>
      <c r="Q241" s="18" t="s">
        <v>290</v>
      </c>
      <c r="S241" t="s">
        <v>290</v>
      </c>
      <c r="T241" t="s">
        <v>290</v>
      </c>
      <c r="V241" t="s">
        <v>290</v>
      </c>
      <c r="X241" s="158" t="s">
        <v>6659</v>
      </c>
      <c r="Y241" s="11">
        <v>24.000000000000004</v>
      </c>
      <c r="Z241" s="11">
        <v>160</v>
      </c>
      <c r="AA241" t="s">
        <v>299</v>
      </c>
      <c r="AB241" s="21" t="s">
        <v>290</v>
      </c>
      <c r="AC241" s="11">
        <v>24.000000000000004</v>
      </c>
      <c r="AD241" s="13">
        <v>19.314000000000004</v>
      </c>
      <c r="AE241" s="11">
        <v>2.343</v>
      </c>
      <c r="AF241" t="s">
        <v>290</v>
      </c>
      <c r="AG241" s="11">
        <v>160</v>
      </c>
      <c r="AH241" s="21" t="s">
        <v>290</v>
      </c>
      <c r="AI241" s="1" t="s">
        <v>299</v>
      </c>
      <c r="AJ241" t="s">
        <v>290</v>
      </c>
      <c r="AK241" s="159" t="s">
        <v>290</v>
      </c>
      <c r="CO241" t="s">
        <v>4059</v>
      </c>
      <c r="CP241">
        <v>3.1225000000000001</v>
      </c>
      <c r="CR241" t="s">
        <v>5437</v>
      </c>
      <c r="CS241" s="16" t="s">
        <v>290</v>
      </c>
      <c r="CT241" s="14">
        <v>400</v>
      </c>
      <c r="CU241" s="14">
        <v>1.25</v>
      </c>
      <c r="CV241" s="11">
        <v>9</v>
      </c>
      <c r="CW241" s="11" t="s">
        <v>5398</v>
      </c>
      <c r="CX241" s="103">
        <v>1.25</v>
      </c>
      <c r="CY241" s="11">
        <v>2.5</v>
      </c>
      <c r="CZ241" s="42">
        <v>0.625</v>
      </c>
      <c r="DA241" s="107">
        <v>400</v>
      </c>
      <c r="DB241" s="18">
        <v>5.25</v>
      </c>
      <c r="DC241" s="18">
        <v>0.8125</v>
      </c>
      <c r="DD241" s="18">
        <v>2.5</v>
      </c>
      <c r="DE241" s="11">
        <v>0.625</v>
      </c>
      <c r="DF241" s="11">
        <v>4</v>
      </c>
      <c r="DG241" s="11">
        <v>0.75</v>
      </c>
      <c r="DH241" s="11">
        <v>3.875</v>
      </c>
      <c r="DI241" s="42">
        <v>90</v>
      </c>
      <c r="DJ241" s="11">
        <v>14</v>
      </c>
      <c r="DK241" s="43" t="s">
        <v>5156</v>
      </c>
      <c r="DL241" s="90" t="s">
        <v>3796</v>
      </c>
      <c r="DM241" s="18">
        <v>0</v>
      </c>
      <c r="DN241" s="18" t="s">
        <v>5399</v>
      </c>
      <c r="DO241" t="s">
        <v>5072</v>
      </c>
      <c r="DP241">
        <v>12800</v>
      </c>
      <c r="DQ241" t="s">
        <v>5397</v>
      </c>
      <c r="DR241" s="16" t="s">
        <v>290</v>
      </c>
    </row>
    <row r="242" spans="1:122" x14ac:dyDescent="0.35">
      <c r="A242" s="160" t="s">
        <v>6660</v>
      </c>
      <c r="B242" s="2">
        <v>24.000000000000004</v>
      </c>
      <c r="C242" s="2" t="s">
        <v>272</v>
      </c>
      <c r="D242" s="4" t="s">
        <v>299</v>
      </c>
      <c r="E242" s="22" t="s">
        <v>290</v>
      </c>
      <c r="F242" s="2">
        <v>24.000000000000004</v>
      </c>
      <c r="G242" s="5">
        <v>23.000000000000004</v>
      </c>
      <c r="H242" s="2">
        <v>0.5</v>
      </c>
      <c r="I242" s="4" t="s">
        <v>272</v>
      </c>
      <c r="J242" s="2">
        <v>2</v>
      </c>
      <c r="K242" s="22" t="s">
        <v>290</v>
      </c>
      <c r="L242" s="6" t="s">
        <v>299</v>
      </c>
      <c r="M242" s="4" t="s">
        <v>290</v>
      </c>
      <c r="N242" s="161" t="s">
        <v>290</v>
      </c>
      <c r="P242" s="18" t="s">
        <v>290</v>
      </c>
      <c r="Q242" s="18" t="s">
        <v>290</v>
      </c>
      <c r="S242" t="s">
        <v>290</v>
      </c>
      <c r="T242" t="s">
        <v>290</v>
      </c>
      <c r="V242" t="s">
        <v>290</v>
      </c>
      <c r="X242" s="160" t="s">
        <v>6660</v>
      </c>
      <c r="Y242" s="2">
        <v>24.000000000000004</v>
      </c>
      <c r="Z242" s="2" t="s">
        <v>272</v>
      </c>
      <c r="AA242" s="4" t="s">
        <v>299</v>
      </c>
      <c r="AB242" s="22" t="s">
        <v>290</v>
      </c>
      <c r="AC242" s="2">
        <v>24.000000000000004</v>
      </c>
      <c r="AD242" s="5">
        <v>23.000000000000004</v>
      </c>
      <c r="AE242" s="2">
        <v>0.5</v>
      </c>
      <c r="AF242" s="4" t="s">
        <v>272</v>
      </c>
      <c r="AG242" s="2">
        <v>2</v>
      </c>
      <c r="AH242" s="22" t="s">
        <v>290</v>
      </c>
      <c r="AI242" s="6" t="s">
        <v>299</v>
      </c>
      <c r="AJ242" s="4" t="s">
        <v>290</v>
      </c>
      <c r="AK242" s="161" t="s">
        <v>290</v>
      </c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51"/>
      <c r="CO242" t="s">
        <v>4060</v>
      </c>
      <c r="CP242">
        <v>3.1225000000000001</v>
      </c>
      <c r="CR242" t="s">
        <v>5438</v>
      </c>
      <c r="CS242" s="16" t="s">
        <v>290</v>
      </c>
      <c r="CT242" s="14">
        <v>400</v>
      </c>
      <c r="CU242" s="14">
        <v>1.5</v>
      </c>
      <c r="CV242" s="11">
        <v>9</v>
      </c>
      <c r="CW242" s="11" t="s">
        <v>5398</v>
      </c>
      <c r="CX242" s="103">
        <v>1.5</v>
      </c>
      <c r="CY242" s="11">
        <v>2.75</v>
      </c>
      <c r="CZ242" s="42">
        <v>0.625</v>
      </c>
      <c r="DA242" s="107">
        <v>400</v>
      </c>
      <c r="DB242" s="18">
        <v>6.125</v>
      </c>
      <c r="DC242" s="18">
        <v>0.875</v>
      </c>
      <c r="DD242" s="18">
        <v>2.875</v>
      </c>
      <c r="DE242" s="11">
        <v>0.75</v>
      </c>
      <c r="DF242" s="11">
        <v>4</v>
      </c>
      <c r="DG242" s="11">
        <v>0.875</v>
      </c>
      <c r="DH242" s="11">
        <v>4.5</v>
      </c>
      <c r="DI242" s="42">
        <v>90</v>
      </c>
      <c r="DJ242" s="11">
        <v>17</v>
      </c>
      <c r="DK242" s="43" t="s">
        <v>5158</v>
      </c>
      <c r="DL242" s="90" t="s">
        <v>3796</v>
      </c>
      <c r="DM242" s="18">
        <v>0</v>
      </c>
      <c r="DN242" s="18" t="s">
        <v>5399</v>
      </c>
      <c r="DO242" t="s">
        <v>5075</v>
      </c>
      <c r="DP242">
        <v>11861940</v>
      </c>
      <c r="DQ242" t="s">
        <v>5397</v>
      </c>
      <c r="DR242" s="16" t="s">
        <v>290</v>
      </c>
    </row>
    <row r="243" spans="1:122" x14ac:dyDescent="0.35">
      <c r="A243" s="156" t="s">
        <v>6661</v>
      </c>
      <c r="B243" s="11">
        <v>26</v>
      </c>
      <c r="C243" s="11">
        <v>10</v>
      </c>
      <c r="D243" t="s">
        <v>299</v>
      </c>
      <c r="E243" s="21" t="s">
        <v>290</v>
      </c>
      <c r="F243" s="11">
        <v>26</v>
      </c>
      <c r="G243" s="13">
        <v>25.376000000000001</v>
      </c>
      <c r="H243" s="11">
        <v>0.312</v>
      </c>
      <c r="I243" t="s">
        <v>290</v>
      </c>
      <c r="J243" s="11">
        <v>10</v>
      </c>
      <c r="K243" s="21" t="s">
        <v>290</v>
      </c>
      <c r="L243" s="11" t="s">
        <v>299</v>
      </c>
      <c r="M243" t="s">
        <v>290</v>
      </c>
      <c r="N243" s="159" t="s">
        <v>290</v>
      </c>
      <c r="P243" s="18" t="s">
        <v>290</v>
      </c>
      <c r="Q243" s="18" t="s">
        <v>290</v>
      </c>
      <c r="S243" t="s">
        <v>290</v>
      </c>
      <c r="T243" t="s">
        <v>290</v>
      </c>
      <c r="V243" t="s">
        <v>290</v>
      </c>
      <c r="X243" s="156" t="s">
        <v>6661</v>
      </c>
      <c r="Y243" s="11">
        <v>26</v>
      </c>
      <c r="Z243" s="11">
        <v>10</v>
      </c>
      <c r="AA243" t="s">
        <v>299</v>
      </c>
      <c r="AB243" s="21" t="s">
        <v>290</v>
      </c>
      <c r="AC243" s="11">
        <v>26</v>
      </c>
      <c r="AD243" s="13">
        <v>25.376000000000001</v>
      </c>
      <c r="AE243" s="11">
        <v>0.312</v>
      </c>
      <c r="AF243" t="s">
        <v>290</v>
      </c>
      <c r="AG243" s="11">
        <v>10</v>
      </c>
      <c r="AH243" s="21" t="s">
        <v>290</v>
      </c>
      <c r="AI243" s="11" t="s">
        <v>299</v>
      </c>
      <c r="AJ243" t="s">
        <v>290</v>
      </c>
      <c r="AK243" s="159" t="s">
        <v>290</v>
      </c>
      <c r="CC243" s="4"/>
      <c r="CD243" s="51"/>
      <c r="CE243" s="51"/>
      <c r="CF243" s="51"/>
      <c r="CG243" s="51"/>
      <c r="CH243" s="51"/>
      <c r="CI243" s="51"/>
      <c r="CJ243" s="51"/>
      <c r="CK243" s="51"/>
      <c r="CO243" t="s">
        <v>4061</v>
      </c>
      <c r="CP243">
        <v>3.1225000000000001</v>
      </c>
      <c r="CR243" t="s">
        <v>5439</v>
      </c>
      <c r="CS243" s="16" t="s">
        <v>290</v>
      </c>
      <c r="CT243" s="14">
        <v>400</v>
      </c>
      <c r="CU243" s="14">
        <v>2</v>
      </c>
      <c r="CV243" s="11">
        <v>9</v>
      </c>
      <c r="CW243" s="11" t="s">
        <v>5398</v>
      </c>
      <c r="CX243" s="103">
        <v>2</v>
      </c>
      <c r="CY243" s="11">
        <v>3.25</v>
      </c>
      <c r="CZ243" s="42">
        <v>0.625</v>
      </c>
      <c r="DA243" s="107">
        <v>400</v>
      </c>
      <c r="DB243" s="18">
        <v>6.5</v>
      </c>
      <c r="DC243" s="18">
        <v>1</v>
      </c>
      <c r="DD243" s="18">
        <v>3.625</v>
      </c>
      <c r="DE243" s="11">
        <v>0.625</v>
      </c>
      <c r="DF243" s="11">
        <v>8</v>
      </c>
      <c r="DG243" s="11">
        <v>0.75</v>
      </c>
      <c r="DH243" s="11">
        <v>5</v>
      </c>
      <c r="DI243" s="42">
        <v>45</v>
      </c>
      <c r="DJ243" s="11">
        <v>21</v>
      </c>
      <c r="DK243" s="43" t="s">
        <v>5160</v>
      </c>
      <c r="DL243" s="90" t="s">
        <v>3796</v>
      </c>
      <c r="DM243" s="18">
        <v>0</v>
      </c>
      <c r="DN243" s="18" t="s">
        <v>5399</v>
      </c>
      <c r="DO243" t="s">
        <v>5078</v>
      </c>
      <c r="DP243">
        <v>1262987</v>
      </c>
      <c r="DQ243" t="s">
        <v>5397</v>
      </c>
      <c r="DR243" s="16" t="s">
        <v>290</v>
      </c>
    </row>
    <row r="244" spans="1:122" x14ac:dyDescent="0.35">
      <c r="A244" s="158" t="s">
        <v>6662</v>
      </c>
      <c r="B244" s="11">
        <v>26</v>
      </c>
      <c r="C244" s="11">
        <v>20</v>
      </c>
      <c r="D244" t="s">
        <v>299</v>
      </c>
      <c r="E244" s="21" t="s">
        <v>290</v>
      </c>
      <c r="F244" s="11">
        <v>26</v>
      </c>
      <c r="G244" s="13">
        <v>25</v>
      </c>
      <c r="H244" s="11">
        <v>0.5</v>
      </c>
      <c r="I244" t="s">
        <v>290</v>
      </c>
      <c r="J244" s="11">
        <v>20</v>
      </c>
      <c r="K244" s="21" t="s">
        <v>290</v>
      </c>
      <c r="L244" s="1" t="s">
        <v>299</v>
      </c>
      <c r="M244" t="s">
        <v>290</v>
      </c>
      <c r="N244" s="159" t="s">
        <v>290</v>
      </c>
      <c r="P244" s="18" t="s">
        <v>290</v>
      </c>
      <c r="Q244" s="18" t="s">
        <v>290</v>
      </c>
      <c r="S244" t="s">
        <v>290</v>
      </c>
      <c r="T244" t="s">
        <v>290</v>
      </c>
      <c r="V244" t="s">
        <v>290</v>
      </c>
      <c r="X244" s="158" t="s">
        <v>6662</v>
      </c>
      <c r="Y244" s="11">
        <v>26</v>
      </c>
      <c r="Z244" s="11">
        <v>20</v>
      </c>
      <c r="AA244" t="s">
        <v>299</v>
      </c>
      <c r="AB244" s="21" t="s">
        <v>290</v>
      </c>
      <c r="AC244" s="11">
        <v>26</v>
      </c>
      <c r="AD244" s="13">
        <v>25</v>
      </c>
      <c r="AE244" s="11">
        <v>0.5</v>
      </c>
      <c r="AF244" t="s">
        <v>290</v>
      </c>
      <c r="AG244" s="11">
        <v>20</v>
      </c>
      <c r="AH244" s="21" t="s">
        <v>290</v>
      </c>
      <c r="AI244" s="1" t="s">
        <v>299</v>
      </c>
      <c r="AJ244" t="s">
        <v>290</v>
      </c>
      <c r="AK244" s="159" t="s">
        <v>290</v>
      </c>
      <c r="CO244" t="s">
        <v>4062</v>
      </c>
      <c r="CP244">
        <v>3.1225000000000001</v>
      </c>
      <c r="CR244" t="s">
        <v>5440</v>
      </c>
      <c r="CS244" s="16" t="s">
        <v>290</v>
      </c>
      <c r="CT244" s="14">
        <v>400</v>
      </c>
      <c r="CU244" s="14">
        <v>2.5</v>
      </c>
      <c r="CV244" s="11">
        <v>9</v>
      </c>
      <c r="CW244" s="11" t="s">
        <v>5398</v>
      </c>
      <c r="CX244" s="103">
        <v>2.5</v>
      </c>
      <c r="CY244" s="11">
        <v>3.9375</v>
      </c>
      <c r="CZ244" s="42">
        <v>0.71875</v>
      </c>
      <c r="DA244" s="107">
        <v>400</v>
      </c>
      <c r="DB244" s="18">
        <v>7.5</v>
      </c>
      <c r="DC244" s="18">
        <v>1.125</v>
      </c>
      <c r="DD244" s="18">
        <v>4.125</v>
      </c>
      <c r="DE244" s="11">
        <v>0.75</v>
      </c>
      <c r="DF244" s="11">
        <v>8</v>
      </c>
      <c r="DG244" s="11">
        <v>0.875</v>
      </c>
      <c r="DH244" s="11">
        <v>5.875</v>
      </c>
      <c r="DI244" s="42">
        <v>45</v>
      </c>
      <c r="DJ244" s="11">
        <v>29</v>
      </c>
      <c r="DK244" s="43" t="s">
        <v>5162</v>
      </c>
      <c r="DL244" s="90" t="s">
        <v>3796</v>
      </c>
      <c r="DM244" s="18">
        <v>0</v>
      </c>
      <c r="DN244" s="18" t="s">
        <v>5399</v>
      </c>
      <c r="DO244" t="s">
        <v>5081</v>
      </c>
      <c r="DP244">
        <v>7448044</v>
      </c>
      <c r="DQ244" t="s">
        <v>5397</v>
      </c>
      <c r="DR244" s="16" t="s">
        <v>290</v>
      </c>
    </row>
    <row r="245" spans="1:122" x14ac:dyDescent="0.35">
      <c r="A245" s="158" t="s">
        <v>6663</v>
      </c>
      <c r="B245" s="11">
        <v>26</v>
      </c>
      <c r="C245" t="s">
        <v>6422</v>
      </c>
      <c r="D245" t="s">
        <v>299</v>
      </c>
      <c r="E245" s="21" t="s">
        <v>290</v>
      </c>
      <c r="F245" s="11">
        <v>26</v>
      </c>
      <c r="G245" s="13">
        <v>25.25</v>
      </c>
      <c r="H245" s="11">
        <v>0.375</v>
      </c>
      <c r="I245" t="s">
        <v>6422</v>
      </c>
      <c r="J245">
        <v>1</v>
      </c>
      <c r="K245" s="21" t="s">
        <v>290</v>
      </c>
      <c r="L245" s="1" t="s">
        <v>299</v>
      </c>
      <c r="M245" t="s">
        <v>290</v>
      </c>
      <c r="N245" s="159" t="s">
        <v>290</v>
      </c>
      <c r="P245" s="18" t="s">
        <v>290</v>
      </c>
      <c r="Q245" s="18" t="s">
        <v>290</v>
      </c>
      <c r="S245" t="s">
        <v>290</v>
      </c>
      <c r="T245" t="s">
        <v>290</v>
      </c>
      <c r="V245" t="s">
        <v>290</v>
      </c>
      <c r="X245" s="158" t="s">
        <v>6663</v>
      </c>
      <c r="Y245" s="11">
        <v>26</v>
      </c>
      <c r="Z245" t="s">
        <v>6422</v>
      </c>
      <c r="AA245" t="s">
        <v>299</v>
      </c>
      <c r="AB245" s="21" t="s">
        <v>290</v>
      </c>
      <c r="AC245" s="11">
        <v>26</v>
      </c>
      <c r="AD245" s="13">
        <v>25.25</v>
      </c>
      <c r="AE245" s="11">
        <v>0.375</v>
      </c>
      <c r="AF245" t="s">
        <v>6422</v>
      </c>
      <c r="AG245">
        <v>1</v>
      </c>
      <c r="AH245" s="21" t="s">
        <v>290</v>
      </c>
      <c r="AI245" s="1" t="s">
        <v>299</v>
      </c>
      <c r="AJ245" t="s">
        <v>290</v>
      </c>
      <c r="AK245" s="159" t="s">
        <v>290</v>
      </c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51"/>
      <c r="CO245" t="s">
        <v>4063</v>
      </c>
      <c r="CP245">
        <v>3.1924999999999994</v>
      </c>
      <c r="CR245" t="s">
        <v>5441</v>
      </c>
      <c r="CS245" s="16" t="s">
        <v>290</v>
      </c>
      <c r="CT245" s="14">
        <v>400</v>
      </c>
      <c r="CU245" s="14">
        <v>3</v>
      </c>
      <c r="CV245" s="11">
        <v>9</v>
      </c>
      <c r="CW245" s="11" t="s">
        <v>5398</v>
      </c>
      <c r="CX245" s="103">
        <v>3</v>
      </c>
      <c r="CY245" s="11">
        <v>4.625</v>
      </c>
      <c r="CZ245" s="42">
        <v>0.8125</v>
      </c>
      <c r="DA245" s="107">
        <v>400</v>
      </c>
      <c r="DB245" s="18">
        <v>8.25</v>
      </c>
      <c r="DC245" s="14">
        <v>1.25</v>
      </c>
      <c r="DD245" s="18">
        <v>5</v>
      </c>
      <c r="DE245" s="11">
        <v>0.75</v>
      </c>
      <c r="DF245" s="11">
        <v>8</v>
      </c>
      <c r="DG245" s="11">
        <v>0.875</v>
      </c>
      <c r="DH245" s="11">
        <v>6.625</v>
      </c>
      <c r="DI245" s="42">
        <v>45</v>
      </c>
      <c r="DJ245" s="11">
        <v>38</v>
      </c>
      <c r="DK245" s="43" t="s">
        <v>5164</v>
      </c>
      <c r="DL245" s="90" t="s">
        <v>3796</v>
      </c>
      <c r="DM245" s="18">
        <v>0</v>
      </c>
      <c r="DN245" s="18" t="s">
        <v>5399</v>
      </c>
      <c r="DO245" t="s">
        <v>5084</v>
      </c>
      <c r="DP245">
        <v>16777215</v>
      </c>
      <c r="DQ245" t="s">
        <v>5397</v>
      </c>
      <c r="DR245" s="16" t="s">
        <v>290</v>
      </c>
    </row>
    <row r="246" spans="1:122" x14ac:dyDescent="0.35">
      <c r="A246" s="160" t="s">
        <v>6664</v>
      </c>
      <c r="B246" s="2">
        <v>26</v>
      </c>
      <c r="C246" s="2" t="s">
        <v>272</v>
      </c>
      <c r="D246" s="4" t="s">
        <v>299</v>
      </c>
      <c r="E246" s="22" t="s">
        <v>290</v>
      </c>
      <c r="F246" s="2">
        <v>26</v>
      </c>
      <c r="G246" s="5">
        <v>25</v>
      </c>
      <c r="H246" s="2">
        <v>0.5</v>
      </c>
      <c r="I246" s="4" t="s">
        <v>272</v>
      </c>
      <c r="J246" s="2">
        <v>2</v>
      </c>
      <c r="K246" s="22" t="s">
        <v>290</v>
      </c>
      <c r="L246" s="6" t="s">
        <v>299</v>
      </c>
      <c r="M246" s="4" t="s">
        <v>290</v>
      </c>
      <c r="N246" s="161" t="s">
        <v>290</v>
      </c>
      <c r="P246" s="18" t="s">
        <v>290</v>
      </c>
      <c r="Q246" s="18" t="s">
        <v>290</v>
      </c>
      <c r="S246" t="s">
        <v>290</v>
      </c>
      <c r="T246" t="s">
        <v>290</v>
      </c>
      <c r="V246" t="s">
        <v>290</v>
      </c>
      <c r="X246" s="160" t="s">
        <v>6664</v>
      </c>
      <c r="Y246" s="2">
        <v>26</v>
      </c>
      <c r="Z246" s="2" t="s">
        <v>272</v>
      </c>
      <c r="AA246" s="4" t="s">
        <v>299</v>
      </c>
      <c r="AB246" s="22" t="s">
        <v>290</v>
      </c>
      <c r="AC246" s="2">
        <v>26</v>
      </c>
      <c r="AD246" s="5">
        <v>25</v>
      </c>
      <c r="AE246" s="2">
        <v>0.5</v>
      </c>
      <c r="AF246" s="4" t="s">
        <v>272</v>
      </c>
      <c r="AG246" s="2">
        <v>2</v>
      </c>
      <c r="AH246" s="22" t="s">
        <v>290</v>
      </c>
      <c r="AI246" s="6" t="s">
        <v>299</v>
      </c>
      <c r="AJ246" s="4" t="s">
        <v>290</v>
      </c>
      <c r="AK246" s="161" t="s">
        <v>290</v>
      </c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C246" s="4"/>
      <c r="CD246" s="51"/>
      <c r="CE246" s="51"/>
      <c r="CF246" s="51"/>
      <c r="CG246" s="51"/>
      <c r="CH246" s="51"/>
      <c r="CI246" s="51"/>
      <c r="CJ246" s="51"/>
      <c r="CK246" s="51"/>
      <c r="CO246" t="s">
        <v>4064</v>
      </c>
      <c r="CP246">
        <v>3.1924999999999994</v>
      </c>
      <c r="CR246" t="s">
        <v>5442</v>
      </c>
      <c r="CS246" s="16" t="s">
        <v>290</v>
      </c>
      <c r="CT246" s="14">
        <v>400</v>
      </c>
      <c r="CU246" s="14">
        <v>3.5</v>
      </c>
      <c r="CV246" s="11">
        <v>9</v>
      </c>
      <c r="CW246" s="11" t="s">
        <v>5398</v>
      </c>
      <c r="CX246" s="103">
        <v>3.5</v>
      </c>
      <c r="CY246" s="11">
        <v>5.25</v>
      </c>
      <c r="CZ246" s="42">
        <v>0.875</v>
      </c>
      <c r="DA246" s="107">
        <v>400</v>
      </c>
      <c r="DB246" s="18">
        <v>9</v>
      </c>
      <c r="DC246" s="18">
        <v>1.375</v>
      </c>
      <c r="DD246" s="18">
        <v>5.5</v>
      </c>
      <c r="DE246" s="11">
        <v>0.875</v>
      </c>
      <c r="DF246" s="11">
        <v>8</v>
      </c>
      <c r="DG246" s="11">
        <v>1</v>
      </c>
      <c r="DH246" s="11">
        <v>7.25</v>
      </c>
      <c r="DI246" s="42">
        <v>45</v>
      </c>
      <c r="DJ246" s="11">
        <v>48</v>
      </c>
      <c r="DK246" s="43" t="s">
        <v>5166</v>
      </c>
      <c r="DL246" s="90" t="s">
        <v>3796</v>
      </c>
      <c r="DM246" s="18">
        <v>0</v>
      </c>
      <c r="DN246" s="18" t="s">
        <v>5399</v>
      </c>
      <c r="DO246" t="s">
        <v>5087</v>
      </c>
      <c r="DP246">
        <v>12632256</v>
      </c>
      <c r="DQ246" t="s">
        <v>5397</v>
      </c>
      <c r="DR246" s="16" t="s">
        <v>290</v>
      </c>
    </row>
    <row r="247" spans="1:122" x14ac:dyDescent="0.35">
      <c r="A247" s="156" t="s">
        <v>6665</v>
      </c>
      <c r="B247" s="11">
        <v>28</v>
      </c>
      <c r="C247" s="11">
        <v>10</v>
      </c>
      <c r="D247" t="s">
        <v>299</v>
      </c>
      <c r="E247" s="21" t="s">
        <v>290</v>
      </c>
      <c r="F247" s="11">
        <v>28</v>
      </c>
      <c r="G247" s="13">
        <v>27.376000000000001</v>
      </c>
      <c r="H247" s="11">
        <v>0.312</v>
      </c>
      <c r="I247" t="s">
        <v>290</v>
      </c>
      <c r="J247" s="11">
        <v>10</v>
      </c>
      <c r="K247" s="21" t="s">
        <v>290</v>
      </c>
      <c r="L247" s="11" t="s">
        <v>299</v>
      </c>
      <c r="M247" t="s">
        <v>290</v>
      </c>
      <c r="N247" s="159" t="s">
        <v>290</v>
      </c>
      <c r="P247" s="18" t="s">
        <v>290</v>
      </c>
      <c r="Q247" s="18" t="s">
        <v>290</v>
      </c>
      <c r="S247" t="s">
        <v>290</v>
      </c>
      <c r="T247" t="s">
        <v>290</v>
      </c>
      <c r="V247" t="s">
        <v>290</v>
      </c>
      <c r="X247" s="156" t="s">
        <v>6665</v>
      </c>
      <c r="Y247" s="11">
        <v>28</v>
      </c>
      <c r="Z247" s="11">
        <v>10</v>
      </c>
      <c r="AA247" t="s">
        <v>299</v>
      </c>
      <c r="AB247" s="21" t="s">
        <v>290</v>
      </c>
      <c r="AC247" s="11">
        <v>28</v>
      </c>
      <c r="AD247" s="13">
        <v>27.376000000000001</v>
      </c>
      <c r="AE247" s="11">
        <v>0.312</v>
      </c>
      <c r="AF247" t="s">
        <v>290</v>
      </c>
      <c r="AG247" s="11">
        <v>10</v>
      </c>
      <c r="AH247" s="21" t="s">
        <v>290</v>
      </c>
      <c r="AI247" s="11" t="s">
        <v>299</v>
      </c>
      <c r="AJ247" t="s">
        <v>290</v>
      </c>
      <c r="AK247" s="159" t="s">
        <v>290</v>
      </c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4"/>
      <c r="CC247" s="10"/>
      <c r="CD247" s="10"/>
      <c r="CE247" s="10"/>
      <c r="CF247" s="10"/>
      <c r="CG247" s="10"/>
      <c r="CH247" s="10"/>
      <c r="CI247" s="10"/>
      <c r="CJ247" s="10"/>
      <c r="CK247" s="10"/>
      <c r="CO247" t="s">
        <v>4065</v>
      </c>
      <c r="CP247">
        <v>3.1924999999999994</v>
      </c>
      <c r="CR247" t="s">
        <v>5443</v>
      </c>
      <c r="CS247" s="16" t="s">
        <v>290</v>
      </c>
      <c r="CT247" s="14">
        <v>400</v>
      </c>
      <c r="CU247" s="14">
        <v>4</v>
      </c>
      <c r="CV247" s="11">
        <v>12</v>
      </c>
      <c r="CW247" s="11" t="s">
        <v>5398</v>
      </c>
      <c r="CX247" s="103">
        <v>4</v>
      </c>
      <c r="CY247" s="11">
        <v>5.75</v>
      </c>
      <c r="CZ247" s="42">
        <v>0.875</v>
      </c>
      <c r="DA247" s="107">
        <v>400</v>
      </c>
      <c r="DB247" s="18">
        <v>10</v>
      </c>
      <c r="DC247" s="18">
        <v>1.375</v>
      </c>
      <c r="DD247" s="18">
        <v>6.1875</v>
      </c>
      <c r="DE247" s="11">
        <v>0.875</v>
      </c>
      <c r="DF247" s="11">
        <v>8</v>
      </c>
      <c r="DG247" s="11">
        <v>1</v>
      </c>
      <c r="DH247" s="11">
        <v>7.875</v>
      </c>
      <c r="DI247" s="42">
        <v>45</v>
      </c>
      <c r="DJ247" s="11">
        <v>67</v>
      </c>
      <c r="DK247" s="43" t="s">
        <v>5168</v>
      </c>
      <c r="DL247" s="90" t="s">
        <v>3796</v>
      </c>
      <c r="DM247" s="18">
        <v>0</v>
      </c>
      <c r="DN247" s="18" t="s">
        <v>5399</v>
      </c>
      <c r="DO247" t="s">
        <v>5090</v>
      </c>
      <c r="DP247">
        <v>255</v>
      </c>
      <c r="DQ247" t="s">
        <v>5397</v>
      </c>
      <c r="DR247" s="16" t="s">
        <v>290</v>
      </c>
    </row>
    <row r="248" spans="1:122" s="8" customFormat="1" x14ac:dyDescent="0.35">
      <c r="A248" s="158" t="s">
        <v>6666</v>
      </c>
      <c r="B248" s="11">
        <v>28</v>
      </c>
      <c r="C248" s="11">
        <v>20</v>
      </c>
      <c r="D248" t="s">
        <v>299</v>
      </c>
      <c r="E248" s="21" t="s">
        <v>290</v>
      </c>
      <c r="F248" s="11">
        <v>28</v>
      </c>
      <c r="G248" s="13">
        <v>27</v>
      </c>
      <c r="H248" s="11">
        <v>0.5</v>
      </c>
      <c r="I248" t="s">
        <v>290</v>
      </c>
      <c r="J248" s="11">
        <v>20</v>
      </c>
      <c r="K248" s="21" t="s">
        <v>290</v>
      </c>
      <c r="L248" s="1" t="s">
        <v>299</v>
      </c>
      <c r="M248" t="s">
        <v>290</v>
      </c>
      <c r="N248" s="159" t="s">
        <v>290</v>
      </c>
      <c r="O248"/>
      <c r="P248" s="18" t="s">
        <v>290</v>
      </c>
      <c r="Q248" s="18" t="s">
        <v>290</v>
      </c>
      <c r="R248" s="18"/>
      <c r="S248" t="s">
        <v>290</v>
      </c>
      <c r="T248" t="s">
        <v>290</v>
      </c>
      <c r="U248"/>
      <c r="V248" t="s">
        <v>290</v>
      </c>
      <c r="W248"/>
      <c r="X248" s="158" t="s">
        <v>6666</v>
      </c>
      <c r="Y248" s="11">
        <v>28</v>
      </c>
      <c r="Z248" s="11">
        <v>20</v>
      </c>
      <c r="AA248" t="s">
        <v>299</v>
      </c>
      <c r="AB248" s="21" t="s">
        <v>290</v>
      </c>
      <c r="AC248" s="11">
        <v>28</v>
      </c>
      <c r="AD248" s="13">
        <v>27</v>
      </c>
      <c r="AE248" s="11">
        <v>0.5</v>
      </c>
      <c r="AF248" t="s">
        <v>290</v>
      </c>
      <c r="AG248" s="11">
        <v>20</v>
      </c>
      <c r="AH248" s="21" t="s">
        <v>290</v>
      </c>
      <c r="AI248" s="1" t="s">
        <v>299</v>
      </c>
      <c r="AJ248" t="s">
        <v>290</v>
      </c>
      <c r="AK248" s="159" t="s">
        <v>290</v>
      </c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4"/>
      <c r="CC248" s="11"/>
      <c r="CD248" s="14"/>
      <c r="CE248" s="14"/>
      <c r="CF248" s="14"/>
      <c r="CG248" s="14"/>
      <c r="CH248" s="14"/>
      <c r="CI248" s="14"/>
      <c r="CJ248" s="14"/>
      <c r="CK248" s="14"/>
      <c r="CO248" s="11" t="s">
        <v>4066</v>
      </c>
      <c r="CP248" s="11">
        <v>3.1924999999999994</v>
      </c>
      <c r="CR248" t="s">
        <v>5444</v>
      </c>
      <c r="CS248" s="16" t="s">
        <v>290</v>
      </c>
      <c r="CT248" s="14">
        <v>400</v>
      </c>
      <c r="CU248" s="14">
        <v>5</v>
      </c>
      <c r="CV248" s="11">
        <v>12</v>
      </c>
      <c r="CW248" s="11" t="s">
        <v>5398</v>
      </c>
      <c r="CX248" s="103">
        <v>5</v>
      </c>
      <c r="CY248" s="11">
        <v>7</v>
      </c>
      <c r="CZ248" s="42">
        <v>1</v>
      </c>
      <c r="DA248" s="107">
        <v>400</v>
      </c>
      <c r="DB248" s="18">
        <v>11</v>
      </c>
      <c r="DC248" s="18">
        <v>1.5</v>
      </c>
      <c r="DD248" s="18">
        <v>7.3125</v>
      </c>
      <c r="DE248" s="11">
        <v>0.875</v>
      </c>
      <c r="DF248" s="11">
        <v>8</v>
      </c>
      <c r="DG248" s="11">
        <v>1</v>
      </c>
      <c r="DH248" s="11">
        <v>9.25</v>
      </c>
      <c r="DI248" s="42">
        <v>45</v>
      </c>
      <c r="DJ248" s="11">
        <v>90</v>
      </c>
      <c r="DK248" s="43" t="s">
        <v>5170</v>
      </c>
      <c r="DL248" s="90" t="s">
        <v>3796</v>
      </c>
      <c r="DM248" s="18">
        <v>0</v>
      </c>
      <c r="DN248" s="18" t="s">
        <v>5399</v>
      </c>
      <c r="DO248" t="s">
        <v>5093</v>
      </c>
      <c r="DP248">
        <v>33023</v>
      </c>
      <c r="DQ248" t="s">
        <v>5397</v>
      </c>
      <c r="DR248" s="16" t="s">
        <v>290</v>
      </c>
    </row>
    <row r="249" spans="1:122" s="11" customFormat="1" x14ac:dyDescent="0.35">
      <c r="A249" s="158" t="s">
        <v>6667</v>
      </c>
      <c r="B249" s="11">
        <v>28</v>
      </c>
      <c r="C249">
        <v>30</v>
      </c>
      <c r="D249" t="s">
        <v>299</v>
      </c>
      <c r="E249" s="21" t="s">
        <v>290</v>
      </c>
      <c r="F249" s="11">
        <v>28</v>
      </c>
      <c r="G249" s="13">
        <v>26.75</v>
      </c>
      <c r="H249" s="11">
        <v>0.625</v>
      </c>
      <c r="I249" t="s">
        <v>290</v>
      </c>
      <c r="J249">
        <v>30</v>
      </c>
      <c r="K249" s="21" t="s">
        <v>290</v>
      </c>
      <c r="L249" s="1" t="s">
        <v>299</v>
      </c>
      <c r="M249" t="s">
        <v>290</v>
      </c>
      <c r="N249" s="159" t="s">
        <v>290</v>
      </c>
      <c r="O249"/>
      <c r="P249" s="18" t="s">
        <v>290</v>
      </c>
      <c r="Q249" s="18" t="s">
        <v>290</v>
      </c>
      <c r="R249" s="18"/>
      <c r="S249" t="s">
        <v>290</v>
      </c>
      <c r="T249" t="s">
        <v>290</v>
      </c>
      <c r="U249"/>
      <c r="V249" t="s">
        <v>290</v>
      </c>
      <c r="W249"/>
      <c r="X249" s="158" t="s">
        <v>6667</v>
      </c>
      <c r="Y249" s="11">
        <v>28</v>
      </c>
      <c r="Z249">
        <v>30</v>
      </c>
      <c r="AA249" t="s">
        <v>299</v>
      </c>
      <c r="AB249" s="21" t="s">
        <v>290</v>
      </c>
      <c r="AC249" s="11">
        <v>28</v>
      </c>
      <c r="AD249" s="13">
        <v>26.75</v>
      </c>
      <c r="AE249" s="11">
        <v>0.625</v>
      </c>
      <c r="AF249" t="s">
        <v>290</v>
      </c>
      <c r="AG249">
        <v>30</v>
      </c>
      <c r="AH249" s="21" t="s">
        <v>290</v>
      </c>
      <c r="AI249" s="1" t="s">
        <v>299</v>
      </c>
      <c r="AJ249" t="s">
        <v>290</v>
      </c>
      <c r="AK249" s="159" t="s">
        <v>290</v>
      </c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CA249" s="14"/>
      <c r="CD249" s="14"/>
      <c r="CE249" s="14"/>
      <c r="CF249" s="14"/>
      <c r="CG249" s="14"/>
      <c r="CH249" s="14"/>
      <c r="CI249" s="14"/>
      <c r="CJ249" s="14"/>
      <c r="CK249" s="14"/>
      <c r="CO249" s="11" t="s">
        <v>4067</v>
      </c>
      <c r="CP249" s="11">
        <v>3.1924999999999994</v>
      </c>
      <c r="CR249" t="s">
        <v>5445</v>
      </c>
      <c r="CS249" s="16" t="s">
        <v>290</v>
      </c>
      <c r="CT249" s="14">
        <v>400</v>
      </c>
      <c r="CU249" s="14">
        <v>6</v>
      </c>
      <c r="CV249" s="11">
        <v>12</v>
      </c>
      <c r="CW249" s="11" t="s">
        <v>5398</v>
      </c>
      <c r="CX249" s="103">
        <v>6</v>
      </c>
      <c r="CY249" s="11">
        <v>8.125</v>
      </c>
      <c r="CZ249" s="42">
        <v>1.0625</v>
      </c>
      <c r="DA249" s="107">
        <v>400</v>
      </c>
      <c r="DB249" s="18">
        <v>12.5</v>
      </c>
      <c r="DC249" s="18">
        <v>1.625</v>
      </c>
      <c r="DD249" s="18">
        <v>8.5</v>
      </c>
      <c r="DE249" s="11">
        <v>0.875</v>
      </c>
      <c r="DF249" s="11">
        <v>12</v>
      </c>
      <c r="DG249" s="11">
        <v>1</v>
      </c>
      <c r="DH249" s="11">
        <v>10.625</v>
      </c>
      <c r="DI249" s="42">
        <v>30</v>
      </c>
      <c r="DJ249" s="11">
        <v>115</v>
      </c>
      <c r="DK249" s="43" t="s">
        <v>5172</v>
      </c>
      <c r="DL249" s="90" t="s">
        <v>3796</v>
      </c>
      <c r="DM249" s="18">
        <v>0</v>
      </c>
      <c r="DN249" s="18" t="s">
        <v>5399</v>
      </c>
      <c r="DO249" t="s">
        <v>5078</v>
      </c>
      <c r="DP249">
        <v>1262987</v>
      </c>
      <c r="DQ249" t="s">
        <v>5397</v>
      </c>
      <c r="DR249" s="16" t="s">
        <v>290</v>
      </c>
    </row>
    <row r="250" spans="1:122" s="11" customFormat="1" x14ac:dyDescent="0.35">
      <c r="A250" s="158" t="s">
        <v>6668</v>
      </c>
      <c r="B250" s="11">
        <v>28</v>
      </c>
      <c r="C250" t="s">
        <v>6422</v>
      </c>
      <c r="D250" t="s">
        <v>299</v>
      </c>
      <c r="E250" s="21" t="s">
        <v>290</v>
      </c>
      <c r="F250" s="11">
        <v>28</v>
      </c>
      <c r="G250" s="13">
        <v>27.25</v>
      </c>
      <c r="H250" s="11">
        <v>0.375</v>
      </c>
      <c r="I250" t="s">
        <v>6422</v>
      </c>
      <c r="J250">
        <v>1</v>
      </c>
      <c r="K250" s="21" t="s">
        <v>290</v>
      </c>
      <c r="L250" s="1" t="s">
        <v>299</v>
      </c>
      <c r="M250" t="s">
        <v>290</v>
      </c>
      <c r="N250" s="159" t="s">
        <v>290</v>
      </c>
      <c r="O250"/>
      <c r="P250" s="18" t="s">
        <v>290</v>
      </c>
      <c r="Q250" s="18" t="s">
        <v>290</v>
      </c>
      <c r="R250" s="18"/>
      <c r="S250" t="s">
        <v>290</v>
      </c>
      <c r="T250" t="s">
        <v>290</v>
      </c>
      <c r="U250"/>
      <c r="V250" t="s">
        <v>290</v>
      </c>
      <c r="W250"/>
      <c r="X250" s="158" t="s">
        <v>6668</v>
      </c>
      <c r="Y250" s="11">
        <v>28</v>
      </c>
      <c r="Z250" t="s">
        <v>6422</v>
      </c>
      <c r="AA250" t="s">
        <v>299</v>
      </c>
      <c r="AB250" s="21" t="s">
        <v>290</v>
      </c>
      <c r="AC250" s="11">
        <v>28</v>
      </c>
      <c r="AD250" s="13">
        <v>27.25</v>
      </c>
      <c r="AE250" s="11">
        <v>0.375</v>
      </c>
      <c r="AF250" t="s">
        <v>6422</v>
      </c>
      <c r="AG250">
        <v>1</v>
      </c>
      <c r="AH250" s="21" t="s">
        <v>290</v>
      </c>
      <c r="AI250" s="1" t="s">
        <v>299</v>
      </c>
      <c r="AJ250" t="s">
        <v>290</v>
      </c>
      <c r="AK250" s="159" t="s">
        <v>290</v>
      </c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 s="18"/>
      <c r="CD250" s="14"/>
      <c r="CE250" s="14"/>
      <c r="CF250" s="14"/>
      <c r="CG250" s="14"/>
      <c r="CH250" s="14"/>
      <c r="CI250" s="14"/>
      <c r="CJ250" s="14"/>
      <c r="CK250" s="14"/>
      <c r="CO250" s="11" t="s">
        <v>4068</v>
      </c>
      <c r="CP250" s="11">
        <v>3.1924999999999994</v>
      </c>
      <c r="CR250" t="s">
        <v>5446</v>
      </c>
      <c r="CS250" s="16" t="s">
        <v>290</v>
      </c>
      <c r="CT250" s="14">
        <v>400</v>
      </c>
      <c r="CU250" s="14">
        <v>8</v>
      </c>
      <c r="CV250" s="11">
        <v>12</v>
      </c>
      <c r="CW250" s="11" t="s">
        <v>5398</v>
      </c>
      <c r="CX250" s="103">
        <v>8</v>
      </c>
      <c r="CY250" s="11">
        <v>10.25</v>
      </c>
      <c r="CZ250" s="42">
        <v>1.125</v>
      </c>
      <c r="DA250" s="107">
        <v>400</v>
      </c>
      <c r="DB250" s="18">
        <v>15</v>
      </c>
      <c r="DC250" s="18">
        <v>1.875</v>
      </c>
      <c r="DD250" s="18">
        <v>10.625</v>
      </c>
      <c r="DE250" s="11">
        <v>1</v>
      </c>
      <c r="DF250" s="11">
        <v>12</v>
      </c>
      <c r="DG250" s="11">
        <v>1.125</v>
      </c>
      <c r="DH250" s="11">
        <v>13</v>
      </c>
      <c r="DI250" s="42">
        <v>30</v>
      </c>
      <c r="DJ250" s="11">
        <v>140</v>
      </c>
      <c r="DK250" s="43" t="s">
        <v>5174</v>
      </c>
      <c r="DL250" s="90" t="s">
        <v>3796</v>
      </c>
      <c r="DM250" s="18">
        <v>0</v>
      </c>
      <c r="DN250" s="18" t="s">
        <v>5399</v>
      </c>
      <c r="DO250" t="s">
        <v>5098</v>
      </c>
      <c r="DP250">
        <v>65535</v>
      </c>
      <c r="DQ250" t="s">
        <v>5397</v>
      </c>
      <c r="DR250" s="16" t="s">
        <v>290</v>
      </c>
    </row>
    <row r="251" spans="1:122" s="11" customFormat="1" x14ac:dyDescent="0.35">
      <c r="A251" s="160" t="s">
        <v>6669</v>
      </c>
      <c r="B251" s="2">
        <v>28</v>
      </c>
      <c r="C251" s="2" t="s">
        <v>272</v>
      </c>
      <c r="D251" s="4" t="s">
        <v>299</v>
      </c>
      <c r="E251" s="22" t="s">
        <v>290</v>
      </c>
      <c r="F251" s="2">
        <v>28</v>
      </c>
      <c r="G251" s="5">
        <v>27</v>
      </c>
      <c r="H251" s="2">
        <v>0.5</v>
      </c>
      <c r="I251" s="4" t="s">
        <v>272</v>
      </c>
      <c r="J251" s="2">
        <v>2</v>
      </c>
      <c r="K251" s="22" t="s">
        <v>290</v>
      </c>
      <c r="L251" s="6" t="s">
        <v>299</v>
      </c>
      <c r="M251" s="4" t="s">
        <v>290</v>
      </c>
      <c r="N251" s="161" t="s">
        <v>290</v>
      </c>
      <c r="O251"/>
      <c r="P251" s="18" t="s">
        <v>290</v>
      </c>
      <c r="Q251" s="18" t="s">
        <v>290</v>
      </c>
      <c r="R251" s="18"/>
      <c r="S251" t="s">
        <v>290</v>
      </c>
      <c r="T251" t="s">
        <v>290</v>
      </c>
      <c r="U251"/>
      <c r="V251" t="s">
        <v>290</v>
      </c>
      <c r="W251"/>
      <c r="X251" s="160" t="s">
        <v>6669</v>
      </c>
      <c r="Y251" s="2">
        <v>28</v>
      </c>
      <c r="Z251" s="2" t="s">
        <v>272</v>
      </c>
      <c r="AA251" s="4" t="s">
        <v>299</v>
      </c>
      <c r="AB251" s="22" t="s">
        <v>290</v>
      </c>
      <c r="AC251" s="2">
        <v>28</v>
      </c>
      <c r="AD251" s="5">
        <v>27</v>
      </c>
      <c r="AE251" s="2">
        <v>0.5</v>
      </c>
      <c r="AF251" s="4" t="s">
        <v>272</v>
      </c>
      <c r="AG251" s="2">
        <v>2</v>
      </c>
      <c r="AH251" s="22" t="s">
        <v>290</v>
      </c>
      <c r="AI251" s="6" t="s">
        <v>299</v>
      </c>
      <c r="AJ251" s="4" t="s">
        <v>290</v>
      </c>
      <c r="AK251" s="161" t="s">
        <v>290</v>
      </c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51"/>
      <c r="CC251"/>
      <c r="CD251" s="18"/>
      <c r="CE251" s="18"/>
      <c r="CF251" s="18"/>
      <c r="CG251" s="18"/>
      <c r="CH251" s="18"/>
      <c r="CI251" s="18"/>
      <c r="CJ251" s="18"/>
      <c r="CK251" s="18"/>
      <c r="CO251" s="11" t="s">
        <v>4069</v>
      </c>
      <c r="CP251" s="11">
        <v>3.3825000000000003</v>
      </c>
      <c r="CR251" t="s">
        <v>5447</v>
      </c>
      <c r="CS251" s="16" t="s">
        <v>290</v>
      </c>
      <c r="CT251" s="14">
        <v>400</v>
      </c>
      <c r="CU251" s="14">
        <v>10</v>
      </c>
      <c r="CV251" s="11">
        <v>12</v>
      </c>
      <c r="CW251" s="11" t="s">
        <v>5398</v>
      </c>
      <c r="CX251" s="103">
        <v>10</v>
      </c>
      <c r="CY251" s="11">
        <v>12.625</v>
      </c>
      <c r="CZ251" s="42">
        <v>1.3125</v>
      </c>
      <c r="DA251" s="107">
        <v>400</v>
      </c>
      <c r="DB251" s="18">
        <v>17.5</v>
      </c>
      <c r="DC251" s="18">
        <v>2.125</v>
      </c>
      <c r="DD251" s="18">
        <v>12.75</v>
      </c>
      <c r="DE251" s="11">
        <v>1.125</v>
      </c>
      <c r="DF251" s="11">
        <v>16</v>
      </c>
      <c r="DG251" s="11">
        <v>1.25</v>
      </c>
      <c r="DH251" s="11">
        <v>15.25</v>
      </c>
      <c r="DI251" s="42">
        <v>22.5</v>
      </c>
      <c r="DJ251" s="11">
        <v>230</v>
      </c>
      <c r="DK251" s="43" t="s">
        <v>5176</v>
      </c>
      <c r="DL251" s="90" t="s">
        <v>3796</v>
      </c>
      <c r="DM251" s="18">
        <v>0</v>
      </c>
      <c r="DN251" s="18" t="s">
        <v>5399</v>
      </c>
      <c r="DO251" t="s">
        <v>5069</v>
      </c>
      <c r="DP251">
        <v>65280</v>
      </c>
      <c r="DQ251" t="s">
        <v>5397</v>
      </c>
      <c r="DR251" s="16" t="s">
        <v>290</v>
      </c>
    </row>
    <row r="252" spans="1:122" x14ac:dyDescent="0.35">
      <c r="A252" s="156" t="s">
        <v>6670</v>
      </c>
      <c r="B252" s="11">
        <v>30</v>
      </c>
      <c r="C252" s="11">
        <v>10</v>
      </c>
      <c r="D252" t="s">
        <v>299</v>
      </c>
      <c r="E252" s="21" t="s">
        <v>290</v>
      </c>
      <c r="F252" s="11">
        <v>30</v>
      </c>
      <c r="G252" s="13">
        <v>29.376000000000001</v>
      </c>
      <c r="H252" s="11">
        <v>0.312</v>
      </c>
      <c r="I252" t="s">
        <v>290</v>
      </c>
      <c r="J252" s="11">
        <v>10</v>
      </c>
      <c r="K252" s="21" t="s">
        <v>290</v>
      </c>
      <c r="L252" s="11" t="s">
        <v>299</v>
      </c>
      <c r="M252" t="s">
        <v>290</v>
      </c>
      <c r="N252" s="159" t="s">
        <v>290</v>
      </c>
      <c r="P252" s="18" t="s">
        <v>290</v>
      </c>
      <c r="Q252" s="18" t="s">
        <v>290</v>
      </c>
      <c r="S252" t="s">
        <v>290</v>
      </c>
      <c r="T252" t="s">
        <v>290</v>
      </c>
      <c r="V252" t="s">
        <v>290</v>
      </c>
      <c r="X252" s="156" t="s">
        <v>6670</v>
      </c>
      <c r="Y252" s="11">
        <v>30</v>
      </c>
      <c r="Z252" s="11">
        <v>10</v>
      </c>
      <c r="AA252" t="s">
        <v>299</v>
      </c>
      <c r="AB252" s="21" t="s">
        <v>290</v>
      </c>
      <c r="AC252" s="11">
        <v>30</v>
      </c>
      <c r="AD252" s="13">
        <v>29.376000000000001</v>
      </c>
      <c r="AE252" s="11">
        <v>0.312</v>
      </c>
      <c r="AF252" t="s">
        <v>290</v>
      </c>
      <c r="AG252" s="11">
        <v>10</v>
      </c>
      <c r="AH252" s="21" t="s">
        <v>290</v>
      </c>
      <c r="AI252" s="11" t="s">
        <v>299</v>
      </c>
      <c r="AJ252" t="s">
        <v>290</v>
      </c>
      <c r="AK252" s="159" t="s">
        <v>290</v>
      </c>
      <c r="CC252" s="4"/>
      <c r="CD252" s="51"/>
      <c r="CE252" s="51"/>
      <c r="CF252" s="51"/>
      <c r="CG252" s="51"/>
      <c r="CH252" s="51"/>
      <c r="CI252" s="51"/>
      <c r="CJ252" s="51"/>
      <c r="CK252" s="51"/>
      <c r="CO252" t="s">
        <v>4070</v>
      </c>
      <c r="CP252">
        <v>3.3825000000000003</v>
      </c>
      <c r="CR252" t="s">
        <v>5448</v>
      </c>
      <c r="CS252" s="16" t="s">
        <v>290</v>
      </c>
      <c r="CT252" s="14">
        <v>400</v>
      </c>
      <c r="CU252" s="14">
        <v>12</v>
      </c>
      <c r="CV252" s="11">
        <v>12</v>
      </c>
      <c r="CW252" s="11" t="s">
        <v>5398</v>
      </c>
      <c r="CX252" s="103">
        <v>12</v>
      </c>
      <c r="CY252" s="11">
        <v>14.75</v>
      </c>
      <c r="CZ252" s="42">
        <v>1.375</v>
      </c>
      <c r="DA252" s="107">
        <v>400</v>
      </c>
      <c r="DB252" s="18">
        <v>20.5</v>
      </c>
      <c r="DC252" s="18">
        <v>2.25</v>
      </c>
      <c r="DD252" s="18">
        <v>15</v>
      </c>
      <c r="DE252" s="11">
        <v>1.25</v>
      </c>
      <c r="DF252" s="11">
        <v>16</v>
      </c>
      <c r="DG252" s="11">
        <v>1.375</v>
      </c>
      <c r="DH252" s="11">
        <v>17.75</v>
      </c>
      <c r="DI252" s="42">
        <v>22.5</v>
      </c>
      <c r="DJ252" s="11">
        <v>301</v>
      </c>
      <c r="DK252" s="43" t="s">
        <v>5178</v>
      </c>
      <c r="DL252" s="90" t="s">
        <v>3796</v>
      </c>
      <c r="DM252" s="18">
        <v>0</v>
      </c>
      <c r="DN252" s="18" t="s">
        <v>5399</v>
      </c>
      <c r="DO252" t="s">
        <v>5072</v>
      </c>
      <c r="DP252">
        <v>12800</v>
      </c>
      <c r="DQ252" t="s">
        <v>5397</v>
      </c>
      <c r="DR252" s="16" t="s">
        <v>290</v>
      </c>
    </row>
    <row r="253" spans="1:122" x14ac:dyDescent="0.35">
      <c r="A253" s="158" t="s">
        <v>6671</v>
      </c>
      <c r="B253" s="11">
        <v>30</v>
      </c>
      <c r="C253" s="11">
        <v>20</v>
      </c>
      <c r="D253" t="s">
        <v>299</v>
      </c>
      <c r="E253" s="21" t="s">
        <v>290</v>
      </c>
      <c r="F253" s="11">
        <v>30</v>
      </c>
      <c r="G253" s="13">
        <v>29</v>
      </c>
      <c r="H253" s="11">
        <v>0.5</v>
      </c>
      <c r="I253" t="s">
        <v>290</v>
      </c>
      <c r="J253" s="11">
        <v>20</v>
      </c>
      <c r="K253" s="21" t="s">
        <v>290</v>
      </c>
      <c r="L253" s="1" t="s">
        <v>299</v>
      </c>
      <c r="M253" t="s">
        <v>290</v>
      </c>
      <c r="N253" s="159" t="s">
        <v>290</v>
      </c>
      <c r="P253" s="18" t="s">
        <v>290</v>
      </c>
      <c r="Q253" s="18" t="s">
        <v>290</v>
      </c>
      <c r="S253" t="s">
        <v>290</v>
      </c>
      <c r="T253" t="s">
        <v>290</v>
      </c>
      <c r="V253" t="s">
        <v>290</v>
      </c>
      <c r="X253" s="158" t="s">
        <v>6671</v>
      </c>
      <c r="Y253" s="11">
        <v>30</v>
      </c>
      <c r="Z253" s="11">
        <v>20</v>
      </c>
      <c r="AA253" t="s">
        <v>299</v>
      </c>
      <c r="AB253" s="21" t="s">
        <v>290</v>
      </c>
      <c r="AC253" s="11">
        <v>30</v>
      </c>
      <c r="AD253" s="13">
        <v>29</v>
      </c>
      <c r="AE253" s="11">
        <v>0.5</v>
      </c>
      <c r="AF253" t="s">
        <v>290</v>
      </c>
      <c r="AG253" s="11">
        <v>20</v>
      </c>
      <c r="AH253" s="21" t="s">
        <v>290</v>
      </c>
      <c r="AI253" s="1" t="s">
        <v>299</v>
      </c>
      <c r="AJ253" t="s">
        <v>290</v>
      </c>
      <c r="AK253" s="159" t="s">
        <v>290</v>
      </c>
      <c r="CO253" t="s">
        <v>4071</v>
      </c>
      <c r="CP253">
        <v>3.3825000000000003</v>
      </c>
      <c r="CR253" t="s">
        <v>5449</v>
      </c>
      <c r="CS253" s="16" t="s">
        <v>290</v>
      </c>
      <c r="CT253" s="45">
        <v>400</v>
      </c>
      <c r="CU253" s="45">
        <v>14</v>
      </c>
      <c r="CV253" s="48">
        <v>12</v>
      </c>
      <c r="CW253" s="48" t="s">
        <v>5398</v>
      </c>
      <c r="CX253" s="104">
        <v>14</v>
      </c>
      <c r="CY253" s="48">
        <v>16.75</v>
      </c>
      <c r="CZ253" s="46">
        <v>1.375</v>
      </c>
      <c r="DA253" s="107">
        <v>400</v>
      </c>
      <c r="DB253" s="47">
        <v>23</v>
      </c>
      <c r="DC253" s="47">
        <v>2.375</v>
      </c>
      <c r="DD253" s="47">
        <v>16.25</v>
      </c>
      <c r="DE253" s="48">
        <v>1.25</v>
      </c>
      <c r="DF253" s="48">
        <v>20</v>
      </c>
      <c r="DG253" s="48">
        <v>1.375</v>
      </c>
      <c r="DH253" s="48">
        <v>20.25</v>
      </c>
      <c r="DI253" s="46">
        <v>18</v>
      </c>
      <c r="DJ253" s="48">
        <v>336</v>
      </c>
      <c r="DK253" s="43" t="s">
        <v>5180</v>
      </c>
      <c r="DL253" s="90" t="s">
        <v>3796</v>
      </c>
      <c r="DM253" s="18">
        <v>0</v>
      </c>
      <c r="DN253" s="18" t="s">
        <v>5399</v>
      </c>
      <c r="DO253" t="s">
        <v>5105</v>
      </c>
      <c r="DP253">
        <v>16711680</v>
      </c>
      <c r="DQ253" t="s">
        <v>5397</v>
      </c>
      <c r="DR253" s="16" t="s">
        <v>290</v>
      </c>
    </row>
    <row r="254" spans="1:122" x14ac:dyDescent="0.35">
      <c r="A254" s="158" t="s">
        <v>6672</v>
      </c>
      <c r="B254" s="11">
        <v>30</v>
      </c>
      <c r="C254">
        <v>30</v>
      </c>
      <c r="D254" t="s">
        <v>299</v>
      </c>
      <c r="E254" s="21" t="s">
        <v>290</v>
      </c>
      <c r="F254" s="11">
        <v>30</v>
      </c>
      <c r="G254" s="13">
        <v>28.75</v>
      </c>
      <c r="H254" s="11">
        <v>0.625</v>
      </c>
      <c r="I254" t="s">
        <v>290</v>
      </c>
      <c r="J254">
        <v>30</v>
      </c>
      <c r="K254" s="21" t="s">
        <v>290</v>
      </c>
      <c r="L254" s="1" t="s">
        <v>299</v>
      </c>
      <c r="M254" t="s">
        <v>290</v>
      </c>
      <c r="N254" s="159" t="s">
        <v>290</v>
      </c>
      <c r="P254" s="18" t="s">
        <v>290</v>
      </c>
      <c r="Q254" s="18" t="s">
        <v>290</v>
      </c>
      <c r="S254" t="s">
        <v>290</v>
      </c>
      <c r="T254" t="s">
        <v>290</v>
      </c>
      <c r="V254" t="s">
        <v>290</v>
      </c>
      <c r="X254" s="158" t="s">
        <v>6672</v>
      </c>
      <c r="Y254" s="11">
        <v>30</v>
      </c>
      <c r="Z254">
        <v>30</v>
      </c>
      <c r="AA254" t="s">
        <v>299</v>
      </c>
      <c r="AB254" s="21" t="s">
        <v>290</v>
      </c>
      <c r="AC254" s="11">
        <v>30</v>
      </c>
      <c r="AD254" s="13">
        <v>28.75</v>
      </c>
      <c r="AE254" s="11">
        <v>0.625</v>
      </c>
      <c r="AF254" t="s">
        <v>290</v>
      </c>
      <c r="AG254">
        <v>30</v>
      </c>
      <c r="AH254" s="21" t="s">
        <v>290</v>
      </c>
      <c r="AI254" s="1" t="s">
        <v>299</v>
      </c>
      <c r="AJ254" t="s">
        <v>290</v>
      </c>
      <c r="AK254" s="159" t="s">
        <v>290</v>
      </c>
      <c r="CO254" t="s">
        <v>4072</v>
      </c>
      <c r="CP254">
        <v>3.3825000000000003</v>
      </c>
      <c r="CR254" t="s">
        <v>5450</v>
      </c>
      <c r="CS254" s="16" t="s">
        <v>290</v>
      </c>
      <c r="CT254" s="14">
        <v>400</v>
      </c>
      <c r="CU254" s="14">
        <v>14</v>
      </c>
      <c r="CV254" s="98">
        <v>14</v>
      </c>
      <c r="CW254" s="98" t="s">
        <v>5398</v>
      </c>
      <c r="CX254" s="103">
        <v>14</v>
      </c>
      <c r="CY254" s="11">
        <v>16.75</v>
      </c>
      <c r="CZ254" s="42">
        <v>1.375</v>
      </c>
      <c r="DA254" s="107">
        <v>400</v>
      </c>
      <c r="DB254" s="18">
        <v>23</v>
      </c>
      <c r="DC254" s="18">
        <v>2.375</v>
      </c>
      <c r="DD254" s="18">
        <v>16.25</v>
      </c>
      <c r="DE254" s="11">
        <v>1.25</v>
      </c>
      <c r="DF254" s="11">
        <v>20</v>
      </c>
      <c r="DG254" s="11">
        <v>1.375</v>
      </c>
      <c r="DH254" s="11">
        <v>20.25</v>
      </c>
      <c r="DI254" s="42">
        <v>18</v>
      </c>
      <c r="DJ254" s="11" t="s">
        <v>174</v>
      </c>
      <c r="DK254" s="43" t="s">
        <v>5180</v>
      </c>
      <c r="DL254" s="90" t="s">
        <v>3796</v>
      </c>
      <c r="DM254" s="18">
        <v>0</v>
      </c>
      <c r="DN254" s="18" t="s">
        <v>5399</v>
      </c>
      <c r="DO254" t="s">
        <v>5105</v>
      </c>
      <c r="DP254">
        <v>16711680</v>
      </c>
      <c r="DQ254" t="s">
        <v>5397</v>
      </c>
      <c r="DR254" s="16" t="s">
        <v>290</v>
      </c>
    </row>
    <row r="255" spans="1:122" x14ac:dyDescent="0.35">
      <c r="A255" s="158" t="s">
        <v>6673</v>
      </c>
      <c r="B255" s="11">
        <v>30</v>
      </c>
      <c r="C255" t="s">
        <v>6422</v>
      </c>
      <c r="D255" t="s">
        <v>299</v>
      </c>
      <c r="E255" s="21" t="s">
        <v>290</v>
      </c>
      <c r="F255" s="11">
        <v>30</v>
      </c>
      <c r="G255" s="13">
        <v>29.25</v>
      </c>
      <c r="H255" s="11">
        <v>0.375</v>
      </c>
      <c r="I255" t="s">
        <v>6422</v>
      </c>
      <c r="J255">
        <v>1</v>
      </c>
      <c r="K255" s="21" t="s">
        <v>290</v>
      </c>
      <c r="L255" s="1" t="s">
        <v>299</v>
      </c>
      <c r="M255" t="s">
        <v>290</v>
      </c>
      <c r="N255" s="159" t="s">
        <v>290</v>
      </c>
      <c r="P255" s="18" t="s">
        <v>290</v>
      </c>
      <c r="Q255" s="18" t="s">
        <v>290</v>
      </c>
      <c r="S255" t="s">
        <v>290</v>
      </c>
      <c r="T255" t="s">
        <v>290</v>
      </c>
      <c r="V255" t="s">
        <v>290</v>
      </c>
      <c r="X255" s="158" t="s">
        <v>6673</v>
      </c>
      <c r="Y255" s="11">
        <v>30</v>
      </c>
      <c r="Z255" t="s">
        <v>6422</v>
      </c>
      <c r="AA255" t="s">
        <v>299</v>
      </c>
      <c r="AB255" s="21" t="s">
        <v>290</v>
      </c>
      <c r="AC255" s="11">
        <v>30</v>
      </c>
      <c r="AD255" s="13">
        <v>29.25</v>
      </c>
      <c r="AE255" s="11">
        <v>0.375</v>
      </c>
      <c r="AF255" t="s">
        <v>6422</v>
      </c>
      <c r="AG255">
        <v>1</v>
      </c>
      <c r="AH255" s="21" t="s">
        <v>290</v>
      </c>
      <c r="AI255" s="1" t="s">
        <v>299</v>
      </c>
      <c r="AJ255" t="s">
        <v>290</v>
      </c>
      <c r="AK255" s="159" t="s">
        <v>290</v>
      </c>
      <c r="CO255" t="s">
        <v>4073</v>
      </c>
      <c r="CP255">
        <v>3.3825000000000003</v>
      </c>
      <c r="CR255" t="s">
        <v>5451</v>
      </c>
      <c r="CS255" s="16" t="s">
        <v>290</v>
      </c>
      <c r="CT255" s="14">
        <v>400</v>
      </c>
      <c r="CU255" s="14">
        <v>14</v>
      </c>
      <c r="CV255" s="98">
        <v>16</v>
      </c>
      <c r="CW255" s="98" t="s">
        <v>5398</v>
      </c>
      <c r="CX255" s="103">
        <v>14</v>
      </c>
      <c r="CY255" s="11">
        <v>16.75</v>
      </c>
      <c r="CZ255" s="42">
        <v>1.375</v>
      </c>
      <c r="DA255" s="107">
        <v>400</v>
      </c>
      <c r="DB255" s="18">
        <v>23</v>
      </c>
      <c r="DC255" s="18">
        <v>2.375</v>
      </c>
      <c r="DD255" s="18">
        <v>16.25</v>
      </c>
      <c r="DE255" s="11">
        <v>1.25</v>
      </c>
      <c r="DF255" s="11">
        <v>20</v>
      </c>
      <c r="DG255" s="11">
        <v>1.375</v>
      </c>
      <c r="DH255" s="11">
        <v>20.25</v>
      </c>
      <c r="DI255" s="42">
        <v>18</v>
      </c>
      <c r="DJ255" s="11" t="s">
        <v>174</v>
      </c>
      <c r="DK255" s="43" t="s">
        <v>5180</v>
      </c>
      <c r="DL255" s="90" t="s">
        <v>3796</v>
      </c>
      <c r="DM255" s="18">
        <v>0</v>
      </c>
      <c r="DN255" s="18" t="s">
        <v>5399</v>
      </c>
      <c r="DO255" t="s">
        <v>5105</v>
      </c>
      <c r="DP255">
        <v>16711680</v>
      </c>
      <c r="DQ255" t="s">
        <v>5397</v>
      </c>
      <c r="DR255" s="16" t="s">
        <v>290</v>
      </c>
    </row>
    <row r="256" spans="1:122" x14ac:dyDescent="0.35">
      <c r="A256" s="160" t="s">
        <v>6674</v>
      </c>
      <c r="B256" s="2">
        <v>30</v>
      </c>
      <c r="C256" s="2" t="s">
        <v>272</v>
      </c>
      <c r="D256" s="4" t="s">
        <v>299</v>
      </c>
      <c r="E256" s="22" t="s">
        <v>290</v>
      </c>
      <c r="F256" s="2">
        <v>30</v>
      </c>
      <c r="G256" s="5">
        <v>29</v>
      </c>
      <c r="H256" s="2">
        <v>0.5</v>
      </c>
      <c r="I256" s="4" t="s">
        <v>272</v>
      </c>
      <c r="J256" s="2">
        <v>2</v>
      </c>
      <c r="K256" s="22" t="s">
        <v>290</v>
      </c>
      <c r="L256" s="6" t="s">
        <v>299</v>
      </c>
      <c r="M256" s="4" t="s">
        <v>290</v>
      </c>
      <c r="N256" s="161" t="s">
        <v>290</v>
      </c>
      <c r="P256" s="18" t="s">
        <v>290</v>
      </c>
      <c r="Q256" s="18" t="s">
        <v>290</v>
      </c>
      <c r="S256" t="s">
        <v>290</v>
      </c>
      <c r="T256" t="s">
        <v>290</v>
      </c>
      <c r="V256" t="s">
        <v>290</v>
      </c>
      <c r="X256" s="160" t="s">
        <v>6674</v>
      </c>
      <c r="Y256" s="2">
        <v>30</v>
      </c>
      <c r="Z256" s="2" t="s">
        <v>272</v>
      </c>
      <c r="AA256" s="4" t="s">
        <v>299</v>
      </c>
      <c r="AB256" s="22" t="s">
        <v>290</v>
      </c>
      <c r="AC256" s="2">
        <v>30</v>
      </c>
      <c r="AD256" s="5">
        <v>29</v>
      </c>
      <c r="AE256" s="2">
        <v>0.5</v>
      </c>
      <c r="AF256" s="4" t="s">
        <v>272</v>
      </c>
      <c r="AG256" s="2">
        <v>2</v>
      </c>
      <c r="AH256" s="22" t="s">
        <v>290</v>
      </c>
      <c r="AI256" s="6" t="s">
        <v>299</v>
      </c>
      <c r="AJ256" s="4" t="s">
        <v>290</v>
      </c>
      <c r="AK256" s="161" t="s">
        <v>290</v>
      </c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51"/>
      <c r="CO256" t="s">
        <v>4074</v>
      </c>
      <c r="CP256">
        <v>3.3825000000000003</v>
      </c>
      <c r="CR256" t="s">
        <v>5452</v>
      </c>
      <c r="CS256" s="16" t="s">
        <v>290</v>
      </c>
      <c r="CT256" s="14">
        <v>400</v>
      </c>
      <c r="CU256" s="14">
        <v>14</v>
      </c>
      <c r="CV256" s="98">
        <v>18</v>
      </c>
      <c r="CW256" s="98" t="s">
        <v>5398</v>
      </c>
      <c r="CX256" s="103">
        <v>14</v>
      </c>
      <c r="CY256" s="11">
        <v>16.75</v>
      </c>
      <c r="CZ256" s="42">
        <v>1.375</v>
      </c>
      <c r="DA256" s="107">
        <v>400</v>
      </c>
      <c r="DB256" s="18">
        <v>23</v>
      </c>
      <c r="DC256" s="18">
        <v>2.375</v>
      </c>
      <c r="DD256" s="18">
        <v>16.25</v>
      </c>
      <c r="DE256" s="11">
        <v>1.25</v>
      </c>
      <c r="DF256" s="11">
        <v>20</v>
      </c>
      <c r="DG256" s="11">
        <v>1.375</v>
      </c>
      <c r="DH256" s="11">
        <v>20.25</v>
      </c>
      <c r="DI256" s="42">
        <v>18</v>
      </c>
      <c r="DJ256" s="11" t="s">
        <v>174</v>
      </c>
      <c r="DK256" s="43" t="s">
        <v>5180</v>
      </c>
      <c r="DL256" s="90" t="s">
        <v>3796</v>
      </c>
      <c r="DM256" s="18">
        <v>0</v>
      </c>
      <c r="DN256" s="18" t="s">
        <v>5399</v>
      </c>
      <c r="DO256" t="s">
        <v>5105</v>
      </c>
      <c r="DP256">
        <v>16711680</v>
      </c>
      <c r="DQ256" t="s">
        <v>5397</v>
      </c>
      <c r="DR256" s="16" t="s">
        <v>290</v>
      </c>
    </row>
    <row r="257" spans="1:122" x14ac:dyDescent="0.35">
      <c r="A257" s="156" t="s">
        <v>6675</v>
      </c>
      <c r="B257" s="11">
        <v>32</v>
      </c>
      <c r="C257" s="11">
        <v>10</v>
      </c>
      <c r="D257" t="s">
        <v>299</v>
      </c>
      <c r="E257" s="21" t="s">
        <v>290</v>
      </c>
      <c r="F257" s="11">
        <v>32</v>
      </c>
      <c r="G257" s="13">
        <v>31.376000000000001</v>
      </c>
      <c r="H257" s="11">
        <v>0.312</v>
      </c>
      <c r="I257" t="s">
        <v>290</v>
      </c>
      <c r="J257" s="11">
        <v>10</v>
      </c>
      <c r="K257" s="21" t="s">
        <v>290</v>
      </c>
      <c r="L257" s="11" t="s">
        <v>299</v>
      </c>
      <c r="M257" t="s">
        <v>290</v>
      </c>
      <c r="N257" s="159" t="s">
        <v>290</v>
      </c>
      <c r="P257" s="18" t="s">
        <v>290</v>
      </c>
      <c r="Q257" s="18" t="s">
        <v>290</v>
      </c>
      <c r="S257" t="s">
        <v>290</v>
      </c>
      <c r="T257" t="s">
        <v>290</v>
      </c>
      <c r="V257" t="s">
        <v>290</v>
      </c>
      <c r="X257" s="156" t="s">
        <v>6675</v>
      </c>
      <c r="Y257" s="11">
        <v>32</v>
      </c>
      <c r="Z257" s="11">
        <v>10</v>
      </c>
      <c r="AA257" t="s">
        <v>299</v>
      </c>
      <c r="AB257" s="21" t="s">
        <v>290</v>
      </c>
      <c r="AC257" s="11">
        <v>32</v>
      </c>
      <c r="AD257" s="13">
        <v>31.376000000000001</v>
      </c>
      <c r="AE257" s="11">
        <v>0.312</v>
      </c>
      <c r="AF257" t="s">
        <v>290</v>
      </c>
      <c r="AG257" s="11">
        <v>10</v>
      </c>
      <c r="AH257" s="21" t="s">
        <v>290</v>
      </c>
      <c r="AI257" s="11" t="s">
        <v>299</v>
      </c>
      <c r="AJ257" t="s">
        <v>290</v>
      </c>
      <c r="AK257" s="159" t="s">
        <v>290</v>
      </c>
      <c r="CC257" s="4"/>
      <c r="CD257" s="51"/>
      <c r="CE257" s="51"/>
      <c r="CF257" s="51"/>
      <c r="CG257" s="51"/>
      <c r="CH257" s="51"/>
      <c r="CI257" s="51"/>
      <c r="CJ257" s="51"/>
      <c r="CK257" s="51"/>
      <c r="CO257" t="s">
        <v>4075</v>
      </c>
      <c r="CP257">
        <v>3.3825000000000003</v>
      </c>
      <c r="CR257" t="s">
        <v>5453</v>
      </c>
      <c r="CS257" s="16" t="s">
        <v>290</v>
      </c>
      <c r="CT257" s="49">
        <v>400</v>
      </c>
      <c r="CU257" s="49">
        <v>14</v>
      </c>
      <c r="CV257" s="99">
        <v>20</v>
      </c>
      <c r="CW257" s="99" t="s">
        <v>5398</v>
      </c>
      <c r="CX257" s="105">
        <v>14</v>
      </c>
      <c r="CY257" s="2">
        <v>16.75</v>
      </c>
      <c r="CZ257" s="50">
        <v>1.375</v>
      </c>
      <c r="DA257" s="107">
        <v>400</v>
      </c>
      <c r="DB257" s="51">
        <v>23</v>
      </c>
      <c r="DC257" s="51">
        <v>2.375</v>
      </c>
      <c r="DD257" s="51">
        <v>16.25</v>
      </c>
      <c r="DE257" s="2">
        <v>1.25</v>
      </c>
      <c r="DF257" s="2">
        <v>20</v>
      </c>
      <c r="DG257" s="2">
        <v>1.375</v>
      </c>
      <c r="DH257" s="2">
        <v>20.25</v>
      </c>
      <c r="DI257" s="50">
        <v>18</v>
      </c>
      <c r="DJ257" s="2" t="s">
        <v>174</v>
      </c>
      <c r="DK257" s="43" t="s">
        <v>5180</v>
      </c>
      <c r="DL257" s="90" t="s">
        <v>3796</v>
      </c>
      <c r="DM257" s="18">
        <v>0</v>
      </c>
      <c r="DN257" s="18" t="s">
        <v>5399</v>
      </c>
      <c r="DO257" t="s">
        <v>5105</v>
      </c>
      <c r="DP257">
        <v>16711680</v>
      </c>
      <c r="DQ257" t="s">
        <v>5397</v>
      </c>
      <c r="DR257" s="16" t="s">
        <v>290</v>
      </c>
    </row>
    <row r="258" spans="1:122" x14ac:dyDescent="0.35">
      <c r="A258" s="158" t="s">
        <v>6676</v>
      </c>
      <c r="B258" s="11">
        <v>32</v>
      </c>
      <c r="C258" s="11">
        <v>20</v>
      </c>
      <c r="D258" t="s">
        <v>299</v>
      </c>
      <c r="E258" s="21" t="s">
        <v>290</v>
      </c>
      <c r="F258" s="11">
        <v>32</v>
      </c>
      <c r="G258" s="13">
        <v>31</v>
      </c>
      <c r="H258" s="11">
        <v>0.5</v>
      </c>
      <c r="I258" t="s">
        <v>290</v>
      </c>
      <c r="J258" s="11">
        <v>20</v>
      </c>
      <c r="K258" s="21" t="s">
        <v>290</v>
      </c>
      <c r="L258" s="1" t="s">
        <v>299</v>
      </c>
      <c r="M258" t="s">
        <v>290</v>
      </c>
      <c r="N258" s="159" t="s">
        <v>290</v>
      </c>
      <c r="P258" s="18" t="s">
        <v>290</v>
      </c>
      <c r="Q258" s="18" t="s">
        <v>290</v>
      </c>
      <c r="S258" t="s">
        <v>290</v>
      </c>
      <c r="T258" t="s">
        <v>290</v>
      </c>
      <c r="V258" t="s">
        <v>290</v>
      </c>
      <c r="X258" s="158" t="s">
        <v>6676</v>
      </c>
      <c r="Y258" s="11">
        <v>32</v>
      </c>
      <c r="Z258" s="11">
        <v>20</v>
      </c>
      <c r="AA258" t="s">
        <v>299</v>
      </c>
      <c r="AB258" s="21" t="s">
        <v>290</v>
      </c>
      <c r="AC258" s="11">
        <v>32</v>
      </c>
      <c r="AD258" s="13">
        <v>31</v>
      </c>
      <c r="AE258" s="11">
        <v>0.5</v>
      </c>
      <c r="AF258" t="s">
        <v>290</v>
      </c>
      <c r="AG258" s="11">
        <v>20</v>
      </c>
      <c r="AH258" s="21" t="s">
        <v>290</v>
      </c>
      <c r="AI258" s="1" t="s">
        <v>299</v>
      </c>
      <c r="AJ258" t="s">
        <v>290</v>
      </c>
      <c r="AK258" s="159" t="s">
        <v>290</v>
      </c>
      <c r="CO258" t="s">
        <v>4076</v>
      </c>
      <c r="CP258">
        <v>3.3825000000000003</v>
      </c>
      <c r="CR258" t="s">
        <v>5454</v>
      </c>
      <c r="CS258" s="16" t="s">
        <v>290</v>
      </c>
      <c r="CT258" s="14">
        <v>400</v>
      </c>
      <c r="CU258" s="14">
        <v>16</v>
      </c>
      <c r="CV258" s="11">
        <v>12</v>
      </c>
      <c r="CW258" s="11" t="s">
        <v>5398</v>
      </c>
      <c r="CX258" s="103">
        <v>16</v>
      </c>
      <c r="CY258" s="11">
        <v>19</v>
      </c>
      <c r="CZ258" s="42">
        <v>1.5</v>
      </c>
      <c r="DA258" s="107">
        <v>400</v>
      </c>
      <c r="DB258" s="18">
        <v>25.5</v>
      </c>
      <c r="DC258" s="18">
        <v>2.5</v>
      </c>
      <c r="DD258" s="18">
        <v>18.5</v>
      </c>
      <c r="DE258" s="11">
        <v>1.375</v>
      </c>
      <c r="DF258" s="11">
        <v>20</v>
      </c>
      <c r="DG258" s="11">
        <v>1.5</v>
      </c>
      <c r="DH258" s="11">
        <v>22.5</v>
      </c>
      <c r="DI258" s="42">
        <v>18</v>
      </c>
      <c r="DJ258" s="11">
        <v>416</v>
      </c>
      <c r="DK258" s="43" t="s">
        <v>5186</v>
      </c>
      <c r="DL258" s="90" t="s">
        <v>3796</v>
      </c>
      <c r="DM258" s="18">
        <v>0</v>
      </c>
      <c r="DN258" s="18" t="s">
        <v>5399</v>
      </c>
      <c r="DO258" t="s">
        <v>5108</v>
      </c>
      <c r="DP258">
        <v>16776960</v>
      </c>
      <c r="DQ258" t="s">
        <v>5397</v>
      </c>
      <c r="DR258" s="16" t="s">
        <v>290</v>
      </c>
    </row>
    <row r="259" spans="1:122" x14ac:dyDescent="0.35">
      <c r="A259" s="158" t="s">
        <v>6677</v>
      </c>
      <c r="B259" s="11">
        <v>32</v>
      </c>
      <c r="C259">
        <v>30</v>
      </c>
      <c r="D259" t="s">
        <v>299</v>
      </c>
      <c r="E259" s="21" t="s">
        <v>290</v>
      </c>
      <c r="F259" s="11">
        <v>32</v>
      </c>
      <c r="G259" s="13">
        <v>30.75</v>
      </c>
      <c r="H259" s="11">
        <v>0.625</v>
      </c>
      <c r="I259" t="s">
        <v>290</v>
      </c>
      <c r="J259">
        <v>30</v>
      </c>
      <c r="K259" s="21" t="s">
        <v>290</v>
      </c>
      <c r="L259" s="1" t="s">
        <v>299</v>
      </c>
      <c r="M259" t="s">
        <v>290</v>
      </c>
      <c r="N259" s="159" t="s">
        <v>290</v>
      </c>
      <c r="P259" s="18" t="s">
        <v>290</v>
      </c>
      <c r="Q259" s="18" t="s">
        <v>290</v>
      </c>
      <c r="S259" t="s">
        <v>290</v>
      </c>
      <c r="T259" t="s">
        <v>290</v>
      </c>
      <c r="V259" t="s">
        <v>290</v>
      </c>
      <c r="X259" s="158" t="s">
        <v>6677</v>
      </c>
      <c r="Y259" s="11">
        <v>32</v>
      </c>
      <c r="Z259">
        <v>30</v>
      </c>
      <c r="AA259" t="s">
        <v>299</v>
      </c>
      <c r="AB259" s="21" t="s">
        <v>290</v>
      </c>
      <c r="AC259" s="11">
        <v>32</v>
      </c>
      <c r="AD259" s="13">
        <v>30.75</v>
      </c>
      <c r="AE259" s="11">
        <v>0.625</v>
      </c>
      <c r="AF259" t="s">
        <v>290</v>
      </c>
      <c r="AG259">
        <v>30</v>
      </c>
      <c r="AH259" s="21" t="s">
        <v>290</v>
      </c>
      <c r="AI259" s="1" t="s">
        <v>299</v>
      </c>
      <c r="AJ259" t="s">
        <v>290</v>
      </c>
      <c r="AK259" s="159" t="s">
        <v>290</v>
      </c>
      <c r="CO259" t="s">
        <v>4077</v>
      </c>
      <c r="CP259">
        <v>3.8824999999999998</v>
      </c>
      <c r="CR259" t="s">
        <v>5455</v>
      </c>
      <c r="CS259" s="16" t="s">
        <v>290</v>
      </c>
      <c r="CT259" s="14">
        <v>400</v>
      </c>
      <c r="CU259" s="14">
        <v>16</v>
      </c>
      <c r="CV259" s="98">
        <v>14</v>
      </c>
      <c r="CW259" s="98" t="s">
        <v>5398</v>
      </c>
      <c r="CX259" s="103">
        <v>16</v>
      </c>
      <c r="CY259" s="11">
        <v>19</v>
      </c>
      <c r="CZ259" s="42">
        <v>1.5</v>
      </c>
      <c r="DA259" s="107">
        <v>400</v>
      </c>
      <c r="DB259" s="18">
        <v>25.5</v>
      </c>
      <c r="DC259" s="18">
        <v>2.5</v>
      </c>
      <c r="DD259" s="18">
        <v>18.5</v>
      </c>
      <c r="DE259" s="11">
        <v>1.375</v>
      </c>
      <c r="DF259" s="11">
        <v>20</v>
      </c>
      <c r="DG259" s="11">
        <v>1.5</v>
      </c>
      <c r="DH259" s="11">
        <v>22.5</v>
      </c>
      <c r="DI259" s="42">
        <v>18</v>
      </c>
      <c r="DJ259" s="11" t="s">
        <v>174</v>
      </c>
      <c r="DK259" s="43" t="s">
        <v>5186</v>
      </c>
      <c r="DL259" s="90" t="s">
        <v>3796</v>
      </c>
      <c r="DM259" s="18">
        <v>0</v>
      </c>
      <c r="DN259" s="18" t="s">
        <v>5399</v>
      </c>
      <c r="DO259" t="s">
        <v>5108</v>
      </c>
      <c r="DP259">
        <v>16776960</v>
      </c>
      <c r="DQ259" t="s">
        <v>5397</v>
      </c>
      <c r="DR259" s="16" t="s">
        <v>290</v>
      </c>
    </row>
    <row r="260" spans="1:122" x14ac:dyDescent="0.35">
      <c r="A260" s="158" t="s">
        <v>6678</v>
      </c>
      <c r="B260" s="11">
        <v>32</v>
      </c>
      <c r="C260">
        <v>40</v>
      </c>
      <c r="D260" t="s">
        <v>299</v>
      </c>
      <c r="E260" s="21" t="s">
        <v>290</v>
      </c>
      <c r="F260" s="11">
        <v>32</v>
      </c>
      <c r="G260" s="13">
        <v>30.623999999999999</v>
      </c>
      <c r="H260" s="11">
        <v>0.68799999999999994</v>
      </c>
      <c r="I260" t="s">
        <v>290</v>
      </c>
      <c r="J260">
        <v>40</v>
      </c>
      <c r="K260" s="21" t="s">
        <v>290</v>
      </c>
      <c r="L260" s="1" t="s">
        <v>299</v>
      </c>
      <c r="M260" t="s">
        <v>290</v>
      </c>
      <c r="N260" s="159" t="s">
        <v>290</v>
      </c>
      <c r="P260" s="18" t="s">
        <v>290</v>
      </c>
      <c r="Q260" s="18" t="s">
        <v>290</v>
      </c>
      <c r="S260" t="s">
        <v>290</v>
      </c>
      <c r="T260" t="s">
        <v>290</v>
      </c>
      <c r="V260" t="s">
        <v>290</v>
      </c>
      <c r="X260" s="158" t="s">
        <v>6678</v>
      </c>
      <c r="Y260" s="11">
        <v>32</v>
      </c>
      <c r="Z260">
        <v>40</v>
      </c>
      <c r="AA260" t="s">
        <v>299</v>
      </c>
      <c r="AB260" s="21" t="s">
        <v>290</v>
      </c>
      <c r="AC260" s="11">
        <v>32</v>
      </c>
      <c r="AD260" s="13">
        <v>30.623999999999999</v>
      </c>
      <c r="AE260" s="11">
        <v>0.68799999999999994</v>
      </c>
      <c r="AF260" t="s">
        <v>290</v>
      </c>
      <c r="AG260">
        <v>40</v>
      </c>
      <c r="AH260" s="21" t="s">
        <v>290</v>
      </c>
      <c r="AI260" s="1" t="s">
        <v>299</v>
      </c>
      <c r="AJ260" t="s">
        <v>290</v>
      </c>
      <c r="AK260" s="159" t="s">
        <v>290</v>
      </c>
      <c r="CO260" t="s">
        <v>4078</v>
      </c>
      <c r="CP260">
        <v>3.8824999999999998</v>
      </c>
      <c r="CR260" t="s">
        <v>5456</v>
      </c>
      <c r="CS260" s="16" t="s">
        <v>290</v>
      </c>
      <c r="CT260" s="14">
        <v>400</v>
      </c>
      <c r="CU260" s="14">
        <v>16</v>
      </c>
      <c r="CV260" s="98">
        <v>16</v>
      </c>
      <c r="CW260" s="98" t="s">
        <v>5398</v>
      </c>
      <c r="CX260" s="103">
        <v>16</v>
      </c>
      <c r="CY260" s="11">
        <v>19</v>
      </c>
      <c r="CZ260" s="42">
        <v>1.5</v>
      </c>
      <c r="DA260" s="107">
        <v>400</v>
      </c>
      <c r="DB260" s="18">
        <v>25.5</v>
      </c>
      <c r="DC260" s="18">
        <v>2.5</v>
      </c>
      <c r="DD260" s="18">
        <v>18.5</v>
      </c>
      <c r="DE260" s="11">
        <v>1.375</v>
      </c>
      <c r="DF260" s="11">
        <v>20</v>
      </c>
      <c r="DG260" s="11">
        <v>1.5</v>
      </c>
      <c r="DH260" s="11">
        <v>22.5</v>
      </c>
      <c r="DI260" s="42">
        <v>18</v>
      </c>
      <c r="DJ260" s="11" t="s">
        <v>174</v>
      </c>
      <c r="DK260" s="43" t="s">
        <v>5186</v>
      </c>
      <c r="DL260" s="90" t="s">
        <v>3796</v>
      </c>
      <c r="DM260" s="18">
        <v>0</v>
      </c>
      <c r="DN260" s="18" t="s">
        <v>5399</v>
      </c>
      <c r="DO260" t="s">
        <v>5108</v>
      </c>
      <c r="DP260">
        <v>16776960</v>
      </c>
      <c r="DQ260" t="s">
        <v>5397</v>
      </c>
      <c r="DR260" s="16" t="s">
        <v>290</v>
      </c>
    </row>
    <row r="261" spans="1:122" x14ac:dyDescent="0.35">
      <c r="A261" s="158" t="s">
        <v>6679</v>
      </c>
      <c r="B261" s="11">
        <v>32</v>
      </c>
      <c r="C261" t="s">
        <v>6422</v>
      </c>
      <c r="D261" t="s">
        <v>299</v>
      </c>
      <c r="E261" s="21" t="s">
        <v>290</v>
      </c>
      <c r="F261" s="11">
        <v>32</v>
      </c>
      <c r="G261" s="13">
        <v>31.25</v>
      </c>
      <c r="H261" s="11">
        <v>0.375</v>
      </c>
      <c r="I261" t="s">
        <v>6422</v>
      </c>
      <c r="J261">
        <v>1</v>
      </c>
      <c r="K261" s="21" t="s">
        <v>290</v>
      </c>
      <c r="L261" s="1" t="s">
        <v>299</v>
      </c>
      <c r="M261" t="s">
        <v>290</v>
      </c>
      <c r="N261" s="159" t="s">
        <v>290</v>
      </c>
      <c r="P261" s="18" t="s">
        <v>290</v>
      </c>
      <c r="Q261" s="18" t="s">
        <v>290</v>
      </c>
      <c r="S261" t="s">
        <v>290</v>
      </c>
      <c r="T261" t="s">
        <v>290</v>
      </c>
      <c r="V261" t="s">
        <v>290</v>
      </c>
      <c r="X261" s="158" t="s">
        <v>6679</v>
      </c>
      <c r="Y261" s="11">
        <v>32</v>
      </c>
      <c r="Z261" t="s">
        <v>6422</v>
      </c>
      <c r="AA261" t="s">
        <v>299</v>
      </c>
      <c r="AB261" s="21" t="s">
        <v>290</v>
      </c>
      <c r="AC261" s="11">
        <v>32</v>
      </c>
      <c r="AD261" s="13">
        <v>31.25</v>
      </c>
      <c r="AE261" s="11">
        <v>0.375</v>
      </c>
      <c r="AF261" t="s">
        <v>6422</v>
      </c>
      <c r="AG261">
        <v>1</v>
      </c>
      <c r="AH261" s="21" t="s">
        <v>290</v>
      </c>
      <c r="AI261" s="1" t="s">
        <v>299</v>
      </c>
      <c r="AJ261" t="s">
        <v>290</v>
      </c>
      <c r="AK261" s="159" t="s">
        <v>290</v>
      </c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51"/>
      <c r="CO261" t="s">
        <v>4079</v>
      </c>
      <c r="CP261">
        <v>3.8824999999999998</v>
      </c>
      <c r="CR261" t="s">
        <v>5457</v>
      </c>
      <c r="CS261" s="16" t="s">
        <v>290</v>
      </c>
      <c r="CT261" s="14">
        <v>400</v>
      </c>
      <c r="CU261" s="14">
        <v>16</v>
      </c>
      <c r="CV261" s="98">
        <v>18</v>
      </c>
      <c r="CW261" s="98" t="s">
        <v>5398</v>
      </c>
      <c r="CX261" s="103">
        <v>16</v>
      </c>
      <c r="CY261" s="11">
        <v>19</v>
      </c>
      <c r="CZ261" s="42">
        <v>1.5</v>
      </c>
      <c r="DA261" s="107">
        <v>400</v>
      </c>
      <c r="DB261" s="18">
        <v>25.5</v>
      </c>
      <c r="DC261" s="18">
        <v>2.5</v>
      </c>
      <c r="DD261" s="18">
        <v>18.5</v>
      </c>
      <c r="DE261" s="11">
        <v>1.375</v>
      </c>
      <c r="DF261" s="11">
        <v>20</v>
      </c>
      <c r="DG261" s="11">
        <v>1.5</v>
      </c>
      <c r="DH261" s="11">
        <v>22.5</v>
      </c>
      <c r="DI261" s="42">
        <v>18</v>
      </c>
      <c r="DJ261" s="11" t="s">
        <v>174</v>
      </c>
      <c r="DK261" s="43" t="s">
        <v>5186</v>
      </c>
      <c r="DL261" s="90" t="s">
        <v>3796</v>
      </c>
      <c r="DM261" s="18">
        <v>0</v>
      </c>
      <c r="DN261" s="18" t="s">
        <v>5399</v>
      </c>
      <c r="DO261" t="s">
        <v>5108</v>
      </c>
      <c r="DP261">
        <v>16776960</v>
      </c>
      <c r="DQ261" t="s">
        <v>5397</v>
      </c>
      <c r="DR261" s="16" t="s">
        <v>290</v>
      </c>
    </row>
    <row r="262" spans="1:122" x14ac:dyDescent="0.35">
      <c r="A262" s="160" t="s">
        <v>6680</v>
      </c>
      <c r="B262" s="2">
        <v>32</v>
      </c>
      <c r="C262" s="2" t="s">
        <v>272</v>
      </c>
      <c r="D262" s="4" t="s">
        <v>299</v>
      </c>
      <c r="E262" s="22" t="s">
        <v>290</v>
      </c>
      <c r="F262" s="2">
        <v>32</v>
      </c>
      <c r="G262" s="5">
        <v>31</v>
      </c>
      <c r="H262" s="2">
        <v>0.5</v>
      </c>
      <c r="I262" s="4" t="s">
        <v>272</v>
      </c>
      <c r="J262" s="2">
        <v>2</v>
      </c>
      <c r="K262" s="22" t="s">
        <v>290</v>
      </c>
      <c r="L262" s="6" t="s">
        <v>299</v>
      </c>
      <c r="M262" s="4" t="s">
        <v>290</v>
      </c>
      <c r="N262" s="161" t="s">
        <v>290</v>
      </c>
      <c r="P262" s="18" t="s">
        <v>290</v>
      </c>
      <c r="Q262" s="18" t="s">
        <v>290</v>
      </c>
      <c r="S262" t="s">
        <v>290</v>
      </c>
      <c r="T262" t="s">
        <v>290</v>
      </c>
      <c r="V262" t="s">
        <v>290</v>
      </c>
      <c r="X262" s="160" t="s">
        <v>6680</v>
      </c>
      <c r="Y262" s="2">
        <v>32</v>
      </c>
      <c r="Z262" s="2" t="s">
        <v>272</v>
      </c>
      <c r="AA262" s="4" t="s">
        <v>299</v>
      </c>
      <c r="AB262" s="22" t="s">
        <v>290</v>
      </c>
      <c r="AC262" s="2">
        <v>32</v>
      </c>
      <c r="AD262" s="5">
        <v>31</v>
      </c>
      <c r="AE262" s="2">
        <v>0.5</v>
      </c>
      <c r="AF262" s="4" t="s">
        <v>272</v>
      </c>
      <c r="AG262" s="2">
        <v>2</v>
      </c>
      <c r="AH262" s="22" t="s">
        <v>290</v>
      </c>
      <c r="AI262" s="6" t="s">
        <v>299</v>
      </c>
      <c r="AJ262" s="4" t="s">
        <v>290</v>
      </c>
      <c r="AK262" s="161" t="s">
        <v>290</v>
      </c>
      <c r="CC262" s="4"/>
      <c r="CD262" s="51"/>
      <c r="CE262" s="51"/>
      <c r="CF262" s="51"/>
      <c r="CG262" s="51"/>
      <c r="CH262" s="51"/>
      <c r="CI262" s="51"/>
      <c r="CJ262" s="51"/>
      <c r="CK262" s="51"/>
      <c r="CO262" t="s">
        <v>4080</v>
      </c>
      <c r="CP262">
        <v>3.8824999999999998</v>
      </c>
      <c r="CR262" t="s">
        <v>5458</v>
      </c>
      <c r="CS262" s="16" t="s">
        <v>290</v>
      </c>
      <c r="CT262" s="49">
        <v>400</v>
      </c>
      <c r="CU262" s="49">
        <v>16</v>
      </c>
      <c r="CV262" s="99">
        <v>20</v>
      </c>
      <c r="CW262" s="99" t="s">
        <v>5398</v>
      </c>
      <c r="CX262" s="105">
        <v>16</v>
      </c>
      <c r="CY262" s="2">
        <v>19</v>
      </c>
      <c r="CZ262" s="50">
        <v>1.5</v>
      </c>
      <c r="DA262" s="107">
        <v>400</v>
      </c>
      <c r="DB262" s="51">
        <v>25.5</v>
      </c>
      <c r="DC262" s="51">
        <v>2.5</v>
      </c>
      <c r="DD262" s="51">
        <v>18.5</v>
      </c>
      <c r="DE262" s="2">
        <v>1.375</v>
      </c>
      <c r="DF262" s="2">
        <v>20</v>
      </c>
      <c r="DG262" s="2">
        <v>1.5</v>
      </c>
      <c r="DH262" s="2">
        <v>22.5</v>
      </c>
      <c r="DI262" s="50">
        <v>18</v>
      </c>
      <c r="DJ262" s="2" t="s">
        <v>174</v>
      </c>
      <c r="DK262" s="43" t="s">
        <v>5186</v>
      </c>
      <c r="DL262" s="90" t="s">
        <v>3796</v>
      </c>
      <c r="DM262" s="18">
        <v>0</v>
      </c>
      <c r="DN262" s="18" t="s">
        <v>5399</v>
      </c>
      <c r="DO262" t="s">
        <v>5108</v>
      </c>
      <c r="DP262">
        <v>16776960</v>
      </c>
      <c r="DQ262" t="s">
        <v>5397</v>
      </c>
      <c r="DR262" s="16" t="s">
        <v>290</v>
      </c>
    </row>
    <row r="263" spans="1:122" x14ac:dyDescent="0.35">
      <c r="A263" s="156" t="s">
        <v>6681</v>
      </c>
      <c r="B263" s="11">
        <v>34</v>
      </c>
      <c r="C263" s="11">
        <v>10</v>
      </c>
      <c r="D263" t="s">
        <v>299</v>
      </c>
      <c r="E263" s="21" t="s">
        <v>290</v>
      </c>
      <c r="F263" s="11">
        <v>34</v>
      </c>
      <c r="G263" s="13">
        <v>33.375999999999998</v>
      </c>
      <c r="H263" s="11">
        <v>0.312</v>
      </c>
      <c r="I263" t="s">
        <v>290</v>
      </c>
      <c r="J263" s="11">
        <v>10</v>
      </c>
      <c r="K263" s="21" t="s">
        <v>290</v>
      </c>
      <c r="L263" s="11" t="s">
        <v>299</v>
      </c>
      <c r="M263" t="s">
        <v>290</v>
      </c>
      <c r="N263" s="159" t="s">
        <v>290</v>
      </c>
      <c r="P263" s="18" t="s">
        <v>290</v>
      </c>
      <c r="Q263" s="18" t="s">
        <v>290</v>
      </c>
      <c r="S263" t="s">
        <v>290</v>
      </c>
      <c r="T263" t="s">
        <v>290</v>
      </c>
      <c r="V263" t="s">
        <v>290</v>
      </c>
      <c r="X263" s="156" t="s">
        <v>6681</v>
      </c>
      <c r="Y263" s="11">
        <v>34</v>
      </c>
      <c r="Z263" s="11">
        <v>10</v>
      </c>
      <c r="AA263" t="s">
        <v>299</v>
      </c>
      <c r="AB263" s="21" t="s">
        <v>290</v>
      </c>
      <c r="AC263" s="11">
        <v>34</v>
      </c>
      <c r="AD263" s="13">
        <v>33.375999999999998</v>
      </c>
      <c r="AE263" s="11">
        <v>0.312</v>
      </c>
      <c r="AF263" t="s">
        <v>290</v>
      </c>
      <c r="AG263" s="11">
        <v>10</v>
      </c>
      <c r="AH263" s="21" t="s">
        <v>290</v>
      </c>
      <c r="AI263" s="11" t="s">
        <v>299</v>
      </c>
      <c r="AJ263" t="s">
        <v>290</v>
      </c>
      <c r="AK263" s="159" t="s">
        <v>290</v>
      </c>
      <c r="CO263" t="s">
        <v>4081</v>
      </c>
      <c r="CP263">
        <v>3.8824999999999998</v>
      </c>
      <c r="CR263" t="s">
        <v>5459</v>
      </c>
      <c r="CS263" s="16" t="s">
        <v>290</v>
      </c>
      <c r="CT263" s="14">
        <v>400</v>
      </c>
      <c r="CU263" s="14">
        <v>18</v>
      </c>
      <c r="CV263" s="11">
        <v>12</v>
      </c>
      <c r="CW263" s="11" t="s">
        <v>5398</v>
      </c>
      <c r="CX263" s="103">
        <v>18</v>
      </c>
      <c r="CY263" s="11">
        <v>21</v>
      </c>
      <c r="CZ263" s="42">
        <v>1.5</v>
      </c>
      <c r="DA263" s="107">
        <v>400</v>
      </c>
      <c r="DB263" s="18">
        <v>28</v>
      </c>
      <c r="DC263" s="18">
        <v>2.625</v>
      </c>
      <c r="DD263" s="18">
        <v>21</v>
      </c>
      <c r="DE263" s="11">
        <v>1.375</v>
      </c>
      <c r="DF263" s="11">
        <v>24</v>
      </c>
      <c r="DG263" s="11">
        <v>1.5</v>
      </c>
      <c r="DH263" s="11">
        <v>24.75</v>
      </c>
      <c r="DI263" s="42">
        <v>15</v>
      </c>
      <c r="DJ263" s="11">
        <v>481</v>
      </c>
      <c r="DK263" s="43" t="s">
        <v>5192</v>
      </c>
      <c r="DL263" s="90" t="s">
        <v>3796</v>
      </c>
      <c r="DM263" s="18">
        <v>0</v>
      </c>
      <c r="DN263" s="18" t="s">
        <v>5399</v>
      </c>
      <c r="DO263" t="s">
        <v>5111</v>
      </c>
      <c r="DP263">
        <v>16711935</v>
      </c>
      <c r="DQ263" t="s">
        <v>5397</v>
      </c>
      <c r="DR263" s="16" t="s">
        <v>290</v>
      </c>
    </row>
    <row r="264" spans="1:122" x14ac:dyDescent="0.35">
      <c r="A264" s="158" t="s">
        <v>6682</v>
      </c>
      <c r="B264" s="11">
        <v>34</v>
      </c>
      <c r="C264" s="11">
        <v>20</v>
      </c>
      <c r="D264" t="s">
        <v>299</v>
      </c>
      <c r="E264" s="21" t="s">
        <v>290</v>
      </c>
      <c r="F264" s="11">
        <v>34</v>
      </c>
      <c r="G264" s="13">
        <v>33</v>
      </c>
      <c r="H264" s="11">
        <v>0.5</v>
      </c>
      <c r="I264" t="s">
        <v>290</v>
      </c>
      <c r="J264" s="11">
        <v>20</v>
      </c>
      <c r="K264" s="21" t="s">
        <v>290</v>
      </c>
      <c r="L264" s="1" t="s">
        <v>299</v>
      </c>
      <c r="M264" t="s">
        <v>290</v>
      </c>
      <c r="N264" s="159" t="s">
        <v>290</v>
      </c>
      <c r="P264" s="18" t="s">
        <v>290</v>
      </c>
      <c r="Q264" s="18" t="s">
        <v>290</v>
      </c>
      <c r="S264" t="s">
        <v>290</v>
      </c>
      <c r="T264" t="s">
        <v>290</v>
      </c>
      <c r="V264" t="s">
        <v>290</v>
      </c>
      <c r="X264" s="158" t="s">
        <v>6682</v>
      </c>
      <c r="Y264" s="11">
        <v>34</v>
      </c>
      <c r="Z264" s="11">
        <v>20</v>
      </c>
      <c r="AA264" t="s">
        <v>299</v>
      </c>
      <c r="AB264" s="21" t="s">
        <v>290</v>
      </c>
      <c r="AC264" s="11">
        <v>34</v>
      </c>
      <c r="AD264" s="13">
        <v>33</v>
      </c>
      <c r="AE264" s="11">
        <v>0.5</v>
      </c>
      <c r="AF264" t="s">
        <v>290</v>
      </c>
      <c r="AG264" s="11">
        <v>20</v>
      </c>
      <c r="AH264" s="21" t="s">
        <v>290</v>
      </c>
      <c r="AI264" s="1" t="s">
        <v>299</v>
      </c>
      <c r="AJ264" t="s">
        <v>290</v>
      </c>
      <c r="AK264" s="159" t="s">
        <v>290</v>
      </c>
      <c r="CO264" t="s">
        <v>4082</v>
      </c>
      <c r="CP264">
        <v>3.8824999999999998</v>
      </c>
      <c r="CR264" t="s">
        <v>5460</v>
      </c>
      <c r="CS264" s="16" t="s">
        <v>290</v>
      </c>
      <c r="CT264" s="14">
        <v>400</v>
      </c>
      <c r="CU264" s="14">
        <v>18</v>
      </c>
      <c r="CV264" s="98">
        <v>14</v>
      </c>
      <c r="CW264" s="98" t="s">
        <v>5398</v>
      </c>
      <c r="CX264" s="103">
        <v>18</v>
      </c>
      <c r="CY264" s="11">
        <v>21</v>
      </c>
      <c r="CZ264" s="42">
        <v>1.5</v>
      </c>
      <c r="DA264" s="107">
        <v>400</v>
      </c>
      <c r="DB264" s="18">
        <v>28</v>
      </c>
      <c r="DC264" s="18">
        <v>2.625</v>
      </c>
      <c r="DD264" s="18">
        <v>21</v>
      </c>
      <c r="DE264" s="11">
        <v>1.375</v>
      </c>
      <c r="DF264" s="11">
        <v>24</v>
      </c>
      <c r="DG264" s="11">
        <v>1.5</v>
      </c>
      <c r="DH264" s="11">
        <v>24.75</v>
      </c>
      <c r="DI264" s="42">
        <v>15</v>
      </c>
      <c r="DJ264" s="11" t="s">
        <v>174</v>
      </c>
      <c r="DK264" s="43" t="s">
        <v>5192</v>
      </c>
      <c r="DL264" s="90" t="s">
        <v>3796</v>
      </c>
      <c r="DM264" s="18">
        <v>0</v>
      </c>
      <c r="DN264" s="18" t="s">
        <v>5399</v>
      </c>
      <c r="DO264" t="s">
        <v>5111</v>
      </c>
      <c r="DP264">
        <v>16711935</v>
      </c>
      <c r="DQ264" t="s">
        <v>5397</v>
      </c>
      <c r="DR264" s="16" t="s">
        <v>290</v>
      </c>
    </row>
    <row r="265" spans="1:122" x14ac:dyDescent="0.35">
      <c r="A265" s="158" t="s">
        <v>6683</v>
      </c>
      <c r="B265" s="11">
        <v>34</v>
      </c>
      <c r="C265">
        <v>30</v>
      </c>
      <c r="D265" t="s">
        <v>299</v>
      </c>
      <c r="E265" s="21" t="s">
        <v>290</v>
      </c>
      <c r="F265" s="11">
        <v>34</v>
      </c>
      <c r="G265" s="13">
        <v>32.75</v>
      </c>
      <c r="H265" s="11">
        <v>0.625</v>
      </c>
      <c r="I265" t="s">
        <v>290</v>
      </c>
      <c r="J265">
        <v>30</v>
      </c>
      <c r="K265" s="21" t="s">
        <v>290</v>
      </c>
      <c r="L265" s="1" t="s">
        <v>299</v>
      </c>
      <c r="M265" t="s">
        <v>290</v>
      </c>
      <c r="N265" s="159" t="s">
        <v>290</v>
      </c>
      <c r="P265" s="18" t="s">
        <v>290</v>
      </c>
      <c r="Q265" s="18" t="s">
        <v>290</v>
      </c>
      <c r="S265" t="s">
        <v>290</v>
      </c>
      <c r="T265" t="s">
        <v>290</v>
      </c>
      <c r="V265" t="s">
        <v>290</v>
      </c>
      <c r="X265" s="158" t="s">
        <v>6683</v>
      </c>
      <c r="Y265" s="11">
        <v>34</v>
      </c>
      <c r="Z265">
        <v>30</v>
      </c>
      <c r="AA265" t="s">
        <v>299</v>
      </c>
      <c r="AB265" s="21" t="s">
        <v>290</v>
      </c>
      <c r="AC265" s="11">
        <v>34</v>
      </c>
      <c r="AD265" s="13">
        <v>32.75</v>
      </c>
      <c r="AE265" s="11">
        <v>0.625</v>
      </c>
      <c r="AF265" t="s">
        <v>290</v>
      </c>
      <c r="AG265">
        <v>30</v>
      </c>
      <c r="AH265" s="21" t="s">
        <v>290</v>
      </c>
      <c r="AI265" s="1" t="s">
        <v>299</v>
      </c>
      <c r="AJ265" t="s">
        <v>290</v>
      </c>
      <c r="AK265" s="159" t="s">
        <v>290</v>
      </c>
      <c r="CO265" t="s">
        <v>4083</v>
      </c>
      <c r="CP265">
        <v>3.8824999999999998</v>
      </c>
      <c r="CR265" t="s">
        <v>5461</v>
      </c>
      <c r="CS265" s="16" t="s">
        <v>290</v>
      </c>
      <c r="CT265" s="14">
        <v>400</v>
      </c>
      <c r="CU265" s="14">
        <v>18</v>
      </c>
      <c r="CV265" s="98">
        <v>16</v>
      </c>
      <c r="CW265" s="98" t="s">
        <v>5398</v>
      </c>
      <c r="CX265" s="103">
        <v>18</v>
      </c>
      <c r="CY265" s="11">
        <v>21</v>
      </c>
      <c r="CZ265" s="42">
        <v>1.5</v>
      </c>
      <c r="DA265" s="107">
        <v>400</v>
      </c>
      <c r="DB265" s="18">
        <v>28</v>
      </c>
      <c r="DC265" s="18">
        <v>2.625</v>
      </c>
      <c r="DD265" s="18">
        <v>21</v>
      </c>
      <c r="DE265" s="11">
        <v>1.375</v>
      </c>
      <c r="DF265" s="11">
        <v>24</v>
      </c>
      <c r="DG265" s="11">
        <v>1.5</v>
      </c>
      <c r="DH265" s="11">
        <v>24.75</v>
      </c>
      <c r="DI265" s="42">
        <v>15</v>
      </c>
      <c r="DJ265" s="11" t="s">
        <v>174</v>
      </c>
      <c r="DK265" s="43" t="s">
        <v>5192</v>
      </c>
      <c r="DL265" s="90" t="s">
        <v>3796</v>
      </c>
      <c r="DM265" s="18">
        <v>0</v>
      </c>
      <c r="DN265" s="18" t="s">
        <v>5399</v>
      </c>
      <c r="DO265" t="s">
        <v>5111</v>
      </c>
      <c r="DP265">
        <v>16711935</v>
      </c>
      <c r="DQ265" t="s">
        <v>5397</v>
      </c>
      <c r="DR265" s="16" t="s">
        <v>290</v>
      </c>
    </row>
    <row r="266" spans="1:122" x14ac:dyDescent="0.35">
      <c r="A266" s="158" t="s">
        <v>6684</v>
      </c>
      <c r="B266" s="11">
        <v>34</v>
      </c>
      <c r="C266">
        <v>40</v>
      </c>
      <c r="D266" t="s">
        <v>299</v>
      </c>
      <c r="E266" s="21" t="s">
        <v>290</v>
      </c>
      <c r="F266" s="11">
        <v>34</v>
      </c>
      <c r="G266" s="13">
        <v>32.624000000000002</v>
      </c>
      <c r="H266" s="11">
        <v>0.68799999999999994</v>
      </c>
      <c r="I266" t="s">
        <v>290</v>
      </c>
      <c r="J266">
        <v>40</v>
      </c>
      <c r="K266" s="21" t="s">
        <v>290</v>
      </c>
      <c r="L266" s="1" t="s">
        <v>299</v>
      </c>
      <c r="M266" t="s">
        <v>290</v>
      </c>
      <c r="N266" s="159" t="s">
        <v>290</v>
      </c>
      <c r="P266" s="18" t="s">
        <v>290</v>
      </c>
      <c r="Q266" s="18" t="s">
        <v>290</v>
      </c>
      <c r="S266" t="s">
        <v>290</v>
      </c>
      <c r="T266" t="s">
        <v>290</v>
      </c>
      <c r="V266" t="s">
        <v>290</v>
      </c>
      <c r="X266" s="158" t="s">
        <v>6684</v>
      </c>
      <c r="Y266" s="11">
        <v>34</v>
      </c>
      <c r="Z266">
        <v>40</v>
      </c>
      <c r="AA266" t="s">
        <v>299</v>
      </c>
      <c r="AB266" s="21" t="s">
        <v>290</v>
      </c>
      <c r="AC266" s="11">
        <v>34</v>
      </c>
      <c r="AD266" s="13">
        <v>32.624000000000002</v>
      </c>
      <c r="AE266" s="11">
        <v>0.68799999999999994</v>
      </c>
      <c r="AF266" t="s">
        <v>290</v>
      </c>
      <c r="AG266">
        <v>40</v>
      </c>
      <c r="AH266" s="21" t="s">
        <v>290</v>
      </c>
      <c r="AI266" s="1" t="s">
        <v>299</v>
      </c>
      <c r="AJ266" t="s">
        <v>290</v>
      </c>
      <c r="AK266" s="159" t="s">
        <v>290</v>
      </c>
      <c r="CO266" t="s">
        <v>4084</v>
      </c>
      <c r="CP266">
        <v>3.8824999999999998</v>
      </c>
      <c r="CR266" t="s">
        <v>5462</v>
      </c>
      <c r="CS266" s="16" t="s">
        <v>290</v>
      </c>
      <c r="CT266" s="14">
        <v>400</v>
      </c>
      <c r="CU266" s="14">
        <v>18</v>
      </c>
      <c r="CV266" s="98">
        <v>18</v>
      </c>
      <c r="CW266" s="98" t="s">
        <v>5398</v>
      </c>
      <c r="CX266" s="103">
        <v>18</v>
      </c>
      <c r="CY266" s="11">
        <v>21</v>
      </c>
      <c r="CZ266" s="42">
        <v>1.5</v>
      </c>
      <c r="DA266" s="107">
        <v>400</v>
      </c>
      <c r="DB266" s="18">
        <v>28</v>
      </c>
      <c r="DC266" s="18">
        <v>2.625</v>
      </c>
      <c r="DD266" s="18">
        <v>21</v>
      </c>
      <c r="DE266" s="11">
        <v>1.375</v>
      </c>
      <c r="DF266" s="11">
        <v>24</v>
      </c>
      <c r="DG266" s="11">
        <v>1.5</v>
      </c>
      <c r="DH266" s="11">
        <v>24.75</v>
      </c>
      <c r="DI266" s="42">
        <v>15</v>
      </c>
      <c r="DJ266" s="11" t="s">
        <v>174</v>
      </c>
      <c r="DK266" s="43" t="s">
        <v>5192</v>
      </c>
      <c r="DL266" s="90" t="s">
        <v>3796</v>
      </c>
      <c r="DM266" s="18">
        <v>0</v>
      </c>
      <c r="DN266" s="18" t="s">
        <v>5399</v>
      </c>
      <c r="DO266" t="s">
        <v>5111</v>
      </c>
      <c r="DP266">
        <v>16711935</v>
      </c>
      <c r="DQ266" t="s">
        <v>5397</v>
      </c>
      <c r="DR266" s="16" t="s">
        <v>290</v>
      </c>
    </row>
    <row r="267" spans="1:122" x14ac:dyDescent="0.35">
      <c r="A267" s="158" t="s">
        <v>6685</v>
      </c>
      <c r="B267" s="11">
        <v>34</v>
      </c>
      <c r="C267" t="s">
        <v>6422</v>
      </c>
      <c r="D267" t="s">
        <v>299</v>
      </c>
      <c r="E267" s="21" t="s">
        <v>290</v>
      </c>
      <c r="F267" s="11">
        <v>34</v>
      </c>
      <c r="G267" s="13">
        <v>33.25</v>
      </c>
      <c r="H267" s="11">
        <v>0.375</v>
      </c>
      <c r="I267" t="s">
        <v>6422</v>
      </c>
      <c r="J267">
        <v>1</v>
      </c>
      <c r="K267" s="21" t="s">
        <v>290</v>
      </c>
      <c r="L267" s="1" t="s">
        <v>299</v>
      </c>
      <c r="M267" t="s">
        <v>290</v>
      </c>
      <c r="N267" s="159" t="s">
        <v>290</v>
      </c>
      <c r="P267" s="18" t="s">
        <v>290</v>
      </c>
      <c r="Q267" s="18" t="s">
        <v>290</v>
      </c>
      <c r="S267" t="s">
        <v>290</v>
      </c>
      <c r="T267" t="s">
        <v>290</v>
      </c>
      <c r="V267" t="s">
        <v>290</v>
      </c>
      <c r="X267" s="158" t="s">
        <v>6685</v>
      </c>
      <c r="Y267" s="11">
        <v>34</v>
      </c>
      <c r="Z267" t="s">
        <v>6422</v>
      </c>
      <c r="AA267" t="s">
        <v>299</v>
      </c>
      <c r="AB267" s="21" t="s">
        <v>290</v>
      </c>
      <c r="AC267" s="11">
        <v>34</v>
      </c>
      <c r="AD267" s="13">
        <v>33.25</v>
      </c>
      <c r="AE267" s="11">
        <v>0.375</v>
      </c>
      <c r="AF267" t="s">
        <v>6422</v>
      </c>
      <c r="AG267">
        <v>1</v>
      </c>
      <c r="AH267" s="21" t="s">
        <v>290</v>
      </c>
      <c r="AI267" s="1" t="s">
        <v>299</v>
      </c>
      <c r="AJ267" t="s">
        <v>290</v>
      </c>
      <c r="AK267" s="159" t="s">
        <v>290</v>
      </c>
      <c r="CO267" t="s">
        <v>4085</v>
      </c>
      <c r="CP267">
        <v>3.8824999999999998</v>
      </c>
      <c r="CR267" t="s">
        <v>5463</v>
      </c>
      <c r="CS267" s="16" t="s">
        <v>290</v>
      </c>
      <c r="CT267" s="49">
        <v>400</v>
      </c>
      <c r="CU267" s="49">
        <v>18</v>
      </c>
      <c r="CV267" s="99">
        <v>20</v>
      </c>
      <c r="CW267" s="99" t="s">
        <v>5398</v>
      </c>
      <c r="CX267" s="105">
        <v>18</v>
      </c>
      <c r="CY267" s="2">
        <v>21</v>
      </c>
      <c r="CZ267" s="50">
        <v>1.5</v>
      </c>
      <c r="DA267" s="107">
        <v>400</v>
      </c>
      <c r="DB267" s="51">
        <v>28</v>
      </c>
      <c r="DC267" s="51">
        <v>2.625</v>
      </c>
      <c r="DD267" s="51">
        <v>21</v>
      </c>
      <c r="DE267" s="2">
        <v>1.375</v>
      </c>
      <c r="DF267" s="2">
        <v>24</v>
      </c>
      <c r="DG267" s="2">
        <v>1.5</v>
      </c>
      <c r="DH267" s="2">
        <v>24.75</v>
      </c>
      <c r="DI267" s="50">
        <v>15</v>
      </c>
      <c r="DJ267" s="2" t="s">
        <v>174</v>
      </c>
      <c r="DK267" s="43" t="s">
        <v>5192</v>
      </c>
      <c r="DL267" s="90" t="s">
        <v>3796</v>
      </c>
      <c r="DM267" s="18">
        <v>0</v>
      </c>
      <c r="DN267" s="18" t="s">
        <v>5399</v>
      </c>
      <c r="DO267" t="s">
        <v>5111</v>
      </c>
      <c r="DP267">
        <v>16711935</v>
      </c>
      <c r="DQ267" t="s">
        <v>5397</v>
      </c>
      <c r="DR267" s="16" t="s">
        <v>290</v>
      </c>
    </row>
    <row r="268" spans="1:122" x14ac:dyDescent="0.35">
      <c r="A268" s="160" t="s">
        <v>6686</v>
      </c>
      <c r="B268" s="2">
        <v>34</v>
      </c>
      <c r="C268" s="2" t="s">
        <v>272</v>
      </c>
      <c r="D268" s="4" t="s">
        <v>299</v>
      </c>
      <c r="E268" s="22" t="s">
        <v>290</v>
      </c>
      <c r="F268" s="2">
        <v>34</v>
      </c>
      <c r="G268" s="5">
        <v>33</v>
      </c>
      <c r="H268" s="2">
        <v>0.5</v>
      </c>
      <c r="I268" s="4" t="s">
        <v>272</v>
      </c>
      <c r="J268" s="2">
        <v>2</v>
      </c>
      <c r="K268" s="22" t="s">
        <v>290</v>
      </c>
      <c r="L268" s="6" t="s">
        <v>299</v>
      </c>
      <c r="M268" s="4" t="s">
        <v>290</v>
      </c>
      <c r="N268" s="161" t="s">
        <v>290</v>
      </c>
      <c r="P268" s="18" t="s">
        <v>290</v>
      </c>
      <c r="Q268" s="18" t="s">
        <v>290</v>
      </c>
      <c r="S268" t="s">
        <v>290</v>
      </c>
      <c r="T268" t="s">
        <v>290</v>
      </c>
      <c r="V268" t="s">
        <v>290</v>
      </c>
      <c r="X268" s="160" t="s">
        <v>6686</v>
      </c>
      <c r="Y268" s="2">
        <v>34</v>
      </c>
      <c r="Z268" s="2" t="s">
        <v>272</v>
      </c>
      <c r="AA268" s="4" t="s">
        <v>299</v>
      </c>
      <c r="AB268" s="22" t="s">
        <v>290</v>
      </c>
      <c r="AC268" s="2">
        <v>34</v>
      </c>
      <c r="AD268" s="5">
        <v>33</v>
      </c>
      <c r="AE268" s="2">
        <v>0.5</v>
      </c>
      <c r="AF268" s="4" t="s">
        <v>272</v>
      </c>
      <c r="AG268" s="2">
        <v>2</v>
      </c>
      <c r="AH268" s="22" t="s">
        <v>290</v>
      </c>
      <c r="AI268" s="6" t="s">
        <v>299</v>
      </c>
      <c r="AJ268" s="4" t="s">
        <v>290</v>
      </c>
      <c r="AK268" s="161" t="s">
        <v>290</v>
      </c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51"/>
      <c r="CO268" t="s">
        <v>4086</v>
      </c>
      <c r="CP268">
        <v>3.8824999999999998</v>
      </c>
      <c r="CR268" t="s">
        <v>5464</v>
      </c>
      <c r="CS268" s="16" t="s">
        <v>290</v>
      </c>
      <c r="CT268" s="14">
        <v>400</v>
      </c>
      <c r="CU268" s="14">
        <v>20</v>
      </c>
      <c r="CV268" s="11">
        <v>12</v>
      </c>
      <c r="CW268" s="11" t="s">
        <v>5398</v>
      </c>
      <c r="CX268" s="103">
        <v>20</v>
      </c>
      <c r="CY268" s="11">
        <v>23.125</v>
      </c>
      <c r="CZ268" s="42">
        <v>1.5625</v>
      </c>
      <c r="DA268" s="107">
        <v>400</v>
      </c>
      <c r="DB268" s="18">
        <v>30.5</v>
      </c>
      <c r="DC268" s="18">
        <v>2.75</v>
      </c>
      <c r="DD268" s="18">
        <v>23</v>
      </c>
      <c r="DE268" s="11">
        <v>1.5</v>
      </c>
      <c r="DF268" s="11">
        <v>24</v>
      </c>
      <c r="DG268" s="11">
        <v>1.625</v>
      </c>
      <c r="DH268" s="11">
        <v>27</v>
      </c>
      <c r="DI268" s="42">
        <v>15</v>
      </c>
      <c r="DJ268" s="11">
        <v>563</v>
      </c>
      <c r="DK268" s="43" t="s">
        <v>5198</v>
      </c>
      <c r="DL268" s="90" t="s">
        <v>3796</v>
      </c>
      <c r="DM268" s="18">
        <v>0</v>
      </c>
      <c r="DN268" s="18" t="s">
        <v>5399</v>
      </c>
      <c r="DO268" t="s">
        <v>5114</v>
      </c>
      <c r="DP268">
        <v>16744703</v>
      </c>
      <c r="DQ268" t="s">
        <v>5397</v>
      </c>
      <c r="DR268" s="16" t="s">
        <v>290</v>
      </c>
    </row>
    <row r="269" spans="1:122" x14ac:dyDescent="0.35">
      <c r="A269" s="156" t="s">
        <v>6687</v>
      </c>
      <c r="B269" s="11">
        <v>36</v>
      </c>
      <c r="C269" s="11">
        <v>10</v>
      </c>
      <c r="D269" t="s">
        <v>299</v>
      </c>
      <c r="E269" s="21" t="s">
        <v>290</v>
      </c>
      <c r="F269" s="11">
        <v>36</v>
      </c>
      <c r="G269" s="13">
        <v>35.375999999999998</v>
      </c>
      <c r="H269" s="11">
        <v>0.312</v>
      </c>
      <c r="I269" t="s">
        <v>290</v>
      </c>
      <c r="J269" s="11">
        <v>10</v>
      </c>
      <c r="K269" s="21" t="s">
        <v>290</v>
      </c>
      <c r="L269" s="11" t="s">
        <v>299</v>
      </c>
      <c r="M269" t="s">
        <v>290</v>
      </c>
      <c r="N269" s="159" t="s">
        <v>290</v>
      </c>
      <c r="P269" s="18" t="s">
        <v>290</v>
      </c>
      <c r="Q269" s="18" t="s">
        <v>290</v>
      </c>
      <c r="S269" t="s">
        <v>290</v>
      </c>
      <c r="T269" t="s">
        <v>290</v>
      </c>
      <c r="V269" t="s">
        <v>290</v>
      </c>
      <c r="X269" s="156" t="s">
        <v>6687</v>
      </c>
      <c r="Y269" s="11">
        <v>36</v>
      </c>
      <c r="Z269" s="11">
        <v>10</v>
      </c>
      <c r="AA269" t="s">
        <v>299</v>
      </c>
      <c r="AB269" s="21" t="s">
        <v>290</v>
      </c>
      <c r="AC269" s="11">
        <v>36</v>
      </c>
      <c r="AD269" s="13">
        <v>35.375999999999998</v>
      </c>
      <c r="AE269" s="11">
        <v>0.312</v>
      </c>
      <c r="AF269" t="s">
        <v>290</v>
      </c>
      <c r="AG269" s="11">
        <v>10</v>
      </c>
      <c r="AH269" s="21" t="s">
        <v>290</v>
      </c>
      <c r="AI269" s="11" t="s">
        <v>299</v>
      </c>
      <c r="AJ269" t="s">
        <v>290</v>
      </c>
      <c r="AK269" s="159" t="s">
        <v>290</v>
      </c>
      <c r="CC269" s="4"/>
      <c r="CD269" s="51"/>
      <c r="CE269" s="51"/>
      <c r="CF269" s="51"/>
      <c r="CG269" s="51"/>
      <c r="CH269" s="51"/>
      <c r="CI269" s="51"/>
      <c r="CJ269" s="51"/>
      <c r="CK269" s="51"/>
      <c r="CO269" t="s">
        <v>4087</v>
      </c>
      <c r="CP269">
        <v>3.8824999999999998</v>
      </c>
      <c r="CR269" t="s">
        <v>5465</v>
      </c>
      <c r="CS269" s="16" t="s">
        <v>290</v>
      </c>
      <c r="CT269" s="14">
        <v>400</v>
      </c>
      <c r="CU269" s="14">
        <v>20</v>
      </c>
      <c r="CV269" s="98">
        <v>14</v>
      </c>
      <c r="CW269" s="98" t="s">
        <v>5398</v>
      </c>
      <c r="CX269" s="103">
        <v>20</v>
      </c>
      <c r="CY269" s="11">
        <v>23.125</v>
      </c>
      <c r="CZ269" s="42">
        <v>1.5625</v>
      </c>
      <c r="DA269" s="107">
        <v>400</v>
      </c>
      <c r="DB269" s="18">
        <v>30.5</v>
      </c>
      <c r="DC269" s="18">
        <v>2.75</v>
      </c>
      <c r="DD269" s="18">
        <v>23</v>
      </c>
      <c r="DE269" s="11">
        <v>1.5</v>
      </c>
      <c r="DF269" s="11">
        <v>24</v>
      </c>
      <c r="DG269" s="11">
        <v>1.625</v>
      </c>
      <c r="DH269" s="11">
        <v>27</v>
      </c>
      <c r="DI269" s="42">
        <v>15</v>
      </c>
      <c r="DJ269" s="11" t="s">
        <v>174</v>
      </c>
      <c r="DK269" s="43" t="s">
        <v>5198</v>
      </c>
      <c r="DL269" s="90" t="s">
        <v>3796</v>
      </c>
      <c r="DM269" s="18">
        <v>0</v>
      </c>
      <c r="DN269" s="18" t="s">
        <v>5399</v>
      </c>
      <c r="DO269" t="s">
        <v>5114</v>
      </c>
      <c r="DP269">
        <v>16744703</v>
      </c>
      <c r="DQ269" t="s">
        <v>5397</v>
      </c>
      <c r="DR269" s="16" t="s">
        <v>290</v>
      </c>
    </row>
    <row r="270" spans="1:122" x14ac:dyDescent="0.35">
      <c r="A270" s="158" t="s">
        <v>6688</v>
      </c>
      <c r="B270" s="11">
        <v>36</v>
      </c>
      <c r="C270" s="11">
        <v>20</v>
      </c>
      <c r="D270" t="s">
        <v>299</v>
      </c>
      <c r="E270" s="21" t="s">
        <v>290</v>
      </c>
      <c r="F270" s="11">
        <v>36</v>
      </c>
      <c r="G270" s="13">
        <v>35</v>
      </c>
      <c r="H270" s="11">
        <v>0.5</v>
      </c>
      <c r="I270" t="s">
        <v>290</v>
      </c>
      <c r="J270" s="11">
        <v>20</v>
      </c>
      <c r="K270" s="21" t="s">
        <v>290</v>
      </c>
      <c r="L270" s="1" t="s">
        <v>299</v>
      </c>
      <c r="M270" t="s">
        <v>290</v>
      </c>
      <c r="N270" s="159" t="s">
        <v>290</v>
      </c>
      <c r="P270" s="18" t="s">
        <v>290</v>
      </c>
      <c r="Q270" s="18" t="s">
        <v>290</v>
      </c>
      <c r="S270" t="s">
        <v>290</v>
      </c>
      <c r="T270" t="s">
        <v>290</v>
      </c>
      <c r="V270" t="s">
        <v>290</v>
      </c>
      <c r="X270" s="158" t="s">
        <v>6688</v>
      </c>
      <c r="Y270" s="11">
        <v>36</v>
      </c>
      <c r="Z270" s="11">
        <v>20</v>
      </c>
      <c r="AA270" t="s">
        <v>299</v>
      </c>
      <c r="AB270" s="21" t="s">
        <v>290</v>
      </c>
      <c r="AC270" s="11">
        <v>36</v>
      </c>
      <c r="AD270" s="13">
        <v>35</v>
      </c>
      <c r="AE270" s="11">
        <v>0.5</v>
      </c>
      <c r="AF270" t="s">
        <v>290</v>
      </c>
      <c r="AG270" s="11">
        <v>20</v>
      </c>
      <c r="AH270" s="21" t="s">
        <v>290</v>
      </c>
      <c r="AI270" s="1" t="s">
        <v>299</v>
      </c>
      <c r="AJ270" t="s">
        <v>290</v>
      </c>
      <c r="AK270" s="159" t="s">
        <v>290</v>
      </c>
      <c r="CO270" t="s">
        <v>4088</v>
      </c>
      <c r="CP270">
        <v>3.8824999999999998</v>
      </c>
      <c r="CR270" t="s">
        <v>5466</v>
      </c>
      <c r="CS270" s="16" t="s">
        <v>290</v>
      </c>
      <c r="CT270" s="14">
        <v>400</v>
      </c>
      <c r="CU270" s="14">
        <v>20</v>
      </c>
      <c r="CV270" s="98">
        <v>16</v>
      </c>
      <c r="CW270" s="98" t="s">
        <v>5398</v>
      </c>
      <c r="CX270" s="103">
        <v>20</v>
      </c>
      <c r="CY270" s="11">
        <v>23.125</v>
      </c>
      <c r="CZ270" s="42">
        <v>1.5625</v>
      </c>
      <c r="DA270" s="107">
        <v>400</v>
      </c>
      <c r="DB270" s="18">
        <v>30.5</v>
      </c>
      <c r="DC270" s="18">
        <v>2.75</v>
      </c>
      <c r="DD270" s="18">
        <v>23</v>
      </c>
      <c r="DE270" s="11">
        <v>1.5</v>
      </c>
      <c r="DF270" s="11">
        <v>24</v>
      </c>
      <c r="DG270" s="11">
        <v>1.625</v>
      </c>
      <c r="DH270" s="11">
        <v>27</v>
      </c>
      <c r="DI270" s="42">
        <v>15</v>
      </c>
      <c r="DJ270" s="11" t="s">
        <v>174</v>
      </c>
      <c r="DK270" s="43" t="s">
        <v>5198</v>
      </c>
      <c r="DL270" s="90" t="s">
        <v>3796</v>
      </c>
      <c r="DM270" s="18">
        <v>0</v>
      </c>
      <c r="DN270" s="18" t="s">
        <v>5399</v>
      </c>
      <c r="DO270" t="s">
        <v>5114</v>
      </c>
      <c r="DP270">
        <v>16744703</v>
      </c>
      <c r="DQ270" t="s">
        <v>5397</v>
      </c>
      <c r="DR270" s="16" t="s">
        <v>290</v>
      </c>
    </row>
    <row r="271" spans="1:122" x14ac:dyDescent="0.35">
      <c r="A271" s="158" t="s">
        <v>6689</v>
      </c>
      <c r="B271" s="11">
        <v>36</v>
      </c>
      <c r="C271">
        <v>30</v>
      </c>
      <c r="D271" t="s">
        <v>299</v>
      </c>
      <c r="E271" s="21" t="s">
        <v>290</v>
      </c>
      <c r="F271" s="11">
        <v>36</v>
      </c>
      <c r="G271" s="13">
        <v>34.75</v>
      </c>
      <c r="H271" s="11">
        <v>0.625</v>
      </c>
      <c r="I271" t="s">
        <v>290</v>
      </c>
      <c r="J271">
        <v>30</v>
      </c>
      <c r="K271" s="21" t="s">
        <v>290</v>
      </c>
      <c r="L271" s="1" t="s">
        <v>299</v>
      </c>
      <c r="M271" t="s">
        <v>290</v>
      </c>
      <c r="N271" s="159" t="s">
        <v>290</v>
      </c>
      <c r="P271" s="18" t="s">
        <v>290</v>
      </c>
      <c r="Q271" s="18" t="s">
        <v>290</v>
      </c>
      <c r="S271" t="s">
        <v>290</v>
      </c>
      <c r="T271" t="s">
        <v>290</v>
      </c>
      <c r="V271" t="s">
        <v>290</v>
      </c>
      <c r="X271" s="158" t="s">
        <v>6689</v>
      </c>
      <c r="Y271" s="11">
        <v>36</v>
      </c>
      <c r="Z271">
        <v>30</v>
      </c>
      <c r="AA271" t="s">
        <v>299</v>
      </c>
      <c r="AB271" s="21" t="s">
        <v>290</v>
      </c>
      <c r="AC271" s="11">
        <v>36</v>
      </c>
      <c r="AD271" s="13">
        <v>34.75</v>
      </c>
      <c r="AE271" s="11">
        <v>0.625</v>
      </c>
      <c r="AF271" t="s">
        <v>290</v>
      </c>
      <c r="AG271">
        <v>30</v>
      </c>
      <c r="AH271" s="21" t="s">
        <v>290</v>
      </c>
      <c r="AI271" s="1" t="s">
        <v>299</v>
      </c>
      <c r="AJ271" t="s">
        <v>290</v>
      </c>
      <c r="AK271" s="159" t="s">
        <v>290</v>
      </c>
      <c r="CO271" t="s">
        <v>4089</v>
      </c>
      <c r="CP271">
        <v>3.8824999999999998</v>
      </c>
      <c r="CR271" t="s">
        <v>5467</v>
      </c>
      <c r="CS271" s="16" t="s">
        <v>290</v>
      </c>
      <c r="CT271" s="14">
        <v>400</v>
      </c>
      <c r="CU271" s="14">
        <v>20</v>
      </c>
      <c r="CV271" s="98">
        <v>18</v>
      </c>
      <c r="CW271" s="98" t="s">
        <v>5398</v>
      </c>
      <c r="CX271" s="103">
        <v>20</v>
      </c>
      <c r="CY271" s="11">
        <v>23.125</v>
      </c>
      <c r="CZ271" s="42">
        <v>1.5625</v>
      </c>
      <c r="DA271" s="107">
        <v>400</v>
      </c>
      <c r="DB271" s="18">
        <v>30.5</v>
      </c>
      <c r="DC271" s="18">
        <v>2.75</v>
      </c>
      <c r="DD271" s="18">
        <v>23</v>
      </c>
      <c r="DE271" s="11">
        <v>1.5</v>
      </c>
      <c r="DF271" s="11">
        <v>24</v>
      </c>
      <c r="DG271" s="11">
        <v>1.625</v>
      </c>
      <c r="DH271" s="11">
        <v>27</v>
      </c>
      <c r="DI271" s="42">
        <v>15</v>
      </c>
      <c r="DJ271" s="11" t="s">
        <v>174</v>
      </c>
      <c r="DK271" s="43" t="s">
        <v>5198</v>
      </c>
      <c r="DL271" s="90" t="s">
        <v>3796</v>
      </c>
      <c r="DM271" s="18">
        <v>0</v>
      </c>
      <c r="DN271" s="18" t="s">
        <v>5399</v>
      </c>
      <c r="DO271" t="s">
        <v>5114</v>
      </c>
      <c r="DP271">
        <v>16744703</v>
      </c>
      <c r="DQ271" t="s">
        <v>5397</v>
      </c>
      <c r="DR271" s="16" t="s">
        <v>290</v>
      </c>
    </row>
    <row r="272" spans="1:122" x14ac:dyDescent="0.35">
      <c r="A272" s="158" t="s">
        <v>6690</v>
      </c>
      <c r="B272" s="11">
        <v>36</v>
      </c>
      <c r="C272">
        <v>40</v>
      </c>
      <c r="D272" t="s">
        <v>299</v>
      </c>
      <c r="E272" s="21" t="s">
        <v>290</v>
      </c>
      <c r="F272" s="11">
        <v>36</v>
      </c>
      <c r="G272" s="13">
        <v>34.5</v>
      </c>
      <c r="H272" s="11">
        <v>0.75</v>
      </c>
      <c r="I272" t="s">
        <v>290</v>
      </c>
      <c r="J272">
        <v>40</v>
      </c>
      <c r="K272" s="21" t="s">
        <v>290</v>
      </c>
      <c r="L272" s="1" t="s">
        <v>299</v>
      </c>
      <c r="M272" t="s">
        <v>290</v>
      </c>
      <c r="N272" s="159" t="s">
        <v>290</v>
      </c>
      <c r="P272" s="18" t="s">
        <v>290</v>
      </c>
      <c r="Q272" s="18" t="s">
        <v>290</v>
      </c>
      <c r="S272" t="s">
        <v>290</v>
      </c>
      <c r="T272" t="s">
        <v>290</v>
      </c>
      <c r="V272" t="s">
        <v>290</v>
      </c>
      <c r="X272" s="158" t="s">
        <v>6690</v>
      </c>
      <c r="Y272" s="11">
        <v>36</v>
      </c>
      <c r="Z272">
        <v>40</v>
      </c>
      <c r="AA272" t="s">
        <v>299</v>
      </c>
      <c r="AB272" s="21" t="s">
        <v>290</v>
      </c>
      <c r="AC272" s="11">
        <v>36</v>
      </c>
      <c r="AD272" s="13">
        <v>34.5</v>
      </c>
      <c r="AE272" s="11">
        <v>0.75</v>
      </c>
      <c r="AF272" t="s">
        <v>290</v>
      </c>
      <c r="AG272">
        <v>40</v>
      </c>
      <c r="AH272" s="21" t="s">
        <v>290</v>
      </c>
      <c r="AI272" s="1" t="s">
        <v>299</v>
      </c>
      <c r="AJ272" t="s">
        <v>290</v>
      </c>
      <c r="AK272" s="159" t="s">
        <v>290</v>
      </c>
      <c r="CO272" t="s">
        <v>4090</v>
      </c>
      <c r="CP272">
        <v>3.8824999999999998</v>
      </c>
      <c r="CR272" t="s">
        <v>5468</v>
      </c>
      <c r="CS272" s="16" t="s">
        <v>290</v>
      </c>
      <c r="CT272" s="49">
        <v>400</v>
      </c>
      <c r="CU272" s="49">
        <v>20</v>
      </c>
      <c r="CV272" s="99">
        <v>20</v>
      </c>
      <c r="CW272" s="99" t="s">
        <v>5398</v>
      </c>
      <c r="CX272" s="105">
        <v>20</v>
      </c>
      <c r="CY272" s="2">
        <v>23.125</v>
      </c>
      <c r="CZ272" s="50">
        <v>1.5625</v>
      </c>
      <c r="DA272" s="107">
        <v>400</v>
      </c>
      <c r="DB272" s="51">
        <v>30.5</v>
      </c>
      <c r="DC272" s="51">
        <v>2.75</v>
      </c>
      <c r="DD272" s="51">
        <v>23</v>
      </c>
      <c r="DE272" s="2">
        <v>1.5</v>
      </c>
      <c r="DF272" s="2">
        <v>24</v>
      </c>
      <c r="DG272" s="2">
        <v>1.625</v>
      </c>
      <c r="DH272" s="2">
        <v>27</v>
      </c>
      <c r="DI272" s="50">
        <v>15</v>
      </c>
      <c r="DJ272" s="2" t="s">
        <v>174</v>
      </c>
      <c r="DK272" s="43" t="s">
        <v>5198</v>
      </c>
      <c r="DL272" s="90" t="s">
        <v>3796</v>
      </c>
      <c r="DM272" s="18">
        <v>0</v>
      </c>
      <c r="DN272" s="18" t="s">
        <v>5399</v>
      </c>
      <c r="DO272" t="s">
        <v>5114</v>
      </c>
      <c r="DP272">
        <v>16744703</v>
      </c>
      <c r="DQ272" t="s">
        <v>5397</v>
      </c>
      <c r="DR272" s="16" t="s">
        <v>290</v>
      </c>
    </row>
    <row r="273" spans="1:122" x14ac:dyDescent="0.35">
      <c r="A273" s="158" t="s">
        <v>6691</v>
      </c>
      <c r="B273" s="11">
        <v>36</v>
      </c>
      <c r="C273" t="s">
        <v>6422</v>
      </c>
      <c r="D273" t="s">
        <v>299</v>
      </c>
      <c r="E273" s="21" t="s">
        <v>290</v>
      </c>
      <c r="F273" s="11">
        <v>36</v>
      </c>
      <c r="G273" s="13">
        <v>35.25</v>
      </c>
      <c r="H273" s="11">
        <v>0.375</v>
      </c>
      <c r="I273" t="s">
        <v>6422</v>
      </c>
      <c r="J273">
        <v>1</v>
      </c>
      <c r="K273" s="21" t="s">
        <v>290</v>
      </c>
      <c r="L273" s="1" t="s">
        <v>299</v>
      </c>
      <c r="M273" t="s">
        <v>290</v>
      </c>
      <c r="N273" s="159" t="s">
        <v>290</v>
      </c>
      <c r="P273" s="18" t="s">
        <v>290</v>
      </c>
      <c r="Q273" s="18" t="s">
        <v>290</v>
      </c>
      <c r="S273" t="s">
        <v>290</v>
      </c>
      <c r="T273" t="s">
        <v>290</v>
      </c>
      <c r="V273" t="s">
        <v>290</v>
      </c>
      <c r="X273" s="158" t="s">
        <v>6691</v>
      </c>
      <c r="Y273" s="11">
        <v>36</v>
      </c>
      <c r="Z273" t="s">
        <v>6422</v>
      </c>
      <c r="AA273" t="s">
        <v>299</v>
      </c>
      <c r="AB273" s="21" t="s">
        <v>290</v>
      </c>
      <c r="AC273" s="11">
        <v>36</v>
      </c>
      <c r="AD273" s="13">
        <v>35.25</v>
      </c>
      <c r="AE273" s="11">
        <v>0.375</v>
      </c>
      <c r="AF273" t="s">
        <v>6422</v>
      </c>
      <c r="AG273">
        <v>1</v>
      </c>
      <c r="AH273" s="21" t="s">
        <v>290</v>
      </c>
      <c r="AI273" s="1" t="s">
        <v>299</v>
      </c>
      <c r="AJ273" t="s">
        <v>290</v>
      </c>
      <c r="AK273" s="159" t="s">
        <v>290</v>
      </c>
      <c r="CO273" t="s">
        <v>4091</v>
      </c>
      <c r="CP273">
        <v>3.8824999999999998</v>
      </c>
      <c r="CR273" t="s">
        <v>5469</v>
      </c>
      <c r="CS273" s="16" t="s">
        <v>290</v>
      </c>
      <c r="CT273" s="14">
        <v>400</v>
      </c>
      <c r="CU273" s="14">
        <v>24</v>
      </c>
      <c r="CV273" s="11">
        <v>12</v>
      </c>
      <c r="CW273" s="11" t="s">
        <v>5398</v>
      </c>
      <c r="CX273" s="103">
        <v>24</v>
      </c>
      <c r="CY273" s="11">
        <v>27.625</v>
      </c>
      <c r="CZ273" s="42">
        <v>1.8125</v>
      </c>
      <c r="DA273" s="107">
        <v>400</v>
      </c>
      <c r="DB273" s="18">
        <v>36</v>
      </c>
      <c r="DC273" s="18">
        <v>3</v>
      </c>
      <c r="DD273" s="18">
        <v>27.25</v>
      </c>
      <c r="DE273" s="11">
        <v>1.75</v>
      </c>
      <c r="DF273" s="11">
        <v>24</v>
      </c>
      <c r="DG273" s="11">
        <v>1.875</v>
      </c>
      <c r="DH273" s="11">
        <v>32</v>
      </c>
      <c r="DI273" s="42">
        <v>15</v>
      </c>
      <c r="DJ273" s="11">
        <v>799</v>
      </c>
      <c r="DK273" s="43" t="s">
        <v>5204</v>
      </c>
      <c r="DL273" s="90" t="s">
        <v>3796</v>
      </c>
      <c r="DM273" s="18">
        <v>0</v>
      </c>
      <c r="DN273" s="18" t="s">
        <v>5399</v>
      </c>
      <c r="DO273" t="s">
        <v>5084</v>
      </c>
      <c r="DP273">
        <v>16777215</v>
      </c>
      <c r="DQ273" t="s">
        <v>5397</v>
      </c>
      <c r="DR273" s="16" t="s">
        <v>290</v>
      </c>
    </row>
    <row r="274" spans="1:122" x14ac:dyDescent="0.35">
      <c r="A274" s="160" t="s">
        <v>6692</v>
      </c>
      <c r="B274" s="2">
        <v>36</v>
      </c>
      <c r="C274" s="2" t="s">
        <v>272</v>
      </c>
      <c r="D274" s="4" t="s">
        <v>299</v>
      </c>
      <c r="E274" s="22" t="s">
        <v>290</v>
      </c>
      <c r="F274" s="2">
        <v>36</v>
      </c>
      <c r="G274" s="5">
        <v>35</v>
      </c>
      <c r="H274" s="2">
        <v>0.5</v>
      </c>
      <c r="I274" s="4" t="s">
        <v>272</v>
      </c>
      <c r="J274" s="2">
        <v>2</v>
      </c>
      <c r="K274" s="22" t="s">
        <v>290</v>
      </c>
      <c r="L274" s="6" t="s">
        <v>299</v>
      </c>
      <c r="M274" s="4" t="s">
        <v>290</v>
      </c>
      <c r="N274" s="161" t="s">
        <v>290</v>
      </c>
      <c r="P274" s="18" t="s">
        <v>290</v>
      </c>
      <c r="Q274" s="18" t="s">
        <v>290</v>
      </c>
      <c r="S274" t="s">
        <v>290</v>
      </c>
      <c r="T274" t="s">
        <v>290</v>
      </c>
      <c r="V274" t="s">
        <v>290</v>
      </c>
      <c r="X274" s="160" t="s">
        <v>6692</v>
      </c>
      <c r="Y274" s="2">
        <v>36</v>
      </c>
      <c r="Z274" s="2" t="s">
        <v>272</v>
      </c>
      <c r="AA274" s="4" t="s">
        <v>299</v>
      </c>
      <c r="AB274" s="22" t="s">
        <v>290</v>
      </c>
      <c r="AC274" s="2">
        <v>36</v>
      </c>
      <c r="AD274" s="5">
        <v>35</v>
      </c>
      <c r="AE274" s="2">
        <v>0.5</v>
      </c>
      <c r="AF274" s="4" t="s">
        <v>272</v>
      </c>
      <c r="AG274" s="2">
        <v>2</v>
      </c>
      <c r="AH274" s="22" t="s">
        <v>290</v>
      </c>
      <c r="AI274" s="6" t="s">
        <v>299</v>
      </c>
      <c r="AJ274" s="4" t="s">
        <v>290</v>
      </c>
      <c r="AK274" s="161" t="s">
        <v>290</v>
      </c>
      <c r="CO274" t="s">
        <v>4092</v>
      </c>
      <c r="CP274">
        <v>3.8824999999999998</v>
      </c>
      <c r="CR274" t="s">
        <v>5470</v>
      </c>
      <c r="CS274" s="16" t="s">
        <v>290</v>
      </c>
      <c r="CT274" s="14">
        <v>400</v>
      </c>
      <c r="CU274" s="14">
        <v>24</v>
      </c>
      <c r="CV274" s="98">
        <v>14</v>
      </c>
      <c r="CW274" s="98" t="s">
        <v>5398</v>
      </c>
      <c r="CX274" s="103">
        <v>24</v>
      </c>
      <c r="CY274" s="11">
        <v>27.625</v>
      </c>
      <c r="CZ274" s="42">
        <v>1.8125</v>
      </c>
      <c r="DA274" s="107">
        <v>400</v>
      </c>
      <c r="DB274" s="18">
        <v>36</v>
      </c>
      <c r="DC274" s="18">
        <v>3</v>
      </c>
      <c r="DD274" s="18">
        <v>27.25</v>
      </c>
      <c r="DE274" s="11">
        <v>1.75</v>
      </c>
      <c r="DF274" s="11">
        <v>24</v>
      </c>
      <c r="DG274" s="11">
        <v>1.875</v>
      </c>
      <c r="DH274" s="11">
        <v>32</v>
      </c>
      <c r="DI274" s="42">
        <v>15</v>
      </c>
      <c r="DJ274" s="11" t="s">
        <v>174</v>
      </c>
      <c r="DK274" s="43" t="s">
        <v>5204</v>
      </c>
      <c r="DL274" s="90" t="s">
        <v>3796</v>
      </c>
      <c r="DM274" s="18">
        <v>0</v>
      </c>
      <c r="DN274" s="18" t="s">
        <v>5399</v>
      </c>
      <c r="DO274" t="s">
        <v>5084</v>
      </c>
      <c r="DP274">
        <v>16777215</v>
      </c>
      <c r="DQ274" t="s">
        <v>5397</v>
      </c>
      <c r="DR274" s="16" t="s">
        <v>290</v>
      </c>
    </row>
    <row r="275" spans="1:122" x14ac:dyDescent="0.35">
      <c r="A275" s="158" t="s">
        <v>6693</v>
      </c>
      <c r="B275" s="11">
        <v>42</v>
      </c>
      <c r="C275">
        <v>30</v>
      </c>
      <c r="D275" t="s">
        <v>299</v>
      </c>
      <c r="E275" s="21" t="s">
        <v>290</v>
      </c>
      <c r="F275" s="11">
        <v>42</v>
      </c>
      <c r="G275" s="13">
        <v>41.25</v>
      </c>
      <c r="H275" s="11">
        <v>0.375</v>
      </c>
      <c r="I275" t="s">
        <v>290</v>
      </c>
      <c r="J275">
        <v>30</v>
      </c>
      <c r="K275" s="21" t="s">
        <v>290</v>
      </c>
      <c r="L275" s="1" t="s">
        <v>299</v>
      </c>
      <c r="M275" t="s">
        <v>290</v>
      </c>
      <c r="N275" s="159" t="s">
        <v>290</v>
      </c>
      <c r="P275" s="18" t="s">
        <v>290</v>
      </c>
      <c r="Q275" s="18" t="s">
        <v>290</v>
      </c>
      <c r="S275" t="s">
        <v>290</v>
      </c>
      <c r="T275" t="s">
        <v>290</v>
      </c>
      <c r="V275" t="s">
        <v>290</v>
      </c>
      <c r="X275" s="158" t="s">
        <v>6693</v>
      </c>
      <c r="Y275" s="11">
        <v>42</v>
      </c>
      <c r="Z275">
        <v>30</v>
      </c>
      <c r="AA275" t="s">
        <v>299</v>
      </c>
      <c r="AB275" s="21" t="s">
        <v>290</v>
      </c>
      <c r="AC275" s="11">
        <v>42</v>
      </c>
      <c r="AD275" s="13">
        <v>41.25</v>
      </c>
      <c r="AE275" s="11">
        <v>0.375</v>
      </c>
      <c r="AF275" t="s">
        <v>290</v>
      </c>
      <c r="AG275">
        <v>30</v>
      </c>
      <c r="AH275" s="21" t="s">
        <v>290</v>
      </c>
      <c r="AI275" s="1" t="s">
        <v>299</v>
      </c>
      <c r="AJ275" t="s">
        <v>290</v>
      </c>
      <c r="AK275" s="159" t="s">
        <v>290</v>
      </c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51"/>
      <c r="CO275" t="s">
        <v>4093</v>
      </c>
      <c r="CP275">
        <v>4.3825000000000003</v>
      </c>
      <c r="CR275" t="s">
        <v>5471</v>
      </c>
      <c r="CS275" s="16" t="s">
        <v>290</v>
      </c>
      <c r="CT275" s="14">
        <v>400</v>
      </c>
      <c r="CU275" s="14">
        <v>24</v>
      </c>
      <c r="CV275" s="98">
        <v>16</v>
      </c>
      <c r="CW275" s="98" t="s">
        <v>5398</v>
      </c>
      <c r="CX275" s="103">
        <v>24</v>
      </c>
      <c r="CY275" s="11">
        <v>27.625</v>
      </c>
      <c r="CZ275" s="42">
        <v>1.8125</v>
      </c>
      <c r="DA275" s="107">
        <v>400</v>
      </c>
      <c r="DB275" s="18">
        <v>36</v>
      </c>
      <c r="DC275" s="18">
        <v>3</v>
      </c>
      <c r="DD275" s="18">
        <v>27.25</v>
      </c>
      <c r="DE275" s="11">
        <v>1.75</v>
      </c>
      <c r="DF275" s="11">
        <v>24</v>
      </c>
      <c r="DG275" s="11">
        <v>1.875</v>
      </c>
      <c r="DH275" s="11">
        <v>32</v>
      </c>
      <c r="DI275" s="42">
        <v>15</v>
      </c>
      <c r="DJ275" s="11" t="s">
        <v>174</v>
      </c>
      <c r="DK275" s="43" t="s">
        <v>5204</v>
      </c>
      <c r="DL275" s="90" t="s">
        <v>3796</v>
      </c>
      <c r="DM275" s="18">
        <v>0</v>
      </c>
      <c r="DN275" s="18" t="s">
        <v>5399</v>
      </c>
      <c r="DO275" t="s">
        <v>5084</v>
      </c>
      <c r="DP275">
        <v>16777215</v>
      </c>
      <c r="DQ275" t="s">
        <v>5397</v>
      </c>
      <c r="DR275" s="16" t="s">
        <v>290</v>
      </c>
    </row>
    <row r="276" spans="1:122" x14ac:dyDescent="0.35">
      <c r="A276" s="158" t="s">
        <v>6694</v>
      </c>
      <c r="B276" s="11">
        <v>42</v>
      </c>
      <c r="C276">
        <v>60</v>
      </c>
      <c r="D276" t="s">
        <v>299</v>
      </c>
      <c r="E276" s="21" t="s">
        <v>290</v>
      </c>
      <c r="F276" s="11">
        <v>42</v>
      </c>
      <c r="G276" s="13">
        <v>41</v>
      </c>
      <c r="H276" s="11">
        <v>0.5</v>
      </c>
      <c r="I276" t="s">
        <v>290</v>
      </c>
      <c r="J276">
        <v>60</v>
      </c>
      <c r="K276" s="21" t="s">
        <v>290</v>
      </c>
      <c r="L276" s="1" t="s">
        <v>299</v>
      </c>
      <c r="M276" t="s">
        <v>290</v>
      </c>
      <c r="N276" s="159" t="s">
        <v>290</v>
      </c>
      <c r="P276" s="18" t="s">
        <v>290</v>
      </c>
      <c r="Q276" s="18" t="s">
        <v>290</v>
      </c>
      <c r="S276" t="s">
        <v>290</v>
      </c>
      <c r="T276" t="s">
        <v>290</v>
      </c>
      <c r="V276" t="s">
        <v>290</v>
      </c>
      <c r="X276" s="158" t="s">
        <v>6694</v>
      </c>
      <c r="Y276" s="11">
        <v>42</v>
      </c>
      <c r="Z276">
        <v>60</v>
      </c>
      <c r="AA276" t="s">
        <v>299</v>
      </c>
      <c r="AB276" s="21" t="s">
        <v>290</v>
      </c>
      <c r="AC276" s="11">
        <v>42</v>
      </c>
      <c r="AD276" s="13">
        <v>41</v>
      </c>
      <c r="AE276" s="11">
        <v>0.5</v>
      </c>
      <c r="AF276" t="s">
        <v>290</v>
      </c>
      <c r="AG276">
        <v>60</v>
      </c>
      <c r="AH276" s="21" t="s">
        <v>290</v>
      </c>
      <c r="AI276" s="1" t="s">
        <v>299</v>
      </c>
      <c r="AJ276" t="s">
        <v>290</v>
      </c>
      <c r="AK276" s="159" t="s">
        <v>290</v>
      </c>
      <c r="CC276" s="4"/>
      <c r="CD276" s="51"/>
      <c r="CE276" s="51"/>
      <c r="CF276" s="51"/>
      <c r="CG276" s="51"/>
      <c r="CH276" s="51"/>
      <c r="CI276" s="51"/>
      <c r="CJ276" s="51"/>
      <c r="CK276" s="51"/>
      <c r="CO276" t="s">
        <v>4094</v>
      </c>
      <c r="CP276">
        <v>4.3825000000000003</v>
      </c>
      <c r="CR276" t="s">
        <v>5472</v>
      </c>
      <c r="CS276" s="16" t="s">
        <v>290</v>
      </c>
      <c r="CT276" s="14">
        <v>400</v>
      </c>
      <c r="CU276" s="14">
        <v>24</v>
      </c>
      <c r="CV276" s="98">
        <v>18</v>
      </c>
      <c r="CW276" s="98" t="s">
        <v>5398</v>
      </c>
      <c r="CX276" s="103">
        <v>24</v>
      </c>
      <c r="CY276" s="11">
        <v>27.625</v>
      </c>
      <c r="CZ276" s="42">
        <v>1.8125</v>
      </c>
      <c r="DA276" s="107">
        <v>400</v>
      </c>
      <c r="DB276" s="18">
        <v>36</v>
      </c>
      <c r="DC276" s="18">
        <v>3</v>
      </c>
      <c r="DD276" s="18">
        <v>27.25</v>
      </c>
      <c r="DE276" s="11">
        <v>1.75</v>
      </c>
      <c r="DF276" s="11">
        <v>24</v>
      </c>
      <c r="DG276" s="11">
        <v>1.875</v>
      </c>
      <c r="DH276" s="11">
        <v>32</v>
      </c>
      <c r="DI276" s="42">
        <v>15</v>
      </c>
      <c r="DJ276" s="11" t="s">
        <v>174</v>
      </c>
      <c r="DK276" s="43" t="s">
        <v>5204</v>
      </c>
      <c r="DL276" s="90" t="s">
        <v>3796</v>
      </c>
      <c r="DM276" s="18">
        <v>0</v>
      </c>
      <c r="DN276" s="18" t="s">
        <v>5399</v>
      </c>
      <c r="DO276" t="s">
        <v>5084</v>
      </c>
      <c r="DP276">
        <v>16777215</v>
      </c>
      <c r="DQ276" t="s">
        <v>5397</v>
      </c>
      <c r="DR276" s="16" t="s">
        <v>290</v>
      </c>
    </row>
    <row r="277" spans="1:122" x14ac:dyDescent="0.35">
      <c r="A277" s="158" t="s">
        <v>6695</v>
      </c>
      <c r="B277" s="11">
        <v>42</v>
      </c>
      <c r="C277" t="s">
        <v>6422</v>
      </c>
      <c r="D277" t="s">
        <v>299</v>
      </c>
      <c r="E277" s="21" t="s">
        <v>290</v>
      </c>
      <c r="F277" s="11">
        <v>42</v>
      </c>
      <c r="G277" s="13">
        <v>41.25</v>
      </c>
      <c r="H277" s="11">
        <v>0.375</v>
      </c>
      <c r="I277" t="s">
        <v>6422</v>
      </c>
      <c r="J277">
        <v>1</v>
      </c>
      <c r="K277" s="21" t="s">
        <v>290</v>
      </c>
      <c r="L277" s="1" t="s">
        <v>299</v>
      </c>
      <c r="M277" t="s">
        <v>290</v>
      </c>
      <c r="N277" s="159" t="s">
        <v>290</v>
      </c>
      <c r="P277" s="18" t="s">
        <v>290</v>
      </c>
      <c r="Q277" s="18" t="s">
        <v>290</v>
      </c>
      <c r="S277" t="s">
        <v>290</v>
      </c>
      <c r="T277" t="s">
        <v>290</v>
      </c>
      <c r="V277" t="s">
        <v>290</v>
      </c>
      <c r="X277" s="158" t="s">
        <v>6695</v>
      </c>
      <c r="Y277" s="11">
        <v>42</v>
      </c>
      <c r="Z277" t="s">
        <v>6422</v>
      </c>
      <c r="AA277" t="s">
        <v>299</v>
      </c>
      <c r="AB277" s="21" t="s">
        <v>290</v>
      </c>
      <c r="AC277" s="11">
        <v>42</v>
      </c>
      <c r="AD277" s="13">
        <v>41.25</v>
      </c>
      <c r="AE277" s="11">
        <v>0.375</v>
      </c>
      <c r="AF277" t="s">
        <v>6422</v>
      </c>
      <c r="AG277">
        <v>1</v>
      </c>
      <c r="AH277" s="21" t="s">
        <v>290</v>
      </c>
      <c r="AI277" s="1" t="s">
        <v>299</v>
      </c>
      <c r="AJ277" t="s">
        <v>290</v>
      </c>
      <c r="AK277" s="159" t="s">
        <v>290</v>
      </c>
      <c r="CO277" t="s">
        <v>4095</v>
      </c>
      <c r="CP277">
        <v>4.3825000000000003</v>
      </c>
      <c r="CR277" t="s">
        <v>5473</v>
      </c>
      <c r="CS277" s="16" t="s">
        <v>290</v>
      </c>
      <c r="CT277" s="14">
        <v>400</v>
      </c>
      <c r="CU277" s="14">
        <v>24</v>
      </c>
      <c r="CV277" s="99">
        <v>20</v>
      </c>
      <c r="CW277" s="98" t="s">
        <v>5398</v>
      </c>
      <c r="CX277" s="103">
        <v>24</v>
      </c>
      <c r="CY277" s="11">
        <v>27.625</v>
      </c>
      <c r="CZ277" s="42">
        <v>1.8125</v>
      </c>
      <c r="DA277" s="107">
        <v>400</v>
      </c>
      <c r="DB277" s="18">
        <v>36</v>
      </c>
      <c r="DC277" s="18">
        <v>3</v>
      </c>
      <c r="DD277" s="18">
        <v>27.25</v>
      </c>
      <c r="DE277" s="11">
        <v>1.75</v>
      </c>
      <c r="DF277" s="11">
        <v>24</v>
      </c>
      <c r="DG277" s="11">
        <v>1.875</v>
      </c>
      <c r="DH277" s="11">
        <v>32</v>
      </c>
      <c r="DI277" s="42">
        <v>15</v>
      </c>
      <c r="DJ277" s="2" t="s">
        <v>174</v>
      </c>
      <c r="DK277" s="43" t="s">
        <v>5204</v>
      </c>
      <c r="DL277" s="90" t="s">
        <v>3796</v>
      </c>
      <c r="DM277" s="18">
        <v>0</v>
      </c>
      <c r="DN277" s="18" t="s">
        <v>5399</v>
      </c>
      <c r="DO277" t="s">
        <v>5084</v>
      </c>
      <c r="DP277">
        <v>16777215</v>
      </c>
      <c r="DQ277" t="s">
        <v>5397</v>
      </c>
      <c r="DR277" s="16" t="s">
        <v>290</v>
      </c>
    </row>
    <row r="278" spans="1:122" x14ac:dyDescent="0.35">
      <c r="A278" s="160" t="s">
        <v>6696</v>
      </c>
      <c r="B278" s="2">
        <v>42</v>
      </c>
      <c r="C278" s="2" t="s">
        <v>272</v>
      </c>
      <c r="D278" s="4" t="s">
        <v>299</v>
      </c>
      <c r="E278" s="22" t="s">
        <v>290</v>
      </c>
      <c r="F278" s="2">
        <v>42</v>
      </c>
      <c r="G278" s="5">
        <v>41</v>
      </c>
      <c r="H278" s="2">
        <v>0.5</v>
      </c>
      <c r="I278" s="4" t="s">
        <v>272</v>
      </c>
      <c r="J278" s="2">
        <v>2</v>
      </c>
      <c r="K278" s="22" t="s">
        <v>290</v>
      </c>
      <c r="L278" s="6" t="s">
        <v>299</v>
      </c>
      <c r="M278" s="4" t="s">
        <v>290</v>
      </c>
      <c r="N278" s="161" t="s">
        <v>290</v>
      </c>
      <c r="P278" s="18" t="s">
        <v>290</v>
      </c>
      <c r="Q278" s="18" t="s">
        <v>290</v>
      </c>
      <c r="S278" t="s">
        <v>290</v>
      </c>
      <c r="T278" t="s">
        <v>290</v>
      </c>
      <c r="V278" t="s">
        <v>290</v>
      </c>
      <c r="X278" s="160" t="s">
        <v>6696</v>
      </c>
      <c r="Y278" s="2">
        <v>42</v>
      </c>
      <c r="Z278" s="2" t="s">
        <v>272</v>
      </c>
      <c r="AA278" s="4" t="s">
        <v>299</v>
      </c>
      <c r="AB278" s="22" t="s">
        <v>290</v>
      </c>
      <c r="AC278" s="2">
        <v>42</v>
      </c>
      <c r="AD278" s="5">
        <v>41</v>
      </c>
      <c r="AE278" s="2">
        <v>0.5</v>
      </c>
      <c r="AF278" s="4" t="s">
        <v>272</v>
      </c>
      <c r="AG278" s="2">
        <v>2</v>
      </c>
      <c r="AH278" s="22" t="s">
        <v>290</v>
      </c>
      <c r="AI278" s="6" t="s">
        <v>299</v>
      </c>
      <c r="AJ278" s="4" t="s">
        <v>290</v>
      </c>
      <c r="AK278" s="161" t="s">
        <v>290</v>
      </c>
      <c r="CO278" t="s">
        <v>4096</v>
      </c>
      <c r="CP278">
        <v>4.3825000000000003</v>
      </c>
      <c r="CR278" t="s">
        <v>5474</v>
      </c>
      <c r="CS278" s="16" t="s">
        <v>290</v>
      </c>
      <c r="CT278" s="14">
        <v>600</v>
      </c>
      <c r="CU278" s="14">
        <v>1</v>
      </c>
      <c r="CV278" s="11">
        <v>9</v>
      </c>
      <c r="CW278" s="11" t="s">
        <v>5398</v>
      </c>
      <c r="CX278" s="103">
        <v>1</v>
      </c>
      <c r="CY278" s="11">
        <v>2.125</v>
      </c>
      <c r="CZ278" s="42">
        <v>0.5625</v>
      </c>
      <c r="DA278" s="107">
        <v>600</v>
      </c>
      <c r="DB278" s="18">
        <v>4.875</v>
      </c>
      <c r="DC278" s="18">
        <v>0.6875</v>
      </c>
      <c r="DD278" s="18">
        <v>2</v>
      </c>
      <c r="DE278" s="11">
        <v>0.625</v>
      </c>
      <c r="DF278" s="11">
        <v>4</v>
      </c>
      <c r="DG278" s="11">
        <v>0.75</v>
      </c>
      <c r="DH278" s="11">
        <v>3.5</v>
      </c>
      <c r="DI278" s="42">
        <v>90</v>
      </c>
      <c r="DJ278" s="11">
        <v>11</v>
      </c>
      <c r="DK278" s="43" t="s">
        <v>5210</v>
      </c>
      <c r="DL278" s="90" t="s">
        <v>3796</v>
      </c>
      <c r="DM278" s="18">
        <v>0</v>
      </c>
      <c r="DN278" s="18" t="s">
        <v>5399</v>
      </c>
      <c r="DO278" t="s">
        <v>5069</v>
      </c>
      <c r="DP278">
        <v>65280</v>
      </c>
      <c r="DQ278" t="s">
        <v>5397</v>
      </c>
      <c r="DR278" s="16" t="s">
        <v>290</v>
      </c>
    </row>
    <row r="279" spans="1:122" x14ac:dyDescent="0.35">
      <c r="A279" s="158" t="s">
        <v>6697</v>
      </c>
      <c r="B279" s="11">
        <v>48.000000000000007</v>
      </c>
      <c r="C279">
        <v>30</v>
      </c>
      <c r="D279" t="s">
        <v>299</v>
      </c>
      <c r="E279" s="21" t="s">
        <v>290</v>
      </c>
      <c r="F279" s="11">
        <v>48.000000000000007</v>
      </c>
      <c r="G279" s="13">
        <v>47.250000000000007</v>
      </c>
      <c r="H279" s="11">
        <v>0.375</v>
      </c>
      <c r="I279" t="s">
        <v>290</v>
      </c>
      <c r="J279">
        <v>30</v>
      </c>
      <c r="K279" s="21" t="s">
        <v>290</v>
      </c>
      <c r="L279" s="1" t="s">
        <v>299</v>
      </c>
      <c r="M279" t="s">
        <v>290</v>
      </c>
      <c r="N279" s="159" t="s">
        <v>290</v>
      </c>
      <c r="P279" s="18" t="s">
        <v>290</v>
      </c>
      <c r="Q279" s="18" t="s">
        <v>290</v>
      </c>
      <c r="S279" t="s">
        <v>290</v>
      </c>
      <c r="T279" t="s">
        <v>290</v>
      </c>
      <c r="V279" t="s">
        <v>290</v>
      </c>
      <c r="X279" s="158" t="s">
        <v>6697</v>
      </c>
      <c r="Y279" s="11">
        <v>48.000000000000007</v>
      </c>
      <c r="Z279">
        <v>30</v>
      </c>
      <c r="AA279" t="s">
        <v>299</v>
      </c>
      <c r="AB279" s="21" t="s">
        <v>290</v>
      </c>
      <c r="AC279" s="11">
        <v>48.000000000000007</v>
      </c>
      <c r="AD279" s="13">
        <v>47.250000000000007</v>
      </c>
      <c r="AE279" s="11">
        <v>0.375</v>
      </c>
      <c r="AF279" t="s">
        <v>290</v>
      </c>
      <c r="AG279">
        <v>30</v>
      </c>
      <c r="AH279" s="21" t="s">
        <v>290</v>
      </c>
      <c r="AI279" s="1" t="s">
        <v>299</v>
      </c>
      <c r="AJ279" t="s">
        <v>290</v>
      </c>
      <c r="AK279" s="159" t="s">
        <v>290</v>
      </c>
      <c r="CO279" t="s">
        <v>4097</v>
      </c>
      <c r="CP279">
        <v>4.3825000000000003</v>
      </c>
      <c r="CR279" t="s">
        <v>5475</v>
      </c>
      <c r="CS279" s="16" t="s">
        <v>290</v>
      </c>
      <c r="CT279" s="14">
        <v>600</v>
      </c>
      <c r="CU279" s="14">
        <v>1.25</v>
      </c>
      <c r="CV279" s="11">
        <v>9</v>
      </c>
      <c r="CW279" s="11" t="s">
        <v>5398</v>
      </c>
      <c r="CX279" s="103">
        <v>1.25</v>
      </c>
      <c r="CY279" s="11">
        <v>2.5</v>
      </c>
      <c r="CZ279" s="42">
        <v>0.625</v>
      </c>
      <c r="DA279" s="107">
        <v>600</v>
      </c>
      <c r="DB279" s="18">
        <v>5.25</v>
      </c>
      <c r="DC279" s="18">
        <v>0.8125</v>
      </c>
      <c r="DD279" s="18">
        <v>2.5</v>
      </c>
      <c r="DE279" s="11">
        <v>0.625</v>
      </c>
      <c r="DF279" s="11">
        <v>4</v>
      </c>
      <c r="DG279" s="11">
        <v>0.75</v>
      </c>
      <c r="DH279" s="11">
        <v>3.875</v>
      </c>
      <c r="DI279" s="42">
        <v>90</v>
      </c>
      <c r="DJ279" s="11">
        <v>14</v>
      </c>
      <c r="DK279" s="43" t="s">
        <v>5212</v>
      </c>
      <c r="DL279" s="90" t="s">
        <v>3796</v>
      </c>
      <c r="DM279" s="18">
        <v>0</v>
      </c>
      <c r="DN279" s="18" t="s">
        <v>5399</v>
      </c>
      <c r="DO279" t="s">
        <v>5072</v>
      </c>
      <c r="DP279">
        <v>12800</v>
      </c>
      <c r="DQ279" t="s">
        <v>5397</v>
      </c>
      <c r="DR279" s="16" t="s">
        <v>290</v>
      </c>
    </row>
    <row r="280" spans="1:122" x14ac:dyDescent="0.35">
      <c r="A280" s="158" t="s">
        <v>6698</v>
      </c>
      <c r="B280" s="11">
        <v>48.000000000000007</v>
      </c>
      <c r="C280">
        <v>60</v>
      </c>
      <c r="D280" t="s">
        <v>299</v>
      </c>
      <c r="E280" s="21" t="s">
        <v>290</v>
      </c>
      <c r="F280" s="11">
        <v>48.000000000000007</v>
      </c>
      <c r="G280" s="13">
        <v>47.000000000000007</v>
      </c>
      <c r="H280" s="11">
        <v>0.5</v>
      </c>
      <c r="I280" t="s">
        <v>290</v>
      </c>
      <c r="J280">
        <v>60</v>
      </c>
      <c r="K280" s="21" t="s">
        <v>290</v>
      </c>
      <c r="L280" s="1" t="s">
        <v>299</v>
      </c>
      <c r="M280" t="s">
        <v>290</v>
      </c>
      <c r="N280" s="159" t="s">
        <v>290</v>
      </c>
      <c r="P280" s="18" t="s">
        <v>290</v>
      </c>
      <c r="Q280" s="18" t="s">
        <v>290</v>
      </c>
      <c r="S280" t="s">
        <v>290</v>
      </c>
      <c r="T280" t="s">
        <v>290</v>
      </c>
      <c r="V280" t="s">
        <v>290</v>
      </c>
      <c r="X280" s="158" t="s">
        <v>6698</v>
      </c>
      <c r="Y280" s="11">
        <v>48.000000000000007</v>
      </c>
      <c r="Z280">
        <v>60</v>
      </c>
      <c r="AA280" t="s">
        <v>299</v>
      </c>
      <c r="AB280" s="21" t="s">
        <v>290</v>
      </c>
      <c r="AC280" s="11">
        <v>48.000000000000007</v>
      </c>
      <c r="AD280" s="13">
        <v>47.000000000000007</v>
      </c>
      <c r="AE280" s="11">
        <v>0.5</v>
      </c>
      <c r="AF280" t="s">
        <v>290</v>
      </c>
      <c r="AG280">
        <v>60</v>
      </c>
      <c r="AH280" s="21" t="s">
        <v>290</v>
      </c>
      <c r="AI280" s="1" t="s">
        <v>299</v>
      </c>
      <c r="AJ280" t="s">
        <v>290</v>
      </c>
      <c r="AK280" s="159" t="s">
        <v>290</v>
      </c>
      <c r="CO280" t="s">
        <v>4098</v>
      </c>
      <c r="CP280">
        <v>4.3825000000000003</v>
      </c>
      <c r="CR280" t="s">
        <v>5476</v>
      </c>
      <c r="CS280" s="16" t="s">
        <v>290</v>
      </c>
      <c r="CT280" s="14">
        <v>600</v>
      </c>
      <c r="CU280" s="14">
        <v>1.5</v>
      </c>
      <c r="CV280" s="11">
        <v>9</v>
      </c>
      <c r="CW280" s="11" t="s">
        <v>5398</v>
      </c>
      <c r="CX280" s="103">
        <v>1.5</v>
      </c>
      <c r="CY280" s="11">
        <v>2.75</v>
      </c>
      <c r="CZ280" s="42">
        <v>0.625</v>
      </c>
      <c r="DA280" s="107">
        <v>600</v>
      </c>
      <c r="DB280" s="18">
        <v>6.125</v>
      </c>
      <c r="DC280" s="18">
        <v>0.875</v>
      </c>
      <c r="DD280" s="18">
        <v>2.875</v>
      </c>
      <c r="DE280" s="11">
        <v>0.75</v>
      </c>
      <c r="DF280" s="11">
        <v>4</v>
      </c>
      <c r="DG280" s="11">
        <v>0.875</v>
      </c>
      <c r="DH280" s="11">
        <v>4.5</v>
      </c>
      <c r="DI280" s="42">
        <v>90</v>
      </c>
      <c r="DJ280" s="11">
        <v>17</v>
      </c>
      <c r="DK280" s="43" t="s">
        <v>5214</v>
      </c>
      <c r="DL280" s="90" t="s">
        <v>3796</v>
      </c>
      <c r="DM280" s="18">
        <v>0</v>
      </c>
      <c r="DN280" s="18" t="s">
        <v>5399</v>
      </c>
      <c r="DO280" t="s">
        <v>5075</v>
      </c>
      <c r="DP280">
        <v>11861940</v>
      </c>
      <c r="DQ280" t="s">
        <v>5397</v>
      </c>
      <c r="DR280" s="16" t="s">
        <v>290</v>
      </c>
    </row>
    <row r="281" spans="1:122" x14ac:dyDescent="0.35">
      <c r="A281" s="158" t="s">
        <v>6699</v>
      </c>
      <c r="B281" s="11">
        <v>48</v>
      </c>
      <c r="C281" t="s">
        <v>6422</v>
      </c>
      <c r="D281" t="s">
        <v>299</v>
      </c>
      <c r="E281" s="21" t="s">
        <v>290</v>
      </c>
      <c r="F281" s="11">
        <v>48</v>
      </c>
      <c r="G281" s="13">
        <v>47.25</v>
      </c>
      <c r="H281" s="11">
        <v>0.375</v>
      </c>
      <c r="I281" t="s">
        <v>6422</v>
      </c>
      <c r="J281">
        <v>1</v>
      </c>
      <c r="K281" s="21" t="s">
        <v>290</v>
      </c>
      <c r="L281" s="1" t="s">
        <v>299</v>
      </c>
      <c r="M281" t="s">
        <v>290</v>
      </c>
      <c r="N281" s="159" t="s">
        <v>290</v>
      </c>
      <c r="P281" s="18" t="s">
        <v>290</v>
      </c>
      <c r="Q281" s="18" t="s">
        <v>290</v>
      </c>
      <c r="S281" t="s">
        <v>290</v>
      </c>
      <c r="T281" t="s">
        <v>290</v>
      </c>
      <c r="V281" t="s">
        <v>290</v>
      </c>
      <c r="X281" s="158" t="s">
        <v>6699</v>
      </c>
      <c r="Y281" s="11">
        <v>48</v>
      </c>
      <c r="Z281" t="s">
        <v>6422</v>
      </c>
      <c r="AA281" t="s">
        <v>299</v>
      </c>
      <c r="AB281" s="21" t="s">
        <v>290</v>
      </c>
      <c r="AC281" s="11">
        <v>48</v>
      </c>
      <c r="AD281" s="13">
        <v>47.25</v>
      </c>
      <c r="AE281" s="11">
        <v>0.375</v>
      </c>
      <c r="AF281" t="s">
        <v>6422</v>
      </c>
      <c r="AG281">
        <v>1</v>
      </c>
      <c r="AH281" s="21" t="s">
        <v>290</v>
      </c>
      <c r="AI281" s="1" t="s">
        <v>299</v>
      </c>
      <c r="AJ281" t="s">
        <v>290</v>
      </c>
      <c r="AK281" s="159" t="s">
        <v>290</v>
      </c>
      <c r="CO281" t="s">
        <v>4099</v>
      </c>
      <c r="CP281">
        <v>4.3825000000000003</v>
      </c>
      <c r="CR281" t="s">
        <v>5477</v>
      </c>
      <c r="CS281" s="16" t="s">
        <v>290</v>
      </c>
      <c r="CT281" s="14">
        <v>600</v>
      </c>
      <c r="CU281" s="14">
        <v>2</v>
      </c>
      <c r="CV281" s="11">
        <v>9</v>
      </c>
      <c r="CW281" s="11" t="s">
        <v>5398</v>
      </c>
      <c r="CX281" s="103">
        <v>2</v>
      </c>
      <c r="CY281" s="11">
        <v>3.25</v>
      </c>
      <c r="CZ281" s="42">
        <v>0.625</v>
      </c>
      <c r="DA281" s="107">
        <v>600</v>
      </c>
      <c r="DB281" s="18">
        <v>6.5</v>
      </c>
      <c r="DC281" s="18">
        <v>1</v>
      </c>
      <c r="DD281" s="18">
        <v>3.625</v>
      </c>
      <c r="DE281" s="11">
        <v>0.625</v>
      </c>
      <c r="DF281" s="11">
        <v>8</v>
      </c>
      <c r="DG281" s="11">
        <v>0.75</v>
      </c>
      <c r="DH281" s="11">
        <v>5</v>
      </c>
      <c r="DI281" s="42">
        <v>45</v>
      </c>
      <c r="DJ281" s="11">
        <v>21</v>
      </c>
      <c r="DK281" s="43" t="s">
        <v>5216</v>
      </c>
      <c r="DL281" s="90" t="s">
        <v>3796</v>
      </c>
      <c r="DM281" s="18">
        <v>0</v>
      </c>
      <c r="DN281" s="18" t="s">
        <v>5399</v>
      </c>
      <c r="DO281" t="s">
        <v>5078</v>
      </c>
      <c r="DP281">
        <v>1262987</v>
      </c>
      <c r="DQ281" t="s">
        <v>5397</v>
      </c>
      <c r="DR281" s="16" t="s">
        <v>290</v>
      </c>
    </row>
    <row r="282" spans="1:122" x14ac:dyDescent="0.35">
      <c r="A282" s="160" t="s">
        <v>6700</v>
      </c>
      <c r="B282" s="2">
        <v>48.000000000000007</v>
      </c>
      <c r="C282" s="2" t="s">
        <v>272</v>
      </c>
      <c r="D282" s="4" t="s">
        <v>299</v>
      </c>
      <c r="E282" s="22" t="s">
        <v>290</v>
      </c>
      <c r="F282" s="2">
        <v>48.000000000000007</v>
      </c>
      <c r="G282" s="5">
        <v>47.000000000000007</v>
      </c>
      <c r="H282" s="2">
        <v>0.5</v>
      </c>
      <c r="I282" s="4" t="s">
        <v>272</v>
      </c>
      <c r="J282" s="2">
        <v>2</v>
      </c>
      <c r="K282" s="22" t="s">
        <v>290</v>
      </c>
      <c r="L282" s="4" t="s">
        <v>299</v>
      </c>
      <c r="M282" s="4" t="s">
        <v>290</v>
      </c>
      <c r="N282" s="161" t="s">
        <v>290</v>
      </c>
      <c r="P282" s="18" t="s">
        <v>290</v>
      </c>
      <c r="Q282" s="18" t="s">
        <v>290</v>
      </c>
      <c r="S282" t="s">
        <v>290</v>
      </c>
      <c r="T282" t="s">
        <v>290</v>
      </c>
      <c r="V282" t="s">
        <v>290</v>
      </c>
      <c r="X282" s="160" t="s">
        <v>6700</v>
      </c>
      <c r="Y282" s="2">
        <v>48.000000000000007</v>
      </c>
      <c r="Z282" s="2" t="s">
        <v>272</v>
      </c>
      <c r="AA282" s="4" t="s">
        <v>299</v>
      </c>
      <c r="AB282" s="22" t="s">
        <v>290</v>
      </c>
      <c r="AC282" s="2">
        <v>48.000000000000007</v>
      </c>
      <c r="AD282" s="5">
        <v>47.000000000000007</v>
      </c>
      <c r="AE282" s="2">
        <v>0.5</v>
      </c>
      <c r="AF282" s="4" t="s">
        <v>272</v>
      </c>
      <c r="AG282" s="2">
        <v>2</v>
      </c>
      <c r="AH282" s="22" t="s">
        <v>290</v>
      </c>
      <c r="AI282" s="6" t="s">
        <v>299</v>
      </c>
      <c r="AJ282" s="4" t="s">
        <v>290</v>
      </c>
      <c r="AK282" s="161" t="s">
        <v>290</v>
      </c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51"/>
      <c r="CO282" t="s">
        <v>4100</v>
      </c>
      <c r="CP282">
        <v>4.3825000000000003</v>
      </c>
      <c r="CR282" t="s">
        <v>5478</v>
      </c>
      <c r="CS282" s="16" t="s">
        <v>290</v>
      </c>
      <c r="CT282" s="14">
        <v>600</v>
      </c>
      <c r="CU282" s="14">
        <v>2.5</v>
      </c>
      <c r="CV282" s="11">
        <v>9</v>
      </c>
      <c r="CW282" s="11" t="s">
        <v>5398</v>
      </c>
      <c r="CX282" s="103">
        <v>2.5</v>
      </c>
      <c r="CY282" s="11">
        <v>3.9375</v>
      </c>
      <c r="CZ282" s="42">
        <v>0.71875</v>
      </c>
      <c r="DA282" s="107">
        <v>600</v>
      </c>
      <c r="DB282" s="18">
        <v>7.5</v>
      </c>
      <c r="DC282" s="18">
        <v>1.125</v>
      </c>
      <c r="DD282" s="18">
        <v>4.125</v>
      </c>
      <c r="DE282" s="11">
        <v>0.75</v>
      </c>
      <c r="DF282" s="11">
        <v>8</v>
      </c>
      <c r="DG282" s="11">
        <v>0.875</v>
      </c>
      <c r="DH282" s="11">
        <v>5.875</v>
      </c>
      <c r="DI282" s="42">
        <v>45</v>
      </c>
      <c r="DJ282" s="11">
        <v>29</v>
      </c>
      <c r="DK282" s="43" t="s">
        <v>5218</v>
      </c>
      <c r="DL282" s="90" t="s">
        <v>3796</v>
      </c>
      <c r="DM282" s="18">
        <v>0</v>
      </c>
      <c r="DN282" s="18" t="s">
        <v>5399</v>
      </c>
      <c r="DO282" t="s">
        <v>5081</v>
      </c>
      <c r="DP282">
        <v>7448044</v>
      </c>
      <c r="DQ282" t="s">
        <v>5397</v>
      </c>
      <c r="DR282" s="16" t="s">
        <v>290</v>
      </c>
    </row>
    <row r="283" spans="1:122" x14ac:dyDescent="0.35">
      <c r="A283" s="153" t="s">
        <v>3</v>
      </c>
      <c r="B283" s="9">
        <v>0.125</v>
      </c>
      <c r="C283" s="9">
        <v>5</v>
      </c>
      <c r="D283" s="7" t="s">
        <v>3</v>
      </c>
      <c r="E283" s="166" t="s">
        <v>290</v>
      </c>
      <c r="F283" s="9">
        <v>0.40500000000000003</v>
      </c>
      <c r="G283" s="9">
        <v>0.33500000000000002</v>
      </c>
      <c r="H283" s="9">
        <v>3.5000000000000003E-2</v>
      </c>
      <c r="I283" s="9" t="s">
        <v>290</v>
      </c>
      <c r="J283" s="9">
        <v>5</v>
      </c>
      <c r="K283" s="166" t="s">
        <v>290</v>
      </c>
      <c r="L283" s="154" t="s">
        <v>290</v>
      </c>
      <c r="M283" s="10" t="s">
        <v>290</v>
      </c>
      <c r="N283" s="155" t="s">
        <v>290</v>
      </c>
      <c r="P283" s="18" t="s">
        <v>290</v>
      </c>
      <c r="Q283" s="18" t="s">
        <v>290</v>
      </c>
      <c r="S283" t="s">
        <v>290</v>
      </c>
      <c r="T283" t="s">
        <v>290</v>
      </c>
      <c r="V283" t="s">
        <v>290</v>
      </c>
      <c r="X283" s="153" t="s">
        <v>3</v>
      </c>
      <c r="Y283" s="9">
        <v>0.125</v>
      </c>
      <c r="Z283" s="9">
        <v>5</v>
      </c>
      <c r="AA283" s="7" t="s">
        <v>3</v>
      </c>
      <c r="AB283" s="166" t="s">
        <v>290</v>
      </c>
      <c r="AC283" s="9">
        <v>0.40500000000000003</v>
      </c>
      <c r="AD283" s="9">
        <v>0.33500000000000002</v>
      </c>
      <c r="AE283" s="9">
        <v>3.5000000000000003E-2</v>
      </c>
      <c r="AF283" s="9" t="s">
        <v>290</v>
      </c>
      <c r="AG283" s="9">
        <v>5</v>
      </c>
      <c r="AH283" s="166" t="s">
        <v>290</v>
      </c>
      <c r="AI283" s="154" t="s">
        <v>290</v>
      </c>
      <c r="AJ283" s="10" t="s">
        <v>290</v>
      </c>
      <c r="AK283" s="155" t="s">
        <v>290</v>
      </c>
      <c r="CC283" s="4"/>
      <c r="CD283" s="51"/>
      <c r="CE283" s="51"/>
      <c r="CF283" s="51"/>
      <c r="CG283" s="51"/>
      <c r="CH283" s="51"/>
      <c r="CI283" s="51"/>
      <c r="CJ283" s="51"/>
      <c r="CK283" s="51"/>
      <c r="CO283" t="s">
        <v>4101</v>
      </c>
      <c r="CP283">
        <v>4.3825000000000003</v>
      </c>
      <c r="CR283" t="s">
        <v>5479</v>
      </c>
      <c r="CS283" s="16" t="s">
        <v>290</v>
      </c>
      <c r="CT283" s="14">
        <v>600</v>
      </c>
      <c r="CU283" s="14">
        <v>3</v>
      </c>
      <c r="CV283" s="11">
        <v>9</v>
      </c>
      <c r="CW283" s="11" t="s">
        <v>5398</v>
      </c>
      <c r="CX283" s="103">
        <v>3</v>
      </c>
      <c r="CY283" s="11">
        <v>4.625</v>
      </c>
      <c r="CZ283" s="42">
        <v>0.8125</v>
      </c>
      <c r="DA283" s="107">
        <v>600</v>
      </c>
      <c r="DB283" s="18">
        <v>8.25</v>
      </c>
      <c r="DC283" s="14">
        <v>1.25</v>
      </c>
      <c r="DD283" s="18">
        <v>5</v>
      </c>
      <c r="DE283" s="11">
        <v>0.75</v>
      </c>
      <c r="DF283" s="11">
        <v>8</v>
      </c>
      <c r="DG283" s="11">
        <v>0.875</v>
      </c>
      <c r="DH283" s="11">
        <v>6.625</v>
      </c>
      <c r="DI283" s="42">
        <v>45</v>
      </c>
      <c r="DJ283" s="11">
        <v>38</v>
      </c>
      <c r="DK283" s="43" t="s">
        <v>5220</v>
      </c>
      <c r="DL283" s="90" t="s">
        <v>3796</v>
      </c>
      <c r="DM283" s="18">
        <v>0</v>
      </c>
      <c r="DN283" s="18" t="s">
        <v>5399</v>
      </c>
      <c r="DO283" t="s">
        <v>5084</v>
      </c>
      <c r="DP283">
        <v>16777215</v>
      </c>
      <c r="DQ283" t="s">
        <v>5397</v>
      </c>
      <c r="DR283" s="16" t="s">
        <v>290</v>
      </c>
    </row>
    <row r="284" spans="1:122" x14ac:dyDescent="0.35">
      <c r="A284" s="156" t="s">
        <v>318</v>
      </c>
      <c r="B284" s="11">
        <v>0.125</v>
      </c>
      <c r="C284" s="11">
        <v>5</v>
      </c>
      <c r="D284" t="s">
        <v>3</v>
      </c>
      <c r="E284" s="21" t="s">
        <v>290</v>
      </c>
      <c r="F284" s="11">
        <v>0.40500000000000003</v>
      </c>
      <c r="G284" s="12">
        <v>0.33500000000000002</v>
      </c>
      <c r="H284" s="11">
        <v>3.5000000000000003E-2</v>
      </c>
      <c r="I284" s="11" t="s">
        <v>290</v>
      </c>
      <c r="J284" s="11">
        <v>5</v>
      </c>
      <c r="K284" s="21" t="s">
        <v>290</v>
      </c>
      <c r="L284" s="11" t="s">
        <v>3</v>
      </c>
      <c r="M284" s="11" t="s">
        <v>290</v>
      </c>
      <c r="N284" s="157" t="s">
        <v>290</v>
      </c>
      <c r="P284"/>
      <c r="Q284"/>
      <c r="R284"/>
      <c r="X284" s="158" t="s">
        <v>318</v>
      </c>
      <c r="Y284" s="11">
        <v>0.125</v>
      </c>
      <c r="Z284" s="11">
        <v>5</v>
      </c>
      <c r="AA284" t="s">
        <v>3</v>
      </c>
      <c r="AB284" s="21" t="s">
        <v>290</v>
      </c>
      <c r="AC284" s="11">
        <v>0.40500000000000003</v>
      </c>
      <c r="AD284" s="12">
        <v>0.33500000000000002</v>
      </c>
      <c r="AE284" s="11">
        <v>3.5000000000000003E-2</v>
      </c>
      <c r="AF284" s="11" t="s">
        <v>290</v>
      </c>
      <c r="AG284" s="11">
        <v>5</v>
      </c>
      <c r="AH284" s="21" t="s">
        <v>290</v>
      </c>
      <c r="AI284" s="11" t="s">
        <v>3</v>
      </c>
      <c r="AJ284" s="11" t="s">
        <v>290</v>
      </c>
      <c r="AK284" s="157" t="s">
        <v>290</v>
      </c>
      <c r="CO284" t="s">
        <v>4102</v>
      </c>
      <c r="CP284">
        <v>4.3825000000000003</v>
      </c>
      <c r="CR284" t="s">
        <v>5480</v>
      </c>
      <c r="CS284" s="16" t="s">
        <v>290</v>
      </c>
      <c r="CT284" s="14">
        <v>600</v>
      </c>
      <c r="CU284" s="14">
        <v>3.5</v>
      </c>
      <c r="CV284" s="11">
        <v>9</v>
      </c>
      <c r="CW284" s="11" t="s">
        <v>5398</v>
      </c>
      <c r="CX284" s="103">
        <v>3.5</v>
      </c>
      <c r="CY284" s="11">
        <v>5.25</v>
      </c>
      <c r="CZ284" s="42">
        <v>0.875</v>
      </c>
      <c r="DA284" s="107">
        <v>600</v>
      </c>
      <c r="DB284" s="18">
        <v>9</v>
      </c>
      <c r="DC284" s="18">
        <v>1.375</v>
      </c>
      <c r="DD284" s="18">
        <v>5.5</v>
      </c>
      <c r="DE284" s="11">
        <v>0.875</v>
      </c>
      <c r="DF284" s="11">
        <v>8</v>
      </c>
      <c r="DG284" s="11">
        <v>1</v>
      </c>
      <c r="DH284" s="11">
        <v>7.25</v>
      </c>
      <c r="DI284" s="42">
        <v>45</v>
      </c>
      <c r="DJ284" s="11">
        <v>48</v>
      </c>
      <c r="DK284" s="43" t="s">
        <v>5222</v>
      </c>
      <c r="DL284" s="90" t="s">
        <v>3796</v>
      </c>
      <c r="DM284" s="18">
        <v>0</v>
      </c>
      <c r="DN284" s="18" t="s">
        <v>5399</v>
      </c>
      <c r="DO284" t="s">
        <v>5087</v>
      </c>
      <c r="DP284">
        <v>12632256</v>
      </c>
      <c r="DQ284" t="s">
        <v>5397</v>
      </c>
      <c r="DR284" s="16" t="s">
        <v>290</v>
      </c>
    </row>
    <row r="285" spans="1:122" x14ac:dyDescent="0.35">
      <c r="A285" s="156" t="s">
        <v>319</v>
      </c>
      <c r="B285">
        <v>0.125</v>
      </c>
      <c r="C285">
        <v>10</v>
      </c>
      <c r="D285" t="s">
        <v>3</v>
      </c>
      <c r="E285" s="21" t="s">
        <v>290</v>
      </c>
      <c r="F285">
        <v>0.40500000000000003</v>
      </c>
      <c r="G285" s="12">
        <v>0.30700000000000005</v>
      </c>
      <c r="H285">
        <v>4.9000000000000002E-2</v>
      </c>
      <c r="I285" t="s">
        <v>290</v>
      </c>
      <c r="J285">
        <v>10</v>
      </c>
      <c r="K285" s="21" t="s">
        <v>290</v>
      </c>
      <c r="L285" s="11" t="s">
        <v>3</v>
      </c>
      <c r="M285" s="11" t="s">
        <v>290</v>
      </c>
      <c r="N285" s="157" t="s">
        <v>290</v>
      </c>
      <c r="P285"/>
      <c r="Q285"/>
      <c r="R285"/>
      <c r="X285" s="158" t="s">
        <v>319</v>
      </c>
      <c r="Y285">
        <v>0.125</v>
      </c>
      <c r="Z285">
        <v>10</v>
      </c>
      <c r="AA285" t="s">
        <v>3</v>
      </c>
      <c r="AB285" s="21" t="s">
        <v>290</v>
      </c>
      <c r="AC285">
        <v>0.40500000000000003</v>
      </c>
      <c r="AD285" s="12">
        <v>0.30700000000000005</v>
      </c>
      <c r="AE285">
        <v>4.9000000000000002E-2</v>
      </c>
      <c r="AF285" t="s">
        <v>290</v>
      </c>
      <c r="AG285">
        <v>10</v>
      </c>
      <c r="AH285" s="21" t="s">
        <v>290</v>
      </c>
      <c r="AI285" s="11" t="s">
        <v>3</v>
      </c>
      <c r="AJ285" s="11" t="s">
        <v>290</v>
      </c>
      <c r="AK285" s="157" t="s">
        <v>290</v>
      </c>
      <c r="CO285" t="s">
        <v>4103</v>
      </c>
      <c r="CP285">
        <v>4.3825000000000003</v>
      </c>
      <c r="CR285" t="s">
        <v>5481</v>
      </c>
      <c r="CS285" s="16" t="s">
        <v>290</v>
      </c>
      <c r="CT285" s="14">
        <v>600</v>
      </c>
      <c r="CU285" s="14">
        <v>4</v>
      </c>
      <c r="CV285" s="11">
        <v>12</v>
      </c>
      <c r="CW285" s="11" t="s">
        <v>5398</v>
      </c>
      <c r="CX285" s="103">
        <v>4</v>
      </c>
      <c r="CY285" s="11">
        <v>6</v>
      </c>
      <c r="CZ285" s="42">
        <v>1</v>
      </c>
      <c r="DA285" s="107">
        <v>600</v>
      </c>
      <c r="DB285" s="18">
        <v>10.75</v>
      </c>
      <c r="DC285" s="18">
        <v>1.5</v>
      </c>
      <c r="DD285" s="18">
        <v>6.1875</v>
      </c>
      <c r="DE285" s="11">
        <v>0.875</v>
      </c>
      <c r="DF285" s="11">
        <v>8</v>
      </c>
      <c r="DG285" s="11">
        <v>1</v>
      </c>
      <c r="DH285" s="11">
        <v>8.5</v>
      </c>
      <c r="DI285" s="42">
        <v>45</v>
      </c>
      <c r="DJ285" s="11">
        <v>80</v>
      </c>
      <c r="DK285" s="43" t="s">
        <v>5224</v>
      </c>
      <c r="DL285" s="90" t="s">
        <v>3796</v>
      </c>
      <c r="DM285" s="18">
        <v>0</v>
      </c>
      <c r="DN285" s="18" t="s">
        <v>5399</v>
      </c>
      <c r="DO285" t="s">
        <v>5090</v>
      </c>
      <c r="DP285">
        <v>255</v>
      </c>
      <c r="DQ285" t="s">
        <v>5397</v>
      </c>
      <c r="DR285" s="16" t="s">
        <v>290</v>
      </c>
    </row>
    <row r="286" spans="1:122" x14ac:dyDescent="0.35">
      <c r="A286" s="158" t="s">
        <v>320</v>
      </c>
      <c r="B286">
        <v>0.125</v>
      </c>
      <c r="C286">
        <v>40</v>
      </c>
      <c r="D286" t="s">
        <v>3</v>
      </c>
      <c r="E286" s="21" t="s">
        <v>290</v>
      </c>
      <c r="F286">
        <v>0.40500000000000003</v>
      </c>
      <c r="G286" s="12">
        <v>0.26900000000000002</v>
      </c>
      <c r="H286">
        <v>6.8000000000000005E-2</v>
      </c>
      <c r="I286" t="s">
        <v>290</v>
      </c>
      <c r="J286">
        <v>40</v>
      </c>
      <c r="K286" s="21" t="s">
        <v>290</v>
      </c>
      <c r="L286" s="1" t="s">
        <v>3</v>
      </c>
      <c r="M286" s="11" t="s">
        <v>290</v>
      </c>
      <c r="N286" s="157" t="s">
        <v>290</v>
      </c>
      <c r="P286"/>
      <c r="Q286"/>
      <c r="R286"/>
      <c r="X286" s="158" t="s">
        <v>320</v>
      </c>
      <c r="Y286">
        <v>0.125</v>
      </c>
      <c r="Z286">
        <v>40</v>
      </c>
      <c r="AA286" t="s">
        <v>3</v>
      </c>
      <c r="AB286" s="21" t="s">
        <v>290</v>
      </c>
      <c r="AC286">
        <v>0.40500000000000003</v>
      </c>
      <c r="AD286" s="12">
        <v>0.26900000000000002</v>
      </c>
      <c r="AE286">
        <v>6.8000000000000005E-2</v>
      </c>
      <c r="AF286" t="s">
        <v>290</v>
      </c>
      <c r="AG286">
        <v>40</v>
      </c>
      <c r="AH286" s="21" t="s">
        <v>290</v>
      </c>
      <c r="AI286" s="1" t="s">
        <v>3</v>
      </c>
      <c r="AJ286" s="11" t="s">
        <v>290</v>
      </c>
      <c r="AK286" s="157" t="s">
        <v>290</v>
      </c>
      <c r="CO286" t="s">
        <v>4104</v>
      </c>
      <c r="CP286">
        <v>4.3825000000000003</v>
      </c>
      <c r="CR286" t="s">
        <v>5482</v>
      </c>
      <c r="CS286" s="16" t="s">
        <v>290</v>
      </c>
      <c r="CT286" s="14">
        <v>600</v>
      </c>
      <c r="CU286" s="14">
        <v>5</v>
      </c>
      <c r="CV286" s="11">
        <v>12</v>
      </c>
      <c r="CW286" s="11" t="s">
        <v>5398</v>
      </c>
      <c r="CX286" s="103">
        <v>5</v>
      </c>
      <c r="CY286" s="11">
        <v>7.5</v>
      </c>
      <c r="CZ286" s="42">
        <v>1.25</v>
      </c>
      <c r="DA286" s="107">
        <v>600</v>
      </c>
      <c r="DB286" s="18">
        <v>13</v>
      </c>
      <c r="DC286" s="18">
        <v>1.75</v>
      </c>
      <c r="DD286" s="18">
        <v>7.3125</v>
      </c>
      <c r="DE286" s="11">
        <v>1</v>
      </c>
      <c r="DF286" s="11">
        <v>8</v>
      </c>
      <c r="DG286" s="11">
        <v>1.125</v>
      </c>
      <c r="DH286" s="11">
        <v>10.5</v>
      </c>
      <c r="DI286" s="42">
        <v>45</v>
      </c>
      <c r="DJ286" s="11">
        <v>128</v>
      </c>
      <c r="DK286" s="43" t="s">
        <v>5226</v>
      </c>
      <c r="DL286" s="90" t="s">
        <v>3796</v>
      </c>
      <c r="DM286" s="18">
        <v>0</v>
      </c>
      <c r="DN286" s="18" t="s">
        <v>5399</v>
      </c>
      <c r="DO286" t="s">
        <v>5093</v>
      </c>
      <c r="DP286">
        <v>33023</v>
      </c>
      <c r="DQ286" t="s">
        <v>5397</v>
      </c>
      <c r="DR286" s="16" t="s">
        <v>290</v>
      </c>
    </row>
    <row r="287" spans="1:122" x14ac:dyDescent="0.35">
      <c r="A287" s="158" t="s">
        <v>6701</v>
      </c>
      <c r="B287">
        <v>0.125</v>
      </c>
      <c r="C287" t="s">
        <v>6422</v>
      </c>
      <c r="D287" t="s">
        <v>3</v>
      </c>
      <c r="E287" s="21" t="s">
        <v>290</v>
      </c>
      <c r="F287">
        <v>0.40500000000000003</v>
      </c>
      <c r="G287" s="12">
        <v>0.26900000000000002</v>
      </c>
      <c r="H287">
        <v>6.8000000000000005E-2</v>
      </c>
      <c r="I287" t="s">
        <v>6422</v>
      </c>
      <c r="J287">
        <v>1</v>
      </c>
      <c r="K287" s="21" t="s">
        <v>290</v>
      </c>
      <c r="L287" s="1" t="s">
        <v>3</v>
      </c>
      <c r="M287" s="11" t="s">
        <v>290</v>
      </c>
      <c r="N287" s="157" t="s">
        <v>290</v>
      </c>
      <c r="P287"/>
      <c r="Q287"/>
      <c r="R287"/>
      <c r="X287" s="158" t="s">
        <v>6701</v>
      </c>
      <c r="Y287">
        <v>0.125</v>
      </c>
      <c r="Z287" t="s">
        <v>6422</v>
      </c>
      <c r="AA287" t="s">
        <v>3</v>
      </c>
      <c r="AB287" s="21" t="s">
        <v>290</v>
      </c>
      <c r="AC287">
        <v>0.40500000000000003</v>
      </c>
      <c r="AD287" s="12">
        <v>0.26900000000000002</v>
      </c>
      <c r="AE287">
        <v>6.8000000000000005E-2</v>
      </c>
      <c r="AF287" t="s">
        <v>6422</v>
      </c>
      <c r="AG287">
        <v>1</v>
      </c>
      <c r="AH287" s="21" t="s">
        <v>290</v>
      </c>
      <c r="AI287" s="1" t="s">
        <v>3</v>
      </c>
      <c r="AJ287" s="11" t="s">
        <v>290</v>
      </c>
      <c r="AK287" s="157" t="s">
        <v>290</v>
      </c>
      <c r="CO287" t="s">
        <v>4105</v>
      </c>
      <c r="CP287">
        <v>4.3825000000000003</v>
      </c>
      <c r="CR287" t="s">
        <v>5483</v>
      </c>
      <c r="CS287" s="16" t="s">
        <v>290</v>
      </c>
      <c r="CT287" s="14">
        <v>600</v>
      </c>
      <c r="CU287" s="14">
        <v>6</v>
      </c>
      <c r="CV287" s="11">
        <v>12</v>
      </c>
      <c r="CW287" s="11" t="s">
        <v>5398</v>
      </c>
      <c r="CX287" s="103">
        <v>6</v>
      </c>
      <c r="CY287" s="11">
        <v>8.75</v>
      </c>
      <c r="CZ287" s="42">
        <v>1.375</v>
      </c>
      <c r="DA287" s="107">
        <v>600</v>
      </c>
      <c r="DB287" s="18">
        <v>14</v>
      </c>
      <c r="DC287" s="18">
        <v>1.875</v>
      </c>
      <c r="DD287" s="18">
        <v>8.5</v>
      </c>
      <c r="DE287" s="11">
        <v>1</v>
      </c>
      <c r="DF287" s="11">
        <v>12</v>
      </c>
      <c r="DG287" s="11">
        <v>1.125</v>
      </c>
      <c r="DH287" s="11">
        <v>11.5</v>
      </c>
      <c r="DI287" s="42">
        <v>30</v>
      </c>
      <c r="DJ287" s="11">
        <v>158</v>
      </c>
      <c r="DK287" s="43" t="s">
        <v>5228</v>
      </c>
      <c r="DL287" s="90" t="s">
        <v>3796</v>
      </c>
      <c r="DM287" s="18">
        <v>0</v>
      </c>
      <c r="DN287" s="18" t="s">
        <v>5399</v>
      </c>
      <c r="DO287" t="s">
        <v>5078</v>
      </c>
      <c r="DP287">
        <v>1262987</v>
      </c>
      <c r="DQ287" t="s">
        <v>5397</v>
      </c>
      <c r="DR287" s="16" t="s">
        <v>290</v>
      </c>
    </row>
    <row r="288" spans="1:122" x14ac:dyDescent="0.35">
      <c r="A288" s="158" t="s">
        <v>321</v>
      </c>
      <c r="B288">
        <v>0.125</v>
      </c>
      <c r="C288">
        <v>80</v>
      </c>
      <c r="D288" t="s">
        <v>3</v>
      </c>
      <c r="E288" s="21" t="s">
        <v>290</v>
      </c>
      <c r="F288">
        <v>0.40500000000000003</v>
      </c>
      <c r="G288" s="12">
        <v>0.21500000000000002</v>
      </c>
      <c r="H288">
        <v>9.5000000000000001E-2</v>
      </c>
      <c r="I288" t="s">
        <v>290</v>
      </c>
      <c r="J288">
        <v>80</v>
      </c>
      <c r="K288" s="21" t="s">
        <v>290</v>
      </c>
      <c r="L288" s="1" t="s">
        <v>3</v>
      </c>
      <c r="M288" t="s">
        <v>290</v>
      </c>
      <c r="N288" s="159" t="s">
        <v>290</v>
      </c>
      <c r="P288"/>
      <c r="Q288"/>
      <c r="R288"/>
      <c r="X288" s="158" t="s">
        <v>321</v>
      </c>
      <c r="Y288">
        <v>0.125</v>
      </c>
      <c r="Z288">
        <v>80</v>
      </c>
      <c r="AA288" t="s">
        <v>3</v>
      </c>
      <c r="AB288" s="21" t="s">
        <v>290</v>
      </c>
      <c r="AC288">
        <v>0.40500000000000003</v>
      </c>
      <c r="AD288" s="12">
        <v>0.21500000000000002</v>
      </c>
      <c r="AE288">
        <v>9.5000000000000001E-2</v>
      </c>
      <c r="AF288" t="s">
        <v>290</v>
      </c>
      <c r="AG288">
        <v>80</v>
      </c>
      <c r="AH288" s="21" t="s">
        <v>290</v>
      </c>
      <c r="AI288" s="1" t="s">
        <v>3</v>
      </c>
      <c r="AJ288" t="s">
        <v>290</v>
      </c>
      <c r="AK288" s="159" t="s">
        <v>290</v>
      </c>
      <c r="CO288" t="s">
        <v>4106</v>
      </c>
      <c r="CP288">
        <v>4.6224999999999996</v>
      </c>
      <c r="CR288" t="s">
        <v>5484</v>
      </c>
      <c r="CS288" s="16" t="s">
        <v>290</v>
      </c>
      <c r="CT288" s="14">
        <v>600</v>
      </c>
      <c r="CU288" s="14">
        <v>8</v>
      </c>
      <c r="CV288" s="11">
        <v>12</v>
      </c>
      <c r="CW288" s="11" t="s">
        <v>5398</v>
      </c>
      <c r="CX288" s="103">
        <v>8</v>
      </c>
      <c r="CY288" s="11">
        <v>10.75</v>
      </c>
      <c r="CZ288" s="42">
        <v>1.375</v>
      </c>
      <c r="DA288" s="107">
        <v>600</v>
      </c>
      <c r="DB288" s="18">
        <v>16.5</v>
      </c>
      <c r="DC288" s="18">
        <v>2.1875</v>
      </c>
      <c r="DD288" s="18">
        <v>10.625</v>
      </c>
      <c r="DE288" s="11">
        <v>1.125</v>
      </c>
      <c r="DF288" s="11">
        <v>12</v>
      </c>
      <c r="DG288" s="11">
        <v>1.25</v>
      </c>
      <c r="DH288" s="11">
        <v>13.75</v>
      </c>
      <c r="DI288" s="42">
        <v>30</v>
      </c>
      <c r="DJ288" s="11">
        <v>215</v>
      </c>
      <c r="DK288" s="43" t="s">
        <v>5230</v>
      </c>
      <c r="DL288" s="90" t="s">
        <v>3796</v>
      </c>
      <c r="DM288" s="18">
        <v>0</v>
      </c>
      <c r="DN288" s="18" t="s">
        <v>5399</v>
      </c>
      <c r="DO288" t="s">
        <v>5098</v>
      </c>
      <c r="DP288">
        <v>65535</v>
      </c>
      <c r="DQ288" t="s">
        <v>5397</v>
      </c>
      <c r="DR288" s="16" t="s">
        <v>290</v>
      </c>
    </row>
    <row r="289" spans="1:122" x14ac:dyDescent="0.35">
      <c r="A289" s="160" t="s">
        <v>322</v>
      </c>
      <c r="B289" s="4">
        <v>0.125</v>
      </c>
      <c r="C289" s="4" t="s">
        <v>272</v>
      </c>
      <c r="D289" s="4" t="s">
        <v>3</v>
      </c>
      <c r="E289" s="22" t="s">
        <v>290</v>
      </c>
      <c r="F289" s="4">
        <v>0.40500000000000003</v>
      </c>
      <c r="G289" s="3">
        <v>0.21500000000000002</v>
      </c>
      <c r="H289" s="4">
        <v>9.5000000000000001E-2</v>
      </c>
      <c r="I289" s="4" t="s">
        <v>272</v>
      </c>
      <c r="J289" s="4">
        <v>2</v>
      </c>
      <c r="K289" s="22" t="s">
        <v>290</v>
      </c>
      <c r="L289" s="6" t="s">
        <v>3</v>
      </c>
      <c r="M289" s="4" t="s">
        <v>290</v>
      </c>
      <c r="N289" s="161" t="s">
        <v>290</v>
      </c>
      <c r="P289"/>
      <c r="Q289"/>
      <c r="R289"/>
      <c r="X289" s="160" t="s">
        <v>322</v>
      </c>
      <c r="Y289" s="4">
        <v>0.125</v>
      </c>
      <c r="Z289" s="4" t="s">
        <v>272</v>
      </c>
      <c r="AA289" s="4" t="s">
        <v>3</v>
      </c>
      <c r="AB289" s="22" t="s">
        <v>290</v>
      </c>
      <c r="AC289" s="4">
        <v>0.40500000000000003</v>
      </c>
      <c r="AD289" s="3">
        <v>0.21500000000000002</v>
      </c>
      <c r="AE289" s="4">
        <v>9.5000000000000001E-2</v>
      </c>
      <c r="AF289" s="4" t="s">
        <v>272</v>
      </c>
      <c r="AG289" s="4">
        <v>2</v>
      </c>
      <c r="AH289" s="22" t="s">
        <v>290</v>
      </c>
      <c r="AI289" s="6" t="s">
        <v>3</v>
      </c>
      <c r="AJ289" s="4" t="s">
        <v>290</v>
      </c>
      <c r="AK289" s="161" t="s">
        <v>290</v>
      </c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51"/>
      <c r="CO289" t="s">
        <v>4107</v>
      </c>
      <c r="CP289">
        <v>4.6224999999999996</v>
      </c>
      <c r="CR289" t="s">
        <v>5485</v>
      </c>
      <c r="CS289" s="16" t="s">
        <v>290</v>
      </c>
      <c r="CT289" s="14">
        <v>600</v>
      </c>
      <c r="CU289" s="14">
        <v>10</v>
      </c>
      <c r="CV289" s="11">
        <v>12</v>
      </c>
      <c r="CW289" s="11" t="s">
        <v>5398</v>
      </c>
      <c r="CX289" s="103">
        <v>10</v>
      </c>
      <c r="CY289" s="11">
        <v>13.5</v>
      </c>
      <c r="CZ289" s="42">
        <v>1.75</v>
      </c>
      <c r="DA289" s="107">
        <v>600</v>
      </c>
      <c r="DB289" s="18">
        <v>20</v>
      </c>
      <c r="DC289" s="18">
        <v>2.5</v>
      </c>
      <c r="DD289" s="18">
        <v>12.75</v>
      </c>
      <c r="DE289" s="11">
        <v>1.25</v>
      </c>
      <c r="DF289" s="11">
        <v>16</v>
      </c>
      <c r="DG289" s="11">
        <v>1.375</v>
      </c>
      <c r="DH289" s="11">
        <v>17</v>
      </c>
      <c r="DI289" s="42">
        <v>22.5</v>
      </c>
      <c r="DJ289" s="11">
        <v>324</v>
      </c>
      <c r="DK289" s="43" t="s">
        <v>5232</v>
      </c>
      <c r="DL289" s="90" t="s">
        <v>3796</v>
      </c>
      <c r="DM289" s="18">
        <v>0</v>
      </c>
      <c r="DN289" s="18" t="s">
        <v>5399</v>
      </c>
      <c r="DO289" t="s">
        <v>5069</v>
      </c>
      <c r="DP289">
        <v>65280</v>
      </c>
      <c r="DQ289" t="s">
        <v>5397</v>
      </c>
      <c r="DR289" s="16" t="s">
        <v>290</v>
      </c>
    </row>
    <row r="290" spans="1:122" x14ac:dyDescent="0.35">
      <c r="A290" s="156" t="s">
        <v>323</v>
      </c>
      <c r="B290" s="11">
        <v>0.25</v>
      </c>
      <c r="C290" s="11">
        <v>5</v>
      </c>
      <c r="D290" t="s">
        <v>3</v>
      </c>
      <c r="E290" s="21" t="s">
        <v>290</v>
      </c>
      <c r="F290" s="11">
        <v>0.54</v>
      </c>
      <c r="G290" s="12">
        <v>0.44200000000000006</v>
      </c>
      <c r="H290" s="11">
        <v>4.9000000000000002E-2</v>
      </c>
      <c r="I290" s="11" t="s">
        <v>290</v>
      </c>
      <c r="J290" s="11">
        <v>5</v>
      </c>
      <c r="K290" s="21" t="s">
        <v>290</v>
      </c>
      <c r="L290" s="11" t="s">
        <v>3</v>
      </c>
      <c r="M290" t="s">
        <v>290</v>
      </c>
      <c r="N290" s="159" t="s">
        <v>290</v>
      </c>
      <c r="P290"/>
      <c r="Q290"/>
      <c r="R290"/>
      <c r="X290" s="156" t="s">
        <v>323</v>
      </c>
      <c r="Y290" s="11">
        <v>0.25</v>
      </c>
      <c r="Z290" s="11">
        <v>5</v>
      </c>
      <c r="AA290" t="s">
        <v>3</v>
      </c>
      <c r="AB290" s="21" t="s">
        <v>290</v>
      </c>
      <c r="AC290" s="11">
        <v>0.54</v>
      </c>
      <c r="AD290" s="12">
        <v>0.44200000000000006</v>
      </c>
      <c r="AE290" s="11">
        <v>4.9000000000000002E-2</v>
      </c>
      <c r="AF290" s="11" t="s">
        <v>290</v>
      </c>
      <c r="AG290" s="11">
        <v>5</v>
      </c>
      <c r="AH290" s="21" t="s">
        <v>290</v>
      </c>
      <c r="AI290" s="11" t="s">
        <v>3</v>
      </c>
      <c r="AJ290" t="s">
        <v>290</v>
      </c>
      <c r="AK290" s="159" t="s">
        <v>290</v>
      </c>
      <c r="CC290" s="4"/>
      <c r="CD290" s="51"/>
      <c r="CE290" s="51"/>
      <c r="CF290" s="51"/>
      <c r="CG290" s="51"/>
      <c r="CH290" s="51"/>
      <c r="CI290" s="51"/>
      <c r="CJ290" s="51"/>
      <c r="CK290" s="51"/>
      <c r="CO290" t="s">
        <v>4108</v>
      </c>
      <c r="CP290">
        <v>4.6224999999999996</v>
      </c>
      <c r="CR290" t="s">
        <v>5486</v>
      </c>
      <c r="CS290" s="16" t="s">
        <v>290</v>
      </c>
      <c r="CT290" s="14">
        <v>600</v>
      </c>
      <c r="CU290" s="14">
        <v>12</v>
      </c>
      <c r="CV290" s="11">
        <v>12</v>
      </c>
      <c r="CW290" s="11" t="s">
        <v>5398</v>
      </c>
      <c r="CX290" s="103">
        <v>12</v>
      </c>
      <c r="CY290" s="11">
        <v>15.75</v>
      </c>
      <c r="CZ290" s="42">
        <v>1.875</v>
      </c>
      <c r="DA290" s="107">
        <v>600</v>
      </c>
      <c r="DB290" s="18">
        <v>22</v>
      </c>
      <c r="DC290" s="18">
        <v>2.625</v>
      </c>
      <c r="DD290" s="18">
        <v>15</v>
      </c>
      <c r="DE290" s="11">
        <v>1.25</v>
      </c>
      <c r="DF290" s="11">
        <v>20</v>
      </c>
      <c r="DG290" s="11">
        <v>1.375</v>
      </c>
      <c r="DH290" s="11">
        <v>19.25</v>
      </c>
      <c r="DI290" s="42">
        <v>18</v>
      </c>
      <c r="DJ290" s="11">
        <v>500</v>
      </c>
      <c r="DK290" s="43" t="s">
        <v>5234</v>
      </c>
      <c r="DL290" s="90" t="s">
        <v>3796</v>
      </c>
      <c r="DM290" s="18">
        <v>0</v>
      </c>
      <c r="DN290" s="18" t="s">
        <v>5399</v>
      </c>
      <c r="DO290" t="s">
        <v>5072</v>
      </c>
      <c r="DP290">
        <v>12800</v>
      </c>
      <c r="DQ290" t="s">
        <v>5397</v>
      </c>
      <c r="DR290" s="16" t="s">
        <v>290</v>
      </c>
    </row>
    <row r="291" spans="1:122" x14ac:dyDescent="0.35">
      <c r="A291" s="156" t="s">
        <v>324</v>
      </c>
      <c r="B291">
        <v>0.25</v>
      </c>
      <c r="C291">
        <v>10</v>
      </c>
      <c r="D291" t="s">
        <v>3</v>
      </c>
      <c r="E291" s="21" t="s">
        <v>290</v>
      </c>
      <c r="F291">
        <v>0.54</v>
      </c>
      <c r="G291" s="12">
        <v>0.41000000000000003</v>
      </c>
      <c r="H291">
        <v>6.5000000000000002E-2</v>
      </c>
      <c r="I291" t="s">
        <v>290</v>
      </c>
      <c r="J291">
        <v>10</v>
      </c>
      <c r="K291" s="21" t="s">
        <v>290</v>
      </c>
      <c r="L291" s="11" t="s">
        <v>3</v>
      </c>
      <c r="M291" t="s">
        <v>290</v>
      </c>
      <c r="N291" s="159" t="s">
        <v>290</v>
      </c>
      <c r="P291"/>
      <c r="Q291"/>
      <c r="R291"/>
      <c r="X291" s="156" t="s">
        <v>324</v>
      </c>
      <c r="Y291">
        <v>0.25</v>
      </c>
      <c r="Z291">
        <v>10</v>
      </c>
      <c r="AA291" t="s">
        <v>3</v>
      </c>
      <c r="AB291" s="21" t="s">
        <v>290</v>
      </c>
      <c r="AC291">
        <v>0.54</v>
      </c>
      <c r="AD291" s="12">
        <v>0.41000000000000003</v>
      </c>
      <c r="AE291">
        <v>6.5000000000000002E-2</v>
      </c>
      <c r="AF291" t="s">
        <v>290</v>
      </c>
      <c r="AG291">
        <v>10</v>
      </c>
      <c r="AH291" s="21" t="s">
        <v>290</v>
      </c>
      <c r="AI291" s="11" t="s">
        <v>3</v>
      </c>
      <c r="AJ291" t="s">
        <v>290</v>
      </c>
      <c r="AK291" s="159" t="s">
        <v>290</v>
      </c>
      <c r="CO291" t="s">
        <v>4109</v>
      </c>
      <c r="CP291">
        <v>4.6224999999999996</v>
      </c>
      <c r="CR291" t="s">
        <v>5487</v>
      </c>
      <c r="CS291" s="16" t="s">
        <v>290</v>
      </c>
      <c r="CT291" s="45">
        <v>600</v>
      </c>
      <c r="CU291" s="45">
        <v>14</v>
      </c>
      <c r="CV291" s="48">
        <v>12</v>
      </c>
      <c r="CW291" s="48" t="s">
        <v>5398</v>
      </c>
      <c r="CX291" s="104">
        <v>14</v>
      </c>
      <c r="CY291" s="48">
        <v>17</v>
      </c>
      <c r="CZ291" s="46">
        <v>1.5</v>
      </c>
      <c r="DA291" s="107">
        <v>600</v>
      </c>
      <c r="DB291" s="47">
        <v>23.75</v>
      </c>
      <c r="DC291" s="47">
        <v>2.75</v>
      </c>
      <c r="DD291" s="47">
        <v>16.25</v>
      </c>
      <c r="DE291" s="48">
        <v>1.375</v>
      </c>
      <c r="DF291" s="48">
        <v>20</v>
      </c>
      <c r="DG291" s="48">
        <v>1.5</v>
      </c>
      <c r="DH291" s="48">
        <v>20.75</v>
      </c>
      <c r="DI291" s="46">
        <v>18</v>
      </c>
      <c r="DJ291" s="48">
        <v>417</v>
      </c>
      <c r="DK291" s="43" t="s">
        <v>5236</v>
      </c>
      <c r="DL291" s="90" t="s">
        <v>3796</v>
      </c>
      <c r="DM291" s="18">
        <v>0</v>
      </c>
      <c r="DN291" s="18" t="s">
        <v>5399</v>
      </c>
      <c r="DO291" t="s">
        <v>5105</v>
      </c>
      <c r="DP291">
        <v>16711680</v>
      </c>
      <c r="DQ291" t="s">
        <v>5397</v>
      </c>
      <c r="DR291" s="16" t="s">
        <v>290</v>
      </c>
    </row>
    <row r="292" spans="1:122" x14ac:dyDescent="0.35">
      <c r="A292" s="158" t="s">
        <v>325</v>
      </c>
      <c r="B292">
        <v>0.25</v>
      </c>
      <c r="C292">
        <v>40</v>
      </c>
      <c r="D292" t="s">
        <v>3</v>
      </c>
      <c r="E292" s="21" t="s">
        <v>290</v>
      </c>
      <c r="F292">
        <v>0.54</v>
      </c>
      <c r="G292" s="12">
        <v>0.36400000000000005</v>
      </c>
      <c r="H292">
        <v>8.7999999999999995E-2</v>
      </c>
      <c r="I292" t="s">
        <v>290</v>
      </c>
      <c r="J292">
        <v>40</v>
      </c>
      <c r="K292" s="21" t="s">
        <v>290</v>
      </c>
      <c r="L292" s="1" t="s">
        <v>3</v>
      </c>
      <c r="M292" t="s">
        <v>290</v>
      </c>
      <c r="N292" s="159" t="s">
        <v>290</v>
      </c>
      <c r="P292"/>
      <c r="Q292"/>
      <c r="R292"/>
      <c r="X292" s="158" t="s">
        <v>325</v>
      </c>
      <c r="Y292">
        <v>0.25</v>
      </c>
      <c r="Z292">
        <v>40</v>
      </c>
      <c r="AA292" t="s">
        <v>3</v>
      </c>
      <c r="AB292" s="21" t="s">
        <v>290</v>
      </c>
      <c r="AC292">
        <v>0.54</v>
      </c>
      <c r="AD292" s="12">
        <v>0.36400000000000005</v>
      </c>
      <c r="AE292">
        <v>8.7999999999999995E-2</v>
      </c>
      <c r="AF292" t="s">
        <v>290</v>
      </c>
      <c r="AG292">
        <v>40</v>
      </c>
      <c r="AH292" s="21" t="s">
        <v>290</v>
      </c>
      <c r="AI292" s="1" t="s">
        <v>3</v>
      </c>
      <c r="AJ292" t="s">
        <v>290</v>
      </c>
      <c r="AK292" s="159" t="s">
        <v>290</v>
      </c>
      <c r="CO292" t="s">
        <v>4110</v>
      </c>
      <c r="CP292">
        <v>4.6224999999999996</v>
      </c>
      <c r="CR292" t="s">
        <v>5488</v>
      </c>
      <c r="CS292" s="16" t="s">
        <v>290</v>
      </c>
      <c r="CT292" s="14">
        <v>600</v>
      </c>
      <c r="CU292" s="14">
        <v>14</v>
      </c>
      <c r="CV292" s="98">
        <v>14</v>
      </c>
      <c r="CW292" s="98" t="s">
        <v>5398</v>
      </c>
      <c r="CX292" s="103">
        <v>14</v>
      </c>
      <c r="CY292" s="11">
        <v>17</v>
      </c>
      <c r="CZ292" s="42">
        <v>1.5</v>
      </c>
      <c r="DA292" s="107">
        <v>600</v>
      </c>
      <c r="DB292" s="18">
        <v>23.75</v>
      </c>
      <c r="DC292" s="18">
        <v>2.75</v>
      </c>
      <c r="DD292" s="18">
        <v>16.25</v>
      </c>
      <c r="DE292" s="11">
        <v>1.375</v>
      </c>
      <c r="DF292" s="11">
        <v>20</v>
      </c>
      <c r="DG292" s="11">
        <v>1.5</v>
      </c>
      <c r="DH292" s="11">
        <v>20.75</v>
      </c>
      <c r="DI292" s="42">
        <v>18</v>
      </c>
      <c r="DJ292" s="11" t="s">
        <v>174</v>
      </c>
      <c r="DK292" s="43" t="s">
        <v>5236</v>
      </c>
      <c r="DL292" s="90" t="s">
        <v>3796</v>
      </c>
      <c r="DM292" s="18">
        <v>0</v>
      </c>
      <c r="DN292" s="18" t="s">
        <v>5399</v>
      </c>
      <c r="DO292" t="s">
        <v>5105</v>
      </c>
      <c r="DP292">
        <v>16711680</v>
      </c>
      <c r="DQ292" t="s">
        <v>5397</v>
      </c>
      <c r="DR292" s="16" t="s">
        <v>290</v>
      </c>
    </row>
    <row r="293" spans="1:122" x14ac:dyDescent="0.35">
      <c r="A293" s="158" t="s">
        <v>6702</v>
      </c>
      <c r="B293">
        <v>0.25</v>
      </c>
      <c r="C293" t="s">
        <v>6422</v>
      </c>
      <c r="D293" t="s">
        <v>3</v>
      </c>
      <c r="E293" s="21" t="s">
        <v>290</v>
      </c>
      <c r="F293">
        <v>0.54</v>
      </c>
      <c r="G293" s="12">
        <v>0.36400000000000005</v>
      </c>
      <c r="H293">
        <v>8.7999999999999995E-2</v>
      </c>
      <c r="I293" t="s">
        <v>6422</v>
      </c>
      <c r="J293">
        <v>1</v>
      </c>
      <c r="K293" s="21" t="s">
        <v>290</v>
      </c>
      <c r="L293" s="1" t="s">
        <v>3</v>
      </c>
      <c r="M293" t="s">
        <v>290</v>
      </c>
      <c r="N293" s="159" t="s">
        <v>290</v>
      </c>
      <c r="P293"/>
      <c r="Q293"/>
      <c r="R293"/>
      <c r="X293" s="158" t="s">
        <v>6702</v>
      </c>
      <c r="Y293">
        <v>0.25</v>
      </c>
      <c r="Z293" t="s">
        <v>6422</v>
      </c>
      <c r="AA293" t="s">
        <v>3</v>
      </c>
      <c r="AB293" s="21" t="s">
        <v>290</v>
      </c>
      <c r="AC293">
        <v>0.54</v>
      </c>
      <c r="AD293" s="12">
        <v>0.36400000000000005</v>
      </c>
      <c r="AE293">
        <v>8.7999999999999995E-2</v>
      </c>
      <c r="AF293" t="s">
        <v>6422</v>
      </c>
      <c r="AG293">
        <v>1</v>
      </c>
      <c r="AH293" s="21" t="s">
        <v>290</v>
      </c>
      <c r="AI293" s="1" t="s">
        <v>3</v>
      </c>
      <c r="AJ293" t="s">
        <v>290</v>
      </c>
      <c r="AK293" s="159" t="s">
        <v>290</v>
      </c>
      <c r="CO293" t="s">
        <v>4111</v>
      </c>
      <c r="CP293">
        <v>4.6224999999999996</v>
      </c>
      <c r="CR293" t="s">
        <v>5489</v>
      </c>
      <c r="CS293" s="16" t="s">
        <v>290</v>
      </c>
      <c r="CT293" s="14">
        <v>600</v>
      </c>
      <c r="CU293" s="14">
        <v>14</v>
      </c>
      <c r="CV293" s="98">
        <v>16</v>
      </c>
      <c r="CW293" s="98" t="s">
        <v>5398</v>
      </c>
      <c r="CX293" s="103">
        <v>14</v>
      </c>
      <c r="CY293" s="11">
        <v>17</v>
      </c>
      <c r="CZ293" s="42">
        <v>1.5</v>
      </c>
      <c r="DA293" s="107">
        <v>600</v>
      </c>
      <c r="DB293" s="18">
        <v>23.75</v>
      </c>
      <c r="DC293" s="18">
        <v>2.75</v>
      </c>
      <c r="DD293" s="18">
        <v>16.25</v>
      </c>
      <c r="DE293" s="11">
        <v>1.375</v>
      </c>
      <c r="DF293" s="11">
        <v>20</v>
      </c>
      <c r="DG293" s="11">
        <v>1.5</v>
      </c>
      <c r="DH293" s="11">
        <v>20.75</v>
      </c>
      <c r="DI293" s="42">
        <v>18</v>
      </c>
      <c r="DJ293" s="11" t="s">
        <v>174</v>
      </c>
      <c r="DK293" s="43" t="s">
        <v>5236</v>
      </c>
      <c r="DL293" s="90" t="s">
        <v>3796</v>
      </c>
      <c r="DM293" s="18">
        <v>0</v>
      </c>
      <c r="DN293" s="18" t="s">
        <v>5399</v>
      </c>
      <c r="DO293" t="s">
        <v>5105</v>
      </c>
      <c r="DP293">
        <v>16711680</v>
      </c>
      <c r="DQ293" t="s">
        <v>5397</v>
      </c>
      <c r="DR293" s="16" t="s">
        <v>290</v>
      </c>
    </row>
    <row r="294" spans="1:122" x14ac:dyDescent="0.35">
      <c r="A294" s="158" t="s">
        <v>326</v>
      </c>
      <c r="B294">
        <v>0.25</v>
      </c>
      <c r="C294">
        <v>80</v>
      </c>
      <c r="D294" t="s">
        <v>3</v>
      </c>
      <c r="E294" s="21" t="s">
        <v>290</v>
      </c>
      <c r="F294">
        <v>0.54</v>
      </c>
      <c r="G294" s="12">
        <v>0.30200000000000005</v>
      </c>
      <c r="H294">
        <v>0.11899999999999999</v>
      </c>
      <c r="I294" t="s">
        <v>290</v>
      </c>
      <c r="J294">
        <v>80</v>
      </c>
      <c r="K294" s="21" t="s">
        <v>290</v>
      </c>
      <c r="L294" s="1" t="s">
        <v>3</v>
      </c>
      <c r="M294" t="s">
        <v>290</v>
      </c>
      <c r="N294" s="159" t="s">
        <v>290</v>
      </c>
      <c r="P294"/>
      <c r="Q294"/>
      <c r="R294"/>
      <c r="X294" s="158" t="s">
        <v>326</v>
      </c>
      <c r="Y294">
        <v>0.25</v>
      </c>
      <c r="Z294">
        <v>80</v>
      </c>
      <c r="AA294" t="s">
        <v>3</v>
      </c>
      <c r="AB294" s="21" t="s">
        <v>290</v>
      </c>
      <c r="AC294">
        <v>0.54</v>
      </c>
      <c r="AD294" s="12">
        <v>0.30200000000000005</v>
      </c>
      <c r="AE294">
        <v>0.11899999999999999</v>
      </c>
      <c r="AF294" t="s">
        <v>290</v>
      </c>
      <c r="AG294">
        <v>80</v>
      </c>
      <c r="AH294" s="21" t="s">
        <v>290</v>
      </c>
      <c r="AI294" s="1" t="s">
        <v>3</v>
      </c>
      <c r="AJ294" t="s">
        <v>290</v>
      </c>
      <c r="AK294" s="159" t="s">
        <v>290</v>
      </c>
      <c r="CO294" t="s">
        <v>4112</v>
      </c>
      <c r="CP294">
        <v>4.6224999999999996</v>
      </c>
      <c r="CR294" t="s">
        <v>5490</v>
      </c>
      <c r="CS294" s="16" t="s">
        <v>290</v>
      </c>
      <c r="CT294" s="14">
        <v>600</v>
      </c>
      <c r="CU294" s="14">
        <v>14</v>
      </c>
      <c r="CV294" s="98">
        <v>18</v>
      </c>
      <c r="CW294" s="98" t="s">
        <v>5398</v>
      </c>
      <c r="CX294" s="103">
        <v>14</v>
      </c>
      <c r="CY294" s="11">
        <v>17</v>
      </c>
      <c r="CZ294" s="42">
        <v>1.5</v>
      </c>
      <c r="DA294" s="107">
        <v>600</v>
      </c>
      <c r="DB294" s="18">
        <v>23.75</v>
      </c>
      <c r="DC294" s="18">
        <v>2.75</v>
      </c>
      <c r="DD294" s="18">
        <v>16.25</v>
      </c>
      <c r="DE294" s="11">
        <v>1.375</v>
      </c>
      <c r="DF294" s="11">
        <v>20</v>
      </c>
      <c r="DG294" s="11">
        <v>1.5</v>
      </c>
      <c r="DH294" s="11">
        <v>20.75</v>
      </c>
      <c r="DI294" s="42">
        <v>18</v>
      </c>
      <c r="DJ294" s="11" t="s">
        <v>174</v>
      </c>
      <c r="DK294" s="43" t="s">
        <v>5236</v>
      </c>
      <c r="DL294" s="90" t="s">
        <v>3796</v>
      </c>
      <c r="DM294" s="18">
        <v>0</v>
      </c>
      <c r="DN294" s="18" t="s">
        <v>5399</v>
      </c>
      <c r="DO294" t="s">
        <v>5105</v>
      </c>
      <c r="DP294">
        <v>16711680</v>
      </c>
      <c r="DQ294" t="s">
        <v>5397</v>
      </c>
      <c r="DR294" s="16" t="s">
        <v>290</v>
      </c>
    </row>
    <row r="295" spans="1:122" x14ac:dyDescent="0.35">
      <c r="A295" s="160" t="s">
        <v>327</v>
      </c>
      <c r="B295" s="4">
        <v>0.25</v>
      </c>
      <c r="C295" s="4" t="s">
        <v>272</v>
      </c>
      <c r="D295" s="4" t="s">
        <v>3</v>
      </c>
      <c r="E295" s="22" t="s">
        <v>290</v>
      </c>
      <c r="F295" s="4">
        <v>0.54</v>
      </c>
      <c r="G295" s="3">
        <v>0.30200000000000005</v>
      </c>
      <c r="H295" s="4">
        <v>0.11899999999999999</v>
      </c>
      <c r="I295" s="4" t="s">
        <v>272</v>
      </c>
      <c r="J295" s="4">
        <v>2</v>
      </c>
      <c r="K295" s="22" t="s">
        <v>290</v>
      </c>
      <c r="L295" s="6" t="s">
        <v>3</v>
      </c>
      <c r="M295" s="4" t="s">
        <v>290</v>
      </c>
      <c r="N295" s="161" t="s">
        <v>290</v>
      </c>
      <c r="P295"/>
      <c r="Q295"/>
      <c r="R295"/>
      <c r="X295" s="160" t="s">
        <v>327</v>
      </c>
      <c r="Y295" s="4">
        <v>0.25</v>
      </c>
      <c r="Z295" s="4" t="s">
        <v>272</v>
      </c>
      <c r="AA295" s="4" t="s">
        <v>3</v>
      </c>
      <c r="AB295" s="22" t="s">
        <v>290</v>
      </c>
      <c r="AC295" s="4">
        <v>0.54</v>
      </c>
      <c r="AD295" s="3">
        <v>0.30200000000000005</v>
      </c>
      <c r="AE295" s="4">
        <v>0.11899999999999999</v>
      </c>
      <c r="AF295" s="4" t="s">
        <v>272</v>
      </c>
      <c r="AG295" s="4">
        <v>2</v>
      </c>
      <c r="AH295" s="22" t="s">
        <v>290</v>
      </c>
      <c r="AI295" s="6" t="s">
        <v>3</v>
      </c>
      <c r="AJ295" s="4" t="s">
        <v>290</v>
      </c>
      <c r="AK295" s="161" t="s">
        <v>290</v>
      </c>
      <c r="CO295" t="s">
        <v>4113</v>
      </c>
      <c r="CP295">
        <v>4.6224999999999996</v>
      </c>
      <c r="CR295" t="s">
        <v>5491</v>
      </c>
      <c r="CS295" s="16" t="s">
        <v>290</v>
      </c>
      <c r="CT295" s="49">
        <v>600</v>
      </c>
      <c r="CU295" s="49">
        <v>14</v>
      </c>
      <c r="CV295" s="99">
        <v>20</v>
      </c>
      <c r="CW295" s="99" t="s">
        <v>5398</v>
      </c>
      <c r="CX295" s="105">
        <v>14</v>
      </c>
      <c r="CY295" s="2">
        <v>17</v>
      </c>
      <c r="CZ295" s="50">
        <v>1.5</v>
      </c>
      <c r="DA295" s="107">
        <v>600</v>
      </c>
      <c r="DB295" s="51">
        <v>23.75</v>
      </c>
      <c r="DC295" s="51">
        <v>2.75</v>
      </c>
      <c r="DD295" s="51">
        <v>16.25</v>
      </c>
      <c r="DE295" s="2">
        <v>1.375</v>
      </c>
      <c r="DF295" s="2">
        <v>20</v>
      </c>
      <c r="DG295" s="2">
        <v>1.5</v>
      </c>
      <c r="DH295" s="2">
        <v>20.75</v>
      </c>
      <c r="DI295" s="50">
        <v>18</v>
      </c>
      <c r="DJ295" s="2" t="s">
        <v>174</v>
      </c>
      <c r="DK295" s="43" t="s">
        <v>5236</v>
      </c>
      <c r="DL295" s="90" t="s">
        <v>3796</v>
      </c>
      <c r="DM295" s="18">
        <v>0</v>
      </c>
      <c r="DN295" s="18" t="s">
        <v>5399</v>
      </c>
      <c r="DO295" t="s">
        <v>5105</v>
      </c>
      <c r="DP295">
        <v>16711680</v>
      </c>
      <c r="DQ295" t="s">
        <v>5397</v>
      </c>
      <c r="DR295" s="16" t="s">
        <v>290</v>
      </c>
    </row>
    <row r="296" spans="1:122" x14ac:dyDescent="0.35">
      <c r="A296" s="156" t="s">
        <v>328</v>
      </c>
      <c r="B296" s="11">
        <v>0.37500000000000006</v>
      </c>
      <c r="C296" s="11">
        <v>5</v>
      </c>
      <c r="D296" t="s">
        <v>3</v>
      </c>
      <c r="E296" s="21" t="s">
        <v>290</v>
      </c>
      <c r="F296" s="11">
        <v>0.67500000000000004</v>
      </c>
      <c r="G296" s="12">
        <v>0.57700000000000007</v>
      </c>
      <c r="H296" s="11">
        <v>4.9000000000000002E-2</v>
      </c>
      <c r="I296" s="11" t="s">
        <v>290</v>
      </c>
      <c r="J296" s="11">
        <v>5</v>
      </c>
      <c r="K296" s="21" t="s">
        <v>290</v>
      </c>
      <c r="L296" s="11" t="s">
        <v>3</v>
      </c>
      <c r="M296" t="s">
        <v>290</v>
      </c>
      <c r="N296" s="159" t="s">
        <v>290</v>
      </c>
      <c r="P296"/>
      <c r="Q296"/>
      <c r="R296"/>
      <c r="X296" s="156" t="s">
        <v>328</v>
      </c>
      <c r="Y296" s="11">
        <v>0.37500000000000006</v>
      </c>
      <c r="Z296" s="11">
        <v>5</v>
      </c>
      <c r="AA296" t="s">
        <v>3</v>
      </c>
      <c r="AB296" s="21" t="s">
        <v>290</v>
      </c>
      <c r="AC296" s="11">
        <v>0.67500000000000004</v>
      </c>
      <c r="AD296" s="12">
        <v>0.57700000000000007</v>
      </c>
      <c r="AE296" s="11">
        <v>4.9000000000000002E-2</v>
      </c>
      <c r="AF296" s="11" t="s">
        <v>290</v>
      </c>
      <c r="AG296" s="11">
        <v>5</v>
      </c>
      <c r="AH296" s="21" t="s">
        <v>290</v>
      </c>
      <c r="AI296" s="11" t="s">
        <v>3</v>
      </c>
      <c r="AJ296" t="s">
        <v>290</v>
      </c>
      <c r="AK296" s="159" t="s">
        <v>290</v>
      </c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51"/>
      <c r="CO296" t="s">
        <v>4114</v>
      </c>
      <c r="CP296">
        <v>4.6224999999999996</v>
      </c>
      <c r="CR296" t="s">
        <v>5492</v>
      </c>
      <c r="CS296" s="16" t="s">
        <v>290</v>
      </c>
      <c r="CT296" s="14">
        <v>600</v>
      </c>
      <c r="CU296" s="14">
        <v>16</v>
      </c>
      <c r="CV296" s="11">
        <v>12</v>
      </c>
      <c r="CW296" s="11" t="s">
        <v>5398</v>
      </c>
      <c r="CX296" s="103">
        <v>16</v>
      </c>
      <c r="CY296" s="11">
        <v>19.5</v>
      </c>
      <c r="CZ296" s="42">
        <v>1.75</v>
      </c>
      <c r="DA296" s="107">
        <v>600</v>
      </c>
      <c r="DB296" s="18">
        <v>27</v>
      </c>
      <c r="DC296" s="18">
        <v>3</v>
      </c>
      <c r="DD296" s="18">
        <v>18.5</v>
      </c>
      <c r="DE296" s="11">
        <v>1.5</v>
      </c>
      <c r="DF296" s="11">
        <v>20</v>
      </c>
      <c r="DG296" s="11">
        <v>1.625</v>
      </c>
      <c r="DH296" s="11">
        <v>23.75</v>
      </c>
      <c r="DI296" s="42">
        <v>18</v>
      </c>
      <c r="DJ296" s="11">
        <v>564</v>
      </c>
      <c r="DK296" s="43" t="s">
        <v>5242</v>
      </c>
      <c r="DL296" s="90" t="s">
        <v>3796</v>
      </c>
      <c r="DM296" s="18">
        <v>0</v>
      </c>
      <c r="DN296" s="18" t="s">
        <v>5399</v>
      </c>
      <c r="DO296" t="s">
        <v>5108</v>
      </c>
      <c r="DP296">
        <v>16776960</v>
      </c>
      <c r="DQ296" t="s">
        <v>5397</v>
      </c>
      <c r="DR296" s="16" t="s">
        <v>290</v>
      </c>
    </row>
    <row r="297" spans="1:122" x14ac:dyDescent="0.35">
      <c r="A297" s="156" t="s">
        <v>329</v>
      </c>
      <c r="B297">
        <v>0.37500000000000006</v>
      </c>
      <c r="C297">
        <v>10</v>
      </c>
      <c r="D297" t="s">
        <v>3</v>
      </c>
      <c r="E297" s="21" t="s">
        <v>290</v>
      </c>
      <c r="F297">
        <v>0.67500000000000004</v>
      </c>
      <c r="G297" s="12">
        <v>0.54500000000000004</v>
      </c>
      <c r="H297">
        <v>6.5000000000000002E-2</v>
      </c>
      <c r="I297" t="s">
        <v>290</v>
      </c>
      <c r="J297">
        <v>10</v>
      </c>
      <c r="K297" s="21" t="s">
        <v>290</v>
      </c>
      <c r="L297" s="11" t="s">
        <v>3</v>
      </c>
      <c r="M297" t="s">
        <v>290</v>
      </c>
      <c r="N297" s="159" t="s">
        <v>290</v>
      </c>
      <c r="P297"/>
      <c r="Q297"/>
      <c r="R297"/>
      <c r="X297" s="156" t="s">
        <v>329</v>
      </c>
      <c r="Y297">
        <v>0.37500000000000006</v>
      </c>
      <c r="Z297">
        <v>10</v>
      </c>
      <c r="AA297" t="s">
        <v>3</v>
      </c>
      <c r="AB297" s="21" t="s">
        <v>290</v>
      </c>
      <c r="AC297">
        <v>0.67500000000000004</v>
      </c>
      <c r="AD297" s="12">
        <v>0.54500000000000004</v>
      </c>
      <c r="AE297">
        <v>6.5000000000000002E-2</v>
      </c>
      <c r="AF297" t="s">
        <v>290</v>
      </c>
      <c r="AG297">
        <v>10</v>
      </c>
      <c r="AH297" s="21" t="s">
        <v>290</v>
      </c>
      <c r="AI297" s="11" t="s">
        <v>3</v>
      </c>
      <c r="AJ297" t="s">
        <v>290</v>
      </c>
      <c r="AK297" s="159" t="s">
        <v>290</v>
      </c>
      <c r="CC297" s="4"/>
      <c r="CD297" s="51"/>
      <c r="CE297" s="51"/>
      <c r="CF297" s="51"/>
      <c r="CG297" s="51"/>
      <c r="CH297" s="51"/>
      <c r="CI297" s="51"/>
      <c r="CJ297" s="51"/>
      <c r="CK297" s="51"/>
      <c r="CO297" t="s">
        <v>4115</v>
      </c>
      <c r="CP297">
        <v>4.6224999999999996</v>
      </c>
      <c r="CR297" t="s">
        <v>5493</v>
      </c>
      <c r="CS297" s="16" t="s">
        <v>290</v>
      </c>
      <c r="CT297" s="14">
        <v>600</v>
      </c>
      <c r="CU297" s="14">
        <v>16</v>
      </c>
      <c r="CV297" s="98">
        <v>14</v>
      </c>
      <c r="CW297" s="98" t="s">
        <v>5398</v>
      </c>
      <c r="CX297" s="103">
        <v>16</v>
      </c>
      <c r="CY297" s="11">
        <v>19.5</v>
      </c>
      <c r="CZ297" s="42">
        <v>1.75</v>
      </c>
      <c r="DA297" s="107">
        <v>600</v>
      </c>
      <c r="DB297" s="18">
        <v>27</v>
      </c>
      <c r="DC297" s="18">
        <v>3</v>
      </c>
      <c r="DD297" s="18">
        <v>18.5</v>
      </c>
      <c r="DE297" s="11">
        <v>1.5</v>
      </c>
      <c r="DF297" s="11">
        <v>20</v>
      </c>
      <c r="DG297" s="11">
        <v>1.625</v>
      </c>
      <c r="DH297" s="11">
        <v>23.75</v>
      </c>
      <c r="DI297" s="42">
        <v>18</v>
      </c>
      <c r="DJ297" s="11" t="s">
        <v>174</v>
      </c>
      <c r="DK297" s="43" t="s">
        <v>5242</v>
      </c>
      <c r="DL297" s="90" t="s">
        <v>3796</v>
      </c>
      <c r="DM297" s="18">
        <v>0</v>
      </c>
      <c r="DN297" s="18" t="s">
        <v>5399</v>
      </c>
      <c r="DO297" t="s">
        <v>5108</v>
      </c>
      <c r="DP297">
        <v>16776960</v>
      </c>
      <c r="DQ297" t="s">
        <v>5397</v>
      </c>
      <c r="DR297" s="16" t="s">
        <v>290</v>
      </c>
    </row>
    <row r="298" spans="1:122" x14ac:dyDescent="0.35">
      <c r="A298" s="158" t="s">
        <v>330</v>
      </c>
      <c r="B298">
        <v>0.37500000000000006</v>
      </c>
      <c r="C298">
        <v>40</v>
      </c>
      <c r="D298" t="s">
        <v>3</v>
      </c>
      <c r="E298" s="21" t="s">
        <v>290</v>
      </c>
      <c r="F298">
        <v>0.67500000000000004</v>
      </c>
      <c r="G298" s="12">
        <v>0.49300000000000005</v>
      </c>
      <c r="H298">
        <v>9.0999999999999998E-2</v>
      </c>
      <c r="I298" t="s">
        <v>290</v>
      </c>
      <c r="J298">
        <v>40</v>
      </c>
      <c r="K298" s="21" t="s">
        <v>290</v>
      </c>
      <c r="L298" s="1" t="s">
        <v>3</v>
      </c>
      <c r="M298" t="s">
        <v>290</v>
      </c>
      <c r="N298" s="159" t="s">
        <v>290</v>
      </c>
      <c r="P298"/>
      <c r="Q298"/>
      <c r="R298"/>
      <c r="X298" s="158" t="s">
        <v>330</v>
      </c>
      <c r="Y298">
        <v>0.37500000000000006</v>
      </c>
      <c r="Z298">
        <v>40</v>
      </c>
      <c r="AA298" t="s">
        <v>3</v>
      </c>
      <c r="AB298" s="21" t="s">
        <v>290</v>
      </c>
      <c r="AC298">
        <v>0.67500000000000004</v>
      </c>
      <c r="AD298" s="12">
        <v>0.49300000000000005</v>
      </c>
      <c r="AE298">
        <v>9.0999999999999998E-2</v>
      </c>
      <c r="AF298" t="s">
        <v>290</v>
      </c>
      <c r="AG298">
        <v>40</v>
      </c>
      <c r="AH298" s="21" t="s">
        <v>290</v>
      </c>
      <c r="AI298" s="1" t="s">
        <v>3</v>
      </c>
      <c r="AJ298" t="s">
        <v>290</v>
      </c>
      <c r="AK298" s="159" t="s">
        <v>290</v>
      </c>
      <c r="CO298" t="s">
        <v>4116</v>
      </c>
      <c r="CP298">
        <v>4.6224999999999996</v>
      </c>
      <c r="CR298" t="s">
        <v>5494</v>
      </c>
      <c r="CS298" s="16" t="s">
        <v>290</v>
      </c>
      <c r="CT298" s="14">
        <v>600</v>
      </c>
      <c r="CU298" s="14">
        <v>16</v>
      </c>
      <c r="CV298" s="98">
        <v>16</v>
      </c>
      <c r="CW298" s="98" t="s">
        <v>5398</v>
      </c>
      <c r="CX298" s="103">
        <v>16</v>
      </c>
      <c r="CY298" s="11">
        <v>19.5</v>
      </c>
      <c r="CZ298" s="42">
        <v>1.75</v>
      </c>
      <c r="DA298" s="107">
        <v>600</v>
      </c>
      <c r="DB298" s="18">
        <v>27</v>
      </c>
      <c r="DC298" s="18">
        <v>3</v>
      </c>
      <c r="DD298" s="18">
        <v>18.5</v>
      </c>
      <c r="DE298" s="11">
        <v>1.5</v>
      </c>
      <c r="DF298" s="11">
        <v>20</v>
      </c>
      <c r="DG298" s="11">
        <v>1.625</v>
      </c>
      <c r="DH298" s="11">
        <v>23.75</v>
      </c>
      <c r="DI298" s="42">
        <v>18</v>
      </c>
      <c r="DJ298" s="11" t="s">
        <v>174</v>
      </c>
      <c r="DK298" s="43" t="s">
        <v>5242</v>
      </c>
      <c r="DL298" s="90" t="s">
        <v>3796</v>
      </c>
      <c r="DM298" s="18">
        <v>0</v>
      </c>
      <c r="DN298" s="18" t="s">
        <v>5399</v>
      </c>
      <c r="DO298" t="s">
        <v>5108</v>
      </c>
      <c r="DP298">
        <v>16776960</v>
      </c>
      <c r="DQ298" t="s">
        <v>5397</v>
      </c>
      <c r="DR298" s="16" t="s">
        <v>290</v>
      </c>
    </row>
    <row r="299" spans="1:122" x14ac:dyDescent="0.35">
      <c r="A299" s="158" t="s">
        <v>6703</v>
      </c>
      <c r="B299">
        <v>0.37500000000000006</v>
      </c>
      <c r="C299" t="s">
        <v>6422</v>
      </c>
      <c r="D299" t="s">
        <v>3</v>
      </c>
      <c r="E299" s="21" t="s">
        <v>290</v>
      </c>
      <c r="F299">
        <v>0.67500000000000004</v>
      </c>
      <c r="G299" s="12">
        <v>0.49300000000000005</v>
      </c>
      <c r="H299">
        <v>9.0999999999999998E-2</v>
      </c>
      <c r="I299" t="s">
        <v>6422</v>
      </c>
      <c r="J299">
        <v>1</v>
      </c>
      <c r="K299" s="21" t="s">
        <v>290</v>
      </c>
      <c r="L299" s="1" t="s">
        <v>3</v>
      </c>
      <c r="M299" t="s">
        <v>290</v>
      </c>
      <c r="N299" s="159" t="s">
        <v>290</v>
      </c>
      <c r="P299"/>
      <c r="Q299"/>
      <c r="R299"/>
      <c r="X299" s="158" t="s">
        <v>6703</v>
      </c>
      <c r="Y299">
        <v>0.37500000000000006</v>
      </c>
      <c r="Z299" t="s">
        <v>6422</v>
      </c>
      <c r="AA299" t="s">
        <v>3</v>
      </c>
      <c r="AB299" s="21" t="s">
        <v>290</v>
      </c>
      <c r="AC299">
        <v>0.67500000000000004</v>
      </c>
      <c r="AD299" s="12">
        <v>0.49300000000000005</v>
      </c>
      <c r="AE299">
        <v>9.0999999999999998E-2</v>
      </c>
      <c r="AF299" t="s">
        <v>6422</v>
      </c>
      <c r="AG299">
        <v>1</v>
      </c>
      <c r="AH299" s="21" t="s">
        <v>290</v>
      </c>
      <c r="AI299" s="1" t="s">
        <v>3</v>
      </c>
      <c r="AJ299" t="s">
        <v>290</v>
      </c>
      <c r="AK299" s="159" t="s">
        <v>290</v>
      </c>
      <c r="CO299" t="s">
        <v>4117</v>
      </c>
      <c r="CP299">
        <v>4.6224999999999996</v>
      </c>
      <c r="CR299" t="s">
        <v>5495</v>
      </c>
      <c r="CS299" s="16" t="s">
        <v>290</v>
      </c>
      <c r="CT299" s="14">
        <v>600</v>
      </c>
      <c r="CU299" s="14">
        <v>16</v>
      </c>
      <c r="CV299" s="98">
        <v>18</v>
      </c>
      <c r="CW299" s="98" t="s">
        <v>5398</v>
      </c>
      <c r="CX299" s="103">
        <v>16</v>
      </c>
      <c r="CY299" s="11">
        <v>19.5</v>
      </c>
      <c r="CZ299" s="42">
        <v>1.75</v>
      </c>
      <c r="DA299" s="107">
        <v>600</v>
      </c>
      <c r="DB299" s="18">
        <v>27</v>
      </c>
      <c r="DC299" s="18">
        <v>3</v>
      </c>
      <c r="DD299" s="18">
        <v>18.5</v>
      </c>
      <c r="DE299" s="11">
        <v>1.5</v>
      </c>
      <c r="DF299" s="11">
        <v>20</v>
      </c>
      <c r="DG299" s="11">
        <v>1.625</v>
      </c>
      <c r="DH299" s="11">
        <v>23.75</v>
      </c>
      <c r="DI299" s="42">
        <v>18</v>
      </c>
      <c r="DJ299" s="11" t="s">
        <v>174</v>
      </c>
      <c r="DK299" s="43" t="s">
        <v>5242</v>
      </c>
      <c r="DL299" s="90" t="s">
        <v>3796</v>
      </c>
      <c r="DM299" s="18">
        <v>0</v>
      </c>
      <c r="DN299" s="18" t="s">
        <v>5399</v>
      </c>
      <c r="DO299" t="s">
        <v>5108</v>
      </c>
      <c r="DP299">
        <v>16776960</v>
      </c>
      <c r="DQ299" t="s">
        <v>5397</v>
      </c>
      <c r="DR299" s="16" t="s">
        <v>290</v>
      </c>
    </row>
    <row r="300" spans="1:122" x14ac:dyDescent="0.35">
      <c r="A300" s="158" t="s">
        <v>331</v>
      </c>
      <c r="B300">
        <v>0.37500000000000006</v>
      </c>
      <c r="C300">
        <v>80</v>
      </c>
      <c r="D300" t="s">
        <v>3</v>
      </c>
      <c r="E300" s="21" t="s">
        <v>290</v>
      </c>
      <c r="F300">
        <v>0.67500000000000004</v>
      </c>
      <c r="G300" s="12">
        <v>0.42300000000000004</v>
      </c>
      <c r="H300">
        <v>0.126</v>
      </c>
      <c r="I300" t="s">
        <v>290</v>
      </c>
      <c r="J300">
        <v>80</v>
      </c>
      <c r="K300" s="21" t="s">
        <v>290</v>
      </c>
      <c r="L300" s="1" t="s">
        <v>3</v>
      </c>
      <c r="M300" t="s">
        <v>290</v>
      </c>
      <c r="N300" s="159" t="s">
        <v>290</v>
      </c>
      <c r="P300"/>
      <c r="Q300"/>
      <c r="R300"/>
      <c r="X300" s="158" t="s">
        <v>331</v>
      </c>
      <c r="Y300">
        <v>0.37500000000000006</v>
      </c>
      <c r="Z300">
        <v>80</v>
      </c>
      <c r="AA300" t="s">
        <v>3</v>
      </c>
      <c r="AB300" s="21" t="s">
        <v>290</v>
      </c>
      <c r="AC300">
        <v>0.67500000000000004</v>
      </c>
      <c r="AD300" s="12">
        <v>0.42300000000000004</v>
      </c>
      <c r="AE300">
        <v>0.126</v>
      </c>
      <c r="AF300" t="s">
        <v>290</v>
      </c>
      <c r="AG300">
        <v>80</v>
      </c>
      <c r="AH300" s="21" t="s">
        <v>290</v>
      </c>
      <c r="AI300" s="1" t="s">
        <v>3</v>
      </c>
      <c r="AJ300" t="s">
        <v>290</v>
      </c>
      <c r="AK300" s="159" t="s">
        <v>290</v>
      </c>
      <c r="CO300" t="s">
        <v>4118</v>
      </c>
      <c r="CP300">
        <v>4.6224999999999996</v>
      </c>
      <c r="CR300" t="s">
        <v>5496</v>
      </c>
      <c r="CS300" s="16" t="s">
        <v>290</v>
      </c>
      <c r="CT300" s="49">
        <v>600</v>
      </c>
      <c r="CU300" s="49">
        <v>16</v>
      </c>
      <c r="CV300" s="99">
        <v>20</v>
      </c>
      <c r="CW300" s="99" t="s">
        <v>5398</v>
      </c>
      <c r="CX300" s="105">
        <v>16</v>
      </c>
      <c r="CY300" s="2">
        <v>19.5</v>
      </c>
      <c r="CZ300" s="50">
        <v>1.75</v>
      </c>
      <c r="DA300" s="107">
        <v>600</v>
      </c>
      <c r="DB300" s="51">
        <v>27</v>
      </c>
      <c r="DC300" s="51">
        <v>3</v>
      </c>
      <c r="DD300" s="51">
        <v>18.5</v>
      </c>
      <c r="DE300" s="2">
        <v>1.5</v>
      </c>
      <c r="DF300" s="2">
        <v>20</v>
      </c>
      <c r="DG300" s="2">
        <v>1.625</v>
      </c>
      <c r="DH300" s="2">
        <v>23.75</v>
      </c>
      <c r="DI300" s="50">
        <v>18</v>
      </c>
      <c r="DJ300" s="2" t="s">
        <v>174</v>
      </c>
      <c r="DK300" s="43" t="s">
        <v>5242</v>
      </c>
      <c r="DL300" s="90" t="s">
        <v>3796</v>
      </c>
      <c r="DM300" s="18">
        <v>0</v>
      </c>
      <c r="DN300" s="18" t="s">
        <v>5399</v>
      </c>
      <c r="DO300" t="s">
        <v>5108</v>
      </c>
      <c r="DP300">
        <v>16776960</v>
      </c>
      <c r="DQ300" t="s">
        <v>5397</v>
      </c>
      <c r="DR300" s="16" t="s">
        <v>290</v>
      </c>
    </row>
    <row r="301" spans="1:122" x14ac:dyDescent="0.35">
      <c r="A301" s="160" t="s">
        <v>332</v>
      </c>
      <c r="B301" s="4">
        <v>0.37500000000000006</v>
      </c>
      <c r="C301" s="4" t="s">
        <v>272</v>
      </c>
      <c r="D301" s="4" t="s">
        <v>3</v>
      </c>
      <c r="E301" s="22" t="s">
        <v>290</v>
      </c>
      <c r="F301" s="4">
        <v>0.67500000000000004</v>
      </c>
      <c r="G301" s="3">
        <v>0.42300000000000004</v>
      </c>
      <c r="H301" s="4">
        <v>0.126</v>
      </c>
      <c r="I301" s="4" t="s">
        <v>272</v>
      </c>
      <c r="J301" s="4">
        <v>2</v>
      </c>
      <c r="K301" s="22" t="s">
        <v>290</v>
      </c>
      <c r="L301" s="6" t="s">
        <v>3</v>
      </c>
      <c r="M301" s="4" t="s">
        <v>290</v>
      </c>
      <c r="N301" s="161" t="s">
        <v>290</v>
      </c>
      <c r="P301"/>
      <c r="Q301"/>
      <c r="R301"/>
      <c r="X301" s="160" t="s">
        <v>332</v>
      </c>
      <c r="Y301" s="4">
        <v>0.37500000000000006</v>
      </c>
      <c r="Z301" s="4" t="s">
        <v>272</v>
      </c>
      <c r="AA301" s="4" t="s">
        <v>3</v>
      </c>
      <c r="AB301" s="22" t="s">
        <v>290</v>
      </c>
      <c r="AC301" s="4">
        <v>0.67500000000000004</v>
      </c>
      <c r="AD301" s="3">
        <v>0.42300000000000004</v>
      </c>
      <c r="AE301" s="4">
        <v>0.126</v>
      </c>
      <c r="AF301" s="4" t="s">
        <v>272</v>
      </c>
      <c r="AG301" s="4">
        <v>2</v>
      </c>
      <c r="AH301" s="22" t="s">
        <v>290</v>
      </c>
      <c r="AI301" s="6" t="s">
        <v>3</v>
      </c>
      <c r="AJ301" s="4" t="s">
        <v>290</v>
      </c>
      <c r="AK301" s="161" t="s">
        <v>290</v>
      </c>
      <c r="CO301" t="s">
        <v>4119</v>
      </c>
      <c r="CP301">
        <v>5.1225000000000005</v>
      </c>
      <c r="CR301" t="s">
        <v>5497</v>
      </c>
      <c r="CS301" s="16" t="s">
        <v>290</v>
      </c>
      <c r="CT301" s="14">
        <v>600</v>
      </c>
      <c r="CU301" s="14">
        <v>18</v>
      </c>
      <c r="CV301" s="11">
        <v>12</v>
      </c>
      <c r="CW301" s="11" t="s">
        <v>5398</v>
      </c>
      <c r="CX301" s="103">
        <v>18</v>
      </c>
      <c r="CY301" s="11">
        <v>21.5</v>
      </c>
      <c r="CZ301" s="42">
        <v>1.75</v>
      </c>
      <c r="DA301" s="107">
        <v>600</v>
      </c>
      <c r="DB301" s="18">
        <v>29.25</v>
      </c>
      <c r="DC301" s="18">
        <v>3.25</v>
      </c>
      <c r="DD301" s="18">
        <v>21</v>
      </c>
      <c r="DE301" s="11">
        <v>1.625</v>
      </c>
      <c r="DF301" s="11">
        <v>20</v>
      </c>
      <c r="DG301" s="11">
        <v>1.75</v>
      </c>
      <c r="DH301" s="11">
        <v>25.75</v>
      </c>
      <c r="DI301" s="42">
        <v>18</v>
      </c>
      <c r="DJ301" s="11">
        <v>654</v>
      </c>
      <c r="DK301" s="43" t="s">
        <v>5248</v>
      </c>
      <c r="DL301" s="90" t="s">
        <v>3796</v>
      </c>
      <c r="DM301" s="18">
        <v>0</v>
      </c>
      <c r="DN301" s="18" t="s">
        <v>5399</v>
      </c>
      <c r="DO301" t="s">
        <v>5111</v>
      </c>
      <c r="DP301">
        <v>16711935</v>
      </c>
      <c r="DQ301" t="s">
        <v>5397</v>
      </c>
      <c r="DR301" s="16" t="s">
        <v>290</v>
      </c>
    </row>
    <row r="302" spans="1:122" x14ac:dyDescent="0.35">
      <c r="A302" s="156" t="s">
        <v>333</v>
      </c>
      <c r="B302" s="11">
        <v>0.5</v>
      </c>
      <c r="C302" s="11">
        <v>5</v>
      </c>
      <c r="D302" t="s">
        <v>3</v>
      </c>
      <c r="E302" s="21" t="s">
        <v>290</v>
      </c>
      <c r="F302">
        <v>0.84</v>
      </c>
      <c r="G302" s="12">
        <v>0.71</v>
      </c>
      <c r="H302" s="11">
        <v>6.5000000000000002E-2</v>
      </c>
      <c r="I302" t="s">
        <v>290</v>
      </c>
      <c r="J302" s="11">
        <v>5</v>
      </c>
      <c r="K302" s="21" t="s">
        <v>290</v>
      </c>
      <c r="L302" s="11" t="s">
        <v>3</v>
      </c>
      <c r="M302" t="s">
        <v>290</v>
      </c>
      <c r="N302" s="159" t="s">
        <v>290</v>
      </c>
      <c r="P302"/>
      <c r="Q302"/>
      <c r="R302"/>
      <c r="X302" s="156" t="s">
        <v>333</v>
      </c>
      <c r="Y302" s="11">
        <v>0.5</v>
      </c>
      <c r="Z302" s="11">
        <v>5</v>
      </c>
      <c r="AA302" t="s">
        <v>3</v>
      </c>
      <c r="AB302" s="21" t="s">
        <v>290</v>
      </c>
      <c r="AC302">
        <v>0.84</v>
      </c>
      <c r="AD302" s="12">
        <v>0.71</v>
      </c>
      <c r="AE302" s="11">
        <v>6.5000000000000002E-2</v>
      </c>
      <c r="AF302" t="s">
        <v>290</v>
      </c>
      <c r="AG302" s="11">
        <v>5</v>
      </c>
      <c r="AH302" s="21" t="s">
        <v>290</v>
      </c>
      <c r="AI302" s="11" t="s">
        <v>3</v>
      </c>
      <c r="AJ302" t="s">
        <v>290</v>
      </c>
      <c r="AK302" s="159" t="s">
        <v>290</v>
      </c>
      <c r="CO302" t="s">
        <v>4120</v>
      </c>
      <c r="CP302">
        <v>5.1225000000000005</v>
      </c>
      <c r="CR302" t="s">
        <v>5498</v>
      </c>
      <c r="CS302" s="16" t="s">
        <v>290</v>
      </c>
      <c r="CT302" s="14">
        <v>600</v>
      </c>
      <c r="CU302" s="14">
        <v>18</v>
      </c>
      <c r="CV302" s="98">
        <v>14</v>
      </c>
      <c r="CW302" s="98" t="s">
        <v>5398</v>
      </c>
      <c r="CX302" s="103">
        <v>18</v>
      </c>
      <c r="CY302" s="11">
        <v>21.5</v>
      </c>
      <c r="CZ302" s="42">
        <v>1.75</v>
      </c>
      <c r="DA302" s="107">
        <v>600</v>
      </c>
      <c r="DB302" s="18">
        <v>29.25</v>
      </c>
      <c r="DC302" s="18">
        <v>3.25</v>
      </c>
      <c r="DD302" s="18">
        <v>21</v>
      </c>
      <c r="DE302" s="11">
        <v>1.625</v>
      </c>
      <c r="DF302" s="11">
        <v>20</v>
      </c>
      <c r="DG302" s="11">
        <v>1.75</v>
      </c>
      <c r="DH302" s="11">
        <v>25.75</v>
      </c>
      <c r="DI302" s="42">
        <v>18</v>
      </c>
      <c r="DJ302" s="11" t="s">
        <v>174</v>
      </c>
      <c r="DK302" s="43" t="s">
        <v>5248</v>
      </c>
      <c r="DL302" s="90" t="s">
        <v>3796</v>
      </c>
      <c r="DM302" s="18">
        <v>0</v>
      </c>
      <c r="DN302" s="18" t="s">
        <v>5399</v>
      </c>
      <c r="DO302" t="s">
        <v>5111</v>
      </c>
      <c r="DP302">
        <v>16711935</v>
      </c>
      <c r="DQ302" t="s">
        <v>5397</v>
      </c>
      <c r="DR302" s="16" t="s">
        <v>290</v>
      </c>
    </row>
    <row r="303" spans="1:122" x14ac:dyDescent="0.35">
      <c r="A303" s="156" t="s">
        <v>334</v>
      </c>
      <c r="B303" s="11">
        <v>0.5</v>
      </c>
      <c r="C303" s="11">
        <v>10</v>
      </c>
      <c r="D303" t="s">
        <v>3</v>
      </c>
      <c r="E303" s="21" t="s">
        <v>290</v>
      </c>
      <c r="F303">
        <v>0.84</v>
      </c>
      <c r="G303" s="12">
        <v>0.67399999999999993</v>
      </c>
      <c r="H303" s="11">
        <v>8.3000000000000004E-2</v>
      </c>
      <c r="I303" t="s">
        <v>290</v>
      </c>
      <c r="J303" s="11">
        <v>10</v>
      </c>
      <c r="K303" s="21" t="s">
        <v>290</v>
      </c>
      <c r="L303" s="11" t="s">
        <v>3</v>
      </c>
      <c r="M303" t="s">
        <v>290</v>
      </c>
      <c r="N303" s="159" t="s">
        <v>290</v>
      </c>
      <c r="P303"/>
      <c r="Q303"/>
      <c r="R303"/>
      <c r="X303" s="156" t="s">
        <v>334</v>
      </c>
      <c r="Y303" s="11">
        <v>0.5</v>
      </c>
      <c r="Z303" s="11">
        <v>10</v>
      </c>
      <c r="AA303" t="s">
        <v>3</v>
      </c>
      <c r="AB303" s="21" t="s">
        <v>290</v>
      </c>
      <c r="AC303">
        <v>0.84</v>
      </c>
      <c r="AD303" s="12">
        <v>0.67399999999999993</v>
      </c>
      <c r="AE303" s="11">
        <v>8.3000000000000004E-2</v>
      </c>
      <c r="AF303" t="s">
        <v>290</v>
      </c>
      <c r="AG303" s="11">
        <v>10</v>
      </c>
      <c r="AH303" s="21" t="s">
        <v>290</v>
      </c>
      <c r="AI303" s="11" t="s">
        <v>3</v>
      </c>
      <c r="AJ303" t="s">
        <v>290</v>
      </c>
      <c r="AK303" s="159" t="s">
        <v>290</v>
      </c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51"/>
      <c r="CO303" t="s">
        <v>4121</v>
      </c>
      <c r="CP303">
        <v>5.1225000000000005</v>
      </c>
      <c r="CR303" t="s">
        <v>5499</v>
      </c>
      <c r="CS303" s="16" t="s">
        <v>290</v>
      </c>
      <c r="CT303" s="14">
        <v>600</v>
      </c>
      <c r="CU303" s="14">
        <v>18</v>
      </c>
      <c r="CV303" s="98">
        <v>16</v>
      </c>
      <c r="CW303" s="98" t="s">
        <v>5398</v>
      </c>
      <c r="CX303" s="103">
        <v>18</v>
      </c>
      <c r="CY303" s="11">
        <v>21.5</v>
      </c>
      <c r="CZ303" s="42">
        <v>1.75</v>
      </c>
      <c r="DA303" s="107">
        <v>600</v>
      </c>
      <c r="DB303" s="18">
        <v>29.25</v>
      </c>
      <c r="DC303" s="18">
        <v>3.25</v>
      </c>
      <c r="DD303" s="18">
        <v>21</v>
      </c>
      <c r="DE303" s="11">
        <v>1.625</v>
      </c>
      <c r="DF303" s="11">
        <v>20</v>
      </c>
      <c r="DG303" s="11">
        <v>1.75</v>
      </c>
      <c r="DH303" s="11">
        <v>25.75</v>
      </c>
      <c r="DI303" s="42">
        <v>18</v>
      </c>
      <c r="DJ303" s="11" t="s">
        <v>174</v>
      </c>
      <c r="DK303" s="43" t="s">
        <v>5248</v>
      </c>
      <c r="DL303" s="90" t="s">
        <v>3796</v>
      </c>
      <c r="DM303" s="18">
        <v>0</v>
      </c>
      <c r="DN303" s="18" t="s">
        <v>5399</v>
      </c>
      <c r="DO303" t="s">
        <v>5111</v>
      </c>
      <c r="DP303">
        <v>16711935</v>
      </c>
      <c r="DQ303" t="s">
        <v>5397</v>
      </c>
      <c r="DR303" s="16" t="s">
        <v>290</v>
      </c>
    </row>
    <row r="304" spans="1:122" x14ac:dyDescent="0.35">
      <c r="A304" s="158" t="s">
        <v>335</v>
      </c>
      <c r="B304" s="11">
        <v>0.5</v>
      </c>
      <c r="C304">
        <v>40</v>
      </c>
      <c r="D304" t="s">
        <v>3</v>
      </c>
      <c r="E304" s="21" t="s">
        <v>290</v>
      </c>
      <c r="F304">
        <v>0.84</v>
      </c>
      <c r="G304" s="12">
        <v>0.622</v>
      </c>
      <c r="H304" s="11">
        <v>0.109</v>
      </c>
      <c r="I304" t="s">
        <v>290</v>
      </c>
      <c r="J304">
        <v>40</v>
      </c>
      <c r="K304" s="21" t="s">
        <v>290</v>
      </c>
      <c r="L304" s="1" t="s">
        <v>3</v>
      </c>
      <c r="M304" t="s">
        <v>290</v>
      </c>
      <c r="N304" s="159" t="s">
        <v>290</v>
      </c>
      <c r="P304"/>
      <c r="Q304"/>
      <c r="R304"/>
      <c r="X304" s="158" t="s">
        <v>335</v>
      </c>
      <c r="Y304" s="11">
        <v>0.5</v>
      </c>
      <c r="Z304">
        <v>40</v>
      </c>
      <c r="AA304" t="s">
        <v>3</v>
      </c>
      <c r="AB304" s="21" t="s">
        <v>290</v>
      </c>
      <c r="AC304">
        <v>0.84</v>
      </c>
      <c r="AD304" s="12">
        <v>0.622</v>
      </c>
      <c r="AE304" s="11">
        <v>0.109</v>
      </c>
      <c r="AF304" t="s">
        <v>290</v>
      </c>
      <c r="AG304">
        <v>40</v>
      </c>
      <c r="AH304" s="21" t="s">
        <v>290</v>
      </c>
      <c r="AI304" s="1" t="s">
        <v>3</v>
      </c>
      <c r="AJ304" t="s">
        <v>290</v>
      </c>
      <c r="AK304" s="159" t="s">
        <v>290</v>
      </c>
      <c r="CC304" s="4"/>
      <c r="CD304" s="51"/>
      <c r="CE304" s="51"/>
      <c r="CF304" s="51"/>
      <c r="CG304" s="51"/>
      <c r="CH304" s="51"/>
      <c r="CI304" s="51"/>
      <c r="CJ304" s="51"/>
      <c r="CK304" s="51"/>
      <c r="CO304" t="s">
        <v>4122</v>
      </c>
      <c r="CP304">
        <v>5.1225000000000005</v>
      </c>
      <c r="CR304" t="s">
        <v>5500</v>
      </c>
      <c r="CS304" s="16" t="s">
        <v>290</v>
      </c>
      <c r="CT304" s="14">
        <v>600</v>
      </c>
      <c r="CU304" s="14">
        <v>18</v>
      </c>
      <c r="CV304" s="98">
        <v>18</v>
      </c>
      <c r="CW304" s="98" t="s">
        <v>5398</v>
      </c>
      <c r="CX304" s="103">
        <v>18</v>
      </c>
      <c r="CY304" s="11">
        <v>21.5</v>
      </c>
      <c r="CZ304" s="42">
        <v>1.75</v>
      </c>
      <c r="DA304" s="107">
        <v>600</v>
      </c>
      <c r="DB304" s="18">
        <v>29.25</v>
      </c>
      <c r="DC304" s="18">
        <v>3.25</v>
      </c>
      <c r="DD304" s="18">
        <v>21</v>
      </c>
      <c r="DE304" s="11">
        <v>1.625</v>
      </c>
      <c r="DF304" s="11">
        <v>20</v>
      </c>
      <c r="DG304" s="11">
        <v>1.75</v>
      </c>
      <c r="DH304" s="11">
        <v>25.75</v>
      </c>
      <c r="DI304" s="42">
        <v>18</v>
      </c>
      <c r="DJ304" s="11" t="s">
        <v>174</v>
      </c>
      <c r="DK304" s="43" t="s">
        <v>5248</v>
      </c>
      <c r="DL304" s="90" t="s">
        <v>3796</v>
      </c>
      <c r="DM304" s="18">
        <v>0</v>
      </c>
      <c r="DN304" s="18" t="s">
        <v>5399</v>
      </c>
      <c r="DO304" t="s">
        <v>5111</v>
      </c>
      <c r="DP304">
        <v>16711935</v>
      </c>
      <c r="DQ304" t="s">
        <v>5397</v>
      </c>
      <c r="DR304" s="16" t="s">
        <v>290</v>
      </c>
    </row>
    <row r="305" spans="1:122" x14ac:dyDescent="0.35">
      <c r="A305" s="158" t="s">
        <v>6704</v>
      </c>
      <c r="B305" s="11">
        <v>0.5</v>
      </c>
      <c r="C305" t="s">
        <v>6422</v>
      </c>
      <c r="D305" t="s">
        <v>3</v>
      </c>
      <c r="E305" s="21" t="s">
        <v>290</v>
      </c>
      <c r="F305">
        <v>0.84</v>
      </c>
      <c r="G305" s="12">
        <v>0.622</v>
      </c>
      <c r="H305" s="11">
        <v>0.109</v>
      </c>
      <c r="I305" t="s">
        <v>6422</v>
      </c>
      <c r="J305">
        <v>1</v>
      </c>
      <c r="K305" s="21" t="s">
        <v>290</v>
      </c>
      <c r="L305" s="1" t="s">
        <v>3</v>
      </c>
      <c r="M305" t="s">
        <v>290</v>
      </c>
      <c r="N305" s="159" t="s">
        <v>290</v>
      </c>
      <c r="P305"/>
      <c r="Q305"/>
      <c r="R305"/>
      <c r="X305" s="158" t="s">
        <v>6704</v>
      </c>
      <c r="Y305" s="11">
        <v>0.5</v>
      </c>
      <c r="Z305" t="s">
        <v>6422</v>
      </c>
      <c r="AA305" t="s">
        <v>3</v>
      </c>
      <c r="AB305" s="21" t="s">
        <v>290</v>
      </c>
      <c r="AC305">
        <v>0.84</v>
      </c>
      <c r="AD305" s="12">
        <v>0.622</v>
      </c>
      <c r="AE305" s="11">
        <v>0.109</v>
      </c>
      <c r="AF305" t="s">
        <v>6422</v>
      </c>
      <c r="AG305">
        <v>1</v>
      </c>
      <c r="AH305" s="21" t="s">
        <v>290</v>
      </c>
      <c r="AI305" s="1" t="s">
        <v>3</v>
      </c>
      <c r="AJ305" t="s">
        <v>290</v>
      </c>
      <c r="AK305" s="159" t="s">
        <v>290</v>
      </c>
      <c r="CO305" t="s">
        <v>4123</v>
      </c>
      <c r="CP305">
        <v>5.1225000000000005</v>
      </c>
      <c r="CR305" t="s">
        <v>5501</v>
      </c>
      <c r="CS305" s="16" t="s">
        <v>290</v>
      </c>
      <c r="CT305" s="49">
        <v>600</v>
      </c>
      <c r="CU305" s="49">
        <v>18</v>
      </c>
      <c r="CV305" s="99">
        <v>20</v>
      </c>
      <c r="CW305" s="99" t="s">
        <v>5398</v>
      </c>
      <c r="CX305" s="105">
        <v>18</v>
      </c>
      <c r="CY305" s="2">
        <v>21.5</v>
      </c>
      <c r="CZ305" s="50">
        <v>1.75</v>
      </c>
      <c r="DA305" s="107">
        <v>600</v>
      </c>
      <c r="DB305" s="51">
        <v>29.25</v>
      </c>
      <c r="DC305" s="51">
        <v>3.25</v>
      </c>
      <c r="DD305" s="51">
        <v>21</v>
      </c>
      <c r="DE305" s="2">
        <v>1.625</v>
      </c>
      <c r="DF305" s="2">
        <v>20</v>
      </c>
      <c r="DG305" s="2">
        <v>1.75</v>
      </c>
      <c r="DH305" s="2">
        <v>25.75</v>
      </c>
      <c r="DI305" s="50">
        <v>18</v>
      </c>
      <c r="DJ305" s="2" t="s">
        <v>174</v>
      </c>
      <c r="DK305" s="43" t="s">
        <v>5248</v>
      </c>
      <c r="DL305" s="90" t="s">
        <v>3796</v>
      </c>
      <c r="DM305" s="18">
        <v>0</v>
      </c>
      <c r="DN305" s="18" t="s">
        <v>5399</v>
      </c>
      <c r="DO305" t="s">
        <v>5111</v>
      </c>
      <c r="DP305">
        <v>16711935</v>
      </c>
      <c r="DQ305" t="s">
        <v>5397</v>
      </c>
      <c r="DR305" s="16" t="s">
        <v>290</v>
      </c>
    </row>
    <row r="306" spans="1:122" x14ac:dyDescent="0.35">
      <c r="A306" s="158" t="s">
        <v>336</v>
      </c>
      <c r="B306" s="11">
        <v>0.5</v>
      </c>
      <c r="C306">
        <v>80</v>
      </c>
      <c r="D306" t="s">
        <v>3</v>
      </c>
      <c r="E306" s="21" t="s">
        <v>290</v>
      </c>
      <c r="F306">
        <v>0.84</v>
      </c>
      <c r="G306" s="12">
        <v>0.54600000000000004</v>
      </c>
      <c r="H306" s="11">
        <v>0.14699999999999999</v>
      </c>
      <c r="I306" t="s">
        <v>290</v>
      </c>
      <c r="J306">
        <v>80</v>
      </c>
      <c r="K306" s="21" t="s">
        <v>290</v>
      </c>
      <c r="L306" s="1" t="s">
        <v>3</v>
      </c>
      <c r="M306" t="s">
        <v>290</v>
      </c>
      <c r="N306" s="159" t="s">
        <v>290</v>
      </c>
      <c r="P306"/>
      <c r="Q306"/>
      <c r="R306"/>
      <c r="X306" s="158" t="s">
        <v>336</v>
      </c>
      <c r="Y306" s="11">
        <v>0.5</v>
      </c>
      <c r="Z306">
        <v>80</v>
      </c>
      <c r="AA306" t="s">
        <v>3</v>
      </c>
      <c r="AB306" s="21" t="s">
        <v>290</v>
      </c>
      <c r="AC306">
        <v>0.84</v>
      </c>
      <c r="AD306" s="12">
        <v>0.54600000000000004</v>
      </c>
      <c r="AE306" s="11">
        <v>0.14699999999999999</v>
      </c>
      <c r="AF306" t="s">
        <v>290</v>
      </c>
      <c r="AG306">
        <v>80</v>
      </c>
      <c r="AH306" s="21" t="s">
        <v>290</v>
      </c>
      <c r="AI306" s="1" t="s">
        <v>3</v>
      </c>
      <c r="AJ306" t="s">
        <v>290</v>
      </c>
      <c r="AK306" s="159" t="s">
        <v>290</v>
      </c>
      <c r="CO306" t="s">
        <v>4124</v>
      </c>
      <c r="CP306">
        <v>5.1225000000000005</v>
      </c>
      <c r="CR306" t="s">
        <v>5502</v>
      </c>
      <c r="CS306" s="16" t="s">
        <v>290</v>
      </c>
      <c r="CT306" s="14">
        <v>600</v>
      </c>
      <c r="CU306" s="14">
        <v>20</v>
      </c>
      <c r="CV306" s="11">
        <v>12</v>
      </c>
      <c r="CW306" s="11" t="s">
        <v>5398</v>
      </c>
      <c r="CX306" s="103">
        <v>20</v>
      </c>
      <c r="CY306" s="11">
        <v>24</v>
      </c>
      <c r="CZ306" s="42">
        <v>2</v>
      </c>
      <c r="DA306" s="107">
        <v>600</v>
      </c>
      <c r="DB306" s="18">
        <v>32</v>
      </c>
      <c r="DC306" s="18">
        <v>3.5</v>
      </c>
      <c r="DD306" s="18">
        <v>23</v>
      </c>
      <c r="DE306" s="11">
        <v>1.625</v>
      </c>
      <c r="DF306" s="11">
        <v>24</v>
      </c>
      <c r="DG306" s="11">
        <v>1.75</v>
      </c>
      <c r="DH306" s="11">
        <v>28.5</v>
      </c>
      <c r="DI306" s="42">
        <v>15</v>
      </c>
      <c r="DJ306" s="11">
        <v>840</v>
      </c>
      <c r="DK306" s="43" t="s">
        <v>5254</v>
      </c>
      <c r="DL306" s="90" t="s">
        <v>3796</v>
      </c>
      <c r="DM306" s="18">
        <v>0</v>
      </c>
      <c r="DN306" s="18" t="s">
        <v>5399</v>
      </c>
      <c r="DO306" t="s">
        <v>5114</v>
      </c>
      <c r="DP306">
        <v>16744703</v>
      </c>
      <c r="DQ306" t="s">
        <v>5397</v>
      </c>
      <c r="DR306" s="16" t="s">
        <v>290</v>
      </c>
    </row>
    <row r="307" spans="1:122" x14ac:dyDescent="0.35">
      <c r="A307" s="158" t="s">
        <v>337</v>
      </c>
      <c r="B307" s="11">
        <v>0.5</v>
      </c>
      <c r="C307" s="11">
        <v>160</v>
      </c>
      <c r="D307" t="s">
        <v>3</v>
      </c>
      <c r="E307" s="21" t="s">
        <v>290</v>
      </c>
      <c r="F307">
        <v>0.84</v>
      </c>
      <c r="G307" s="12">
        <v>0.46599999999999997</v>
      </c>
      <c r="H307" s="11">
        <v>0.187</v>
      </c>
      <c r="I307" t="s">
        <v>290</v>
      </c>
      <c r="J307" s="11">
        <v>160</v>
      </c>
      <c r="K307" s="21" t="s">
        <v>290</v>
      </c>
      <c r="L307" s="1" t="s">
        <v>3</v>
      </c>
      <c r="M307" t="s">
        <v>290</v>
      </c>
      <c r="N307" s="159" t="s">
        <v>290</v>
      </c>
      <c r="P307"/>
      <c r="Q307"/>
      <c r="R307"/>
      <c r="X307" s="158" t="s">
        <v>337</v>
      </c>
      <c r="Y307" s="11">
        <v>0.5</v>
      </c>
      <c r="Z307" s="11">
        <v>160</v>
      </c>
      <c r="AA307" t="s">
        <v>3</v>
      </c>
      <c r="AB307" s="21" t="s">
        <v>290</v>
      </c>
      <c r="AC307">
        <v>0.84</v>
      </c>
      <c r="AD307" s="12">
        <v>0.46599999999999997</v>
      </c>
      <c r="AE307" s="11">
        <v>0.187</v>
      </c>
      <c r="AF307" t="s">
        <v>290</v>
      </c>
      <c r="AG307" s="11">
        <v>160</v>
      </c>
      <c r="AH307" s="21" t="s">
        <v>290</v>
      </c>
      <c r="AI307" s="1" t="s">
        <v>3</v>
      </c>
      <c r="AJ307" t="s">
        <v>290</v>
      </c>
      <c r="AK307" s="159" t="s">
        <v>290</v>
      </c>
      <c r="CO307" t="s">
        <v>4125</v>
      </c>
      <c r="CP307">
        <v>5.1225000000000005</v>
      </c>
      <c r="CR307" t="s">
        <v>5503</v>
      </c>
      <c r="CS307" s="16" t="s">
        <v>290</v>
      </c>
      <c r="CT307" s="14">
        <v>600</v>
      </c>
      <c r="CU307" s="14">
        <v>20</v>
      </c>
      <c r="CV307" s="98">
        <v>14</v>
      </c>
      <c r="CW307" s="98" t="s">
        <v>5398</v>
      </c>
      <c r="CX307" s="103">
        <v>20</v>
      </c>
      <c r="CY307" s="11">
        <v>24</v>
      </c>
      <c r="CZ307" s="42">
        <v>2</v>
      </c>
      <c r="DA307" s="107">
        <v>600</v>
      </c>
      <c r="DB307" s="18">
        <v>32</v>
      </c>
      <c r="DC307" s="18">
        <v>3.5</v>
      </c>
      <c r="DD307" s="18">
        <v>23</v>
      </c>
      <c r="DE307" s="11">
        <v>1.625</v>
      </c>
      <c r="DF307" s="11">
        <v>24</v>
      </c>
      <c r="DG307" s="11">
        <v>1.75</v>
      </c>
      <c r="DH307" s="11">
        <v>28.5</v>
      </c>
      <c r="DI307" s="42">
        <v>15</v>
      </c>
      <c r="DJ307" s="11" t="s">
        <v>174</v>
      </c>
      <c r="DK307" s="43" t="s">
        <v>5254</v>
      </c>
      <c r="DL307" s="90" t="s">
        <v>3796</v>
      </c>
      <c r="DM307" s="18">
        <v>0</v>
      </c>
      <c r="DN307" s="18" t="s">
        <v>5399</v>
      </c>
      <c r="DO307" t="s">
        <v>5114</v>
      </c>
      <c r="DP307">
        <v>16744703</v>
      </c>
      <c r="DQ307" t="s">
        <v>5397</v>
      </c>
      <c r="DR307" s="16" t="s">
        <v>290</v>
      </c>
    </row>
    <row r="308" spans="1:122" x14ac:dyDescent="0.35">
      <c r="A308" s="158" t="s">
        <v>338</v>
      </c>
      <c r="B308" s="11">
        <v>0.5</v>
      </c>
      <c r="C308" s="11" t="s">
        <v>272</v>
      </c>
      <c r="D308" t="s">
        <v>3</v>
      </c>
      <c r="E308" s="21" t="s">
        <v>290</v>
      </c>
      <c r="F308">
        <v>0.84</v>
      </c>
      <c r="G308" s="12">
        <v>0.54600000000000004</v>
      </c>
      <c r="H308" s="11">
        <v>0.14699999999999999</v>
      </c>
      <c r="I308" t="s">
        <v>272</v>
      </c>
      <c r="J308" s="11">
        <v>2</v>
      </c>
      <c r="K308" s="21" t="s">
        <v>290</v>
      </c>
      <c r="L308" s="1" t="s">
        <v>3</v>
      </c>
      <c r="M308" t="s">
        <v>290</v>
      </c>
      <c r="N308" s="159" t="s">
        <v>290</v>
      </c>
      <c r="P308"/>
      <c r="Q308"/>
      <c r="R308"/>
      <c r="X308" s="158" t="s">
        <v>338</v>
      </c>
      <c r="Y308" s="11">
        <v>0.5</v>
      </c>
      <c r="Z308" s="11" t="s">
        <v>272</v>
      </c>
      <c r="AA308" t="s">
        <v>3</v>
      </c>
      <c r="AB308" s="21" t="s">
        <v>290</v>
      </c>
      <c r="AC308">
        <v>0.84</v>
      </c>
      <c r="AD308" s="12">
        <v>0.54600000000000004</v>
      </c>
      <c r="AE308" s="11">
        <v>0.14699999999999999</v>
      </c>
      <c r="AF308" t="s">
        <v>272</v>
      </c>
      <c r="AG308" s="11">
        <v>2</v>
      </c>
      <c r="AH308" s="21" t="s">
        <v>290</v>
      </c>
      <c r="AI308" s="1" t="s">
        <v>3</v>
      </c>
      <c r="AJ308" t="s">
        <v>290</v>
      </c>
      <c r="AK308" s="159" t="s">
        <v>290</v>
      </c>
      <c r="CO308" t="s">
        <v>4126</v>
      </c>
      <c r="CP308">
        <v>5.1225000000000005</v>
      </c>
      <c r="CR308" t="s">
        <v>5504</v>
      </c>
      <c r="CS308" s="16" t="s">
        <v>290</v>
      </c>
      <c r="CT308" s="14">
        <v>600</v>
      </c>
      <c r="CU308" s="14">
        <v>20</v>
      </c>
      <c r="CV308" s="98">
        <v>16</v>
      </c>
      <c r="CW308" s="98" t="s">
        <v>5398</v>
      </c>
      <c r="CX308" s="103">
        <v>20</v>
      </c>
      <c r="CY308" s="11">
        <v>24</v>
      </c>
      <c r="CZ308" s="42">
        <v>2</v>
      </c>
      <c r="DA308" s="107">
        <v>600</v>
      </c>
      <c r="DB308" s="18">
        <v>32</v>
      </c>
      <c r="DC308" s="18">
        <v>3.5</v>
      </c>
      <c r="DD308" s="18">
        <v>23</v>
      </c>
      <c r="DE308" s="11">
        <v>1.625</v>
      </c>
      <c r="DF308" s="11">
        <v>24</v>
      </c>
      <c r="DG308" s="11">
        <v>1.75</v>
      </c>
      <c r="DH308" s="11">
        <v>28.5</v>
      </c>
      <c r="DI308" s="42">
        <v>15</v>
      </c>
      <c r="DJ308" s="11" t="s">
        <v>174</v>
      </c>
      <c r="DK308" s="43" t="s">
        <v>5254</v>
      </c>
      <c r="DL308" s="90" t="s">
        <v>3796</v>
      </c>
      <c r="DM308" s="18">
        <v>0</v>
      </c>
      <c r="DN308" s="18" t="s">
        <v>5399</v>
      </c>
      <c r="DO308" t="s">
        <v>5114</v>
      </c>
      <c r="DP308">
        <v>16744703</v>
      </c>
      <c r="DQ308" t="s">
        <v>5397</v>
      </c>
      <c r="DR308" s="16" t="s">
        <v>290</v>
      </c>
    </row>
    <row r="309" spans="1:122" x14ac:dyDescent="0.35">
      <c r="A309" s="160" t="s">
        <v>339</v>
      </c>
      <c r="B309" s="2">
        <v>0.5</v>
      </c>
      <c r="C309" s="4" t="s">
        <v>273</v>
      </c>
      <c r="D309" s="4" t="s">
        <v>3</v>
      </c>
      <c r="E309" s="23" t="s">
        <v>290</v>
      </c>
      <c r="F309" s="4">
        <v>0.84</v>
      </c>
      <c r="G309" s="3">
        <v>0.252</v>
      </c>
      <c r="H309" s="2">
        <v>0.29399999999999998</v>
      </c>
      <c r="I309" s="2" t="s">
        <v>273</v>
      </c>
      <c r="J309" s="4">
        <v>4</v>
      </c>
      <c r="K309" s="23" t="s">
        <v>290</v>
      </c>
      <c r="L309" s="6" t="s">
        <v>3</v>
      </c>
      <c r="M309" s="4" t="s">
        <v>290</v>
      </c>
      <c r="N309" s="161" t="s">
        <v>290</v>
      </c>
      <c r="P309"/>
      <c r="Q309"/>
      <c r="R309"/>
      <c r="X309" s="160" t="s">
        <v>339</v>
      </c>
      <c r="Y309" s="2">
        <v>0.5</v>
      </c>
      <c r="Z309" s="4" t="s">
        <v>273</v>
      </c>
      <c r="AA309" s="4" t="s">
        <v>3</v>
      </c>
      <c r="AB309" s="23" t="s">
        <v>290</v>
      </c>
      <c r="AC309" s="4">
        <v>0.84</v>
      </c>
      <c r="AD309" s="3">
        <v>0.252</v>
      </c>
      <c r="AE309" s="2">
        <v>0.29399999999999998</v>
      </c>
      <c r="AF309" s="2" t="s">
        <v>273</v>
      </c>
      <c r="AG309" s="4">
        <v>4</v>
      </c>
      <c r="AH309" s="23" t="s">
        <v>290</v>
      </c>
      <c r="AI309" s="6" t="s">
        <v>3</v>
      </c>
      <c r="AJ309" s="4" t="s">
        <v>290</v>
      </c>
      <c r="AK309" s="161" t="s">
        <v>290</v>
      </c>
      <c r="CO309" t="s">
        <v>4127</v>
      </c>
      <c r="CP309">
        <v>5.1225000000000005</v>
      </c>
      <c r="CR309" t="s">
        <v>5505</v>
      </c>
      <c r="CS309" s="16" t="s">
        <v>290</v>
      </c>
      <c r="CT309" s="14">
        <v>600</v>
      </c>
      <c r="CU309" s="14">
        <v>20</v>
      </c>
      <c r="CV309" s="98">
        <v>18</v>
      </c>
      <c r="CW309" s="98" t="s">
        <v>5398</v>
      </c>
      <c r="CX309" s="103">
        <v>20</v>
      </c>
      <c r="CY309" s="11">
        <v>24</v>
      </c>
      <c r="CZ309" s="42">
        <v>2</v>
      </c>
      <c r="DA309" s="107">
        <v>600</v>
      </c>
      <c r="DB309" s="18">
        <v>32</v>
      </c>
      <c r="DC309" s="18">
        <v>3.5</v>
      </c>
      <c r="DD309" s="18">
        <v>23</v>
      </c>
      <c r="DE309" s="11">
        <v>1.625</v>
      </c>
      <c r="DF309" s="11">
        <v>24</v>
      </c>
      <c r="DG309" s="11">
        <v>1.75</v>
      </c>
      <c r="DH309" s="11">
        <v>28.5</v>
      </c>
      <c r="DI309" s="42">
        <v>15</v>
      </c>
      <c r="DJ309" s="11" t="s">
        <v>174</v>
      </c>
      <c r="DK309" s="43" t="s">
        <v>5254</v>
      </c>
      <c r="DL309" s="90" t="s">
        <v>3796</v>
      </c>
      <c r="DM309" s="18">
        <v>0</v>
      </c>
      <c r="DN309" s="18" t="s">
        <v>5399</v>
      </c>
      <c r="DO309" t="s">
        <v>5114</v>
      </c>
      <c r="DP309">
        <v>16744703</v>
      </c>
      <c r="DQ309" t="s">
        <v>5397</v>
      </c>
      <c r="DR309" s="16" t="s">
        <v>290</v>
      </c>
    </row>
    <row r="310" spans="1:122" x14ac:dyDescent="0.35">
      <c r="A310" s="156" t="s">
        <v>340</v>
      </c>
      <c r="B310" s="11">
        <v>0.75000000000000011</v>
      </c>
      <c r="C310" s="11">
        <v>5</v>
      </c>
      <c r="D310" t="s">
        <v>3</v>
      </c>
      <c r="E310" s="21" t="s">
        <v>290</v>
      </c>
      <c r="F310" s="11">
        <v>1.05</v>
      </c>
      <c r="G310" s="12">
        <v>0.92</v>
      </c>
      <c r="H310" s="11">
        <v>6.5000000000000002E-2</v>
      </c>
      <c r="I310" t="s">
        <v>290</v>
      </c>
      <c r="J310" s="11">
        <v>5</v>
      </c>
      <c r="K310" s="21" t="s">
        <v>290</v>
      </c>
      <c r="L310" s="11" t="s">
        <v>3</v>
      </c>
      <c r="M310" t="s">
        <v>290</v>
      </c>
      <c r="N310" s="159" t="s">
        <v>290</v>
      </c>
      <c r="P310"/>
      <c r="Q310"/>
      <c r="R310"/>
      <c r="X310" s="156" t="s">
        <v>340</v>
      </c>
      <c r="Y310" s="11">
        <v>0.75000000000000011</v>
      </c>
      <c r="Z310" s="11">
        <v>5</v>
      </c>
      <c r="AA310" t="s">
        <v>3</v>
      </c>
      <c r="AB310" s="21" t="s">
        <v>290</v>
      </c>
      <c r="AC310" s="11">
        <v>1.05</v>
      </c>
      <c r="AD310" s="12">
        <v>0.92</v>
      </c>
      <c r="AE310" s="11">
        <v>6.5000000000000002E-2</v>
      </c>
      <c r="AF310" t="s">
        <v>290</v>
      </c>
      <c r="AG310" s="11">
        <v>5</v>
      </c>
      <c r="AH310" s="21" t="s">
        <v>290</v>
      </c>
      <c r="AI310" s="11" t="s">
        <v>3</v>
      </c>
      <c r="AJ310" t="s">
        <v>290</v>
      </c>
      <c r="AK310" s="159" t="s">
        <v>290</v>
      </c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51"/>
      <c r="CO310" t="s">
        <v>4128</v>
      </c>
      <c r="CP310">
        <v>5.1225000000000005</v>
      </c>
      <c r="CR310" t="s">
        <v>5506</v>
      </c>
      <c r="CS310" s="16" t="s">
        <v>290</v>
      </c>
      <c r="CT310" s="49">
        <v>600</v>
      </c>
      <c r="CU310" s="49">
        <v>20</v>
      </c>
      <c r="CV310" s="99">
        <v>20</v>
      </c>
      <c r="CW310" s="99" t="s">
        <v>5398</v>
      </c>
      <c r="CX310" s="105">
        <v>20</v>
      </c>
      <c r="CY310" s="2">
        <v>24</v>
      </c>
      <c r="CZ310" s="50">
        <v>2</v>
      </c>
      <c r="DA310" s="107">
        <v>600</v>
      </c>
      <c r="DB310" s="51">
        <v>32</v>
      </c>
      <c r="DC310" s="51">
        <v>3.5</v>
      </c>
      <c r="DD310" s="51">
        <v>23</v>
      </c>
      <c r="DE310" s="2">
        <v>1.625</v>
      </c>
      <c r="DF310" s="2">
        <v>24</v>
      </c>
      <c r="DG310" s="2">
        <v>1.75</v>
      </c>
      <c r="DH310" s="2">
        <v>28.5</v>
      </c>
      <c r="DI310" s="50">
        <v>15</v>
      </c>
      <c r="DJ310" s="2" t="s">
        <v>174</v>
      </c>
      <c r="DK310" s="43" t="s">
        <v>5254</v>
      </c>
      <c r="DL310" s="90" t="s">
        <v>3796</v>
      </c>
      <c r="DM310" s="18">
        <v>0</v>
      </c>
      <c r="DN310" s="18" t="s">
        <v>5399</v>
      </c>
      <c r="DO310" t="s">
        <v>5114</v>
      </c>
      <c r="DP310">
        <v>16744703</v>
      </c>
      <c r="DQ310" t="s">
        <v>5397</v>
      </c>
      <c r="DR310" s="16" t="s">
        <v>290</v>
      </c>
    </row>
    <row r="311" spans="1:122" x14ac:dyDescent="0.35">
      <c r="A311" s="156" t="s">
        <v>341</v>
      </c>
      <c r="B311" s="11">
        <v>0.75000000000000011</v>
      </c>
      <c r="C311" s="11">
        <v>10</v>
      </c>
      <c r="D311" t="s">
        <v>3</v>
      </c>
      <c r="E311" s="21" t="s">
        <v>290</v>
      </c>
      <c r="F311" s="11">
        <v>1.05</v>
      </c>
      <c r="G311" s="12">
        <v>0.88400000000000001</v>
      </c>
      <c r="H311" s="11">
        <v>8.3000000000000004E-2</v>
      </c>
      <c r="I311" t="s">
        <v>290</v>
      </c>
      <c r="J311" s="11">
        <v>10</v>
      </c>
      <c r="K311" s="21" t="s">
        <v>290</v>
      </c>
      <c r="L311" s="11" t="s">
        <v>3</v>
      </c>
      <c r="M311" t="s">
        <v>290</v>
      </c>
      <c r="N311" s="159" t="s">
        <v>290</v>
      </c>
      <c r="P311"/>
      <c r="Q311"/>
      <c r="R311"/>
      <c r="X311" s="156" t="s">
        <v>341</v>
      </c>
      <c r="Y311" s="11">
        <v>0.75000000000000011</v>
      </c>
      <c r="Z311" s="11">
        <v>10</v>
      </c>
      <c r="AA311" t="s">
        <v>3</v>
      </c>
      <c r="AB311" s="21" t="s">
        <v>290</v>
      </c>
      <c r="AC311" s="11">
        <v>1.05</v>
      </c>
      <c r="AD311" s="12">
        <v>0.88400000000000001</v>
      </c>
      <c r="AE311" s="11">
        <v>8.3000000000000004E-2</v>
      </c>
      <c r="AF311" t="s">
        <v>290</v>
      </c>
      <c r="AG311" s="11">
        <v>10</v>
      </c>
      <c r="AH311" s="21" t="s">
        <v>290</v>
      </c>
      <c r="AI311" s="11" t="s">
        <v>3</v>
      </c>
      <c r="AJ311" t="s">
        <v>290</v>
      </c>
      <c r="AK311" s="159" t="s">
        <v>290</v>
      </c>
      <c r="CC311" s="4"/>
      <c r="CD311" s="51"/>
      <c r="CE311" s="51"/>
      <c r="CF311" s="51"/>
      <c r="CG311" s="51"/>
      <c r="CH311" s="51"/>
      <c r="CI311" s="51"/>
      <c r="CJ311" s="51"/>
      <c r="CK311" s="51"/>
      <c r="CO311" t="s">
        <v>4129</v>
      </c>
      <c r="CP311">
        <v>5.1225000000000005</v>
      </c>
      <c r="CR311" t="s">
        <v>5507</v>
      </c>
      <c r="CS311" s="16" t="s">
        <v>290</v>
      </c>
      <c r="CT311" s="14">
        <v>600</v>
      </c>
      <c r="CU311" s="14">
        <v>24</v>
      </c>
      <c r="CV311" s="11">
        <v>12</v>
      </c>
      <c r="CW311" s="11" t="s">
        <v>5398</v>
      </c>
      <c r="CX311" s="103">
        <v>24</v>
      </c>
      <c r="CY311" s="11">
        <v>28.25</v>
      </c>
      <c r="CZ311" s="42">
        <v>2.125</v>
      </c>
      <c r="DA311" s="107">
        <v>600</v>
      </c>
      <c r="DB311" s="18">
        <v>37</v>
      </c>
      <c r="DC311" s="18">
        <v>4</v>
      </c>
      <c r="DD311" s="18">
        <v>27.25</v>
      </c>
      <c r="DE311" s="11">
        <v>1.875</v>
      </c>
      <c r="DF311" s="11">
        <v>24</v>
      </c>
      <c r="DG311" s="11">
        <v>2</v>
      </c>
      <c r="DH311" s="11">
        <v>33</v>
      </c>
      <c r="DI311" s="42">
        <v>15</v>
      </c>
      <c r="DJ311" s="11">
        <v>1100</v>
      </c>
      <c r="DK311" s="43" t="s">
        <v>5260</v>
      </c>
      <c r="DL311" s="90" t="s">
        <v>3796</v>
      </c>
      <c r="DM311" s="18">
        <v>0</v>
      </c>
      <c r="DN311" s="18" t="s">
        <v>5399</v>
      </c>
      <c r="DO311" t="s">
        <v>5084</v>
      </c>
      <c r="DP311">
        <v>16777215</v>
      </c>
      <c r="DQ311" t="s">
        <v>5397</v>
      </c>
      <c r="DR311" s="16" t="s">
        <v>290</v>
      </c>
    </row>
    <row r="312" spans="1:122" x14ac:dyDescent="0.35">
      <c r="A312" s="158" t="s">
        <v>342</v>
      </c>
      <c r="B312" s="11">
        <v>0.75000000000000011</v>
      </c>
      <c r="C312">
        <v>40</v>
      </c>
      <c r="D312" t="s">
        <v>3</v>
      </c>
      <c r="E312" s="21" t="s">
        <v>290</v>
      </c>
      <c r="F312" s="11">
        <v>1.05</v>
      </c>
      <c r="G312" s="12">
        <v>0.82400000000000007</v>
      </c>
      <c r="H312" s="11">
        <v>0.113</v>
      </c>
      <c r="I312" t="s">
        <v>290</v>
      </c>
      <c r="J312">
        <v>40</v>
      </c>
      <c r="K312" s="21" t="s">
        <v>290</v>
      </c>
      <c r="L312" s="1" t="s">
        <v>3</v>
      </c>
      <c r="M312" t="s">
        <v>290</v>
      </c>
      <c r="N312" s="159" t="s">
        <v>290</v>
      </c>
      <c r="P312"/>
      <c r="Q312"/>
      <c r="R312"/>
      <c r="X312" s="158" t="s">
        <v>342</v>
      </c>
      <c r="Y312" s="11">
        <v>0.75000000000000011</v>
      </c>
      <c r="Z312">
        <v>40</v>
      </c>
      <c r="AA312" t="s">
        <v>3</v>
      </c>
      <c r="AB312" s="21" t="s">
        <v>290</v>
      </c>
      <c r="AC312" s="11">
        <v>1.05</v>
      </c>
      <c r="AD312" s="12">
        <v>0.82400000000000007</v>
      </c>
      <c r="AE312" s="11">
        <v>0.113</v>
      </c>
      <c r="AF312" t="s">
        <v>290</v>
      </c>
      <c r="AG312">
        <v>40</v>
      </c>
      <c r="AH312" s="21" t="s">
        <v>290</v>
      </c>
      <c r="AI312" s="1" t="s">
        <v>3</v>
      </c>
      <c r="AJ312" t="s">
        <v>290</v>
      </c>
      <c r="AK312" s="159" t="s">
        <v>290</v>
      </c>
      <c r="CO312" t="s">
        <v>4130</v>
      </c>
      <c r="CP312">
        <v>5.1225000000000005</v>
      </c>
      <c r="CR312" t="s">
        <v>5508</v>
      </c>
      <c r="CS312" s="16" t="s">
        <v>290</v>
      </c>
      <c r="CT312" s="14">
        <v>600</v>
      </c>
      <c r="CU312" s="14">
        <v>24</v>
      </c>
      <c r="CV312" s="98">
        <v>14</v>
      </c>
      <c r="CW312" s="98" t="s">
        <v>5398</v>
      </c>
      <c r="CX312" s="103">
        <v>24</v>
      </c>
      <c r="CY312" s="11">
        <v>28.25</v>
      </c>
      <c r="CZ312" s="42">
        <v>2.125</v>
      </c>
      <c r="DA312" s="107">
        <v>600</v>
      </c>
      <c r="DB312" s="18">
        <v>37</v>
      </c>
      <c r="DC312" s="18">
        <v>4</v>
      </c>
      <c r="DD312" s="18">
        <v>27.25</v>
      </c>
      <c r="DE312" s="11">
        <v>1.875</v>
      </c>
      <c r="DF312" s="11">
        <v>24</v>
      </c>
      <c r="DG312" s="11">
        <v>2</v>
      </c>
      <c r="DH312" s="11">
        <v>33</v>
      </c>
      <c r="DI312" s="42">
        <v>15</v>
      </c>
      <c r="DJ312" s="11" t="s">
        <v>174</v>
      </c>
      <c r="DK312" s="43" t="s">
        <v>5260</v>
      </c>
      <c r="DL312" s="90" t="s">
        <v>3796</v>
      </c>
      <c r="DM312" s="18">
        <v>0</v>
      </c>
      <c r="DN312" s="18" t="s">
        <v>5399</v>
      </c>
      <c r="DO312" t="s">
        <v>5084</v>
      </c>
      <c r="DP312">
        <v>16777215</v>
      </c>
      <c r="DQ312" t="s">
        <v>5397</v>
      </c>
      <c r="DR312" s="16" t="s">
        <v>290</v>
      </c>
    </row>
    <row r="313" spans="1:122" x14ac:dyDescent="0.35">
      <c r="A313" s="158" t="s">
        <v>6705</v>
      </c>
      <c r="B313" s="11">
        <v>0.75000000000000011</v>
      </c>
      <c r="C313" t="s">
        <v>6422</v>
      </c>
      <c r="D313" t="s">
        <v>3</v>
      </c>
      <c r="E313" s="21" t="s">
        <v>290</v>
      </c>
      <c r="F313" s="11">
        <v>1.05</v>
      </c>
      <c r="G313" s="12">
        <v>0.82400000000000007</v>
      </c>
      <c r="H313" s="11">
        <v>0.113</v>
      </c>
      <c r="I313" t="s">
        <v>6422</v>
      </c>
      <c r="J313">
        <v>1</v>
      </c>
      <c r="K313" s="21" t="s">
        <v>290</v>
      </c>
      <c r="L313" s="1" t="s">
        <v>3</v>
      </c>
      <c r="M313" t="s">
        <v>290</v>
      </c>
      <c r="N313" s="159" t="s">
        <v>290</v>
      </c>
      <c r="P313"/>
      <c r="Q313"/>
      <c r="R313"/>
      <c r="X313" s="158" t="s">
        <v>6705</v>
      </c>
      <c r="Y313" s="11">
        <v>0.75000000000000011</v>
      </c>
      <c r="Z313" t="s">
        <v>6422</v>
      </c>
      <c r="AA313" t="s">
        <v>3</v>
      </c>
      <c r="AB313" s="21" t="s">
        <v>290</v>
      </c>
      <c r="AC313" s="11">
        <v>1.05</v>
      </c>
      <c r="AD313" s="12">
        <v>0.82400000000000007</v>
      </c>
      <c r="AE313" s="11">
        <v>0.113</v>
      </c>
      <c r="AF313" t="s">
        <v>6422</v>
      </c>
      <c r="AG313">
        <v>1</v>
      </c>
      <c r="AH313" s="21" t="s">
        <v>290</v>
      </c>
      <c r="AI313" s="1" t="s">
        <v>3</v>
      </c>
      <c r="AJ313" t="s">
        <v>290</v>
      </c>
      <c r="AK313" s="159" t="s">
        <v>290</v>
      </c>
      <c r="CO313" t="s">
        <v>4131</v>
      </c>
      <c r="CP313">
        <v>5.1225000000000005</v>
      </c>
      <c r="CR313" t="s">
        <v>5509</v>
      </c>
      <c r="CS313" s="16" t="s">
        <v>290</v>
      </c>
      <c r="CT313" s="14">
        <v>600</v>
      </c>
      <c r="CU313" s="14">
        <v>24</v>
      </c>
      <c r="CV313" s="98">
        <v>16</v>
      </c>
      <c r="CW313" s="98" t="s">
        <v>5398</v>
      </c>
      <c r="CX313" s="103">
        <v>24</v>
      </c>
      <c r="CY313" s="11">
        <v>28.25</v>
      </c>
      <c r="CZ313" s="42">
        <v>2.125</v>
      </c>
      <c r="DA313" s="107">
        <v>600</v>
      </c>
      <c r="DB313" s="18">
        <v>37</v>
      </c>
      <c r="DC313" s="18">
        <v>4</v>
      </c>
      <c r="DD313" s="18">
        <v>27.25</v>
      </c>
      <c r="DE313" s="11">
        <v>1.875</v>
      </c>
      <c r="DF313" s="11">
        <v>24</v>
      </c>
      <c r="DG313" s="11">
        <v>2</v>
      </c>
      <c r="DH313" s="11">
        <v>33</v>
      </c>
      <c r="DI313" s="42">
        <v>15</v>
      </c>
      <c r="DJ313" s="11" t="s">
        <v>174</v>
      </c>
      <c r="DK313" s="43" t="s">
        <v>5260</v>
      </c>
      <c r="DL313" s="90" t="s">
        <v>3796</v>
      </c>
      <c r="DM313" s="18">
        <v>0</v>
      </c>
      <c r="DN313" s="18" t="s">
        <v>5399</v>
      </c>
      <c r="DO313" t="s">
        <v>5084</v>
      </c>
      <c r="DP313">
        <v>16777215</v>
      </c>
      <c r="DQ313" t="s">
        <v>5397</v>
      </c>
      <c r="DR313" s="16" t="s">
        <v>290</v>
      </c>
    </row>
    <row r="314" spans="1:122" x14ac:dyDescent="0.35">
      <c r="A314" s="158" t="s">
        <v>343</v>
      </c>
      <c r="B314" s="11">
        <v>0.75000000000000011</v>
      </c>
      <c r="C314">
        <v>80</v>
      </c>
      <c r="D314" t="s">
        <v>3</v>
      </c>
      <c r="E314" s="21" t="s">
        <v>290</v>
      </c>
      <c r="F314" s="11">
        <v>1.05</v>
      </c>
      <c r="G314" s="12">
        <v>0.74199999999999999</v>
      </c>
      <c r="H314" s="11">
        <v>0.154</v>
      </c>
      <c r="I314" t="s">
        <v>290</v>
      </c>
      <c r="J314">
        <v>80</v>
      </c>
      <c r="K314" s="21" t="s">
        <v>290</v>
      </c>
      <c r="L314" s="1" t="s">
        <v>3</v>
      </c>
      <c r="M314" t="s">
        <v>290</v>
      </c>
      <c r="N314" s="159" t="s">
        <v>290</v>
      </c>
      <c r="P314"/>
      <c r="Q314"/>
      <c r="R314"/>
      <c r="X314" s="158" t="s">
        <v>343</v>
      </c>
      <c r="Y314" s="11">
        <v>0.75000000000000011</v>
      </c>
      <c r="Z314">
        <v>80</v>
      </c>
      <c r="AA314" t="s">
        <v>3</v>
      </c>
      <c r="AB314" s="21" t="s">
        <v>290</v>
      </c>
      <c r="AC314" s="11">
        <v>1.05</v>
      </c>
      <c r="AD314" s="12">
        <v>0.74199999999999999</v>
      </c>
      <c r="AE314" s="11">
        <v>0.154</v>
      </c>
      <c r="AF314" t="s">
        <v>290</v>
      </c>
      <c r="AG314">
        <v>80</v>
      </c>
      <c r="AH314" s="21" t="s">
        <v>290</v>
      </c>
      <c r="AI314" s="1" t="s">
        <v>3</v>
      </c>
      <c r="AJ314" t="s">
        <v>290</v>
      </c>
      <c r="AK314" s="159" t="s">
        <v>290</v>
      </c>
      <c r="CO314" t="s">
        <v>4132</v>
      </c>
      <c r="CP314">
        <v>5.6224999999999996</v>
      </c>
      <c r="CR314" t="s">
        <v>5510</v>
      </c>
      <c r="CS314" s="16" t="s">
        <v>290</v>
      </c>
      <c r="CT314" s="14">
        <v>600</v>
      </c>
      <c r="CU314" s="14">
        <v>24</v>
      </c>
      <c r="CV314" s="98">
        <v>18</v>
      </c>
      <c r="CW314" s="98" t="s">
        <v>5398</v>
      </c>
      <c r="CX314" s="103">
        <v>24</v>
      </c>
      <c r="CY314" s="11">
        <v>28.25</v>
      </c>
      <c r="CZ314" s="42">
        <v>2.125</v>
      </c>
      <c r="DA314" s="107">
        <v>600</v>
      </c>
      <c r="DB314" s="18">
        <v>37</v>
      </c>
      <c r="DC314" s="18">
        <v>4</v>
      </c>
      <c r="DD314" s="18">
        <v>27.25</v>
      </c>
      <c r="DE314" s="11">
        <v>1.875</v>
      </c>
      <c r="DF314" s="11">
        <v>24</v>
      </c>
      <c r="DG314" s="11">
        <v>2</v>
      </c>
      <c r="DH314" s="11">
        <v>33</v>
      </c>
      <c r="DI314" s="42">
        <v>15</v>
      </c>
      <c r="DJ314" s="11" t="s">
        <v>174</v>
      </c>
      <c r="DK314" s="43" t="s">
        <v>5260</v>
      </c>
      <c r="DL314" s="90" t="s">
        <v>3796</v>
      </c>
      <c r="DM314" s="18">
        <v>0</v>
      </c>
      <c r="DN314" s="18" t="s">
        <v>5399</v>
      </c>
      <c r="DO314" t="s">
        <v>5084</v>
      </c>
      <c r="DP314">
        <v>16777215</v>
      </c>
      <c r="DQ314" t="s">
        <v>5397</v>
      </c>
      <c r="DR314" s="16" t="s">
        <v>290</v>
      </c>
    </row>
    <row r="315" spans="1:122" x14ac:dyDescent="0.35">
      <c r="A315" s="158" t="s">
        <v>344</v>
      </c>
      <c r="B315" s="11">
        <v>0.75000000000000011</v>
      </c>
      <c r="C315" s="11">
        <v>160</v>
      </c>
      <c r="D315" t="s">
        <v>3</v>
      </c>
      <c r="E315" s="21" t="s">
        <v>290</v>
      </c>
      <c r="F315" s="11">
        <v>1.05</v>
      </c>
      <c r="G315" s="12">
        <v>0.6140000000000001</v>
      </c>
      <c r="H315" s="11">
        <v>0.218</v>
      </c>
      <c r="I315" t="s">
        <v>290</v>
      </c>
      <c r="J315" s="11">
        <v>160</v>
      </c>
      <c r="K315" s="21" t="s">
        <v>290</v>
      </c>
      <c r="L315" s="1" t="s">
        <v>3</v>
      </c>
      <c r="M315" t="s">
        <v>290</v>
      </c>
      <c r="N315" s="159" t="s">
        <v>290</v>
      </c>
      <c r="P315"/>
      <c r="Q315"/>
      <c r="R315"/>
      <c r="X315" s="158" t="s">
        <v>344</v>
      </c>
      <c r="Y315" s="11">
        <v>0.75000000000000011</v>
      </c>
      <c r="Z315" s="11">
        <v>160</v>
      </c>
      <c r="AA315" t="s">
        <v>3</v>
      </c>
      <c r="AB315" s="21" t="s">
        <v>290</v>
      </c>
      <c r="AC315" s="11">
        <v>1.05</v>
      </c>
      <c r="AD315" s="12">
        <v>0.6140000000000001</v>
      </c>
      <c r="AE315" s="11">
        <v>0.218</v>
      </c>
      <c r="AF315" t="s">
        <v>290</v>
      </c>
      <c r="AG315" s="11">
        <v>160</v>
      </c>
      <c r="AH315" s="21" t="s">
        <v>290</v>
      </c>
      <c r="AI315" s="1" t="s">
        <v>3</v>
      </c>
      <c r="AJ315" t="s">
        <v>290</v>
      </c>
      <c r="AK315" s="159" t="s">
        <v>290</v>
      </c>
      <c r="CO315" t="s">
        <v>4133</v>
      </c>
      <c r="CP315">
        <v>5.6224999999999996</v>
      </c>
      <c r="CR315" t="s">
        <v>5511</v>
      </c>
      <c r="CS315" s="16" t="s">
        <v>290</v>
      </c>
      <c r="CT315" s="14">
        <v>600</v>
      </c>
      <c r="CU315" s="14">
        <v>24</v>
      </c>
      <c r="CV315" s="99">
        <v>20</v>
      </c>
      <c r="CW315" s="98" t="s">
        <v>5398</v>
      </c>
      <c r="CX315" s="103">
        <v>24</v>
      </c>
      <c r="CY315" s="11">
        <v>28.25</v>
      </c>
      <c r="CZ315" s="42">
        <v>2.125</v>
      </c>
      <c r="DA315" s="107">
        <v>600</v>
      </c>
      <c r="DB315" s="18">
        <v>37</v>
      </c>
      <c r="DC315" s="18">
        <v>4</v>
      </c>
      <c r="DD315" s="18">
        <v>27.25</v>
      </c>
      <c r="DE315" s="11">
        <v>1.875</v>
      </c>
      <c r="DF315" s="11">
        <v>24</v>
      </c>
      <c r="DG315" s="11">
        <v>2</v>
      </c>
      <c r="DH315" s="11">
        <v>33</v>
      </c>
      <c r="DI315" s="42">
        <v>15</v>
      </c>
      <c r="DJ315" s="2" t="s">
        <v>174</v>
      </c>
      <c r="DK315" s="43" t="s">
        <v>5260</v>
      </c>
      <c r="DL315" s="90" t="s">
        <v>3796</v>
      </c>
      <c r="DM315" s="18">
        <v>0</v>
      </c>
      <c r="DN315" s="18" t="s">
        <v>5399</v>
      </c>
      <c r="DO315" t="s">
        <v>5084</v>
      </c>
      <c r="DP315">
        <v>16777215</v>
      </c>
      <c r="DQ315" t="s">
        <v>5397</v>
      </c>
      <c r="DR315" s="16" t="s">
        <v>290</v>
      </c>
    </row>
    <row r="316" spans="1:122" x14ac:dyDescent="0.35">
      <c r="A316" s="158" t="s">
        <v>345</v>
      </c>
      <c r="B316" s="11">
        <v>0.75000000000000011</v>
      </c>
      <c r="C316" s="11" t="s">
        <v>272</v>
      </c>
      <c r="D316" t="s">
        <v>3</v>
      </c>
      <c r="E316" s="21" t="s">
        <v>290</v>
      </c>
      <c r="F316" s="11">
        <v>1.05</v>
      </c>
      <c r="G316" s="12">
        <v>0.74199999999999999</v>
      </c>
      <c r="H316" s="11">
        <v>0.154</v>
      </c>
      <c r="I316" t="s">
        <v>272</v>
      </c>
      <c r="J316" s="11">
        <v>2</v>
      </c>
      <c r="K316" s="21" t="s">
        <v>290</v>
      </c>
      <c r="L316" s="1" t="s">
        <v>3</v>
      </c>
      <c r="M316" t="s">
        <v>290</v>
      </c>
      <c r="N316" s="159" t="s">
        <v>290</v>
      </c>
      <c r="P316"/>
      <c r="Q316"/>
      <c r="R316"/>
      <c r="X316" s="158" t="s">
        <v>345</v>
      </c>
      <c r="Y316" s="11">
        <v>0.75000000000000011</v>
      </c>
      <c r="Z316" s="11" t="s">
        <v>272</v>
      </c>
      <c r="AA316" t="s">
        <v>3</v>
      </c>
      <c r="AB316" s="21" t="s">
        <v>290</v>
      </c>
      <c r="AC316" s="11">
        <v>1.05</v>
      </c>
      <c r="AD316" s="12">
        <v>0.74199999999999999</v>
      </c>
      <c r="AE316" s="11">
        <v>0.154</v>
      </c>
      <c r="AF316" t="s">
        <v>272</v>
      </c>
      <c r="AG316" s="11">
        <v>2</v>
      </c>
      <c r="AH316" s="21" t="s">
        <v>290</v>
      </c>
      <c r="AI316" s="1" t="s">
        <v>3</v>
      </c>
      <c r="AJ316" t="s">
        <v>290</v>
      </c>
      <c r="AK316" s="159" t="s">
        <v>290</v>
      </c>
      <c r="CO316" t="s">
        <v>4134</v>
      </c>
      <c r="CP316">
        <v>5.6224999999999996</v>
      </c>
      <c r="CR316" t="s">
        <v>5512</v>
      </c>
      <c r="CS316" s="16" t="s">
        <v>290</v>
      </c>
      <c r="CT316" s="14">
        <v>900</v>
      </c>
      <c r="CU316" s="14">
        <v>1</v>
      </c>
      <c r="CV316" s="11">
        <v>9</v>
      </c>
      <c r="CW316" s="11" t="s">
        <v>5398</v>
      </c>
      <c r="CX316" s="103">
        <v>1</v>
      </c>
      <c r="CY316" s="11">
        <v>2.0625</v>
      </c>
      <c r="CZ316" s="42">
        <v>0.53125</v>
      </c>
      <c r="DA316" s="107">
        <v>900</v>
      </c>
      <c r="DB316" s="18">
        <v>5.875</v>
      </c>
      <c r="DC316" s="18">
        <v>1.125</v>
      </c>
      <c r="DD316" s="18">
        <v>2</v>
      </c>
      <c r="DE316" s="11">
        <v>0.875</v>
      </c>
      <c r="DF316" s="11">
        <v>4</v>
      </c>
      <c r="DG316" s="11">
        <v>1</v>
      </c>
      <c r="DH316" s="11">
        <v>4</v>
      </c>
      <c r="DI316" s="42">
        <v>90</v>
      </c>
      <c r="DJ316" s="11">
        <v>15</v>
      </c>
      <c r="DK316" s="43" t="s">
        <v>5266</v>
      </c>
      <c r="DL316" s="90" t="s">
        <v>3796</v>
      </c>
      <c r="DM316" s="18">
        <v>0</v>
      </c>
      <c r="DN316" s="18" t="s">
        <v>5399</v>
      </c>
      <c r="DO316" t="s">
        <v>5069</v>
      </c>
      <c r="DP316">
        <v>65280</v>
      </c>
      <c r="DQ316" t="s">
        <v>5397</v>
      </c>
      <c r="DR316" s="16" t="s">
        <v>290</v>
      </c>
    </row>
    <row r="317" spans="1:122" x14ac:dyDescent="0.35">
      <c r="A317" s="160" t="s">
        <v>346</v>
      </c>
      <c r="B317" s="2">
        <v>0.75000000000000011</v>
      </c>
      <c r="C317" s="4" t="s">
        <v>273</v>
      </c>
      <c r="D317" s="4" t="s">
        <v>3</v>
      </c>
      <c r="E317" s="23" t="s">
        <v>347</v>
      </c>
      <c r="F317" s="2">
        <v>1.05</v>
      </c>
      <c r="G317" s="3">
        <v>0.43400000000000005</v>
      </c>
      <c r="H317" s="2">
        <v>0.308</v>
      </c>
      <c r="I317" s="2" t="s">
        <v>273</v>
      </c>
      <c r="J317" s="4">
        <v>4</v>
      </c>
      <c r="K317" s="23" t="s">
        <v>290</v>
      </c>
      <c r="L317" s="6" t="s">
        <v>3</v>
      </c>
      <c r="M317" s="4" t="s">
        <v>290</v>
      </c>
      <c r="N317" s="161" t="s">
        <v>290</v>
      </c>
      <c r="P317"/>
      <c r="Q317"/>
      <c r="R317"/>
      <c r="X317" s="160" t="s">
        <v>346</v>
      </c>
      <c r="Y317" s="2">
        <v>0.75000000000000011</v>
      </c>
      <c r="Z317" s="4" t="s">
        <v>273</v>
      </c>
      <c r="AA317" s="4" t="s">
        <v>3</v>
      </c>
      <c r="AB317" s="23" t="s">
        <v>348</v>
      </c>
      <c r="AC317" s="2">
        <v>1.05</v>
      </c>
      <c r="AD317" s="3">
        <v>0.43400000000000005</v>
      </c>
      <c r="AE317" s="2">
        <v>0.308</v>
      </c>
      <c r="AF317" s="2" t="s">
        <v>273</v>
      </c>
      <c r="AG317" s="4">
        <v>4</v>
      </c>
      <c r="AH317" s="23" t="s">
        <v>290</v>
      </c>
      <c r="AI317" s="6" t="s">
        <v>3</v>
      </c>
      <c r="AJ317" s="4" t="s">
        <v>290</v>
      </c>
      <c r="AK317" s="161" t="s">
        <v>290</v>
      </c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51"/>
      <c r="CO317" t="s">
        <v>4135</v>
      </c>
      <c r="CP317">
        <v>5.6224999999999996</v>
      </c>
      <c r="CR317" t="s">
        <v>5513</v>
      </c>
      <c r="CS317" s="16" t="s">
        <v>290</v>
      </c>
      <c r="CT317" s="14">
        <v>900</v>
      </c>
      <c r="CU317" s="14">
        <v>1.25</v>
      </c>
      <c r="CV317" s="11">
        <v>9</v>
      </c>
      <c r="CW317" s="11" t="s">
        <v>5398</v>
      </c>
      <c r="CX317" s="103">
        <v>1.25</v>
      </c>
      <c r="CY317" s="11">
        <v>2.5</v>
      </c>
      <c r="CZ317" s="42">
        <v>0.625</v>
      </c>
      <c r="DA317" s="107">
        <v>900</v>
      </c>
      <c r="DB317" s="18">
        <v>6.25</v>
      </c>
      <c r="DC317" s="18">
        <v>1.125</v>
      </c>
      <c r="DD317" s="18">
        <v>2.5</v>
      </c>
      <c r="DE317" s="11">
        <v>0.875</v>
      </c>
      <c r="DF317" s="11">
        <v>4</v>
      </c>
      <c r="DG317" s="11">
        <v>1</v>
      </c>
      <c r="DH317" s="11">
        <v>4.3780000000000001</v>
      </c>
      <c r="DI317" s="42">
        <v>90</v>
      </c>
      <c r="DJ317" s="11">
        <v>18</v>
      </c>
      <c r="DK317" s="43" t="s">
        <v>5268</v>
      </c>
      <c r="DL317" s="90" t="s">
        <v>3796</v>
      </c>
      <c r="DM317" s="18">
        <v>0</v>
      </c>
      <c r="DN317" s="18" t="s">
        <v>5399</v>
      </c>
      <c r="DO317" t="s">
        <v>5072</v>
      </c>
      <c r="DP317">
        <v>12800</v>
      </c>
      <c r="DQ317" t="s">
        <v>5397</v>
      </c>
      <c r="DR317" s="16" t="s">
        <v>290</v>
      </c>
    </row>
    <row r="318" spans="1:122" x14ac:dyDescent="0.35">
      <c r="A318" s="156" t="s">
        <v>349</v>
      </c>
      <c r="B318" s="11">
        <v>1</v>
      </c>
      <c r="C318" s="11">
        <v>5</v>
      </c>
      <c r="D318" t="s">
        <v>3</v>
      </c>
      <c r="E318" s="21" t="s">
        <v>290</v>
      </c>
      <c r="F318" s="11">
        <v>1.3149999999999999</v>
      </c>
      <c r="G318" s="12">
        <v>1.1850000000000001</v>
      </c>
      <c r="H318" s="11">
        <v>6.5000000000000002E-2</v>
      </c>
      <c r="I318" t="s">
        <v>290</v>
      </c>
      <c r="J318" s="11">
        <v>5</v>
      </c>
      <c r="K318" s="21" t="s">
        <v>290</v>
      </c>
      <c r="L318" s="11" t="s">
        <v>3</v>
      </c>
      <c r="M318" t="s">
        <v>290</v>
      </c>
      <c r="N318" s="159" t="s">
        <v>290</v>
      </c>
      <c r="P318"/>
      <c r="Q318"/>
      <c r="R318"/>
      <c r="X318" s="156" t="s">
        <v>349</v>
      </c>
      <c r="Y318" s="11">
        <v>1</v>
      </c>
      <c r="Z318" s="11">
        <v>5</v>
      </c>
      <c r="AA318" t="s">
        <v>3</v>
      </c>
      <c r="AB318" s="21" t="s">
        <v>290</v>
      </c>
      <c r="AC318" s="11">
        <v>1.3149999999999999</v>
      </c>
      <c r="AD318" s="12">
        <v>1.1850000000000001</v>
      </c>
      <c r="AE318" s="11">
        <v>6.5000000000000002E-2</v>
      </c>
      <c r="AF318" t="s">
        <v>290</v>
      </c>
      <c r="AG318" s="11">
        <v>5</v>
      </c>
      <c r="AH318" s="21" t="s">
        <v>290</v>
      </c>
      <c r="AI318" s="11" t="s">
        <v>3</v>
      </c>
      <c r="AJ318" t="s">
        <v>290</v>
      </c>
      <c r="AK318" s="159" t="s">
        <v>290</v>
      </c>
      <c r="CC318" s="4"/>
      <c r="CD318" s="51"/>
      <c r="CE318" s="51"/>
      <c r="CF318" s="51"/>
      <c r="CG318" s="51"/>
      <c r="CH318" s="51"/>
      <c r="CI318" s="51"/>
      <c r="CJ318" s="51"/>
      <c r="CK318" s="51"/>
      <c r="CO318" t="s">
        <v>4136</v>
      </c>
      <c r="CP318">
        <v>5.6224999999999996</v>
      </c>
      <c r="CR318" t="s">
        <v>5514</v>
      </c>
      <c r="CS318" s="16" t="s">
        <v>290</v>
      </c>
      <c r="CT318" s="14">
        <v>900</v>
      </c>
      <c r="CU318" s="14">
        <v>1.5</v>
      </c>
      <c r="CV318" s="11">
        <v>9</v>
      </c>
      <c r="CW318" s="11" t="s">
        <v>5398</v>
      </c>
      <c r="CX318" s="103">
        <v>1.5</v>
      </c>
      <c r="CY318" s="11">
        <v>2.75</v>
      </c>
      <c r="CZ318" s="42">
        <v>0.625</v>
      </c>
      <c r="DA318" s="107">
        <v>900</v>
      </c>
      <c r="DB318" s="18">
        <v>7</v>
      </c>
      <c r="DC318" s="18">
        <v>1.25</v>
      </c>
      <c r="DD318" s="18">
        <v>2.875</v>
      </c>
      <c r="DE318" s="11">
        <v>1</v>
      </c>
      <c r="DF318" s="11">
        <v>4</v>
      </c>
      <c r="DG318" s="11">
        <v>1.125</v>
      </c>
      <c r="DH318" s="11">
        <v>4.875</v>
      </c>
      <c r="DI318" s="42">
        <v>90</v>
      </c>
      <c r="DJ318" s="11">
        <v>23</v>
      </c>
      <c r="DK318" s="43" t="s">
        <v>5270</v>
      </c>
      <c r="DL318" s="90" t="s">
        <v>3796</v>
      </c>
      <c r="DM318" s="18">
        <v>0</v>
      </c>
      <c r="DN318" s="18" t="s">
        <v>5399</v>
      </c>
      <c r="DO318" t="s">
        <v>5075</v>
      </c>
      <c r="DP318">
        <v>11861940</v>
      </c>
      <c r="DQ318" t="s">
        <v>5397</v>
      </c>
      <c r="DR318" s="16" t="s">
        <v>290</v>
      </c>
    </row>
    <row r="319" spans="1:122" x14ac:dyDescent="0.35">
      <c r="A319" s="156" t="s">
        <v>350</v>
      </c>
      <c r="B319" s="11">
        <v>1</v>
      </c>
      <c r="C319" s="11">
        <v>10</v>
      </c>
      <c r="D319" t="s">
        <v>3</v>
      </c>
      <c r="E319" s="21" t="s">
        <v>290</v>
      </c>
      <c r="F319" s="11">
        <v>1.3149999999999999</v>
      </c>
      <c r="G319" s="12">
        <v>1.097</v>
      </c>
      <c r="H319" s="11">
        <v>0.109</v>
      </c>
      <c r="I319" t="s">
        <v>290</v>
      </c>
      <c r="J319" s="11">
        <v>10</v>
      </c>
      <c r="K319" s="21" t="s">
        <v>290</v>
      </c>
      <c r="L319" s="11" t="s">
        <v>3</v>
      </c>
      <c r="M319" t="s">
        <v>290</v>
      </c>
      <c r="N319" s="159" t="s">
        <v>290</v>
      </c>
      <c r="P319"/>
      <c r="Q319"/>
      <c r="R319"/>
      <c r="X319" s="156" t="s">
        <v>350</v>
      </c>
      <c r="Y319" s="11">
        <v>1</v>
      </c>
      <c r="Z319" s="11">
        <v>10</v>
      </c>
      <c r="AA319" t="s">
        <v>3</v>
      </c>
      <c r="AB319" s="21" t="s">
        <v>290</v>
      </c>
      <c r="AC319" s="11">
        <v>1.3149999999999999</v>
      </c>
      <c r="AD319" s="12">
        <v>1.097</v>
      </c>
      <c r="AE319" s="11">
        <v>0.109</v>
      </c>
      <c r="AF319" t="s">
        <v>290</v>
      </c>
      <c r="AG319" s="11">
        <v>10</v>
      </c>
      <c r="AH319" s="21" t="s">
        <v>290</v>
      </c>
      <c r="AI319" s="11" t="s">
        <v>3</v>
      </c>
      <c r="AJ319" t="s">
        <v>290</v>
      </c>
      <c r="AK319" s="159" t="s">
        <v>290</v>
      </c>
      <c r="CO319" t="s">
        <v>4137</v>
      </c>
      <c r="CP319">
        <v>5.6224999999999996</v>
      </c>
      <c r="CR319" t="s">
        <v>5515</v>
      </c>
      <c r="CS319" s="16" t="s">
        <v>290</v>
      </c>
      <c r="CT319" s="14">
        <v>900</v>
      </c>
      <c r="CU319" s="14">
        <v>2</v>
      </c>
      <c r="CV319" s="11">
        <v>9</v>
      </c>
      <c r="CW319" s="11" t="s">
        <v>5398</v>
      </c>
      <c r="CX319" s="103">
        <v>2</v>
      </c>
      <c r="CY319" s="11">
        <v>4.125</v>
      </c>
      <c r="CZ319" s="42">
        <v>1.0625</v>
      </c>
      <c r="DA319" s="107">
        <v>900</v>
      </c>
      <c r="DB319" s="18">
        <v>8.5</v>
      </c>
      <c r="DC319" s="18">
        <v>1.5</v>
      </c>
      <c r="DD319" s="18">
        <v>3.625</v>
      </c>
      <c r="DE319" s="11">
        <v>0.875</v>
      </c>
      <c r="DF319" s="11">
        <v>8</v>
      </c>
      <c r="DG319" s="11">
        <v>1</v>
      </c>
      <c r="DH319" s="11">
        <v>6.5</v>
      </c>
      <c r="DI319" s="42">
        <v>45</v>
      </c>
      <c r="DJ319" s="11">
        <v>44</v>
      </c>
      <c r="DK319" s="43" t="s">
        <v>5272</v>
      </c>
      <c r="DL319" s="90" t="s">
        <v>3796</v>
      </c>
      <c r="DM319" s="18">
        <v>0</v>
      </c>
      <c r="DN319" s="18" t="s">
        <v>5399</v>
      </c>
      <c r="DO319" t="s">
        <v>5078</v>
      </c>
      <c r="DP319">
        <v>1262987</v>
      </c>
      <c r="DQ319" t="s">
        <v>5397</v>
      </c>
      <c r="DR319" s="16" t="s">
        <v>290</v>
      </c>
    </row>
    <row r="320" spans="1:122" x14ac:dyDescent="0.35">
      <c r="A320" s="158" t="s">
        <v>351</v>
      </c>
      <c r="B320" s="11">
        <v>1</v>
      </c>
      <c r="C320">
        <v>40</v>
      </c>
      <c r="D320" t="s">
        <v>3</v>
      </c>
      <c r="E320" s="21" t="s">
        <v>352</v>
      </c>
      <c r="F320" s="11">
        <v>1.3149999999999999</v>
      </c>
      <c r="G320" s="12">
        <v>1.0489999999999999</v>
      </c>
      <c r="H320" s="11">
        <v>0.13300000000000001</v>
      </c>
      <c r="I320" t="s">
        <v>290</v>
      </c>
      <c r="J320">
        <v>40</v>
      </c>
      <c r="K320" s="21" t="s">
        <v>290</v>
      </c>
      <c r="L320" s="1" t="s">
        <v>3</v>
      </c>
      <c r="M320" t="s">
        <v>290</v>
      </c>
      <c r="N320" s="159" t="s">
        <v>290</v>
      </c>
      <c r="Q320" s="18" t="s">
        <v>290</v>
      </c>
      <c r="S320" t="s">
        <v>290</v>
      </c>
      <c r="T320" t="s">
        <v>290</v>
      </c>
      <c r="V320" t="s">
        <v>290</v>
      </c>
      <c r="X320" s="158" t="s">
        <v>351</v>
      </c>
      <c r="Y320" s="11">
        <v>1</v>
      </c>
      <c r="Z320">
        <v>40</v>
      </c>
      <c r="AA320" t="s">
        <v>3</v>
      </c>
      <c r="AB320" s="21" t="s">
        <v>353</v>
      </c>
      <c r="AC320" s="11">
        <v>1.3149999999999999</v>
      </c>
      <c r="AD320" s="12">
        <v>1.0489999999999999</v>
      </c>
      <c r="AE320" s="11">
        <v>0.13300000000000001</v>
      </c>
      <c r="AF320" t="s">
        <v>290</v>
      </c>
      <c r="AG320">
        <v>40</v>
      </c>
      <c r="AH320" s="21" t="s">
        <v>290</v>
      </c>
      <c r="AI320" s="1" t="s">
        <v>3</v>
      </c>
      <c r="AJ320" t="s">
        <v>290</v>
      </c>
      <c r="AK320" s="159" t="s">
        <v>290</v>
      </c>
      <c r="CO320" t="s">
        <v>4138</v>
      </c>
      <c r="CP320">
        <v>5.6224999999999996</v>
      </c>
      <c r="CR320" t="s">
        <v>5516</v>
      </c>
      <c r="CS320" s="16" t="s">
        <v>290</v>
      </c>
      <c r="CT320" s="14">
        <v>900</v>
      </c>
      <c r="CU320" s="14">
        <v>2.5</v>
      </c>
      <c r="CV320" s="11">
        <v>12</v>
      </c>
      <c r="CW320" s="11" t="s">
        <v>5398</v>
      </c>
      <c r="CX320" s="103">
        <v>2.5</v>
      </c>
      <c r="CY320" s="11">
        <v>4.875</v>
      </c>
      <c r="CZ320" s="42">
        <v>1.1875</v>
      </c>
      <c r="DA320" s="107">
        <v>900</v>
      </c>
      <c r="DB320" s="18">
        <v>9.625</v>
      </c>
      <c r="DC320" s="18">
        <v>1.625</v>
      </c>
      <c r="DD320" s="18">
        <v>4.125</v>
      </c>
      <c r="DE320" s="11">
        <v>1</v>
      </c>
      <c r="DF320" s="11">
        <v>8</v>
      </c>
      <c r="DG320" s="11">
        <v>1.125</v>
      </c>
      <c r="DH320" s="11">
        <v>7.5</v>
      </c>
      <c r="DI320" s="42">
        <v>45</v>
      </c>
      <c r="DJ320" s="11">
        <v>72</v>
      </c>
      <c r="DK320" s="43" t="s">
        <v>5274</v>
      </c>
      <c r="DL320" s="90" t="s">
        <v>3796</v>
      </c>
      <c r="DM320" s="18">
        <v>0</v>
      </c>
      <c r="DN320" s="18" t="s">
        <v>5399</v>
      </c>
      <c r="DO320" t="s">
        <v>5081</v>
      </c>
      <c r="DP320">
        <v>7448044</v>
      </c>
      <c r="DQ320" t="s">
        <v>5397</v>
      </c>
      <c r="DR320" s="16" t="s">
        <v>290</v>
      </c>
    </row>
    <row r="321" spans="1:122" x14ac:dyDescent="0.35">
      <c r="A321" s="158" t="s">
        <v>6706</v>
      </c>
      <c r="B321" s="11">
        <v>1</v>
      </c>
      <c r="C321" t="s">
        <v>6422</v>
      </c>
      <c r="D321" t="s">
        <v>3</v>
      </c>
      <c r="E321" s="21" t="s">
        <v>290</v>
      </c>
      <c r="F321" s="11">
        <v>1.3149999999999999</v>
      </c>
      <c r="G321" s="12">
        <v>1.0489999999999999</v>
      </c>
      <c r="H321" s="11">
        <v>0.13300000000000001</v>
      </c>
      <c r="I321" t="s">
        <v>6422</v>
      </c>
      <c r="J321">
        <v>1</v>
      </c>
      <c r="K321" s="21" t="s">
        <v>290</v>
      </c>
      <c r="L321" s="1" t="s">
        <v>3</v>
      </c>
      <c r="M321" t="s">
        <v>290</v>
      </c>
      <c r="N321" s="159" t="s">
        <v>290</v>
      </c>
      <c r="Q321" s="18" t="s">
        <v>290</v>
      </c>
      <c r="S321" t="s">
        <v>290</v>
      </c>
      <c r="T321" t="s">
        <v>290</v>
      </c>
      <c r="V321" t="s">
        <v>290</v>
      </c>
      <c r="X321" s="158" t="s">
        <v>6706</v>
      </c>
      <c r="Y321" s="11">
        <v>1</v>
      </c>
      <c r="Z321" t="s">
        <v>6422</v>
      </c>
      <c r="AA321" t="s">
        <v>3</v>
      </c>
      <c r="AB321" s="21" t="s">
        <v>290</v>
      </c>
      <c r="AC321" s="11">
        <v>1.3149999999999999</v>
      </c>
      <c r="AD321" s="12">
        <v>1.0489999999999999</v>
      </c>
      <c r="AE321" s="11">
        <v>0.13300000000000001</v>
      </c>
      <c r="AF321" t="s">
        <v>6422</v>
      </c>
      <c r="AG321">
        <v>1</v>
      </c>
      <c r="AH321" s="21" t="s">
        <v>290</v>
      </c>
      <c r="AI321" s="1" t="s">
        <v>3</v>
      </c>
      <c r="AJ321" t="s">
        <v>290</v>
      </c>
      <c r="AK321" s="159" t="s">
        <v>290</v>
      </c>
      <c r="CO321" t="s">
        <v>4139</v>
      </c>
      <c r="CP321">
        <v>5.6224999999999996</v>
      </c>
      <c r="CR321" t="s">
        <v>5517</v>
      </c>
      <c r="CS321" s="16" t="s">
        <v>290</v>
      </c>
      <c r="CT321" s="14">
        <v>900</v>
      </c>
      <c r="CU321" s="14">
        <v>3</v>
      </c>
      <c r="CV321" s="11">
        <v>12</v>
      </c>
      <c r="CW321" s="11" t="s">
        <v>5398</v>
      </c>
      <c r="CX321" s="103">
        <v>3</v>
      </c>
      <c r="CY321" s="11">
        <v>5</v>
      </c>
      <c r="CZ321" s="42">
        <v>1</v>
      </c>
      <c r="DA321" s="107">
        <v>900</v>
      </c>
      <c r="DB321" s="18">
        <v>9.5</v>
      </c>
      <c r="DC321" s="14">
        <v>1.5</v>
      </c>
      <c r="DD321" s="18">
        <v>5</v>
      </c>
      <c r="DE321" s="11">
        <v>0.875</v>
      </c>
      <c r="DF321" s="11">
        <v>8</v>
      </c>
      <c r="DG321" s="11">
        <v>1</v>
      </c>
      <c r="DH321" s="11">
        <v>7.5</v>
      </c>
      <c r="DI321" s="42">
        <v>45</v>
      </c>
      <c r="DJ321" s="11">
        <v>65</v>
      </c>
      <c r="DK321" s="43" t="s">
        <v>5276</v>
      </c>
      <c r="DL321" s="90" t="s">
        <v>3796</v>
      </c>
      <c r="DM321" s="18">
        <v>0</v>
      </c>
      <c r="DN321" s="18" t="s">
        <v>5399</v>
      </c>
      <c r="DO321" t="s">
        <v>5084</v>
      </c>
      <c r="DP321">
        <v>16777215</v>
      </c>
      <c r="DQ321" t="s">
        <v>5397</v>
      </c>
      <c r="DR321" s="16" t="s">
        <v>290</v>
      </c>
    </row>
    <row r="322" spans="1:122" x14ac:dyDescent="0.35">
      <c r="A322" s="158" t="s">
        <v>354</v>
      </c>
      <c r="B322" s="11">
        <v>1</v>
      </c>
      <c r="C322">
        <v>80</v>
      </c>
      <c r="D322" t="s">
        <v>3</v>
      </c>
      <c r="E322" s="21" t="s">
        <v>355</v>
      </c>
      <c r="F322" s="11">
        <v>1.3149999999999999</v>
      </c>
      <c r="G322" s="12">
        <v>0.95699999999999996</v>
      </c>
      <c r="H322" s="11">
        <v>0.17899999999999999</v>
      </c>
      <c r="I322" t="s">
        <v>290</v>
      </c>
      <c r="J322">
        <v>80</v>
      </c>
      <c r="K322" s="21" t="s">
        <v>290</v>
      </c>
      <c r="L322" s="1" t="s">
        <v>3</v>
      </c>
      <c r="M322" t="s">
        <v>290</v>
      </c>
      <c r="N322" s="159" t="s">
        <v>290</v>
      </c>
      <c r="P322" s="18" t="s">
        <v>290</v>
      </c>
      <c r="Q322" s="18" t="s">
        <v>290</v>
      </c>
      <c r="S322" t="s">
        <v>290</v>
      </c>
      <c r="T322" t="s">
        <v>290</v>
      </c>
      <c r="V322" t="s">
        <v>290</v>
      </c>
      <c r="X322" s="158" t="s">
        <v>354</v>
      </c>
      <c r="Y322" s="11">
        <v>1</v>
      </c>
      <c r="Z322">
        <v>80</v>
      </c>
      <c r="AA322" t="s">
        <v>3</v>
      </c>
      <c r="AB322" s="21" t="s">
        <v>356</v>
      </c>
      <c r="AC322" s="11">
        <v>1.3149999999999999</v>
      </c>
      <c r="AD322" s="12">
        <v>0.95699999999999996</v>
      </c>
      <c r="AE322" s="11">
        <v>0.17899999999999999</v>
      </c>
      <c r="AF322" t="s">
        <v>290</v>
      </c>
      <c r="AG322">
        <v>80</v>
      </c>
      <c r="AH322" s="21" t="s">
        <v>290</v>
      </c>
      <c r="AI322" s="1" t="s">
        <v>3</v>
      </c>
      <c r="AJ322" t="s">
        <v>290</v>
      </c>
      <c r="AK322" s="159" t="s">
        <v>290</v>
      </c>
      <c r="CO322" t="s">
        <v>4140</v>
      </c>
      <c r="CP322">
        <v>5.6224999999999996</v>
      </c>
      <c r="CR322" t="s">
        <v>5518</v>
      </c>
      <c r="CS322" s="16" t="s">
        <v>290</v>
      </c>
      <c r="CT322" s="14">
        <v>900</v>
      </c>
      <c r="CU322" s="14">
        <v>4</v>
      </c>
      <c r="CV322" s="11">
        <v>12</v>
      </c>
      <c r="CW322" s="11" t="s">
        <v>5398</v>
      </c>
      <c r="CX322" s="103">
        <v>4</v>
      </c>
      <c r="CY322" s="11">
        <v>6.25</v>
      </c>
      <c r="CZ322" s="42">
        <v>1.125</v>
      </c>
      <c r="DA322" s="107">
        <v>900</v>
      </c>
      <c r="DB322" s="18">
        <v>11.5</v>
      </c>
      <c r="DC322" s="18">
        <v>1.75</v>
      </c>
      <c r="DD322" s="18">
        <v>6.1875</v>
      </c>
      <c r="DE322" s="11">
        <v>1.125</v>
      </c>
      <c r="DF322" s="11">
        <v>8</v>
      </c>
      <c r="DG322" s="11">
        <v>1.25</v>
      </c>
      <c r="DH322" s="11">
        <v>9.25</v>
      </c>
      <c r="DI322" s="42">
        <v>45</v>
      </c>
      <c r="DJ322" s="11">
        <v>98</v>
      </c>
      <c r="DK322" s="43" t="s">
        <v>5278</v>
      </c>
      <c r="DL322" s="90" t="s">
        <v>3796</v>
      </c>
      <c r="DM322" s="18">
        <v>0</v>
      </c>
      <c r="DN322" s="18" t="s">
        <v>5399</v>
      </c>
      <c r="DO322" t="s">
        <v>5090</v>
      </c>
      <c r="DP322">
        <v>255</v>
      </c>
      <c r="DQ322" t="s">
        <v>5397</v>
      </c>
      <c r="DR322" s="16" t="s">
        <v>290</v>
      </c>
    </row>
    <row r="323" spans="1:122" x14ac:dyDescent="0.35">
      <c r="A323" s="158" t="s">
        <v>357</v>
      </c>
      <c r="B323" s="11">
        <v>1</v>
      </c>
      <c r="C323" s="11">
        <v>160</v>
      </c>
      <c r="D323" t="s">
        <v>3</v>
      </c>
      <c r="E323" s="21" t="s">
        <v>358</v>
      </c>
      <c r="F323" s="11">
        <v>1.3149999999999999</v>
      </c>
      <c r="G323" s="12">
        <v>0.81499999999999995</v>
      </c>
      <c r="H323" s="11">
        <v>0.25</v>
      </c>
      <c r="I323" t="s">
        <v>290</v>
      </c>
      <c r="J323" s="11">
        <v>160</v>
      </c>
      <c r="K323" s="21" t="s">
        <v>290</v>
      </c>
      <c r="L323" s="1" t="s">
        <v>3</v>
      </c>
      <c r="M323" t="s">
        <v>290</v>
      </c>
      <c r="N323" s="159" t="s">
        <v>290</v>
      </c>
      <c r="P323" s="18" t="s">
        <v>290</v>
      </c>
      <c r="Q323" s="18" t="s">
        <v>290</v>
      </c>
      <c r="S323" t="s">
        <v>290</v>
      </c>
      <c r="T323" t="s">
        <v>290</v>
      </c>
      <c r="V323" t="s">
        <v>290</v>
      </c>
      <c r="X323" s="158" t="s">
        <v>357</v>
      </c>
      <c r="Y323" s="11">
        <v>1</v>
      </c>
      <c r="Z323" s="11">
        <v>160</v>
      </c>
      <c r="AA323" t="s">
        <v>3</v>
      </c>
      <c r="AB323" s="21" t="s">
        <v>359</v>
      </c>
      <c r="AC323" s="11">
        <v>1.3149999999999999</v>
      </c>
      <c r="AD323" s="12">
        <v>0.81499999999999995</v>
      </c>
      <c r="AE323" s="11">
        <v>0.25</v>
      </c>
      <c r="AF323" t="s">
        <v>290</v>
      </c>
      <c r="AG323" s="11">
        <v>160</v>
      </c>
      <c r="AH323" s="21" t="s">
        <v>290</v>
      </c>
      <c r="AI323" s="1" t="s">
        <v>3</v>
      </c>
      <c r="AJ323" t="s">
        <v>290</v>
      </c>
      <c r="AK323" s="159" t="s">
        <v>290</v>
      </c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51"/>
      <c r="CO323" t="s">
        <v>4141</v>
      </c>
      <c r="CP323">
        <v>5.6224999999999996</v>
      </c>
      <c r="CR323" t="s">
        <v>5519</v>
      </c>
      <c r="CS323" s="16" t="s">
        <v>290</v>
      </c>
      <c r="CT323" s="14">
        <v>900</v>
      </c>
      <c r="CU323" s="14">
        <v>5</v>
      </c>
      <c r="CV323" s="11">
        <v>12</v>
      </c>
      <c r="CW323" s="11" t="s">
        <v>5398</v>
      </c>
      <c r="CX323" s="103">
        <v>5</v>
      </c>
      <c r="CY323" s="11">
        <v>7.5</v>
      </c>
      <c r="CZ323" s="42">
        <v>1.25</v>
      </c>
      <c r="DA323" s="107">
        <v>900</v>
      </c>
      <c r="DB323" s="18">
        <v>13.75</v>
      </c>
      <c r="DC323" s="18">
        <v>2</v>
      </c>
      <c r="DD323" s="18">
        <v>7.3125</v>
      </c>
      <c r="DE323" s="11">
        <v>1.25</v>
      </c>
      <c r="DF323" s="11">
        <v>8</v>
      </c>
      <c r="DG323" s="11">
        <v>1.375</v>
      </c>
      <c r="DH323" s="11">
        <v>11</v>
      </c>
      <c r="DI323" s="42">
        <v>45</v>
      </c>
      <c r="DJ323" s="11">
        <v>143</v>
      </c>
      <c r="DK323" s="43" t="s">
        <v>5280</v>
      </c>
      <c r="DL323" s="90" t="s">
        <v>3796</v>
      </c>
      <c r="DM323" s="18">
        <v>0</v>
      </c>
      <c r="DN323" s="18" t="s">
        <v>5399</v>
      </c>
      <c r="DO323" t="s">
        <v>5093</v>
      </c>
      <c r="DP323">
        <v>33023</v>
      </c>
      <c r="DQ323" t="s">
        <v>5397</v>
      </c>
      <c r="DR323" s="16" t="s">
        <v>290</v>
      </c>
    </row>
    <row r="324" spans="1:122" x14ac:dyDescent="0.35">
      <c r="A324" s="158" t="s">
        <v>360</v>
      </c>
      <c r="B324" s="11">
        <v>1</v>
      </c>
      <c r="C324" s="11" t="s">
        <v>272</v>
      </c>
      <c r="D324" t="s">
        <v>3</v>
      </c>
      <c r="E324" s="21" t="s">
        <v>290</v>
      </c>
      <c r="F324" s="11">
        <v>1.3149999999999999</v>
      </c>
      <c r="G324" s="12">
        <v>0.95699999999999996</v>
      </c>
      <c r="H324" s="11">
        <v>0.17899999999999999</v>
      </c>
      <c r="I324" t="s">
        <v>272</v>
      </c>
      <c r="J324" s="11">
        <v>2</v>
      </c>
      <c r="K324" s="21" t="s">
        <v>290</v>
      </c>
      <c r="L324" s="1" t="s">
        <v>3</v>
      </c>
      <c r="M324" t="s">
        <v>290</v>
      </c>
      <c r="N324" s="159" t="s">
        <v>290</v>
      </c>
      <c r="P324" s="18" t="s">
        <v>290</v>
      </c>
      <c r="Q324" s="18" t="s">
        <v>290</v>
      </c>
      <c r="S324" t="s">
        <v>290</v>
      </c>
      <c r="T324" t="s">
        <v>290</v>
      </c>
      <c r="V324" t="s">
        <v>290</v>
      </c>
      <c r="X324" s="158" t="s">
        <v>360</v>
      </c>
      <c r="Y324" s="11">
        <v>1</v>
      </c>
      <c r="Z324" s="11" t="s">
        <v>272</v>
      </c>
      <c r="AA324" t="s">
        <v>3</v>
      </c>
      <c r="AB324" s="21" t="s">
        <v>290</v>
      </c>
      <c r="AC324" s="11">
        <v>1.3149999999999999</v>
      </c>
      <c r="AD324" s="12">
        <v>0.95699999999999996</v>
      </c>
      <c r="AE324" s="11">
        <v>0.17899999999999999</v>
      </c>
      <c r="AF324" t="s">
        <v>272</v>
      </c>
      <c r="AG324" s="11">
        <v>2</v>
      </c>
      <c r="AH324" s="21" t="s">
        <v>290</v>
      </c>
      <c r="AI324" s="1" t="s">
        <v>3</v>
      </c>
      <c r="AJ324" t="s">
        <v>290</v>
      </c>
      <c r="AK324" s="159" t="s">
        <v>290</v>
      </c>
      <c r="CC324" s="4"/>
      <c r="CD324" s="51"/>
      <c r="CE324" s="51"/>
      <c r="CF324" s="51"/>
      <c r="CG324" s="51"/>
      <c r="CH324" s="51"/>
      <c r="CI324" s="51"/>
      <c r="CJ324" s="51"/>
      <c r="CK324" s="51"/>
      <c r="CO324" t="s">
        <v>4142</v>
      </c>
      <c r="CP324">
        <v>5.6224999999999996</v>
      </c>
      <c r="CR324" t="s">
        <v>5520</v>
      </c>
      <c r="CS324" s="16" t="s">
        <v>290</v>
      </c>
      <c r="CT324" s="14">
        <v>900</v>
      </c>
      <c r="CU324" s="14">
        <v>6</v>
      </c>
      <c r="CV324" s="11">
        <v>12</v>
      </c>
      <c r="CW324" s="11" t="s">
        <v>5398</v>
      </c>
      <c r="CX324" s="103">
        <v>6</v>
      </c>
      <c r="CY324" s="11">
        <v>9.25</v>
      </c>
      <c r="CZ324" s="42">
        <v>1.625</v>
      </c>
      <c r="DA324" s="107">
        <v>900</v>
      </c>
      <c r="DB324" s="18">
        <v>15</v>
      </c>
      <c r="DC324" s="18">
        <v>2.1875</v>
      </c>
      <c r="DD324" s="18">
        <v>8.5</v>
      </c>
      <c r="DE324" s="11">
        <v>1.125</v>
      </c>
      <c r="DF324" s="11">
        <v>12</v>
      </c>
      <c r="DG324" s="11">
        <v>1.25</v>
      </c>
      <c r="DH324" s="11">
        <v>12.5</v>
      </c>
      <c r="DI324" s="42">
        <v>30</v>
      </c>
      <c r="DJ324" s="11">
        <v>199</v>
      </c>
      <c r="DK324" s="43" t="s">
        <v>5282</v>
      </c>
      <c r="DL324" s="90" t="s">
        <v>3796</v>
      </c>
      <c r="DM324" s="18">
        <v>0</v>
      </c>
      <c r="DN324" s="18" t="s">
        <v>5399</v>
      </c>
      <c r="DO324" t="s">
        <v>5078</v>
      </c>
      <c r="DP324">
        <v>1262987</v>
      </c>
      <c r="DQ324" t="s">
        <v>5397</v>
      </c>
      <c r="DR324" s="16" t="s">
        <v>290</v>
      </c>
    </row>
    <row r="325" spans="1:122" x14ac:dyDescent="0.35">
      <c r="A325" s="160" t="s">
        <v>361</v>
      </c>
      <c r="B325" s="2">
        <v>1</v>
      </c>
      <c r="C325" s="4" t="s">
        <v>273</v>
      </c>
      <c r="D325" s="4" t="s">
        <v>3</v>
      </c>
      <c r="E325" s="23" t="s">
        <v>362</v>
      </c>
      <c r="F325" s="2">
        <v>1.3149999999999999</v>
      </c>
      <c r="G325" s="3">
        <v>0.59899999999999998</v>
      </c>
      <c r="H325" s="2">
        <v>0.35799999999999998</v>
      </c>
      <c r="I325" s="2" t="s">
        <v>273</v>
      </c>
      <c r="J325" s="4">
        <v>4</v>
      </c>
      <c r="K325" s="23" t="s">
        <v>290</v>
      </c>
      <c r="L325" s="6" t="s">
        <v>3</v>
      </c>
      <c r="M325" s="4" t="s">
        <v>290</v>
      </c>
      <c r="N325" s="161" t="s">
        <v>290</v>
      </c>
      <c r="P325" s="18" t="s">
        <v>290</v>
      </c>
      <c r="Q325" s="18" t="s">
        <v>290</v>
      </c>
      <c r="S325" t="s">
        <v>290</v>
      </c>
      <c r="T325" t="s">
        <v>290</v>
      </c>
      <c r="V325" t="s">
        <v>290</v>
      </c>
      <c r="X325" s="160" t="s">
        <v>361</v>
      </c>
      <c r="Y325" s="2">
        <v>1</v>
      </c>
      <c r="Z325" s="4" t="s">
        <v>273</v>
      </c>
      <c r="AA325" s="4" t="s">
        <v>3</v>
      </c>
      <c r="AB325" s="23" t="s">
        <v>363</v>
      </c>
      <c r="AC325" s="2">
        <v>1.3149999999999999</v>
      </c>
      <c r="AD325" s="3">
        <v>0.59899999999999998</v>
      </c>
      <c r="AE325" s="2">
        <v>0.35799999999999998</v>
      </c>
      <c r="AF325" s="2" t="s">
        <v>273</v>
      </c>
      <c r="AG325" s="4">
        <v>4</v>
      </c>
      <c r="AH325" s="23" t="s">
        <v>290</v>
      </c>
      <c r="AI325" s="6" t="s">
        <v>3</v>
      </c>
      <c r="AJ325" s="4" t="s">
        <v>290</v>
      </c>
      <c r="AK325" s="161" t="s">
        <v>290</v>
      </c>
      <c r="CO325" t="s">
        <v>4143</v>
      </c>
      <c r="CP325">
        <v>5.6224999999999996</v>
      </c>
      <c r="CR325" t="s">
        <v>5521</v>
      </c>
      <c r="CS325" s="16" t="s">
        <v>290</v>
      </c>
      <c r="CT325" s="14">
        <v>900</v>
      </c>
      <c r="CU325" s="14">
        <v>8</v>
      </c>
      <c r="CV325" s="11">
        <v>12</v>
      </c>
      <c r="CW325" s="11" t="s">
        <v>5398</v>
      </c>
      <c r="CX325" s="103">
        <v>8</v>
      </c>
      <c r="CY325" s="11">
        <v>11.75</v>
      </c>
      <c r="CZ325" s="42">
        <v>1.875</v>
      </c>
      <c r="DA325" s="107">
        <v>900</v>
      </c>
      <c r="DB325" s="18">
        <v>18.5</v>
      </c>
      <c r="DC325" s="18">
        <v>2.5</v>
      </c>
      <c r="DD325" s="18">
        <v>10.625</v>
      </c>
      <c r="DE325" s="11">
        <v>1.375</v>
      </c>
      <c r="DF325" s="11">
        <v>12</v>
      </c>
      <c r="DG325" s="11">
        <v>1.5</v>
      </c>
      <c r="DH325" s="11">
        <v>15.5</v>
      </c>
      <c r="DI325" s="42">
        <v>30</v>
      </c>
      <c r="DJ325" s="11">
        <v>310</v>
      </c>
      <c r="DK325" s="43" t="s">
        <v>5284</v>
      </c>
      <c r="DL325" s="90" t="s">
        <v>3796</v>
      </c>
      <c r="DM325" s="18">
        <v>0</v>
      </c>
      <c r="DN325" s="18" t="s">
        <v>5399</v>
      </c>
      <c r="DO325" t="s">
        <v>5098</v>
      </c>
      <c r="DP325">
        <v>65535</v>
      </c>
      <c r="DQ325" t="s">
        <v>5397</v>
      </c>
      <c r="DR325" s="16" t="s">
        <v>290</v>
      </c>
    </row>
    <row r="326" spans="1:122" x14ac:dyDescent="0.35">
      <c r="A326" s="156" t="s">
        <v>364</v>
      </c>
      <c r="B326" s="11">
        <v>1.25</v>
      </c>
      <c r="C326" s="11">
        <v>5</v>
      </c>
      <c r="D326" t="s">
        <v>3</v>
      </c>
      <c r="E326" s="21" t="s">
        <v>290</v>
      </c>
      <c r="F326" s="11">
        <v>1.6600000000000001</v>
      </c>
      <c r="G326" s="12">
        <v>1.5300000000000002</v>
      </c>
      <c r="H326" s="11">
        <v>6.5000000000000002E-2</v>
      </c>
      <c r="I326" t="s">
        <v>290</v>
      </c>
      <c r="J326" s="11">
        <v>5</v>
      </c>
      <c r="K326" s="21" t="s">
        <v>290</v>
      </c>
      <c r="L326" s="11" t="s">
        <v>3</v>
      </c>
      <c r="M326" t="s">
        <v>290</v>
      </c>
      <c r="N326" s="159" t="s">
        <v>290</v>
      </c>
      <c r="P326" s="18" t="s">
        <v>290</v>
      </c>
      <c r="Q326" s="18" t="s">
        <v>290</v>
      </c>
      <c r="S326" t="s">
        <v>290</v>
      </c>
      <c r="T326" t="s">
        <v>290</v>
      </c>
      <c r="V326" t="s">
        <v>290</v>
      </c>
      <c r="X326" s="156" t="s">
        <v>364</v>
      </c>
      <c r="Y326" s="11">
        <v>1.25</v>
      </c>
      <c r="Z326" s="11">
        <v>5</v>
      </c>
      <c r="AA326" t="s">
        <v>3</v>
      </c>
      <c r="AB326" s="21" t="s">
        <v>290</v>
      </c>
      <c r="AC326" s="11">
        <v>1.6600000000000001</v>
      </c>
      <c r="AD326" s="12">
        <v>1.5300000000000002</v>
      </c>
      <c r="AE326" s="11">
        <v>6.5000000000000002E-2</v>
      </c>
      <c r="AF326" t="s">
        <v>290</v>
      </c>
      <c r="AG326" s="11">
        <v>5</v>
      </c>
      <c r="AH326" s="21" t="s">
        <v>290</v>
      </c>
      <c r="AI326" s="11" t="s">
        <v>3</v>
      </c>
      <c r="AJ326" t="s">
        <v>290</v>
      </c>
      <c r="AK326" s="159" t="s">
        <v>290</v>
      </c>
      <c r="CO326" t="s">
        <v>4144</v>
      </c>
      <c r="CP326">
        <v>5.7525000000000004</v>
      </c>
      <c r="CR326" t="s">
        <v>5522</v>
      </c>
      <c r="CS326" s="16" t="s">
        <v>290</v>
      </c>
      <c r="CT326" s="14">
        <v>900</v>
      </c>
      <c r="CU326" s="14">
        <v>10</v>
      </c>
      <c r="CV326" s="11">
        <v>16</v>
      </c>
      <c r="CW326" s="11" t="s">
        <v>5398</v>
      </c>
      <c r="CX326" s="103">
        <v>10</v>
      </c>
      <c r="CY326" s="11">
        <v>14.5</v>
      </c>
      <c r="CZ326" s="42">
        <v>2.25</v>
      </c>
      <c r="DA326" s="107">
        <v>900</v>
      </c>
      <c r="DB326" s="18">
        <v>21.5</v>
      </c>
      <c r="DC326" s="18">
        <v>2.75</v>
      </c>
      <c r="DD326" s="18">
        <v>12.75</v>
      </c>
      <c r="DE326" s="11">
        <v>1.375</v>
      </c>
      <c r="DF326" s="11">
        <v>16</v>
      </c>
      <c r="DG326" s="11">
        <v>1.5</v>
      </c>
      <c r="DH326" s="11">
        <v>18.5</v>
      </c>
      <c r="DI326" s="42">
        <v>22.5</v>
      </c>
      <c r="DJ326" s="11">
        <v>385</v>
      </c>
      <c r="DK326" s="43" t="s">
        <v>5286</v>
      </c>
      <c r="DL326" s="90" t="s">
        <v>3796</v>
      </c>
      <c r="DM326" s="18">
        <v>0</v>
      </c>
      <c r="DN326" s="18" t="s">
        <v>5399</v>
      </c>
      <c r="DO326" t="s">
        <v>5069</v>
      </c>
      <c r="DP326">
        <v>65280</v>
      </c>
      <c r="DQ326" t="s">
        <v>5397</v>
      </c>
      <c r="DR326" s="16" t="s">
        <v>290</v>
      </c>
    </row>
    <row r="327" spans="1:122" x14ac:dyDescent="0.35">
      <c r="A327" s="156" t="s">
        <v>365</v>
      </c>
      <c r="B327" s="11">
        <v>1.25</v>
      </c>
      <c r="C327" s="11">
        <v>10</v>
      </c>
      <c r="D327" t="s">
        <v>3</v>
      </c>
      <c r="E327" s="21" t="s">
        <v>290</v>
      </c>
      <c r="F327" s="11">
        <v>1.6600000000000001</v>
      </c>
      <c r="G327" s="12">
        <v>1.4420000000000002</v>
      </c>
      <c r="H327" s="11">
        <v>0.109</v>
      </c>
      <c r="I327" t="s">
        <v>290</v>
      </c>
      <c r="J327" s="11">
        <v>10</v>
      </c>
      <c r="K327" s="21" t="s">
        <v>290</v>
      </c>
      <c r="L327" s="11" t="s">
        <v>3</v>
      </c>
      <c r="M327" t="s">
        <v>290</v>
      </c>
      <c r="N327" s="159" t="s">
        <v>290</v>
      </c>
      <c r="P327" s="18" t="s">
        <v>290</v>
      </c>
      <c r="Q327" s="18" t="s">
        <v>290</v>
      </c>
      <c r="S327" t="s">
        <v>290</v>
      </c>
      <c r="T327" t="s">
        <v>290</v>
      </c>
      <c r="V327" t="s">
        <v>290</v>
      </c>
      <c r="X327" s="156" t="s">
        <v>365</v>
      </c>
      <c r="Y327" s="11">
        <v>1.25</v>
      </c>
      <c r="Z327" s="11">
        <v>10</v>
      </c>
      <c r="AA327" t="s">
        <v>3</v>
      </c>
      <c r="AB327" s="21" t="s">
        <v>290</v>
      </c>
      <c r="AC327" s="11">
        <v>1.6600000000000001</v>
      </c>
      <c r="AD327" s="12">
        <v>1.4420000000000002</v>
      </c>
      <c r="AE327" s="11">
        <v>0.109</v>
      </c>
      <c r="AF327" t="s">
        <v>290</v>
      </c>
      <c r="AG327" s="11">
        <v>10</v>
      </c>
      <c r="AH327" s="21" t="s">
        <v>290</v>
      </c>
      <c r="AI327" s="11" t="s">
        <v>3</v>
      </c>
      <c r="AJ327" t="s">
        <v>290</v>
      </c>
      <c r="AK327" s="159" t="s">
        <v>290</v>
      </c>
      <c r="CO327" t="s">
        <v>4145</v>
      </c>
      <c r="CP327">
        <v>5.7525000000000004</v>
      </c>
      <c r="CR327" t="s">
        <v>5523</v>
      </c>
      <c r="CS327" s="16" t="s">
        <v>290</v>
      </c>
      <c r="CT327" s="14">
        <v>900</v>
      </c>
      <c r="CU327" s="14">
        <v>12</v>
      </c>
      <c r="CV327" s="11">
        <v>16</v>
      </c>
      <c r="CW327" s="11" t="s">
        <v>5398</v>
      </c>
      <c r="CX327" s="103">
        <v>12</v>
      </c>
      <c r="CY327" s="11">
        <v>16.5</v>
      </c>
      <c r="CZ327" s="42">
        <v>2.25</v>
      </c>
      <c r="DA327" s="107">
        <v>900</v>
      </c>
      <c r="DB327" s="18">
        <v>24</v>
      </c>
      <c r="DC327" s="18">
        <v>3.125</v>
      </c>
      <c r="DD327" s="18">
        <v>15</v>
      </c>
      <c r="DE327" s="11">
        <v>1.375</v>
      </c>
      <c r="DF327" s="11">
        <v>20</v>
      </c>
      <c r="DG327" s="11">
        <v>1.5</v>
      </c>
      <c r="DH327" s="11">
        <v>21</v>
      </c>
      <c r="DI327" s="42">
        <v>18</v>
      </c>
      <c r="DJ327" s="11">
        <v>667</v>
      </c>
      <c r="DK327" s="43" t="s">
        <v>5288</v>
      </c>
      <c r="DL327" s="90" t="s">
        <v>3796</v>
      </c>
      <c r="DM327" s="18">
        <v>0</v>
      </c>
      <c r="DN327" s="18" t="s">
        <v>5399</v>
      </c>
      <c r="DO327" t="s">
        <v>5072</v>
      </c>
      <c r="DP327">
        <v>12800</v>
      </c>
      <c r="DQ327" t="s">
        <v>5397</v>
      </c>
      <c r="DR327" s="16" t="s">
        <v>290</v>
      </c>
    </row>
    <row r="328" spans="1:122" x14ac:dyDescent="0.35">
      <c r="A328" s="158" t="s">
        <v>366</v>
      </c>
      <c r="B328" s="11">
        <v>1.25</v>
      </c>
      <c r="C328">
        <v>40</v>
      </c>
      <c r="D328" t="s">
        <v>3</v>
      </c>
      <c r="E328" s="21" t="s">
        <v>367</v>
      </c>
      <c r="F328" s="11">
        <v>1.6600000000000001</v>
      </c>
      <c r="G328" s="12">
        <v>1.3800000000000001</v>
      </c>
      <c r="H328" s="11">
        <v>0.14000000000000001</v>
      </c>
      <c r="I328" t="s">
        <v>290</v>
      </c>
      <c r="J328">
        <v>40</v>
      </c>
      <c r="K328" s="21" t="s">
        <v>290</v>
      </c>
      <c r="L328" s="1" t="s">
        <v>3</v>
      </c>
      <c r="M328" t="s">
        <v>290</v>
      </c>
      <c r="N328" s="159" t="s">
        <v>290</v>
      </c>
      <c r="P328" s="18" t="s">
        <v>290</v>
      </c>
      <c r="Q328" s="18" t="s">
        <v>290</v>
      </c>
      <c r="S328" t="s">
        <v>290</v>
      </c>
      <c r="T328" t="s">
        <v>290</v>
      </c>
      <c r="V328" t="s">
        <v>290</v>
      </c>
      <c r="X328" s="158" t="s">
        <v>366</v>
      </c>
      <c r="Y328" s="11">
        <v>1.25</v>
      </c>
      <c r="Z328">
        <v>40</v>
      </c>
      <c r="AA328" t="s">
        <v>3</v>
      </c>
      <c r="AB328" s="21" t="s">
        <v>368</v>
      </c>
      <c r="AC328" s="11">
        <v>1.6600000000000001</v>
      </c>
      <c r="AD328" s="12">
        <v>1.3800000000000001</v>
      </c>
      <c r="AE328" s="11">
        <v>0.14000000000000001</v>
      </c>
      <c r="AF328" t="s">
        <v>290</v>
      </c>
      <c r="AG328">
        <v>40</v>
      </c>
      <c r="AH328" s="21" t="s">
        <v>290</v>
      </c>
      <c r="AI328" s="1" t="s">
        <v>3</v>
      </c>
      <c r="AJ328" t="s">
        <v>290</v>
      </c>
      <c r="AK328" s="159" t="s">
        <v>290</v>
      </c>
      <c r="CO328" t="s">
        <v>4146</v>
      </c>
      <c r="CP328">
        <v>5.7525000000000004</v>
      </c>
      <c r="CR328" t="s">
        <v>5524</v>
      </c>
      <c r="CS328" s="16" t="s">
        <v>290</v>
      </c>
      <c r="CT328" s="45">
        <v>900</v>
      </c>
      <c r="CU328" s="45">
        <v>14</v>
      </c>
      <c r="CV328" s="48">
        <v>12</v>
      </c>
      <c r="CW328" s="48" t="s">
        <v>5398</v>
      </c>
      <c r="CX328" s="104">
        <v>14</v>
      </c>
      <c r="CY328" s="48">
        <v>17.75</v>
      </c>
      <c r="CZ328" s="46">
        <v>1.875</v>
      </c>
      <c r="DA328" s="107">
        <v>900</v>
      </c>
      <c r="DB328" s="47">
        <v>25.25</v>
      </c>
      <c r="DC328" s="47">
        <v>3.375</v>
      </c>
      <c r="DD328" s="47">
        <v>16.25</v>
      </c>
      <c r="DE328" s="48">
        <v>1.5</v>
      </c>
      <c r="DF328" s="48">
        <v>20</v>
      </c>
      <c r="DG328" s="48">
        <v>1.625</v>
      </c>
      <c r="DH328" s="48">
        <v>22</v>
      </c>
      <c r="DI328" s="46">
        <v>18</v>
      </c>
      <c r="DJ328" s="48">
        <v>558</v>
      </c>
      <c r="DK328" s="43" t="s">
        <v>5290</v>
      </c>
      <c r="DL328" s="90" t="s">
        <v>3796</v>
      </c>
      <c r="DM328" s="18">
        <v>0</v>
      </c>
      <c r="DN328" s="18" t="s">
        <v>5399</v>
      </c>
      <c r="DO328" t="s">
        <v>5105</v>
      </c>
      <c r="DP328">
        <v>16711680</v>
      </c>
      <c r="DQ328" t="s">
        <v>5397</v>
      </c>
      <c r="DR328" s="16" t="s">
        <v>290</v>
      </c>
    </row>
    <row r="329" spans="1:122" x14ac:dyDescent="0.35">
      <c r="A329" s="158" t="s">
        <v>6707</v>
      </c>
      <c r="B329" s="11">
        <v>1.25</v>
      </c>
      <c r="C329" t="s">
        <v>6422</v>
      </c>
      <c r="D329" t="s">
        <v>3</v>
      </c>
      <c r="E329" s="21" t="s">
        <v>290</v>
      </c>
      <c r="F329" s="11">
        <v>1.6600000000000001</v>
      </c>
      <c r="G329" s="12">
        <v>1.3800000000000001</v>
      </c>
      <c r="H329" s="11">
        <v>0.14000000000000001</v>
      </c>
      <c r="I329" t="s">
        <v>6422</v>
      </c>
      <c r="J329">
        <v>1</v>
      </c>
      <c r="K329" s="21" t="s">
        <v>290</v>
      </c>
      <c r="L329" s="1" t="s">
        <v>3</v>
      </c>
      <c r="M329" t="s">
        <v>290</v>
      </c>
      <c r="N329" s="159" t="s">
        <v>290</v>
      </c>
      <c r="P329" s="18" t="s">
        <v>290</v>
      </c>
      <c r="Q329" s="18" t="s">
        <v>290</v>
      </c>
      <c r="S329" t="s">
        <v>290</v>
      </c>
      <c r="T329" t="s">
        <v>290</v>
      </c>
      <c r="V329" t="s">
        <v>290</v>
      </c>
      <c r="X329" s="158" t="s">
        <v>6707</v>
      </c>
      <c r="Y329" s="11">
        <v>1.25</v>
      </c>
      <c r="Z329" t="s">
        <v>6422</v>
      </c>
      <c r="AA329" t="s">
        <v>3</v>
      </c>
      <c r="AB329" s="21" t="s">
        <v>290</v>
      </c>
      <c r="AC329" s="11">
        <v>1.6600000000000001</v>
      </c>
      <c r="AD329" s="12">
        <v>1.3800000000000001</v>
      </c>
      <c r="AE329" s="11">
        <v>0.14000000000000001</v>
      </c>
      <c r="AF329" t="s">
        <v>6422</v>
      </c>
      <c r="AG329">
        <v>1</v>
      </c>
      <c r="AH329" s="21" t="s">
        <v>290</v>
      </c>
      <c r="AI329" s="1" t="s">
        <v>3</v>
      </c>
      <c r="AJ329" t="s">
        <v>290</v>
      </c>
      <c r="AK329" s="159" t="s">
        <v>290</v>
      </c>
      <c r="CO329" t="s">
        <v>4147</v>
      </c>
      <c r="CP329">
        <v>5.7525000000000004</v>
      </c>
      <c r="CR329" t="s">
        <v>5525</v>
      </c>
      <c r="CS329" s="16" t="s">
        <v>290</v>
      </c>
      <c r="CT329" s="14">
        <v>900</v>
      </c>
      <c r="CU329" s="14">
        <v>14</v>
      </c>
      <c r="CV329" s="98">
        <v>14</v>
      </c>
      <c r="CW329" s="98" t="s">
        <v>5398</v>
      </c>
      <c r="CX329" s="103">
        <v>14</v>
      </c>
      <c r="CY329" s="11">
        <v>17.75</v>
      </c>
      <c r="CZ329" s="42">
        <v>1.875</v>
      </c>
      <c r="DA329" s="107">
        <v>900</v>
      </c>
      <c r="DB329" s="18">
        <v>25.25</v>
      </c>
      <c r="DC329" s="18">
        <v>3.375</v>
      </c>
      <c r="DD329" s="18">
        <v>16.25</v>
      </c>
      <c r="DE329" s="11">
        <v>1.5</v>
      </c>
      <c r="DF329" s="11">
        <v>20</v>
      </c>
      <c r="DG329" s="11">
        <v>1.625</v>
      </c>
      <c r="DH329" s="11">
        <v>22</v>
      </c>
      <c r="DI329" s="42">
        <v>18</v>
      </c>
      <c r="DJ329" s="11" t="s">
        <v>174</v>
      </c>
      <c r="DK329" s="43" t="s">
        <v>5290</v>
      </c>
      <c r="DL329" s="90" t="s">
        <v>3796</v>
      </c>
      <c r="DM329" s="18">
        <v>0</v>
      </c>
      <c r="DN329" s="18" t="s">
        <v>5399</v>
      </c>
      <c r="DO329" t="s">
        <v>5105</v>
      </c>
      <c r="DP329">
        <v>16711680</v>
      </c>
      <c r="DQ329" t="s">
        <v>5397</v>
      </c>
      <c r="DR329" s="16" t="s">
        <v>290</v>
      </c>
    </row>
    <row r="330" spans="1:122" x14ac:dyDescent="0.35">
      <c r="A330" s="158" t="s">
        <v>369</v>
      </c>
      <c r="B330" s="11">
        <v>1.25</v>
      </c>
      <c r="C330">
        <v>80</v>
      </c>
      <c r="D330" t="s">
        <v>3</v>
      </c>
      <c r="E330" s="21" t="s">
        <v>290</v>
      </c>
      <c r="F330" s="11">
        <v>1.6600000000000001</v>
      </c>
      <c r="G330" s="12">
        <v>1.278</v>
      </c>
      <c r="H330" s="11">
        <v>0.191</v>
      </c>
      <c r="I330" t="s">
        <v>290</v>
      </c>
      <c r="J330">
        <v>80</v>
      </c>
      <c r="K330" s="21" t="s">
        <v>290</v>
      </c>
      <c r="L330" s="1" t="s">
        <v>3</v>
      </c>
      <c r="M330" t="s">
        <v>290</v>
      </c>
      <c r="N330" s="159" t="s">
        <v>290</v>
      </c>
      <c r="P330" s="18" t="s">
        <v>290</v>
      </c>
      <c r="Q330" s="18" t="s">
        <v>290</v>
      </c>
      <c r="S330" t="s">
        <v>290</v>
      </c>
      <c r="T330" t="s">
        <v>290</v>
      </c>
      <c r="V330" t="s">
        <v>290</v>
      </c>
      <c r="X330" s="158" t="s">
        <v>369</v>
      </c>
      <c r="Y330" s="11">
        <v>1.25</v>
      </c>
      <c r="Z330">
        <v>80</v>
      </c>
      <c r="AA330" t="s">
        <v>3</v>
      </c>
      <c r="AB330" s="21" t="s">
        <v>290</v>
      </c>
      <c r="AC330" s="11">
        <v>1.6600000000000001</v>
      </c>
      <c r="AD330" s="12">
        <v>1.278</v>
      </c>
      <c r="AE330" s="11">
        <v>0.191</v>
      </c>
      <c r="AF330" t="s">
        <v>290</v>
      </c>
      <c r="AG330">
        <v>80</v>
      </c>
      <c r="AH330" s="21" t="s">
        <v>290</v>
      </c>
      <c r="AI330" s="1" t="s">
        <v>3</v>
      </c>
      <c r="AJ330" t="s">
        <v>290</v>
      </c>
      <c r="AK330" s="159" t="s">
        <v>290</v>
      </c>
      <c r="CO330" t="s">
        <v>4148</v>
      </c>
      <c r="CP330">
        <v>5.7525000000000004</v>
      </c>
      <c r="CR330" t="s">
        <v>5526</v>
      </c>
      <c r="CS330" s="16" t="s">
        <v>290</v>
      </c>
      <c r="CT330" s="14">
        <v>900</v>
      </c>
      <c r="CU330" s="14">
        <v>14</v>
      </c>
      <c r="CV330" s="98">
        <v>16</v>
      </c>
      <c r="CW330" s="98" t="s">
        <v>5398</v>
      </c>
      <c r="CX330" s="103">
        <v>14</v>
      </c>
      <c r="CY330" s="11">
        <v>17.75</v>
      </c>
      <c r="CZ330" s="42">
        <v>1.875</v>
      </c>
      <c r="DA330" s="107">
        <v>900</v>
      </c>
      <c r="DB330" s="18">
        <v>25.25</v>
      </c>
      <c r="DC330" s="18">
        <v>3.375</v>
      </c>
      <c r="DD330" s="18">
        <v>16.25</v>
      </c>
      <c r="DE330" s="11">
        <v>1.5</v>
      </c>
      <c r="DF330" s="11">
        <v>20</v>
      </c>
      <c r="DG330" s="11">
        <v>1.625</v>
      </c>
      <c r="DH330" s="11">
        <v>22</v>
      </c>
      <c r="DI330" s="42">
        <v>18</v>
      </c>
      <c r="DJ330" s="11" t="s">
        <v>174</v>
      </c>
      <c r="DK330" s="43" t="s">
        <v>5290</v>
      </c>
      <c r="DL330" s="90" t="s">
        <v>3796</v>
      </c>
      <c r="DM330" s="18">
        <v>0</v>
      </c>
      <c r="DN330" s="18" t="s">
        <v>5399</v>
      </c>
      <c r="DO330" t="s">
        <v>5105</v>
      </c>
      <c r="DP330">
        <v>16711680</v>
      </c>
      <c r="DQ330" t="s">
        <v>5397</v>
      </c>
      <c r="DR330" s="16" t="s">
        <v>290</v>
      </c>
    </row>
    <row r="331" spans="1:122" x14ac:dyDescent="0.35">
      <c r="A331" s="158" t="s">
        <v>370</v>
      </c>
      <c r="B331" s="11">
        <v>1.25</v>
      </c>
      <c r="C331" s="11">
        <v>160</v>
      </c>
      <c r="D331" t="s">
        <v>3</v>
      </c>
      <c r="E331" s="21" t="s">
        <v>290</v>
      </c>
      <c r="F331" s="11">
        <v>1.6600000000000001</v>
      </c>
      <c r="G331" s="12">
        <v>1.1600000000000001</v>
      </c>
      <c r="H331" s="11">
        <v>0.25</v>
      </c>
      <c r="I331" t="s">
        <v>290</v>
      </c>
      <c r="J331" s="11">
        <v>160</v>
      </c>
      <c r="K331" s="21" t="s">
        <v>290</v>
      </c>
      <c r="L331" s="1" t="s">
        <v>3</v>
      </c>
      <c r="M331" t="s">
        <v>290</v>
      </c>
      <c r="N331" s="159" t="s">
        <v>290</v>
      </c>
      <c r="P331" s="18" t="s">
        <v>290</v>
      </c>
      <c r="Q331" s="18" t="s">
        <v>290</v>
      </c>
      <c r="S331" t="s">
        <v>290</v>
      </c>
      <c r="T331" t="s">
        <v>290</v>
      </c>
      <c r="V331" t="s">
        <v>290</v>
      </c>
      <c r="X331" s="158" t="s">
        <v>370</v>
      </c>
      <c r="Y331" s="11">
        <v>1.25</v>
      </c>
      <c r="Z331" s="11">
        <v>160</v>
      </c>
      <c r="AA331" t="s">
        <v>3</v>
      </c>
      <c r="AB331" s="21" t="s">
        <v>290</v>
      </c>
      <c r="AC331" s="11">
        <v>1.6600000000000001</v>
      </c>
      <c r="AD331" s="12">
        <v>1.1600000000000001</v>
      </c>
      <c r="AE331" s="11">
        <v>0.25</v>
      </c>
      <c r="AF331" t="s">
        <v>290</v>
      </c>
      <c r="AG331" s="11">
        <v>160</v>
      </c>
      <c r="AH331" s="21" t="s">
        <v>290</v>
      </c>
      <c r="AI331" s="1" t="s">
        <v>3</v>
      </c>
      <c r="AJ331" t="s">
        <v>290</v>
      </c>
      <c r="AK331" s="159" t="s">
        <v>290</v>
      </c>
      <c r="CO331" t="s">
        <v>4149</v>
      </c>
      <c r="CP331">
        <v>5.7525000000000004</v>
      </c>
      <c r="CR331" t="s">
        <v>5527</v>
      </c>
      <c r="CS331" s="16" t="s">
        <v>290</v>
      </c>
      <c r="CT331" s="14">
        <v>900</v>
      </c>
      <c r="CU331" s="14">
        <v>14</v>
      </c>
      <c r="CV331" s="98">
        <v>18</v>
      </c>
      <c r="CW331" s="98" t="s">
        <v>5398</v>
      </c>
      <c r="CX331" s="103">
        <v>14</v>
      </c>
      <c r="CY331" s="11">
        <v>17.75</v>
      </c>
      <c r="CZ331" s="42">
        <v>1.875</v>
      </c>
      <c r="DA331" s="107">
        <v>900</v>
      </c>
      <c r="DB331" s="18">
        <v>25.25</v>
      </c>
      <c r="DC331" s="18">
        <v>3.375</v>
      </c>
      <c r="DD331" s="18">
        <v>16.25</v>
      </c>
      <c r="DE331" s="11">
        <v>1.5</v>
      </c>
      <c r="DF331" s="11">
        <v>20</v>
      </c>
      <c r="DG331" s="11">
        <v>1.625</v>
      </c>
      <c r="DH331" s="11">
        <v>22</v>
      </c>
      <c r="DI331" s="42">
        <v>18</v>
      </c>
      <c r="DJ331" s="11" t="s">
        <v>174</v>
      </c>
      <c r="DK331" s="43" t="s">
        <v>5290</v>
      </c>
      <c r="DL331" s="90" t="s">
        <v>3796</v>
      </c>
      <c r="DM331" s="18">
        <v>0</v>
      </c>
      <c r="DN331" s="18" t="s">
        <v>5399</v>
      </c>
      <c r="DO331" t="s">
        <v>5105</v>
      </c>
      <c r="DP331">
        <v>16711680</v>
      </c>
      <c r="DQ331" t="s">
        <v>5397</v>
      </c>
      <c r="DR331" s="16" t="s">
        <v>290</v>
      </c>
    </row>
    <row r="332" spans="1:122" x14ac:dyDescent="0.35">
      <c r="A332" s="158" t="s">
        <v>371</v>
      </c>
      <c r="B332" s="11">
        <v>1.25</v>
      </c>
      <c r="C332" s="11" t="s">
        <v>272</v>
      </c>
      <c r="D332" t="s">
        <v>3</v>
      </c>
      <c r="E332" s="21" t="s">
        <v>290</v>
      </c>
      <c r="F332" s="11">
        <v>1.6600000000000001</v>
      </c>
      <c r="G332" s="12">
        <v>1.278</v>
      </c>
      <c r="H332" s="11">
        <v>0.191</v>
      </c>
      <c r="I332" t="s">
        <v>272</v>
      </c>
      <c r="J332" s="11">
        <v>2</v>
      </c>
      <c r="K332" s="21" t="s">
        <v>290</v>
      </c>
      <c r="L332" s="1" t="s">
        <v>3</v>
      </c>
      <c r="M332" t="s">
        <v>290</v>
      </c>
      <c r="N332" s="159" t="s">
        <v>290</v>
      </c>
      <c r="P332" s="18" t="s">
        <v>290</v>
      </c>
      <c r="Q332" s="18" t="s">
        <v>290</v>
      </c>
      <c r="S332" t="s">
        <v>290</v>
      </c>
      <c r="T332" t="s">
        <v>290</v>
      </c>
      <c r="V332" t="s">
        <v>290</v>
      </c>
      <c r="X332" s="158" t="s">
        <v>371</v>
      </c>
      <c r="Y332" s="11">
        <v>1.25</v>
      </c>
      <c r="Z332" s="11" t="s">
        <v>272</v>
      </c>
      <c r="AA332" t="s">
        <v>3</v>
      </c>
      <c r="AB332" s="21" t="s">
        <v>290</v>
      </c>
      <c r="AC332" s="11">
        <v>1.6600000000000001</v>
      </c>
      <c r="AD332" s="12">
        <v>1.278</v>
      </c>
      <c r="AE332" s="11">
        <v>0.191</v>
      </c>
      <c r="AF332" t="s">
        <v>272</v>
      </c>
      <c r="AG332" s="11">
        <v>2</v>
      </c>
      <c r="AH332" s="21" t="s">
        <v>290</v>
      </c>
      <c r="AI332" s="1" t="s">
        <v>3</v>
      </c>
      <c r="AJ332" t="s">
        <v>290</v>
      </c>
      <c r="AK332" s="159" t="s">
        <v>290</v>
      </c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51"/>
      <c r="CO332" t="s">
        <v>4150</v>
      </c>
      <c r="CP332">
        <v>5.7525000000000004</v>
      </c>
      <c r="CR332" t="s">
        <v>5528</v>
      </c>
      <c r="CS332" s="16" t="s">
        <v>290</v>
      </c>
      <c r="CT332" s="49">
        <v>900</v>
      </c>
      <c r="CU332" s="49">
        <v>14</v>
      </c>
      <c r="CV332" s="99">
        <v>20</v>
      </c>
      <c r="CW332" s="99" t="s">
        <v>5398</v>
      </c>
      <c r="CX332" s="105">
        <v>14</v>
      </c>
      <c r="CY332" s="2">
        <v>17.75</v>
      </c>
      <c r="CZ332" s="50">
        <v>1.875</v>
      </c>
      <c r="DA332" s="107">
        <v>900</v>
      </c>
      <c r="DB332" s="51">
        <v>25.25</v>
      </c>
      <c r="DC332" s="51">
        <v>3.375</v>
      </c>
      <c r="DD332" s="51">
        <v>16.25</v>
      </c>
      <c r="DE332" s="2">
        <v>1.5</v>
      </c>
      <c r="DF332" s="2">
        <v>20</v>
      </c>
      <c r="DG332" s="2">
        <v>1.625</v>
      </c>
      <c r="DH332" s="2">
        <v>22</v>
      </c>
      <c r="DI332" s="50">
        <v>18</v>
      </c>
      <c r="DJ332" s="2" t="s">
        <v>174</v>
      </c>
      <c r="DK332" s="43" t="s">
        <v>5290</v>
      </c>
      <c r="DL332" s="90" t="s">
        <v>3796</v>
      </c>
      <c r="DM332" s="18">
        <v>0</v>
      </c>
      <c r="DN332" s="18" t="s">
        <v>5399</v>
      </c>
      <c r="DO332" t="s">
        <v>5105</v>
      </c>
      <c r="DP332">
        <v>16711680</v>
      </c>
      <c r="DQ332" t="s">
        <v>5397</v>
      </c>
      <c r="DR332" s="16" t="s">
        <v>290</v>
      </c>
    </row>
    <row r="333" spans="1:122" x14ac:dyDescent="0.35">
      <c r="A333" s="160" t="s">
        <v>372</v>
      </c>
      <c r="B333" s="2">
        <v>1.25</v>
      </c>
      <c r="C333" s="4" t="s">
        <v>273</v>
      </c>
      <c r="D333" s="4" t="s">
        <v>3</v>
      </c>
      <c r="E333" s="23" t="s">
        <v>290</v>
      </c>
      <c r="F333" s="2">
        <v>1.6600000000000001</v>
      </c>
      <c r="G333" s="3">
        <v>0.89600000000000013</v>
      </c>
      <c r="H333" s="2">
        <v>0.38200000000000001</v>
      </c>
      <c r="I333" s="2" t="s">
        <v>273</v>
      </c>
      <c r="J333" s="4">
        <v>4</v>
      </c>
      <c r="K333" s="23" t="s">
        <v>290</v>
      </c>
      <c r="L333" s="6" t="s">
        <v>3</v>
      </c>
      <c r="M333" s="4" t="s">
        <v>290</v>
      </c>
      <c r="N333" s="161" t="s">
        <v>290</v>
      </c>
      <c r="P333" s="18" t="s">
        <v>290</v>
      </c>
      <c r="Q333" s="18" t="s">
        <v>290</v>
      </c>
      <c r="S333" t="s">
        <v>290</v>
      </c>
      <c r="T333" t="s">
        <v>290</v>
      </c>
      <c r="V333" t="s">
        <v>290</v>
      </c>
      <c r="X333" s="160" t="s">
        <v>372</v>
      </c>
      <c r="Y333" s="2">
        <v>1.25</v>
      </c>
      <c r="Z333" s="4" t="s">
        <v>273</v>
      </c>
      <c r="AA333" s="4" t="s">
        <v>3</v>
      </c>
      <c r="AB333" s="23" t="s">
        <v>290</v>
      </c>
      <c r="AC333" s="2">
        <v>1.6600000000000001</v>
      </c>
      <c r="AD333" s="3">
        <v>0.89600000000000013</v>
      </c>
      <c r="AE333" s="2">
        <v>0.38200000000000001</v>
      </c>
      <c r="AF333" s="2" t="s">
        <v>273</v>
      </c>
      <c r="AG333" s="4">
        <v>4</v>
      </c>
      <c r="AH333" s="23" t="s">
        <v>290</v>
      </c>
      <c r="AI333" s="6" t="s">
        <v>3</v>
      </c>
      <c r="AJ333" s="4" t="s">
        <v>290</v>
      </c>
      <c r="AK333" s="161" t="s">
        <v>290</v>
      </c>
      <c r="CC333" s="4"/>
      <c r="CD333" s="51"/>
      <c r="CE333" s="51"/>
      <c r="CF333" s="51"/>
      <c r="CG333" s="51"/>
      <c r="CH333" s="51"/>
      <c r="CI333" s="51"/>
      <c r="CJ333" s="51"/>
      <c r="CK333" s="51"/>
      <c r="CO333" t="s">
        <v>4151</v>
      </c>
      <c r="CP333">
        <v>5.7525000000000004</v>
      </c>
      <c r="CR333" t="s">
        <v>5529</v>
      </c>
      <c r="CS333" s="16" t="s">
        <v>290</v>
      </c>
      <c r="CT333" s="14">
        <v>900</v>
      </c>
      <c r="CU333" s="14">
        <v>16</v>
      </c>
      <c r="CV333" s="11">
        <v>12</v>
      </c>
      <c r="CW333" s="11" t="s">
        <v>5398</v>
      </c>
      <c r="CX333" s="103">
        <v>16</v>
      </c>
      <c r="CY333" s="11">
        <v>20</v>
      </c>
      <c r="CZ333" s="42">
        <v>2</v>
      </c>
      <c r="DA333" s="107">
        <v>900</v>
      </c>
      <c r="DB333" s="18">
        <v>27.75</v>
      </c>
      <c r="DC333" s="18">
        <v>3.5</v>
      </c>
      <c r="DD333" s="18">
        <v>18.5</v>
      </c>
      <c r="DE333" s="11">
        <v>1.625</v>
      </c>
      <c r="DF333" s="11">
        <v>20</v>
      </c>
      <c r="DG333" s="11">
        <v>1.75</v>
      </c>
      <c r="DH333" s="11">
        <v>24.25</v>
      </c>
      <c r="DI333" s="42">
        <v>18</v>
      </c>
      <c r="DJ333" s="11">
        <v>670</v>
      </c>
      <c r="DK333" s="43" t="s">
        <v>5296</v>
      </c>
      <c r="DL333" s="90" t="s">
        <v>3796</v>
      </c>
      <c r="DM333" s="18">
        <v>0</v>
      </c>
      <c r="DN333" s="18" t="s">
        <v>5399</v>
      </c>
      <c r="DO333" t="s">
        <v>5108</v>
      </c>
      <c r="DP333">
        <v>16776960</v>
      </c>
      <c r="DQ333" t="s">
        <v>5397</v>
      </c>
      <c r="DR333" s="16" t="s">
        <v>290</v>
      </c>
    </row>
    <row r="334" spans="1:122" x14ac:dyDescent="0.35">
      <c r="A334" s="156" t="s">
        <v>373</v>
      </c>
      <c r="B334" s="11">
        <v>1.5000000000000002</v>
      </c>
      <c r="C334" s="11">
        <v>5</v>
      </c>
      <c r="D334" t="s">
        <v>3</v>
      </c>
      <c r="E334" s="21" t="s">
        <v>290</v>
      </c>
      <c r="F334" s="11">
        <v>1.9</v>
      </c>
      <c r="G334" s="12">
        <v>1.77</v>
      </c>
      <c r="H334" s="11">
        <v>6.5000000000000002E-2</v>
      </c>
      <c r="I334" t="s">
        <v>290</v>
      </c>
      <c r="J334" s="11">
        <v>5</v>
      </c>
      <c r="K334" s="21" t="s">
        <v>290</v>
      </c>
      <c r="L334" s="11" t="s">
        <v>3</v>
      </c>
      <c r="M334" t="s">
        <v>290</v>
      </c>
      <c r="N334" s="159" t="s">
        <v>290</v>
      </c>
      <c r="P334" s="18" t="s">
        <v>290</v>
      </c>
      <c r="Q334" s="18" t="s">
        <v>290</v>
      </c>
      <c r="S334" t="s">
        <v>290</v>
      </c>
      <c r="T334" t="s">
        <v>290</v>
      </c>
      <c r="V334" t="s">
        <v>290</v>
      </c>
      <c r="X334" s="156" t="s">
        <v>373</v>
      </c>
      <c r="Y334" s="11">
        <v>1.5000000000000002</v>
      </c>
      <c r="Z334" s="11">
        <v>5</v>
      </c>
      <c r="AA334" t="s">
        <v>3</v>
      </c>
      <c r="AB334" s="21" t="s">
        <v>290</v>
      </c>
      <c r="AC334" s="11">
        <v>1.9</v>
      </c>
      <c r="AD334" s="12">
        <v>1.77</v>
      </c>
      <c r="AE334" s="11">
        <v>6.5000000000000002E-2</v>
      </c>
      <c r="AF334" t="s">
        <v>290</v>
      </c>
      <c r="AG334" s="11">
        <v>5</v>
      </c>
      <c r="AH334" s="21" t="s">
        <v>290</v>
      </c>
      <c r="AI334" s="11" t="s">
        <v>3</v>
      </c>
      <c r="AJ334" t="s">
        <v>290</v>
      </c>
      <c r="AK334" s="159" t="s">
        <v>290</v>
      </c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51"/>
      <c r="CO334" t="s">
        <v>4152</v>
      </c>
      <c r="CP334">
        <v>5.7525000000000004</v>
      </c>
      <c r="CR334" t="s">
        <v>5530</v>
      </c>
      <c r="CS334" s="16" t="s">
        <v>290</v>
      </c>
      <c r="CT334" s="14">
        <v>900</v>
      </c>
      <c r="CU334" s="14">
        <v>16</v>
      </c>
      <c r="CV334" s="98">
        <v>14</v>
      </c>
      <c r="CW334" s="98" t="s">
        <v>5398</v>
      </c>
      <c r="CX334" s="103">
        <v>16</v>
      </c>
      <c r="CY334" s="11">
        <v>20</v>
      </c>
      <c r="CZ334" s="42">
        <v>2</v>
      </c>
      <c r="DA334" s="107">
        <v>900</v>
      </c>
      <c r="DB334" s="18">
        <v>27.75</v>
      </c>
      <c r="DC334" s="18">
        <v>3.5</v>
      </c>
      <c r="DD334" s="18">
        <v>18.5</v>
      </c>
      <c r="DE334" s="11">
        <v>1.625</v>
      </c>
      <c r="DF334" s="11">
        <v>20</v>
      </c>
      <c r="DG334" s="11">
        <v>1.75</v>
      </c>
      <c r="DH334" s="11">
        <v>24.25</v>
      </c>
      <c r="DI334" s="42">
        <v>18</v>
      </c>
      <c r="DJ334" s="11" t="s">
        <v>174</v>
      </c>
      <c r="DK334" s="43" t="s">
        <v>5296</v>
      </c>
      <c r="DL334" s="90" t="s">
        <v>3796</v>
      </c>
      <c r="DM334" s="18">
        <v>0</v>
      </c>
      <c r="DN334" s="18" t="s">
        <v>5399</v>
      </c>
      <c r="DO334" t="s">
        <v>5108</v>
      </c>
      <c r="DP334">
        <v>16776960</v>
      </c>
      <c r="DQ334" t="s">
        <v>5397</v>
      </c>
      <c r="DR334" s="16" t="s">
        <v>290</v>
      </c>
    </row>
    <row r="335" spans="1:122" x14ac:dyDescent="0.35">
      <c r="A335" s="156" t="s">
        <v>374</v>
      </c>
      <c r="B335" s="11">
        <v>1.5000000000000002</v>
      </c>
      <c r="C335" s="11">
        <v>10</v>
      </c>
      <c r="D335" t="s">
        <v>3</v>
      </c>
      <c r="E335" s="21" t="s">
        <v>290</v>
      </c>
      <c r="F335" s="11">
        <v>1.9</v>
      </c>
      <c r="G335" s="12">
        <v>1.6819999999999999</v>
      </c>
      <c r="H335" s="11">
        <v>0.109</v>
      </c>
      <c r="I335" t="s">
        <v>290</v>
      </c>
      <c r="J335" s="11">
        <v>10</v>
      </c>
      <c r="K335" s="21" t="s">
        <v>290</v>
      </c>
      <c r="L335" s="11" t="s">
        <v>3</v>
      </c>
      <c r="M335" t="s">
        <v>290</v>
      </c>
      <c r="N335" s="159" t="s">
        <v>290</v>
      </c>
      <c r="P335" s="18" t="s">
        <v>290</v>
      </c>
      <c r="Q335" s="18" t="s">
        <v>290</v>
      </c>
      <c r="S335" t="s">
        <v>290</v>
      </c>
      <c r="T335" t="s">
        <v>290</v>
      </c>
      <c r="V335" t="s">
        <v>290</v>
      </c>
      <c r="X335" s="156" t="s">
        <v>374</v>
      </c>
      <c r="Y335" s="11">
        <v>1.5000000000000002</v>
      </c>
      <c r="Z335" s="11">
        <v>10</v>
      </c>
      <c r="AA335" t="s">
        <v>3</v>
      </c>
      <c r="AB335" s="21" t="s">
        <v>290</v>
      </c>
      <c r="AC335" s="11">
        <v>1.9</v>
      </c>
      <c r="AD335" s="12">
        <v>1.6819999999999999</v>
      </c>
      <c r="AE335" s="11">
        <v>0.109</v>
      </c>
      <c r="AF335" t="s">
        <v>290</v>
      </c>
      <c r="AG335" s="11">
        <v>10</v>
      </c>
      <c r="AH335" s="21" t="s">
        <v>290</v>
      </c>
      <c r="AI335" s="11" t="s">
        <v>3</v>
      </c>
      <c r="AJ335" t="s">
        <v>290</v>
      </c>
      <c r="AK335" s="159" t="s">
        <v>290</v>
      </c>
      <c r="CC335" s="4"/>
      <c r="CD335" s="51"/>
      <c r="CE335" s="51"/>
      <c r="CF335" s="51"/>
      <c r="CG335" s="51"/>
      <c r="CH335" s="51"/>
      <c r="CI335" s="51"/>
      <c r="CJ335" s="51"/>
      <c r="CK335" s="51"/>
      <c r="CO335" t="s">
        <v>4153</v>
      </c>
      <c r="CP335">
        <v>5.7525000000000004</v>
      </c>
      <c r="CR335" t="s">
        <v>5531</v>
      </c>
      <c r="CS335" s="16" t="s">
        <v>290</v>
      </c>
      <c r="CT335" s="14">
        <v>900</v>
      </c>
      <c r="CU335" s="14">
        <v>16</v>
      </c>
      <c r="CV335" s="98">
        <v>16</v>
      </c>
      <c r="CW335" s="98" t="s">
        <v>5398</v>
      </c>
      <c r="CX335" s="103">
        <v>16</v>
      </c>
      <c r="CY335" s="11">
        <v>20</v>
      </c>
      <c r="CZ335" s="42">
        <v>2</v>
      </c>
      <c r="DA335" s="107">
        <v>900</v>
      </c>
      <c r="DB335" s="18">
        <v>27.75</v>
      </c>
      <c r="DC335" s="18">
        <v>3.5</v>
      </c>
      <c r="DD335" s="18">
        <v>18.5</v>
      </c>
      <c r="DE335" s="11">
        <v>1.625</v>
      </c>
      <c r="DF335" s="11">
        <v>20</v>
      </c>
      <c r="DG335" s="11">
        <v>1.75</v>
      </c>
      <c r="DH335" s="11">
        <v>24.25</v>
      </c>
      <c r="DI335" s="42">
        <v>18</v>
      </c>
      <c r="DJ335" s="11" t="s">
        <v>174</v>
      </c>
      <c r="DK335" s="43" t="s">
        <v>5296</v>
      </c>
      <c r="DL335" s="90" t="s">
        <v>3796</v>
      </c>
      <c r="DM335" s="18">
        <v>0</v>
      </c>
      <c r="DN335" s="18" t="s">
        <v>5399</v>
      </c>
      <c r="DO335" t="s">
        <v>5108</v>
      </c>
      <c r="DP335">
        <v>16776960</v>
      </c>
      <c r="DQ335" t="s">
        <v>5397</v>
      </c>
      <c r="DR335" s="16" t="s">
        <v>290</v>
      </c>
    </row>
    <row r="336" spans="1:122" x14ac:dyDescent="0.35">
      <c r="A336" s="158" t="s">
        <v>375</v>
      </c>
      <c r="B336" s="11">
        <v>1.5000000000000002</v>
      </c>
      <c r="C336">
        <v>40</v>
      </c>
      <c r="D336" t="s">
        <v>3</v>
      </c>
      <c r="E336" s="21" t="s">
        <v>290</v>
      </c>
      <c r="F336" s="11">
        <v>1.9</v>
      </c>
      <c r="G336" s="12">
        <v>1.6099999999999999</v>
      </c>
      <c r="H336" s="11">
        <v>0.14499999999999999</v>
      </c>
      <c r="I336" t="s">
        <v>290</v>
      </c>
      <c r="J336">
        <v>40</v>
      </c>
      <c r="K336" s="21" t="s">
        <v>290</v>
      </c>
      <c r="L336" s="1" t="s">
        <v>3</v>
      </c>
      <c r="M336" t="s">
        <v>290</v>
      </c>
      <c r="N336" s="159" t="s">
        <v>290</v>
      </c>
      <c r="P336" s="18" t="s">
        <v>290</v>
      </c>
      <c r="Q336" s="18" t="s">
        <v>290</v>
      </c>
      <c r="S336" t="s">
        <v>290</v>
      </c>
      <c r="T336" t="s">
        <v>290</v>
      </c>
      <c r="V336" t="s">
        <v>290</v>
      </c>
      <c r="X336" s="158" t="s">
        <v>375</v>
      </c>
      <c r="Y336" s="11">
        <v>1.5000000000000002</v>
      </c>
      <c r="Z336">
        <v>40</v>
      </c>
      <c r="AA336" t="s">
        <v>3</v>
      </c>
      <c r="AB336" s="21" t="s">
        <v>290</v>
      </c>
      <c r="AC336" s="11">
        <v>1.9</v>
      </c>
      <c r="AD336" s="12">
        <v>1.6099999999999999</v>
      </c>
      <c r="AE336" s="11">
        <v>0.14499999999999999</v>
      </c>
      <c r="AF336" t="s">
        <v>290</v>
      </c>
      <c r="AG336">
        <v>40</v>
      </c>
      <c r="AH336" s="21" t="s">
        <v>290</v>
      </c>
      <c r="AI336" s="1" t="s">
        <v>3</v>
      </c>
      <c r="AJ336" t="s">
        <v>290</v>
      </c>
      <c r="AK336" s="159" t="s">
        <v>290</v>
      </c>
      <c r="CO336" t="s">
        <v>4154</v>
      </c>
      <c r="CP336">
        <v>5.7525000000000004</v>
      </c>
      <c r="CR336" t="s">
        <v>5532</v>
      </c>
      <c r="CS336" s="16" t="s">
        <v>290</v>
      </c>
      <c r="CT336" s="14">
        <v>900</v>
      </c>
      <c r="CU336" s="14">
        <v>16</v>
      </c>
      <c r="CV336" s="98">
        <v>18</v>
      </c>
      <c r="CW336" s="98" t="s">
        <v>5398</v>
      </c>
      <c r="CX336" s="103">
        <v>16</v>
      </c>
      <c r="CY336" s="11">
        <v>20</v>
      </c>
      <c r="CZ336" s="42">
        <v>2</v>
      </c>
      <c r="DA336" s="107">
        <v>900</v>
      </c>
      <c r="DB336" s="18">
        <v>27.75</v>
      </c>
      <c r="DC336" s="18">
        <v>3.5</v>
      </c>
      <c r="DD336" s="18">
        <v>18.5</v>
      </c>
      <c r="DE336" s="11">
        <v>1.625</v>
      </c>
      <c r="DF336" s="11">
        <v>20</v>
      </c>
      <c r="DG336" s="11">
        <v>1.75</v>
      </c>
      <c r="DH336" s="11">
        <v>24.25</v>
      </c>
      <c r="DI336" s="42">
        <v>18</v>
      </c>
      <c r="DJ336" s="11" t="s">
        <v>174</v>
      </c>
      <c r="DK336" s="43" t="s">
        <v>5296</v>
      </c>
      <c r="DL336" s="90" t="s">
        <v>3796</v>
      </c>
      <c r="DM336" s="18">
        <v>0</v>
      </c>
      <c r="DN336" s="18" t="s">
        <v>5399</v>
      </c>
      <c r="DO336" t="s">
        <v>5108</v>
      </c>
      <c r="DP336">
        <v>16776960</v>
      </c>
      <c r="DQ336" t="s">
        <v>5397</v>
      </c>
      <c r="DR336" s="16" t="s">
        <v>290</v>
      </c>
    </row>
    <row r="337" spans="1:122" x14ac:dyDescent="0.35">
      <c r="A337" s="158" t="s">
        <v>6708</v>
      </c>
      <c r="B337" s="11">
        <v>1.5000000000000002</v>
      </c>
      <c r="C337" t="s">
        <v>6422</v>
      </c>
      <c r="D337" t="s">
        <v>3</v>
      </c>
      <c r="E337" s="21" t="s">
        <v>290</v>
      </c>
      <c r="F337" s="11">
        <v>1.9</v>
      </c>
      <c r="G337" s="12">
        <v>1.6099999999999999</v>
      </c>
      <c r="H337" s="11">
        <v>0.14499999999999999</v>
      </c>
      <c r="I337" t="s">
        <v>6422</v>
      </c>
      <c r="J337">
        <v>1</v>
      </c>
      <c r="K337" s="21" t="s">
        <v>290</v>
      </c>
      <c r="L337" s="1" t="s">
        <v>3</v>
      </c>
      <c r="M337" t="s">
        <v>290</v>
      </c>
      <c r="N337" s="159" t="s">
        <v>290</v>
      </c>
      <c r="P337" s="18" t="s">
        <v>290</v>
      </c>
      <c r="Q337" s="18" t="s">
        <v>290</v>
      </c>
      <c r="S337" t="s">
        <v>290</v>
      </c>
      <c r="T337" t="s">
        <v>290</v>
      </c>
      <c r="V337" t="s">
        <v>290</v>
      </c>
      <c r="X337" s="158" t="s">
        <v>6708</v>
      </c>
      <c r="Y337" s="11">
        <v>1.5000000000000002</v>
      </c>
      <c r="Z337" t="s">
        <v>6422</v>
      </c>
      <c r="AA337" t="s">
        <v>3</v>
      </c>
      <c r="AB337" s="21" t="s">
        <v>290</v>
      </c>
      <c r="AC337" s="11">
        <v>1.9</v>
      </c>
      <c r="AD337" s="12">
        <v>1.6099999999999999</v>
      </c>
      <c r="AE337" s="11">
        <v>0.14499999999999999</v>
      </c>
      <c r="AF337" t="s">
        <v>6422</v>
      </c>
      <c r="AG337">
        <v>1</v>
      </c>
      <c r="AH337" s="21" t="s">
        <v>290</v>
      </c>
      <c r="AI337" s="1" t="s">
        <v>3</v>
      </c>
      <c r="AJ337" t="s">
        <v>290</v>
      </c>
      <c r="AK337" s="159" t="s">
        <v>290</v>
      </c>
      <c r="CO337" t="s">
        <v>4155</v>
      </c>
      <c r="CP337">
        <v>5.7525000000000004</v>
      </c>
      <c r="CR337" t="s">
        <v>5533</v>
      </c>
      <c r="CS337" s="16" t="s">
        <v>290</v>
      </c>
      <c r="CT337" s="49">
        <v>900</v>
      </c>
      <c r="CU337" s="49">
        <v>16</v>
      </c>
      <c r="CV337" s="99">
        <v>20</v>
      </c>
      <c r="CW337" s="99" t="s">
        <v>5398</v>
      </c>
      <c r="CX337" s="105">
        <v>16</v>
      </c>
      <c r="CY337" s="2">
        <v>20</v>
      </c>
      <c r="CZ337" s="50">
        <v>2</v>
      </c>
      <c r="DA337" s="107">
        <v>900</v>
      </c>
      <c r="DB337" s="51">
        <v>27.75</v>
      </c>
      <c r="DC337" s="51">
        <v>3.5</v>
      </c>
      <c r="DD337" s="51">
        <v>18.5</v>
      </c>
      <c r="DE337" s="2">
        <v>1.625</v>
      </c>
      <c r="DF337" s="2">
        <v>20</v>
      </c>
      <c r="DG337" s="2">
        <v>1.75</v>
      </c>
      <c r="DH337" s="2">
        <v>24.25</v>
      </c>
      <c r="DI337" s="50">
        <v>18</v>
      </c>
      <c r="DJ337" s="2" t="s">
        <v>174</v>
      </c>
      <c r="DK337" s="43" t="s">
        <v>5296</v>
      </c>
      <c r="DL337" s="90" t="s">
        <v>3796</v>
      </c>
      <c r="DM337" s="18">
        <v>0</v>
      </c>
      <c r="DN337" s="18" t="s">
        <v>5399</v>
      </c>
      <c r="DO337" t="s">
        <v>5108</v>
      </c>
      <c r="DP337">
        <v>16776960</v>
      </c>
      <c r="DQ337" t="s">
        <v>5397</v>
      </c>
      <c r="DR337" s="16" t="s">
        <v>290</v>
      </c>
    </row>
    <row r="338" spans="1:122" x14ac:dyDescent="0.35">
      <c r="A338" s="158" t="s">
        <v>376</v>
      </c>
      <c r="B338" s="11">
        <v>1.5000000000000002</v>
      </c>
      <c r="C338">
        <v>80</v>
      </c>
      <c r="D338" t="s">
        <v>3</v>
      </c>
      <c r="E338" s="21" t="s">
        <v>377</v>
      </c>
      <c r="F338" s="11">
        <v>1.9</v>
      </c>
      <c r="G338" s="12">
        <v>1.5</v>
      </c>
      <c r="H338" s="11">
        <v>0.2</v>
      </c>
      <c r="I338" t="s">
        <v>290</v>
      </c>
      <c r="J338">
        <v>80</v>
      </c>
      <c r="K338" s="21" t="s">
        <v>290</v>
      </c>
      <c r="L338" s="1" t="s">
        <v>3</v>
      </c>
      <c r="M338" t="s">
        <v>290</v>
      </c>
      <c r="N338" s="159" t="s">
        <v>290</v>
      </c>
      <c r="P338" s="18" t="s">
        <v>290</v>
      </c>
      <c r="Q338" s="18" t="s">
        <v>290</v>
      </c>
      <c r="S338" t="s">
        <v>290</v>
      </c>
      <c r="T338" t="s">
        <v>290</v>
      </c>
      <c r="V338" t="s">
        <v>290</v>
      </c>
      <c r="X338" s="158" t="s">
        <v>376</v>
      </c>
      <c r="Y338" s="11">
        <v>1.5000000000000002</v>
      </c>
      <c r="Z338">
        <v>80</v>
      </c>
      <c r="AA338" t="s">
        <v>3</v>
      </c>
      <c r="AB338" s="21" t="s">
        <v>378</v>
      </c>
      <c r="AC338" s="11">
        <v>1.9</v>
      </c>
      <c r="AD338" s="12">
        <v>1.5</v>
      </c>
      <c r="AE338" s="11">
        <v>0.2</v>
      </c>
      <c r="AF338" t="s">
        <v>290</v>
      </c>
      <c r="AG338">
        <v>80</v>
      </c>
      <c r="AH338" s="21" t="s">
        <v>290</v>
      </c>
      <c r="AI338" s="1" t="s">
        <v>3</v>
      </c>
      <c r="AJ338" t="s">
        <v>290</v>
      </c>
      <c r="AK338" s="159" t="s">
        <v>290</v>
      </c>
      <c r="CO338" t="s">
        <v>4156</v>
      </c>
      <c r="CP338">
        <v>6.2525000000000004</v>
      </c>
      <c r="CR338" t="s">
        <v>5534</v>
      </c>
      <c r="CS338" s="16" t="s">
        <v>290</v>
      </c>
      <c r="CT338" s="14">
        <v>900</v>
      </c>
      <c r="CU338" s="14">
        <v>18</v>
      </c>
      <c r="CV338" s="11">
        <v>12</v>
      </c>
      <c r="CW338" s="11" t="s">
        <v>5398</v>
      </c>
      <c r="CX338" s="103">
        <v>18</v>
      </c>
      <c r="CY338" s="11">
        <v>22.25</v>
      </c>
      <c r="CZ338" s="42">
        <v>2.125</v>
      </c>
      <c r="DA338" s="107">
        <v>900</v>
      </c>
      <c r="DB338" s="18">
        <v>31</v>
      </c>
      <c r="DC338" s="18">
        <v>4</v>
      </c>
      <c r="DD338" s="18">
        <v>21</v>
      </c>
      <c r="DE338" s="11">
        <v>1.875</v>
      </c>
      <c r="DF338" s="11">
        <v>20</v>
      </c>
      <c r="DG338" s="11">
        <v>2</v>
      </c>
      <c r="DH338" s="11">
        <v>27</v>
      </c>
      <c r="DI338" s="42">
        <v>18</v>
      </c>
      <c r="DJ338" s="11">
        <v>949</v>
      </c>
      <c r="DK338" s="43" t="s">
        <v>5302</v>
      </c>
      <c r="DL338" s="90" t="s">
        <v>3796</v>
      </c>
      <c r="DM338" s="18">
        <v>0</v>
      </c>
      <c r="DN338" s="18" t="s">
        <v>5399</v>
      </c>
      <c r="DO338" t="s">
        <v>5111</v>
      </c>
      <c r="DP338">
        <v>16711935</v>
      </c>
      <c r="DQ338" t="s">
        <v>5397</v>
      </c>
      <c r="DR338" s="16" t="s">
        <v>290</v>
      </c>
    </row>
    <row r="339" spans="1:122" x14ac:dyDescent="0.35">
      <c r="A339" s="158" t="s">
        <v>379</v>
      </c>
      <c r="B339" s="11">
        <v>1.5000000000000002</v>
      </c>
      <c r="C339" s="11">
        <v>160</v>
      </c>
      <c r="D339" t="s">
        <v>3</v>
      </c>
      <c r="E339" s="21" t="s">
        <v>380</v>
      </c>
      <c r="F339" s="11">
        <v>1.9</v>
      </c>
      <c r="G339" s="12">
        <v>1.3379999999999999</v>
      </c>
      <c r="H339" s="11">
        <v>0.28100000000000003</v>
      </c>
      <c r="I339" t="s">
        <v>290</v>
      </c>
      <c r="J339" s="11">
        <v>160</v>
      </c>
      <c r="K339" s="21" t="s">
        <v>290</v>
      </c>
      <c r="L339" s="1" t="s">
        <v>3</v>
      </c>
      <c r="M339" t="s">
        <v>290</v>
      </c>
      <c r="N339" s="159" t="s">
        <v>290</v>
      </c>
      <c r="P339" s="18" t="s">
        <v>290</v>
      </c>
      <c r="Q339" s="18" t="s">
        <v>290</v>
      </c>
      <c r="S339" t="s">
        <v>290</v>
      </c>
      <c r="T339" t="s">
        <v>290</v>
      </c>
      <c r="V339" t="s">
        <v>290</v>
      </c>
      <c r="X339" s="158" t="s">
        <v>379</v>
      </c>
      <c r="Y339" s="11">
        <v>1.5000000000000002</v>
      </c>
      <c r="Z339" s="11">
        <v>160</v>
      </c>
      <c r="AA339" t="s">
        <v>3</v>
      </c>
      <c r="AB339" s="21" t="s">
        <v>381</v>
      </c>
      <c r="AC339" s="11">
        <v>1.9</v>
      </c>
      <c r="AD339" s="12">
        <v>1.3379999999999999</v>
      </c>
      <c r="AE339" s="11">
        <v>0.28100000000000003</v>
      </c>
      <c r="AF339" t="s">
        <v>290</v>
      </c>
      <c r="AG339" s="11">
        <v>160</v>
      </c>
      <c r="AH339" s="21" t="s">
        <v>290</v>
      </c>
      <c r="AI339" s="1" t="s">
        <v>3</v>
      </c>
      <c r="AJ339" t="s">
        <v>290</v>
      </c>
      <c r="AK339" s="159" t="s">
        <v>290</v>
      </c>
      <c r="CO339" t="s">
        <v>4157</v>
      </c>
      <c r="CP339">
        <v>6.2525000000000004</v>
      </c>
      <c r="CR339" t="s">
        <v>5535</v>
      </c>
      <c r="CS339" s="16" t="s">
        <v>290</v>
      </c>
      <c r="CT339" s="14">
        <v>900</v>
      </c>
      <c r="CU339" s="14">
        <v>18</v>
      </c>
      <c r="CV339" s="98">
        <v>14</v>
      </c>
      <c r="CW339" s="98" t="s">
        <v>5398</v>
      </c>
      <c r="CX339" s="103">
        <v>18</v>
      </c>
      <c r="CY339" s="11">
        <v>22.25</v>
      </c>
      <c r="CZ339" s="42">
        <v>2.125</v>
      </c>
      <c r="DA339" s="107">
        <v>900</v>
      </c>
      <c r="DB339" s="18">
        <v>31</v>
      </c>
      <c r="DC339" s="18">
        <v>4</v>
      </c>
      <c r="DD339" s="18">
        <v>21</v>
      </c>
      <c r="DE339" s="11">
        <v>1.875</v>
      </c>
      <c r="DF339" s="11">
        <v>20</v>
      </c>
      <c r="DG339" s="11">
        <v>2</v>
      </c>
      <c r="DH339" s="11">
        <v>27</v>
      </c>
      <c r="DI339" s="42">
        <v>18</v>
      </c>
      <c r="DJ339" s="11" t="s">
        <v>174</v>
      </c>
      <c r="DK339" s="43" t="s">
        <v>5302</v>
      </c>
      <c r="DL339" s="90" t="s">
        <v>3796</v>
      </c>
      <c r="DM339" s="18">
        <v>0</v>
      </c>
      <c r="DN339" s="18" t="s">
        <v>5399</v>
      </c>
      <c r="DO339" t="s">
        <v>5111</v>
      </c>
      <c r="DP339">
        <v>16711935</v>
      </c>
      <c r="DQ339" t="s">
        <v>5397</v>
      </c>
      <c r="DR339" s="16" t="s">
        <v>290</v>
      </c>
    </row>
    <row r="340" spans="1:122" x14ac:dyDescent="0.35">
      <c r="A340" s="158" t="s">
        <v>382</v>
      </c>
      <c r="B340" s="11">
        <v>1.5000000000000002</v>
      </c>
      <c r="C340" s="11" t="s">
        <v>272</v>
      </c>
      <c r="D340" t="s">
        <v>3</v>
      </c>
      <c r="E340" s="21" t="s">
        <v>290</v>
      </c>
      <c r="F340" s="11">
        <v>1.9</v>
      </c>
      <c r="G340" s="12">
        <v>1.5</v>
      </c>
      <c r="H340" s="11">
        <v>0.2</v>
      </c>
      <c r="I340" t="s">
        <v>272</v>
      </c>
      <c r="J340" s="11">
        <v>2</v>
      </c>
      <c r="K340" s="21" t="s">
        <v>290</v>
      </c>
      <c r="L340" s="1" t="s">
        <v>3</v>
      </c>
      <c r="M340" t="s">
        <v>290</v>
      </c>
      <c r="N340" s="159" t="s">
        <v>290</v>
      </c>
      <c r="P340" s="18" t="s">
        <v>290</v>
      </c>
      <c r="Q340" s="18" t="s">
        <v>290</v>
      </c>
      <c r="S340" t="s">
        <v>290</v>
      </c>
      <c r="T340" t="s">
        <v>290</v>
      </c>
      <c r="V340" t="s">
        <v>290</v>
      </c>
      <c r="X340" s="158" t="s">
        <v>382</v>
      </c>
      <c r="Y340" s="11">
        <v>1.5000000000000002</v>
      </c>
      <c r="Z340" s="11" t="s">
        <v>272</v>
      </c>
      <c r="AA340" t="s">
        <v>3</v>
      </c>
      <c r="AB340" s="21" t="s">
        <v>290</v>
      </c>
      <c r="AC340" s="11">
        <v>1.9</v>
      </c>
      <c r="AD340" s="12">
        <v>1.5</v>
      </c>
      <c r="AE340" s="11">
        <v>0.2</v>
      </c>
      <c r="AF340" t="s">
        <v>272</v>
      </c>
      <c r="AG340" s="11">
        <v>2</v>
      </c>
      <c r="AH340" s="21" t="s">
        <v>290</v>
      </c>
      <c r="AI340" s="1" t="s">
        <v>3</v>
      </c>
      <c r="AJ340" t="s">
        <v>290</v>
      </c>
      <c r="AK340" s="159" t="s">
        <v>290</v>
      </c>
      <c r="CO340" t="s">
        <v>4158</v>
      </c>
      <c r="CP340">
        <v>6.2525000000000004</v>
      </c>
      <c r="CR340" t="s">
        <v>5536</v>
      </c>
      <c r="CS340" s="16" t="s">
        <v>290</v>
      </c>
      <c r="CT340" s="14">
        <v>900</v>
      </c>
      <c r="CU340" s="14">
        <v>18</v>
      </c>
      <c r="CV340" s="98">
        <v>16</v>
      </c>
      <c r="CW340" s="98" t="s">
        <v>5398</v>
      </c>
      <c r="CX340" s="103">
        <v>18</v>
      </c>
      <c r="CY340" s="11">
        <v>22.25</v>
      </c>
      <c r="CZ340" s="42">
        <v>2.125</v>
      </c>
      <c r="DA340" s="107">
        <v>900</v>
      </c>
      <c r="DB340" s="18">
        <v>31</v>
      </c>
      <c r="DC340" s="18">
        <v>4</v>
      </c>
      <c r="DD340" s="18">
        <v>21</v>
      </c>
      <c r="DE340" s="11">
        <v>1.875</v>
      </c>
      <c r="DF340" s="11">
        <v>20</v>
      </c>
      <c r="DG340" s="11">
        <v>2</v>
      </c>
      <c r="DH340" s="11">
        <v>27</v>
      </c>
      <c r="DI340" s="42">
        <v>18</v>
      </c>
      <c r="DJ340" s="11" t="s">
        <v>174</v>
      </c>
      <c r="DK340" s="43" t="s">
        <v>5302</v>
      </c>
      <c r="DL340" s="90" t="s">
        <v>3796</v>
      </c>
      <c r="DM340" s="18">
        <v>0</v>
      </c>
      <c r="DN340" s="18" t="s">
        <v>5399</v>
      </c>
      <c r="DO340" t="s">
        <v>5111</v>
      </c>
      <c r="DP340">
        <v>16711935</v>
      </c>
      <c r="DQ340" t="s">
        <v>5397</v>
      </c>
      <c r="DR340" s="16" t="s">
        <v>290</v>
      </c>
    </row>
    <row r="341" spans="1:122" x14ac:dyDescent="0.35">
      <c r="A341" s="160" t="s">
        <v>383</v>
      </c>
      <c r="B341" s="2">
        <v>1.5000000000000002</v>
      </c>
      <c r="C341" s="4" t="s">
        <v>273</v>
      </c>
      <c r="D341" s="4" t="s">
        <v>3</v>
      </c>
      <c r="E341" s="23" t="s">
        <v>384</v>
      </c>
      <c r="F341" s="2">
        <v>1.9</v>
      </c>
      <c r="G341" s="3">
        <v>1.0999999999999999</v>
      </c>
      <c r="H341" s="2">
        <v>0.4</v>
      </c>
      <c r="I341" s="2" t="s">
        <v>273</v>
      </c>
      <c r="J341" s="4">
        <v>4</v>
      </c>
      <c r="K341" s="23" t="s">
        <v>290</v>
      </c>
      <c r="L341" s="6" t="s">
        <v>3</v>
      </c>
      <c r="M341" s="4" t="s">
        <v>290</v>
      </c>
      <c r="N341" s="161" t="s">
        <v>290</v>
      </c>
      <c r="P341" s="18" t="s">
        <v>290</v>
      </c>
      <c r="Q341" s="18" t="s">
        <v>290</v>
      </c>
      <c r="S341" t="s">
        <v>290</v>
      </c>
      <c r="T341" t="s">
        <v>290</v>
      </c>
      <c r="V341" t="s">
        <v>290</v>
      </c>
      <c r="X341" s="160" t="s">
        <v>383</v>
      </c>
      <c r="Y341" s="2">
        <v>1.5000000000000002</v>
      </c>
      <c r="Z341" s="4" t="s">
        <v>273</v>
      </c>
      <c r="AA341" s="4" t="s">
        <v>3</v>
      </c>
      <c r="AB341" s="23" t="s">
        <v>385</v>
      </c>
      <c r="AC341" s="2">
        <v>1.9</v>
      </c>
      <c r="AD341" s="3">
        <v>1.0999999999999999</v>
      </c>
      <c r="AE341" s="2">
        <v>0.4</v>
      </c>
      <c r="AF341" s="2" t="s">
        <v>273</v>
      </c>
      <c r="AG341" s="4">
        <v>4</v>
      </c>
      <c r="AH341" s="23" t="s">
        <v>290</v>
      </c>
      <c r="AI341" s="6" t="s">
        <v>3</v>
      </c>
      <c r="AJ341" s="4" t="s">
        <v>290</v>
      </c>
      <c r="AK341" s="161" t="s">
        <v>290</v>
      </c>
      <c r="CO341" t="s">
        <v>4159</v>
      </c>
      <c r="CP341">
        <v>6.2525000000000004</v>
      </c>
      <c r="CR341" t="s">
        <v>5537</v>
      </c>
      <c r="CS341" s="16" t="s">
        <v>290</v>
      </c>
      <c r="CT341" s="14">
        <v>900</v>
      </c>
      <c r="CU341" s="14">
        <v>18</v>
      </c>
      <c r="CV341" s="98">
        <v>18</v>
      </c>
      <c r="CW341" s="98" t="s">
        <v>5398</v>
      </c>
      <c r="CX341" s="103">
        <v>18</v>
      </c>
      <c r="CY341" s="11">
        <v>22.25</v>
      </c>
      <c r="CZ341" s="42">
        <v>2.125</v>
      </c>
      <c r="DA341" s="107">
        <v>900</v>
      </c>
      <c r="DB341" s="18">
        <v>31</v>
      </c>
      <c r="DC341" s="18">
        <v>4</v>
      </c>
      <c r="DD341" s="18">
        <v>21</v>
      </c>
      <c r="DE341" s="11">
        <v>1.875</v>
      </c>
      <c r="DF341" s="11">
        <v>20</v>
      </c>
      <c r="DG341" s="11">
        <v>2</v>
      </c>
      <c r="DH341" s="11">
        <v>27</v>
      </c>
      <c r="DI341" s="42">
        <v>18</v>
      </c>
      <c r="DJ341" s="11" t="s">
        <v>174</v>
      </c>
      <c r="DK341" s="43" t="s">
        <v>5302</v>
      </c>
      <c r="DL341" s="90" t="s">
        <v>3796</v>
      </c>
      <c r="DM341" s="18">
        <v>0</v>
      </c>
      <c r="DN341" s="18" t="s">
        <v>5399</v>
      </c>
      <c r="DO341" t="s">
        <v>5111</v>
      </c>
      <c r="DP341">
        <v>16711935</v>
      </c>
      <c r="DQ341" t="s">
        <v>5397</v>
      </c>
      <c r="DR341" s="16" t="s">
        <v>290</v>
      </c>
    </row>
    <row r="342" spans="1:122" x14ac:dyDescent="0.35">
      <c r="A342" s="156" t="s">
        <v>386</v>
      </c>
      <c r="B342" s="11">
        <v>2</v>
      </c>
      <c r="C342" s="11">
        <v>5</v>
      </c>
      <c r="D342" t="s">
        <v>3</v>
      </c>
      <c r="E342" s="21" t="s">
        <v>290</v>
      </c>
      <c r="F342" s="11">
        <v>2.375</v>
      </c>
      <c r="G342" s="12">
        <v>2.2450000000000001</v>
      </c>
      <c r="H342" s="11">
        <v>6.5000000000000002E-2</v>
      </c>
      <c r="I342" t="s">
        <v>290</v>
      </c>
      <c r="J342" s="11">
        <v>5</v>
      </c>
      <c r="K342" s="21" t="s">
        <v>290</v>
      </c>
      <c r="L342" s="11" t="s">
        <v>3</v>
      </c>
      <c r="M342" t="s">
        <v>290</v>
      </c>
      <c r="N342" s="159" t="s">
        <v>290</v>
      </c>
      <c r="P342" s="18" t="s">
        <v>290</v>
      </c>
      <c r="Q342" s="18" t="s">
        <v>290</v>
      </c>
      <c r="S342" t="s">
        <v>290</v>
      </c>
      <c r="T342" t="s">
        <v>290</v>
      </c>
      <c r="V342" t="s">
        <v>290</v>
      </c>
      <c r="X342" s="156" t="s">
        <v>386</v>
      </c>
      <c r="Y342" s="11">
        <v>2</v>
      </c>
      <c r="Z342" s="11">
        <v>5</v>
      </c>
      <c r="AA342" t="s">
        <v>3</v>
      </c>
      <c r="AB342" s="21" t="s">
        <v>290</v>
      </c>
      <c r="AC342" s="11">
        <v>2.375</v>
      </c>
      <c r="AD342" s="12">
        <v>2.2450000000000001</v>
      </c>
      <c r="AE342" s="11">
        <v>6.5000000000000002E-2</v>
      </c>
      <c r="AF342" t="s">
        <v>290</v>
      </c>
      <c r="AG342" s="11">
        <v>5</v>
      </c>
      <c r="AH342" s="21" t="s">
        <v>290</v>
      </c>
      <c r="AI342" s="11" t="s">
        <v>3</v>
      </c>
      <c r="AJ342" t="s">
        <v>290</v>
      </c>
      <c r="AK342" s="159" t="s">
        <v>290</v>
      </c>
      <c r="CO342" t="s">
        <v>4160</v>
      </c>
      <c r="CP342">
        <v>6.2525000000000004</v>
      </c>
      <c r="CR342" t="s">
        <v>5538</v>
      </c>
      <c r="CS342" s="16" t="s">
        <v>290</v>
      </c>
      <c r="CT342" s="49">
        <v>900</v>
      </c>
      <c r="CU342" s="49">
        <v>18</v>
      </c>
      <c r="CV342" s="99">
        <v>20</v>
      </c>
      <c r="CW342" s="99" t="s">
        <v>5398</v>
      </c>
      <c r="CX342" s="105">
        <v>18</v>
      </c>
      <c r="CY342" s="2">
        <v>22.25</v>
      </c>
      <c r="CZ342" s="50">
        <v>2.125</v>
      </c>
      <c r="DA342" s="107">
        <v>900</v>
      </c>
      <c r="DB342" s="51">
        <v>31</v>
      </c>
      <c r="DC342" s="51">
        <v>4</v>
      </c>
      <c r="DD342" s="51">
        <v>21</v>
      </c>
      <c r="DE342" s="2">
        <v>1.875</v>
      </c>
      <c r="DF342" s="2">
        <v>20</v>
      </c>
      <c r="DG342" s="2">
        <v>2</v>
      </c>
      <c r="DH342" s="2">
        <v>27</v>
      </c>
      <c r="DI342" s="50">
        <v>18</v>
      </c>
      <c r="DJ342" s="2" t="s">
        <v>174</v>
      </c>
      <c r="DK342" s="43" t="s">
        <v>5302</v>
      </c>
      <c r="DL342" s="90" t="s">
        <v>3796</v>
      </c>
      <c r="DM342" s="18">
        <v>0</v>
      </c>
      <c r="DN342" s="18" t="s">
        <v>5399</v>
      </c>
      <c r="DO342" t="s">
        <v>5111</v>
      </c>
      <c r="DP342">
        <v>16711935</v>
      </c>
      <c r="DQ342" t="s">
        <v>5397</v>
      </c>
      <c r="DR342" s="16" t="s">
        <v>290</v>
      </c>
    </row>
    <row r="343" spans="1:122" x14ac:dyDescent="0.35">
      <c r="A343" s="156" t="s">
        <v>387</v>
      </c>
      <c r="B343" s="11">
        <v>2</v>
      </c>
      <c r="C343" s="11">
        <v>10</v>
      </c>
      <c r="D343" t="s">
        <v>3</v>
      </c>
      <c r="E343" s="21" t="s">
        <v>290</v>
      </c>
      <c r="F343" s="11">
        <v>2.375</v>
      </c>
      <c r="G343" s="12">
        <v>2.157</v>
      </c>
      <c r="H343" s="11">
        <v>0.109</v>
      </c>
      <c r="I343" t="s">
        <v>290</v>
      </c>
      <c r="J343" s="11">
        <v>10</v>
      </c>
      <c r="K343" s="21" t="s">
        <v>290</v>
      </c>
      <c r="L343" s="11" t="s">
        <v>3</v>
      </c>
      <c r="M343" t="s">
        <v>290</v>
      </c>
      <c r="N343" s="159" t="s">
        <v>290</v>
      </c>
      <c r="P343" s="18" t="s">
        <v>290</v>
      </c>
      <c r="Q343" s="18" t="s">
        <v>290</v>
      </c>
      <c r="S343" t="s">
        <v>290</v>
      </c>
      <c r="T343" t="s">
        <v>290</v>
      </c>
      <c r="V343" t="s">
        <v>290</v>
      </c>
      <c r="X343" s="156" t="s">
        <v>387</v>
      </c>
      <c r="Y343" s="11">
        <v>2</v>
      </c>
      <c r="Z343" s="11">
        <v>10</v>
      </c>
      <c r="AA343" t="s">
        <v>3</v>
      </c>
      <c r="AB343" s="21" t="s">
        <v>290</v>
      </c>
      <c r="AC343" s="11">
        <v>2.375</v>
      </c>
      <c r="AD343" s="12">
        <v>2.157</v>
      </c>
      <c r="AE343" s="11">
        <v>0.109</v>
      </c>
      <c r="AF343" t="s">
        <v>290</v>
      </c>
      <c r="AG343" s="11">
        <v>10</v>
      </c>
      <c r="AH343" s="21" t="s">
        <v>290</v>
      </c>
      <c r="AI343" s="11" t="s">
        <v>3</v>
      </c>
      <c r="AJ343" t="s">
        <v>290</v>
      </c>
      <c r="AK343" s="159" t="s">
        <v>290</v>
      </c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51"/>
      <c r="CO343" t="s">
        <v>4161</v>
      </c>
      <c r="CP343">
        <v>6.2525000000000004</v>
      </c>
      <c r="CR343" t="s">
        <v>5539</v>
      </c>
      <c r="CS343" s="16" t="s">
        <v>290</v>
      </c>
      <c r="CT343" s="14">
        <v>900</v>
      </c>
      <c r="CU343" s="14">
        <v>20</v>
      </c>
      <c r="CV343" s="11">
        <v>12</v>
      </c>
      <c r="CW343" s="11" t="s">
        <v>5398</v>
      </c>
      <c r="CX343" s="103">
        <v>20</v>
      </c>
      <c r="CY343" s="11">
        <v>24.5</v>
      </c>
      <c r="CZ343" s="42">
        <v>2.25</v>
      </c>
      <c r="DA343" s="107">
        <v>900</v>
      </c>
      <c r="DB343" s="18">
        <v>33.75</v>
      </c>
      <c r="DC343" s="18">
        <v>4.25</v>
      </c>
      <c r="DD343" s="18">
        <v>23</v>
      </c>
      <c r="DE343" s="11">
        <v>2</v>
      </c>
      <c r="DF343" s="11">
        <v>20</v>
      </c>
      <c r="DG343" s="11">
        <v>2.125</v>
      </c>
      <c r="DH343" s="11">
        <v>29.5</v>
      </c>
      <c r="DI343" s="42">
        <v>18</v>
      </c>
      <c r="DJ343" s="11">
        <v>1040</v>
      </c>
      <c r="DK343" s="43" t="s">
        <v>5308</v>
      </c>
      <c r="DL343" s="90" t="s">
        <v>3796</v>
      </c>
      <c r="DM343" s="18">
        <v>0</v>
      </c>
      <c r="DN343" s="18" t="s">
        <v>5399</v>
      </c>
      <c r="DO343" t="s">
        <v>5114</v>
      </c>
      <c r="DP343">
        <v>16744703</v>
      </c>
      <c r="DQ343" t="s">
        <v>5397</v>
      </c>
      <c r="DR343" s="16" t="s">
        <v>290</v>
      </c>
    </row>
    <row r="344" spans="1:122" x14ac:dyDescent="0.35">
      <c r="A344" s="158" t="s">
        <v>388</v>
      </c>
      <c r="B344" s="11">
        <v>2</v>
      </c>
      <c r="C344">
        <v>40</v>
      </c>
      <c r="D344" t="s">
        <v>3</v>
      </c>
      <c r="E344" s="21" t="s">
        <v>389</v>
      </c>
      <c r="F344" s="11">
        <v>2.375</v>
      </c>
      <c r="G344" s="12">
        <v>2.0670000000000002</v>
      </c>
      <c r="H344" s="11">
        <v>0.154</v>
      </c>
      <c r="I344" t="s">
        <v>290</v>
      </c>
      <c r="J344">
        <v>40</v>
      </c>
      <c r="K344" s="21" t="s">
        <v>290</v>
      </c>
      <c r="L344" s="1" t="s">
        <v>3</v>
      </c>
      <c r="M344" t="s">
        <v>290</v>
      </c>
      <c r="N344" s="159" t="s">
        <v>290</v>
      </c>
      <c r="P344" s="18" t="s">
        <v>290</v>
      </c>
      <c r="Q344" s="18" t="s">
        <v>290</v>
      </c>
      <c r="S344" t="s">
        <v>290</v>
      </c>
      <c r="T344" t="s">
        <v>290</v>
      </c>
      <c r="V344" t="s">
        <v>290</v>
      </c>
      <c r="X344" s="158" t="s">
        <v>388</v>
      </c>
      <c r="Y344" s="11">
        <v>2</v>
      </c>
      <c r="Z344">
        <v>40</v>
      </c>
      <c r="AA344" t="s">
        <v>3</v>
      </c>
      <c r="AB344" s="21" t="s">
        <v>390</v>
      </c>
      <c r="AC344" s="11">
        <v>2.375</v>
      </c>
      <c r="AD344" s="12">
        <v>2.0670000000000002</v>
      </c>
      <c r="AE344" s="11">
        <v>0.154</v>
      </c>
      <c r="AF344" t="s">
        <v>290</v>
      </c>
      <c r="AG344">
        <v>40</v>
      </c>
      <c r="AH344" s="21" t="s">
        <v>290</v>
      </c>
      <c r="AI344" s="1" t="s">
        <v>3</v>
      </c>
      <c r="AJ344" t="s">
        <v>290</v>
      </c>
      <c r="AK344" s="159" t="s">
        <v>290</v>
      </c>
      <c r="CC344" s="4"/>
      <c r="CD344" s="51"/>
      <c r="CE344" s="51"/>
      <c r="CF344" s="51"/>
      <c r="CG344" s="51"/>
      <c r="CH344" s="51"/>
      <c r="CI344" s="51"/>
      <c r="CJ344" s="51"/>
      <c r="CK344" s="51"/>
      <c r="CO344" t="s">
        <v>4162</v>
      </c>
      <c r="CP344">
        <v>6.2525000000000004</v>
      </c>
      <c r="CR344" t="s">
        <v>5540</v>
      </c>
      <c r="CS344" s="16" t="s">
        <v>290</v>
      </c>
      <c r="CT344" s="14">
        <v>900</v>
      </c>
      <c r="CU344" s="14">
        <v>20</v>
      </c>
      <c r="CV344" s="98">
        <v>14</v>
      </c>
      <c r="CW344" s="98" t="s">
        <v>5398</v>
      </c>
      <c r="CX344" s="103">
        <v>20</v>
      </c>
      <c r="CY344" s="11">
        <v>24.5</v>
      </c>
      <c r="CZ344" s="42">
        <v>2.25</v>
      </c>
      <c r="DA344" s="107">
        <v>900</v>
      </c>
      <c r="DB344" s="18">
        <v>33.75</v>
      </c>
      <c r="DC344" s="18">
        <v>4.25</v>
      </c>
      <c r="DD344" s="18">
        <v>23</v>
      </c>
      <c r="DE344" s="11">
        <v>2</v>
      </c>
      <c r="DF344" s="11">
        <v>20</v>
      </c>
      <c r="DG344" s="11">
        <v>2.125</v>
      </c>
      <c r="DH344" s="11">
        <v>29.5</v>
      </c>
      <c r="DI344" s="42">
        <v>18</v>
      </c>
      <c r="DJ344" s="11" t="s">
        <v>174</v>
      </c>
      <c r="DK344" s="43" t="s">
        <v>5308</v>
      </c>
      <c r="DL344" s="90" t="s">
        <v>3796</v>
      </c>
      <c r="DM344" s="18">
        <v>0</v>
      </c>
      <c r="DN344" s="18" t="s">
        <v>5399</v>
      </c>
      <c r="DO344" t="s">
        <v>5114</v>
      </c>
      <c r="DP344">
        <v>16744703</v>
      </c>
      <c r="DQ344" t="s">
        <v>5397</v>
      </c>
      <c r="DR344" s="16" t="s">
        <v>290</v>
      </c>
    </row>
    <row r="345" spans="1:122" x14ac:dyDescent="0.35">
      <c r="A345" s="158" t="s">
        <v>6709</v>
      </c>
      <c r="B345" s="11">
        <v>2</v>
      </c>
      <c r="C345" t="s">
        <v>6422</v>
      </c>
      <c r="D345" t="s">
        <v>3</v>
      </c>
      <c r="E345" s="21" t="s">
        <v>290</v>
      </c>
      <c r="F345" s="11">
        <v>2.375</v>
      </c>
      <c r="G345" s="12">
        <v>2.0670000000000002</v>
      </c>
      <c r="H345" s="11">
        <v>0.154</v>
      </c>
      <c r="I345" t="s">
        <v>6422</v>
      </c>
      <c r="J345">
        <v>1</v>
      </c>
      <c r="K345" s="21" t="s">
        <v>290</v>
      </c>
      <c r="L345" s="1" t="s">
        <v>3</v>
      </c>
      <c r="M345" t="s">
        <v>290</v>
      </c>
      <c r="N345" s="159" t="s">
        <v>290</v>
      </c>
      <c r="P345" s="18" t="s">
        <v>290</v>
      </c>
      <c r="Q345" s="18" t="s">
        <v>290</v>
      </c>
      <c r="S345" t="s">
        <v>290</v>
      </c>
      <c r="T345" t="s">
        <v>290</v>
      </c>
      <c r="V345" t="s">
        <v>290</v>
      </c>
      <c r="X345" s="158" t="s">
        <v>6709</v>
      </c>
      <c r="Y345" s="11">
        <v>2</v>
      </c>
      <c r="Z345" t="s">
        <v>6422</v>
      </c>
      <c r="AA345" t="s">
        <v>3</v>
      </c>
      <c r="AB345" s="21" t="s">
        <v>290</v>
      </c>
      <c r="AC345" s="11">
        <v>2.375</v>
      </c>
      <c r="AD345" s="12">
        <v>2.0670000000000002</v>
      </c>
      <c r="AE345" s="11">
        <v>0.154</v>
      </c>
      <c r="AF345" t="s">
        <v>6422</v>
      </c>
      <c r="AG345">
        <v>1</v>
      </c>
      <c r="AH345" s="21" t="s">
        <v>290</v>
      </c>
      <c r="AI345" s="1" t="s">
        <v>3</v>
      </c>
      <c r="AJ345" t="s">
        <v>290</v>
      </c>
      <c r="AK345" s="159" t="s">
        <v>290</v>
      </c>
      <c r="CO345" t="s">
        <v>4163</v>
      </c>
      <c r="CP345">
        <v>6.2525000000000004</v>
      </c>
      <c r="CR345" t="s">
        <v>5541</v>
      </c>
      <c r="CS345" s="16" t="s">
        <v>290</v>
      </c>
      <c r="CT345" s="14">
        <v>900</v>
      </c>
      <c r="CU345" s="14">
        <v>20</v>
      </c>
      <c r="CV345" s="98">
        <v>16</v>
      </c>
      <c r="CW345" s="98" t="s">
        <v>5398</v>
      </c>
      <c r="CX345" s="103">
        <v>20</v>
      </c>
      <c r="CY345" s="11">
        <v>24.5</v>
      </c>
      <c r="CZ345" s="42">
        <v>2.25</v>
      </c>
      <c r="DA345" s="107">
        <v>900</v>
      </c>
      <c r="DB345" s="18">
        <v>33.75</v>
      </c>
      <c r="DC345" s="18">
        <v>4.25</v>
      </c>
      <c r="DD345" s="18">
        <v>23</v>
      </c>
      <c r="DE345" s="11">
        <v>2</v>
      </c>
      <c r="DF345" s="11">
        <v>20</v>
      </c>
      <c r="DG345" s="11">
        <v>2.125</v>
      </c>
      <c r="DH345" s="11">
        <v>29.5</v>
      </c>
      <c r="DI345" s="42">
        <v>18</v>
      </c>
      <c r="DJ345" s="11" t="s">
        <v>174</v>
      </c>
      <c r="DK345" s="43" t="s">
        <v>5308</v>
      </c>
      <c r="DL345" s="90" t="s">
        <v>3796</v>
      </c>
      <c r="DM345" s="18">
        <v>0</v>
      </c>
      <c r="DN345" s="18" t="s">
        <v>5399</v>
      </c>
      <c r="DO345" t="s">
        <v>5114</v>
      </c>
      <c r="DP345">
        <v>16744703</v>
      </c>
      <c r="DQ345" t="s">
        <v>5397</v>
      </c>
      <c r="DR345" s="16" t="s">
        <v>290</v>
      </c>
    </row>
    <row r="346" spans="1:122" x14ac:dyDescent="0.35">
      <c r="A346" s="158" t="s">
        <v>391</v>
      </c>
      <c r="B346" s="11">
        <v>2</v>
      </c>
      <c r="C346">
        <v>80</v>
      </c>
      <c r="D346" t="s">
        <v>3</v>
      </c>
      <c r="E346" s="21" t="s">
        <v>392</v>
      </c>
      <c r="F346" s="11">
        <v>2.375</v>
      </c>
      <c r="G346" s="12">
        <v>1.9390000000000001</v>
      </c>
      <c r="H346" s="11">
        <v>0.218</v>
      </c>
      <c r="I346" t="s">
        <v>290</v>
      </c>
      <c r="J346">
        <v>80</v>
      </c>
      <c r="K346" s="21" t="s">
        <v>290</v>
      </c>
      <c r="L346" s="1" t="s">
        <v>3</v>
      </c>
      <c r="M346" t="s">
        <v>290</v>
      </c>
      <c r="N346" s="159" t="s">
        <v>290</v>
      </c>
      <c r="P346" s="18" t="s">
        <v>290</v>
      </c>
      <c r="Q346" s="18" t="s">
        <v>290</v>
      </c>
      <c r="S346" t="s">
        <v>290</v>
      </c>
      <c r="T346" t="s">
        <v>290</v>
      </c>
      <c r="V346" t="s">
        <v>290</v>
      </c>
      <c r="X346" s="158" t="s">
        <v>391</v>
      </c>
      <c r="Y346" s="11">
        <v>2</v>
      </c>
      <c r="Z346">
        <v>80</v>
      </c>
      <c r="AA346" t="s">
        <v>3</v>
      </c>
      <c r="AB346" s="21" t="s">
        <v>393</v>
      </c>
      <c r="AC346" s="11">
        <v>2.375</v>
      </c>
      <c r="AD346" s="12">
        <v>1.9390000000000001</v>
      </c>
      <c r="AE346" s="11">
        <v>0.218</v>
      </c>
      <c r="AF346" t="s">
        <v>290</v>
      </c>
      <c r="AG346">
        <v>80</v>
      </c>
      <c r="AH346" s="21" t="s">
        <v>290</v>
      </c>
      <c r="AI346" s="1" t="s">
        <v>3</v>
      </c>
      <c r="AJ346" t="s">
        <v>290</v>
      </c>
      <c r="AK346" s="159" t="s">
        <v>290</v>
      </c>
      <c r="CO346" t="s">
        <v>4164</v>
      </c>
      <c r="CP346">
        <v>6.2525000000000004</v>
      </c>
      <c r="CR346" t="s">
        <v>5542</v>
      </c>
      <c r="CS346" s="16" t="s">
        <v>290</v>
      </c>
      <c r="CT346" s="14">
        <v>900</v>
      </c>
      <c r="CU346" s="14">
        <v>20</v>
      </c>
      <c r="CV346" s="98">
        <v>18</v>
      </c>
      <c r="CW346" s="98" t="s">
        <v>5398</v>
      </c>
      <c r="CX346" s="103">
        <v>20</v>
      </c>
      <c r="CY346" s="11">
        <v>24.5</v>
      </c>
      <c r="CZ346" s="42">
        <v>2.25</v>
      </c>
      <c r="DA346" s="107">
        <v>900</v>
      </c>
      <c r="DB346" s="18">
        <v>33.75</v>
      </c>
      <c r="DC346" s="18">
        <v>4.25</v>
      </c>
      <c r="DD346" s="18">
        <v>23</v>
      </c>
      <c r="DE346" s="11">
        <v>2</v>
      </c>
      <c r="DF346" s="11">
        <v>20</v>
      </c>
      <c r="DG346" s="11">
        <v>2.125</v>
      </c>
      <c r="DH346" s="11">
        <v>29.5</v>
      </c>
      <c r="DI346" s="42">
        <v>18</v>
      </c>
      <c r="DJ346" s="11" t="s">
        <v>174</v>
      </c>
      <c r="DK346" s="43" t="s">
        <v>5308</v>
      </c>
      <c r="DL346" s="90" t="s">
        <v>3796</v>
      </c>
      <c r="DM346" s="18">
        <v>0</v>
      </c>
      <c r="DN346" s="18" t="s">
        <v>5399</v>
      </c>
      <c r="DO346" t="s">
        <v>5114</v>
      </c>
      <c r="DP346">
        <v>16744703</v>
      </c>
      <c r="DQ346" t="s">
        <v>5397</v>
      </c>
      <c r="DR346" s="16" t="s">
        <v>290</v>
      </c>
    </row>
    <row r="347" spans="1:122" x14ac:dyDescent="0.35">
      <c r="A347" s="158" t="s">
        <v>394</v>
      </c>
      <c r="B347" s="11">
        <v>2</v>
      </c>
      <c r="C347" s="11">
        <v>160</v>
      </c>
      <c r="D347" t="s">
        <v>3</v>
      </c>
      <c r="E347" s="21" t="s">
        <v>395</v>
      </c>
      <c r="F347" s="11">
        <v>2.375</v>
      </c>
      <c r="G347" s="12">
        <v>1.6890000000000001</v>
      </c>
      <c r="H347" s="11">
        <v>0.34300000000000003</v>
      </c>
      <c r="I347" t="s">
        <v>290</v>
      </c>
      <c r="J347" s="11">
        <v>160</v>
      </c>
      <c r="K347" s="21" t="s">
        <v>290</v>
      </c>
      <c r="L347" s="1" t="s">
        <v>3</v>
      </c>
      <c r="M347" t="s">
        <v>290</v>
      </c>
      <c r="N347" s="159" t="s">
        <v>290</v>
      </c>
      <c r="P347" s="18" t="s">
        <v>290</v>
      </c>
      <c r="Q347" s="18" t="s">
        <v>290</v>
      </c>
      <c r="S347" t="s">
        <v>290</v>
      </c>
      <c r="T347" t="s">
        <v>290</v>
      </c>
      <c r="V347" t="s">
        <v>290</v>
      </c>
      <c r="X347" s="158" t="s">
        <v>394</v>
      </c>
      <c r="Y347" s="11">
        <v>2</v>
      </c>
      <c r="Z347" s="11">
        <v>160</v>
      </c>
      <c r="AA347" t="s">
        <v>3</v>
      </c>
      <c r="AB347" s="21" t="s">
        <v>396</v>
      </c>
      <c r="AC347" s="11">
        <v>2.375</v>
      </c>
      <c r="AD347" s="12">
        <v>1.6890000000000001</v>
      </c>
      <c r="AE347" s="11">
        <v>0.34300000000000003</v>
      </c>
      <c r="AF347" t="s">
        <v>290</v>
      </c>
      <c r="AG347" s="11">
        <v>160</v>
      </c>
      <c r="AH347" s="21" t="s">
        <v>290</v>
      </c>
      <c r="AI347" s="1" t="s">
        <v>3</v>
      </c>
      <c r="AJ347" t="s">
        <v>290</v>
      </c>
      <c r="AK347" s="159" t="s">
        <v>290</v>
      </c>
      <c r="CO347" t="s">
        <v>4165</v>
      </c>
      <c r="CP347">
        <v>6.2525000000000004</v>
      </c>
      <c r="CR347" t="s">
        <v>5543</v>
      </c>
      <c r="CS347" s="16" t="s">
        <v>290</v>
      </c>
      <c r="CT347" s="49">
        <v>900</v>
      </c>
      <c r="CU347" s="49">
        <v>20</v>
      </c>
      <c r="CV347" s="99">
        <v>20</v>
      </c>
      <c r="CW347" s="99" t="s">
        <v>5398</v>
      </c>
      <c r="CX347" s="105">
        <v>20</v>
      </c>
      <c r="CY347" s="2">
        <v>24.5</v>
      </c>
      <c r="CZ347" s="50">
        <v>2.25</v>
      </c>
      <c r="DA347" s="107">
        <v>900</v>
      </c>
      <c r="DB347" s="51">
        <v>33.75</v>
      </c>
      <c r="DC347" s="51">
        <v>4.25</v>
      </c>
      <c r="DD347" s="51">
        <v>23</v>
      </c>
      <c r="DE347" s="2">
        <v>2</v>
      </c>
      <c r="DF347" s="2">
        <v>20</v>
      </c>
      <c r="DG347" s="2">
        <v>2.125</v>
      </c>
      <c r="DH347" s="2">
        <v>29.5</v>
      </c>
      <c r="DI347" s="50">
        <v>18</v>
      </c>
      <c r="DJ347" s="2" t="s">
        <v>174</v>
      </c>
      <c r="DK347" s="43" t="s">
        <v>5308</v>
      </c>
      <c r="DL347" s="90" t="s">
        <v>3796</v>
      </c>
      <c r="DM347" s="18">
        <v>0</v>
      </c>
      <c r="DN347" s="18" t="s">
        <v>5399</v>
      </c>
      <c r="DO347" t="s">
        <v>5114</v>
      </c>
      <c r="DP347">
        <v>16744703</v>
      </c>
      <c r="DQ347" t="s">
        <v>5397</v>
      </c>
      <c r="DR347" s="16" t="s">
        <v>290</v>
      </c>
    </row>
    <row r="348" spans="1:122" x14ac:dyDescent="0.35">
      <c r="A348" s="158" t="s">
        <v>397</v>
      </c>
      <c r="B348" s="11">
        <v>2</v>
      </c>
      <c r="C348" s="11" t="s">
        <v>272</v>
      </c>
      <c r="D348" t="s">
        <v>3</v>
      </c>
      <c r="E348" s="21" t="s">
        <v>290</v>
      </c>
      <c r="F348" s="11">
        <v>2.375</v>
      </c>
      <c r="G348" s="12">
        <v>1.9390000000000001</v>
      </c>
      <c r="H348" s="11">
        <v>0.218</v>
      </c>
      <c r="I348" t="s">
        <v>272</v>
      </c>
      <c r="J348" s="11">
        <v>2</v>
      </c>
      <c r="K348" s="21" t="s">
        <v>290</v>
      </c>
      <c r="L348" s="1" t="s">
        <v>3</v>
      </c>
      <c r="M348" t="s">
        <v>290</v>
      </c>
      <c r="N348" s="159" t="s">
        <v>290</v>
      </c>
      <c r="P348" s="18" t="s">
        <v>290</v>
      </c>
      <c r="Q348" s="18" t="s">
        <v>290</v>
      </c>
      <c r="S348" t="s">
        <v>290</v>
      </c>
      <c r="T348" t="s">
        <v>290</v>
      </c>
      <c r="V348" t="s">
        <v>290</v>
      </c>
      <c r="X348" s="158" t="s">
        <v>397</v>
      </c>
      <c r="Y348" s="11">
        <v>2</v>
      </c>
      <c r="Z348" s="11" t="s">
        <v>272</v>
      </c>
      <c r="AA348" t="s">
        <v>3</v>
      </c>
      <c r="AB348" s="21" t="s">
        <v>290</v>
      </c>
      <c r="AC348" s="11">
        <v>2.375</v>
      </c>
      <c r="AD348" s="12">
        <v>1.9390000000000001</v>
      </c>
      <c r="AE348" s="11">
        <v>0.218</v>
      </c>
      <c r="AF348" t="s">
        <v>272</v>
      </c>
      <c r="AG348" s="11">
        <v>2</v>
      </c>
      <c r="AH348" s="21" t="s">
        <v>290</v>
      </c>
      <c r="AI348" s="1" t="s">
        <v>3</v>
      </c>
      <c r="AJ348" t="s">
        <v>290</v>
      </c>
      <c r="AK348" s="159" t="s">
        <v>290</v>
      </c>
      <c r="CO348" t="s">
        <v>4166</v>
      </c>
      <c r="CP348">
        <v>6.2525000000000004</v>
      </c>
      <c r="CR348" t="s">
        <v>5544</v>
      </c>
      <c r="CS348" s="16" t="s">
        <v>290</v>
      </c>
      <c r="CT348" s="14">
        <v>900</v>
      </c>
      <c r="CU348" s="14">
        <v>24</v>
      </c>
      <c r="CV348" s="11">
        <v>12</v>
      </c>
      <c r="CW348" s="11" t="s">
        <v>5398</v>
      </c>
      <c r="CX348" s="103">
        <v>24</v>
      </c>
      <c r="CY348" s="11">
        <v>29.5</v>
      </c>
      <c r="CZ348" s="42">
        <v>2.75</v>
      </c>
      <c r="DA348" s="107">
        <v>900</v>
      </c>
      <c r="DB348" s="18">
        <v>41</v>
      </c>
      <c r="DC348" s="18">
        <v>5.5</v>
      </c>
      <c r="DD348" s="18">
        <v>27.25</v>
      </c>
      <c r="DE348" s="11">
        <v>2.5</v>
      </c>
      <c r="DF348" s="11">
        <v>20</v>
      </c>
      <c r="DG348" s="11">
        <v>2.625</v>
      </c>
      <c r="DH348" s="11">
        <v>35.5</v>
      </c>
      <c r="DI348" s="42">
        <v>18</v>
      </c>
      <c r="DJ348" s="11">
        <v>1775</v>
      </c>
      <c r="DK348" s="43" t="s">
        <v>5314</v>
      </c>
      <c r="DL348" s="90" t="s">
        <v>3796</v>
      </c>
      <c r="DM348" s="18">
        <v>0</v>
      </c>
      <c r="DN348" s="18" t="s">
        <v>5399</v>
      </c>
      <c r="DO348" t="s">
        <v>5084</v>
      </c>
      <c r="DP348">
        <v>16777215</v>
      </c>
      <c r="DQ348" t="s">
        <v>5397</v>
      </c>
      <c r="DR348" s="16" t="s">
        <v>290</v>
      </c>
    </row>
    <row r="349" spans="1:122" x14ac:dyDescent="0.35">
      <c r="A349" s="160" t="s">
        <v>398</v>
      </c>
      <c r="B349" s="2">
        <v>2</v>
      </c>
      <c r="C349" s="4" t="s">
        <v>273</v>
      </c>
      <c r="D349" s="4" t="s">
        <v>3</v>
      </c>
      <c r="E349" s="23" t="s">
        <v>399</v>
      </c>
      <c r="F349" s="2">
        <v>2.375</v>
      </c>
      <c r="G349" s="3">
        <v>1.5030000000000001</v>
      </c>
      <c r="H349" s="2">
        <v>0.436</v>
      </c>
      <c r="I349" s="2" t="s">
        <v>273</v>
      </c>
      <c r="J349" s="4">
        <v>4</v>
      </c>
      <c r="K349" s="23" t="s">
        <v>290</v>
      </c>
      <c r="L349" s="6" t="s">
        <v>3</v>
      </c>
      <c r="M349" s="4" t="s">
        <v>290</v>
      </c>
      <c r="N349" s="161" t="s">
        <v>290</v>
      </c>
      <c r="P349" s="18" t="s">
        <v>290</v>
      </c>
      <c r="Q349" s="18" t="s">
        <v>290</v>
      </c>
      <c r="S349" t="s">
        <v>290</v>
      </c>
      <c r="T349" t="s">
        <v>290</v>
      </c>
      <c r="V349" t="s">
        <v>290</v>
      </c>
      <c r="X349" s="160" t="s">
        <v>398</v>
      </c>
      <c r="Y349" s="2">
        <v>2</v>
      </c>
      <c r="Z349" s="4" t="s">
        <v>273</v>
      </c>
      <c r="AA349" s="4" t="s">
        <v>3</v>
      </c>
      <c r="AB349" s="23" t="s">
        <v>400</v>
      </c>
      <c r="AC349" s="2">
        <v>2.375</v>
      </c>
      <c r="AD349" s="3">
        <v>1.5030000000000001</v>
      </c>
      <c r="AE349" s="2">
        <v>0.436</v>
      </c>
      <c r="AF349" s="2" t="s">
        <v>273</v>
      </c>
      <c r="AG349" s="4">
        <v>4</v>
      </c>
      <c r="AH349" s="23" t="s">
        <v>290</v>
      </c>
      <c r="AI349" s="6" t="s">
        <v>3</v>
      </c>
      <c r="AJ349" s="4" t="s">
        <v>290</v>
      </c>
      <c r="AK349" s="161" t="s">
        <v>290</v>
      </c>
      <c r="CO349" t="s">
        <v>4167</v>
      </c>
      <c r="CP349">
        <v>6.2525000000000004</v>
      </c>
      <c r="CR349" t="s">
        <v>5545</v>
      </c>
      <c r="CS349" s="16" t="s">
        <v>290</v>
      </c>
      <c r="CT349" s="14">
        <v>900</v>
      </c>
      <c r="CU349" s="14">
        <v>24</v>
      </c>
      <c r="CV349" s="98">
        <v>14</v>
      </c>
      <c r="CW349" s="98" t="s">
        <v>5398</v>
      </c>
      <c r="CX349" s="103">
        <v>24</v>
      </c>
      <c r="CY349" s="11">
        <v>29.5</v>
      </c>
      <c r="CZ349" s="42">
        <v>2.75</v>
      </c>
      <c r="DA349" s="107">
        <v>900</v>
      </c>
      <c r="DB349" s="18">
        <v>41</v>
      </c>
      <c r="DC349" s="18">
        <v>5.5</v>
      </c>
      <c r="DD349" s="18">
        <v>27.25</v>
      </c>
      <c r="DE349" s="11">
        <v>2.5</v>
      </c>
      <c r="DF349" s="11">
        <v>20</v>
      </c>
      <c r="DG349" s="11">
        <v>2.625</v>
      </c>
      <c r="DH349" s="11">
        <v>35.5</v>
      </c>
      <c r="DI349" s="42">
        <v>18</v>
      </c>
      <c r="DJ349" s="11" t="s">
        <v>174</v>
      </c>
      <c r="DK349" s="43" t="s">
        <v>5314</v>
      </c>
      <c r="DL349" s="90" t="s">
        <v>3796</v>
      </c>
      <c r="DM349" s="18">
        <v>0</v>
      </c>
      <c r="DN349" s="18" t="s">
        <v>5399</v>
      </c>
      <c r="DO349" t="s">
        <v>5084</v>
      </c>
      <c r="DP349">
        <v>16777215</v>
      </c>
      <c r="DQ349" t="s">
        <v>5397</v>
      </c>
      <c r="DR349" s="16" t="s">
        <v>290</v>
      </c>
    </row>
    <row r="350" spans="1:122" x14ac:dyDescent="0.35">
      <c r="A350" s="156" t="s">
        <v>401</v>
      </c>
      <c r="B350" s="11">
        <v>2.5</v>
      </c>
      <c r="C350" s="11">
        <v>5</v>
      </c>
      <c r="D350" t="s">
        <v>3</v>
      </c>
      <c r="E350" s="21" t="s">
        <v>290</v>
      </c>
      <c r="F350" s="11">
        <v>2.875</v>
      </c>
      <c r="G350" s="12">
        <v>2.7090000000000001</v>
      </c>
      <c r="H350" s="11">
        <v>8.3000000000000004E-2</v>
      </c>
      <c r="I350" t="s">
        <v>290</v>
      </c>
      <c r="J350" s="11">
        <v>5</v>
      </c>
      <c r="K350" s="21" t="s">
        <v>290</v>
      </c>
      <c r="L350" s="11" t="s">
        <v>3</v>
      </c>
      <c r="M350" t="s">
        <v>290</v>
      </c>
      <c r="N350" s="159" t="s">
        <v>290</v>
      </c>
      <c r="P350" s="18" t="s">
        <v>290</v>
      </c>
      <c r="Q350" s="18" t="s">
        <v>290</v>
      </c>
      <c r="S350" t="s">
        <v>290</v>
      </c>
      <c r="T350" t="s">
        <v>290</v>
      </c>
      <c r="V350" t="s">
        <v>290</v>
      </c>
      <c r="X350" s="156" t="s">
        <v>401</v>
      </c>
      <c r="Y350" s="11">
        <v>2.5</v>
      </c>
      <c r="Z350" s="11">
        <v>5</v>
      </c>
      <c r="AA350" t="s">
        <v>3</v>
      </c>
      <c r="AB350" s="21" t="s">
        <v>290</v>
      </c>
      <c r="AC350" s="11">
        <v>2.875</v>
      </c>
      <c r="AD350" s="12">
        <v>2.7090000000000001</v>
      </c>
      <c r="AE350" s="11">
        <v>8.3000000000000004E-2</v>
      </c>
      <c r="AF350" t="s">
        <v>290</v>
      </c>
      <c r="AG350" s="11">
        <v>5</v>
      </c>
      <c r="AH350" s="21" t="s">
        <v>290</v>
      </c>
      <c r="AI350" s="11" t="s">
        <v>3</v>
      </c>
      <c r="AJ350" t="s">
        <v>290</v>
      </c>
      <c r="AK350" s="159" t="s">
        <v>290</v>
      </c>
      <c r="CO350" t="s">
        <v>4168</v>
      </c>
      <c r="CP350">
        <v>6.3825000000000003</v>
      </c>
      <c r="CR350" t="s">
        <v>5546</v>
      </c>
      <c r="CS350" s="16" t="s">
        <v>290</v>
      </c>
      <c r="CT350" s="14">
        <v>900</v>
      </c>
      <c r="CU350" s="14">
        <v>24</v>
      </c>
      <c r="CV350" s="98">
        <v>16</v>
      </c>
      <c r="CW350" s="98" t="s">
        <v>5398</v>
      </c>
      <c r="CX350" s="103">
        <v>24</v>
      </c>
      <c r="CY350" s="11">
        <v>29.5</v>
      </c>
      <c r="CZ350" s="42">
        <v>2.75</v>
      </c>
      <c r="DA350" s="107">
        <v>900</v>
      </c>
      <c r="DB350" s="18">
        <v>41</v>
      </c>
      <c r="DC350" s="18">
        <v>5.5</v>
      </c>
      <c r="DD350" s="18">
        <v>27.25</v>
      </c>
      <c r="DE350" s="11">
        <v>2.5</v>
      </c>
      <c r="DF350" s="11">
        <v>20</v>
      </c>
      <c r="DG350" s="11">
        <v>2.625</v>
      </c>
      <c r="DH350" s="11">
        <v>35.5</v>
      </c>
      <c r="DI350" s="42">
        <v>18</v>
      </c>
      <c r="DJ350" s="11" t="s">
        <v>174</v>
      </c>
      <c r="DK350" s="43" t="s">
        <v>5314</v>
      </c>
      <c r="DL350" s="90" t="s">
        <v>3796</v>
      </c>
      <c r="DM350" s="18">
        <v>0</v>
      </c>
      <c r="DN350" s="18" t="s">
        <v>5399</v>
      </c>
      <c r="DO350" t="s">
        <v>5084</v>
      </c>
      <c r="DP350">
        <v>16777215</v>
      </c>
      <c r="DQ350" t="s">
        <v>5397</v>
      </c>
      <c r="DR350" s="16" t="s">
        <v>290</v>
      </c>
    </row>
    <row r="351" spans="1:122" x14ac:dyDescent="0.35">
      <c r="A351" s="156" t="s">
        <v>402</v>
      </c>
      <c r="B351" s="11">
        <v>2.5</v>
      </c>
      <c r="C351" s="11">
        <v>10</v>
      </c>
      <c r="D351" t="s">
        <v>3</v>
      </c>
      <c r="E351" s="21" t="s">
        <v>290</v>
      </c>
      <c r="F351" s="11">
        <v>2.875</v>
      </c>
      <c r="G351" s="12">
        <v>2.6349999999999998</v>
      </c>
      <c r="H351" s="11">
        <v>0.12</v>
      </c>
      <c r="I351" t="s">
        <v>290</v>
      </c>
      <c r="J351" s="11">
        <v>10</v>
      </c>
      <c r="K351" s="21" t="s">
        <v>290</v>
      </c>
      <c r="L351" s="11" t="s">
        <v>3</v>
      </c>
      <c r="M351" t="s">
        <v>290</v>
      </c>
      <c r="N351" s="159" t="s">
        <v>290</v>
      </c>
      <c r="P351" s="18" t="s">
        <v>290</v>
      </c>
      <c r="Q351" s="18" t="s">
        <v>290</v>
      </c>
      <c r="S351" t="s">
        <v>290</v>
      </c>
      <c r="T351" t="s">
        <v>290</v>
      </c>
      <c r="V351" t="s">
        <v>290</v>
      </c>
      <c r="X351" s="156" t="s">
        <v>402</v>
      </c>
      <c r="Y351" s="11">
        <v>2.5</v>
      </c>
      <c r="Z351" s="11">
        <v>10</v>
      </c>
      <c r="AA351" t="s">
        <v>3</v>
      </c>
      <c r="AB351" s="21" t="s">
        <v>290</v>
      </c>
      <c r="AC351" s="11">
        <v>2.875</v>
      </c>
      <c r="AD351" s="12">
        <v>2.6349999999999998</v>
      </c>
      <c r="AE351" s="11">
        <v>0.12</v>
      </c>
      <c r="AF351" t="s">
        <v>290</v>
      </c>
      <c r="AG351" s="11">
        <v>10</v>
      </c>
      <c r="AH351" s="21" t="s">
        <v>290</v>
      </c>
      <c r="AI351" s="11" t="s">
        <v>3</v>
      </c>
      <c r="AJ351" t="s">
        <v>290</v>
      </c>
      <c r="AK351" s="159" t="s">
        <v>290</v>
      </c>
      <c r="CO351" t="s">
        <v>4169</v>
      </c>
      <c r="CP351">
        <v>6.3825000000000003</v>
      </c>
      <c r="CR351" t="s">
        <v>5547</v>
      </c>
      <c r="CS351" s="16" t="s">
        <v>290</v>
      </c>
      <c r="CT351" s="14">
        <v>900</v>
      </c>
      <c r="CU351" s="14">
        <v>24</v>
      </c>
      <c r="CV351" s="98">
        <v>18</v>
      </c>
      <c r="CW351" s="98" t="s">
        <v>5398</v>
      </c>
      <c r="CX351" s="103">
        <v>24</v>
      </c>
      <c r="CY351" s="11">
        <v>29.5</v>
      </c>
      <c r="CZ351" s="42">
        <v>2.75</v>
      </c>
      <c r="DA351" s="107">
        <v>900</v>
      </c>
      <c r="DB351" s="18">
        <v>41</v>
      </c>
      <c r="DC351" s="18">
        <v>5.5</v>
      </c>
      <c r="DD351" s="18">
        <v>27.25</v>
      </c>
      <c r="DE351" s="11">
        <v>2.5</v>
      </c>
      <c r="DF351" s="11">
        <v>20</v>
      </c>
      <c r="DG351" s="11">
        <v>2.625</v>
      </c>
      <c r="DH351" s="11">
        <v>35.5</v>
      </c>
      <c r="DI351" s="42">
        <v>18</v>
      </c>
      <c r="DJ351" s="11" t="s">
        <v>174</v>
      </c>
      <c r="DK351" s="43" t="s">
        <v>5314</v>
      </c>
      <c r="DL351" s="90" t="s">
        <v>3796</v>
      </c>
      <c r="DM351" s="18">
        <v>0</v>
      </c>
      <c r="DN351" s="18" t="s">
        <v>5399</v>
      </c>
      <c r="DO351" t="s">
        <v>5084</v>
      </c>
      <c r="DP351">
        <v>16777215</v>
      </c>
      <c r="DQ351" t="s">
        <v>5397</v>
      </c>
      <c r="DR351" s="16" t="s">
        <v>290</v>
      </c>
    </row>
    <row r="352" spans="1:122" x14ac:dyDescent="0.35">
      <c r="A352" s="158" t="s">
        <v>403</v>
      </c>
      <c r="B352" s="11">
        <v>2.5</v>
      </c>
      <c r="C352">
        <v>40</v>
      </c>
      <c r="D352" t="s">
        <v>3</v>
      </c>
      <c r="E352" s="21" t="s">
        <v>404</v>
      </c>
      <c r="F352" s="11">
        <v>2.875</v>
      </c>
      <c r="G352" s="12">
        <v>2.4689999999999999</v>
      </c>
      <c r="H352" s="11">
        <v>0.20300000000000001</v>
      </c>
      <c r="I352" t="s">
        <v>290</v>
      </c>
      <c r="J352">
        <v>40</v>
      </c>
      <c r="K352" s="21" t="s">
        <v>290</v>
      </c>
      <c r="L352" s="1" t="s">
        <v>3</v>
      </c>
      <c r="M352" t="s">
        <v>290</v>
      </c>
      <c r="N352" s="159" t="s">
        <v>290</v>
      </c>
      <c r="P352" s="18" t="s">
        <v>290</v>
      </c>
      <c r="Q352" s="18" t="s">
        <v>290</v>
      </c>
      <c r="S352" t="s">
        <v>290</v>
      </c>
      <c r="T352" t="s">
        <v>290</v>
      </c>
      <c r="V352" t="s">
        <v>290</v>
      </c>
      <c r="X352" s="158" t="s">
        <v>403</v>
      </c>
      <c r="Y352" s="11">
        <v>2.5</v>
      </c>
      <c r="Z352">
        <v>40</v>
      </c>
      <c r="AA352" t="s">
        <v>3</v>
      </c>
      <c r="AB352" s="21" t="s">
        <v>405</v>
      </c>
      <c r="AC352" s="11">
        <v>2.875</v>
      </c>
      <c r="AD352" s="12">
        <v>2.4689999999999999</v>
      </c>
      <c r="AE352" s="11">
        <v>0.20300000000000001</v>
      </c>
      <c r="AF352" t="s">
        <v>290</v>
      </c>
      <c r="AG352">
        <v>40</v>
      </c>
      <c r="AH352" s="21" t="s">
        <v>290</v>
      </c>
      <c r="AI352" s="1" t="s">
        <v>3</v>
      </c>
      <c r="AJ352" t="s">
        <v>290</v>
      </c>
      <c r="AK352" s="159" t="s">
        <v>290</v>
      </c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51"/>
      <c r="CO352" t="s">
        <v>4170</v>
      </c>
      <c r="CP352">
        <v>6.3825000000000003</v>
      </c>
      <c r="CR352" t="s">
        <v>5548</v>
      </c>
      <c r="CS352" s="16" t="s">
        <v>290</v>
      </c>
      <c r="CT352" s="14">
        <v>900</v>
      </c>
      <c r="CU352" s="14">
        <v>24</v>
      </c>
      <c r="CV352" s="99">
        <v>20</v>
      </c>
      <c r="CW352" s="98" t="s">
        <v>5398</v>
      </c>
      <c r="CX352" s="103">
        <v>24</v>
      </c>
      <c r="CY352" s="11">
        <v>29.5</v>
      </c>
      <c r="CZ352" s="42">
        <v>2.75</v>
      </c>
      <c r="DA352" s="107">
        <v>900</v>
      </c>
      <c r="DB352" s="18">
        <v>41</v>
      </c>
      <c r="DC352" s="18">
        <v>5.5</v>
      </c>
      <c r="DD352" s="18">
        <v>27.25</v>
      </c>
      <c r="DE352" s="11">
        <v>2.5</v>
      </c>
      <c r="DF352" s="11">
        <v>20</v>
      </c>
      <c r="DG352" s="11">
        <v>2.625</v>
      </c>
      <c r="DH352" s="11">
        <v>35.5</v>
      </c>
      <c r="DI352" s="42">
        <v>18</v>
      </c>
      <c r="DJ352" s="2" t="s">
        <v>174</v>
      </c>
      <c r="DK352" s="43" t="s">
        <v>5314</v>
      </c>
      <c r="DL352" s="90" t="s">
        <v>3796</v>
      </c>
      <c r="DM352" s="18">
        <v>0</v>
      </c>
      <c r="DN352" s="18" t="s">
        <v>5399</v>
      </c>
      <c r="DO352" t="s">
        <v>5084</v>
      </c>
      <c r="DP352">
        <v>16777215</v>
      </c>
      <c r="DQ352" t="s">
        <v>5397</v>
      </c>
      <c r="DR352" s="16" t="s">
        <v>290</v>
      </c>
    </row>
    <row r="353" spans="1:122" x14ac:dyDescent="0.35">
      <c r="A353" s="158" t="s">
        <v>6710</v>
      </c>
      <c r="B353" s="11">
        <v>2.5</v>
      </c>
      <c r="C353" t="s">
        <v>6422</v>
      </c>
      <c r="D353" t="s">
        <v>3</v>
      </c>
      <c r="E353" s="21" t="s">
        <v>290</v>
      </c>
      <c r="F353" s="11">
        <v>2.875</v>
      </c>
      <c r="G353" s="12">
        <v>2.4689999999999999</v>
      </c>
      <c r="H353" s="11">
        <v>0.20300000000000001</v>
      </c>
      <c r="I353" t="s">
        <v>6422</v>
      </c>
      <c r="J353">
        <v>1</v>
      </c>
      <c r="K353" s="21" t="s">
        <v>290</v>
      </c>
      <c r="L353" s="1" t="s">
        <v>3</v>
      </c>
      <c r="M353" t="s">
        <v>290</v>
      </c>
      <c r="N353" s="159" t="s">
        <v>290</v>
      </c>
      <c r="P353" s="18" t="s">
        <v>290</v>
      </c>
      <c r="Q353" s="18" t="s">
        <v>290</v>
      </c>
      <c r="S353" t="s">
        <v>290</v>
      </c>
      <c r="T353" t="s">
        <v>290</v>
      </c>
      <c r="V353" t="s">
        <v>290</v>
      </c>
      <c r="X353" s="158" t="s">
        <v>6710</v>
      </c>
      <c r="Y353" s="11">
        <v>2.5</v>
      </c>
      <c r="Z353" t="s">
        <v>6422</v>
      </c>
      <c r="AA353" t="s">
        <v>3</v>
      </c>
      <c r="AB353" s="21" t="s">
        <v>290</v>
      </c>
      <c r="AC353" s="11">
        <v>2.875</v>
      </c>
      <c r="AD353" s="12">
        <v>2.4689999999999999</v>
      </c>
      <c r="AE353" s="11">
        <v>0.20300000000000001</v>
      </c>
      <c r="AF353" t="s">
        <v>6422</v>
      </c>
      <c r="AG353">
        <v>1</v>
      </c>
      <c r="AH353" s="21" t="s">
        <v>290</v>
      </c>
      <c r="AI353" s="1" t="s">
        <v>3</v>
      </c>
      <c r="AJ353" t="s">
        <v>290</v>
      </c>
      <c r="AK353" s="159" t="s">
        <v>290</v>
      </c>
      <c r="CC353" s="4"/>
      <c r="CD353" s="51"/>
      <c r="CE353" s="51"/>
      <c r="CF353" s="51"/>
      <c r="CG353" s="51"/>
      <c r="CH353" s="51"/>
      <c r="CI353" s="51"/>
      <c r="CJ353" s="51"/>
      <c r="CK353" s="51"/>
      <c r="CO353" t="s">
        <v>4171</v>
      </c>
      <c r="CP353">
        <v>6.3825000000000003</v>
      </c>
      <c r="CR353" t="s">
        <v>5549</v>
      </c>
      <c r="CS353" s="16" t="s">
        <v>290</v>
      </c>
      <c r="CT353" s="14">
        <v>1500</v>
      </c>
      <c r="CU353" s="14">
        <v>1</v>
      </c>
      <c r="CV353" s="11">
        <v>9</v>
      </c>
      <c r="CW353" s="11" t="s">
        <v>5398</v>
      </c>
      <c r="CX353" s="103">
        <v>1</v>
      </c>
      <c r="CY353" s="11">
        <v>2.0625</v>
      </c>
      <c r="CZ353" s="42">
        <v>0.53125</v>
      </c>
      <c r="DA353" s="107">
        <v>1500</v>
      </c>
      <c r="DB353" s="18">
        <v>5.875</v>
      </c>
      <c r="DC353" s="18">
        <v>1.125</v>
      </c>
      <c r="DD353" s="18">
        <v>2</v>
      </c>
      <c r="DE353" s="11">
        <v>0.875</v>
      </c>
      <c r="DF353" s="11">
        <v>4</v>
      </c>
      <c r="DG353" s="11">
        <v>1</v>
      </c>
      <c r="DH353" s="11">
        <v>4</v>
      </c>
      <c r="DI353" s="42">
        <v>90</v>
      </c>
      <c r="DJ353" s="11">
        <v>15</v>
      </c>
      <c r="DK353" s="43" t="s">
        <v>5320</v>
      </c>
      <c r="DL353" s="90" t="s">
        <v>3796</v>
      </c>
      <c r="DM353" s="18">
        <v>0</v>
      </c>
      <c r="DN353" s="18" t="s">
        <v>5399</v>
      </c>
      <c r="DO353" t="s">
        <v>5069</v>
      </c>
      <c r="DP353">
        <v>65280</v>
      </c>
      <c r="DQ353" t="s">
        <v>5397</v>
      </c>
      <c r="DR353" s="16" t="s">
        <v>290</v>
      </c>
    </row>
    <row r="354" spans="1:122" x14ac:dyDescent="0.35">
      <c r="A354" s="158" t="s">
        <v>406</v>
      </c>
      <c r="B354" s="11">
        <v>2.5</v>
      </c>
      <c r="C354">
        <v>80</v>
      </c>
      <c r="D354" t="s">
        <v>3</v>
      </c>
      <c r="E354" s="21" t="s">
        <v>407</v>
      </c>
      <c r="F354" s="11">
        <v>2.875</v>
      </c>
      <c r="G354" s="12">
        <v>2.323</v>
      </c>
      <c r="H354" s="11">
        <v>0.27600000000000002</v>
      </c>
      <c r="I354" t="s">
        <v>290</v>
      </c>
      <c r="J354">
        <v>80</v>
      </c>
      <c r="K354" s="21" t="s">
        <v>290</v>
      </c>
      <c r="L354" s="1" t="s">
        <v>3</v>
      </c>
      <c r="M354" t="s">
        <v>290</v>
      </c>
      <c r="N354" s="159" t="s">
        <v>290</v>
      </c>
      <c r="P354" s="18" t="s">
        <v>290</v>
      </c>
      <c r="Q354" s="18" t="s">
        <v>290</v>
      </c>
      <c r="S354" t="s">
        <v>290</v>
      </c>
      <c r="T354" t="s">
        <v>290</v>
      </c>
      <c r="V354" t="s">
        <v>290</v>
      </c>
      <c r="X354" s="158" t="s">
        <v>406</v>
      </c>
      <c r="Y354" s="11">
        <v>2.5</v>
      </c>
      <c r="Z354">
        <v>80</v>
      </c>
      <c r="AA354" t="s">
        <v>3</v>
      </c>
      <c r="AB354" s="21" t="s">
        <v>408</v>
      </c>
      <c r="AC354" s="11">
        <v>2.875</v>
      </c>
      <c r="AD354" s="12">
        <v>2.323</v>
      </c>
      <c r="AE354" s="11">
        <v>0.27600000000000002</v>
      </c>
      <c r="AF354" t="s">
        <v>290</v>
      </c>
      <c r="AG354">
        <v>80</v>
      </c>
      <c r="AH354" s="21" t="s">
        <v>290</v>
      </c>
      <c r="AI354" s="1" t="s">
        <v>3</v>
      </c>
      <c r="AJ354" t="s">
        <v>290</v>
      </c>
      <c r="AK354" s="159" t="s">
        <v>290</v>
      </c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51"/>
      <c r="CO354" t="s">
        <v>4172</v>
      </c>
      <c r="CP354">
        <v>6.3825000000000003</v>
      </c>
      <c r="CR354" t="s">
        <v>5550</v>
      </c>
      <c r="CS354" s="16" t="s">
        <v>290</v>
      </c>
      <c r="CT354" s="14">
        <v>1500</v>
      </c>
      <c r="CU354" s="14">
        <v>1.25</v>
      </c>
      <c r="CV354" s="11">
        <v>9</v>
      </c>
      <c r="CW354" s="11" t="s">
        <v>5398</v>
      </c>
      <c r="CX354" s="103">
        <v>1.25</v>
      </c>
      <c r="CY354" s="11">
        <v>2.5</v>
      </c>
      <c r="CZ354" s="42">
        <v>0.625</v>
      </c>
      <c r="DA354" s="107">
        <v>1500</v>
      </c>
      <c r="DB354" s="18">
        <v>6.25</v>
      </c>
      <c r="DC354" s="18">
        <v>1.125</v>
      </c>
      <c r="DD354" s="18">
        <v>2.5</v>
      </c>
      <c r="DE354" s="11">
        <v>0.875</v>
      </c>
      <c r="DF354" s="11">
        <v>4</v>
      </c>
      <c r="DG354" s="11">
        <v>1</v>
      </c>
      <c r="DH354" s="11">
        <v>4.3780000000000001</v>
      </c>
      <c r="DI354" s="42">
        <v>90</v>
      </c>
      <c r="DJ354" s="11">
        <v>18</v>
      </c>
      <c r="DK354" s="43" t="s">
        <v>5322</v>
      </c>
      <c r="DL354" s="90" t="s">
        <v>3796</v>
      </c>
      <c r="DM354" s="18">
        <v>0</v>
      </c>
      <c r="DN354" s="18" t="s">
        <v>5399</v>
      </c>
      <c r="DO354" t="s">
        <v>5072</v>
      </c>
      <c r="DP354">
        <v>12800</v>
      </c>
      <c r="DQ354" t="s">
        <v>5397</v>
      </c>
      <c r="DR354" s="16" t="s">
        <v>290</v>
      </c>
    </row>
    <row r="355" spans="1:122" x14ac:dyDescent="0.35">
      <c r="A355" s="158" t="s">
        <v>409</v>
      </c>
      <c r="B355" s="11">
        <v>2.5</v>
      </c>
      <c r="C355" s="11">
        <v>160</v>
      </c>
      <c r="D355" t="s">
        <v>3</v>
      </c>
      <c r="E355" s="21" t="s">
        <v>410</v>
      </c>
      <c r="F355" s="11">
        <v>2.875</v>
      </c>
      <c r="G355" s="12">
        <v>2.125</v>
      </c>
      <c r="H355" s="11">
        <v>0.375</v>
      </c>
      <c r="I355" t="s">
        <v>290</v>
      </c>
      <c r="J355" s="11">
        <v>160</v>
      </c>
      <c r="K355" s="21" t="s">
        <v>290</v>
      </c>
      <c r="L355" s="1" t="s">
        <v>3</v>
      </c>
      <c r="M355" t="s">
        <v>290</v>
      </c>
      <c r="N355" s="159" t="s">
        <v>290</v>
      </c>
      <c r="P355" s="18" t="s">
        <v>290</v>
      </c>
      <c r="Q355" s="18" t="s">
        <v>290</v>
      </c>
      <c r="S355" t="s">
        <v>290</v>
      </c>
      <c r="T355" t="s">
        <v>290</v>
      </c>
      <c r="V355" t="s">
        <v>290</v>
      </c>
      <c r="X355" s="158" t="s">
        <v>409</v>
      </c>
      <c r="Y355" s="11">
        <v>2.5</v>
      </c>
      <c r="Z355" s="11">
        <v>160</v>
      </c>
      <c r="AA355" t="s">
        <v>3</v>
      </c>
      <c r="AB355" s="21" t="s">
        <v>411</v>
      </c>
      <c r="AC355" s="11">
        <v>2.875</v>
      </c>
      <c r="AD355" s="12">
        <v>2.125</v>
      </c>
      <c r="AE355" s="11">
        <v>0.375</v>
      </c>
      <c r="AF355" t="s">
        <v>290</v>
      </c>
      <c r="AG355" s="11">
        <v>160</v>
      </c>
      <c r="AH355" s="21" t="s">
        <v>290</v>
      </c>
      <c r="AI355" s="1" t="s">
        <v>3</v>
      </c>
      <c r="AJ355" t="s">
        <v>290</v>
      </c>
      <c r="AK355" s="159" t="s">
        <v>290</v>
      </c>
      <c r="CC355" s="4"/>
      <c r="CD355" s="51"/>
      <c r="CE355" s="51"/>
      <c r="CF355" s="51"/>
      <c r="CG355" s="51"/>
      <c r="CH355" s="51"/>
      <c r="CI355" s="51"/>
      <c r="CJ355" s="51"/>
      <c r="CK355" s="51"/>
      <c r="CO355" t="s">
        <v>4173</v>
      </c>
      <c r="CP355">
        <v>6.3825000000000003</v>
      </c>
      <c r="CR355" t="s">
        <v>5551</v>
      </c>
      <c r="CS355" s="16" t="s">
        <v>290</v>
      </c>
      <c r="CT355" s="14">
        <v>1500</v>
      </c>
      <c r="CU355" s="14">
        <v>1.5</v>
      </c>
      <c r="CV355" s="11">
        <v>9</v>
      </c>
      <c r="CW355" s="11" t="s">
        <v>5398</v>
      </c>
      <c r="CX355" s="103">
        <v>1.5</v>
      </c>
      <c r="CY355" s="11">
        <v>2.75</v>
      </c>
      <c r="CZ355" s="42">
        <v>0.625</v>
      </c>
      <c r="DA355" s="107">
        <v>1500</v>
      </c>
      <c r="DB355" s="18">
        <v>7</v>
      </c>
      <c r="DC355" s="18">
        <v>1.25</v>
      </c>
      <c r="DD355" s="18">
        <v>2.875</v>
      </c>
      <c r="DE355" s="11">
        <v>1</v>
      </c>
      <c r="DF355" s="11">
        <v>4</v>
      </c>
      <c r="DG355" s="11">
        <v>1.125</v>
      </c>
      <c r="DH355" s="11">
        <v>4.875</v>
      </c>
      <c r="DI355" s="42">
        <v>90</v>
      </c>
      <c r="DJ355" s="11">
        <v>23</v>
      </c>
      <c r="DK355" s="43" t="s">
        <v>5324</v>
      </c>
      <c r="DL355" s="90" t="s">
        <v>3796</v>
      </c>
      <c r="DM355" s="18">
        <v>0</v>
      </c>
      <c r="DN355" s="18" t="s">
        <v>5399</v>
      </c>
      <c r="DO355" t="s">
        <v>5075</v>
      </c>
      <c r="DP355">
        <v>11861940</v>
      </c>
      <c r="DQ355" t="s">
        <v>5397</v>
      </c>
      <c r="DR355" s="16" t="s">
        <v>290</v>
      </c>
    </row>
    <row r="356" spans="1:122" x14ac:dyDescent="0.35">
      <c r="A356" s="158" t="s">
        <v>412</v>
      </c>
      <c r="B356" s="11">
        <v>2.5</v>
      </c>
      <c r="C356" s="11" t="s">
        <v>272</v>
      </c>
      <c r="D356" t="s">
        <v>3</v>
      </c>
      <c r="E356" s="21" t="s">
        <v>290</v>
      </c>
      <c r="F356" s="11">
        <v>2.875</v>
      </c>
      <c r="G356" s="12">
        <v>2.323</v>
      </c>
      <c r="H356" s="11">
        <v>0.27600000000000002</v>
      </c>
      <c r="I356" t="s">
        <v>272</v>
      </c>
      <c r="J356" s="11">
        <v>2</v>
      </c>
      <c r="K356" s="21" t="s">
        <v>290</v>
      </c>
      <c r="L356" s="1" t="s">
        <v>3</v>
      </c>
      <c r="M356" t="s">
        <v>290</v>
      </c>
      <c r="N356" s="159" t="s">
        <v>290</v>
      </c>
      <c r="P356" s="18" t="s">
        <v>290</v>
      </c>
      <c r="Q356" s="18" t="s">
        <v>290</v>
      </c>
      <c r="S356" t="s">
        <v>290</v>
      </c>
      <c r="T356" t="s">
        <v>290</v>
      </c>
      <c r="V356" t="s">
        <v>290</v>
      </c>
      <c r="X356" s="158" t="s">
        <v>412</v>
      </c>
      <c r="Y356" s="11">
        <v>2.5</v>
      </c>
      <c r="Z356" s="11" t="s">
        <v>272</v>
      </c>
      <c r="AA356" t="s">
        <v>3</v>
      </c>
      <c r="AB356" s="21" t="s">
        <v>290</v>
      </c>
      <c r="AC356" s="11">
        <v>2.875</v>
      </c>
      <c r="AD356" s="12">
        <v>2.323</v>
      </c>
      <c r="AE356" s="11">
        <v>0.27600000000000002</v>
      </c>
      <c r="AF356" t="s">
        <v>272</v>
      </c>
      <c r="AG356" s="11">
        <v>2</v>
      </c>
      <c r="AH356" s="21" t="s">
        <v>290</v>
      </c>
      <c r="AI356" s="1" t="s">
        <v>3</v>
      </c>
      <c r="AJ356" t="s">
        <v>290</v>
      </c>
      <c r="AK356" s="159" t="s">
        <v>290</v>
      </c>
      <c r="CO356" t="s">
        <v>4174</v>
      </c>
      <c r="CP356">
        <v>6.3825000000000003</v>
      </c>
      <c r="CR356" t="s">
        <v>5552</v>
      </c>
      <c r="CS356" s="16" t="s">
        <v>290</v>
      </c>
      <c r="CT356" s="14">
        <v>1500</v>
      </c>
      <c r="CU356" s="14">
        <v>2</v>
      </c>
      <c r="CV356" s="11">
        <v>9</v>
      </c>
      <c r="CW356" s="11" t="s">
        <v>5398</v>
      </c>
      <c r="CX356" s="103">
        <v>2</v>
      </c>
      <c r="CY356" s="11">
        <v>4.125</v>
      </c>
      <c r="CZ356" s="42">
        <v>1.0625</v>
      </c>
      <c r="DA356" s="107">
        <v>1500</v>
      </c>
      <c r="DB356" s="18">
        <v>8.5</v>
      </c>
      <c r="DC356" s="18">
        <v>1.5</v>
      </c>
      <c r="DD356" s="18">
        <v>3.625</v>
      </c>
      <c r="DE356" s="11">
        <v>0.875</v>
      </c>
      <c r="DF356" s="11">
        <v>8</v>
      </c>
      <c r="DG356" s="11">
        <v>1</v>
      </c>
      <c r="DH356" s="11">
        <v>6.5</v>
      </c>
      <c r="DI356" s="42">
        <v>45</v>
      </c>
      <c r="DJ356" s="11">
        <v>44</v>
      </c>
      <c r="DK356" s="43" t="s">
        <v>5326</v>
      </c>
      <c r="DL356" s="90" t="s">
        <v>3796</v>
      </c>
      <c r="DM356" s="18">
        <v>0</v>
      </c>
      <c r="DN356" s="18" t="s">
        <v>5399</v>
      </c>
      <c r="DO356" t="s">
        <v>5078</v>
      </c>
      <c r="DP356">
        <v>1262987</v>
      </c>
      <c r="DQ356" t="s">
        <v>5397</v>
      </c>
      <c r="DR356" s="16" t="s">
        <v>290</v>
      </c>
    </row>
    <row r="357" spans="1:122" x14ac:dyDescent="0.35">
      <c r="A357" s="160" t="s">
        <v>413</v>
      </c>
      <c r="B357" s="2">
        <v>2.5</v>
      </c>
      <c r="C357" s="4" t="s">
        <v>273</v>
      </c>
      <c r="D357" s="4" t="s">
        <v>3</v>
      </c>
      <c r="E357" s="23" t="s">
        <v>414</v>
      </c>
      <c r="F357" s="2">
        <v>2.875</v>
      </c>
      <c r="G357" s="3">
        <v>1.7709999999999999</v>
      </c>
      <c r="H357" s="2">
        <v>0.55200000000000005</v>
      </c>
      <c r="I357" s="2" t="s">
        <v>273</v>
      </c>
      <c r="J357" s="4">
        <v>4</v>
      </c>
      <c r="K357" s="23" t="s">
        <v>290</v>
      </c>
      <c r="L357" s="6" t="s">
        <v>3</v>
      </c>
      <c r="M357" s="4" t="s">
        <v>290</v>
      </c>
      <c r="N357" s="161" t="s">
        <v>290</v>
      </c>
      <c r="P357" s="18" t="s">
        <v>290</v>
      </c>
      <c r="Q357" s="18" t="s">
        <v>290</v>
      </c>
      <c r="S357" t="s">
        <v>290</v>
      </c>
      <c r="T357" t="s">
        <v>290</v>
      </c>
      <c r="V357" t="s">
        <v>290</v>
      </c>
      <c r="X357" s="160" t="s">
        <v>413</v>
      </c>
      <c r="Y357" s="2">
        <v>2.5</v>
      </c>
      <c r="Z357" s="4" t="s">
        <v>273</v>
      </c>
      <c r="AA357" s="4" t="s">
        <v>3</v>
      </c>
      <c r="AB357" s="23" t="s">
        <v>415</v>
      </c>
      <c r="AC357" s="2">
        <v>2.875</v>
      </c>
      <c r="AD357" s="3">
        <v>1.7709999999999999</v>
      </c>
      <c r="AE357" s="2">
        <v>0.55200000000000005</v>
      </c>
      <c r="AF357" s="2" t="s">
        <v>273</v>
      </c>
      <c r="AG357" s="4">
        <v>4</v>
      </c>
      <c r="AH357" s="23" t="s">
        <v>290</v>
      </c>
      <c r="AI357" s="6" t="s">
        <v>3</v>
      </c>
      <c r="AJ357" s="4" t="s">
        <v>290</v>
      </c>
      <c r="AK357" s="161" t="s">
        <v>290</v>
      </c>
      <c r="CO357" t="s">
        <v>4175</v>
      </c>
      <c r="CP357">
        <v>6.3825000000000003</v>
      </c>
      <c r="CR357" t="s">
        <v>5553</v>
      </c>
      <c r="CS357" s="16" t="s">
        <v>290</v>
      </c>
      <c r="CT357" s="14">
        <v>1500</v>
      </c>
      <c r="CU357" s="14">
        <v>2.5</v>
      </c>
      <c r="CV357" s="11">
        <v>12</v>
      </c>
      <c r="CW357" s="11" t="s">
        <v>5398</v>
      </c>
      <c r="CX357" s="103">
        <v>2.5</v>
      </c>
      <c r="CY357" s="11">
        <v>4.875</v>
      </c>
      <c r="CZ357" s="42">
        <v>1.1875</v>
      </c>
      <c r="DA357" s="107">
        <v>1500</v>
      </c>
      <c r="DB357" s="18">
        <v>9.625</v>
      </c>
      <c r="DC357" s="18">
        <v>1.625</v>
      </c>
      <c r="DD357" s="18">
        <v>4.125</v>
      </c>
      <c r="DE357" s="11">
        <v>1</v>
      </c>
      <c r="DF357" s="11">
        <v>8</v>
      </c>
      <c r="DG357" s="11">
        <v>1.125</v>
      </c>
      <c r="DH357" s="11">
        <v>7.5</v>
      </c>
      <c r="DI357" s="42">
        <v>45</v>
      </c>
      <c r="DJ357" s="11">
        <v>72</v>
      </c>
      <c r="DK357" s="43" t="s">
        <v>5328</v>
      </c>
      <c r="DL357" s="90" t="s">
        <v>3796</v>
      </c>
      <c r="DM357" s="18">
        <v>0</v>
      </c>
      <c r="DN357" s="18" t="s">
        <v>5399</v>
      </c>
      <c r="DO357" t="s">
        <v>5081</v>
      </c>
      <c r="DP357">
        <v>7448044</v>
      </c>
      <c r="DQ357" t="s">
        <v>5397</v>
      </c>
      <c r="DR357" s="16" t="s">
        <v>290</v>
      </c>
    </row>
    <row r="358" spans="1:122" x14ac:dyDescent="0.35">
      <c r="A358" s="156" t="s">
        <v>416</v>
      </c>
      <c r="B358" s="11">
        <v>3.0000000000000004</v>
      </c>
      <c r="C358" s="11">
        <v>5</v>
      </c>
      <c r="D358" t="s">
        <v>3</v>
      </c>
      <c r="E358" s="21" t="s">
        <v>290</v>
      </c>
      <c r="F358" s="11">
        <v>3.5</v>
      </c>
      <c r="G358" s="12">
        <v>3.3340000000000001</v>
      </c>
      <c r="H358" s="11">
        <v>8.3000000000000004E-2</v>
      </c>
      <c r="I358" t="s">
        <v>290</v>
      </c>
      <c r="J358" s="11">
        <v>5</v>
      </c>
      <c r="K358" s="21" t="s">
        <v>290</v>
      </c>
      <c r="L358" s="11" t="s">
        <v>3</v>
      </c>
      <c r="M358" t="s">
        <v>290</v>
      </c>
      <c r="N358" s="159" t="s">
        <v>290</v>
      </c>
      <c r="P358" s="18" t="s">
        <v>290</v>
      </c>
      <c r="Q358" s="18" t="s">
        <v>290</v>
      </c>
      <c r="S358" t="s">
        <v>290</v>
      </c>
      <c r="T358" t="s">
        <v>290</v>
      </c>
      <c r="V358" t="s">
        <v>290</v>
      </c>
      <c r="X358" s="156" t="s">
        <v>416</v>
      </c>
      <c r="Y358" s="11">
        <v>3.0000000000000004</v>
      </c>
      <c r="Z358" s="11">
        <v>5</v>
      </c>
      <c r="AA358" t="s">
        <v>3</v>
      </c>
      <c r="AB358" s="21" t="s">
        <v>290</v>
      </c>
      <c r="AC358" s="11">
        <v>3.5</v>
      </c>
      <c r="AD358" s="12">
        <v>3.3340000000000001</v>
      </c>
      <c r="AE358" s="11">
        <v>8.3000000000000004E-2</v>
      </c>
      <c r="AF358" t="s">
        <v>290</v>
      </c>
      <c r="AG358" s="11">
        <v>5</v>
      </c>
      <c r="AH358" s="21" t="s">
        <v>290</v>
      </c>
      <c r="AI358" s="11" t="s">
        <v>3</v>
      </c>
      <c r="AJ358" t="s">
        <v>290</v>
      </c>
      <c r="AK358" s="159" t="s">
        <v>290</v>
      </c>
      <c r="CO358" t="s">
        <v>4176</v>
      </c>
      <c r="CP358">
        <v>6.3825000000000003</v>
      </c>
      <c r="CR358" t="s">
        <v>5554</v>
      </c>
      <c r="CS358" s="16" t="s">
        <v>290</v>
      </c>
      <c r="CT358" s="14">
        <v>1500</v>
      </c>
      <c r="CU358" s="14">
        <v>3</v>
      </c>
      <c r="CV358" s="11">
        <v>12</v>
      </c>
      <c r="CW358" s="11" t="s">
        <v>5398</v>
      </c>
      <c r="CX358" s="103">
        <v>3</v>
      </c>
      <c r="CY358" s="11">
        <v>5.25</v>
      </c>
      <c r="CZ358" s="42">
        <v>1.125</v>
      </c>
      <c r="DA358" s="107">
        <v>1500</v>
      </c>
      <c r="DB358" s="18">
        <v>10.5</v>
      </c>
      <c r="DC358" s="14">
        <v>1.875</v>
      </c>
      <c r="DD358" s="18">
        <v>5</v>
      </c>
      <c r="DE358" s="11">
        <v>1.125</v>
      </c>
      <c r="DF358" s="11">
        <v>8</v>
      </c>
      <c r="DG358" s="11">
        <v>1.25</v>
      </c>
      <c r="DH358" s="11">
        <v>8</v>
      </c>
      <c r="DI358" s="42">
        <v>45</v>
      </c>
      <c r="DJ358" s="11">
        <v>84</v>
      </c>
      <c r="DK358" s="43" t="s">
        <v>5330</v>
      </c>
      <c r="DL358" s="90" t="s">
        <v>3796</v>
      </c>
      <c r="DM358" s="18">
        <v>0</v>
      </c>
      <c r="DN358" s="18" t="s">
        <v>5399</v>
      </c>
      <c r="DO358" t="s">
        <v>5084</v>
      </c>
      <c r="DP358">
        <v>16777215</v>
      </c>
      <c r="DQ358" t="s">
        <v>5397</v>
      </c>
      <c r="DR358" s="16" t="s">
        <v>290</v>
      </c>
    </row>
    <row r="359" spans="1:122" x14ac:dyDescent="0.35">
      <c r="A359" s="156" t="s">
        <v>417</v>
      </c>
      <c r="B359" s="11">
        <v>3.0000000000000004</v>
      </c>
      <c r="C359" s="11">
        <v>10</v>
      </c>
      <c r="D359" t="s">
        <v>3</v>
      </c>
      <c r="E359" s="21" t="s">
        <v>290</v>
      </c>
      <c r="F359" s="11">
        <v>3.5</v>
      </c>
      <c r="G359" s="12">
        <v>3.26</v>
      </c>
      <c r="H359" s="11">
        <v>0.12</v>
      </c>
      <c r="I359" t="s">
        <v>290</v>
      </c>
      <c r="J359" s="11">
        <v>10</v>
      </c>
      <c r="K359" s="21" t="s">
        <v>290</v>
      </c>
      <c r="L359" s="11" t="s">
        <v>3</v>
      </c>
      <c r="M359" t="s">
        <v>290</v>
      </c>
      <c r="N359" s="159" t="s">
        <v>290</v>
      </c>
      <c r="P359" s="18" t="s">
        <v>290</v>
      </c>
      <c r="Q359" s="18" t="s">
        <v>290</v>
      </c>
      <c r="S359" t="s">
        <v>290</v>
      </c>
      <c r="T359" t="s">
        <v>290</v>
      </c>
      <c r="V359" t="s">
        <v>290</v>
      </c>
      <c r="X359" s="156" t="s">
        <v>417</v>
      </c>
      <c r="Y359" s="11">
        <v>3.0000000000000004</v>
      </c>
      <c r="Z359" s="11">
        <v>10</v>
      </c>
      <c r="AA359" t="s">
        <v>3</v>
      </c>
      <c r="AB359" s="21" t="s">
        <v>290</v>
      </c>
      <c r="AC359" s="11">
        <v>3.5</v>
      </c>
      <c r="AD359" s="12">
        <v>3.26</v>
      </c>
      <c r="AE359" s="11">
        <v>0.12</v>
      </c>
      <c r="AF359" t="s">
        <v>290</v>
      </c>
      <c r="AG359" s="11">
        <v>10</v>
      </c>
      <c r="AH359" s="21" t="s">
        <v>290</v>
      </c>
      <c r="AI359" s="11" t="s">
        <v>3</v>
      </c>
      <c r="AJ359" t="s">
        <v>290</v>
      </c>
      <c r="AK359" s="159" t="s">
        <v>290</v>
      </c>
      <c r="CO359" t="s">
        <v>4177</v>
      </c>
      <c r="CP359">
        <v>6.3825000000000003</v>
      </c>
      <c r="CR359" t="s">
        <v>5555</v>
      </c>
      <c r="CS359" s="16" t="s">
        <v>290</v>
      </c>
      <c r="CT359" s="14">
        <v>1500</v>
      </c>
      <c r="CU359" s="14">
        <v>4</v>
      </c>
      <c r="CV359" s="11">
        <v>12</v>
      </c>
      <c r="CW359" s="11" t="s">
        <v>5398</v>
      </c>
      <c r="CX359" s="103">
        <v>4</v>
      </c>
      <c r="CY359" s="11">
        <v>6.375</v>
      </c>
      <c r="CZ359" s="42">
        <v>1.1875</v>
      </c>
      <c r="DA359" s="107">
        <v>1500</v>
      </c>
      <c r="DB359" s="18">
        <v>12.25</v>
      </c>
      <c r="DC359" s="18">
        <v>2.125</v>
      </c>
      <c r="DD359" s="18">
        <v>6.1875</v>
      </c>
      <c r="DE359" s="11">
        <v>1.25</v>
      </c>
      <c r="DF359" s="11">
        <v>8</v>
      </c>
      <c r="DG359" s="11">
        <v>1.375</v>
      </c>
      <c r="DH359" s="11">
        <v>9.5</v>
      </c>
      <c r="DI359" s="42">
        <v>45</v>
      </c>
      <c r="DJ359" s="11">
        <v>118</v>
      </c>
      <c r="DK359" s="43" t="s">
        <v>5332</v>
      </c>
      <c r="DL359" s="90" t="s">
        <v>3796</v>
      </c>
      <c r="DM359" s="18">
        <v>0</v>
      </c>
      <c r="DN359" s="18" t="s">
        <v>5399</v>
      </c>
      <c r="DO359" t="s">
        <v>5090</v>
      </c>
      <c r="DP359">
        <v>255</v>
      </c>
      <c r="DQ359" t="s">
        <v>5397</v>
      </c>
      <c r="DR359" s="16" t="s">
        <v>290</v>
      </c>
    </row>
    <row r="360" spans="1:122" x14ac:dyDescent="0.35">
      <c r="A360" s="158" t="s">
        <v>418</v>
      </c>
      <c r="B360" s="11">
        <v>3.0000000000000004</v>
      </c>
      <c r="C360">
        <v>40</v>
      </c>
      <c r="D360" t="s">
        <v>3</v>
      </c>
      <c r="E360" s="21" t="s">
        <v>419</v>
      </c>
      <c r="F360" s="11">
        <v>3.5</v>
      </c>
      <c r="G360" s="12">
        <v>3.0680000000000001</v>
      </c>
      <c r="H360" s="11">
        <v>0.216</v>
      </c>
      <c r="I360" t="s">
        <v>290</v>
      </c>
      <c r="J360">
        <v>40</v>
      </c>
      <c r="K360" s="21" t="s">
        <v>290</v>
      </c>
      <c r="L360" s="1" t="s">
        <v>3</v>
      </c>
      <c r="M360" t="s">
        <v>290</v>
      </c>
      <c r="N360" s="159" t="s">
        <v>290</v>
      </c>
      <c r="P360" s="18" t="s">
        <v>290</v>
      </c>
      <c r="Q360" s="18" t="s">
        <v>290</v>
      </c>
      <c r="S360" t="s">
        <v>290</v>
      </c>
      <c r="T360" t="s">
        <v>290</v>
      </c>
      <c r="V360" t="s">
        <v>290</v>
      </c>
      <c r="X360" s="158" t="s">
        <v>418</v>
      </c>
      <c r="Y360" s="11">
        <v>3.0000000000000004</v>
      </c>
      <c r="Z360">
        <v>40</v>
      </c>
      <c r="AA360" t="s">
        <v>3</v>
      </c>
      <c r="AB360" s="21" t="s">
        <v>420</v>
      </c>
      <c r="AC360" s="11">
        <v>3.5</v>
      </c>
      <c r="AD360" s="12">
        <v>3.0680000000000001</v>
      </c>
      <c r="AE360" s="11">
        <v>0.216</v>
      </c>
      <c r="AF360" t="s">
        <v>290</v>
      </c>
      <c r="AG360">
        <v>40</v>
      </c>
      <c r="AH360" s="21" t="s">
        <v>290</v>
      </c>
      <c r="AI360" s="1" t="s">
        <v>3</v>
      </c>
      <c r="AJ360" t="s">
        <v>290</v>
      </c>
      <c r="AK360" s="159" t="s">
        <v>290</v>
      </c>
      <c r="CO360" t="s">
        <v>4178</v>
      </c>
      <c r="CP360">
        <v>6.3825000000000003</v>
      </c>
      <c r="CR360" t="s">
        <v>5556</v>
      </c>
      <c r="CS360" s="16" t="s">
        <v>290</v>
      </c>
      <c r="CT360" s="14">
        <v>1500</v>
      </c>
      <c r="CU360" s="14">
        <v>5</v>
      </c>
      <c r="CV360" s="11">
        <v>12</v>
      </c>
      <c r="CW360" s="11" t="s">
        <v>5398</v>
      </c>
      <c r="CX360" s="103">
        <v>5</v>
      </c>
      <c r="CY360" s="11">
        <v>7.75</v>
      </c>
      <c r="CZ360" s="42">
        <v>1.375</v>
      </c>
      <c r="DA360" s="107">
        <v>1500</v>
      </c>
      <c r="DB360" s="18">
        <v>14.75</v>
      </c>
      <c r="DC360" s="18">
        <v>2.875</v>
      </c>
      <c r="DD360" s="18">
        <v>7.3125</v>
      </c>
      <c r="DE360" s="11">
        <v>1.5</v>
      </c>
      <c r="DF360" s="11">
        <v>8</v>
      </c>
      <c r="DG360" s="11">
        <v>1.625</v>
      </c>
      <c r="DH360" s="11">
        <v>11.5</v>
      </c>
      <c r="DI360" s="42">
        <v>45</v>
      </c>
      <c r="DJ360" s="11">
        <v>195</v>
      </c>
      <c r="DK360" s="43" t="s">
        <v>5334</v>
      </c>
      <c r="DL360" s="90" t="s">
        <v>3796</v>
      </c>
      <c r="DM360" s="18">
        <v>0</v>
      </c>
      <c r="DN360" s="18" t="s">
        <v>5399</v>
      </c>
      <c r="DO360" t="s">
        <v>5093</v>
      </c>
      <c r="DP360">
        <v>33023</v>
      </c>
      <c r="DQ360" t="s">
        <v>5397</v>
      </c>
      <c r="DR360" s="16" t="s">
        <v>290</v>
      </c>
    </row>
    <row r="361" spans="1:122" x14ac:dyDescent="0.35">
      <c r="A361" s="158" t="s">
        <v>6711</v>
      </c>
      <c r="B361" s="11">
        <v>3.0000000000000004</v>
      </c>
      <c r="C361" t="s">
        <v>6422</v>
      </c>
      <c r="D361" t="s">
        <v>3</v>
      </c>
      <c r="E361" s="21" t="s">
        <v>290</v>
      </c>
      <c r="F361" s="11">
        <v>3.5</v>
      </c>
      <c r="G361" s="12">
        <v>3.0680000000000001</v>
      </c>
      <c r="H361" s="11">
        <v>0.216</v>
      </c>
      <c r="I361" t="s">
        <v>6422</v>
      </c>
      <c r="J361">
        <v>1</v>
      </c>
      <c r="K361" s="21" t="s">
        <v>290</v>
      </c>
      <c r="L361" s="1" t="s">
        <v>3</v>
      </c>
      <c r="M361" t="s">
        <v>290</v>
      </c>
      <c r="N361" s="159" t="s">
        <v>290</v>
      </c>
      <c r="P361" s="18" t="s">
        <v>290</v>
      </c>
      <c r="Q361" s="18" t="s">
        <v>290</v>
      </c>
      <c r="S361" t="s">
        <v>290</v>
      </c>
      <c r="T361" t="s">
        <v>290</v>
      </c>
      <c r="V361" t="s">
        <v>290</v>
      </c>
      <c r="X361" s="158" t="s">
        <v>6711</v>
      </c>
      <c r="Y361" s="11">
        <v>3.0000000000000004</v>
      </c>
      <c r="Z361" t="s">
        <v>6422</v>
      </c>
      <c r="AA361" t="s">
        <v>3</v>
      </c>
      <c r="AB361" s="21" t="s">
        <v>290</v>
      </c>
      <c r="AC361" s="11">
        <v>3.5</v>
      </c>
      <c r="AD361" s="12">
        <v>3.0680000000000001</v>
      </c>
      <c r="AE361" s="11">
        <v>0.216</v>
      </c>
      <c r="AF361" t="s">
        <v>6422</v>
      </c>
      <c r="AG361">
        <v>1</v>
      </c>
      <c r="AH361" s="21" t="s">
        <v>290</v>
      </c>
      <c r="AI361" s="1" t="s">
        <v>3</v>
      </c>
      <c r="AJ361" t="s">
        <v>290</v>
      </c>
      <c r="AK361" s="159" t="s">
        <v>290</v>
      </c>
      <c r="CO361" t="s">
        <v>4179</v>
      </c>
      <c r="CP361">
        <v>6.3825000000000003</v>
      </c>
      <c r="CR361" t="s">
        <v>5557</v>
      </c>
      <c r="CS361" s="16" t="s">
        <v>290</v>
      </c>
      <c r="CT361" s="14">
        <v>1500</v>
      </c>
      <c r="CU361" s="14">
        <v>6</v>
      </c>
      <c r="CV361" s="11">
        <v>12</v>
      </c>
      <c r="CW361" s="11" t="s">
        <v>5398</v>
      </c>
      <c r="CX361" s="103">
        <v>6</v>
      </c>
      <c r="CY361" s="11">
        <v>9</v>
      </c>
      <c r="CZ361" s="42">
        <v>1.5</v>
      </c>
      <c r="DA361" s="107">
        <v>1500</v>
      </c>
      <c r="DB361" s="18">
        <v>15.5</v>
      </c>
      <c r="DC361" s="18">
        <v>3.25</v>
      </c>
      <c r="DD361" s="18">
        <v>8.5</v>
      </c>
      <c r="DE361" s="11">
        <v>1.375</v>
      </c>
      <c r="DF361" s="11">
        <v>12</v>
      </c>
      <c r="DG361" s="11">
        <v>1.5</v>
      </c>
      <c r="DH361" s="11">
        <v>12.5</v>
      </c>
      <c r="DI361" s="42">
        <v>30</v>
      </c>
      <c r="DJ361" s="11">
        <v>235</v>
      </c>
      <c r="DK361" s="43" t="s">
        <v>5336</v>
      </c>
      <c r="DL361" s="90" t="s">
        <v>3796</v>
      </c>
      <c r="DM361" s="18">
        <v>0</v>
      </c>
      <c r="DN361" s="18" t="s">
        <v>5399</v>
      </c>
      <c r="DO361" t="s">
        <v>5078</v>
      </c>
      <c r="DP361">
        <v>1262987</v>
      </c>
      <c r="DQ361" t="s">
        <v>5397</v>
      </c>
      <c r="DR361" s="16" t="s">
        <v>290</v>
      </c>
    </row>
    <row r="362" spans="1:122" x14ac:dyDescent="0.35">
      <c r="A362" s="158" t="s">
        <v>421</v>
      </c>
      <c r="B362" s="11">
        <v>3.0000000000000004</v>
      </c>
      <c r="C362">
        <v>80</v>
      </c>
      <c r="D362" t="s">
        <v>3</v>
      </c>
      <c r="E362" s="21" t="s">
        <v>422</v>
      </c>
      <c r="F362" s="11">
        <v>3.5</v>
      </c>
      <c r="G362" s="12">
        <v>2.9</v>
      </c>
      <c r="H362" s="11">
        <v>0.3</v>
      </c>
      <c r="I362" t="s">
        <v>290</v>
      </c>
      <c r="J362">
        <v>80</v>
      </c>
      <c r="K362" s="21" t="s">
        <v>290</v>
      </c>
      <c r="L362" s="1" t="s">
        <v>3</v>
      </c>
      <c r="M362" t="s">
        <v>290</v>
      </c>
      <c r="N362" s="159" t="s">
        <v>290</v>
      </c>
      <c r="P362" s="18" t="s">
        <v>290</v>
      </c>
      <c r="Q362" s="18" t="s">
        <v>290</v>
      </c>
      <c r="S362" t="s">
        <v>290</v>
      </c>
      <c r="T362" t="s">
        <v>290</v>
      </c>
      <c r="V362" t="s">
        <v>290</v>
      </c>
      <c r="X362" s="158" t="s">
        <v>421</v>
      </c>
      <c r="Y362" s="11">
        <v>3.0000000000000004</v>
      </c>
      <c r="Z362">
        <v>80</v>
      </c>
      <c r="AA362" t="s">
        <v>3</v>
      </c>
      <c r="AB362" s="21" t="s">
        <v>423</v>
      </c>
      <c r="AC362" s="11">
        <v>3.5</v>
      </c>
      <c r="AD362" s="12">
        <v>2.9</v>
      </c>
      <c r="AE362" s="11">
        <v>0.3</v>
      </c>
      <c r="AF362" t="s">
        <v>290</v>
      </c>
      <c r="AG362">
        <v>80</v>
      </c>
      <c r="AH362" s="21" t="s">
        <v>290</v>
      </c>
      <c r="AI362" s="1" t="s">
        <v>3</v>
      </c>
      <c r="AJ362" t="s">
        <v>290</v>
      </c>
      <c r="AK362" s="159" t="s">
        <v>290</v>
      </c>
      <c r="CO362" t="s">
        <v>4180</v>
      </c>
      <c r="CP362">
        <v>6.6224999999999996</v>
      </c>
      <c r="CR362" t="s">
        <v>5558</v>
      </c>
      <c r="CS362" s="16" t="s">
        <v>290</v>
      </c>
      <c r="CT362" s="14">
        <v>1500</v>
      </c>
      <c r="CU362" s="14">
        <v>8</v>
      </c>
      <c r="CV362" s="11">
        <v>12</v>
      </c>
      <c r="CW362" s="11" t="s">
        <v>5398</v>
      </c>
      <c r="CX362" s="103">
        <v>8</v>
      </c>
      <c r="CY362" s="11">
        <v>11.5</v>
      </c>
      <c r="CZ362" s="42">
        <v>1.75</v>
      </c>
      <c r="DA362" s="107">
        <v>1500</v>
      </c>
      <c r="DB362" s="18">
        <v>19</v>
      </c>
      <c r="DC362" s="18">
        <v>3.625</v>
      </c>
      <c r="DD362" s="18">
        <v>10.625</v>
      </c>
      <c r="DE362" s="11">
        <v>1.625</v>
      </c>
      <c r="DF362" s="11">
        <v>12</v>
      </c>
      <c r="DG362" s="11">
        <v>1.75</v>
      </c>
      <c r="DH362" s="11">
        <v>15.5</v>
      </c>
      <c r="DI362" s="42">
        <v>30</v>
      </c>
      <c r="DJ362" s="11">
        <v>366</v>
      </c>
      <c r="DK362" s="43" t="s">
        <v>5338</v>
      </c>
      <c r="DL362" s="90" t="s">
        <v>3796</v>
      </c>
      <c r="DM362" s="18">
        <v>0</v>
      </c>
      <c r="DN362" s="18" t="s">
        <v>5399</v>
      </c>
      <c r="DO362" t="s">
        <v>5098</v>
      </c>
      <c r="DP362">
        <v>65535</v>
      </c>
      <c r="DQ362" t="s">
        <v>5397</v>
      </c>
      <c r="DR362" s="16" t="s">
        <v>290</v>
      </c>
    </row>
    <row r="363" spans="1:122" x14ac:dyDescent="0.35">
      <c r="A363" s="158" t="s">
        <v>424</v>
      </c>
      <c r="B363" s="11">
        <v>3.0000000000000004</v>
      </c>
      <c r="C363" s="11">
        <v>160</v>
      </c>
      <c r="D363" t="s">
        <v>3</v>
      </c>
      <c r="E363" s="21" t="s">
        <v>425</v>
      </c>
      <c r="F363" s="11">
        <v>3.5</v>
      </c>
      <c r="G363" s="12">
        <v>2.6259999999999999</v>
      </c>
      <c r="H363" s="11">
        <v>0.437</v>
      </c>
      <c r="I363" t="s">
        <v>290</v>
      </c>
      <c r="J363" s="11">
        <v>160</v>
      </c>
      <c r="K363" s="21" t="s">
        <v>290</v>
      </c>
      <c r="L363" s="1" t="s">
        <v>3</v>
      </c>
      <c r="M363" t="s">
        <v>290</v>
      </c>
      <c r="N363" s="159" t="s">
        <v>290</v>
      </c>
      <c r="P363" s="18" t="s">
        <v>290</v>
      </c>
      <c r="Q363" s="18" t="s">
        <v>290</v>
      </c>
      <c r="S363" t="s">
        <v>290</v>
      </c>
      <c r="T363" t="s">
        <v>290</v>
      </c>
      <c r="V363" t="s">
        <v>290</v>
      </c>
      <c r="X363" s="158" t="s">
        <v>424</v>
      </c>
      <c r="Y363" s="11">
        <v>3.0000000000000004</v>
      </c>
      <c r="Z363" s="11">
        <v>160</v>
      </c>
      <c r="AA363" t="s">
        <v>3</v>
      </c>
      <c r="AB363" s="21" t="s">
        <v>426</v>
      </c>
      <c r="AC363" s="11">
        <v>3.5</v>
      </c>
      <c r="AD363" s="12">
        <v>2.6259999999999999</v>
      </c>
      <c r="AE363" s="11">
        <v>0.437</v>
      </c>
      <c r="AF363" t="s">
        <v>290</v>
      </c>
      <c r="AG363" s="11">
        <v>160</v>
      </c>
      <c r="AH363" s="21" t="s">
        <v>290</v>
      </c>
      <c r="AI363" s="1" t="s">
        <v>3</v>
      </c>
      <c r="AJ363" t="s">
        <v>290</v>
      </c>
      <c r="AK363" s="159" t="s">
        <v>290</v>
      </c>
      <c r="CO363" t="s">
        <v>4181</v>
      </c>
      <c r="CP363">
        <v>6.6224999999999996</v>
      </c>
      <c r="CR363" t="s">
        <v>5559</v>
      </c>
      <c r="CS363" s="16" t="s">
        <v>290</v>
      </c>
      <c r="CT363" s="14">
        <v>1500</v>
      </c>
      <c r="CU363" s="14">
        <v>10</v>
      </c>
      <c r="CV363" s="11">
        <v>16</v>
      </c>
      <c r="CW363" s="11" t="s">
        <v>5398</v>
      </c>
      <c r="CX363" s="103">
        <v>10</v>
      </c>
      <c r="CY363" s="11">
        <v>14.5</v>
      </c>
      <c r="CZ363" s="42">
        <v>2.25</v>
      </c>
      <c r="DA363" s="107">
        <v>1500</v>
      </c>
      <c r="DB363" s="18">
        <v>23</v>
      </c>
      <c r="DC363" s="18">
        <v>4.25</v>
      </c>
      <c r="DD363" s="18">
        <v>12.75</v>
      </c>
      <c r="DE363" s="11">
        <v>1.875</v>
      </c>
      <c r="DF363" s="11">
        <v>12</v>
      </c>
      <c r="DG363" s="11">
        <v>2</v>
      </c>
      <c r="DH363" s="11">
        <v>19</v>
      </c>
      <c r="DI363" s="42">
        <v>30</v>
      </c>
      <c r="DJ363" s="11">
        <v>610</v>
      </c>
      <c r="DK363" s="43" t="s">
        <v>5340</v>
      </c>
      <c r="DL363" s="90" t="s">
        <v>3796</v>
      </c>
      <c r="DM363" s="18">
        <v>0</v>
      </c>
      <c r="DN363" s="18" t="s">
        <v>5399</v>
      </c>
      <c r="DO363" t="s">
        <v>5069</v>
      </c>
      <c r="DP363">
        <v>65280</v>
      </c>
      <c r="DQ363" t="s">
        <v>5397</v>
      </c>
      <c r="DR363" s="16" t="s">
        <v>290</v>
      </c>
    </row>
    <row r="364" spans="1:122" x14ac:dyDescent="0.35">
      <c r="A364" s="158" t="s">
        <v>427</v>
      </c>
      <c r="B364" s="11">
        <v>3.0000000000000004</v>
      </c>
      <c r="C364" s="11" t="s">
        <v>272</v>
      </c>
      <c r="D364" t="s">
        <v>3</v>
      </c>
      <c r="E364" s="21" t="s">
        <v>290</v>
      </c>
      <c r="F364" s="11">
        <v>3.5</v>
      </c>
      <c r="G364" s="12">
        <v>2.9</v>
      </c>
      <c r="H364" s="11">
        <v>0.3</v>
      </c>
      <c r="I364" t="s">
        <v>272</v>
      </c>
      <c r="J364" s="11">
        <v>2</v>
      </c>
      <c r="K364" s="21" t="s">
        <v>290</v>
      </c>
      <c r="L364" s="1" t="s">
        <v>3</v>
      </c>
      <c r="M364" t="s">
        <v>290</v>
      </c>
      <c r="N364" s="159" t="s">
        <v>290</v>
      </c>
      <c r="P364" s="18" t="s">
        <v>290</v>
      </c>
      <c r="Q364" s="18" t="s">
        <v>290</v>
      </c>
      <c r="S364" t="s">
        <v>290</v>
      </c>
      <c r="T364" t="s">
        <v>290</v>
      </c>
      <c r="V364" t="s">
        <v>290</v>
      </c>
      <c r="X364" s="158" t="s">
        <v>427</v>
      </c>
      <c r="Y364" s="11">
        <v>3.0000000000000004</v>
      </c>
      <c r="Z364" s="11" t="s">
        <v>272</v>
      </c>
      <c r="AA364" t="s">
        <v>3</v>
      </c>
      <c r="AB364" s="21" t="s">
        <v>290</v>
      </c>
      <c r="AC364" s="11">
        <v>3.5</v>
      </c>
      <c r="AD364" s="12">
        <v>2.9</v>
      </c>
      <c r="AE364" s="11">
        <v>0.3</v>
      </c>
      <c r="AF364" t="s">
        <v>272</v>
      </c>
      <c r="AG364" s="11">
        <v>2</v>
      </c>
      <c r="AH364" s="21" t="s">
        <v>290</v>
      </c>
      <c r="AI364" s="1" t="s">
        <v>3</v>
      </c>
      <c r="AJ364" t="s">
        <v>290</v>
      </c>
      <c r="AK364" s="159" t="s">
        <v>290</v>
      </c>
      <c r="CO364" t="s">
        <v>4182</v>
      </c>
      <c r="CP364">
        <v>6.6224999999999996</v>
      </c>
      <c r="CR364" t="s">
        <v>5560</v>
      </c>
      <c r="CS364" s="16" t="s">
        <v>290</v>
      </c>
      <c r="CT364" s="14">
        <v>1500</v>
      </c>
      <c r="CU364" s="14">
        <v>12</v>
      </c>
      <c r="CV364" s="11">
        <v>16</v>
      </c>
      <c r="CW364" s="11" t="s">
        <v>5398</v>
      </c>
      <c r="CX364" s="103">
        <v>12</v>
      </c>
      <c r="CY364" s="11">
        <v>17.75</v>
      </c>
      <c r="CZ364" s="42">
        <v>2.875</v>
      </c>
      <c r="DA364" s="107">
        <v>1500</v>
      </c>
      <c r="DB364" s="18">
        <v>26.5</v>
      </c>
      <c r="DC364" s="18">
        <v>4.875</v>
      </c>
      <c r="DD364" s="18">
        <v>15</v>
      </c>
      <c r="DE364" s="11">
        <v>2</v>
      </c>
      <c r="DF364" s="11">
        <v>16</v>
      </c>
      <c r="DG364" s="11">
        <v>2.125</v>
      </c>
      <c r="DH364" s="11">
        <v>22.5</v>
      </c>
      <c r="DI364" s="42">
        <v>22.5</v>
      </c>
      <c r="DJ364" s="11">
        <v>1028</v>
      </c>
      <c r="DK364" s="43" t="s">
        <v>5342</v>
      </c>
      <c r="DL364" s="90" t="s">
        <v>3796</v>
      </c>
      <c r="DM364" s="18">
        <v>0</v>
      </c>
      <c r="DN364" s="18" t="s">
        <v>5399</v>
      </c>
      <c r="DO364" t="s">
        <v>5072</v>
      </c>
      <c r="DP364">
        <v>12800</v>
      </c>
      <c r="DQ364" t="s">
        <v>5397</v>
      </c>
      <c r="DR364" s="16" t="s">
        <v>290</v>
      </c>
    </row>
    <row r="365" spans="1:122" x14ac:dyDescent="0.35">
      <c r="A365" s="160" t="s">
        <v>428</v>
      </c>
      <c r="B365" s="2">
        <v>3.0000000000000004</v>
      </c>
      <c r="C365" s="4" t="s">
        <v>273</v>
      </c>
      <c r="D365" s="4" t="s">
        <v>3</v>
      </c>
      <c r="E365" s="23" t="s">
        <v>429</v>
      </c>
      <c r="F365" s="2">
        <v>3.5</v>
      </c>
      <c r="G365" s="3">
        <v>2.2999999999999998</v>
      </c>
      <c r="H365" s="2">
        <v>0.6</v>
      </c>
      <c r="I365" s="2" t="s">
        <v>273</v>
      </c>
      <c r="J365" s="4">
        <v>4</v>
      </c>
      <c r="K365" s="23" t="s">
        <v>290</v>
      </c>
      <c r="L365" s="6" t="s">
        <v>3</v>
      </c>
      <c r="M365" s="4" t="s">
        <v>290</v>
      </c>
      <c r="N365" s="161" t="s">
        <v>290</v>
      </c>
      <c r="P365" s="18" t="s">
        <v>290</v>
      </c>
      <c r="Q365" s="18" t="s">
        <v>290</v>
      </c>
      <c r="S365" t="s">
        <v>290</v>
      </c>
      <c r="T365" t="s">
        <v>290</v>
      </c>
      <c r="V365" t="s">
        <v>290</v>
      </c>
      <c r="X365" s="160" t="s">
        <v>428</v>
      </c>
      <c r="Y365" s="2">
        <v>3.0000000000000004</v>
      </c>
      <c r="Z365" s="4" t="s">
        <v>273</v>
      </c>
      <c r="AA365" s="4" t="s">
        <v>3</v>
      </c>
      <c r="AB365" s="23" t="s">
        <v>430</v>
      </c>
      <c r="AC365" s="2">
        <v>3.5</v>
      </c>
      <c r="AD365" s="3">
        <v>2.2999999999999998</v>
      </c>
      <c r="AE365" s="2">
        <v>0.6</v>
      </c>
      <c r="AF365" s="2" t="s">
        <v>273</v>
      </c>
      <c r="AG365" s="4">
        <v>4</v>
      </c>
      <c r="AH365" s="23" t="s">
        <v>290</v>
      </c>
      <c r="AI365" s="6" t="s">
        <v>3</v>
      </c>
      <c r="AJ365" s="4" t="s">
        <v>290</v>
      </c>
      <c r="AK365" s="161" t="s">
        <v>290</v>
      </c>
      <c r="CO365" t="s">
        <v>4183</v>
      </c>
      <c r="CP365">
        <v>6.6224999999999996</v>
      </c>
      <c r="CR365" t="s">
        <v>5561</v>
      </c>
      <c r="CS365" s="16" t="s">
        <v>290</v>
      </c>
      <c r="CT365" s="45">
        <v>1500</v>
      </c>
      <c r="CU365" s="45">
        <v>14</v>
      </c>
      <c r="CV365" s="48">
        <v>12</v>
      </c>
      <c r="CW365" s="48" t="s">
        <v>5398</v>
      </c>
      <c r="CX365" s="104">
        <v>14</v>
      </c>
      <c r="CY365" s="48">
        <v>19.5</v>
      </c>
      <c r="CZ365" s="46">
        <v>2.75</v>
      </c>
      <c r="DA365" s="107">
        <v>1500</v>
      </c>
      <c r="DB365" s="47">
        <v>29.5</v>
      </c>
      <c r="DC365" s="47">
        <v>5.25</v>
      </c>
      <c r="DD365" s="47">
        <v>16.25</v>
      </c>
      <c r="DE365" s="48">
        <v>2.25</v>
      </c>
      <c r="DF365" s="48">
        <v>16</v>
      </c>
      <c r="DG365" s="48">
        <v>2.375</v>
      </c>
      <c r="DH365" s="48">
        <v>25</v>
      </c>
      <c r="DI365" s="46">
        <v>22.5</v>
      </c>
      <c r="DJ365" s="48">
        <v>1030</v>
      </c>
      <c r="DK365" s="43" t="s">
        <v>5344</v>
      </c>
      <c r="DL365" s="90" t="s">
        <v>3796</v>
      </c>
      <c r="DM365" s="18">
        <v>0</v>
      </c>
      <c r="DN365" s="18" t="s">
        <v>5399</v>
      </c>
      <c r="DO365" t="s">
        <v>5105</v>
      </c>
      <c r="DP365">
        <v>16711680</v>
      </c>
      <c r="DQ365" t="s">
        <v>5397</v>
      </c>
      <c r="DR365" s="16" t="s">
        <v>290</v>
      </c>
    </row>
    <row r="366" spans="1:122" x14ac:dyDescent="0.35">
      <c r="A366" s="156" t="s">
        <v>431</v>
      </c>
      <c r="B366" s="11">
        <v>3.5</v>
      </c>
      <c r="C366" s="11">
        <v>5</v>
      </c>
      <c r="D366" t="s">
        <v>3</v>
      </c>
      <c r="E366" s="21" t="s">
        <v>290</v>
      </c>
      <c r="F366" s="11">
        <v>4</v>
      </c>
      <c r="G366" s="12">
        <v>3.8340000000000001</v>
      </c>
      <c r="H366" s="11">
        <v>8.3000000000000004E-2</v>
      </c>
      <c r="I366" t="s">
        <v>290</v>
      </c>
      <c r="J366" s="11">
        <v>5</v>
      </c>
      <c r="K366" s="21" t="s">
        <v>290</v>
      </c>
      <c r="L366" s="11" t="s">
        <v>3</v>
      </c>
      <c r="M366" t="s">
        <v>290</v>
      </c>
      <c r="N366" s="159" t="s">
        <v>290</v>
      </c>
      <c r="P366" s="18" t="s">
        <v>290</v>
      </c>
      <c r="Q366" s="18" t="s">
        <v>290</v>
      </c>
      <c r="S366" t="s">
        <v>290</v>
      </c>
      <c r="T366" t="s">
        <v>290</v>
      </c>
      <c r="V366" t="s">
        <v>290</v>
      </c>
      <c r="X366" s="156" t="s">
        <v>431</v>
      </c>
      <c r="Y366" s="11">
        <v>3.5</v>
      </c>
      <c r="Z366" s="11">
        <v>5</v>
      </c>
      <c r="AA366" t="s">
        <v>3</v>
      </c>
      <c r="AB366" s="21" t="s">
        <v>290</v>
      </c>
      <c r="AC366" s="11">
        <v>4</v>
      </c>
      <c r="AD366" s="12">
        <v>3.8340000000000001</v>
      </c>
      <c r="AE366" s="11">
        <v>8.3000000000000004E-2</v>
      </c>
      <c r="AF366" t="s">
        <v>290</v>
      </c>
      <c r="AG366" s="11">
        <v>5</v>
      </c>
      <c r="AH366" s="21" t="s">
        <v>290</v>
      </c>
      <c r="AI366" s="11" t="s">
        <v>3</v>
      </c>
      <c r="AJ366" t="s">
        <v>290</v>
      </c>
      <c r="AK366" s="159" t="s">
        <v>290</v>
      </c>
      <c r="CO366" t="s">
        <v>4184</v>
      </c>
      <c r="CP366">
        <v>6.6224999999999996</v>
      </c>
      <c r="CR366" t="s">
        <v>5562</v>
      </c>
      <c r="CS366" s="16" t="s">
        <v>290</v>
      </c>
      <c r="CT366" s="14">
        <v>1500</v>
      </c>
      <c r="CU366" s="14">
        <v>14</v>
      </c>
      <c r="CV366" s="98">
        <v>14</v>
      </c>
      <c r="CW366" s="98" t="s">
        <v>5398</v>
      </c>
      <c r="CX366" s="103">
        <v>14</v>
      </c>
      <c r="CY366" s="11">
        <v>19.5</v>
      </c>
      <c r="CZ366" s="42">
        <v>2.75</v>
      </c>
      <c r="DA366" s="107">
        <v>1500</v>
      </c>
      <c r="DB366" s="18">
        <v>29.5</v>
      </c>
      <c r="DC366" s="18">
        <v>5.25</v>
      </c>
      <c r="DD366" s="18">
        <v>16.25</v>
      </c>
      <c r="DE366" s="11">
        <v>2.25</v>
      </c>
      <c r="DF366" s="11">
        <v>16</v>
      </c>
      <c r="DG366" s="11">
        <v>2.375</v>
      </c>
      <c r="DH366" s="11">
        <v>25</v>
      </c>
      <c r="DI366" s="42">
        <v>22.5</v>
      </c>
      <c r="DJ366" s="11" t="s">
        <v>174</v>
      </c>
      <c r="DK366" s="43" t="s">
        <v>5344</v>
      </c>
      <c r="DL366" s="90" t="s">
        <v>3796</v>
      </c>
      <c r="DM366" s="18">
        <v>0</v>
      </c>
      <c r="DN366" s="18" t="s">
        <v>5399</v>
      </c>
      <c r="DO366" t="s">
        <v>5105</v>
      </c>
      <c r="DP366">
        <v>16711680</v>
      </c>
      <c r="DQ366" t="s">
        <v>5397</v>
      </c>
      <c r="DR366" s="16" t="s">
        <v>290</v>
      </c>
    </row>
    <row r="367" spans="1:122" x14ac:dyDescent="0.35">
      <c r="A367" s="156" t="s">
        <v>432</v>
      </c>
      <c r="B367" s="11">
        <v>3.5</v>
      </c>
      <c r="C367" s="11">
        <v>10</v>
      </c>
      <c r="D367" t="s">
        <v>3</v>
      </c>
      <c r="E367" s="21" t="s">
        <v>290</v>
      </c>
      <c r="F367" s="11">
        <v>4</v>
      </c>
      <c r="G367" s="12">
        <v>3.76</v>
      </c>
      <c r="H367" s="11">
        <v>0.12</v>
      </c>
      <c r="I367" t="s">
        <v>290</v>
      </c>
      <c r="J367" s="11">
        <v>10</v>
      </c>
      <c r="K367" s="21" t="s">
        <v>290</v>
      </c>
      <c r="L367" s="11" t="s">
        <v>3</v>
      </c>
      <c r="M367" t="s">
        <v>290</v>
      </c>
      <c r="N367" s="159" t="s">
        <v>290</v>
      </c>
      <c r="P367" s="18" t="s">
        <v>290</v>
      </c>
      <c r="Q367" s="18" t="s">
        <v>290</v>
      </c>
      <c r="S367" t="s">
        <v>290</v>
      </c>
      <c r="T367" t="s">
        <v>290</v>
      </c>
      <c r="V367" t="s">
        <v>290</v>
      </c>
      <c r="X367" s="156" t="s">
        <v>432</v>
      </c>
      <c r="Y367" s="11">
        <v>3.5</v>
      </c>
      <c r="Z367" s="11">
        <v>10</v>
      </c>
      <c r="AA367" t="s">
        <v>3</v>
      </c>
      <c r="AB367" s="21" t="s">
        <v>290</v>
      </c>
      <c r="AC367" s="11">
        <v>4</v>
      </c>
      <c r="AD367" s="12">
        <v>3.76</v>
      </c>
      <c r="AE367" s="11">
        <v>0.12</v>
      </c>
      <c r="AF367" t="s">
        <v>290</v>
      </c>
      <c r="AG367" s="11">
        <v>10</v>
      </c>
      <c r="AH367" s="21" t="s">
        <v>290</v>
      </c>
      <c r="AI367" s="11" t="s">
        <v>3</v>
      </c>
      <c r="AJ367" t="s">
        <v>290</v>
      </c>
      <c r="AK367" s="159" t="s">
        <v>290</v>
      </c>
      <c r="CO367" t="s">
        <v>4185</v>
      </c>
      <c r="CP367">
        <v>6.6224999999999996</v>
      </c>
      <c r="CR367" t="s">
        <v>5563</v>
      </c>
      <c r="CS367" s="16" t="s">
        <v>290</v>
      </c>
      <c r="CT367" s="14">
        <v>1500</v>
      </c>
      <c r="CU367" s="14">
        <v>14</v>
      </c>
      <c r="CV367" s="98">
        <v>16</v>
      </c>
      <c r="CW367" s="98" t="s">
        <v>5398</v>
      </c>
      <c r="CX367" s="103">
        <v>14</v>
      </c>
      <c r="CY367" s="11">
        <v>19.5</v>
      </c>
      <c r="CZ367" s="42">
        <v>2.75</v>
      </c>
      <c r="DA367" s="107">
        <v>1500</v>
      </c>
      <c r="DB367" s="18">
        <v>29.5</v>
      </c>
      <c r="DC367" s="18">
        <v>5.25</v>
      </c>
      <c r="DD367" s="18">
        <v>16.25</v>
      </c>
      <c r="DE367" s="11">
        <v>2.25</v>
      </c>
      <c r="DF367" s="11">
        <v>16</v>
      </c>
      <c r="DG367" s="11">
        <v>2.375</v>
      </c>
      <c r="DH367" s="11">
        <v>25</v>
      </c>
      <c r="DI367" s="42">
        <v>22.5</v>
      </c>
      <c r="DJ367" s="11" t="s">
        <v>174</v>
      </c>
      <c r="DK367" s="43" t="s">
        <v>5344</v>
      </c>
      <c r="DL367" s="90" t="s">
        <v>3796</v>
      </c>
      <c r="DM367" s="18">
        <v>0</v>
      </c>
      <c r="DN367" s="18" t="s">
        <v>5399</v>
      </c>
      <c r="DO367" t="s">
        <v>5105</v>
      </c>
      <c r="DP367">
        <v>16711680</v>
      </c>
      <c r="DQ367" t="s">
        <v>5397</v>
      </c>
      <c r="DR367" s="16" t="s">
        <v>290</v>
      </c>
    </row>
    <row r="368" spans="1:122" x14ac:dyDescent="0.35">
      <c r="A368" s="158" t="s">
        <v>433</v>
      </c>
      <c r="B368" s="11">
        <v>3.5</v>
      </c>
      <c r="C368">
        <v>40</v>
      </c>
      <c r="D368" t="s">
        <v>3</v>
      </c>
      <c r="E368" s="21" t="s">
        <v>434</v>
      </c>
      <c r="F368" s="11">
        <v>4</v>
      </c>
      <c r="G368" s="12">
        <v>3.548</v>
      </c>
      <c r="H368" s="11">
        <v>0.22600000000000001</v>
      </c>
      <c r="I368" t="s">
        <v>290</v>
      </c>
      <c r="J368">
        <v>40</v>
      </c>
      <c r="K368" s="21" t="s">
        <v>290</v>
      </c>
      <c r="L368" s="1" t="s">
        <v>3</v>
      </c>
      <c r="M368" t="s">
        <v>290</v>
      </c>
      <c r="N368" s="159" t="s">
        <v>290</v>
      </c>
      <c r="P368" s="18" t="s">
        <v>290</v>
      </c>
      <c r="Q368" s="18" t="s">
        <v>290</v>
      </c>
      <c r="S368" t="s">
        <v>290</v>
      </c>
      <c r="T368" t="s">
        <v>290</v>
      </c>
      <c r="V368" t="s">
        <v>290</v>
      </c>
      <c r="X368" s="158" t="s">
        <v>433</v>
      </c>
      <c r="Y368" s="11">
        <v>3.5</v>
      </c>
      <c r="Z368">
        <v>40</v>
      </c>
      <c r="AA368" t="s">
        <v>3</v>
      </c>
      <c r="AB368" s="21" t="s">
        <v>435</v>
      </c>
      <c r="AC368" s="11">
        <v>4</v>
      </c>
      <c r="AD368" s="12">
        <v>3.548</v>
      </c>
      <c r="AE368" s="11">
        <v>0.22600000000000001</v>
      </c>
      <c r="AF368" t="s">
        <v>290</v>
      </c>
      <c r="AG368">
        <v>40</v>
      </c>
      <c r="AH368" s="21" t="s">
        <v>290</v>
      </c>
      <c r="AI368" s="1" t="s">
        <v>3</v>
      </c>
      <c r="AJ368" t="s">
        <v>290</v>
      </c>
      <c r="AK368" s="159" t="s">
        <v>290</v>
      </c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51"/>
      <c r="CO368" t="s">
        <v>4186</v>
      </c>
      <c r="CP368">
        <v>6.6224999999999996</v>
      </c>
      <c r="CR368" t="s">
        <v>5564</v>
      </c>
      <c r="CS368" s="16" t="s">
        <v>290</v>
      </c>
      <c r="CT368" s="14">
        <v>1500</v>
      </c>
      <c r="CU368" s="14">
        <v>14</v>
      </c>
      <c r="CV368" s="98">
        <v>18</v>
      </c>
      <c r="CW368" s="98" t="s">
        <v>5398</v>
      </c>
      <c r="CX368" s="103">
        <v>14</v>
      </c>
      <c r="CY368" s="11">
        <v>19.5</v>
      </c>
      <c r="CZ368" s="42">
        <v>2.75</v>
      </c>
      <c r="DA368" s="107">
        <v>1500</v>
      </c>
      <c r="DB368" s="18">
        <v>29.5</v>
      </c>
      <c r="DC368" s="18">
        <v>5.25</v>
      </c>
      <c r="DD368" s="18">
        <v>16.25</v>
      </c>
      <c r="DE368" s="11">
        <v>2.25</v>
      </c>
      <c r="DF368" s="11">
        <v>16</v>
      </c>
      <c r="DG368" s="11">
        <v>2.375</v>
      </c>
      <c r="DH368" s="11">
        <v>25</v>
      </c>
      <c r="DI368" s="42">
        <v>22.5</v>
      </c>
      <c r="DJ368" s="11" t="s">
        <v>174</v>
      </c>
      <c r="DK368" s="43" t="s">
        <v>5344</v>
      </c>
      <c r="DL368" s="90" t="s">
        <v>3796</v>
      </c>
      <c r="DM368" s="18">
        <v>0</v>
      </c>
      <c r="DN368" s="18" t="s">
        <v>5399</v>
      </c>
      <c r="DO368" t="s">
        <v>5105</v>
      </c>
      <c r="DP368">
        <v>16711680</v>
      </c>
      <c r="DQ368" t="s">
        <v>5397</v>
      </c>
      <c r="DR368" s="16" t="s">
        <v>290</v>
      </c>
    </row>
    <row r="369" spans="1:122" x14ac:dyDescent="0.35">
      <c r="A369" s="158" t="s">
        <v>6712</v>
      </c>
      <c r="B369" s="11">
        <v>3.5</v>
      </c>
      <c r="C369" t="s">
        <v>6422</v>
      </c>
      <c r="D369" t="s">
        <v>3</v>
      </c>
      <c r="E369" s="21" t="s">
        <v>290</v>
      </c>
      <c r="F369" s="11">
        <v>4</v>
      </c>
      <c r="G369" s="12">
        <v>3.548</v>
      </c>
      <c r="H369" s="11">
        <v>0.22600000000000001</v>
      </c>
      <c r="I369" t="s">
        <v>6422</v>
      </c>
      <c r="J369">
        <v>1</v>
      </c>
      <c r="K369" s="21" t="s">
        <v>290</v>
      </c>
      <c r="L369" s="1" t="s">
        <v>3</v>
      </c>
      <c r="M369" t="s">
        <v>290</v>
      </c>
      <c r="N369" s="159" t="s">
        <v>290</v>
      </c>
      <c r="P369" s="18" t="s">
        <v>290</v>
      </c>
      <c r="Q369" s="18" t="s">
        <v>290</v>
      </c>
      <c r="S369" t="s">
        <v>290</v>
      </c>
      <c r="T369" t="s">
        <v>290</v>
      </c>
      <c r="V369" t="s">
        <v>290</v>
      </c>
      <c r="X369" s="158" t="s">
        <v>6712</v>
      </c>
      <c r="Y369" s="11">
        <v>3.5</v>
      </c>
      <c r="Z369" t="s">
        <v>6422</v>
      </c>
      <c r="AA369" t="s">
        <v>3</v>
      </c>
      <c r="AB369" s="21" t="s">
        <v>290</v>
      </c>
      <c r="AC369" s="11">
        <v>4</v>
      </c>
      <c r="AD369" s="12">
        <v>3.548</v>
      </c>
      <c r="AE369" s="11">
        <v>0.22600000000000001</v>
      </c>
      <c r="AF369" t="s">
        <v>6422</v>
      </c>
      <c r="AG369">
        <v>1</v>
      </c>
      <c r="AH369" s="21" t="s">
        <v>290</v>
      </c>
      <c r="AI369" s="1" t="s">
        <v>3</v>
      </c>
      <c r="AJ369" t="s">
        <v>290</v>
      </c>
      <c r="AK369" s="159" t="s">
        <v>290</v>
      </c>
      <c r="CC369" s="4"/>
      <c r="CD369" s="51"/>
      <c r="CE369" s="51"/>
      <c r="CF369" s="51"/>
      <c r="CG369" s="51"/>
      <c r="CH369" s="51"/>
      <c r="CI369" s="51"/>
      <c r="CJ369" s="51"/>
      <c r="CK369" s="51"/>
      <c r="CO369" t="s">
        <v>4187</v>
      </c>
      <c r="CP369">
        <v>6.6224999999999996</v>
      </c>
      <c r="CR369" t="s">
        <v>5565</v>
      </c>
      <c r="CS369" s="16" t="s">
        <v>290</v>
      </c>
      <c r="CT369" s="49">
        <v>1500</v>
      </c>
      <c r="CU369" s="49">
        <v>14</v>
      </c>
      <c r="CV369" s="99">
        <v>20</v>
      </c>
      <c r="CW369" s="99" t="s">
        <v>5398</v>
      </c>
      <c r="CX369" s="105">
        <v>14</v>
      </c>
      <c r="CY369" s="2">
        <v>19.5</v>
      </c>
      <c r="CZ369" s="50">
        <v>2.75</v>
      </c>
      <c r="DA369" s="107">
        <v>1500</v>
      </c>
      <c r="DB369" s="51">
        <v>29.5</v>
      </c>
      <c r="DC369" s="51">
        <v>5.25</v>
      </c>
      <c r="DD369" s="51">
        <v>16.25</v>
      </c>
      <c r="DE369" s="2">
        <v>2.25</v>
      </c>
      <c r="DF369" s="2">
        <v>16</v>
      </c>
      <c r="DG369" s="2">
        <v>2.375</v>
      </c>
      <c r="DH369" s="2">
        <v>25</v>
      </c>
      <c r="DI369" s="50">
        <v>22.5</v>
      </c>
      <c r="DJ369" s="2" t="s">
        <v>174</v>
      </c>
      <c r="DK369" s="43" t="s">
        <v>5344</v>
      </c>
      <c r="DL369" s="90" t="s">
        <v>3796</v>
      </c>
      <c r="DM369" s="18">
        <v>0</v>
      </c>
      <c r="DN369" s="18" t="s">
        <v>5399</v>
      </c>
      <c r="DO369" t="s">
        <v>5105</v>
      </c>
      <c r="DP369">
        <v>16711680</v>
      </c>
      <c r="DQ369" t="s">
        <v>5397</v>
      </c>
      <c r="DR369" s="16" t="s">
        <v>290</v>
      </c>
    </row>
    <row r="370" spans="1:122" x14ac:dyDescent="0.35">
      <c r="A370" s="158" t="s">
        <v>436</v>
      </c>
      <c r="B370" s="11">
        <v>3.5</v>
      </c>
      <c r="C370">
        <v>80</v>
      </c>
      <c r="D370" t="s">
        <v>3</v>
      </c>
      <c r="E370" s="21" t="s">
        <v>290</v>
      </c>
      <c r="F370" s="11">
        <v>4</v>
      </c>
      <c r="G370" s="12">
        <v>3.3639999999999999</v>
      </c>
      <c r="H370" s="11">
        <v>0.318</v>
      </c>
      <c r="I370" t="s">
        <v>290</v>
      </c>
      <c r="J370">
        <v>80</v>
      </c>
      <c r="K370" s="21" t="s">
        <v>290</v>
      </c>
      <c r="L370" s="1" t="s">
        <v>3</v>
      </c>
      <c r="M370" t="s">
        <v>290</v>
      </c>
      <c r="N370" s="159" t="s">
        <v>290</v>
      </c>
      <c r="P370" s="18" t="s">
        <v>290</v>
      </c>
      <c r="Q370" s="18" t="s">
        <v>290</v>
      </c>
      <c r="S370" t="s">
        <v>290</v>
      </c>
      <c r="T370" t="s">
        <v>290</v>
      </c>
      <c r="V370" t="s">
        <v>290</v>
      </c>
      <c r="X370" s="158" t="s">
        <v>436</v>
      </c>
      <c r="Y370" s="11">
        <v>3.5</v>
      </c>
      <c r="Z370">
        <v>80</v>
      </c>
      <c r="AA370" t="s">
        <v>3</v>
      </c>
      <c r="AB370" s="21" t="s">
        <v>290</v>
      </c>
      <c r="AC370" s="11">
        <v>4</v>
      </c>
      <c r="AD370" s="12">
        <v>3.3639999999999999</v>
      </c>
      <c r="AE370" s="11">
        <v>0.318</v>
      </c>
      <c r="AF370" t="s">
        <v>290</v>
      </c>
      <c r="AG370">
        <v>80</v>
      </c>
      <c r="AH370" s="21" t="s">
        <v>290</v>
      </c>
      <c r="AI370" s="1" t="s">
        <v>3</v>
      </c>
      <c r="AJ370" t="s">
        <v>290</v>
      </c>
      <c r="AK370" s="159" t="s">
        <v>290</v>
      </c>
      <c r="CO370" t="s">
        <v>4188</v>
      </c>
      <c r="CP370">
        <v>6.6224999999999996</v>
      </c>
      <c r="CR370" t="s">
        <v>5566</v>
      </c>
      <c r="CS370" s="16" t="s">
        <v>290</v>
      </c>
      <c r="CT370" s="14">
        <v>1500</v>
      </c>
      <c r="CU370" s="14">
        <v>16</v>
      </c>
      <c r="CV370" s="11">
        <v>12</v>
      </c>
      <c r="CW370" s="11" t="s">
        <v>5398</v>
      </c>
      <c r="CX370" s="103">
        <v>16</v>
      </c>
      <c r="CY370" s="11">
        <v>21.75</v>
      </c>
      <c r="CZ370" s="42">
        <v>2.875</v>
      </c>
      <c r="DA370" s="107">
        <v>1500</v>
      </c>
      <c r="DB370" s="18">
        <v>32.5</v>
      </c>
      <c r="DC370" s="18">
        <v>5.75</v>
      </c>
      <c r="DD370" s="18">
        <v>18.5</v>
      </c>
      <c r="DE370" s="11">
        <v>2.5</v>
      </c>
      <c r="DF370" s="11">
        <v>16</v>
      </c>
      <c r="DG370" s="11">
        <v>2.625</v>
      </c>
      <c r="DH370" s="11">
        <v>27.75</v>
      </c>
      <c r="DI370" s="42">
        <v>22.5</v>
      </c>
      <c r="DJ370" s="11">
        <v>1335</v>
      </c>
      <c r="DK370" s="43" t="s">
        <v>5350</v>
      </c>
      <c r="DL370" s="90" t="s">
        <v>3796</v>
      </c>
      <c r="DM370" s="18">
        <v>0</v>
      </c>
      <c r="DN370" s="18" t="s">
        <v>5399</v>
      </c>
      <c r="DO370" t="s">
        <v>5108</v>
      </c>
      <c r="DP370">
        <v>16776960</v>
      </c>
      <c r="DQ370" t="s">
        <v>5397</v>
      </c>
      <c r="DR370" s="16" t="s">
        <v>290</v>
      </c>
    </row>
    <row r="371" spans="1:122" x14ac:dyDescent="0.35">
      <c r="A371" s="158" t="s">
        <v>437</v>
      </c>
      <c r="B371" s="11">
        <v>3.5</v>
      </c>
      <c r="C371" s="11" t="s">
        <v>272</v>
      </c>
      <c r="D371" t="s">
        <v>3</v>
      </c>
      <c r="E371" s="21" t="s">
        <v>290</v>
      </c>
      <c r="F371" s="11">
        <v>4</v>
      </c>
      <c r="G371" s="12">
        <v>3.3639999999999999</v>
      </c>
      <c r="H371" s="11">
        <v>0.318</v>
      </c>
      <c r="I371" t="s">
        <v>272</v>
      </c>
      <c r="J371" s="11">
        <v>2</v>
      </c>
      <c r="K371" s="21" t="s">
        <v>290</v>
      </c>
      <c r="L371" s="1" t="s">
        <v>3</v>
      </c>
      <c r="M371" t="s">
        <v>290</v>
      </c>
      <c r="N371" s="159" t="s">
        <v>290</v>
      </c>
      <c r="P371" s="18" t="s">
        <v>290</v>
      </c>
      <c r="Q371" s="18" t="s">
        <v>290</v>
      </c>
      <c r="S371" t="s">
        <v>290</v>
      </c>
      <c r="T371" t="s">
        <v>290</v>
      </c>
      <c r="V371" t="s">
        <v>290</v>
      </c>
      <c r="X371" s="158" t="s">
        <v>437</v>
      </c>
      <c r="Y371" s="11">
        <v>3.5</v>
      </c>
      <c r="Z371" s="11" t="s">
        <v>272</v>
      </c>
      <c r="AA371" t="s">
        <v>3</v>
      </c>
      <c r="AB371" s="21" t="s">
        <v>290</v>
      </c>
      <c r="AC371" s="11">
        <v>4</v>
      </c>
      <c r="AD371" s="12">
        <v>3.3639999999999999</v>
      </c>
      <c r="AE371" s="11">
        <v>0.318</v>
      </c>
      <c r="AF371" t="s">
        <v>272</v>
      </c>
      <c r="AG371" s="11">
        <v>2</v>
      </c>
      <c r="AH371" s="21" t="s">
        <v>290</v>
      </c>
      <c r="AI371" s="1" t="s">
        <v>3</v>
      </c>
      <c r="AJ371" t="s">
        <v>290</v>
      </c>
      <c r="AK371" s="159" t="s">
        <v>290</v>
      </c>
      <c r="CO371" t="s">
        <v>4189</v>
      </c>
      <c r="CP371">
        <v>6.6224999999999996</v>
      </c>
      <c r="CR371" t="s">
        <v>5567</v>
      </c>
      <c r="CS371" s="16" t="s">
        <v>290</v>
      </c>
      <c r="CT371" s="14">
        <v>1500</v>
      </c>
      <c r="CU371" s="14">
        <v>16</v>
      </c>
      <c r="CV371" s="98">
        <v>14</v>
      </c>
      <c r="CW371" s="98" t="s">
        <v>5398</v>
      </c>
      <c r="CX371" s="103">
        <v>16</v>
      </c>
      <c r="CY371" s="11">
        <v>21.75</v>
      </c>
      <c r="CZ371" s="42">
        <v>2.875</v>
      </c>
      <c r="DA371" s="107">
        <v>1500</v>
      </c>
      <c r="DB371" s="18">
        <v>32.5</v>
      </c>
      <c r="DC371" s="18">
        <v>5.75</v>
      </c>
      <c r="DD371" s="18">
        <v>18.5</v>
      </c>
      <c r="DE371" s="11">
        <v>2.5</v>
      </c>
      <c r="DF371" s="11">
        <v>16</v>
      </c>
      <c r="DG371" s="11">
        <v>2.625</v>
      </c>
      <c r="DH371" s="11">
        <v>27.75</v>
      </c>
      <c r="DI371" s="42">
        <v>22.5</v>
      </c>
      <c r="DJ371" s="11" t="s">
        <v>174</v>
      </c>
      <c r="DK371" s="43" t="s">
        <v>5350</v>
      </c>
      <c r="DL371" s="90" t="s">
        <v>3796</v>
      </c>
      <c r="DM371" s="18">
        <v>0</v>
      </c>
      <c r="DN371" s="18" t="s">
        <v>5399</v>
      </c>
      <c r="DO371" t="s">
        <v>5108</v>
      </c>
      <c r="DP371">
        <v>16776960</v>
      </c>
      <c r="DQ371" t="s">
        <v>5397</v>
      </c>
      <c r="DR371" s="16" t="s">
        <v>290</v>
      </c>
    </row>
    <row r="372" spans="1:122" x14ac:dyDescent="0.35">
      <c r="A372" s="160" t="s">
        <v>438</v>
      </c>
      <c r="B372" s="2">
        <v>3.5</v>
      </c>
      <c r="C372" s="4" t="s">
        <v>273</v>
      </c>
      <c r="D372" s="4" t="s">
        <v>3</v>
      </c>
      <c r="E372" s="23" t="s">
        <v>290</v>
      </c>
      <c r="F372" s="2">
        <v>4</v>
      </c>
      <c r="G372" s="3">
        <v>2.7279999999999998</v>
      </c>
      <c r="H372" s="2">
        <v>0.63600000000000001</v>
      </c>
      <c r="I372" s="2" t="s">
        <v>273</v>
      </c>
      <c r="J372" s="4">
        <v>4</v>
      </c>
      <c r="K372" s="23" t="s">
        <v>290</v>
      </c>
      <c r="L372" s="6" t="s">
        <v>3</v>
      </c>
      <c r="M372" s="4" t="s">
        <v>290</v>
      </c>
      <c r="N372" s="161" t="s">
        <v>290</v>
      </c>
      <c r="P372" s="18" t="s">
        <v>290</v>
      </c>
      <c r="Q372" s="18" t="s">
        <v>290</v>
      </c>
      <c r="S372" t="s">
        <v>290</v>
      </c>
      <c r="T372" t="s">
        <v>290</v>
      </c>
      <c r="V372" t="s">
        <v>290</v>
      </c>
      <c r="X372" s="160" t="s">
        <v>438</v>
      </c>
      <c r="Y372" s="2">
        <v>3.5</v>
      </c>
      <c r="Z372" s="4" t="s">
        <v>273</v>
      </c>
      <c r="AA372" s="4" t="s">
        <v>3</v>
      </c>
      <c r="AB372" s="23" t="s">
        <v>290</v>
      </c>
      <c r="AC372" s="2">
        <v>4</v>
      </c>
      <c r="AD372" s="3">
        <v>2.7279999999999998</v>
      </c>
      <c r="AE372" s="2">
        <v>0.63600000000000001</v>
      </c>
      <c r="AF372" s="2" t="s">
        <v>273</v>
      </c>
      <c r="AG372" s="4">
        <v>4</v>
      </c>
      <c r="AH372" s="23" t="s">
        <v>290</v>
      </c>
      <c r="AI372" s="6" t="s">
        <v>3</v>
      </c>
      <c r="AJ372" s="4" t="s">
        <v>290</v>
      </c>
      <c r="AK372" s="161" t="s">
        <v>290</v>
      </c>
      <c r="CO372" t="s">
        <v>4190</v>
      </c>
      <c r="CP372">
        <v>6.6224999999999996</v>
      </c>
      <c r="CR372" t="s">
        <v>5568</v>
      </c>
      <c r="CS372" s="16" t="s">
        <v>290</v>
      </c>
      <c r="CT372" s="14">
        <v>1500</v>
      </c>
      <c r="CU372" s="14">
        <v>16</v>
      </c>
      <c r="CV372" s="98">
        <v>16</v>
      </c>
      <c r="CW372" s="98" t="s">
        <v>5398</v>
      </c>
      <c r="CX372" s="103">
        <v>16</v>
      </c>
      <c r="CY372" s="11">
        <v>21.75</v>
      </c>
      <c r="CZ372" s="42">
        <v>2.875</v>
      </c>
      <c r="DA372" s="107">
        <v>1500</v>
      </c>
      <c r="DB372" s="18">
        <v>32.5</v>
      </c>
      <c r="DC372" s="18">
        <v>5.75</v>
      </c>
      <c r="DD372" s="18">
        <v>18.5</v>
      </c>
      <c r="DE372" s="11">
        <v>2.5</v>
      </c>
      <c r="DF372" s="11">
        <v>16</v>
      </c>
      <c r="DG372" s="11">
        <v>2.625</v>
      </c>
      <c r="DH372" s="11">
        <v>27.75</v>
      </c>
      <c r="DI372" s="42">
        <v>22.5</v>
      </c>
      <c r="DJ372" s="11" t="s">
        <v>174</v>
      </c>
      <c r="DK372" s="43" t="s">
        <v>5350</v>
      </c>
      <c r="DL372" s="90" t="s">
        <v>3796</v>
      </c>
      <c r="DM372" s="18">
        <v>0</v>
      </c>
      <c r="DN372" s="18" t="s">
        <v>5399</v>
      </c>
      <c r="DO372" t="s">
        <v>5108</v>
      </c>
      <c r="DP372">
        <v>16776960</v>
      </c>
      <c r="DQ372" t="s">
        <v>5397</v>
      </c>
      <c r="DR372" s="16" t="s">
        <v>290</v>
      </c>
    </row>
    <row r="373" spans="1:122" x14ac:dyDescent="0.35">
      <c r="A373" s="156" t="s">
        <v>439</v>
      </c>
      <c r="B373" s="11">
        <v>4</v>
      </c>
      <c r="C373" s="11">
        <v>5</v>
      </c>
      <c r="D373" t="s">
        <v>3</v>
      </c>
      <c r="E373" s="21" t="s">
        <v>290</v>
      </c>
      <c r="F373" s="11">
        <v>4.5</v>
      </c>
      <c r="G373" s="12">
        <v>4.3339999999999996</v>
      </c>
      <c r="H373" s="11">
        <v>8.3000000000000004E-2</v>
      </c>
      <c r="I373" t="s">
        <v>290</v>
      </c>
      <c r="J373" s="11">
        <v>5</v>
      </c>
      <c r="K373" s="21" t="s">
        <v>290</v>
      </c>
      <c r="L373" s="11" t="s">
        <v>3</v>
      </c>
      <c r="M373" t="s">
        <v>290</v>
      </c>
      <c r="N373" s="159" t="s">
        <v>290</v>
      </c>
      <c r="P373" s="18" t="s">
        <v>290</v>
      </c>
      <c r="Q373" s="18" t="s">
        <v>290</v>
      </c>
      <c r="S373" t="s">
        <v>290</v>
      </c>
      <c r="T373" t="s">
        <v>290</v>
      </c>
      <c r="V373" t="s">
        <v>290</v>
      </c>
      <c r="X373" s="156" t="s">
        <v>439</v>
      </c>
      <c r="Y373" s="11">
        <v>4</v>
      </c>
      <c r="Z373" s="11">
        <v>5</v>
      </c>
      <c r="AA373" t="s">
        <v>3</v>
      </c>
      <c r="AB373" s="21" t="s">
        <v>290</v>
      </c>
      <c r="AC373" s="11">
        <v>4.5</v>
      </c>
      <c r="AD373" s="12">
        <v>4.3339999999999996</v>
      </c>
      <c r="AE373" s="11">
        <v>8.3000000000000004E-2</v>
      </c>
      <c r="AF373" t="s">
        <v>290</v>
      </c>
      <c r="AG373" s="11">
        <v>5</v>
      </c>
      <c r="AH373" s="21" t="s">
        <v>290</v>
      </c>
      <c r="AI373" s="11" t="s">
        <v>3</v>
      </c>
      <c r="AJ373" t="s">
        <v>290</v>
      </c>
      <c r="AK373" s="159" t="s">
        <v>290</v>
      </c>
      <c r="CO373" t="s">
        <v>4191</v>
      </c>
      <c r="CP373">
        <v>6.6224999999999996</v>
      </c>
      <c r="CR373" t="s">
        <v>5569</v>
      </c>
      <c r="CS373" s="16" t="s">
        <v>290</v>
      </c>
      <c r="CT373" s="14">
        <v>1500</v>
      </c>
      <c r="CU373" s="14">
        <v>16</v>
      </c>
      <c r="CV373" s="98">
        <v>18</v>
      </c>
      <c r="CW373" s="98" t="s">
        <v>5398</v>
      </c>
      <c r="CX373" s="103">
        <v>16</v>
      </c>
      <c r="CY373" s="11">
        <v>21.75</v>
      </c>
      <c r="CZ373" s="42">
        <v>2.875</v>
      </c>
      <c r="DA373" s="107">
        <v>1500</v>
      </c>
      <c r="DB373" s="18">
        <v>32.5</v>
      </c>
      <c r="DC373" s="18">
        <v>5.75</v>
      </c>
      <c r="DD373" s="18">
        <v>18.5</v>
      </c>
      <c r="DE373" s="11">
        <v>2.5</v>
      </c>
      <c r="DF373" s="11">
        <v>16</v>
      </c>
      <c r="DG373" s="11">
        <v>2.625</v>
      </c>
      <c r="DH373" s="11">
        <v>27.75</v>
      </c>
      <c r="DI373" s="42">
        <v>22.5</v>
      </c>
      <c r="DJ373" s="11" t="s">
        <v>174</v>
      </c>
      <c r="DK373" s="43" t="s">
        <v>5350</v>
      </c>
      <c r="DL373" s="90" t="s">
        <v>3796</v>
      </c>
      <c r="DM373" s="18">
        <v>0</v>
      </c>
      <c r="DN373" s="18" t="s">
        <v>5399</v>
      </c>
      <c r="DO373" t="s">
        <v>5108</v>
      </c>
      <c r="DP373">
        <v>16776960</v>
      </c>
      <c r="DQ373" t="s">
        <v>5397</v>
      </c>
      <c r="DR373" s="16" t="s">
        <v>290</v>
      </c>
    </row>
    <row r="374" spans="1:122" x14ac:dyDescent="0.35">
      <c r="A374" s="156" t="s">
        <v>440</v>
      </c>
      <c r="B374" s="11">
        <v>4</v>
      </c>
      <c r="C374" s="11">
        <v>10</v>
      </c>
      <c r="D374" t="s">
        <v>3</v>
      </c>
      <c r="E374" s="21" t="s">
        <v>290</v>
      </c>
      <c r="F374" s="11">
        <v>4.5</v>
      </c>
      <c r="G374" s="12">
        <v>4.26</v>
      </c>
      <c r="H374" s="11">
        <v>0.12</v>
      </c>
      <c r="I374" t="s">
        <v>290</v>
      </c>
      <c r="J374" s="11">
        <v>10</v>
      </c>
      <c r="K374" s="21" t="s">
        <v>290</v>
      </c>
      <c r="L374" s="11" t="s">
        <v>3</v>
      </c>
      <c r="M374" t="s">
        <v>290</v>
      </c>
      <c r="N374" s="159" t="s">
        <v>290</v>
      </c>
      <c r="P374" s="18" t="s">
        <v>290</v>
      </c>
      <c r="Q374" s="18" t="s">
        <v>290</v>
      </c>
      <c r="S374" t="s">
        <v>290</v>
      </c>
      <c r="T374" t="s">
        <v>290</v>
      </c>
      <c r="V374" t="s">
        <v>290</v>
      </c>
      <c r="X374" s="156" t="s">
        <v>440</v>
      </c>
      <c r="Y374" s="11">
        <v>4</v>
      </c>
      <c r="Z374" s="11">
        <v>10</v>
      </c>
      <c r="AA374" t="s">
        <v>3</v>
      </c>
      <c r="AB374" s="21" t="s">
        <v>290</v>
      </c>
      <c r="AC374" s="11">
        <v>4.5</v>
      </c>
      <c r="AD374" s="12">
        <v>4.26</v>
      </c>
      <c r="AE374" s="11">
        <v>0.12</v>
      </c>
      <c r="AF374" t="s">
        <v>290</v>
      </c>
      <c r="AG374" s="11">
        <v>10</v>
      </c>
      <c r="AH374" s="21" t="s">
        <v>290</v>
      </c>
      <c r="AI374" s="11" t="s">
        <v>3</v>
      </c>
      <c r="AJ374" t="s">
        <v>290</v>
      </c>
      <c r="AK374" s="159" t="s">
        <v>290</v>
      </c>
      <c r="CO374" t="s">
        <v>4192</v>
      </c>
      <c r="CP374">
        <v>2.31</v>
      </c>
      <c r="CR374" t="s">
        <v>5570</v>
      </c>
      <c r="CS374" s="16" t="s">
        <v>290</v>
      </c>
      <c r="CT374" s="49">
        <v>1500</v>
      </c>
      <c r="CU374" s="49">
        <v>16</v>
      </c>
      <c r="CV374" s="99">
        <v>20</v>
      </c>
      <c r="CW374" s="99" t="s">
        <v>5398</v>
      </c>
      <c r="CX374" s="105">
        <v>16</v>
      </c>
      <c r="CY374" s="2">
        <v>21.75</v>
      </c>
      <c r="CZ374" s="50">
        <v>2.875</v>
      </c>
      <c r="DA374" s="107">
        <v>1500</v>
      </c>
      <c r="DB374" s="51">
        <v>32.5</v>
      </c>
      <c r="DC374" s="51">
        <v>5.75</v>
      </c>
      <c r="DD374" s="51">
        <v>18.5</v>
      </c>
      <c r="DE374" s="2">
        <v>2.5</v>
      </c>
      <c r="DF374" s="2">
        <v>16</v>
      </c>
      <c r="DG374" s="2">
        <v>2.625</v>
      </c>
      <c r="DH374" s="2">
        <v>27.75</v>
      </c>
      <c r="DI374" s="50">
        <v>22.5</v>
      </c>
      <c r="DJ374" s="2" t="s">
        <v>174</v>
      </c>
      <c r="DK374" s="43" t="s">
        <v>5350</v>
      </c>
      <c r="DL374" s="90" t="s">
        <v>3796</v>
      </c>
      <c r="DM374" s="18">
        <v>0</v>
      </c>
      <c r="DN374" s="18" t="s">
        <v>5399</v>
      </c>
      <c r="DO374" t="s">
        <v>5108</v>
      </c>
      <c r="DP374">
        <v>16776960</v>
      </c>
      <c r="DQ374" t="s">
        <v>5397</v>
      </c>
      <c r="DR374" s="16" t="s">
        <v>290</v>
      </c>
    </row>
    <row r="375" spans="1:122" x14ac:dyDescent="0.35">
      <c r="A375" s="158" t="s">
        <v>441</v>
      </c>
      <c r="B375" s="11">
        <v>4</v>
      </c>
      <c r="C375">
        <v>40</v>
      </c>
      <c r="D375" t="s">
        <v>3</v>
      </c>
      <c r="E375" s="21" t="s">
        <v>442</v>
      </c>
      <c r="F375" s="11">
        <v>4.5</v>
      </c>
      <c r="G375" s="12">
        <v>4.0259999999999998</v>
      </c>
      <c r="H375" s="11">
        <v>0.23699999999999999</v>
      </c>
      <c r="I375" t="s">
        <v>290</v>
      </c>
      <c r="J375">
        <v>40</v>
      </c>
      <c r="K375" s="21" t="s">
        <v>290</v>
      </c>
      <c r="L375" s="1" t="s">
        <v>3</v>
      </c>
      <c r="M375" t="s">
        <v>290</v>
      </c>
      <c r="N375" s="159" t="s">
        <v>290</v>
      </c>
      <c r="P375" s="18" t="s">
        <v>290</v>
      </c>
      <c r="Q375" s="18" t="s">
        <v>290</v>
      </c>
      <c r="S375" t="s">
        <v>290</v>
      </c>
      <c r="T375" t="s">
        <v>290</v>
      </c>
      <c r="V375" t="s">
        <v>290</v>
      </c>
      <c r="X375" s="158" t="s">
        <v>441</v>
      </c>
      <c r="Y375" s="11">
        <v>4</v>
      </c>
      <c r="Z375">
        <v>40</v>
      </c>
      <c r="AA375" t="s">
        <v>3</v>
      </c>
      <c r="AB375" s="21" t="s">
        <v>443</v>
      </c>
      <c r="AC375" s="11">
        <v>4.5</v>
      </c>
      <c r="AD375" s="12">
        <v>4.0259999999999998</v>
      </c>
      <c r="AE375" s="11">
        <v>0.23699999999999999</v>
      </c>
      <c r="AF375" t="s">
        <v>290</v>
      </c>
      <c r="AG375">
        <v>40</v>
      </c>
      <c r="AH375" s="21" t="s">
        <v>290</v>
      </c>
      <c r="AI375" s="1" t="s">
        <v>3</v>
      </c>
      <c r="AJ375" t="s">
        <v>290</v>
      </c>
      <c r="AK375" s="159" t="s">
        <v>290</v>
      </c>
      <c r="CO375" t="s">
        <v>4193</v>
      </c>
      <c r="CP375">
        <v>2.31</v>
      </c>
      <c r="CR375" t="s">
        <v>5571</v>
      </c>
      <c r="CS375" s="16" t="s">
        <v>290</v>
      </c>
      <c r="CT375" s="14">
        <v>1500</v>
      </c>
      <c r="CU375" s="14">
        <v>18</v>
      </c>
      <c r="CV375" s="11">
        <v>12</v>
      </c>
      <c r="CW375" s="11" t="s">
        <v>5398</v>
      </c>
      <c r="CX375" s="103">
        <v>18</v>
      </c>
      <c r="CY375" s="11">
        <v>23.5</v>
      </c>
      <c r="CZ375" s="42">
        <v>2.75</v>
      </c>
      <c r="DA375" s="107">
        <v>1500</v>
      </c>
      <c r="DB375" s="18">
        <v>36</v>
      </c>
      <c r="DC375" s="18">
        <v>6.375</v>
      </c>
      <c r="DD375" s="18">
        <v>21</v>
      </c>
      <c r="DE375" s="11">
        <v>2.75</v>
      </c>
      <c r="DF375" s="11">
        <v>16</v>
      </c>
      <c r="DG375" s="11">
        <v>2.875</v>
      </c>
      <c r="DH375" s="11">
        <v>30.5</v>
      </c>
      <c r="DI375" s="42">
        <v>22.5</v>
      </c>
      <c r="DJ375" s="11">
        <v>1750</v>
      </c>
      <c r="DK375" s="43" t="s">
        <v>5356</v>
      </c>
      <c r="DL375" s="90" t="s">
        <v>3796</v>
      </c>
      <c r="DM375" s="18">
        <v>0</v>
      </c>
      <c r="DN375" s="18" t="s">
        <v>5399</v>
      </c>
      <c r="DO375" t="s">
        <v>5111</v>
      </c>
      <c r="DP375">
        <v>16711935</v>
      </c>
      <c r="DQ375" t="s">
        <v>5397</v>
      </c>
      <c r="DR375" s="16" t="s">
        <v>290</v>
      </c>
    </row>
    <row r="376" spans="1:122" x14ac:dyDescent="0.35">
      <c r="A376" s="158" t="s">
        <v>6713</v>
      </c>
      <c r="B376" s="11">
        <v>4</v>
      </c>
      <c r="C376" t="s">
        <v>6422</v>
      </c>
      <c r="D376" t="s">
        <v>3</v>
      </c>
      <c r="E376" s="21" t="s">
        <v>290</v>
      </c>
      <c r="F376" s="11">
        <v>4.5</v>
      </c>
      <c r="G376" s="12">
        <v>4.0259999999999998</v>
      </c>
      <c r="H376" s="11">
        <v>0.23699999999999999</v>
      </c>
      <c r="I376" t="s">
        <v>6422</v>
      </c>
      <c r="J376">
        <v>1</v>
      </c>
      <c r="K376" s="21" t="s">
        <v>290</v>
      </c>
      <c r="L376" s="1" t="s">
        <v>3</v>
      </c>
      <c r="M376" t="s">
        <v>290</v>
      </c>
      <c r="N376" s="159" t="s">
        <v>290</v>
      </c>
      <c r="P376" s="18" t="s">
        <v>290</v>
      </c>
      <c r="Q376" s="18" t="s">
        <v>290</v>
      </c>
      <c r="S376" t="s">
        <v>290</v>
      </c>
      <c r="T376" t="s">
        <v>290</v>
      </c>
      <c r="V376" t="s">
        <v>290</v>
      </c>
      <c r="X376" s="158" t="s">
        <v>6713</v>
      </c>
      <c r="Y376" s="11">
        <v>4</v>
      </c>
      <c r="Z376" t="s">
        <v>6422</v>
      </c>
      <c r="AA376" t="s">
        <v>3</v>
      </c>
      <c r="AB376" s="21" t="s">
        <v>290</v>
      </c>
      <c r="AC376" s="11">
        <v>4.5</v>
      </c>
      <c r="AD376" s="12">
        <v>4.0259999999999998</v>
      </c>
      <c r="AE376" s="11">
        <v>0.23699999999999999</v>
      </c>
      <c r="AF376" t="s">
        <v>6422</v>
      </c>
      <c r="AG376">
        <v>1</v>
      </c>
      <c r="AH376" s="21" t="s">
        <v>290</v>
      </c>
      <c r="AI376" s="1" t="s">
        <v>3</v>
      </c>
      <c r="AJ376" t="s">
        <v>290</v>
      </c>
      <c r="AK376" s="159" t="s">
        <v>290</v>
      </c>
      <c r="CO376" t="s">
        <v>4194</v>
      </c>
      <c r="CP376">
        <v>2.31</v>
      </c>
      <c r="CR376" t="s">
        <v>5572</v>
      </c>
      <c r="CS376" s="16" t="s">
        <v>290</v>
      </c>
      <c r="CT376" s="14">
        <v>1500</v>
      </c>
      <c r="CU376" s="14">
        <v>18</v>
      </c>
      <c r="CV376" s="98">
        <v>14</v>
      </c>
      <c r="CW376" s="98" t="s">
        <v>5398</v>
      </c>
      <c r="CX376" s="103">
        <v>18</v>
      </c>
      <c r="CY376" s="11">
        <v>23.5</v>
      </c>
      <c r="CZ376" s="42">
        <v>2.75</v>
      </c>
      <c r="DA376" s="107">
        <v>1500</v>
      </c>
      <c r="DB376" s="18">
        <v>36</v>
      </c>
      <c r="DC376" s="18">
        <v>6.375</v>
      </c>
      <c r="DD376" s="18">
        <v>21</v>
      </c>
      <c r="DE376" s="11">
        <v>2.75</v>
      </c>
      <c r="DF376" s="11">
        <v>16</v>
      </c>
      <c r="DG376" s="11">
        <v>2.875</v>
      </c>
      <c r="DH376" s="11">
        <v>30.5</v>
      </c>
      <c r="DI376" s="42">
        <v>22.5</v>
      </c>
      <c r="DJ376" s="11" t="s">
        <v>174</v>
      </c>
      <c r="DK376" s="43" t="s">
        <v>5356</v>
      </c>
      <c r="DL376" s="90" t="s">
        <v>3796</v>
      </c>
      <c r="DM376" s="18">
        <v>0</v>
      </c>
      <c r="DN376" s="18" t="s">
        <v>5399</v>
      </c>
      <c r="DO376" t="s">
        <v>5111</v>
      </c>
      <c r="DP376">
        <v>16711935</v>
      </c>
      <c r="DQ376" t="s">
        <v>5397</v>
      </c>
      <c r="DR376" s="16" t="s">
        <v>290</v>
      </c>
    </row>
    <row r="377" spans="1:122" x14ac:dyDescent="0.35">
      <c r="A377" s="158" t="s">
        <v>444</v>
      </c>
      <c r="B377" s="11">
        <v>4</v>
      </c>
      <c r="C377">
        <v>60</v>
      </c>
      <c r="D377" t="s">
        <v>3</v>
      </c>
      <c r="E377" s="21" t="s">
        <v>290</v>
      </c>
      <c r="F377" s="11">
        <v>4.5</v>
      </c>
      <c r="G377" s="12">
        <v>3.9379999999999997</v>
      </c>
      <c r="H377" s="11">
        <v>0.28100000000000003</v>
      </c>
      <c r="I377" t="s">
        <v>290</v>
      </c>
      <c r="J377">
        <v>60</v>
      </c>
      <c r="K377" s="21" t="s">
        <v>290</v>
      </c>
      <c r="L377" s="1" t="s">
        <v>3</v>
      </c>
      <c r="M377" t="s">
        <v>290</v>
      </c>
      <c r="N377" s="159" t="s">
        <v>290</v>
      </c>
      <c r="P377" s="18" t="s">
        <v>290</v>
      </c>
      <c r="Q377" s="18" t="s">
        <v>290</v>
      </c>
      <c r="S377" t="s">
        <v>290</v>
      </c>
      <c r="T377" t="s">
        <v>290</v>
      </c>
      <c r="V377" t="s">
        <v>290</v>
      </c>
      <c r="X377" s="158" t="s">
        <v>444</v>
      </c>
      <c r="Y377" s="11">
        <v>4</v>
      </c>
      <c r="Z377">
        <v>60</v>
      </c>
      <c r="AA377" t="s">
        <v>3</v>
      </c>
      <c r="AB377" s="21" t="s">
        <v>290</v>
      </c>
      <c r="AC377" s="11">
        <v>4.5</v>
      </c>
      <c r="AD377" s="12">
        <v>3.9379999999999997</v>
      </c>
      <c r="AE377" s="11">
        <v>0.28100000000000003</v>
      </c>
      <c r="AF377" t="s">
        <v>290</v>
      </c>
      <c r="AG377">
        <v>60</v>
      </c>
      <c r="AH377" s="21" t="s">
        <v>290</v>
      </c>
      <c r="AI377" s="1" t="s">
        <v>3</v>
      </c>
      <c r="AJ377" t="s">
        <v>290</v>
      </c>
      <c r="AK377" s="159" t="s">
        <v>290</v>
      </c>
      <c r="CO377" t="s">
        <v>4195</v>
      </c>
      <c r="CP377">
        <v>2.31</v>
      </c>
      <c r="CR377" t="s">
        <v>5573</v>
      </c>
      <c r="CS377" s="16" t="s">
        <v>290</v>
      </c>
      <c r="CT377" s="14">
        <v>1500</v>
      </c>
      <c r="CU377" s="14">
        <v>18</v>
      </c>
      <c r="CV377" s="98">
        <v>16</v>
      </c>
      <c r="CW377" s="98" t="s">
        <v>5398</v>
      </c>
      <c r="CX377" s="103">
        <v>18</v>
      </c>
      <c r="CY377" s="11">
        <v>23.5</v>
      </c>
      <c r="CZ377" s="42">
        <v>2.75</v>
      </c>
      <c r="DA377" s="107">
        <v>1500</v>
      </c>
      <c r="DB377" s="18">
        <v>36</v>
      </c>
      <c r="DC377" s="18">
        <v>6.375</v>
      </c>
      <c r="DD377" s="18">
        <v>21</v>
      </c>
      <c r="DE377" s="11">
        <v>2.75</v>
      </c>
      <c r="DF377" s="11">
        <v>16</v>
      </c>
      <c r="DG377" s="11">
        <v>2.875</v>
      </c>
      <c r="DH377" s="11">
        <v>30.5</v>
      </c>
      <c r="DI377" s="42">
        <v>22.5</v>
      </c>
      <c r="DJ377" s="11" t="s">
        <v>174</v>
      </c>
      <c r="DK377" s="43" t="s">
        <v>5356</v>
      </c>
      <c r="DL377" s="90" t="s">
        <v>3796</v>
      </c>
      <c r="DM377" s="18">
        <v>0</v>
      </c>
      <c r="DN377" s="18" t="s">
        <v>5399</v>
      </c>
      <c r="DO377" t="s">
        <v>5111</v>
      </c>
      <c r="DP377">
        <v>16711935</v>
      </c>
      <c r="DQ377" t="s">
        <v>5397</v>
      </c>
      <c r="DR377" s="16" t="s">
        <v>290</v>
      </c>
    </row>
    <row r="378" spans="1:122" x14ac:dyDescent="0.35">
      <c r="A378" s="158" t="s">
        <v>445</v>
      </c>
      <c r="B378" s="11">
        <v>4</v>
      </c>
      <c r="C378">
        <v>80</v>
      </c>
      <c r="D378" t="s">
        <v>3</v>
      </c>
      <c r="E378" s="21" t="s">
        <v>446</v>
      </c>
      <c r="F378" s="11">
        <v>4.5</v>
      </c>
      <c r="G378" s="12">
        <v>3.8260000000000001</v>
      </c>
      <c r="H378" s="11">
        <v>0.33700000000000002</v>
      </c>
      <c r="I378" t="s">
        <v>290</v>
      </c>
      <c r="J378">
        <v>80</v>
      </c>
      <c r="K378" s="21" t="s">
        <v>290</v>
      </c>
      <c r="L378" s="1" t="s">
        <v>3</v>
      </c>
      <c r="M378" t="s">
        <v>290</v>
      </c>
      <c r="N378" s="159" t="s">
        <v>290</v>
      </c>
      <c r="P378" s="18" t="s">
        <v>290</v>
      </c>
      <c r="Q378" s="18" t="s">
        <v>290</v>
      </c>
      <c r="S378" t="s">
        <v>290</v>
      </c>
      <c r="T378" t="s">
        <v>290</v>
      </c>
      <c r="V378" t="s">
        <v>290</v>
      </c>
      <c r="X378" s="158" t="s">
        <v>445</v>
      </c>
      <c r="Y378" s="11">
        <v>4</v>
      </c>
      <c r="Z378">
        <v>80</v>
      </c>
      <c r="AA378" t="s">
        <v>3</v>
      </c>
      <c r="AB378" s="21" t="s">
        <v>447</v>
      </c>
      <c r="AC378" s="11">
        <v>4.5</v>
      </c>
      <c r="AD378" s="12">
        <v>3.8260000000000001</v>
      </c>
      <c r="AE378" s="11">
        <v>0.33700000000000002</v>
      </c>
      <c r="AF378" t="s">
        <v>290</v>
      </c>
      <c r="AG378">
        <v>80</v>
      </c>
      <c r="AH378" s="21" t="s">
        <v>290</v>
      </c>
      <c r="AI378" s="1" t="s">
        <v>3</v>
      </c>
      <c r="AJ378" t="s">
        <v>290</v>
      </c>
      <c r="AK378" s="159" t="s">
        <v>290</v>
      </c>
      <c r="CO378" t="s">
        <v>4196</v>
      </c>
      <c r="CP378">
        <v>2.31</v>
      </c>
      <c r="CR378" t="s">
        <v>5574</v>
      </c>
      <c r="CS378" s="16" t="s">
        <v>290</v>
      </c>
      <c r="CT378" s="14">
        <v>1500</v>
      </c>
      <c r="CU378" s="14">
        <v>18</v>
      </c>
      <c r="CV378" s="98">
        <v>18</v>
      </c>
      <c r="CW378" s="98" t="s">
        <v>5398</v>
      </c>
      <c r="CX378" s="103">
        <v>18</v>
      </c>
      <c r="CY378" s="11">
        <v>23.5</v>
      </c>
      <c r="CZ378" s="42">
        <v>2.75</v>
      </c>
      <c r="DA378" s="107">
        <v>1500</v>
      </c>
      <c r="DB378" s="18">
        <v>36</v>
      </c>
      <c r="DC378" s="18">
        <v>6.375</v>
      </c>
      <c r="DD378" s="18">
        <v>21</v>
      </c>
      <c r="DE378" s="11">
        <v>2.75</v>
      </c>
      <c r="DF378" s="11">
        <v>16</v>
      </c>
      <c r="DG378" s="11">
        <v>2.875</v>
      </c>
      <c r="DH378" s="11">
        <v>30.5</v>
      </c>
      <c r="DI378" s="42">
        <v>22.5</v>
      </c>
      <c r="DJ378" s="11" t="s">
        <v>174</v>
      </c>
      <c r="DK378" s="43" t="s">
        <v>5356</v>
      </c>
      <c r="DL378" s="90" t="s">
        <v>3796</v>
      </c>
      <c r="DM378" s="18">
        <v>0</v>
      </c>
      <c r="DN378" s="18" t="s">
        <v>5399</v>
      </c>
      <c r="DO378" t="s">
        <v>5111</v>
      </c>
      <c r="DP378">
        <v>16711935</v>
      </c>
      <c r="DQ378" t="s">
        <v>5397</v>
      </c>
      <c r="DR378" s="16" t="s">
        <v>290</v>
      </c>
    </row>
    <row r="379" spans="1:122" x14ac:dyDescent="0.35">
      <c r="A379" s="158" t="s">
        <v>448</v>
      </c>
      <c r="B379" s="11">
        <v>4</v>
      </c>
      <c r="C379">
        <v>120</v>
      </c>
      <c r="D379" t="s">
        <v>3</v>
      </c>
      <c r="E379" s="21" t="s">
        <v>449</v>
      </c>
      <c r="F379" s="11">
        <v>4.5</v>
      </c>
      <c r="G379" s="12">
        <v>3.6259999999999999</v>
      </c>
      <c r="H379" s="11">
        <v>0.437</v>
      </c>
      <c r="I379" t="s">
        <v>290</v>
      </c>
      <c r="J379">
        <v>120</v>
      </c>
      <c r="K379" s="21" t="s">
        <v>290</v>
      </c>
      <c r="L379" s="1" t="s">
        <v>3</v>
      </c>
      <c r="M379" t="s">
        <v>290</v>
      </c>
      <c r="N379" s="159" t="s">
        <v>290</v>
      </c>
      <c r="P379" s="18" t="s">
        <v>290</v>
      </c>
      <c r="Q379" s="18" t="s">
        <v>290</v>
      </c>
      <c r="S379" t="s">
        <v>290</v>
      </c>
      <c r="T379" t="s">
        <v>290</v>
      </c>
      <c r="V379" t="s">
        <v>290</v>
      </c>
      <c r="X379" s="158" t="s">
        <v>448</v>
      </c>
      <c r="Y379" s="11">
        <v>4</v>
      </c>
      <c r="Z379">
        <v>120</v>
      </c>
      <c r="AA379" t="s">
        <v>3</v>
      </c>
      <c r="AB379" s="21" t="s">
        <v>450</v>
      </c>
      <c r="AC379" s="11">
        <v>4.5</v>
      </c>
      <c r="AD379" s="12">
        <v>3.6259999999999999</v>
      </c>
      <c r="AE379" s="11">
        <v>0.437</v>
      </c>
      <c r="AF379" t="s">
        <v>290</v>
      </c>
      <c r="AG379">
        <v>120</v>
      </c>
      <c r="AH379" s="21" t="s">
        <v>290</v>
      </c>
      <c r="AI379" s="1" t="s">
        <v>3</v>
      </c>
      <c r="AJ379" t="s">
        <v>290</v>
      </c>
      <c r="AK379" s="159" t="s">
        <v>290</v>
      </c>
      <c r="CO379" t="s">
        <v>4197</v>
      </c>
      <c r="CP379">
        <v>2.31</v>
      </c>
      <c r="CR379" t="s">
        <v>5575</v>
      </c>
      <c r="CS379" s="16" t="s">
        <v>290</v>
      </c>
      <c r="CT379" s="49">
        <v>1500</v>
      </c>
      <c r="CU379" s="49">
        <v>18</v>
      </c>
      <c r="CV379" s="99">
        <v>20</v>
      </c>
      <c r="CW379" s="99" t="s">
        <v>5398</v>
      </c>
      <c r="CX379" s="105">
        <v>18</v>
      </c>
      <c r="CY379" s="2">
        <v>23.5</v>
      </c>
      <c r="CZ379" s="50">
        <v>2.75</v>
      </c>
      <c r="DA379" s="107">
        <v>1500</v>
      </c>
      <c r="DB379" s="51">
        <v>36</v>
      </c>
      <c r="DC379" s="51">
        <v>6.375</v>
      </c>
      <c r="DD379" s="51">
        <v>21</v>
      </c>
      <c r="DE379" s="2">
        <v>2.75</v>
      </c>
      <c r="DF379" s="2">
        <v>16</v>
      </c>
      <c r="DG379" s="2">
        <v>2.875</v>
      </c>
      <c r="DH379" s="2">
        <v>30.5</v>
      </c>
      <c r="DI379" s="50">
        <v>22.5</v>
      </c>
      <c r="DJ379" s="2" t="s">
        <v>174</v>
      </c>
      <c r="DK379" s="43" t="s">
        <v>5356</v>
      </c>
      <c r="DL379" s="90" t="s">
        <v>3796</v>
      </c>
      <c r="DM379" s="18">
        <v>0</v>
      </c>
      <c r="DN379" s="18" t="s">
        <v>5399</v>
      </c>
      <c r="DO379" t="s">
        <v>5111</v>
      </c>
      <c r="DP379">
        <v>16711935</v>
      </c>
      <c r="DQ379" t="s">
        <v>5397</v>
      </c>
      <c r="DR379" s="16" t="s">
        <v>290</v>
      </c>
    </row>
    <row r="380" spans="1:122" x14ac:dyDescent="0.35">
      <c r="A380" s="158" t="s">
        <v>451</v>
      </c>
      <c r="B380" s="11">
        <v>4</v>
      </c>
      <c r="C380" s="11">
        <v>160</v>
      </c>
      <c r="D380" t="s">
        <v>3</v>
      </c>
      <c r="E380" s="21" t="s">
        <v>452</v>
      </c>
      <c r="F380" s="11">
        <v>4.5</v>
      </c>
      <c r="G380" s="12">
        <v>3.4379999999999997</v>
      </c>
      <c r="H380" s="11">
        <v>0.53100000000000003</v>
      </c>
      <c r="I380" t="s">
        <v>290</v>
      </c>
      <c r="J380" s="11">
        <v>160</v>
      </c>
      <c r="K380" s="21" t="s">
        <v>290</v>
      </c>
      <c r="L380" s="1" t="s">
        <v>3</v>
      </c>
      <c r="M380" t="s">
        <v>290</v>
      </c>
      <c r="N380" s="159" t="s">
        <v>290</v>
      </c>
      <c r="P380" s="18" t="s">
        <v>290</v>
      </c>
      <c r="Q380" s="18" t="s">
        <v>290</v>
      </c>
      <c r="S380" t="s">
        <v>290</v>
      </c>
      <c r="T380" t="s">
        <v>290</v>
      </c>
      <c r="V380" t="s">
        <v>290</v>
      </c>
      <c r="X380" s="158" t="s">
        <v>451</v>
      </c>
      <c r="Y380" s="11">
        <v>4</v>
      </c>
      <c r="Z380" s="11">
        <v>160</v>
      </c>
      <c r="AA380" t="s">
        <v>3</v>
      </c>
      <c r="AB380" s="21" t="s">
        <v>453</v>
      </c>
      <c r="AC380" s="11">
        <v>4.5</v>
      </c>
      <c r="AD380" s="12">
        <v>3.4379999999999997</v>
      </c>
      <c r="AE380" s="11">
        <v>0.53100000000000003</v>
      </c>
      <c r="AF380" t="s">
        <v>290</v>
      </c>
      <c r="AG380" s="11">
        <v>160</v>
      </c>
      <c r="AH380" s="21" t="s">
        <v>290</v>
      </c>
      <c r="AI380" s="1" t="s">
        <v>3</v>
      </c>
      <c r="AJ380" t="s">
        <v>290</v>
      </c>
      <c r="AK380" s="159" t="s">
        <v>290</v>
      </c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51"/>
      <c r="CO380" t="s">
        <v>4198</v>
      </c>
      <c r="CP380">
        <v>2.31</v>
      </c>
      <c r="CR380" t="s">
        <v>5576</v>
      </c>
      <c r="CS380" s="16" t="s">
        <v>290</v>
      </c>
      <c r="CT380" s="14">
        <v>1500</v>
      </c>
      <c r="CU380" s="14">
        <v>20</v>
      </c>
      <c r="CV380" s="11">
        <v>12</v>
      </c>
      <c r="CW380" s="11" t="s">
        <v>5398</v>
      </c>
      <c r="CX380" s="103">
        <v>20</v>
      </c>
      <c r="CY380" s="11">
        <v>25.25</v>
      </c>
      <c r="CZ380" s="42">
        <v>2.625</v>
      </c>
      <c r="DA380" s="107">
        <v>1500</v>
      </c>
      <c r="DB380" s="18">
        <v>38.75</v>
      </c>
      <c r="DC380" s="18">
        <v>7</v>
      </c>
      <c r="DD380" s="18">
        <v>23</v>
      </c>
      <c r="DE380" s="11">
        <v>3</v>
      </c>
      <c r="DF380" s="11">
        <v>16</v>
      </c>
      <c r="DG380" s="11">
        <v>3.125</v>
      </c>
      <c r="DH380" s="11">
        <v>32.75</v>
      </c>
      <c r="DI380" s="42">
        <v>22.5</v>
      </c>
      <c r="DJ380" s="11">
        <v>2130</v>
      </c>
      <c r="DK380" s="43" t="s">
        <v>5362</v>
      </c>
      <c r="DL380" s="90" t="s">
        <v>3796</v>
      </c>
      <c r="DM380" s="18">
        <v>0</v>
      </c>
      <c r="DN380" s="18" t="s">
        <v>5399</v>
      </c>
      <c r="DO380" t="s">
        <v>5114</v>
      </c>
      <c r="DP380">
        <v>16744703</v>
      </c>
      <c r="DQ380" t="s">
        <v>5397</v>
      </c>
      <c r="DR380" s="16" t="s">
        <v>290</v>
      </c>
    </row>
    <row r="381" spans="1:122" x14ac:dyDescent="0.35">
      <c r="A381" s="158" t="s">
        <v>454</v>
      </c>
      <c r="B381" s="11">
        <v>4</v>
      </c>
      <c r="C381" s="11" t="s">
        <v>272</v>
      </c>
      <c r="D381" t="s">
        <v>3</v>
      </c>
      <c r="E381" s="21" t="s">
        <v>290</v>
      </c>
      <c r="F381" s="11">
        <v>4.5</v>
      </c>
      <c r="G381" s="12">
        <v>3.8260000000000001</v>
      </c>
      <c r="H381" s="11">
        <v>0.33700000000000002</v>
      </c>
      <c r="I381" t="s">
        <v>272</v>
      </c>
      <c r="J381" s="11">
        <v>2</v>
      </c>
      <c r="K381" s="21" t="s">
        <v>290</v>
      </c>
      <c r="L381" s="1" t="s">
        <v>3</v>
      </c>
      <c r="M381" t="s">
        <v>290</v>
      </c>
      <c r="N381" s="159" t="s">
        <v>290</v>
      </c>
      <c r="P381" s="18" t="s">
        <v>290</v>
      </c>
      <c r="Q381" s="18" t="s">
        <v>290</v>
      </c>
      <c r="S381" t="s">
        <v>290</v>
      </c>
      <c r="T381" t="s">
        <v>290</v>
      </c>
      <c r="V381" t="s">
        <v>290</v>
      </c>
      <c r="X381" s="158" t="s">
        <v>454</v>
      </c>
      <c r="Y381" s="11">
        <v>4</v>
      </c>
      <c r="Z381" s="11" t="s">
        <v>272</v>
      </c>
      <c r="AA381" t="s">
        <v>3</v>
      </c>
      <c r="AB381" s="21" t="s">
        <v>290</v>
      </c>
      <c r="AC381" s="11">
        <v>4.5</v>
      </c>
      <c r="AD381" s="12">
        <v>3.8260000000000001</v>
      </c>
      <c r="AE381" s="11">
        <v>0.33700000000000002</v>
      </c>
      <c r="AF381" t="s">
        <v>272</v>
      </c>
      <c r="AG381" s="11">
        <v>2</v>
      </c>
      <c r="AH381" s="21" t="s">
        <v>290</v>
      </c>
      <c r="AI381" s="1" t="s">
        <v>3</v>
      </c>
      <c r="AJ381" t="s">
        <v>290</v>
      </c>
      <c r="AK381" s="159" t="s">
        <v>290</v>
      </c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51"/>
      <c r="CC381" s="4"/>
      <c r="CD381" s="51"/>
      <c r="CE381" s="51"/>
      <c r="CF381" s="51"/>
      <c r="CG381" s="51"/>
      <c r="CH381" s="51"/>
      <c r="CI381" s="51"/>
      <c r="CJ381" s="51"/>
      <c r="CK381" s="51"/>
      <c r="CO381" t="s">
        <v>4199</v>
      </c>
      <c r="CP381">
        <v>2.5</v>
      </c>
      <c r="CR381" t="s">
        <v>5577</v>
      </c>
      <c r="CS381" s="16" t="s">
        <v>290</v>
      </c>
      <c r="CT381" s="14">
        <v>1500</v>
      </c>
      <c r="CU381" s="14">
        <v>20</v>
      </c>
      <c r="CV381" s="98">
        <v>14</v>
      </c>
      <c r="CW381" s="98" t="s">
        <v>5398</v>
      </c>
      <c r="CX381" s="103">
        <v>20</v>
      </c>
      <c r="CY381" s="11">
        <v>25.25</v>
      </c>
      <c r="CZ381" s="42">
        <v>2.625</v>
      </c>
      <c r="DA381" s="107">
        <v>1500</v>
      </c>
      <c r="DB381" s="18">
        <v>38.75</v>
      </c>
      <c r="DC381" s="18">
        <v>7</v>
      </c>
      <c r="DD381" s="18">
        <v>23</v>
      </c>
      <c r="DE381" s="11">
        <v>3</v>
      </c>
      <c r="DF381" s="11">
        <v>16</v>
      </c>
      <c r="DG381" s="11">
        <v>3.125</v>
      </c>
      <c r="DH381" s="11">
        <v>32.75</v>
      </c>
      <c r="DI381" s="42">
        <v>22.5</v>
      </c>
      <c r="DJ381" s="11" t="s">
        <v>174</v>
      </c>
      <c r="DK381" s="43" t="s">
        <v>5362</v>
      </c>
      <c r="DL381" s="90" t="s">
        <v>3796</v>
      </c>
      <c r="DM381" s="18">
        <v>0</v>
      </c>
      <c r="DN381" s="18" t="s">
        <v>5399</v>
      </c>
      <c r="DO381" t="s">
        <v>5114</v>
      </c>
      <c r="DP381">
        <v>16744703</v>
      </c>
      <c r="DQ381" t="s">
        <v>5397</v>
      </c>
      <c r="DR381" s="16" t="s">
        <v>290</v>
      </c>
    </row>
    <row r="382" spans="1:122" x14ac:dyDescent="0.35">
      <c r="A382" s="160" t="s">
        <v>455</v>
      </c>
      <c r="B382" s="2">
        <v>4</v>
      </c>
      <c r="C382" s="4" t="s">
        <v>273</v>
      </c>
      <c r="D382" s="4" t="s">
        <v>3</v>
      </c>
      <c r="E382" s="23" t="s">
        <v>456</v>
      </c>
      <c r="F382" s="2">
        <v>4.5</v>
      </c>
      <c r="G382" s="3">
        <v>3.1520000000000001</v>
      </c>
      <c r="H382" s="2">
        <v>0.67400000000000004</v>
      </c>
      <c r="I382" s="2" t="s">
        <v>273</v>
      </c>
      <c r="J382" s="4">
        <v>4</v>
      </c>
      <c r="K382" s="23" t="s">
        <v>290</v>
      </c>
      <c r="L382" s="6" t="s">
        <v>3</v>
      </c>
      <c r="M382" s="4" t="s">
        <v>290</v>
      </c>
      <c r="N382" s="161" t="s">
        <v>290</v>
      </c>
      <c r="P382" s="18" t="s">
        <v>290</v>
      </c>
      <c r="Q382" s="18" t="s">
        <v>290</v>
      </c>
      <c r="S382" t="s">
        <v>290</v>
      </c>
      <c r="T382" t="s">
        <v>290</v>
      </c>
      <c r="V382" t="s">
        <v>290</v>
      </c>
      <c r="X382" s="160" t="s">
        <v>455</v>
      </c>
      <c r="Y382" s="2">
        <v>4</v>
      </c>
      <c r="Z382" s="4" t="s">
        <v>273</v>
      </c>
      <c r="AA382" s="4" t="s">
        <v>3</v>
      </c>
      <c r="AB382" s="23" t="s">
        <v>457</v>
      </c>
      <c r="AC382" s="2">
        <v>4.5</v>
      </c>
      <c r="AD382" s="3">
        <v>3.1520000000000001</v>
      </c>
      <c r="AE382" s="2">
        <v>0.67400000000000004</v>
      </c>
      <c r="AF382" s="2" t="s">
        <v>273</v>
      </c>
      <c r="AG382" s="4">
        <v>4</v>
      </c>
      <c r="AH382" s="23" t="s">
        <v>290</v>
      </c>
      <c r="AI382" s="6" t="s">
        <v>3</v>
      </c>
      <c r="AJ382" s="4" t="s">
        <v>290</v>
      </c>
      <c r="AK382" s="161" t="s">
        <v>290</v>
      </c>
      <c r="CC382" s="4"/>
      <c r="CD382" s="51"/>
      <c r="CE382" s="51"/>
      <c r="CF382" s="51"/>
      <c r="CG382" s="51"/>
      <c r="CH382" s="51"/>
      <c r="CI382" s="51"/>
      <c r="CJ382" s="51"/>
      <c r="CK382" s="51"/>
      <c r="CO382" t="s">
        <v>4200</v>
      </c>
      <c r="CP382">
        <v>2.5</v>
      </c>
      <c r="CR382" t="s">
        <v>5578</v>
      </c>
      <c r="CS382" s="16" t="s">
        <v>290</v>
      </c>
      <c r="CT382" s="14">
        <v>1500</v>
      </c>
      <c r="CU382" s="14">
        <v>20</v>
      </c>
      <c r="CV382" s="98">
        <v>16</v>
      </c>
      <c r="CW382" s="98" t="s">
        <v>5398</v>
      </c>
      <c r="CX382" s="103">
        <v>20</v>
      </c>
      <c r="CY382" s="11">
        <v>25.25</v>
      </c>
      <c r="CZ382" s="42">
        <v>2.625</v>
      </c>
      <c r="DA382" s="107">
        <v>1500</v>
      </c>
      <c r="DB382" s="18">
        <v>38.75</v>
      </c>
      <c r="DC382" s="18">
        <v>7</v>
      </c>
      <c r="DD382" s="18">
        <v>23</v>
      </c>
      <c r="DE382" s="11">
        <v>3</v>
      </c>
      <c r="DF382" s="11">
        <v>16</v>
      </c>
      <c r="DG382" s="11">
        <v>3.125</v>
      </c>
      <c r="DH382" s="11">
        <v>32.75</v>
      </c>
      <c r="DI382" s="42">
        <v>22.5</v>
      </c>
      <c r="DJ382" s="11" t="s">
        <v>174</v>
      </c>
      <c r="DK382" s="43" t="s">
        <v>5362</v>
      </c>
      <c r="DL382" s="90" t="s">
        <v>3796</v>
      </c>
      <c r="DM382" s="18">
        <v>0</v>
      </c>
      <c r="DN382" s="18" t="s">
        <v>5399</v>
      </c>
      <c r="DO382" t="s">
        <v>5114</v>
      </c>
      <c r="DP382">
        <v>16744703</v>
      </c>
      <c r="DQ382" t="s">
        <v>5397</v>
      </c>
      <c r="DR382" s="16" t="s">
        <v>290</v>
      </c>
    </row>
    <row r="383" spans="1:122" x14ac:dyDescent="0.35">
      <c r="A383" s="158" t="s">
        <v>6714</v>
      </c>
      <c r="B383" s="11">
        <v>4.5</v>
      </c>
      <c r="C383" t="s">
        <v>6422</v>
      </c>
      <c r="D383" t="s">
        <v>3</v>
      </c>
      <c r="E383" s="24" t="s">
        <v>290</v>
      </c>
      <c r="F383" s="11">
        <v>5</v>
      </c>
      <c r="G383" s="12">
        <v>4.5060000000000002</v>
      </c>
      <c r="H383" s="11">
        <v>0.247</v>
      </c>
      <c r="I383" s="11" t="s">
        <v>6422</v>
      </c>
      <c r="J383" s="11">
        <v>1</v>
      </c>
      <c r="K383" s="24"/>
      <c r="L383" s="1" t="s">
        <v>3</v>
      </c>
      <c r="N383" s="159"/>
      <c r="P383" s="18" t="s">
        <v>290</v>
      </c>
      <c r="Q383" s="18" t="s">
        <v>290</v>
      </c>
      <c r="S383" t="s">
        <v>290</v>
      </c>
      <c r="T383" t="s">
        <v>290</v>
      </c>
      <c r="V383" t="s">
        <v>290</v>
      </c>
      <c r="X383" s="158" t="s">
        <v>6714</v>
      </c>
      <c r="Y383" s="11">
        <v>4.5</v>
      </c>
      <c r="Z383" t="s">
        <v>6422</v>
      </c>
      <c r="AA383" t="s">
        <v>3</v>
      </c>
      <c r="AB383" s="24" t="s">
        <v>290</v>
      </c>
      <c r="AC383" s="11">
        <v>5</v>
      </c>
      <c r="AD383" s="12">
        <v>4.5060000000000002</v>
      </c>
      <c r="AE383" s="11">
        <v>0.247</v>
      </c>
      <c r="AF383" s="11" t="s">
        <v>6422</v>
      </c>
      <c r="AG383" s="11">
        <v>1</v>
      </c>
      <c r="AH383" s="24"/>
      <c r="AI383" s="1" t="s">
        <v>3</v>
      </c>
      <c r="AK383" s="159"/>
      <c r="CO383" t="s">
        <v>4201</v>
      </c>
      <c r="CP383">
        <v>2.5</v>
      </c>
      <c r="CR383" t="s">
        <v>5579</v>
      </c>
      <c r="CS383" s="16" t="s">
        <v>290</v>
      </c>
      <c r="CT383" s="14">
        <v>1500</v>
      </c>
      <c r="CU383" s="14">
        <v>20</v>
      </c>
      <c r="CV383" s="98">
        <v>18</v>
      </c>
      <c r="CW383" s="98" t="s">
        <v>5398</v>
      </c>
      <c r="CX383" s="103">
        <v>20</v>
      </c>
      <c r="CY383" s="11">
        <v>25.25</v>
      </c>
      <c r="CZ383" s="42">
        <v>2.625</v>
      </c>
      <c r="DA383" s="107">
        <v>1500</v>
      </c>
      <c r="DB383" s="18">
        <v>38.75</v>
      </c>
      <c r="DC383" s="18">
        <v>7</v>
      </c>
      <c r="DD383" s="18">
        <v>23</v>
      </c>
      <c r="DE383" s="11">
        <v>3</v>
      </c>
      <c r="DF383" s="11">
        <v>16</v>
      </c>
      <c r="DG383" s="11">
        <v>3.125</v>
      </c>
      <c r="DH383" s="11">
        <v>32.75</v>
      </c>
      <c r="DI383" s="42">
        <v>22.5</v>
      </c>
      <c r="DJ383" s="11" t="s">
        <v>174</v>
      </c>
      <c r="DK383" s="43" t="s">
        <v>5362</v>
      </c>
      <c r="DL383" s="90" t="s">
        <v>3796</v>
      </c>
      <c r="DM383" s="18">
        <v>0</v>
      </c>
      <c r="DN383" s="18" t="s">
        <v>5399</v>
      </c>
      <c r="DO383" t="s">
        <v>5114</v>
      </c>
      <c r="DP383">
        <v>16744703</v>
      </c>
      <c r="DQ383" t="s">
        <v>5397</v>
      </c>
      <c r="DR383" s="16" t="s">
        <v>290</v>
      </c>
    </row>
    <row r="384" spans="1:122" x14ac:dyDescent="0.35">
      <c r="A384" s="158" t="s">
        <v>458</v>
      </c>
      <c r="B384" s="11">
        <v>4.5</v>
      </c>
      <c r="C384" s="11" t="s">
        <v>272</v>
      </c>
      <c r="D384" t="s">
        <v>3</v>
      </c>
      <c r="E384" s="21" t="s">
        <v>290</v>
      </c>
      <c r="F384" s="11">
        <v>5</v>
      </c>
      <c r="G384" s="12">
        <v>4.29</v>
      </c>
      <c r="H384" s="11">
        <v>0.35499999999999998</v>
      </c>
      <c r="I384" t="s">
        <v>272</v>
      </c>
      <c r="J384" s="11">
        <v>2</v>
      </c>
      <c r="K384" s="21" t="s">
        <v>290</v>
      </c>
      <c r="L384" s="1" t="s">
        <v>3</v>
      </c>
      <c r="M384" t="s">
        <v>290</v>
      </c>
      <c r="N384" s="159" t="s">
        <v>290</v>
      </c>
      <c r="P384" s="18" t="s">
        <v>290</v>
      </c>
      <c r="Q384" s="18" t="s">
        <v>290</v>
      </c>
      <c r="S384" t="s">
        <v>290</v>
      </c>
      <c r="T384" t="s">
        <v>290</v>
      </c>
      <c r="V384" t="s">
        <v>290</v>
      </c>
      <c r="X384" s="158" t="s">
        <v>458</v>
      </c>
      <c r="Y384" s="11">
        <v>4.5</v>
      </c>
      <c r="Z384" s="11" t="s">
        <v>272</v>
      </c>
      <c r="AA384" t="s">
        <v>3</v>
      </c>
      <c r="AB384" s="21" t="s">
        <v>290</v>
      </c>
      <c r="AC384" s="11">
        <v>5</v>
      </c>
      <c r="AD384" s="12">
        <v>4.29</v>
      </c>
      <c r="AE384" s="11">
        <v>0.35499999999999998</v>
      </c>
      <c r="AF384" t="s">
        <v>272</v>
      </c>
      <c r="AG384" s="11">
        <v>2</v>
      </c>
      <c r="AH384" s="21" t="s">
        <v>290</v>
      </c>
      <c r="AI384" s="1" t="s">
        <v>3</v>
      </c>
      <c r="AJ384" t="s">
        <v>290</v>
      </c>
      <c r="AK384" s="159" t="s">
        <v>290</v>
      </c>
      <c r="CO384" t="s">
        <v>4202</v>
      </c>
      <c r="CP384">
        <v>2.5</v>
      </c>
      <c r="CR384" t="s">
        <v>5580</v>
      </c>
      <c r="CS384" s="16" t="s">
        <v>290</v>
      </c>
      <c r="CT384" s="49">
        <v>1500</v>
      </c>
      <c r="CU384" s="49">
        <v>20</v>
      </c>
      <c r="CV384" s="99">
        <v>20</v>
      </c>
      <c r="CW384" s="99" t="s">
        <v>5398</v>
      </c>
      <c r="CX384" s="105">
        <v>20</v>
      </c>
      <c r="CY384" s="2">
        <v>25.25</v>
      </c>
      <c r="CZ384" s="50">
        <v>2.625</v>
      </c>
      <c r="DA384" s="107">
        <v>1500</v>
      </c>
      <c r="DB384" s="51">
        <v>38.75</v>
      </c>
      <c r="DC384" s="51">
        <v>7</v>
      </c>
      <c r="DD384" s="51">
        <v>23</v>
      </c>
      <c r="DE384" s="2">
        <v>3</v>
      </c>
      <c r="DF384" s="2">
        <v>16</v>
      </c>
      <c r="DG384" s="2">
        <v>3.125</v>
      </c>
      <c r="DH384" s="2">
        <v>32.75</v>
      </c>
      <c r="DI384" s="50">
        <v>22.5</v>
      </c>
      <c r="DJ384" s="2" t="s">
        <v>174</v>
      </c>
      <c r="DK384" s="43" t="s">
        <v>5362</v>
      </c>
      <c r="DL384" s="90" t="s">
        <v>3796</v>
      </c>
      <c r="DM384" s="18">
        <v>0</v>
      </c>
      <c r="DN384" s="18" t="s">
        <v>5399</v>
      </c>
      <c r="DO384" t="s">
        <v>5114</v>
      </c>
      <c r="DP384">
        <v>16744703</v>
      </c>
      <c r="DQ384" t="s">
        <v>5397</v>
      </c>
      <c r="DR384" s="16" t="s">
        <v>290</v>
      </c>
    </row>
    <row r="385" spans="1:122" x14ac:dyDescent="0.35">
      <c r="A385" s="160" t="s">
        <v>459</v>
      </c>
      <c r="B385" s="2">
        <v>4.5</v>
      </c>
      <c r="C385" s="4" t="s">
        <v>273</v>
      </c>
      <c r="D385" s="4" t="s">
        <v>3</v>
      </c>
      <c r="E385" s="23" t="s">
        <v>290</v>
      </c>
      <c r="F385" s="2">
        <v>5</v>
      </c>
      <c r="G385" s="3">
        <v>3.58</v>
      </c>
      <c r="H385" s="2">
        <v>0.71</v>
      </c>
      <c r="I385" s="2" t="s">
        <v>273</v>
      </c>
      <c r="J385" s="4">
        <v>4</v>
      </c>
      <c r="K385" s="23" t="s">
        <v>290</v>
      </c>
      <c r="L385" s="6" t="s">
        <v>3</v>
      </c>
      <c r="M385" s="4" t="s">
        <v>290</v>
      </c>
      <c r="N385" s="161" t="s">
        <v>290</v>
      </c>
      <c r="P385" s="18" t="s">
        <v>290</v>
      </c>
      <c r="Q385" s="18" t="s">
        <v>290</v>
      </c>
      <c r="S385" t="s">
        <v>290</v>
      </c>
      <c r="T385" t="s">
        <v>290</v>
      </c>
      <c r="V385" t="s">
        <v>290</v>
      </c>
      <c r="X385" s="160" t="s">
        <v>459</v>
      </c>
      <c r="Y385" s="2">
        <v>4.5</v>
      </c>
      <c r="Z385" s="4" t="s">
        <v>273</v>
      </c>
      <c r="AA385" s="4" t="s">
        <v>3</v>
      </c>
      <c r="AB385" s="23" t="s">
        <v>290</v>
      </c>
      <c r="AC385" s="2">
        <v>5</v>
      </c>
      <c r="AD385" s="3">
        <v>3.58</v>
      </c>
      <c r="AE385" s="2">
        <v>0.71</v>
      </c>
      <c r="AF385" s="2" t="s">
        <v>273</v>
      </c>
      <c r="AG385" s="4">
        <v>4</v>
      </c>
      <c r="AH385" s="23" t="s">
        <v>290</v>
      </c>
      <c r="AI385" s="6" t="s">
        <v>3</v>
      </c>
      <c r="AJ385" s="4" t="s">
        <v>290</v>
      </c>
      <c r="AK385" s="161" t="s">
        <v>290</v>
      </c>
      <c r="CO385" t="s">
        <v>4203</v>
      </c>
      <c r="CP385">
        <v>2.5</v>
      </c>
      <c r="CR385" t="s">
        <v>5581</v>
      </c>
      <c r="CS385" s="16" t="s">
        <v>290</v>
      </c>
      <c r="CT385" s="14">
        <v>1500</v>
      </c>
      <c r="CU385" s="14">
        <v>24</v>
      </c>
      <c r="CV385" s="11">
        <v>12</v>
      </c>
      <c r="CW385" s="11" t="s">
        <v>5398</v>
      </c>
      <c r="CX385" s="103">
        <v>24</v>
      </c>
      <c r="CY385" s="11">
        <v>30</v>
      </c>
      <c r="CZ385" s="42">
        <v>3</v>
      </c>
      <c r="DA385" s="107">
        <v>1500</v>
      </c>
      <c r="DB385" s="18">
        <v>46</v>
      </c>
      <c r="DC385" s="18">
        <v>8</v>
      </c>
      <c r="DD385" s="18">
        <v>27.25</v>
      </c>
      <c r="DE385" s="11">
        <v>3.5</v>
      </c>
      <c r="DF385" s="11">
        <v>16</v>
      </c>
      <c r="DG385" s="11">
        <v>3.625</v>
      </c>
      <c r="DH385" s="11">
        <v>39</v>
      </c>
      <c r="DI385" s="42">
        <v>22.5</v>
      </c>
      <c r="DJ385" s="11">
        <v>3180</v>
      </c>
      <c r="DK385" s="43" t="s">
        <v>5368</v>
      </c>
      <c r="DL385" s="90" t="s">
        <v>3796</v>
      </c>
      <c r="DM385" s="18">
        <v>0</v>
      </c>
      <c r="DN385" s="18" t="s">
        <v>5399</v>
      </c>
      <c r="DO385" t="s">
        <v>5084</v>
      </c>
      <c r="DP385">
        <v>16777215</v>
      </c>
      <c r="DQ385" t="s">
        <v>5397</v>
      </c>
      <c r="DR385" s="16" t="s">
        <v>290</v>
      </c>
    </row>
    <row r="386" spans="1:122" x14ac:dyDescent="0.35">
      <c r="A386" s="156" t="s">
        <v>460</v>
      </c>
      <c r="B386" s="11">
        <v>5</v>
      </c>
      <c r="C386" s="11">
        <v>5</v>
      </c>
      <c r="D386" t="s">
        <v>3</v>
      </c>
      <c r="E386" s="21" t="s">
        <v>290</v>
      </c>
      <c r="F386" s="11">
        <v>5.5629999999999997</v>
      </c>
      <c r="G386" s="12">
        <v>5.3449999999999998</v>
      </c>
      <c r="H386" s="11">
        <v>0.109</v>
      </c>
      <c r="I386" t="s">
        <v>290</v>
      </c>
      <c r="J386" s="11">
        <v>5</v>
      </c>
      <c r="K386" s="21" t="s">
        <v>290</v>
      </c>
      <c r="L386" s="11" t="s">
        <v>3</v>
      </c>
      <c r="M386" t="s">
        <v>290</v>
      </c>
      <c r="N386" s="159" t="s">
        <v>290</v>
      </c>
      <c r="P386" s="18" t="s">
        <v>290</v>
      </c>
      <c r="Q386" s="18" t="s">
        <v>290</v>
      </c>
      <c r="S386" t="s">
        <v>290</v>
      </c>
      <c r="T386" t="s">
        <v>290</v>
      </c>
      <c r="V386" t="s">
        <v>290</v>
      </c>
      <c r="X386" s="156" t="s">
        <v>460</v>
      </c>
      <c r="Y386" s="11">
        <v>5</v>
      </c>
      <c r="Z386" s="11">
        <v>5</v>
      </c>
      <c r="AA386" t="s">
        <v>3</v>
      </c>
      <c r="AB386" s="21" t="s">
        <v>290</v>
      </c>
      <c r="AC386" s="11">
        <v>5.5629999999999997</v>
      </c>
      <c r="AD386" s="12">
        <v>5.3449999999999998</v>
      </c>
      <c r="AE386" s="11">
        <v>0.109</v>
      </c>
      <c r="AF386" t="s">
        <v>290</v>
      </c>
      <c r="AG386" s="11">
        <v>5</v>
      </c>
      <c r="AH386" s="21" t="s">
        <v>290</v>
      </c>
      <c r="AI386" s="11" t="s">
        <v>3</v>
      </c>
      <c r="AJ386" t="s">
        <v>290</v>
      </c>
      <c r="AK386" s="159" t="s">
        <v>290</v>
      </c>
      <c r="CO386" t="s">
        <v>4204</v>
      </c>
      <c r="CP386">
        <v>2.5</v>
      </c>
      <c r="CR386" t="s">
        <v>5582</v>
      </c>
      <c r="CS386" s="16" t="s">
        <v>290</v>
      </c>
      <c r="CT386" s="14">
        <v>1500</v>
      </c>
      <c r="CU386" s="14">
        <v>24</v>
      </c>
      <c r="CV386" s="98">
        <v>14</v>
      </c>
      <c r="CW386" s="98" t="s">
        <v>5398</v>
      </c>
      <c r="CX386" s="103">
        <v>24</v>
      </c>
      <c r="CY386" s="11">
        <v>30</v>
      </c>
      <c r="CZ386" s="42">
        <v>3</v>
      </c>
      <c r="DA386" s="107">
        <v>1500</v>
      </c>
      <c r="DB386" s="18">
        <v>46</v>
      </c>
      <c r="DC386" s="18">
        <v>8</v>
      </c>
      <c r="DD386" s="18">
        <v>27.25</v>
      </c>
      <c r="DE386" s="11">
        <v>3.5</v>
      </c>
      <c r="DF386" s="11">
        <v>16</v>
      </c>
      <c r="DG386" s="11">
        <v>3.625</v>
      </c>
      <c r="DH386" s="11">
        <v>39</v>
      </c>
      <c r="DI386" s="42">
        <v>22.5</v>
      </c>
      <c r="DJ386" s="11" t="s">
        <v>174</v>
      </c>
      <c r="DK386" s="43" t="s">
        <v>5368</v>
      </c>
      <c r="DL386" s="90" t="s">
        <v>3796</v>
      </c>
      <c r="DM386" s="18">
        <v>0</v>
      </c>
      <c r="DN386" s="18" t="s">
        <v>5399</v>
      </c>
      <c r="DO386" t="s">
        <v>5084</v>
      </c>
      <c r="DP386">
        <v>16777215</v>
      </c>
      <c r="DQ386" t="s">
        <v>5397</v>
      </c>
      <c r="DR386" s="16" t="s">
        <v>290</v>
      </c>
    </row>
    <row r="387" spans="1:122" x14ac:dyDescent="0.35">
      <c r="A387" s="156" t="s">
        <v>461</v>
      </c>
      <c r="B387" s="11">
        <v>5</v>
      </c>
      <c r="C387" s="11">
        <v>10</v>
      </c>
      <c r="D387" t="s">
        <v>3</v>
      </c>
      <c r="E387" s="21" t="s">
        <v>290</v>
      </c>
      <c r="F387" s="11">
        <v>5.5629999999999997</v>
      </c>
      <c r="G387" s="12">
        <v>5.2949999999999999</v>
      </c>
      <c r="H387" s="11">
        <v>0.13400000000000001</v>
      </c>
      <c r="I387" t="s">
        <v>290</v>
      </c>
      <c r="J387" s="11">
        <v>10</v>
      </c>
      <c r="K387" s="21" t="s">
        <v>290</v>
      </c>
      <c r="L387" s="11" t="s">
        <v>3</v>
      </c>
      <c r="M387" t="s">
        <v>290</v>
      </c>
      <c r="N387" s="159" t="s">
        <v>290</v>
      </c>
      <c r="P387" s="18" t="s">
        <v>290</v>
      </c>
      <c r="Q387" s="18" t="s">
        <v>290</v>
      </c>
      <c r="S387" t="s">
        <v>290</v>
      </c>
      <c r="T387" t="s">
        <v>290</v>
      </c>
      <c r="V387" t="s">
        <v>290</v>
      </c>
      <c r="X387" s="156" t="s">
        <v>461</v>
      </c>
      <c r="Y387" s="11">
        <v>5</v>
      </c>
      <c r="Z387" s="11">
        <v>10</v>
      </c>
      <c r="AA387" t="s">
        <v>3</v>
      </c>
      <c r="AB387" s="21" t="s">
        <v>290</v>
      </c>
      <c r="AC387" s="11">
        <v>5.5629999999999997</v>
      </c>
      <c r="AD387" s="12">
        <v>5.2949999999999999</v>
      </c>
      <c r="AE387" s="11">
        <v>0.13400000000000001</v>
      </c>
      <c r="AF387" t="s">
        <v>290</v>
      </c>
      <c r="AG387" s="11">
        <v>10</v>
      </c>
      <c r="AH387" s="21" t="s">
        <v>290</v>
      </c>
      <c r="AI387" s="11" t="s">
        <v>3</v>
      </c>
      <c r="AJ387" t="s">
        <v>290</v>
      </c>
      <c r="AK387" s="159" t="s">
        <v>290</v>
      </c>
      <c r="CO387" t="s">
        <v>4205</v>
      </c>
      <c r="CP387">
        <v>2.5</v>
      </c>
      <c r="CR387" t="s">
        <v>5583</v>
      </c>
      <c r="CS387" s="16" t="s">
        <v>290</v>
      </c>
      <c r="CT387" s="14">
        <v>1500</v>
      </c>
      <c r="CU387" s="14">
        <v>24</v>
      </c>
      <c r="CV387" s="98">
        <v>16</v>
      </c>
      <c r="CW387" s="98" t="s">
        <v>5398</v>
      </c>
      <c r="CX387" s="103">
        <v>24</v>
      </c>
      <c r="CY387" s="11">
        <v>30</v>
      </c>
      <c r="CZ387" s="42">
        <v>3</v>
      </c>
      <c r="DA387" s="107">
        <v>1500</v>
      </c>
      <c r="DB387" s="18">
        <v>46</v>
      </c>
      <c r="DC387" s="18">
        <v>8</v>
      </c>
      <c r="DD387" s="18">
        <v>27.25</v>
      </c>
      <c r="DE387" s="11">
        <v>3.5</v>
      </c>
      <c r="DF387" s="11">
        <v>16</v>
      </c>
      <c r="DG387" s="11">
        <v>3.625</v>
      </c>
      <c r="DH387" s="11">
        <v>39</v>
      </c>
      <c r="DI387" s="42">
        <v>22.5</v>
      </c>
      <c r="DJ387" s="11" t="s">
        <v>174</v>
      </c>
      <c r="DK387" s="43" t="s">
        <v>5368</v>
      </c>
      <c r="DL387" s="90" t="s">
        <v>3796</v>
      </c>
      <c r="DM387" s="18">
        <v>0</v>
      </c>
      <c r="DN387" s="18" t="s">
        <v>5399</v>
      </c>
      <c r="DO387" t="s">
        <v>5084</v>
      </c>
      <c r="DP387">
        <v>16777215</v>
      </c>
      <c r="DQ387" t="s">
        <v>5397</v>
      </c>
      <c r="DR387" s="16" t="s">
        <v>290</v>
      </c>
    </row>
    <row r="388" spans="1:122" x14ac:dyDescent="0.35">
      <c r="A388" s="158" t="s">
        <v>462</v>
      </c>
      <c r="B388" s="11">
        <v>5</v>
      </c>
      <c r="C388" s="11">
        <v>20</v>
      </c>
      <c r="D388" t="s">
        <v>3</v>
      </c>
      <c r="E388" s="21" t="s">
        <v>290</v>
      </c>
      <c r="F388" s="11">
        <v>5.5629999999999997</v>
      </c>
      <c r="G388" s="12">
        <v>5.157</v>
      </c>
      <c r="H388" s="11">
        <v>0.20300000000000001</v>
      </c>
      <c r="I388" t="s">
        <v>290</v>
      </c>
      <c r="J388" s="11">
        <v>20</v>
      </c>
      <c r="K388" s="21" t="s">
        <v>290</v>
      </c>
      <c r="L388" s="1" t="s">
        <v>3</v>
      </c>
      <c r="M388" t="s">
        <v>290</v>
      </c>
      <c r="N388" s="159" t="s">
        <v>290</v>
      </c>
      <c r="P388" s="18" t="s">
        <v>290</v>
      </c>
      <c r="Q388" s="18" t="s">
        <v>290</v>
      </c>
      <c r="S388" t="s">
        <v>290</v>
      </c>
      <c r="T388" t="s">
        <v>290</v>
      </c>
      <c r="V388" t="s">
        <v>290</v>
      </c>
      <c r="X388" s="158" t="s">
        <v>462</v>
      </c>
      <c r="Y388" s="11">
        <v>5</v>
      </c>
      <c r="Z388" s="11">
        <v>20</v>
      </c>
      <c r="AA388" t="s">
        <v>3</v>
      </c>
      <c r="AB388" s="21" t="s">
        <v>290</v>
      </c>
      <c r="AC388" s="11">
        <v>5.5629999999999997</v>
      </c>
      <c r="AD388" s="12">
        <v>5.157</v>
      </c>
      <c r="AE388" s="11">
        <v>0.20300000000000001</v>
      </c>
      <c r="AF388" t="s">
        <v>290</v>
      </c>
      <c r="AG388" s="11">
        <v>20</v>
      </c>
      <c r="AH388" s="21" t="s">
        <v>290</v>
      </c>
      <c r="AI388" s="1" t="s">
        <v>3</v>
      </c>
      <c r="AJ388" t="s">
        <v>290</v>
      </c>
      <c r="AK388" s="159" t="s">
        <v>290</v>
      </c>
      <c r="CO388" t="s">
        <v>4206</v>
      </c>
      <c r="CP388">
        <v>2.69</v>
      </c>
      <c r="CR388" t="s">
        <v>5584</v>
      </c>
      <c r="CS388" s="16" t="s">
        <v>290</v>
      </c>
      <c r="CT388" s="14">
        <v>1500</v>
      </c>
      <c r="CU388" s="14">
        <v>24</v>
      </c>
      <c r="CV388" s="98">
        <v>18</v>
      </c>
      <c r="CW388" s="98" t="s">
        <v>5398</v>
      </c>
      <c r="CX388" s="103">
        <v>24</v>
      </c>
      <c r="CY388" s="11">
        <v>30</v>
      </c>
      <c r="CZ388" s="42">
        <v>3</v>
      </c>
      <c r="DA388" s="107">
        <v>1500</v>
      </c>
      <c r="DB388" s="18">
        <v>46</v>
      </c>
      <c r="DC388" s="18">
        <v>8</v>
      </c>
      <c r="DD388" s="18">
        <v>27.25</v>
      </c>
      <c r="DE388" s="11">
        <v>3.5</v>
      </c>
      <c r="DF388" s="11">
        <v>16</v>
      </c>
      <c r="DG388" s="11">
        <v>3.625</v>
      </c>
      <c r="DH388" s="11">
        <v>39</v>
      </c>
      <c r="DI388" s="42">
        <v>22.5</v>
      </c>
      <c r="DJ388" s="11" t="s">
        <v>174</v>
      </c>
      <c r="DK388" s="43" t="s">
        <v>5368</v>
      </c>
      <c r="DL388" s="90" t="s">
        <v>3796</v>
      </c>
      <c r="DM388" s="18">
        <v>0</v>
      </c>
      <c r="DN388" s="18" t="s">
        <v>5399</v>
      </c>
      <c r="DO388" t="s">
        <v>5084</v>
      </c>
      <c r="DP388">
        <v>16777215</v>
      </c>
      <c r="DQ388" t="s">
        <v>5397</v>
      </c>
      <c r="DR388" s="16" t="s">
        <v>290</v>
      </c>
    </row>
    <row r="389" spans="1:122" x14ac:dyDescent="0.35">
      <c r="A389" s="158" t="s">
        <v>463</v>
      </c>
      <c r="B389" s="11">
        <v>5</v>
      </c>
      <c r="C389">
        <v>40</v>
      </c>
      <c r="D389" t="s">
        <v>3</v>
      </c>
      <c r="E389" s="21" t="s">
        <v>464</v>
      </c>
      <c r="F389" s="11">
        <v>5.5629999999999997</v>
      </c>
      <c r="G389" s="12">
        <v>5.0469999999999997</v>
      </c>
      <c r="H389" s="11">
        <v>0.25800000000000001</v>
      </c>
      <c r="I389" t="s">
        <v>290</v>
      </c>
      <c r="J389">
        <v>40</v>
      </c>
      <c r="K389" s="21" t="s">
        <v>290</v>
      </c>
      <c r="L389" s="1" t="s">
        <v>3</v>
      </c>
      <c r="M389" t="s">
        <v>290</v>
      </c>
      <c r="N389" s="159" t="s">
        <v>290</v>
      </c>
      <c r="P389" s="18" t="s">
        <v>290</v>
      </c>
      <c r="Q389" s="18" t="s">
        <v>290</v>
      </c>
      <c r="S389" t="s">
        <v>290</v>
      </c>
      <c r="T389" t="s">
        <v>290</v>
      </c>
      <c r="V389" t="s">
        <v>290</v>
      </c>
      <c r="X389" s="158" t="s">
        <v>463</v>
      </c>
      <c r="Y389" s="11">
        <v>5</v>
      </c>
      <c r="Z389">
        <v>40</v>
      </c>
      <c r="AA389" t="s">
        <v>3</v>
      </c>
      <c r="AB389" s="21" t="s">
        <v>465</v>
      </c>
      <c r="AC389" s="11">
        <v>5.5629999999999997</v>
      </c>
      <c r="AD389" s="12">
        <v>5.0469999999999997</v>
      </c>
      <c r="AE389" s="11">
        <v>0.25800000000000001</v>
      </c>
      <c r="AF389" t="s">
        <v>290</v>
      </c>
      <c r="AG389">
        <v>40</v>
      </c>
      <c r="AH389" s="21" t="s">
        <v>290</v>
      </c>
      <c r="AI389" s="1" t="s">
        <v>3</v>
      </c>
      <c r="AJ389" t="s">
        <v>290</v>
      </c>
      <c r="AK389" s="159" t="s">
        <v>290</v>
      </c>
      <c r="CO389" t="s">
        <v>4207</v>
      </c>
      <c r="CP389">
        <v>2.69</v>
      </c>
      <c r="CR389" t="s">
        <v>5585</v>
      </c>
      <c r="CS389" s="16" t="s">
        <v>290</v>
      </c>
      <c r="CT389" s="14">
        <v>1500</v>
      </c>
      <c r="CU389" s="14">
        <v>24</v>
      </c>
      <c r="CV389" s="99">
        <v>20</v>
      </c>
      <c r="CW389" s="98" t="s">
        <v>5398</v>
      </c>
      <c r="CX389" s="103">
        <v>24</v>
      </c>
      <c r="CY389" s="11">
        <v>30</v>
      </c>
      <c r="CZ389" s="42">
        <v>3</v>
      </c>
      <c r="DA389" s="107">
        <v>1500</v>
      </c>
      <c r="DB389" s="18">
        <v>46</v>
      </c>
      <c r="DC389" s="18">
        <v>8</v>
      </c>
      <c r="DD389" s="18">
        <v>27.25</v>
      </c>
      <c r="DE389" s="11">
        <v>3.5</v>
      </c>
      <c r="DF389" s="11">
        <v>16</v>
      </c>
      <c r="DG389" s="11">
        <v>3.625</v>
      </c>
      <c r="DH389" s="11">
        <v>39</v>
      </c>
      <c r="DI389" s="42">
        <v>22.5</v>
      </c>
      <c r="DJ389" s="2" t="s">
        <v>174</v>
      </c>
      <c r="DK389" s="43" t="s">
        <v>5368</v>
      </c>
      <c r="DL389" s="90" t="s">
        <v>3796</v>
      </c>
      <c r="DM389" s="18">
        <v>0</v>
      </c>
      <c r="DN389" s="18" t="s">
        <v>5399</v>
      </c>
      <c r="DO389" t="s">
        <v>5084</v>
      </c>
      <c r="DP389">
        <v>16777215</v>
      </c>
      <c r="DQ389" t="s">
        <v>5397</v>
      </c>
      <c r="DR389" s="16" t="s">
        <v>290</v>
      </c>
    </row>
    <row r="390" spans="1:122" x14ac:dyDescent="0.35">
      <c r="A390" s="158" t="s">
        <v>6715</v>
      </c>
      <c r="B390" s="11">
        <v>5</v>
      </c>
      <c r="C390" t="s">
        <v>6422</v>
      </c>
      <c r="D390" t="s">
        <v>3</v>
      </c>
      <c r="E390" s="21" t="s">
        <v>290</v>
      </c>
      <c r="F390" s="11">
        <v>5.5629999999999997</v>
      </c>
      <c r="G390" s="12">
        <v>5.0469999999999997</v>
      </c>
      <c r="H390" s="11">
        <v>0.25800000000000001</v>
      </c>
      <c r="I390" t="s">
        <v>6422</v>
      </c>
      <c r="J390">
        <v>1</v>
      </c>
      <c r="K390" s="21" t="s">
        <v>290</v>
      </c>
      <c r="L390" s="1" t="s">
        <v>3</v>
      </c>
      <c r="M390" t="s">
        <v>290</v>
      </c>
      <c r="N390" s="159" t="s">
        <v>290</v>
      </c>
      <c r="P390" s="18" t="s">
        <v>290</v>
      </c>
      <c r="Q390" s="18" t="s">
        <v>290</v>
      </c>
      <c r="S390" t="s">
        <v>290</v>
      </c>
      <c r="T390" t="s">
        <v>290</v>
      </c>
      <c r="V390" t="s">
        <v>290</v>
      </c>
      <c r="X390" s="158" t="s">
        <v>6715</v>
      </c>
      <c r="Y390" s="11">
        <v>5</v>
      </c>
      <c r="Z390" t="s">
        <v>6422</v>
      </c>
      <c r="AA390" t="s">
        <v>3</v>
      </c>
      <c r="AB390" s="21" t="s">
        <v>290</v>
      </c>
      <c r="AC390" s="11">
        <v>5.5629999999999997</v>
      </c>
      <c r="AD390" s="12">
        <v>5.0469999999999997</v>
      </c>
      <c r="AE390" s="11">
        <v>0.25800000000000001</v>
      </c>
      <c r="AF390" t="s">
        <v>6422</v>
      </c>
      <c r="AG390">
        <v>1</v>
      </c>
      <c r="AH390" s="21" t="s">
        <v>290</v>
      </c>
      <c r="AI390" s="1" t="s">
        <v>3</v>
      </c>
      <c r="AJ390" t="s">
        <v>290</v>
      </c>
      <c r="AK390" s="159" t="s">
        <v>290</v>
      </c>
      <c r="CO390" t="s">
        <v>4208</v>
      </c>
      <c r="CP390">
        <v>2.69</v>
      </c>
      <c r="CR390" t="s">
        <v>5586</v>
      </c>
      <c r="CS390" s="16" t="s">
        <v>290</v>
      </c>
      <c r="CT390" s="14">
        <v>2500</v>
      </c>
      <c r="CU390" s="14">
        <v>1</v>
      </c>
      <c r="CV390" s="11">
        <v>9</v>
      </c>
      <c r="CW390" s="11" t="s">
        <v>5398</v>
      </c>
      <c r="CX390" s="103">
        <v>1</v>
      </c>
      <c r="CY390" s="11">
        <v>2.25</v>
      </c>
      <c r="CZ390" s="42">
        <v>0.625</v>
      </c>
      <c r="DA390" s="107">
        <v>2500</v>
      </c>
      <c r="DB390" s="18">
        <v>6.25</v>
      </c>
      <c r="DC390" s="18">
        <v>1.375</v>
      </c>
      <c r="DD390" s="18">
        <v>2</v>
      </c>
      <c r="DE390" s="11">
        <v>0.875</v>
      </c>
      <c r="DF390" s="11">
        <v>4</v>
      </c>
      <c r="DG390" s="11">
        <v>1</v>
      </c>
      <c r="DH390" s="11">
        <v>4.25</v>
      </c>
      <c r="DI390" s="42">
        <v>90</v>
      </c>
      <c r="DJ390" s="11">
        <v>20</v>
      </c>
      <c r="DK390" s="43" t="s">
        <v>5374</v>
      </c>
      <c r="DL390" s="90" t="s">
        <v>3796</v>
      </c>
      <c r="DM390" s="18">
        <v>0</v>
      </c>
      <c r="DN390" s="18" t="s">
        <v>5399</v>
      </c>
      <c r="DO390" t="s">
        <v>5069</v>
      </c>
      <c r="DP390">
        <v>65280</v>
      </c>
      <c r="DQ390" t="s">
        <v>5397</v>
      </c>
      <c r="DR390" s="16" t="s">
        <v>290</v>
      </c>
    </row>
    <row r="391" spans="1:122" x14ac:dyDescent="0.35">
      <c r="A391" s="158" t="s">
        <v>466</v>
      </c>
      <c r="B391" s="11">
        <v>5</v>
      </c>
      <c r="C391">
        <v>80</v>
      </c>
      <c r="D391" t="s">
        <v>3</v>
      </c>
      <c r="E391" s="21" t="s">
        <v>467</v>
      </c>
      <c r="F391" s="11">
        <v>5.5629999999999997</v>
      </c>
      <c r="G391" s="12">
        <v>4.8129999999999997</v>
      </c>
      <c r="H391" s="11">
        <v>0.375</v>
      </c>
      <c r="I391" t="s">
        <v>290</v>
      </c>
      <c r="J391">
        <v>80</v>
      </c>
      <c r="K391" s="21" t="s">
        <v>290</v>
      </c>
      <c r="L391" s="1" t="s">
        <v>3</v>
      </c>
      <c r="M391" t="s">
        <v>290</v>
      </c>
      <c r="N391" s="159" t="s">
        <v>290</v>
      </c>
      <c r="P391" s="18" t="s">
        <v>290</v>
      </c>
      <c r="Q391" s="18" t="s">
        <v>290</v>
      </c>
      <c r="S391" t="s">
        <v>290</v>
      </c>
      <c r="T391" t="s">
        <v>290</v>
      </c>
      <c r="V391" t="s">
        <v>290</v>
      </c>
      <c r="X391" s="158" t="s">
        <v>466</v>
      </c>
      <c r="Y391" s="11">
        <v>5</v>
      </c>
      <c r="Z391">
        <v>80</v>
      </c>
      <c r="AA391" t="s">
        <v>3</v>
      </c>
      <c r="AB391" s="21" t="s">
        <v>468</v>
      </c>
      <c r="AC391" s="11">
        <v>5.5629999999999997</v>
      </c>
      <c r="AD391" s="12">
        <v>4.8129999999999997</v>
      </c>
      <c r="AE391" s="11">
        <v>0.375</v>
      </c>
      <c r="AF391" t="s">
        <v>290</v>
      </c>
      <c r="AG391">
        <v>80</v>
      </c>
      <c r="AH391" s="21" t="s">
        <v>290</v>
      </c>
      <c r="AI391" s="1" t="s">
        <v>3</v>
      </c>
      <c r="AJ391" t="s">
        <v>290</v>
      </c>
      <c r="AK391" s="159" t="s">
        <v>290</v>
      </c>
      <c r="CO391" t="s">
        <v>4209</v>
      </c>
      <c r="CP391">
        <v>2.69</v>
      </c>
      <c r="CR391" t="s">
        <v>5587</v>
      </c>
      <c r="CS391" s="16" t="s">
        <v>290</v>
      </c>
      <c r="CT391" s="14">
        <v>2500</v>
      </c>
      <c r="CU391" s="14">
        <v>1.25</v>
      </c>
      <c r="CV391" s="11">
        <v>9</v>
      </c>
      <c r="CW391" s="11" t="s">
        <v>5398</v>
      </c>
      <c r="CX391" s="103">
        <v>1.25</v>
      </c>
      <c r="CY391" s="11">
        <v>2.875</v>
      </c>
      <c r="CZ391" s="42">
        <v>0.8125</v>
      </c>
      <c r="DA391" s="107">
        <v>2500</v>
      </c>
      <c r="DB391" s="18">
        <v>7.25</v>
      </c>
      <c r="DC391" s="18">
        <v>1.5</v>
      </c>
      <c r="DD391" s="18">
        <v>2.5</v>
      </c>
      <c r="DE391" s="11">
        <v>1</v>
      </c>
      <c r="DF391" s="11">
        <v>4</v>
      </c>
      <c r="DG391" s="11">
        <v>1.125</v>
      </c>
      <c r="DH391" s="11">
        <v>5.125</v>
      </c>
      <c r="DI391" s="42">
        <v>90</v>
      </c>
      <c r="DJ391" s="11">
        <v>30</v>
      </c>
      <c r="DK391" s="43" t="s">
        <v>5376</v>
      </c>
      <c r="DL391" s="90" t="s">
        <v>3796</v>
      </c>
      <c r="DM391" s="18">
        <v>0</v>
      </c>
      <c r="DN391" s="18" t="s">
        <v>5399</v>
      </c>
      <c r="DO391" t="s">
        <v>5072</v>
      </c>
      <c r="DP391">
        <v>12800</v>
      </c>
      <c r="DQ391" t="s">
        <v>5397</v>
      </c>
      <c r="DR391" s="16" t="s">
        <v>290</v>
      </c>
    </row>
    <row r="392" spans="1:122" x14ac:dyDescent="0.35">
      <c r="A392" s="158" t="s">
        <v>469</v>
      </c>
      <c r="B392" s="11">
        <v>5</v>
      </c>
      <c r="C392">
        <v>120</v>
      </c>
      <c r="D392" t="s">
        <v>3</v>
      </c>
      <c r="E392" s="21" t="s">
        <v>290</v>
      </c>
      <c r="F392" s="11">
        <v>5.5629999999999997</v>
      </c>
      <c r="G392" s="12">
        <v>4.5629999999999997</v>
      </c>
      <c r="H392" s="11">
        <v>0.5</v>
      </c>
      <c r="I392" t="s">
        <v>290</v>
      </c>
      <c r="J392">
        <v>120</v>
      </c>
      <c r="K392" s="21" t="s">
        <v>290</v>
      </c>
      <c r="L392" s="1" t="s">
        <v>3</v>
      </c>
      <c r="M392" t="s">
        <v>290</v>
      </c>
      <c r="N392" s="159" t="s">
        <v>290</v>
      </c>
      <c r="P392" s="18" t="s">
        <v>290</v>
      </c>
      <c r="Q392" s="18" t="s">
        <v>290</v>
      </c>
      <c r="S392" t="s">
        <v>290</v>
      </c>
      <c r="T392" t="s">
        <v>290</v>
      </c>
      <c r="V392" t="s">
        <v>290</v>
      </c>
      <c r="X392" s="158" t="s">
        <v>469</v>
      </c>
      <c r="Y392" s="11">
        <v>5</v>
      </c>
      <c r="Z392">
        <v>120</v>
      </c>
      <c r="AA392" t="s">
        <v>3</v>
      </c>
      <c r="AB392" s="21" t="s">
        <v>290</v>
      </c>
      <c r="AC392" s="11">
        <v>5.5629999999999997</v>
      </c>
      <c r="AD392" s="12">
        <v>4.5629999999999997</v>
      </c>
      <c r="AE392" s="11">
        <v>0.5</v>
      </c>
      <c r="AF392" t="s">
        <v>290</v>
      </c>
      <c r="AG392">
        <v>120</v>
      </c>
      <c r="AH392" s="21" t="s">
        <v>290</v>
      </c>
      <c r="AI392" s="1" t="s">
        <v>3</v>
      </c>
      <c r="AJ392" t="s">
        <v>290</v>
      </c>
      <c r="AK392" s="159" t="s">
        <v>290</v>
      </c>
      <c r="CO392" t="s">
        <v>4210</v>
      </c>
      <c r="CP392">
        <v>2.69</v>
      </c>
      <c r="CR392" t="s">
        <v>5588</v>
      </c>
      <c r="CS392" s="16" t="s">
        <v>290</v>
      </c>
      <c r="CT392" s="14">
        <v>2500</v>
      </c>
      <c r="CU392" s="14">
        <v>1.5</v>
      </c>
      <c r="CV392" s="11">
        <v>9</v>
      </c>
      <c r="CW392" s="11" t="s">
        <v>5398</v>
      </c>
      <c r="CX392" s="103">
        <v>1.5</v>
      </c>
      <c r="CY392" s="11">
        <v>3.125</v>
      </c>
      <c r="CZ392" s="42">
        <v>0.8125</v>
      </c>
      <c r="DA392" s="107">
        <v>2500</v>
      </c>
      <c r="DB392" s="18">
        <v>8</v>
      </c>
      <c r="DC392" s="18">
        <v>1.75</v>
      </c>
      <c r="DD392" s="18">
        <v>2.875</v>
      </c>
      <c r="DE392" s="11">
        <v>1.125</v>
      </c>
      <c r="DF392" s="11">
        <v>4</v>
      </c>
      <c r="DG392" s="11">
        <v>1.25</v>
      </c>
      <c r="DH392" s="11">
        <v>5.75</v>
      </c>
      <c r="DI392" s="42">
        <v>90</v>
      </c>
      <c r="DJ392" s="11">
        <v>38</v>
      </c>
      <c r="DK392" s="43" t="s">
        <v>5378</v>
      </c>
      <c r="DL392" s="90" t="s">
        <v>3796</v>
      </c>
      <c r="DM392" s="18">
        <v>0</v>
      </c>
      <c r="DN392" s="18" t="s">
        <v>5399</v>
      </c>
      <c r="DO392" t="s">
        <v>5075</v>
      </c>
      <c r="DP392">
        <v>11861940</v>
      </c>
      <c r="DQ392" t="s">
        <v>5397</v>
      </c>
      <c r="DR392" s="16" t="s">
        <v>290</v>
      </c>
    </row>
    <row r="393" spans="1:122" x14ac:dyDescent="0.35">
      <c r="A393" s="158" t="s">
        <v>470</v>
      </c>
      <c r="B393" s="11">
        <v>5</v>
      </c>
      <c r="C393" s="11">
        <v>160</v>
      </c>
      <c r="D393" t="s">
        <v>3</v>
      </c>
      <c r="E393" s="21" t="s">
        <v>290</v>
      </c>
      <c r="F393" s="11">
        <v>5.5629999999999997</v>
      </c>
      <c r="G393" s="12">
        <v>4.3129999999999997</v>
      </c>
      <c r="H393" s="11">
        <v>0.625</v>
      </c>
      <c r="I393" t="s">
        <v>290</v>
      </c>
      <c r="J393" s="11">
        <v>160</v>
      </c>
      <c r="K393" s="21" t="s">
        <v>290</v>
      </c>
      <c r="L393" s="1" t="s">
        <v>3</v>
      </c>
      <c r="M393" t="s">
        <v>290</v>
      </c>
      <c r="N393" s="159" t="s">
        <v>290</v>
      </c>
      <c r="P393" s="18" t="s">
        <v>290</v>
      </c>
      <c r="Q393" s="18" t="s">
        <v>290</v>
      </c>
      <c r="S393" t="s">
        <v>290</v>
      </c>
      <c r="T393" t="s">
        <v>290</v>
      </c>
      <c r="V393" t="s">
        <v>290</v>
      </c>
      <c r="X393" s="158" t="s">
        <v>470</v>
      </c>
      <c r="Y393" s="11">
        <v>5</v>
      </c>
      <c r="Z393" s="11">
        <v>160</v>
      </c>
      <c r="AA393" t="s">
        <v>3</v>
      </c>
      <c r="AB393" s="21" t="s">
        <v>290</v>
      </c>
      <c r="AC393" s="11">
        <v>5.5629999999999997</v>
      </c>
      <c r="AD393" s="12">
        <v>4.3129999999999997</v>
      </c>
      <c r="AE393" s="11">
        <v>0.625</v>
      </c>
      <c r="AF393" t="s">
        <v>290</v>
      </c>
      <c r="AG393" s="11">
        <v>160</v>
      </c>
      <c r="AH393" s="21" t="s">
        <v>290</v>
      </c>
      <c r="AI393" s="1" t="s">
        <v>3</v>
      </c>
      <c r="AJ393" t="s">
        <v>290</v>
      </c>
      <c r="AK393" s="159" t="s">
        <v>290</v>
      </c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51"/>
      <c r="CO393" t="s">
        <v>4211</v>
      </c>
      <c r="CP393">
        <v>2.69</v>
      </c>
      <c r="CR393" t="s">
        <v>5589</v>
      </c>
      <c r="CS393" s="16" t="s">
        <v>290</v>
      </c>
      <c r="CT393" s="14">
        <v>2500</v>
      </c>
      <c r="CU393" s="14">
        <v>2</v>
      </c>
      <c r="CV393" s="11">
        <v>9</v>
      </c>
      <c r="CW393" s="11" t="s">
        <v>5398</v>
      </c>
      <c r="CX393" s="103">
        <v>2</v>
      </c>
      <c r="CY393" s="11">
        <v>3.75</v>
      </c>
      <c r="CZ393" s="42">
        <v>0.875</v>
      </c>
      <c r="DA393" s="107">
        <v>2500</v>
      </c>
      <c r="DB393" s="18">
        <v>9.25</v>
      </c>
      <c r="DC393" s="18">
        <v>2</v>
      </c>
      <c r="DD393" s="18">
        <v>3.625</v>
      </c>
      <c r="DE393" s="11">
        <v>1</v>
      </c>
      <c r="DF393" s="11">
        <v>8</v>
      </c>
      <c r="DG393" s="11">
        <v>1.125</v>
      </c>
      <c r="DH393" s="11">
        <v>6.75</v>
      </c>
      <c r="DI393" s="42">
        <v>45</v>
      </c>
      <c r="DJ393" s="11">
        <v>55</v>
      </c>
      <c r="DK393" s="43" t="s">
        <v>5380</v>
      </c>
      <c r="DL393" s="90" t="s">
        <v>3796</v>
      </c>
      <c r="DM393" s="18">
        <v>0</v>
      </c>
      <c r="DN393" s="18" t="s">
        <v>5399</v>
      </c>
      <c r="DO393" t="s">
        <v>5078</v>
      </c>
      <c r="DP393">
        <v>1262987</v>
      </c>
      <c r="DQ393" t="s">
        <v>5397</v>
      </c>
      <c r="DR393" s="16" t="s">
        <v>290</v>
      </c>
    </row>
    <row r="394" spans="1:122" x14ac:dyDescent="0.35">
      <c r="A394" s="158" t="s">
        <v>471</v>
      </c>
      <c r="B394" s="11">
        <v>5</v>
      </c>
      <c r="C394" s="11" t="s">
        <v>272</v>
      </c>
      <c r="D394" t="s">
        <v>3</v>
      </c>
      <c r="E394" s="21" t="s">
        <v>290</v>
      </c>
      <c r="F394" s="11">
        <v>5.5629999999999997</v>
      </c>
      <c r="G394" s="12">
        <v>4.8129999999999997</v>
      </c>
      <c r="H394" s="11">
        <v>0.375</v>
      </c>
      <c r="I394" t="s">
        <v>272</v>
      </c>
      <c r="J394" s="11">
        <v>2</v>
      </c>
      <c r="K394" s="21" t="s">
        <v>290</v>
      </c>
      <c r="L394" s="1" t="s">
        <v>3</v>
      </c>
      <c r="M394" t="s">
        <v>290</v>
      </c>
      <c r="N394" s="159" t="s">
        <v>290</v>
      </c>
      <c r="P394" s="18" t="s">
        <v>290</v>
      </c>
      <c r="Q394" s="18" t="s">
        <v>290</v>
      </c>
      <c r="S394" t="s">
        <v>290</v>
      </c>
      <c r="T394" t="s">
        <v>290</v>
      </c>
      <c r="V394" t="s">
        <v>290</v>
      </c>
      <c r="X394" s="158" t="s">
        <v>471</v>
      </c>
      <c r="Y394" s="11">
        <v>5</v>
      </c>
      <c r="Z394" s="11" t="s">
        <v>272</v>
      </c>
      <c r="AA394" t="s">
        <v>3</v>
      </c>
      <c r="AB394" s="21" t="s">
        <v>290</v>
      </c>
      <c r="AC394" s="11">
        <v>5.5629999999999997</v>
      </c>
      <c r="AD394" s="12">
        <v>4.8129999999999997</v>
      </c>
      <c r="AE394" s="11">
        <v>0.375</v>
      </c>
      <c r="AF394" t="s">
        <v>272</v>
      </c>
      <c r="AG394" s="11">
        <v>2</v>
      </c>
      <c r="AH394" s="21" t="s">
        <v>290</v>
      </c>
      <c r="AI394" s="1" t="s">
        <v>3</v>
      </c>
      <c r="AJ394" t="s">
        <v>290</v>
      </c>
      <c r="AK394" s="159" t="s">
        <v>290</v>
      </c>
      <c r="CC394" s="4"/>
      <c r="CD394" s="51"/>
      <c r="CE394" s="51"/>
      <c r="CF394" s="51"/>
      <c r="CG394" s="51"/>
      <c r="CH394" s="51"/>
      <c r="CI394" s="51"/>
      <c r="CJ394" s="51"/>
      <c r="CK394" s="51"/>
      <c r="CO394" t="s">
        <v>4212</v>
      </c>
      <c r="CP394">
        <v>2.69</v>
      </c>
      <c r="CR394" t="s">
        <v>5590</v>
      </c>
      <c r="CS394" s="16" t="s">
        <v>290</v>
      </c>
      <c r="CT394" s="14">
        <v>2500</v>
      </c>
      <c r="CU394" s="14">
        <v>2.5</v>
      </c>
      <c r="CV394" s="11">
        <v>12</v>
      </c>
      <c r="CW394" s="11" t="s">
        <v>5398</v>
      </c>
      <c r="CX394" s="103">
        <v>2.5</v>
      </c>
      <c r="CY394" s="11">
        <v>4.5</v>
      </c>
      <c r="CZ394" s="42">
        <v>1</v>
      </c>
      <c r="DA394" s="107">
        <v>2500</v>
      </c>
      <c r="DB394" s="18">
        <v>10.5</v>
      </c>
      <c r="DC394" s="18">
        <v>2.25</v>
      </c>
      <c r="DD394" s="18">
        <v>4.125</v>
      </c>
      <c r="DE394" s="11">
        <v>1.125</v>
      </c>
      <c r="DF394" s="11">
        <v>8</v>
      </c>
      <c r="DG394" s="11">
        <v>1.25</v>
      </c>
      <c r="DH394" s="11">
        <v>7.75</v>
      </c>
      <c r="DI394" s="42">
        <v>45</v>
      </c>
      <c r="DJ394" s="11">
        <v>85</v>
      </c>
      <c r="DK394" s="43" t="s">
        <v>5382</v>
      </c>
      <c r="DL394" s="90" t="s">
        <v>3796</v>
      </c>
      <c r="DM394" s="18">
        <v>0</v>
      </c>
      <c r="DN394" s="18" t="s">
        <v>5399</v>
      </c>
      <c r="DO394" t="s">
        <v>5081</v>
      </c>
      <c r="DP394">
        <v>7448044</v>
      </c>
      <c r="DQ394" t="s">
        <v>5397</v>
      </c>
      <c r="DR394" s="16" t="s">
        <v>290</v>
      </c>
    </row>
    <row r="395" spans="1:122" x14ac:dyDescent="0.35">
      <c r="A395" s="160" t="s">
        <v>472</v>
      </c>
      <c r="B395" s="2">
        <v>5</v>
      </c>
      <c r="C395" s="4" t="s">
        <v>273</v>
      </c>
      <c r="D395" s="4" t="s">
        <v>3</v>
      </c>
      <c r="E395" s="23" t="s">
        <v>290</v>
      </c>
      <c r="F395" s="2">
        <v>5.5629999999999997</v>
      </c>
      <c r="G395" s="3">
        <v>4.0629999999999997</v>
      </c>
      <c r="H395" s="2">
        <v>0.75</v>
      </c>
      <c r="I395" s="2" t="s">
        <v>273</v>
      </c>
      <c r="J395" s="4">
        <v>4</v>
      </c>
      <c r="K395" s="23" t="s">
        <v>290</v>
      </c>
      <c r="L395" s="6" t="s">
        <v>3</v>
      </c>
      <c r="M395" s="4" t="s">
        <v>290</v>
      </c>
      <c r="N395" s="161" t="s">
        <v>290</v>
      </c>
      <c r="P395" s="18" t="s">
        <v>290</v>
      </c>
      <c r="Q395" s="18" t="s">
        <v>290</v>
      </c>
      <c r="S395" t="s">
        <v>290</v>
      </c>
      <c r="T395" t="s">
        <v>290</v>
      </c>
      <c r="V395" t="s">
        <v>290</v>
      </c>
      <c r="X395" s="160" t="s">
        <v>472</v>
      </c>
      <c r="Y395" s="2">
        <v>5</v>
      </c>
      <c r="Z395" s="4" t="s">
        <v>273</v>
      </c>
      <c r="AA395" s="4" t="s">
        <v>3</v>
      </c>
      <c r="AB395" s="23" t="s">
        <v>290</v>
      </c>
      <c r="AC395" s="2">
        <v>5.5629999999999997</v>
      </c>
      <c r="AD395" s="3">
        <v>4.0629999999999997</v>
      </c>
      <c r="AE395" s="2">
        <v>0.75</v>
      </c>
      <c r="AF395" s="2" t="s">
        <v>273</v>
      </c>
      <c r="AG395" s="4">
        <v>4</v>
      </c>
      <c r="AH395" s="23" t="s">
        <v>290</v>
      </c>
      <c r="AI395" s="6" t="s">
        <v>3</v>
      </c>
      <c r="AJ395" s="4" t="s">
        <v>290</v>
      </c>
      <c r="AK395" s="161" t="s">
        <v>290</v>
      </c>
      <c r="CO395" t="s">
        <v>4213</v>
      </c>
      <c r="CP395">
        <v>2.87</v>
      </c>
      <c r="CR395" t="s">
        <v>5591</v>
      </c>
      <c r="CS395" s="16" t="s">
        <v>290</v>
      </c>
      <c r="CT395" s="14">
        <v>2500</v>
      </c>
      <c r="CU395" s="14">
        <v>3</v>
      </c>
      <c r="CV395" s="11">
        <v>12</v>
      </c>
      <c r="CW395" s="11" t="s">
        <v>5398</v>
      </c>
      <c r="CX395" s="103">
        <v>3</v>
      </c>
      <c r="CY395" s="11">
        <v>5.25</v>
      </c>
      <c r="CZ395" s="42">
        <v>1.125</v>
      </c>
      <c r="DA395" s="107">
        <v>2500</v>
      </c>
      <c r="DB395" s="18">
        <v>12</v>
      </c>
      <c r="DC395" s="14">
        <v>2.625</v>
      </c>
      <c r="DD395" s="18">
        <v>5</v>
      </c>
      <c r="DE395" s="11">
        <v>1.25</v>
      </c>
      <c r="DF395" s="11">
        <v>8</v>
      </c>
      <c r="DG395" s="11">
        <v>1.375</v>
      </c>
      <c r="DH395" s="11">
        <v>9</v>
      </c>
      <c r="DI395" s="42">
        <v>45</v>
      </c>
      <c r="DJ395" s="11">
        <v>125</v>
      </c>
      <c r="DK395" s="43" t="s">
        <v>5384</v>
      </c>
      <c r="DL395" s="90" t="s">
        <v>3796</v>
      </c>
      <c r="DM395" s="18">
        <v>0</v>
      </c>
      <c r="DN395" s="18" t="s">
        <v>5399</v>
      </c>
      <c r="DO395" t="s">
        <v>5084</v>
      </c>
      <c r="DP395">
        <v>16777215</v>
      </c>
      <c r="DQ395" t="s">
        <v>5397</v>
      </c>
      <c r="DR395" s="16" t="s">
        <v>290</v>
      </c>
    </row>
    <row r="396" spans="1:122" x14ac:dyDescent="0.35">
      <c r="A396" s="156" t="s">
        <v>473</v>
      </c>
      <c r="B396" s="11">
        <v>6.0000000000000009</v>
      </c>
      <c r="C396" s="11">
        <v>5</v>
      </c>
      <c r="D396" t="s">
        <v>3</v>
      </c>
      <c r="E396" s="21" t="s">
        <v>290</v>
      </c>
      <c r="F396" s="11">
        <v>6.6250000000000009</v>
      </c>
      <c r="G396" s="12">
        <v>6.4070000000000009</v>
      </c>
      <c r="H396" s="11">
        <v>0.109</v>
      </c>
      <c r="I396" t="s">
        <v>290</v>
      </c>
      <c r="J396" s="11">
        <v>5</v>
      </c>
      <c r="K396" s="21" t="s">
        <v>290</v>
      </c>
      <c r="L396" s="11" t="s">
        <v>3</v>
      </c>
      <c r="M396" t="s">
        <v>290</v>
      </c>
      <c r="N396" s="159" t="s">
        <v>290</v>
      </c>
      <c r="P396" s="18" t="s">
        <v>290</v>
      </c>
      <c r="Q396" s="18" t="s">
        <v>290</v>
      </c>
      <c r="S396" t="s">
        <v>290</v>
      </c>
      <c r="T396" t="s">
        <v>290</v>
      </c>
      <c r="V396" t="s">
        <v>290</v>
      </c>
      <c r="X396" s="156" t="s">
        <v>473</v>
      </c>
      <c r="Y396" s="11">
        <v>6.0000000000000009</v>
      </c>
      <c r="Z396" s="11">
        <v>5</v>
      </c>
      <c r="AA396" t="s">
        <v>3</v>
      </c>
      <c r="AB396" s="21" t="s">
        <v>290</v>
      </c>
      <c r="AC396" s="11">
        <v>6.6250000000000009</v>
      </c>
      <c r="AD396" s="12">
        <v>6.4070000000000009</v>
      </c>
      <c r="AE396" s="11">
        <v>0.109</v>
      </c>
      <c r="AF396" t="s">
        <v>290</v>
      </c>
      <c r="AG396" s="11">
        <v>5</v>
      </c>
      <c r="AH396" s="21" t="s">
        <v>290</v>
      </c>
      <c r="AI396" s="11" t="s">
        <v>3</v>
      </c>
      <c r="AJ396" t="s">
        <v>290</v>
      </c>
      <c r="AK396" s="159" t="s">
        <v>290</v>
      </c>
      <c r="CO396" t="s">
        <v>4214</v>
      </c>
      <c r="CP396">
        <v>2.87</v>
      </c>
      <c r="CR396" t="s">
        <v>5592</v>
      </c>
      <c r="CS396" s="16" t="s">
        <v>290</v>
      </c>
      <c r="CT396" s="14">
        <v>2500</v>
      </c>
      <c r="CU396" s="14">
        <v>4</v>
      </c>
      <c r="CV396" s="11">
        <v>12</v>
      </c>
      <c r="CW396" s="11" t="s">
        <v>5398</v>
      </c>
      <c r="CX396" s="103">
        <v>4</v>
      </c>
      <c r="CY396" s="11">
        <v>6.5</v>
      </c>
      <c r="CZ396" s="42">
        <v>1.25</v>
      </c>
      <c r="DA396" s="107">
        <v>2500</v>
      </c>
      <c r="DB396" s="18">
        <v>14</v>
      </c>
      <c r="DC396" s="18">
        <v>3</v>
      </c>
      <c r="DD396" s="18">
        <v>6.1875</v>
      </c>
      <c r="DE396" s="11">
        <v>1.5</v>
      </c>
      <c r="DF396" s="11">
        <v>8</v>
      </c>
      <c r="DG396" s="11">
        <v>1.625</v>
      </c>
      <c r="DH396" s="11">
        <v>10.75</v>
      </c>
      <c r="DI396" s="42">
        <v>45</v>
      </c>
      <c r="DJ396" s="11">
        <v>185</v>
      </c>
      <c r="DK396" s="43" t="s">
        <v>5386</v>
      </c>
      <c r="DL396" s="90" t="s">
        <v>3796</v>
      </c>
      <c r="DM396" s="18">
        <v>0</v>
      </c>
      <c r="DN396" s="18" t="s">
        <v>5399</v>
      </c>
      <c r="DO396" t="s">
        <v>5090</v>
      </c>
      <c r="DP396">
        <v>255</v>
      </c>
      <c r="DQ396" t="s">
        <v>5397</v>
      </c>
      <c r="DR396" s="16" t="s">
        <v>290</v>
      </c>
    </row>
    <row r="397" spans="1:122" x14ac:dyDescent="0.35">
      <c r="A397" s="156" t="s">
        <v>474</v>
      </c>
      <c r="B397" s="11">
        <v>6.0000000000000009</v>
      </c>
      <c r="C397" s="11">
        <v>10</v>
      </c>
      <c r="D397" t="s">
        <v>3</v>
      </c>
      <c r="E397" s="21" t="s">
        <v>290</v>
      </c>
      <c r="F397" s="11">
        <v>6.6250000000000009</v>
      </c>
      <c r="G397" s="12">
        <v>6.3570000000000011</v>
      </c>
      <c r="H397" s="11">
        <v>0.13400000000000001</v>
      </c>
      <c r="I397" t="s">
        <v>290</v>
      </c>
      <c r="J397" s="11">
        <v>10</v>
      </c>
      <c r="K397" s="21" t="s">
        <v>290</v>
      </c>
      <c r="L397" s="11" t="s">
        <v>3</v>
      </c>
      <c r="M397" t="s">
        <v>290</v>
      </c>
      <c r="N397" s="159" t="s">
        <v>290</v>
      </c>
      <c r="P397" s="18" t="s">
        <v>290</v>
      </c>
      <c r="Q397" s="18" t="s">
        <v>290</v>
      </c>
      <c r="S397" t="s">
        <v>290</v>
      </c>
      <c r="T397" t="s">
        <v>290</v>
      </c>
      <c r="V397" t="s">
        <v>290</v>
      </c>
      <c r="X397" s="156" t="s">
        <v>474</v>
      </c>
      <c r="Y397" s="11">
        <v>6.0000000000000009</v>
      </c>
      <c r="Z397" s="11">
        <v>10</v>
      </c>
      <c r="AA397" t="s">
        <v>3</v>
      </c>
      <c r="AB397" s="21" t="s">
        <v>290</v>
      </c>
      <c r="AC397" s="11">
        <v>6.6250000000000009</v>
      </c>
      <c r="AD397" s="12">
        <v>6.3570000000000011</v>
      </c>
      <c r="AE397" s="11">
        <v>0.13400000000000001</v>
      </c>
      <c r="AF397" t="s">
        <v>290</v>
      </c>
      <c r="AG397" s="11">
        <v>10</v>
      </c>
      <c r="AH397" s="21" t="s">
        <v>290</v>
      </c>
      <c r="AI397" s="11" t="s">
        <v>3</v>
      </c>
      <c r="AJ397" t="s">
        <v>290</v>
      </c>
      <c r="AK397" s="159" t="s">
        <v>290</v>
      </c>
      <c r="CO397" t="s">
        <v>4215</v>
      </c>
      <c r="CP397">
        <v>2.87</v>
      </c>
      <c r="CR397" t="s">
        <v>5593</v>
      </c>
      <c r="CS397" s="16" t="s">
        <v>290</v>
      </c>
      <c r="CT397" s="14">
        <v>2500</v>
      </c>
      <c r="CU397" s="14">
        <v>5</v>
      </c>
      <c r="CV397" s="11">
        <v>12</v>
      </c>
      <c r="CW397" s="11" t="s">
        <v>5398</v>
      </c>
      <c r="CX397" s="103">
        <v>5</v>
      </c>
      <c r="CY397" s="11">
        <v>8</v>
      </c>
      <c r="CZ397" s="42">
        <v>1.5</v>
      </c>
      <c r="DA397" s="107">
        <v>2500</v>
      </c>
      <c r="DB397" s="18">
        <v>16.5</v>
      </c>
      <c r="DC397" s="18">
        <v>3.625</v>
      </c>
      <c r="DD397" s="18">
        <v>7.3125</v>
      </c>
      <c r="DE397" s="11">
        <v>1.75</v>
      </c>
      <c r="DF397" s="11">
        <v>8</v>
      </c>
      <c r="DG397" s="11">
        <v>1.875</v>
      </c>
      <c r="DH397" s="11">
        <v>12.75</v>
      </c>
      <c r="DI397" s="42">
        <v>45</v>
      </c>
      <c r="DJ397" s="11">
        <v>300</v>
      </c>
      <c r="DK397" s="43" t="s">
        <v>5388</v>
      </c>
      <c r="DL397" s="90" t="s">
        <v>3796</v>
      </c>
      <c r="DM397" s="18">
        <v>0</v>
      </c>
      <c r="DN397" s="18" t="s">
        <v>5399</v>
      </c>
      <c r="DO397" t="s">
        <v>5093</v>
      </c>
      <c r="DP397">
        <v>33023</v>
      </c>
      <c r="DQ397" t="s">
        <v>5397</v>
      </c>
      <c r="DR397" s="16" t="s">
        <v>290</v>
      </c>
    </row>
    <row r="398" spans="1:122" x14ac:dyDescent="0.35">
      <c r="A398" s="158" t="s">
        <v>475</v>
      </c>
      <c r="B398" s="11">
        <v>6.0000000000000009</v>
      </c>
      <c r="C398" s="11">
        <v>20</v>
      </c>
      <c r="D398" t="s">
        <v>3</v>
      </c>
      <c r="E398" s="21" t="s">
        <v>290</v>
      </c>
      <c r="F398" s="11">
        <v>6.6250000000000009</v>
      </c>
      <c r="G398" s="12">
        <v>6.2190000000000012</v>
      </c>
      <c r="H398" s="11">
        <v>0.20300000000000001</v>
      </c>
      <c r="I398" t="s">
        <v>290</v>
      </c>
      <c r="J398" s="11">
        <v>20</v>
      </c>
      <c r="K398" s="21" t="s">
        <v>290</v>
      </c>
      <c r="L398" s="1" t="s">
        <v>3</v>
      </c>
      <c r="M398" t="s">
        <v>290</v>
      </c>
      <c r="N398" s="159" t="s">
        <v>290</v>
      </c>
      <c r="P398" s="18" t="s">
        <v>290</v>
      </c>
      <c r="Q398" s="18" t="s">
        <v>290</v>
      </c>
      <c r="S398" t="s">
        <v>290</v>
      </c>
      <c r="T398" t="s">
        <v>290</v>
      </c>
      <c r="V398" t="s">
        <v>290</v>
      </c>
      <c r="X398" s="158" t="s">
        <v>475</v>
      </c>
      <c r="Y398" s="11">
        <v>6.0000000000000009</v>
      </c>
      <c r="Z398" s="11">
        <v>20</v>
      </c>
      <c r="AA398" t="s">
        <v>3</v>
      </c>
      <c r="AB398" s="21" t="s">
        <v>290</v>
      </c>
      <c r="AC398" s="11">
        <v>6.6250000000000009</v>
      </c>
      <c r="AD398" s="12">
        <v>6.2190000000000012</v>
      </c>
      <c r="AE398" s="11">
        <v>0.20300000000000001</v>
      </c>
      <c r="AF398" t="s">
        <v>290</v>
      </c>
      <c r="AG398" s="11">
        <v>20</v>
      </c>
      <c r="AH398" s="21" t="s">
        <v>290</v>
      </c>
      <c r="AI398" s="1" t="s">
        <v>3</v>
      </c>
      <c r="AJ398" t="s">
        <v>290</v>
      </c>
      <c r="AK398" s="159" t="s">
        <v>290</v>
      </c>
      <c r="CO398" t="s">
        <v>4216</v>
      </c>
      <c r="CP398">
        <v>2.87</v>
      </c>
      <c r="CR398" t="s">
        <v>5594</v>
      </c>
      <c r="CS398" s="16" t="s">
        <v>290</v>
      </c>
      <c r="CT398" s="14">
        <v>2500</v>
      </c>
      <c r="CU398" s="14">
        <v>6</v>
      </c>
      <c r="CV398" s="11">
        <v>12</v>
      </c>
      <c r="CW398" s="11" t="s">
        <v>5398</v>
      </c>
      <c r="CX398" s="103">
        <v>6</v>
      </c>
      <c r="CY398" s="11">
        <v>9.25</v>
      </c>
      <c r="CZ398" s="42">
        <v>1.625</v>
      </c>
      <c r="DA398" s="107">
        <v>2500</v>
      </c>
      <c r="DB398" s="18">
        <v>19</v>
      </c>
      <c r="DC398" s="18">
        <v>4.25</v>
      </c>
      <c r="DD398" s="18">
        <v>8.5</v>
      </c>
      <c r="DE398" s="11">
        <v>2</v>
      </c>
      <c r="DF398" s="11">
        <v>8</v>
      </c>
      <c r="DG398" s="11">
        <v>2.125</v>
      </c>
      <c r="DH398" s="11">
        <v>14.5</v>
      </c>
      <c r="DI398" s="42">
        <v>45</v>
      </c>
      <c r="DJ398" s="11">
        <v>450</v>
      </c>
      <c r="DK398" s="43" t="s">
        <v>5390</v>
      </c>
      <c r="DL398" s="90" t="s">
        <v>3796</v>
      </c>
      <c r="DM398" s="18">
        <v>0</v>
      </c>
      <c r="DN398" s="18" t="s">
        <v>5399</v>
      </c>
      <c r="DO398" t="s">
        <v>5078</v>
      </c>
      <c r="DP398">
        <v>1262987</v>
      </c>
      <c r="DQ398" t="s">
        <v>5397</v>
      </c>
      <c r="DR398" s="16" t="s">
        <v>290</v>
      </c>
    </row>
    <row r="399" spans="1:122" x14ac:dyDescent="0.35">
      <c r="A399" s="158" t="s">
        <v>476</v>
      </c>
      <c r="B399" s="11">
        <v>6.0000000000000009</v>
      </c>
      <c r="C399">
        <v>40</v>
      </c>
      <c r="D399" t="s">
        <v>3</v>
      </c>
      <c r="E399" s="21" t="s">
        <v>477</v>
      </c>
      <c r="F399" s="11">
        <v>6.6250000000000009</v>
      </c>
      <c r="G399" s="12">
        <v>6.0650000000000013</v>
      </c>
      <c r="H399" s="11">
        <v>0.28000000000000003</v>
      </c>
      <c r="I399" t="s">
        <v>290</v>
      </c>
      <c r="J399">
        <v>40</v>
      </c>
      <c r="K399" s="21" t="s">
        <v>290</v>
      </c>
      <c r="L399" s="1" t="s">
        <v>3</v>
      </c>
      <c r="M399" t="s">
        <v>290</v>
      </c>
      <c r="N399" s="159" t="s">
        <v>290</v>
      </c>
      <c r="P399" s="18" t="s">
        <v>290</v>
      </c>
      <c r="Q399" s="18" t="s">
        <v>290</v>
      </c>
      <c r="S399" t="s">
        <v>290</v>
      </c>
      <c r="T399" t="s">
        <v>290</v>
      </c>
      <c r="V399" t="s">
        <v>290</v>
      </c>
      <c r="X399" s="158" t="s">
        <v>476</v>
      </c>
      <c r="Y399" s="11">
        <v>6.0000000000000009</v>
      </c>
      <c r="Z399">
        <v>40</v>
      </c>
      <c r="AA399" t="s">
        <v>3</v>
      </c>
      <c r="AB399" s="21" t="s">
        <v>478</v>
      </c>
      <c r="AC399" s="11">
        <v>6.6250000000000009</v>
      </c>
      <c r="AD399" s="12">
        <v>6.0650000000000013</v>
      </c>
      <c r="AE399" s="11">
        <v>0.28000000000000003</v>
      </c>
      <c r="AF399" t="s">
        <v>290</v>
      </c>
      <c r="AG399">
        <v>40</v>
      </c>
      <c r="AH399" s="21" t="s">
        <v>290</v>
      </c>
      <c r="AI399" s="1" t="s">
        <v>3</v>
      </c>
      <c r="AJ399" t="s">
        <v>290</v>
      </c>
      <c r="AK399" s="159" t="s">
        <v>290</v>
      </c>
      <c r="CO399" t="s">
        <v>4217</v>
      </c>
      <c r="CP399">
        <v>2.87</v>
      </c>
      <c r="CR399" t="s">
        <v>5595</v>
      </c>
      <c r="CS399" s="16" t="s">
        <v>290</v>
      </c>
      <c r="CT399" s="14">
        <v>2500</v>
      </c>
      <c r="CU399" s="14">
        <v>8</v>
      </c>
      <c r="CV399" s="11">
        <v>12</v>
      </c>
      <c r="CW399" s="11" t="s">
        <v>5398</v>
      </c>
      <c r="CX399" s="103">
        <v>8</v>
      </c>
      <c r="CY399" s="11">
        <v>12</v>
      </c>
      <c r="CZ399" s="42">
        <v>2</v>
      </c>
      <c r="DA399" s="107">
        <v>2500</v>
      </c>
      <c r="DB399" s="18">
        <v>21.75</v>
      </c>
      <c r="DC399" s="18">
        <v>5</v>
      </c>
      <c r="DD399" s="18">
        <v>10.625</v>
      </c>
      <c r="DE399" s="11">
        <v>2</v>
      </c>
      <c r="DF399" s="11">
        <v>12</v>
      </c>
      <c r="DG399" s="11">
        <v>2.125</v>
      </c>
      <c r="DH399" s="11">
        <v>17.25</v>
      </c>
      <c r="DI399" s="42">
        <v>30</v>
      </c>
      <c r="DJ399" s="11">
        <v>600</v>
      </c>
      <c r="DK399" s="43" t="s">
        <v>5392</v>
      </c>
      <c r="DL399" s="90" t="s">
        <v>3796</v>
      </c>
      <c r="DM399" s="18">
        <v>0</v>
      </c>
      <c r="DN399" s="18" t="s">
        <v>5399</v>
      </c>
      <c r="DO399" t="s">
        <v>5098</v>
      </c>
      <c r="DP399">
        <v>65535</v>
      </c>
      <c r="DQ399" t="s">
        <v>5397</v>
      </c>
      <c r="DR399" s="16" t="s">
        <v>290</v>
      </c>
    </row>
    <row r="400" spans="1:122" x14ac:dyDescent="0.35">
      <c r="A400" s="158" t="s">
        <v>6716</v>
      </c>
      <c r="B400" s="11">
        <v>6.0000000000000009</v>
      </c>
      <c r="C400" t="s">
        <v>6422</v>
      </c>
      <c r="D400" t="s">
        <v>3</v>
      </c>
      <c r="E400" s="21" t="s">
        <v>290</v>
      </c>
      <c r="F400" s="11">
        <v>6.6250000000000009</v>
      </c>
      <c r="G400" s="12">
        <v>6.0650000000000013</v>
      </c>
      <c r="H400" s="11">
        <v>0.28000000000000003</v>
      </c>
      <c r="I400" t="s">
        <v>6422</v>
      </c>
      <c r="J400">
        <v>1</v>
      </c>
      <c r="K400" s="21" t="s">
        <v>290</v>
      </c>
      <c r="L400" s="1" t="s">
        <v>3</v>
      </c>
      <c r="M400" t="s">
        <v>290</v>
      </c>
      <c r="N400" s="159" t="s">
        <v>290</v>
      </c>
      <c r="P400" s="18" t="s">
        <v>290</v>
      </c>
      <c r="Q400" s="18" t="s">
        <v>290</v>
      </c>
      <c r="S400" t="s">
        <v>290</v>
      </c>
      <c r="T400" t="s">
        <v>290</v>
      </c>
      <c r="V400" t="s">
        <v>290</v>
      </c>
      <c r="X400" s="158" t="s">
        <v>6716</v>
      </c>
      <c r="Y400" s="11">
        <v>6.0000000000000009</v>
      </c>
      <c r="Z400" t="s">
        <v>6422</v>
      </c>
      <c r="AA400" t="s">
        <v>3</v>
      </c>
      <c r="AB400" s="21" t="s">
        <v>290</v>
      </c>
      <c r="AC400" s="11">
        <v>6.6250000000000009</v>
      </c>
      <c r="AD400" s="12">
        <v>6.0650000000000013</v>
      </c>
      <c r="AE400" s="11">
        <v>0.28000000000000003</v>
      </c>
      <c r="AF400" t="s">
        <v>6422</v>
      </c>
      <c r="AG400">
        <v>1</v>
      </c>
      <c r="AH400" s="21" t="s">
        <v>290</v>
      </c>
      <c r="AI400" s="1" t="s">
        <v>3</v>
      </c>
      <c r="AJ400" t="s">
        <v>290</v>
      </c>
      <c r="AK400" s="159" t="s">
        <v>290</v>
      </c>
      <c r="CO400" t="s">
        <v>4218</v>
      </c>
      <c r="CP400">
        <v>2.87</v>
      </c>
      <c r="CR400" t="s">
        <v>5596</v>
      </c>
      <c r="CS400" s="16" t="s">
        <v>290</v>
      </c>
      <c r="CT400" s="14">
        <v>2500</v>
      </c>
      <c r="CU400" s="14">
        <v>10</v>
      </c>
      <c r="CV400" s="11">
        <v>16</v>
      </c>
      <c r="CW400" s="11" t="s">
        <v>5398</v>
      </c>
      <c r="CX400" s="103">
        <v>10</v>
      </c>
      <c r="CY400" s="11">
        <v>14.75</v>
      </c>
      <c r="CZ400" s="42">
        <v>2.375</v>
      </c>
      <c r="DA400" s="107">
        <v>2500</v>
      </c>
      <c r="DB400" s="18">
        <v>26.5</v>
      </c>
      <c r="DC400" s="18">
        <v>6.5</v>
      </c>
      <c r="DD400" s="18">
        <v>12.75</v>
      </c>
      <c r="DE400" s="11">
        <v>2.5</v>
      </c>
      <c r="DF400" s="11">
        <v>12</v>
      </c>
      <c r="DG400" s="11">
        <v>2.625</v>
      </c>
      <c r="DH400" s="11">
        <v>21.25</v>
      </c>
      <c r="DI400" s="42">
        <v>30</v>
      </c>
      <c r="DJ400" s="11">
        <v>1150</v>
      </c>
      <c r="DK400" s="43" t="s">
        <v>5394</v>
      </c>
      <c r="DL400" s="90" t="s">
        <v>3796</v>
      </c>
      <c r="DM400" s="18">
        <v>0</v>
      </c>
      <c r="DN400" s="18" t="s">
        <v>5399</v>
      </c>
      <c r="DO400" t="s">
        <v>5069</v>
      </c>
      <c r="DP400">
        <v>65280</v>
      </c>
      <c r="DQ400" t="s">
        <v>5397</v>
      </c>
      <c r="DR400" s="16" t="s">
        <v>290</v>
      </c>
    </row>
    <row r="401" spans="1:122" x14ac:dyDescent="0.35">
      <c r="A401" s="158" t="s">
        <v>479</v>
      </c>
      <c r="B401" s="11">
        <v>6.0000000000000009</v>
      </c>
      <c r="C401">
        <v>80</v>
      </c>
      <c r="D401" t="s">
        <v>3</v>
      </c>
      <c r="E401" s="21" t="s">
        <v>480</v>
      </c>
      <c r="F401" s="11">
        <v>6.6250000000000009</v>
      </c>
      <c r="G401" s="12">
        <v>5.761000000000001</v>
      </c>
      <c r="H401" s="11">
        <v>0.432</v>
      </c>
      <c r="I401" t="s">
        <v>290</v>
      </c>
      <c r="J401">
        <v>80</v>
      </c>
      <c r="K401" s="21" t="s">
        <v>290</v>
      </c>
      <c r="L401" s="1" t="s">
        <v>3</v>
      </c>
      <c r="M401" t="s">
        <v>290</v>
      </c>
      <c r="N401" s="159" t="s">
        <v>290</v>
      </c>
      <c r="P401" s="18" t="s">
        <v>290</v>
      </c>
      <c r="Q401" s="18" t="s">
        <v>290</v>
      </c>
      <c r="S401" t="s">
        <v>290</v>
      </c>
      <c r="T401" t="s">
        <v>290</v>
      </c>
      <c r="V401" t="s">
        <v>290</v>
      </c>
      <c r="X401" s="158" t="s">
        <v>479</v>
      </c>
      <c r="Y401" s="11">
        <v>6.0000000000000009</v>
      </c>
      <c r="Z401">
        <v>80</v>
      </c>
      <c r="AA401" t="s">
        <v>3</v>
      </c>
      <c r="AB401" s="21" t="s">
        <v>481</v>
      </c>
      <c r="AC401" s="11">
        <v>6.6250000000000009</v>
      </c>
      <c r="AD401" s="12">
        <v>5.761000000000001</v>
      </c>
      <c r="AE401" s="11">
        <v>0.432</v>
      </c>
      <c r="AF401" t="s">
        <v>290</v>
      </c>
      <c r="AG401">
        <v>80</v>
      </c>
      <c r="AH401" s="21" t="s">
        <v>290</v>
      </c>
      <c r="AI401" s="1" t="s">
        <v>3</v>
      </c>
      <c r="AJ401" t="s">
        <v>290</v>
      </c>
      <c r="AK401" s="159" t="s">
        <v>290</v>
      </c>
      <c r="CO401" t="s">
        <v>4219</v>
      </c>
      <c r="CP401">
        <v>2.87</v>
      </c>
      <c r="CR401" t="s">
        <v>5597</v>
      </c>
      <c r="CS401" s="16" t="s">
        <v>290</v>
      </c>
      <c r="CT401" s="14">
        <v>2500</v>
      </c>
      <c r="CU401" s="14">
        <v>12</v>
      </c>
      <c r="CV401" s="11">
        <v>16</v>
      </c>
      <c r="CW401" s="11" t="s">
        <v>5398</v>
      </c>
      <c r="CX401" s="103">
        <v>12</v>
      </c>
      <c r="CY401" s="11">
        <v>17.375</v>
      </c>
      <c r="CZ401" s="42">
        <v>2.6875</v>
      </c>
      <c r="DA401" s="107">
        <v>2500</v>
      </c>
      <c r="DB401" s="18">
        <v>30</v>
      </c>
      <c r="DC401" s="18">
        <v>7.25</v>
      </c>
      <c r="DD401" s="18">
        <v>15</v>
      </c>
      <c r="DE401" s="11">
        <v>2.75</v>
      </c>
      <c r="DF401" s="11">
        <v>12</v>
      </c>
      <c r="DG401" s="11">
        <v>2.875</v>
      </c>
      <c r="DH401" s="11">
        <v>24.375</v>
      </c>
      <c r="DI401" s="42">
        <v>30</v>
      </c>
      <c r="DJ401" s="11">
        <v>1560</v>
      </c>
      <c r="DK401" s="43" t="s">
        <v>5396</v>
      </c>
      <c r="DL401" s="90" t="s">
        <v>3796</v>
      </c>
      <c r="DM401" s="18">
        <v>0</v>
      </c>
      <c r="DN401" s="18" t="s">
        <v>5399</v>
      </c>
      <c r="DO401" t="s">
        <v>5072</v>
      </c>
      <c r="DP401">
        <v>12800</v>
      </c>
      <c r="DQ401" t="s">
        <v>5397</v>
      </c>
      <c r="DR401" s="16" t="s">
        <v>290</v>
      </c>
    </row>
    <row r="402" spans="1:122" x14ac:dyDescent="0.35">
      <c r="A402" s="158" t="s">
        <v>482</v>
      </c>
      <c r="B402" s="11">
        <v>6.0000000000000009</v>
      </c>
      <c r="C402">
        <v>120</v>
      </c>
      <c r="D402" t="s">
        <v>3</v>
      </c>
      <c r="E402" s="21" t="s">
        <v>290</v>
      </c>
      <c r="F402" s="11">
        <v>6.6250000000000009</v>
      </c>
      <c r="G402" s="12">
        <v>5.5010000000000012</v>
      </c>
      <c r="H402" s="11">
        <v>0.56200000000000006</v>
      </c>
      <c r="I402" t="s">
        <v>290</v>
      </c>
      <c r="J402">
        <v>120</v>
      </c>
      <c r="K402" s="21" t="s">
        <v>290</v>
      </c>
      <c r="L402" s="1" t="s">
        <v>3</v>
      </c>
      <c r="M402" t="s">
        <v>290</v>
      </c>
      <c r="N402" s="159" t="s">
        <v>290</v>
      </c>
      <c r="P402" s="18" t="s">
        <v>290</v>
      </c>
      <c r="Q402" s="18" t="s">
        <v>290</v>
      </c>
      <c r="S402" t="s">
        <v>290</v>
      </c>
      <c r="T402" t="s">
        <v>290</v>
      </c>
      <c r="V402" t="s">
        <v>290</v>
      </c>
      <c r="X402" s="158" t="s">
        <v>482</v>
      </c>
      <c r="Y402" s="11">
        <v>6.0000000000000009</v>
      </c>
      <c r="Z402">
        <v>120</v>
      </c>
      <c r="AA402" t="s">
        <v>3</v>
      </c>
      <c r="AB402" s="21" t="s">
        <v>290</v>
      </c>
      <c r="AC402" s="11">
        <v>6.6250000000000009</v>
      </c>
      <c r="AD402" s="12">
        <v>5.5010000000000012</v>
      </c>
      <c r="AE402" s="11">
        <v>0.56200000000000006</v>
      </c>
      <c r="AF402" t="s">
        <v>290</v>
      </c>
      <c r="AG402">
        <v>120</v>
      </c>
      <c r="AH402" s="21" t="s">
        <v>290</v>
      </c>
      <c r="AI402" s="1" t="s">
        <v>3</v>
      </c>
      <c r="AJ402" t="s">
        <v>290</v>
      </c>
      <c r="AK402" s="159" t="s">
        <v>290</v>
      </c>
      <c r="CO402" t="s">
        <v>4220</v>
      </c>
      <c r="CP402">
        <v>3</v>
      </c>
      <c r="CR402" s="94" t="s">
        <v>5598</v>
      </c>
      <c r="CS402" s="95" t="s">
        <v>290</v>
      </c>
      <c r="CT402" s="94">
        <v>150</v>
      </c>
      <c r="CU402" s="94">
        <v>1</v>
      </c>
      <c r="CV402" s="9">
        <v>9</v>
      </c>
      <c r="CW402" s="9" t="s">
        <v>5599</v>
      </c>
      <c r="CX402" s="102">
        <v>1</v>
      </c>
      <c r="CY402" s="9">
        <v>2</v>
      </c>
      <c r="CZ402" s="9">
        <v>0.5</v>
      </c>
      <c r="DA402" s="106">
        <v>150</v>
      </c>
      <c r="DB402" s="96">
        <v>4.25</v>
      </c>
      <c r="DC402" s="96">
        <v>0.5625</v>
      </c>
      <c r="DD402" s="96">
        <v>2</v>
      </c>
      <c r="DE402" s="9">
        <v>0.5</v>
      </c>
      <c r="DF402" s="9">
        <v>4</v>
      </c>
      <c r="DG402" s="9">
        <v>0.625</v>
      </c>
      <c r="DH402" s="9">
        <v>3.125</v>
      </c>
      <c r="DI402" s="9">
        <v>90</v>
      </c>
      <c r="DJ402" s="9">
        <v>8</v>
      </c>
      <c r="DK402" s="94" t="s">
        <v>5065</v>
      </c>
      <c r="DL402" s="97" t="s">
        <v>3796</v>
      </c>
      <c r="DM402" s="94">
        <v>0</v>
      </c>
      <c r="DN402" s="94" t="s">
        <v>5600</v>
      </c>
      <c r="DO402" s="94" t="s">
        <v>5066</v>
      </c>
      <c r="DP402" s="94">
        <v>6447714</v>
      </c>
      <c r="DQ402" s="94"/>
      <c r="DR402" s="95" t="s">
        <v>290</v>
      </c>
    </row>
    <row r="403" spans="1:122" x14ac:dyDescent="0.35">
      <c r="A403" s="158" t="s">
        <v>483</v>
      </c>
      <c r="B403" s="11">
        <v>6.0000000000000009</v>
      </c>
      <c r="C403" s="11">
        <v>160</v>
      </c>
      <c r="D403" t="s">
        <v>3</v>
      </c>
      <c r="E403" s="21" t="s">
        <v>484</v>
      </c>
      <c r="F403" s="11">
        <v>6.6250000000000009</v>
      </c>
      <c r="G403" s="12">
        <v>5.1890000000000009</v>
      </c>
      <c r="H403" s="11">
        <v>0.71799999999999997</v>
      </c>
      <c r="I403" t="s">
        <v>290</v>
      </c>
      <c r="J403" s="11">
        <v>160</v>
      </c>
      <c r="K403" s="21" t="s">
        <v>290</v>
      </c>
      <c r="L403" s="1" t="s">
        <v>3</v>
      </c>
      <c r="M403" t="s">
        <v>290</v>
      </c>
      <c r="N403" s="159" t="s">
        <v>290</v>
      </c>
      <c r="P403" s="18" t="s">
        <v>290</v>
      </c>
      <c r="Q403" s="18" t="s">
        <v>290</v>
      </c>
      <c r="S403" t="s">
        <v>290</v>
      </c>
      <c r="T403" t="s">
        <v>290</v>
      </c>
      <c r="V403" t="s">
        <v>290</v>
      </c>
      <c r="X403" s="158" t="s">
        <v>483</v>
      </c>
      <c r="Y403" s="11">
        <v>6.0000000000000009</v>
      </c>
      <c r="Z403" s="11">
        <v>160</v>
      </c>
      <c r="AA403" t="s">
        <v>3</v>
      </c>
      <c r="AB403" s="21" t="s">
        <v>485</v>
      </c>
      <c r="AC403" s="11">
        <v>6.6250000000000009</v>
      </c>
      <c r="AD403" s="12">
        <v>5.1890000000000009</v>
      </c>
      <c r="AE403" s="11">
        <v>0.71799999999999997</v>
      </c>
      <c r="AF403" t="s">
        <v>290</v>
      </c>
      <c r="AG403" s="11">
        <v>160</v>
      </c>
      <c r="AH403" s="21" t="s">
        <v>290</v>
      </c>
      <c r="AI403" s="1" t="s">
        <v>3</v>
      </c>
      <c r="AJ403" t="s">
        <v>290</v>
      </c>
      <c r="AK403" s="159" t="s">
        <v>290</v>
      </c>
      <c r="CO403" t="s">
        <v>4221</v>
      </c>
      <c r="CP403">
        <v>3</v>
      </c>
      <c r="CR403" t="s">
        <v>5601</v>
      </c>
      <c r="CS403" s="16" t="s">
        <v>290</v>
      </c>
      <c r="CT403" s="14">
        <v>150</v>
      </c>
      <c r="CU403" s="14">
        <v>1</v>
      </c>
      <c r="CV403" s="11">
        <v>9</v>
      </c>
      <c r="CW403" s="11" t="s">
        <v>5599</v>
      </c>
      <c r="CX403" s="103">
        <v>1</v>
      </c>
      <c r="CY403" s="11">
        <v>2</v>
      </c>
      <c r="CZ403" s="42">
        <v>0.5</v>
      </c>
      <c r="DA403" s="107">
        <v>150</v>
      </c>
      <c r="DB403" s="18">
        <v>4.25</v>
      </c>
      <c r="DC403" s="18">
        <v>0.5625</v>
      </c>
      <c r="DD403" s="18">
        <v>2</v>
      </c>
      <c r="DE403" s="11">
        <v>0.5</v>
      </c>
      <c r="DF403" s="11">
        <v>4</v>
      </c>
      <c r="DG403" s="11">
        <v>0.625</v>
      </c>
      <c r="DH403" s="11">
        <v>3.125</v>
      </c>
      <c r="DI403" s="42">
        <v>90</v>
      </c>
      <c r="DJ403" s="11">
        <v>8</v>
      </c>
      <c r="DK403" s="43" t="s">
        <v>5068</v>
      </c>
      <c r="DL403" s="90" t="s">
        <v>3796</v>
      </c>
      <c r="DM403" s="18">
        <v>0</v>
      </c>
      <c r="DN403" s="18" t="s">
        <v>5600</v>
      </c>
      <c r="DO403" t="s">
        <v>5069</v>
      </c>
      <c r="DP403">
        <v>65280</v>
      </c>
      <c r="DQ403" t="s">
        <v>5598</v>
      </c>
      <c r="DR403" s="16" t="s">
        <v>290</v>
      </c>
    </row>
    <row r="404" spans="1:122" x14ac:dyDescent="0.35">
      <c r="A404" s="158" t="s">
        <v>486</v>
      </c>
      <c r="B404" s="11">
        <v>6.0000000000000009</v>
      </c>
      <c r="C404" s="11" t="s">
        <v>272</v>
      </c>
      <c r="D404" t="s">
        <v>3</v>
      </c>
      <c r="E404" s="21" t="s">
        <v>290</v>
      </c>
      <c r="F404" s="11">
        <v>6.6250000000000009</v>
      </c>
      <c r="G404" s="12">
        <v>5.761000000000001</v>
      </c>
      <c r="H404" s="11">
        <v>0.432</v>
      </c>
      <c r="I404" t="s">
        <v>272</v>
      </c>
      <c r="J404" s="11">
        <v>2</v>
      </c>
      <c r="K404" s="21" t="s">
        <v>290</v>
      </c>
      <c r="L404" s="1" t="s">
        <v>3</v>
      </c>
      <c r="M404" t="s">
        <v>290</v>
      </c>
      <c r="N404" s="159" t="s">
        <v>290</v>
      </c>
      <c r="P404" s="18" t="s">
        <v>290</v>
      </c>
      <c r="Q404" s="18" t="s">
        <v>290</v>
      </c>
      <c r="S404" t="s">
        <v>290</v>
      </c>
      <c r="T404" t="s">
        <v>290</v>
      </c>
      <c r="V404" t="s">
        <v>290</v>
      </c>
      <c r="X404" s="158" t="s">
        <v>486</v>
      </c>
      <c r="Y404" s="11">
        <v>6.0000000000000009</v>
      </c>
      <c r="Z404" s="11" t="s">
        <v>272</v>
      </c>
      <c r="AA404" t="s">
        <v>3</v>
      </c>
      <c r="AB404" s="21" t="s">
        <v>290</v>
      </c>
      <c r="AC404" s="11">
        <v>6.6250000000000009</v>
      </c>
      <c r="AD404" s="12">
        <v>5.761000000000001</v>
      </c>
      <c r="AE404" s="11">
        <v>0.432</v>
      </c>
      <c r="AF404" t="s">
        <v>272</v>
      </c>
      <c r="AG404" s="11">
        <v>2</v>
      </c>
      <c r="AH404" s="21" t="s">
        <v>290</v>
      </c>
      <c r="AI404" s="1" t="s">
        <v>3</v>
      </c>
      <c r="AJ404" t="s">
        <v>290</v>
      </c>
      <c r="AK404" s="159" t="s">
        <v>290</v>
      </c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51"/>
      <c r="CO404" t="s">
        <v>4222</v>
      </c>
      <c r="CP404">
        <v>3</v>
      </c>
      <c r="CR404" t="s">
        <v>5602</v>
      </c>
      <c r="CS404" s="16" t="s">
        <v>290</v>
      </c>
      <c r="CT404" s="14">
        <v>150</v>
      </c>
      <c r="CU404" s="14">
        <v>1.25</v>
      </c>
      <c r="CV404" s="11">
        <v>9</v>
      </c>
      <c r="CW404" s="11" t="s">
        <v>5599</v>
      </c>
      <c r="CX404" s="103">
        <v>1.25</v>
      </c>
      <c r="CY404" s="11">
        <v>2.375</v>
      </c>
      <c r="CZ404" s="42">
        <v>0.5625</v>
      </c>
      <c r="DA404" s="107">
        <v>150</v>
      </c>
      <c r="DB404" s="18">
        <v>4.625</v>
      </c>
      <c r="DC404" s="18">
        <v>0.625</v>
      </c>
      <c r="DD404" s="18">
        <v>2.5</v>
      </c>
      <c r="DE404" s="11">
        <v>0.5</v>
      </c>
      <c r="DF404" s="11">
        <v>4</v>
      </c>
      <c r="DG404" s="11">
        <v>0.625</v>
      </c>
      <c r="DH404" s="11">
        <v>3.5</v>
      </c>
      <c r="DI404" s="42">
        <v>90</v>
      </c>
      <c r="DJ404" s="11">
        <v>10</v>
      </c>
      <c r="DK404" s="43" t="s">
        <v>5071</v>
      </c>
      <c r="DL404" s="90" t="s">
        <v>3796</v>
      </c>
      <c r="DM404" s="18">
        <v>0</v>
      </c>
      <c r="DN404" s="18" t="s">
        <v>5600</v>
      </c>
      <c r="DO404" t="s">
        <v>5072</v>
      </c>
      <c r="DP404">
        <v>12800</v>
      </c>
      <c r="DQ404" t="s">
        <v>5598</v>
      </c>
      <c r="DR404" s="16" t="s">
        <v>290</v>
      </c>
    </row>
    <row r="405" spans="1:122" x14ac:dyDescent="0.35">
      <c r="A405" s="160" t="s">
        <v>487</v>
      </c>
      <c r="B405" s="2">
        <v>6.0000000000000009</v>
      </c>
      <c r="C405" s="4" t="s">
        <v>273</v>
      </c>
      <c r="D405" s="4" t="s">
        <v>3</v>
      </c>
      <c r="E405" s="23" t="s">
        <v>488</v>
      </c>
      <c r="F405" s="2">
        <v>6.6250000000000009</v>
      </c>
      <c r="G405" s="3">
        <v>4.8970000000000011</v>
      </c>
      <c r="H405" s="2">
        <v>0.86399999999999999</v>
      </c>
      <c r="I405" s="2" t="s">
        <v>273</v>
      </c>
      <c r="J405" s="4">
        <v>4</v>
      </c>
      <c r="K405" s="23" t="s">
        <v>290</v>
      </c>
      <c r="L405" s="6" t="s">
        <v>3</v>
      </c>
      <c r="M405" s="4" t="s">
        <v>290</v>
      </c>
      <c r="N405" s="161" t="s">
        <v>290</v>
      </c>
      <c r="P405" s="18" t="s">
        <v>290</v>
      </c>
      <c r="Q405" s="18" t="s">
        <v>290</v>
      </c>
      <c r="S405" t="s">
        <v>290</v>
      </c>
      <c r="T405" t="s">
        <v>290</v>
      </c>
      <c r="V405" t="s">
        <v>290</v>
      </c>
      <c r="X405" s="160" t="s">
        <v>487</v>
      </c>
      <c r="Y405" s="2">
        <v>6.0000000000000009</v>
      </c>
      <c r="Z405" s="4" t="s">
        <v>273</v>
      </c>
      <c r="AA405" s="4" t="s">
        <v>3</v>
      </c>
      <c r="AB405" s="23" t="s">
        <v>489</v>
      </c>
      <c r="AC405" s="2">
        <v>6.6250000000000009</v>
      </c>
      <c r="AD405" s="3">
        <v>4.8970000000000011</v>
      </c>
      <c r="AE405" s="2">
        <v>0.86399999999999999</v>
      </c>
      <c r="AF405" s="2" t="s">
        <v>273</v>
      </c>
      <c r="AG405" s="4">
        <v>4</v>
      </c>
      <c r="AH405" s="23" t="s">
        <v>290</v>
      </c>
      <c r="AI405" s="6" t="s">
        <v>3</v>
      </c>
      <c r="AJ405" s="4" t="s">
        <v>290</v>
      </c>
      <c r="AK405" s="161" t="s">
        <v>290</v>
      </c>
      <c r="CC405" s="4"/>
      <c r="CD405" s="51"/>
      <c r="CE405" s="51"/>
      <c r="CF405" s="51"/>
      <c r="CG405" s="51"/>
      <c r="CH405" s="51"/>
      <c r="CI405" s="51"/>
      <c r="CJ405" s="51"/>
      <c r="CK405" s="51"/>
      <c r="CO405" t="s">
        <v>4223</v>
      </c>
      <c r="CP405">
        <v>3</v>
      </c>
      <c r="CR405" t="s">
        <v>5603</v>
      </c>
      <c r="CS405" s="16" t="s">
        <v>290</v>
      </c>
      <c r="CT405" s="14">
        <v>150</v>
      </c>
      <c r="CU405" s="14">
        <v>1.5</v>
      </c>
      <c r="CV405" s="11">
        <v>9</v>
      </c>
      <c r="CW405" s="11" t="s">
        <v>5599</v>
      </c>
      <c r="CX405" s="103">
        <v>1.5</v>
      </c>
      <c r="CY405" s="11">
        <v>2.625</v>
      </c>
      <c r="CZ405" s="42">
        <v>0.5625</v>
      </c>
      <c r="DA405" s="107">
        <v>150</v>
      </c>
      <c r="DB405" s="18">
        <v>5</v>
      </c>
      <c r="DC405" s="18">
        <v>0.6875</v>
      </c>
      <c r="DD405" s="18">
        <v>2.875</v>
      </c>
      <c r="DE405" s="11">
        <v>0.5</v>
      </c>
      <c r="DF405" s="11">
        <v>4</v>
      </c>
      <c r="DG405" s="11">
        <v>0.625</v>
      </c>
      <c r="DH405">
        <v>3.875</v>
      </c>
      <c r="DI405" s="42">
        <v>90</v>
      </c>
      <c r="DJ405" s="11">
        <v>12</v>
      </c>
      <c r="DK405" s="43" t="s">
        <v>5074</v>
      </c>
      <c r="DL405" s="90" t="s">
        <v>3796</v>
      </c>
      <c r="DM405" s="18">
        <v>0</v>
      </c>
      <c r="DN405" s="18" t="s">
        <v>5600</v>
      </c>
      <c r="DO405" t="s">
        <v>5075</v>
      </c>
      <c r="DP405">
        <v>11861940</v>
      </c>
      <c r="DQ405" t="s">
        <v>5598</v>
      </c>
      <c r="DR405" s="16" t="s">
        <v>290</v>
      </c>
    </row>
    <row r="406" spans="1:122" x14ac:dyDescent="0.35">
      <c r="A406" s="158" t="s">
        <v>6717</v>
      </c>
      <c r="B406" s="11">
        <v>7</v>
      </c>
      <c r="C406" t="s">
        <v>6422</v>
      </c>
      <c r="D406" t="s">
        <v>3</v>
      </c>
      <c r="E406" s="24" t="s">
        <v>290</v>
      </c>
      <c r="F406" s="11">
        <v>7.625</v>
      </c>
      <c r="G406" s="12">
        <v>7.0229999999999997</v>
      </c>
      <c r="H406" s="11">
        <v>0.30099999999999999</v>
      </c>
      <c r="I406" s="11" t="s">
        <v>6422</v>
      </c>
      <c r="J406" s="11">
        <v>1</v>
      </c>
      <c r="K406" s="24"/>
      <c r="L406" s="1" t="s">
        <v>3</v>
      </c>
      <c r="N406" s="159"/>
      <c r="P406" s="18" t="s">
        <v>290</v>
      </c>
      <c r="Q406" s="18" t="s">
        <v>290</v>
      </c>
      <c r="S406" t="s">
        <v>290</v>
      </c>
      <c r="T406" t="s">
        <v>290</v>
      </c>
      <c r="V406" t="s">
        <v>290</v>
      </c>
      <c r="X406" s="158" t="s">
        <v>6717</v>
      </c>
      <c r="Y406" s="11">
        <v>7</v>
      </c>
      <c r="Z406" t="s">
        <v>6422</v>
      </c>
      <c r="AA406" t="s">
        <v>3</v>
      </c>
      <c r="AB406" s="24" t="s">
        <v>290</v>
      </c>
      <c r="AC406" s="11">
        <v>7.625</v>
      </c>
      <c r="AD406" s="12">
        <v>7.0229999999999997</v>
      </c>
      <c r="AE406" s="11">
        <v>0.30099999999999999</v>
      </c>
      <c r="AF406" s="11" t="s">
        <v>6422</v>
      </c>
      <c r="AG406" s="11">
        <v>1</v>
      </c>
      <c r="AH406" s="24"/>
      <c r="AI406" s="1" t="s">
        <v>3</v>
      </c>
      <c r="AK406" s="159"/>
      <c r="CO406" t="s">
        <v>4224</v>
      </c>
      <c r="CP406">
        <v>3</v>
      </c>
      <c r="CR406" t="s">
        <v>5604</v>
      </c>
      <c r="CS406" s="16" t="s">
        <v>290</v>
      </c>
      <c r="CT406" s="14">
        <v>150</v>
      </c>
      <c r="CU406" s="14">
        <v>2</v>
      </c>
      <c r="CV406" s="11">
        <v>9</v>
      </c>
      <c r="CW406" s="11" t="s">
        <v>5599</v>
      </c>
      <c r="CX406" s="103">
        <v>2</v>
      </c>
      <c r="CY406" s="11">
        <v>3.25</v>
      </c>
      <c r="CZ406" s="42">
        <v>0.625</v>
      </c>
      <c r="DA406" s="107">
        <v>150</v>
      </c>
      <c r="DB406" s="18">
        <v>6</v>
      </c>
      <c r="DC406" s="18">
        <v>0.75</v>
      </c>
      <c r="DD406" s="18">
        <v>3.625</v>
      </c>
      <c r="DE406" s="11">
        <v>0.625</v>
      </c>
      <c r="DF406" s="11">
        <v>4</v>
      </c>
      <c r="DG406" s="11">
        <v>0.75</v>
      </c>
      <c r="DH406" s="11">
        <v>4.75</v>
      </c>
      <c r="DI406" s="42">
        <v>90</v>
      </c>
      <c r="DJ406" s="11">
        <v>16</v>
      </c>
      <c r="DK406" s="43" t="s">
        <v>5077</v>
      </c>
      <c r="DL406" s="90" t="s">
        <v>3796</v>
      </c>
      <c r="DM406" s="18">
        <v>0</v>
      </c>
      <c r="DN406" s="18" t="s">
        <v>5600</v>
      </c>
      <c r="DO406" t="s">
        <v>5078</v>
      </c>
      <c r="DP406">
        <v>1262987</v>
      </c>
      <c r="DQ406" t="s">
        <v>5598</v>
      </c>
      <c r="DR406" s="16" t="s">
        <v>290</v>
      </c>
    </row>
    <row r="407" spans="1:122" x14ac:dyDescent="0.35">
      <c r="A407" s="158" t="s">
        <v>490</v>
      </c>
      <c r="B407" s="11">
        <v>7</v>
      </c>
      <c r="C407" s="11" t="s">
        <v>272</v>
      </c>
      <c r="D407" t="s">
        <v>3</v>
      </c>
      <c r="E407" s="21" t="s">
        <v>290</v>
      </c>
      <c r="F407" s="11">
        <v>7.625</v>
      </c>
      <c r="G407" s="12">
        <v>6.625</v>
      </c>
      <c r="H407" s="11">
        <v>0.5</v>
      </c>
      <c r="I407" t="s">
        <v>272</v>
      </c>
      <c r="J407" s="11">
        <v>2</v>
      </c>
      <c r="K407" s="21" t="s">
        <v>290</v>
      </c>
      <c r="L407" s="1" t="s">
        <v>3</v>
      </c>
      <c r="M407" t="s">
        <v>290</v>
      </c>
      <c r="N407" s="159" t="s">
        <v>290</v>
      </c>
      <c r="P407" s="18" t="s">
        <v>290</v>
      </c>
      <c r="Q407" s="18" t="s">
        <v>290</v>
      </c>
      <c r="S407" t="s">
        <v>290</v>
      </c>
      <c r="T407" t="s">
        <v>290</v>
      </c>
      <c r="V407" t="s">
        <v>290</v>
      </c>
      <c r="X407" s="158" t="s">
        <v>490</v>
      </c>
      <c r="Y407" s="11">
        <v>7</v>
      </c>
      <c r="Z407" s="11" t="s">
        <v>272</v>
      </c>
      <c r="AA407" t="s">
        <v>3</v>
      </c>
      <c r="AB407" s="21" t="s">
        <v>290</v>
      </c>
      <c r="AC407" s="11">
        <v>7.625</v>
      </c>
      <c r="AD407" s="12">
        <v>6.625</v>
      </c>
      <c r="AE407" s="11">
        <v>0.5</v>
      </c>
      <c r="AF407" t="s">
        <v>272</v>
      </c>
      <c r="AG407" s="11">
        <v>2</v>
      </c>
      <c r="AH407" s="21" t="s">
        <v>290</v>
      </c>
      <c r="AI407" s="1" t="s">
        <v>3</v>
      </c>
      <c r="AJ407" t="s">
        <v>290</v>
      </c>
      <c r="AK407" s="159" t="s">
        <v>290</v>
      </c>
      <c r="CO407" t="s">
        <v>4225</v>
      </c>
      <c r="CP407">
        <v>3</v>
      </c>
      <c r="CR407" t="s">
        <v>5605</v>
      </c>
      <c r="CS407" s="16" t="s">
        <v>290</v>
      </c>
      <c r="CT407" s="14">
        <v>150</v>
      </c>
      <c r="CU407" s="14">
        <v>2.5</v>
      </c>
      <c r="CV407" s="11">
        <v>9</v>
      </c>
      <c r="CW407" s="11" t="s">
        <v>5599</v>
      </c>
      <c r="CX407" s="103">
        <v>2.5</v>
      </c>
      <c r="CY407" s="11">
        <v>3.75</v>
      </c>
      <c r="CZ407" s="42">
        <v>0.625</v>
      </c>
      <c r="DA407" s="107">
        <v>150</v>
      </c>
      <c r="DB407" s="18">
        <v>7</v>
      </c>
      <c r="DC407" s="18">
        <v>0.875</v>
      </c>
      <c r="DD407" s="18">
        <v>4.125</v>
      </c>
      <c r="DE407" s="11">
        <v>0.625</v>
      </c>
      <c r="DF407" s="11">
        <v>4</v>
      </c>
      <c r="DG407" s="11">
        <v>0.75</v>
      </c>
      <c r="DH407" s="11">
        <v>5.5</v>
      </c>
      <c r="DI407" s="42">
        <v>90</v>
      </c>
      <c r="DJ407" s="11">
        <v>21</v>
      </c>
      <c r="DK407" s="43" t="s">
        <v>5080</v>
      </c>
      <c r="DL407" s="90" t="s">
        <v>3796</v>
      </c>
      <c r="DM407" s="18">
        <v>0</v>
      </c>
      <c r="DN407" s="18" t="s">
        <v>5600</v>
      </c>
      <c r="DO407" t="s">
        <v>5081</v>
      </c>
      <c r="DP407">
        <v>7448044</v>
      </c>
      <c r="DQ407" t="s">
        <v>5598</v>
      </c>
      <c r="DR407" s="16" t="s">
        <v>290</v>
      </c>
    </row>
    <row r="408" spans="1:122" x14ac:dyDescent="0.35">
      <c r="A408" s="160" t="s">
        <v>491</v>
      </c>
      <c r="B408" s="2">
        <v>7</v>
      </c>
      <c r="C408" s="4" t="s">
        <v>273</v>
      </c>
      <c r="D408" s="4" t="s">
        <v>3</v>
      </c>
      <c r="E408" s="23" t="s">
        <v>290</v>
      </c>
      <c r="F408" s="2">
        <v>7.625</v>
      </c>
      <c r="G408" s="3">
        <v>5.875</v>
      </c>
      <c r="H408" s="2">
        <v>0.875</v>
      </c>
      <c r="I408" s="2" t="s">
        <v>273</v>
      </c>
      <c r="J408" s="4">
        <v>4</v>
      </c>
      <c r="K408" s="23" t="s">
        <v>290</v>
      </c>
      <c r="L408" s="6" t="s">
        <v>3</v>
      </c>
      <c r="M408" s="4" t="s">
        <v>290</v>
      </c>
      <c r="N408" s="161" t="s">
        <v>290</v>
      </c>
      <c r="P408" s="18" t="s">
        <v>290</v>
      </c>
      <c r="Q408" s="18" t="s">
        <v>290</v>
      </c>
      <c r="S408" t="s">
        <v>290</v>
      </c>
      <c r="T408" t="s">
        <v>290</v>
      </c>
      <c r="V408" t="s">
        <v>290</v>
      </c>
      <c r="X408" s="160" t="s">
        <v>491</v>
      </c>
      <c r="Y408" s="2">
        <v>7</v>
      </c>
      <c r="Z408" s="4" t="s">
        <v>273</v>
      </c>
      <c r="AA408" s="4" t="s">
        <v>3</v>
      </c>
      <c r="AB408" s="23" t="s">
        <v>290</v>
      </c>
      <c r="AC408" s="2">
        <v>7.625</v>
      </c>
      <c r="AD408" s="3">
        <v>5.875</v>
      </c>
      <c r="AE408" s="2">
        <v>0.875</v>
      </c>
      <c r="AF408" s="2" t="s">
        <v>273</v>
      </c>
      <c r="AG408" s="4">
        <v>4</v>
      </c>
      <c r="AH408" s="23" t="s">
        <v>290</v>
      </c>
      <c r="AI408" s="6" t="s">
        <v>3</v>
      </c>
      <c r="AJ408" s="4" t="s">
        <v>290</v>
      </c>
      <c r="AK408" s="161" t="s">
        <v>290</v>
      </c>
      <c r="CO408" t="s">
        <v>4226</v>
      </c>
      <c r="CP408">
        <v>3</v>
      </c>
      <c r="CR408" t="s">
        <v>5606</v>
      </c>
      <c r="CS408" s="16" t="s">
        <v>290</v>
      </c>
      <c r="CT408" s="14">
        <v>150</v>
      </c>
      <c r="CU408" s="14">
        <v>3</v>
      </c>
      <c r="CV408" s="11">
        <v>9</v>
      </c>
      <c r="CW408" s="11" t="s">
        <v>5599</v>
      </c>
      <c r="CX408" s="103">
        <v>3</v>
      </c>
      <c r="CY408" s="11">
        <v>4.25</v>
      </c>
      <c r="CZ408" s="42">
        <v>0.625</v>
      </c>
      <c r="DA408" s="107">
        <v>150</v>
      </c>
      <c r="DB408" s="18">
        <v>7.5</v>
      </c>
      <c r="DC408" s="14">
        <v>0.9375</v>
      </c>
      <c r="DD408" s="18">
        <v>5</v>
      </c>
      <c r="DE408" s="11">
        <v>0.625</v>
      </c>
      <c r="DF408" s="11">
        <v>4</v>
      </c>
      <c r="DG408" s="11">
        <v>0.75</v>
      </c>
      <c r="DH408" s="11">
        <v>6</v>
      </c>
      <c r="DI408" s="42">
        <v>90</v>
      </c>
      <c r="DJ408" s="11">
        <v>24</v>
      </c>
      <c r="DK408" s="43" t="s">
        <v>5083</v>
      </c>
      <c r="DL408" s="90" t="s">
        <v>3796</v>
      </c>
      <c r="DM408" s="18">
        <v>0</v>
      </c>
      <c r="DN408" s="18" t="s">
        <v>5600</v>
      </c>
      <c r="DO408" t="s">
        <v>5084</v>
      </c>
      <c r="DP408">
        <v>16777215</v>
      </c>
      <c r="DQ408" t="s">
        <v>5598</v>
      </c>
      <c r="DR408" s="16" t="s">
        <v>290</v>
      </c>
    </row>
    <row r="409" spans="1:122" x14ac:dyDescent="0.35">
      <c r="A409" s="156" t="s">
        <v>492</v>
      </c>
      <c r="B409" s="11">
        <v>8</v>
      </c>
      <c r="C409" s="11">
        <v>5</v>
      </c>
      <c r="D409" t="s">
        <v>3</v>
      </c>
      <c r="E409" s="21" t="s">
        <v>290</v>
      </c>
      <c r="F409" s="11">
        <v>8.625</v>
      </c>
      <c r="G409" s="12">
        <v>8.407</v>
      </c>
      <c r="H409" s="11">
        <v>0.109</v>
      </c>
      <c r="I409" t="s">
        <v>290</v>
      </c>
      <c r="J409" s="11">
        <v>5</v>
      </c>
      <c r="K409" s="21" t="s">
        <v>290</v>
      </c>
      <c r="L409" s="11" t="s">
        <v>3</v>
      </c>
      <c r="M409" t="s">
        <v>290</v>
      </c>
      <c r="N409" s="159" t="s">
        <v>290</v>
      </c>
      <c r="P409" s="18" t="s">
        <v>290</v>
      </c>
      <c r="Q409" s="18" t="s">
        <v>290</v>
      </c>
      <c r="S409" t="s">
        <v>290</v>
      </c>
      <c r="T409" t="s">
        <v>290</v>
      </c>
      <c r="V409" t="s">
        <v>290</v>
      </c>
      <c r="X409" s="156" t="s">
        <v>492</v>
      </c>
      <c r="Y409" s="11">
        <v>8</v>
      </c>
      <c r="Z409" s="11">
        <v>5</v>
      </c>
      <c r="AA409" t="s">
        <v>3</v>
      </c>
      <c r="AB409" s="21" t="s">
        <v>290</v>
      </c>
      <c r="AC409" s="11">
        <v>8.625</v>
      </c>
      <c r="AD409" s="12">
        <v>8.407</v>
      </c>
      <c r="AE409" s="11">
        <v>0.109</v>
      </c>
      <c r="AF409" t="s">
        <v>290</v>
      </c>
      <c r="AG409" s="11">
        <v>5</v>
      </c>
      <c r="AH409" s="21" t="s">
        <v>290</v>
      </c>
      <c r="AI409" s="11" t="s">
        <v>3</v>
      </c>
      <c r="AJ409" t="s">
        <v>290</v>
      </c>
      <c r="AK409" s="159" t="s">
        <v>290</v>
      </c>
      <c r="CO409" t="s">
        <v>4227</v>
      </c>
      <c r="CP409">
        <v>3.13</v>
      </c>
      <c r="CR409" t="s">
        <v>5607</v>
      </c>
      <c r="CS409" s="16" t="s">
        <v>290</v>
      </c>
      <c r="CT409" s="14">
        <v>150</v>
      </c>
      <c r="CU409" s="14">
        <v>3.5</v>
      </c>
      <c r="CV409" s="11">
        <v>9</v>
      </c>
      <c r="CW409" s="11" t="s">
        <v>5599</v>
      </c>
      <c r="CX409" s="103">
        <v>3.5</v>
      </c>
      <c r="CY409" s="11">
        <v>4.875</v>
      </c>
      <c r="CZ409" s="42">
        <v>0.6875</v>
      </c>
      <c r="DA409" s="107">
        <v>150</v>
      </c>
      <c r="DB409" s="18">
        <v>8.5</v>
      </c>
      <c r="DC409" s="18">
        <v>0.9375</v>
      </c>
      <c r="DD409" s="18">
        <v>5.5</v>
      </c>
      <c r="DE409" s="11">
        <v>0.625</v>
      </c>
      <c r="DF409" s="11">
        <v>8</v>
      </c>
      <c r="DG409" s="11">
        <v>0.75</v>
      </c>
      <c r="DH409" s="11">
        <v>7</v>
      </c>
      <c r="DI409" s="42">
        <v>45</v>
      </c>
      <c r="DJ409" s="11">
        <v>31</v>
      </c>
      <c r="DK409" s="43" t="s">
        <v>5086</v>
      </c>
      <c r="DL409" s="90" t="s">
        <v>3796</v>
      </c>
      <c r="DM409" s="18">
        <v>0</v>
      </c>
      <c r="DN409" s="18" t="s">
        <v>5600</v>
      </c>
      <c r="DO409" t="s">
        <v>5087</v>
      </c>
      <c r="DP409">
        <v>12632256</v>
      </c>
      <c r="DQ409" t="s">
        <v>5598</v>
      </c>
      <c r="DR409" s="16" t="s">
        <v>290</v>
      </c>
    </row>
    <row r="410" spans="1:122" x14ac:dyDescent="0.35">
      <c r="A410" s="156" t="s">
        <v>493</v>
      </c>
      <c r="B410" s="11">
        <v>8</v>
      </c>
      <c r="C410" s="11">
        <v>10</v>
      </c>
      <c r="D410" t="s">
        <v>3</v>
      </c>
      <c r="E410" s="21" t="s">
        <v>290</v>
      </c>
      <c r="F410" s="11">
        <v>8.625</v>
      </c>
      <c r="G410" s="12">
        <v>8.3290000000000006</v>
      </c>
      <c r="H410" s="11">
        <v>0.14799999999999999</v>
      </c>
      <c r="I410" t="s">
        <v>290</v>
      </c>
      <c r="J410" s="11">
        <v>10</v>
      </c>
      <c r="K410" s="21" t="s">
        <v>290</v>
      </c>
      <c r="L410" s="11" t="s">
        <v>3</v>
      </c>
      <c r="M410" t="s">
        <v>290</v>
      </c>
      <c r="N410" s="159" t="s">
        <v>290</v>
      </c>
      <c r="P410" s="18" t="s">
        <v>290</v>
      </c>
      <c r="Q410" s="18" t="s">
        <v>290</v>
      </c>
      <c r="S410" t="s">
        <v>290</v>
      </c>
      <c r="T410" t="s">
        <v>290</v>
      </c>
      <c r="V410" t="s">
        <v>290</v>
      </c>
      <c r="X410" s="156" t="s">
        <v>493</v>
      </c>
      <c r="Y410" s="11">
        <v>8</v>
      </c>
      <c r="Z410" s="11">
        <v>10</v>
      </c>
      <c r="AA410" t="s">
        <v>3</v>
      </c>
      <c r="AB410" s="21" t="s">
        <v>290</v>
      </c>
      <c r="AC410" s="11">
        <v>8.625</v>
      </c>
      <c r="AD410" s="12">
        <v>8.3290000000000006</v>
      </c>
      <c r="AE410" s="11">
        <v>0.14799999999999999</v>
      </c>
      <c r="AF410" t="s">
        <v>290</v>
      </c>
      <c r="AG410" s="11">
        <v>10</v>
      </c>
      <c r="AH410" s="21" t="s">
        <v>290</v>
      </c>
      <c r="AI410" s="11" t="s">
        <v>3</v>
      </c>
      <c r="AJ410" t="s">
        <v>290</v>
      </c>
      <c r="AK410" s="159" t="s">
        <v>290</v>
      </c>
      <c r="CO410" t="s">
        <v>4228</v>
      </c>
      <c r="CP410">
        <v>3.13</v>
      </c>
      <c r="CR410" t="s">
        <v>5608</v>
      </c>
      <c r="CS410" s="16" t="s">
        <v>290</v>
      </c>
      <c r="CT410" s="14">
        <v>150</v>
      </c>
      <c r="CU410" s="14">
        <v>4</v>
      </c>
      <c r="CV410" s="11">
        <v>12</v>
      </c>
      <c r="CW410" s="11" t="s">
        <v>5599</v>
      </c>
      <c r="CX410" s="103">
        <v>4</v>
      </c>
      <c r="CY410" s="11">
        <v>5.5</v>
      </c>
      <c r="CZ410" s="42">
        <v>0.75</v>
      </c>
      <c r="DA410" s="107">
        <v>150</v>
      </c>
      <c r="DB410" s="18">
        <v>9</v>
      </c>
      <c r="DC410" s="18">
        <v>0.9375</v>
      </c>
      <c r="DD410" s="18">
        <v>6.1875</v>
      </c>
      <c r="DE410" s="11">
        <v>0.625</v>
      </c>
      <c r="DF410" s="11">
        <v>8</v>
      </c>
      <c r="DG410" s="11">
        <v>0.75</v>
      </c>
      <c r="DH410" s="11">
        <v>7.5</v>
      </c>
      <c r="DI410" s="42">
        <v>45</v>
      </c>
      <c r="DJ410" s="11">
        <v>47</v>
      </c>
      <c r="DK410" s="43" t="s">
        <v>5089</v>
      </c>
      <c r="DL410" s="90" t="s">
        <v>3796</v>
      </c>
      <c r="DM410" s="18">
        <v>0</v>
      </c>
      <c r="DN410" s="18" t="s">
        <v>5600</v>
      </c>
      <c r="DO410" t="s">
        <v>5090</v>
      </c>
      <c r="DP410">
        <v>255</v>
      </c>
      <c r="DQ410" t="s">
        <v>5598</v>
      </c>
      <c r="DR410" s="16" t="s">
        <v>290</v>
      </c>
    </row>
    <row r="411" spans="1:122" x14ac:dyDescent="0.35">
      <c r="A411" s="158" t="s">
        <v>494</v>
      </c>
      <c r="B411" s="11">
        <v>8</v>
      </c>
      <c r="C411" s="11">
        <v>20</v>
      </c>
      <c r="D411" t="s">
        <v>3</v>
      </c>
      <c r="E411" s="21" t="s">
        <v>290</v>
      </c>
      <c r="F411" s="11">
        <v>8.625</v>
      </c>
      <c r="G411" s="12">
        <v>8.125</v>
      </c>
      <c r="H411" s="11">
        <v>0.25</v>
      </c>
      <c r="I411" t="s">
        <v>290</v>
      </c>
      <c r="J411" s="11">
        <v>20</v>
      </c>
      <c r="K411" s="21" t="s">
        <v>290</v>
      </c>
      <c r="L411" s="1" t="s">
        <v>3</v>
      </c>
      <c r="M411" t="s">
        <v>290</v>
      </c>
      <c r="N411" s="159" t="s">
        <v>290</v>
      </c>
      <c r="P411" s="18" t="s">
        <v>290</v>
      </c>
      <c r="Q411" s="18" t="s">
        <v>290</v>
      </c>
      <c r="S411" t="s">
        <v>290</v>
      </c>
      <c r="T411" t="s">
        <v>290</v>
      </c>
      <c r="V411" t="s">
        <v>290</v>
      </c>
      <c r="X411" s="158" t="s">
        <v>494</v>
      </c>
      <c r="Y411" s="11">
        <v>8</v>
      </c>
      <c r="Z411" s="11">
        <v>20</v>
      </c>
      <c r="AA411" t="s">
        <v>3</v>
      </c>
      <c r="AB411" s="21" t="s">
        <v>290</v>
      </c>
      <c r="AC411" s="11">
        <v>8.625</v>
      </c>
      <c r="AD411" s="12">
        <v>8.125</v>
      </c>
      <c r="AE411" s="11">
        <v>0.25</v>
      </c>
      <c r="AF411" t="s">
        <v>290</v>
      </c>
      <c r="AG411" s="11">
        <v>20</v>
      </c>
      <c r="AH411" s="21" t="s">
        <v>290</v>
      </c>
      <c r="AI411" s="1" t="s">
        <v>3</v>
      </c>
      <c r="AJ411" t="s">
        <v>290</v>
      </c>
      <c r="AK411" s="159" t="s">
        <v>290</v>
      </c>
      <c r="CO411" t="s">
        <v>4229</v>
      </c>
      <c r="CP411">
        <v>3.13</v>
      </c>
      <c r="CR411" t="s">
        <v>5609</v>
      </c>
      <c r="CS411" s="16" t="s">
        <v>290</v>
      </c>
      <c r="CT411" s="14">
        <v>150</v>
      </c>
      <c r="CU411" s="14">
        <v>5</v>
      </c>
      <c r="CV411" s="11">
        <v>12</v>
      </c>
      <c r="CW411" s="11" t="s">
        <v>5599</v>
      </c>
      <c r="CX411" s="103">
        <v>5</v>
      </c>
      <c r="CY411" s="11">
        <v>6.5</v>
      </c>
      <c r="CZ411" s="42">
        <v>0.75</v>
      </c>
      <c r="DA411" s="107">
        <v>150</v>
      </c>
      <c r="DB411" s="18">
        <v>10</v>
      </c>
      <c r="DC411" s="18">
        <v>0.9375</v>
      </c>
      <c r="DD411" s="18">
        <v>7.3125</v>
      </c>
      <c r="DE411" s="11">
        <v>0.75</v>
      </c>
      <c r="DF411" s="11">
        <v>8</v>
      </c>
      <c r="DG411" s="11">
        <v>0.875</v>
      </c>
      <c r="DH411" s="11">
        <v>8.5</v>
      </c>
      <c r="DI411" s="42">
        <v>45</v>
      </c>
      <c r="DJ411" s="11">
        <v>57</v>
      </c>
      <c r="DK411" s="43" t="s">
        <v>5092</v>
      </c>
      <c r="DL411" s="90" t="s">
        <v>3796</v>
      </c>
      <c r="DM411" s="18">
        <v>0</v>
      </c>
      <c r="DN411" s="18" t="s">
        <v>5600</v>
      </c>
      <c r="DO411" t="s">
        <v>5093</v>
      </c>
      <c r="DP411">
        <v>33023</v>
      </c>
      <c r="DQ411" t="s">
        <v>5598</v>
      </c>
      <c r="DR411" s="16" t="s">
        <v>290</v>
      </c>
    </row>
    <row r="412" spans="1:122" x14ac:dyDescent="0.35">
      <c r="A412" s="158" t="s">
        <v>495</v>
      </c>
      <c r="B412" s="11">
        <v>8</v>
      </c>
      <c r="C412">
        <v>30</v>
      </c>
      <c r="D412" t="s">
        <v>3</v>
      </c>
      <c r="E412" s="21" t="s">
        <v>290</v>
      </c>
      <c r="F412" s="11">
        <v>8.625</v>
      </c>
      <c r="G412" s="12">
        <v>8.0709999999999997</v>
      </c>
      <c r="H412" s="11">
        <v>0.27700000000000002</v>
      </c>
      <c r="I412" t="s">
        <v>290</v>
      </c>
      <c r="J412">
        <v>30</v>
      </c>
      <c r="K412" s="21" t="s">
        <v>290</v>
      </c>
      <c r="L412" s="1" t="s">
        <v>3</v>
      </c>
      <c r="M412" t="s">
        <v>290</v>
      </c>
      <c r="N412" s="159" t="s">
        <v>290</v>
      </c>
      <c r="P412" s="18" t="s">
        <v>290</v>
      </c>
      <c r="Q412" s="18" t="s">
        <v>290</v>
      </c>
      <c r="S412" t="s">
        <v>290</v>
      </c>
      <c r="T412" t="s">
        <v>290</v>
      </c>
      <c r="V412" t="s">
        <v>290</v>
      </c>
      <c r="X412" s="158" t="s">
        <v>495</v>
      </c>
      <c r="Y412" s="11">
        <v>8</v>
      </c>
      <c r="Z412">
        <v>30</v>
      </c>
      <c r="AA412" t="s">
        <v>3</v>
      </c>
      <c r="AB412" s="21" t="s">
        <v>290</v>
      </c>
      <c r="AC412" s="11">
        <v>8.625</v>
      </c>
      <c r="AD412" s="12">
        <v>8.0709999999999997</v>
      </c>
      <c r="AE412" s="11">
        <v>0.27700000000000002</v>
      </c>
      <c r="AF412" t="s">
        <v>290</v>
      </c>
      <c r="AG412">
        <v>30</v>
      </c>
      <c r="AH412" s="21" t="s">
        <v>290</v>
      </c>
      <c r="AI412" s="1" t="s">
        <v>3</v>
      </c>
      <c r="AJ412" t="s">
        <v>290</v>
      </c>
      <c r="AK412" s="159" t="s">
        <v>290</v>
      </c>
      <c r="CO412" t="s">
        <v>4230</v>
      </c>
      <c r="CP412">
        <v>3.13</v>
      </c>
      <c r="CR412" t="s">
        <v>5610</v>
      </c>
      <c r="CS412" s="16" t="s">
        <v>290</v>
      </c>
      <c r="CT412" s="14">
        <v>150</v>
      </c>
      <c r="CU412" s="14">
        <v>6</v>
      </c>
      <c r="CV412" s="11">
        <v>12</v>
      </c>
      <c r="CW412" s="11" t="s">
        <v>5599</v>
      </c>
      <c r="CX412" s="103">
        <v>6</v>
      </c>
      <c r="CY412" s="11">
        <v>7.75</v>
      </c>
      <c r="CZ412" s="42">
        <v>0.875</v>
      </c>
      <c r="DA412" s="107">
        <v>150</v>
      </c>
      <c r="DB412" s="18">
        <v>11</v>
      </c>
      <c r="DC412" s="18">
        <v>1</v>
      </c>
      <c r="DD412" s="18">
        <v>8.5</v>
      </c>
      <c r="DE412" s="11">
        <v>0.75</v>
      </c>
      <c r="DF412" s="11">
        <v>8</v>
      </c>
      <c r="DG412" s="11">
        <v>0.875</v>
      </c>
      <c r="DH412" s="11">
        <v>9.5</v>
      </c>
      <c r="DI412" s="42">
        <v>45</v>
      </c>
      <c r="DJ412" s="11">
        <v>77</v>
      </c>
      <c r="DK412" s="43" t="s">
        <v>5095</v>
      </c>
      <c r="DL412" s="90" t="s">
        <v>3796</v>
      </c>
      <c r="DM412" s="18">
        <v>0</v>
      </c>
      <c r="DN412" s="18" t="s">
        <v>5600</v>
      </c>
      <c r="DO412" t="s">
        <v>5078</v>
      </c>
      <c r="DP412">
        <v>1262987</v>
      </c>
      <c r="DQ412" t="s">
        <v>5598</v>
      </c>
      <c r="DR412" s="16" t="s">
        <v>290</v>
      </c>
    </row>
    <row r="413" spans="1:122" x14ac:dyDescent="0.35">
      <c r="A413" s="158" t="s">
        <v>496</v>
      </c>
      <c r="B413" s="11">
        <v>8</v>
      </c>
      <c r="C413">
        <v>40</v>
      </c>
      <c r="D413" t="s">
        <v>3</v>
      </c>
      <c r="E413" s="21" t="s">
        <v>497</v>
      </c>
      <c r="F413" s="11">
        <v>8.625</v>
      </c>
      <c r="G413" s="12">
        <v>7.9809999999999999</v>
      </c>
      <c r="H413" s="11">
        <v>0.32200000000000001</v>
      </c>
      <c r="I413" t="s">
        <v>290</v>
      </c>
      <c r="J413">
        <v>40</v>
      </c>
      <c r="K413" s="21" t="s">
        <v>290</v>
      </c>
      <c r="L413" s="1" t="s">
        <v>3</v>
      </c>
      <c r="M413" t="s">
        <v>290</v>
      </c>
      <c r="N413" s="159" t="s">
        <v>290</v>
      </c>
      <c r="P413" s="18" t="s">
        <v>290</v>
      </c>
      <c r="Q413" s="18" t="s">
        <v>290</v>
      </c>
      <c r="S413" t="s">
        <v>290</v>
      </c>
      <c r="T413" t="s">
        <v>290</v>
      </c>
      <c r="V413" t="s">
        <v>290</v>
      </c>
      <c r="X413" s="158" t="s">
        <v>496</v>
      </c>
      <c r="Y413" s="11">
        <v>8</v>
      </c>
      <c r="Z413">
        <v>40</v>
      </c>
      <c r="AA413" t="s">
        <v>3</v>
      </c>
      <c r="AB413" s="21" t="s">
        <v>498</v>
      </c>
      <c r="AC413" s="11">
        <v>8.625</v>
      </c>
      <c r="AD413" s="12">
        <v>7.9809999999999999</v>
      </c>
      <c r="AE413" s="11">
        <v>0.32200000000000001</v>
      </c>
      <c r="AF413" t="s">
        <v>290</v>
      </c>
      <c r="AG413">
        <v>40</v>
      </c>
      <c r="AH413" s="21" t="s">
        <v>290</v>
      </c>
      <c r="AI413" s="1" t="s">
        <v>3</v>
      </c>
      <c r="AJ413" t="s">
        <v>290</v>
      </c>
      <c r="AK413" s="159" t="s">
        <v>290</v>
      </c>
      <c r="CO413" t="s">
        <v>4231</v>
      </c>
      <c r="CP413">
        <v>3.13</v>
      </c>
      <c r="CR413" t="s">
        <v>5611</v>
      </c>
      <c r="CS413" s="16" t="s">
        <v>290</v>
      </c>
      <c r="CT413" s="14">
        <v>150</v>
      </c>
      <c r="CU413" s="14">
        <v>8</v>
      </c>
      <c r="CV413" s="11">
        <v>12</v>
      </c>
      <c r="CW413" s="11" t="s">
        <v>5599</v>
      </c>
      <c r="CX413" s="103">
        <v>8</v>
      </c>
      <c r="CY413" s="11">
        <v>9.75</v>
      </c>
      <c r="CZ413" s="42">
        <v>0.875</v>
      </c>
      <c r="DA413" s="107">
        <v>150</v>
      </c>
      <c r="DB413" s="18">
        <v>13.5</v>
      </c>
      <c r="DC413" s="18">
        <v>1.125</v>
      </c>
      <c r="DD413" s="18">
        <v>10.625</v>
      </c>
      <c r="DE413" s="11">
        <v>0.75</v>
      </c>
      <c r="DF413" s="11">
        <v>8</v>
      </c>
      <c r="DG413" s="11">
        <v>0.875</v>
      </c>
      <c r="DH413" s="11">
        <v>11.75</v>
      </c>
      <c r="DI413" s="42">
        <v>45</v>
      </c>
      <c r="DJ413" s="11">
        <v>103</v>
      </c>
      <c r="DK413" s="43" t="s">
        <v>5097</v>
      </c>
      <c r="DL413" s="90" t="s">
        <v>3796</v>
      </c>
      <c r="DM413" s="18">
        <v>0</v>
      </c>
      <c r="DN413" s="18" t="s">
        <v>5600</v>
      </c>
      <c r="DO413" t="s">
        <v>5098</v>
      </c>
      <c r="DP413">
        <v>65535</v>
      </c>
      <c r="DQ413" t="s">
        <v>5598</v>
      </c>
      <c r="DR413" s="16" t="s">
        <v>290</v>
      </c>
    </row>
    <row r="414" spans="1:122" x14ac:dyDescent="0.35">
      <c r="A414" s="158" t="s">
        <v>6718</v>
      </c>
      <c r="B414" s="11">
        <v>8</v>
      </c>
      <c r="C414" t="s">
        <v>6422</v>
      </c>
      <c r="D414" t="s">
        <v>3</v>
      </c>
      <c r="E414" s="21" t="s">
        <v>290</v>
      </c>
      <c r="F414" s="11">
        <v>8.625</v>
      </c>
      <c r="G414" s="12">
        <v>7.9809999999999999</v>
      </c>
      <c r="H414" s="11">
        <v>0.32200000000000001</v>
      </c>
      <c r="I414" t="s">
        <v>6422</v>
      </c>
      <c r="J414">
        <v>1</v>
      </c>
      <c r="K414" s="21" t="s">
        <v>290</v>
      </c>
      <c r="L414" s="1" t="s">
        <v>3</v>
      </c>
      <c r="M414" t="s">
        <v>290</v>
      </c>
      <c r="N414" s="159" t="s">
        <v>290</v>
      </c>
      <c r="P414" s="18" t="s">
        <v>290</v>
      </c>
      <c r="Q414" s="18" t="s">
        <v>290</v>
      </c>
      <c r="S414" t="s">
        <v>290</v>
      </c>
      <c r="T414" t="s">
        <v>290</v>
      </c>
      <c r="V414" t="s">
        <v>290</v>
      </c>
      <c r="X414" s="158" t="s">
        <v>6718</v>
      </c>
      <c r="Y414" s="11">
        <v>8</v>
      </c>
      <c r="Z414" t="s">
        <v>6422</v>
      </c>
      <c r="AA414" t="s">
        <v>3</v>
      </c>
      <c r="AB414" s="21" t="s">
        <v>290</v>
      </c>
      <c r="AC414" s="11">
        <v>8.625</v>
      </c>
      <c r="AD414" s="12">
        <v>7.9809999999999999</v>
      </c>
      <c r="AE414" s="11">
        <v>0.32200000000000001</v>
      </c>
      <c r="AF414" t="s">
        <v>6422</v>
      </c>
      <c r="AG414">
        <v>1</v>
      </c>
      <c r="AH414" s="21" t="s">
        <v>290</v>
      </c>
      <c r="AI414" s="1" t="s">
        <v>3</v>
      </c>
      <c r="AJ414" t="s">
        <v>290</v>
      </c>
      <c r="AK414" s="159" t="s">
        <v>290</v>
      </c>
      <c r="CO414" t="s">
        <v>4232</v>
      </c>
      <c r="CP414">
        <v>3.13</v>
      </c>
      <c r="CR414" t="s">
        <v>5612</v>
      </c>
      <c r="CS414" s="16" t="s">
        <v>290</v>
      </c>
      <c r="CT414" s="14">
        <v>150</v>
      </c>
      <c r="CU414" s="14">
        <v>10</v>
      </c>
      <c r="CV414" s="11">
        <v>12</v>
      </c>
      <c r="CW414" s="11" t="s">
        <v>5599</v>
      </c>
      <c r="CX414" s="103">
        <v>10</v>
      </c>
      <c r="CY414" s="11">
        <v>12</v>
      </c>
      <c r="CZ414" s="42">
        <v>1</v>
      </c>
      <c r="DA414" s="107">
        <v>150</v>
      </c>
      <c r="DB414" s="18">
        <v>16</v>
      </c>
      <c r="DC414" s="18">
        <v>1.1875</v>
      </c>
      <c r="DD414" s="18">
        <v>12.75</v>
      </c>
      <c r="DE414" s="11">
        <v>0.875</v>
      </c>
      <c r="DF414" s="11">
        <v>12</v>
      </c>
      <c r="DG414" s="11">
        <v>1</v>
      </c>
      <c r="DH414" s="11">
        <v>14.25</v>
      </c>
      <c r="DI414" s="42">
        <v>30</v>
      </c>
      <c r="DJ414" s="11">
        <v>150</v>
      </c>
      <c r="DK414" s="43" t="s">
        <v>5100</v>
      </c>
      <c r="DL414" s="90" t="s">
        <v>3796</v>
      </c>
      <c r="DM414" s="18">
        <v>0</v>
      </c>
      <c r="DN414" s="18" t="s">
        <v>5600</v>
      </c>
      <c r="DO414" t="s">
        <v>5069</v>
      </c>
      <c r="DP414">
        <v>65280</v>
      </c>
      <c r="DQ414" t="s">
        <v>5598</v>
      </c>
      <c r="DR414" s="16" t="s">
        <v>290</v>
      </c>
    </row>
    <row r="415" spans="1:122" x14ac:dyDescent="0.35">
      <c r="A415" s="158" t="s">
        <v>499</v>
      </c>
      <c r="B415" s="11">
        <v>8</v>
      </c>
      <c r="C415">
        <v>60</v>
      </c>
      <c r="D415" t="s">
        <v>3</v>
      </c>
      <c r="E415" s="21" t="s">
        <v>290</v>
      </c>
      <c r="F415" s="11">
        <v>8.625</v>
      </c>
      <c r="G415" s="12">
        <v>7.8129999999999997</v>
      </c>
      <c r="H415" s="11">
        <v>0.40600000000000003</v>
      </c>
      <c r="I415" t="s">
        <v>290</v>
      </c>
      <c r="J415">
        <v>60</v>
      </c>
      <c r="K415" s="21" t="s">
        <v>290</v>
      </c>
      <c r="L415" s="1" t="s">
        <v>3</v>
      </c>
      <c r="M415" t="s">
        <v>290</v>
      </c>
      <c r="N415" s="159" t="s">
        <v>290</v>
      </c>
      <c r="P415" s="18" t="s">
        <v>290</v>
      </c>
      <c r="Q415" s="18" t="s">
        <v>290</v>
      </c>
      <c r="S415" t="s">
        <v>290</v>
      </c>
      <c r="T415" t="s">
        <v>290</v>
      </c>
      <c r="V415" t="s">
        <v>290</v>
      </c>
      <c r="X415" s="158" t="s">
        <v>499</v>
      </c>
      <c r="Y415" s="11">
        <v>8</v>
      </c>
      <c r="Z415">
        <v>60</v>
      </c>
      <c r="AA415" t="s">
        <v>3</v>
      </c>
      <c r="AB415" s="21" t="s">
        <v>290</v>
      </c>
      <c r="AC415" s="11">
        <v>8.625</v>
      </c>
      <c r="AD415" s="12">
        <v>7.8129999999999997</v>
      </c>
      <c r="AE415" s="11">
        <v>0.40600000000000003</v>
      </c>
      <c r="AF415" t="s">
        <v>290</v>
      </c>
      <c r="AG415">
        <v>60</v>
      </c>
      <c r="AH415" s="21" t="s">
        <v>290</v>
      </c>
      <c r="AI415" s="1" t="s">
        <v>3</v>
      </c>
      <c r="AJ415" t="s">
        <v>290</v>
      </c>
      <c r="AK415" s="159" t="s">
        <v>290</v>
      </c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51"/>
      <c r="CO415" t="s">
        <v>4233</v>
      </c>
      <c r="CP415">
        <v>3.13</v>
      </c>
      <c r="CR415" t="s">
        <v>5613</v>
      </c>
      <c r="CS415" s="16" t="s">
        <v>290</v>
      </c>
      <c r="CT415" s="14">
        <v>150</v>
      </c>
      <c r="CU415" s="14">
        <v>12</v>
      </c>
      <c r="CV415" s="11">
        <v>12</v>
      </c>
      <c r="CW415" s="11" t="s">
        <v>5599</v>
      </c>
      <c r="CX415" s="103">
        <v>12</v>
      </c>
      <c r="CY415" s="11">
        <v>14.375</v>
      </c>
      <c r="CZ415" s="42">
        <v>1.1875</v>
      </c>
      <c r="DA415" s="107">
        <v>150</v>
      </c>
      <c r="DB415" s="18">
        <v>19</v>
      </c>
      <c r="DC415" s="18">
        <v>1.125</v>
      </c>
      <c r="DD415" s="18">
        <v>15</v>
      </c>
      <c r="DE415" s="11">
        <v>0.875</v>
      </c>
      <c r="DF415" s="11">
        <v>12</v>
      </c>
      <c r="DG415" s="11">
        <v>1</v>
      </c>
      <c r="DH415" s="11">
        <v>17</v>
      </c>
      <c r="DI415" s="42">
        <v>30</v>
      </c>
      <c r="DJ415" s="11">
        <v>215</v>
      </c>
      <c r="DK415" s="43" t="s">
        <v>5102</v>
      </c>
      <c r="DL415" s="90" t="s">
        <v>3796</v>
      </c>
      <c r="DM415" s="18">
        <v>0</v>
      </c>
      <c r="DN415" s="18" t="s">
        <v>5600</v>
      </c>
      <c r="DO415" t="s">
        <v>5072</v>
      </c>
      <c r="DP415">
        <v>12800</v>
      </c>
      <c r="DQ415" t="s">
        <v>5598</v>
      </c>
      <c r="DR415" s="16" t="s">
        <v>290</v>
      </c>
    </row>
    <row r="416" spans="1:122" x14ac:dyDescent="0.35">
      <c r="A416" s="158" t="s">
        <v>500</v>
      </c>
      <c r="B416" s="11">
        <v>8</v>
      </c>
      <c r="C416">
        <v>80</v>
      </c>
      <c r="D416" t="s">
        <v>3</v>
      </c>
      <c r="E416" s="21" t="s">
        <v>501</v>
      </c>
      <c r="F416" s="11">
        <v>8.625</v>
      </c>
      <c r="G416" s="12">
        <v>7.625</v>
      </c>
      <c r="H416" s="11">
        <v>0.5</v>
      </c>
      <c r="I416" t="s">
        <v>290</v>
      </c>
      <c r="J416">
        <v>80</v>
      </c>
      <c r="K416" s="21" t="s">
        <v>290</v>
      </c>
      <c r="L416" s="1" t="s">
        <v>3</v>
      </c>
      <c r="M416" t="s">
        <v>290</v>
      </c>
      <c r="N416" s="159" t="s">
        <v>290</v>
      </c>
      <c r="P416" s="18" t="s">
        <v>290</v>
      </c>
      <c r="Q416" s="18" t="s">
        <v>290</v>
      </c>
      <c r="S416" t="s">
        <v>290</v>
      </c>
      <c r="T416" t="s">
        <v>290</v>
      </c>
      <c r="V416" t="s">
        <v>290</v>
      </c>
      <c r="X416" s="158" t="s">
        <v>500</v>
      </c>
      <c r="Y416" s="11">
        <v>8</v>
      </c>
      <c r="Z416">
        <v>80</v>
      </c>
      <c r="AA416" t="s">
        <v>3</v>
      </c>
      <c r="AB416" s="21" t="s">
        <v>502</v>
      </c>
      <c r="AC416" s="11">
        <v>8.625</v>
      </c>
      <c r="AD416" s="12">
        <v>7.625</v>
      </c>
      <c r="AE416" s="11">
        <v>0.5</v>
      </c>
      <c r="AF416" t="s">
        <v>290</v>
      </c>
      <c r="AG416">
        <v>80</v>
      </c>
      <c r="AH416" s="21" t="s">
        <v>290</v>
      </c>
      <c r="AI416" s="1" t="s">
        <v>3</v>
      </c>
      <c r="AJ416" t="s">
        <v>290</v>
      </c>
      <c r="AK416" s="159" t="s">
        <v>290</v>
      </c>
      <c r="CC416" s="4"/>
      <c r="CD416" s="51"/>
      <c r="CE416" s="51"/>
      <c r="CF416" s="51"/>
      <c r="CG416" s="51"/>
      <c r="CH416" s="51"/>
      <c r="CI416" s="51"/>
      <c r="CJ416" s="51"/>
      <c r="CK416" s="51"/>
      <c r="CO416" t="s">
        <v>4234</v>
      </c>
      <c r="CP416">
        <v>3.37</v>
      </c>
      <c r="CR416" t="s">
        <v>5614</v>
      </c>
      <c r="CS416" s="16" t="s">
        <v>290</v>
      </c>
      <c r="CT416" s="14">
        <v>150</v>
      </c>
      <c r="CU416" s="14">
        <v>14</v>
      </c>
      <c r="CV416" s="11">
        <v>12</v>
      </c>
      <c r="CW416" s="11" t="s">
        <v>5599</v>
      </c>
      <c r="CX416" s="103">
        <v>14</v>
      </c>
      <c r="CY416" s="11">
        <v>16</v>
      </c>
      <c r="CZ416" s="42">
        <v>1</v>
      </c>
      <c r="DA416" s="107">
        <v>150</v>
      </c>
      <c r="DB416" s="18">
        <v>21</v>
      </c>
      <c r="DC416" s="18">
        <v>1.375</v>
      </c>
      <c r="DD416" s="18">
        <v>16.25</v>
      </c>
      <c r="DE416" s="11">
        <v>1</v>
      </c>
      <c r="DF416" s="11">
        <v>12</v>
      </c>
      <c r="DG416" s="11">
        <v>1.125</v>
      </c>
      <c r="DH416" s="11">
        <v>18.75</v>
      </c>
      <c r="DI416" s="42">
        <v>30</v>
      </c>
      <c r="DJ416" s="11">
        <v>221</v>
      </c>
      <c r="DK416" s="43" t="s">
        <v>5104</v>
      </c>
      <c r="DL416" s="90" t="s">
        <v>3796</v>
      </c>
      <c r="DM416" s="18">
        <v>0</v>
      </c>
      <c r="DN416" s="18" t="s">
        <v>5600</v>
      </c>
      <c r="DO416" t="s">
        <v>5105</v>
      </c>
      <c r="DP416">
        <v>16711680</v>
      </c>
      <c r="DQ416" t="s">
        <v>5598</v>
      </c>
      <c r="DR416" s="16" t="s">
        <v>290</v>
      </c>
    </row>
    <row r="417" spans="1:122" x14ac:dyDescent="0.35">
      <c r="A417" s="158" t="s">
        <v>503</v>
      </c>
      <c r="B417" s="11">
        <v>8</v>
      </c>
      <c r="C417">
        <v>100</v>
      </c>
      <c r="D417" t="s">
        <v>3</v>
      </c>
      <c r="E417" s="21" t="s">
        <v>290</v>
      </c>
      <c r="F417" s="11">
        <v>8.625</v>
      </c>
      <c r="G417" s="12">
        <v>7.4390000000000001</v>
      </c>
      <c r="H417" s="11">
        <v>0.59299999999999997</v>
      </c>
      <c r="I417" t="s">
        <v>290</v>
      </c>
      <c r="J417">
        <v>100</v>
      </c>
      <c r="K417" s="21" t="s">
        <v>290</v>
      </c>
      <c r="L417" s="1" t="s">
        <v>3</v>
      </c>
      <c r="M417" t="s">
        <v>290</v>
      </c>
      <c r="N417" s="159" t="s">
        <v>290</v>
      </c>
      <c r="P417" s="18" t="s">
        <v>290</v>
      </c>
      <c r="Q417" s="18" t="s">
        <v>290</v>
      </c>
      <c r="S417" t="s">
        <v>290</v>
      </c>
      <c r="T417" t="s">
        <v>290</v>
      </c>
      <c r="V417" t="s">
        <v>290</v>
      </c>
      <c r="X417" s="158" t="s">
        <v>503</v>
      </c>
      <c r="Y417" s="11">
        <v>8</v>
      </c>
      <c r="Z417">
        <v>100</v>
      </c>
      <c r="AA417" t="s">
        <v>3</v>
      </c>
      <c r="AB417" s="21" t="s">
        <v>290</v>
      </c>
      <c r="AC417" s="11">
        <v>8.625</v>
      </c>
      <c r="AD417" s="12">
        <v>7.4390000000000001</v>
      </c>
      <c r="AE417" s="11">
        <v>0.59299999999999997</v>
      </c>
      <c r="AF417" t="s">
        <v>290</v>
      </c>
      <c r="AG417">
        <v>100</v>
      </c>
      <c r="AH417" s="21" t="s">
        <v>290</v>
      </c>
      <c r="AI417" s="1" t="s">
        <v>3</v>
      </c>
      <c r="AJ417" t="s">
        <v>290</v>
      </c>
      <c r="AK417" s="159" t="s">
        <v>290</v>
      </c>
      <c r="CO417" t="s">
        <v>4235</v>
      </c>
      <c r="CP417">
        <v>3.37</v>
      </c>
      <c r="CR417" t="s">
        <v>5615</v>
      </c>
      <c r="CS417" s="16" t="s">
        <v>290</v>
      </c>
      <c r="CT417" s="14">
        <v>150</v>
      </c>
      <c r="CU417" s="14">
        <v>16</v>
      </c>
      <c r="CV417" s="11">
        <v>12</v>
      </c>
      <c r="CW417" s="11" t="s">
        <v>5599</v>
      </c>
      <c r="CX417" s="103">
        <v>16</v>
      </c>
      <c r="CY417" s="11">
        <v>18</v>
      </c>
      <c r="CZ417" s="42">
        <v>1</v>
      </c>
      <c r="DA417" s="107">
        <v>150</v>
      </c>
      <c r="DB417" s="18">
        <v>23.5</v>
      </c>
      <c r="DC417" s="18">
        <v>1.4375</v>
      </c>
      <c r="DD417" s="18">
        <v>18.5</v>
      </c>
      <c r="DE417" s="11">
        <v>1</v>
      </c>
      <c r="DF417" s="11">
        <v>16</v>
      </c>
      <c r="DG417" s="11">
        <v>1.125</v>
      </c>
      <c r="DH417" s="11">
        <v>21.25</v>
      </c>
      <c r="DI417" s="42">
        <v>22.5</v>
      </c>
      <c r="DJ417" s="11">
        <v>254</v>
      </c>
      <c r="DK417" s="43" t="s">
        <v>5107</v>
      </c>
      <c r="DL417" s="90" t="s">
        <v>3796</v>
      </c>
      <c r="DM417" s="18">
        <v>0</v>
      </c>
      <c r="DN417" s="18" t="s">
        <v>5600</v>
      </c>
      <c r="DO417" t="s">
        <v>5108</v>
      </c>
      <c r="DP417">
        <v>16776960</v>
      </c>
      <c r="DQ417" t="s">
        <v>5598</v>
      </c>
      <c r="DR417" s="16" t="s">
        <v>290</v>
      </c>
    </row>
    <row r="418" spans="1:122" x14ac:dyDescent="0.35">
      <c r="A418" s="158" t="s">
        <v>504</v>
      </c>
      <c r="B418" s="11">
        <v>8</v>
      </c>
      <c r="C418">
        <v>120</v>
      </c>
      <c r="D418" t="s">
        <v>3</v>
      </c>
      <c r="E418" s="21" t="s">
        <v>290</v>
      </c>
      <c r="F418" s="11">
        <v>8.625</v>
      </c>
      <c r="G418" s="12">
        <v>7.1890000000000001</v>
      </c>
      <c r="H418" s="11">
        <v>0.71799999999999997</v>
      </c>
      <c r="I418" t="s">
        <v>290</v>
      </c>
      <c r="J418">
        <v>120</v>
      </c>
      <c r="K418" s="21" t="s">
        <v>290</v>
      </c>
      <c r="L418" s="1" t="s">
        <v>3</v>
      </c>
      <c r="M418" t="s">
        <v>290</v>
      </c>
      <c r="N418" s="159" t="s">
        <v>290</v>
      </c>
      <c r="P418" s="18" t="s">
        <v>290</v>
      </c>
      <c r="Q418" s="18" t="s">
        <v>290</v>
      </c>
      <c r="S418" t="s">
        <v>290</v>
      </c>
      <c r="T418" t="s">
        <v>290</v>
      </c>
      <c r="V418" t="s">
        <v>290</v>
      </c>
      <c r="X418" s="158" t="s">
        <v>504</v>
      </c>
      <c r="Y418" s="11">
        <v>8</v>
      </c>
      <c r="Z418">
        <v>120</v>
      </c>
      <c r="AA418" t="s">
        <v>3</v>
      </c>
      <c r="AB418" s="21" t="s">
        <v>290</v>
      </c>
      <c r="AC418" s="11">
        <v>8.625</v>
      </c>
      <c r="AD418" s="12">
        <v>7.1890000000000001</v>
      </c>
      <c r="AE418" s="11">
        <v>0.71799999999999997</v>
      </c>
      <c r="AF418" t="s">
        <v>290</v>
      </c>
      <c r="AG418">
        <v>120</v>
      </c>
      <c r="AH418" s="21" t="s">
        <v>290</v>
      </c>
      <c r="AI418" s="1" t="s">
        <v>3</v>
      </c>
      <c r="AJ418" t="s">
        <v>290</v>
      </c>
      <c r="AK418" s="159" t="s">
        <v>290</v>
      </c>
      <c r="CO418" t="s">
        <v>4236</v>
      </c>
      <c r="CP418">
        <v>3.37</v>
      </c>
      <c r="CR418" t="s">
        <v>5616</v>
      </c>
      <c r="CS418" s="16" t="s">
        <v>290</v>
      </c>
      <c r="CT418" s="14">
        <v>150</v>
      </c>
      <c r="CU418" s="14">
        <v>18</v>
      </c>
      <c r="CV418" s="11">
        <v>12</v>
      </c>
      <c r="CW418" s="11" t="s">
        <v>5599</v>
      </c>
      <c r="CX418" s="103">
        <v>18</v>
      </c>
      <c r="CY418" s="11">
        <v>20</v>
      </c>
      <c r="CZ418" s="42">
        <v>1</v>
      </c>
      <c r="DA418" s="107">
        <v>150</v>
      </c>
      <c r="DB418" s="18">
        <v>25</v>
      </c>
      <c r="DC418" s="18">
        <v>1.5625</v>
      </c>
      <c r="DD418" s="18">
        <v>21</v>
      </c>
      <c r="DE418" s="11">
        <v>1.125</v>
      </c>
      <c r="DF418" s="11">
        <v>16</v>
      </c>
      <c r="DG418" s="11">
        <v>1.25</v>
      </c>
      <c r="DH418" s="11">
        <v>22.75</v>
      </c>
      <c r="DI418" s="42">
        <v>22.5</v>
      </c>
      <c r="DJ418" s="11">
        <v>278</v>
      </c>
      <c r="DK418" s="43" t="s">
        <v>5110</v>
      </c>
      <c r="DL418" s="90" t="s">
        <v>3796</v>
      </c>
      <c r="DM418" s="18">
        <v>0</v>
      </c>
      <c r="DN418" s="18" t="s">
        <v>5600</v>
      </c>
      <c r="DO418" t="s">
        <v>5111</v>
      </c>
      <c r="DP418">
        <v>16711935</v>
      </c>
      <c r="DQ418" t="s">
        <v>5598</v>
      </c>
      <c r="DR418" s="16" t="s">
        <v>290</v>
      </c>
    </row>
    <row r="419" spans="1:122" x14ac:dyDescent="0.35">
      <c r="A419" s="158" t="s">
        <v>505</v>
      </c>
      <c r="B419" s="11">
        <v>8</v>
      </c>
      <c r="C419">
        <v>140</v>
      </c>
      <c r="D419" t="s">
        <v>3</v>
      </c>
      <c r="E419" s="21" t="s">
        <v>290</v>
      </c>
      <c r="F419" s="11">
        <v>8.625</v>
      </c>
      <c r="G419" s="12">
        <v>7.0009999999999994</v>
      </c>
      <c r="H419" s="11">
        <v>0.81200000000000006</v>
      </c>
      <c r="I419" t="s">
        <v>290</v>
      </c>
      <c r="J419">
        <v>140</v>
      </c>
      <c r="K419" s="21" t="s">
        <v>290</v>
      </c>
      <c r="L419" s="1" t="s">
        <v>3</v>
      </c>
      <c r="M419" t="s">
        <v>290</v>
      </c>
      <c r="N419" s="159" t="s">
        <v>290</v>
      </c>
      <c r="P419" s="18" t="s">
        <v>290</v>
      </c>
      <c r="Q419" s="18" t="s">
        <v>290</v>
      </c>
      <c r="S419" t="s">
        <v>290</v>
      </c>
      <c r="T419" t="s">
        <v>290</v>
      </c>
      <c r="V419" t="s">
        <v>290</v>
      </c>
      <c r="X419" s="158" t="s">
        <v>505</v>
      </c>
      <c r="Y419" s="11">
        <v>8</v>
      </c>
      <c r="Z419">
        <v>140</v>
      </c>
      <c r="AA419" t="s">
        <v>3</v>
      </c>
      <c r="AB419" s="21" t="s">
        <v>290</v>
      </c>
      <c r="AC419" s="11">
        <v>8.625</v>
      </c>
      <c r="AD419" s="12">
        <v>7.0009999999999994</v>
      </c>
      <c r="AE419" s="11">
        <v>0.81200000000000006</v>
      </c>
      <c r="AF419" t="s">
        <v>290</v>
      </c>
      <c r="AG419">
        <v>140</v>
      </c>
      <c r="AH419" s="21" t="s">
        <v>290</v>
      </c>
      <c r="AI419" s="1" t="s">
        <v>3</v>
      </c>
      <c r="AJ419" t="s">
        <v>290</v>
      </c>
      <c r="AK419" s="159" t="s">
        <v>290</v>
      </c>
      <c r="CO419" t="s">
        <v>4237</v>
      </c>
      <c r="CP419">
        <v>3.37</v>
      </c>
      <c r="CR419" t="s">
        <v>5617</v>
      </c>
      <c r="CS419" s="16" t="s">
        <v>290</v>
      </c>
      <c r="CT419" s="14">
        <v>150</v>
      </c>
      <c r="CU419" s="14">
        <v>20</v>
      </c>
      <c r="CV419" s="11">
        <v>12</v>
      </c>
      <c r="CW419" s="11" t="s">
        <v>5599</v>
      </c>
      <c r="CX419" s="103">
        <v>20</v>
      </c>
      <c r="CY419" s="11">
        <v>22</v>
      </c>
      <c r="CZ419" s="42">
        <v>1</v>
      </c>
      <c r="DA419" s="107">
        <v>150</v>
      </c>
      <c r="DB419" s="18">
        <v>27.5</v>
      </c>
      <c r="DC419" s="18">
        <v>1.6875</v>
      </c>
      <c r="DD419" s="18">
        <v>23</v>
      </c>
      <c r="DE419" s="11">
        <v>1.125</v>
      </c>
      <c r="DF419" s="11">
        <v>20</v>
      </c>
      <c r="DG419" s="11">
        <v>1.25</v>
      </c>
      <c r="DH419" s="11">
        <v>25</v>
      </c>
      <c r="DI419" s="42">
        <v>18</v>
      </c>
      <c r="DJ419" s="11">
        <v>324</v>
      </c>
      <c r="DK419" s="43" t="s">
        <v>5113</v>
      </c>
      <c r="DL419" s="90" t="s">
        <v>3796</v>
      </c>
      <c r="DM419" s="18">
        <v>0</v>
      </c>
      <c r="DN419" s="18" t="s">
        <v>5600</v>
      </c>
      <c r="DO419" t="s">
        <v>5114</v>
      </c>
      <c r="DP419">
        <v>16744703</v>
      </c>
      <c r="DQ419" t="s">
        <v>5598</v>
      </c>
      <c r="DR419" s="16" t="s">
        <v>290</v>
      </c>
    </row>
    <row r="420" spans="1:122" x14ac:dyDescent="0.35">
      <c r="A420" s="158" t="s">
        <v>506</v>
      </c>
      <c r="B420" s="11">
        <v>8</v>
      </c>
      <c r="C420" s="11">
        <v>160</v>
      </c>
      <c r="D420" t="s">
        <v>3</v>
      </c>
      <c r="E420" s="21" t="s">
        <v>507</v>
      </c>
      <c r="F420" s="11">
        <v>8.625</v>
      </c>
      <c r="G420" s="12">
        <v>6.8129999999999997</v>
      </c>
      <c r="H420" s="11">
        <v>0.90600000000000003</v>
      </c>
      <c r="I420" t="s">
        <v>290</v>
      </c>
      <c r="J420" s="11">
        <v>160</v>
      </c>
      <c r="K420" s="21" t="s">
        <v>290</v>
      </c>
      <c r="L420" s="1" t="s">
        <v>3</v>
      </c>
      <c r="M420" t="s">
        <v>290</v>
      </c>
      <c r="N420" s="159" t="s">
        <v>290</v>
      </c>
      <c r="P420" s="18" t="s">
        <v>290</v>
      </c>
      <c r="Q420" s="18" t="s">
        <v>290</v>
      </c>
      <c r="S420" t="s">
        <v>290</v>
      </c>
      <c r="T420" t="s">
        <v>290</v>
      </c>
      <c r="V420" t="s">
        <v>290</v>
      </c>
      <c r="X420" s="158" t="s">
        <v>506</v>
      </c>
      <c r="Y420" s="11">
        <v>8</v>
      </c>
      <c r="Z420" s="11">
        <v>160</v>
      </c>
      <c r="AA420" t="s">
        <v>3</v>
      </c>
      <c r="AB420" s="21" t="s">
        <v>508</v>
      </c>
      <c r="AC420" s="11">
        <v>8.625</v>
      </c>
      <c r="AD420" s="12">
        <v>6.8129999999999997</v>
      </c>
      <c r="AE420" s="11">
        <v>0.90600000000000003</v>
      </c>
      <c r="AF420" t="s">
        <v>290</v>
      </c>
      <c r="AG420" s="11">
        <v>160</v>
      </c>
      <c r="AH420" s="21" t="s">
        <v>290</v>
      </c>
      <c r="AI420" s="1" t="s">
        <v>3</v>
      </c>
      <c r="AJ420" t="s">
        <v>290</v>
      </c>
      <c r="AK420" s="159" t="s">
        <v>290</v>
      </c>
      <c r="CO420" t="s">
        <v>4238</v>
      </c>
      <c r="CP420">
        <v>3.37</v>
      </c>
      <c r="CR420" t="s">
        <v>5618</v>
      </c>
      <c r="CS420" s="16" t="s">
        <v>290</v>
      </c>
      <c r="CT420" s="14">
        <v>150</v>
      </c>
      <c r="CU420" s="14">
        <v>24</v>
      </c>
      <c r="CV420" s="11">
        <v>12</v>
      </c>
      <c r="CW420" s="11" t="s">
        <v>5599</v>
      </c>
      <c r="CX420" s="103">
        <v>24</v>
      </c>
      <c r="CY420" s="11">
        <v>26.25</v>
      </c>
      <c r="CZ420" s="42">
        <v>1.125</v>
      </c>
      <c r="DA420" s="107">
        <v>150</v>
      </c>
      <c r="DB420" s="18">
        <v>32</v>
      </c>
      <c r="DC420" s="18">
        <v>1.875</v>
      </c>
      <c r="DD420" s="18">
        <v>27.25</v>
      </c>
      <c r="DE420" s="11">
        <v>1.25</v>
      </c>
      <c r="DF420" s="11">
        <v>20</v>
      </c>
      <c r="DG420" s="11">
        <v>1.375</v>
      </c>
      <c r="DH420" s="11">
        <v>29.5</v>
      </c>
      <c r="DI420" s="42">
        <v>18</v>
      </c>
      <c r="DJ420" s="11">
        <v>439</v>
      </c>
      <c r="DK420" s="43" t="s">
        <v>5116</v>
      </c>
      <c r="DL420" s="90" t="s">
        <v>3796</v>
      </c>
      <c r="DM420" s="18">
        <v>0</v>
      </c>
      <c r="DN420" s="18" t="s">
        <v>5600</v>
      </c>
      <c r="DO420" t="s">
        <v>5084</v>
      </c>
      <c r="DP420">
        <v>16777215</v>
      </c>
      <c r="DQ420" t="s">
        <v>5598</v>
      </c>
      <c r="DR420" s="16" t="s">
        <v>290</v>
      </c>
    </row>
    <row r="421" spans="1:122" x14ac:dyDescent="0.35">
      <c r="A421" s="158" t="s">
        <v>509</v>
      </c>
      <c r="B421" s="11">
        <v>8</v>
      </c>
      <c r="C421" s="11" t="s">
        <v>272</v>
      </c>
      <c r="D421" t="s">
        <v>3</v>
      </c>
      <c r="E421" s="21" t="s">
        <v>290</v>
      </c>
      <c r="F421" s="11">
        <v>8.625</v>
      </c>
      <c r="G421" s="12">
        <v>7.625</v>
      </c>
      <c r="H421" s="11">
        <v>0.5</v>
      </c>
      <c r="I421" t="s">
        <v>272</v>
      </c>
      <c r="J421" s="11">
        <v>2</v>
      </c>
      <c r="K421" s="21" t="s">
        <v>290</v>
      </c>
      <c r="L421" s="1" t="s">
        <v>3</v>
      </c>
      <c r="M421" t="s">
        <v>290</v>
      </c>
      <c r="N421" s="159" t="s">
        <v>290</v>
      </c>
      <c r="P421" s="18" t="s">
        <v>290</v>
      </c>
      <c r="Q421" s="18" t="s">
        <v>290</v>
      </c>
      <c r="S421" t="s">
        <v>290</v>
      </c>
      <c r="T421" t="s">
        <v>290</v>
      </c>
      <c r="V421" t="s">
        <v>290</v>
      </c>
      <c r="X421" s="158" t="s">
        <v>509</v>
      </c>
      <c r="Y421" s="11">
        <v>8</v>
      </c>
      <c r="Z421" s="11" t="s">
        <v>272</v>
      </c>
      <c r="AA421" t="s">
        <v>3</v>
      </c>
      <c r="AB421" s="21" t="s">
        <v>290</v>
      </c>
      <c r="AC421" s="11">
        <v>8.625</v>
      </c>
      <c r="AD421" s="12">
        <v>7.625</v>
      </c>
      <c r="AE421" s="11">
        <v>0.5</v>
      </c>
      <c r="AF421" t="s">
        <v>272</v>
      </c>
      <c r="AG421" s="11">
        <v>2</v>
      </c>
      <c r="AH421" s="21" t="s">
        <v>290</v>
      </c>
      <c r="AI421" s="1" t="s">
        <v>3</v>
      </c>
      <c r="AJ421" t="s">
        <v>290</v>
      </c>
      <c r="AK421" s="159" t="s">
        <v>290</v>
      </c>
      <c r="CO421" t="s">
        <v>4239</v>
      </c>
      <c r="CP421">
        <v>3.37</v>
      </c>
      <c r="CR421" t="s">
        <v>5619</v>
      </c>
      <c r="CS421" s="16" t="s">
        <v>290</v>
      </c>
      <c r="CT421" s="14">
        <v>300</v>
      </c>
      <c r="CU421" s="14">
        <v>1</v>
      </c>
      <c r="CV421" s="11">
        <v>9</v>
      </c>
      <c r="CW421" s="11" t="s">
        <v>5599</v>
      </c>
      <c r="CX421" s="103">
        <v>1</v>
      </c>
      <c r="CY421" s="11">
        <v>2.125</v>
      </c>
      <c r="CZ421" s="42">
        <v>0.5625</v>
      </c>
      <c r="DA421" s="107">
        <v>300</v>
      </c>
      <c r="DB421" s="18">
        <v>4.875</v>
      </c>
      <c r="DC421" s="18">
        <v>0.6875</v>
      </c>
      <c r="DD421" s="18">
        <v>2</v>
      </c>
      <c r="DE421" s="11">
        <v>0.625</v>
      </c>
      <c r="DF421" s="11">
        <v>4</v>
      </c>
      <c r="DG421" s="11">
        <v>0.75</v>
      </c>
      <c r="DH421" s="11">
        <v>3.5</v>
      </c>
      <c r="DI421" s="42">
        <v>90</v>
      </c>
      <c r="DJ421" s="11">
        <v>10</v>
      </c>
      <c r="DK421" s="43" t="s">
        <v>5118</v>
      </c>
      <c r="DL421" s="90" t="s">
        <v>3796</v>
      </c>
      <c r="DM421" s="18">
        <v>0</v>
      </c>
      <c r="DN421" s="18" t="s">
        <v>5600</v>
      </c>
      <c r="DO421" t="s">
        <v>5069</v>
      </c>
      <c r="DP421">
        <v>65280</v>
      </c>
      <c r="DQ421" t="s">
        <v>5598</v>
      </c>
      <c r="DR421" s="16" t="s">
        <v>290</v>
      </c>
    </row>
    <row r="422" spans="1:122" x14ac:dyDescent="0.35">
      <c r="A422" s="158" t="s">
        <v>510</v>
      </c>
      <c r="B422" s="11">
        <v>8</v>
      </c>
      <c r="C422" t="s">
        <v>273</v>
      </c>
      <c r="D422" t="s">
        <v>3</v>
      </c>
      <c r="E422" s="24" t="s">
        <v>511</v>
      </c>
      <c r="F422" s="11">
        <v>8.625</v>
      </c>
      <c r="G422" s="12">
        <v>6.875</v>
      </c>
      <c r="H422" s="11">
        <v>0.875</v>
      </c>
      <c r="I422" s="11" t="s">
        <v>273</v>
      </c>
      <c r="J422">
        <v>4</v>
      </c>
      <c r="K422" s="24" t="s">
        <v>290</v>
      </c>
      <c r="L422" s="1" t="s">
        <v>3</v>
      </c>
      <c r="M422" t="s">
        <v>290</v>
      </c>
      <c r="N422" s="159" t="s">
        <v>290</v>
      </c>
      <c r="P422" s="18" t="s">
        <v>290</v>
      </c>
      <c r="Q422" s="18" t="s">
        <v>290</v>
      </c>
      <c r="S422" t="s">
        <v>290</v>
      </c>
      <c r="T422" t="s">
        <v>290</v>
      </c>
      <c r="V422" t="s">
        <v>290</v>
      </c>
      <c r="X422" s="158" t="s">
        <v>510</v>
      </c>
      <c r="Y422" s="11">
        <v>8</v>
      </c>
      <c r="Z422" t="s">
        <v>273</v>
      </c>
      <c r="AA422" t="s">
        <v>3</v>
      </c>
      <c r="AB422" s="24" t="s">
        <v>512</v>
      </c>
      <c r="AC422" s="11">
        <v>8.625</v>
      </c>
      <c r="AD422" s="12">
        <v>6.875</v>
      </c>
      <c r="AE422" s="11">
        <v>0.875</v>
      </c>
      <c r="AF422" s="11" t="s">
        <v>273</v>
      </c>
      <c r="AG422">
        <v>4</v>
      </c>
      <c r="AH422" s="24" t="s">
        <v>290</v>
      </c>
      <c r="AI422" s="1" t="s">
        <v>3</v>
      </c>
      <c r="AJ422" t="s">
        <v>290</v>
      </c>
      <c r="AK422" s="159" t="s">
        <v>290</v>
      </c>
      <c r="CO422" t="s">
        <v>4240</v>
      </c>
      <c r="CP422">
        <v>3.37</v>
      </c>
      <c r="CR422" t="s">
        <v>5620</v>
      </c>
      <c r="CS422" s="16" t="s">
        <v>290</v>
      </c>
      <c r="CT422" s="14">
        <v>300</v>
      </c>
      <c r="CU422" s="14">
        <v>1.25</v>
      </c>
      <c r="CV422" s="11">
        <v>9</v>
      </c>
      <c r="CW422" s="11" t="s">
        <v>5599</v>
      </c>
      <c r="CX422" s="103">
        <v>1.25</v>
      </c>
      <c r="CY422" s="11">
        <v>2.5</v>
      </c>
      <c r="CZ422" s="42">
        <v>0.625</v>
      </c>
      <c r="DA422" s="107">
        <v>300</v>
      </c>
      <c r="DB422" s="18">
        <v>5.25</v>
      </c>
      <c r="DC422" s="18">
        <v>0.75</v>
      </c>
      <c r="DD422" s="18">
        <v>2.5</v>
      </c>
      <c r="DE422" s="11">
        <v>0.625</v>
      </c>
      <c r="DF422" s="11">
        <v>4</v>
      </c>
      <c r="DG422" s="11">
        <v>0.75</v>
      </c>
      <c r="DH422" s="11">
        <v>3.875</v>
      </c>
      <c r="DI422" s="42">
        <v>90</v>
      </c>
      <c r="DJ422" s="11">
        <v>14</v>
      </c>
      <c r="DK422" s="43" t="s">
        <v>5120</v>
      </c>
      <c r="DL422" s="90" t="s">
        <v>3796</v>
      </c>
      <c r="DM422" s="18">
        <v>0</v>
      </c>
      <c r="DN422" s="18" t="s">
        <v>5600</v>
      </c>
      <c r="DO422" t="s">
        <v>5072</v>
      </c>
      <c r="DP422">
        <v>12800</v>
      </c>
      <c r="DQ422" t="s">
        <v>5598</v>
      </c>
      <c r="DR422" s="16" t="s">
        <v>290</v>
      </c>
    </row>
    <row r="423" spans="1:122" x14ac:dyDescent="0.35">
      <c r="A423" s="160" t="s">
        <v>513</v>
      </c>
      <c r="B423" s="2">
        <v>9</v>
      </c>
      <c r="C423" s="2" t="s">
        <v>272</v>
      </c>
      <c r="D423" s="4" t="s">
        <v>3</v>
      </c>
      <c r="E423" s="22" t="s">
        <v>290</v>
      </c>
      <c r="F423" s="2">
        <v>9.625</v>
      </c>
      <c r="G423" s="3">
        <v>8.625</v>
      </c>
      <c r="H423" s="2">
        <v>0.5</v>
      </c>
      <c r="I423" s="4" t="s">
        <v>272</v>
      </c>
      <c r="J423" s="2">
        <v>2</v>
      </c>
      <c r="K423" s="22" t="s">
        <v>290</v>
      </c>
      <c r="L423" s="6" t="s">
        <v>3</v>
      </c>
      <c r="M423" s="4" t="s">
        <v>290</v>
      </c>
      <c r="N423" s="161" t="s">
        <v>290</v>
      </c>
      <c r="P423" s="18" t="s">
        <v>290</v>
      </c>
      <c r="Q423" s="18" t="s">
        <v>290</v>
      </c>
      <c r="S423" t="s">
        <v>290</v>
      </c>
      <c r="T423" t="s">
        <v>290</v>
      </c>
      <c r="V423" t="s">
        <v>290</v>
      </c>
      <c r="X423" s="160" t="s">
        <v>513</v>
      </c>
      <c r="Y423" s="2">
        <v>9</v>
      </c>
      <c r="Z423" s="2" t="s">
        <v>272</v>
      </c>
      <c r="AA423" s="4" t="s">
        <v>3</v>
      </c>
      <c r="AB423" s="22" t="s">
        <v>290</v>
      </c>
      <c r="AC423" s="2">
        <v>9.625</v>
      </c>
      <c r="AD423" s="3">
        <v>8.625</v>
      </c>
      <c r="AE423" s="2">
        <v>0.5</v>
      </c>
      <c r="AF423" s="4" t="s">
        <v>272</v>
      </c>
      <c r="AG423" s="2">
        <v>2</v>
      </c>
      <c r="AH423" s="22" t="s">
        <v>290</v>
      </c>
      <c r="AI423" s="6" t="s">
        <v>3</v>
      </c>
      <c r="AJ423" s="4" t="s">
        <v>290</v>
      </c>
      <c r="AK423" s="161" t="s">
        <v>290</v>
      </c>
      <c r="CO423" t="s">
        <v>4241</v>
      </c>
      <c r="CP423">
        <v>3.5</v>
      </c>
      <c r="CR423" t="s">
        <v>5621</v>
      </c>
      <c r="CS423" s="16" t="s">
        <v>290</v>
      </c>
      <c r="CT423" s="14">
        <v>300</v>
      </c>
      <c r="CU423" s="14">
        <v>1.5</v>
      </c>
      <c r="CV423" s="11">
        <v>9</v>
      </c>
      <c r="CW423" s="11" t="s">
        <v>5599</v>
      </c>
      <c r="CX423" s="103">
        <v>1.5</v>
      </c>
      <c r="CY423" s="11">
        <v>2.75</v>
      </c>
      <c r="CZ423" s="42">
        <v>0.625</v>
      </c>
      <c r="DA423" s="107">
        <v>300</v>
      </c>
      <c r="DB423" s="18">
        <v>6.125</v>
      </c>
      <c r="DC423" s="18">
        <v>0.8125</v>
      </c>
      <c r="DD423" s="18">
        <v>2.875</v>
      </c>
      <c r="DE423" s="11">
        <v>0.75</v>
      </c>
      <c r="DF423" s="11">
        <v>4</v>
      </c>
      <c r="DG423" s="11">
        <v>0.875</v>
      </c>
      <c r="DH423" s="11">
        <v>4.5</v>
      </c>
      <c r="DI423" s="42">
        <v>90</v>
      </c>
      <c r="DJ423" s="11">
        <v>17</v>
      </c>
      <c r="DK423" s="43" t="s">
        <v>5122</v>
      </c>
      <c r="DL423" s="90" t="s">
        <v>3796</v>
      </c>
      <c r="DM423" s="18">
        <v>0</v>
      </c>
      <c r="DN423" s="18" t="s">
        <v>5600</v>
      </c>
      <c r="DO423" t="s">
        <v>5075</v>
      </c>
      <c r="DP423">
        <v>11861940</v>
      </c>
      <c r="DQ423" t="s">
        <v>5598</v>
      </c>
      <c r="DR423" s="16" t="s">
        <v>290</v>
      </c>
    </row>
    <row r="424" spans="1:122" x14ac:dyDescent="0.35">
      <c r="A424" s="156" t="s">
        <v>514</v>
      </c>
      <c r="B424" s="11">
        <v>10</v>
      </c>
      <c r="C424" s="11">
        <v>5</v>
      </c>
      <c r="D424" t="s">
        <v>3</v>
      </c>
      <c r="E424" s="21" t="s">
        <v>290</v>
      </c>
      <c r="F424" s="11">
        <v>10.750000000000002</v>
      </c>
      <c r="G424" s="12">
        <v>10.482000000000001</v>
      </c>
      <c r="H424" s="11">
        <v>0.13400000000000001</v>
      </c>
      <c r="I424" t="s">
        <v>290</v>
      </c>
      <c r="J424" s="11">
        <v>5</v>
      </c>
      <c r="K424" s="21" t="s">
        <v>290</v>
      </c>
      <c r="L424" s="11" t="s">
        <v>3</v>
      </c>
      <c r="M424" t="s">
        <v>290</v>
      </c>
      <c r="N424" s="159" t="s">
        <v>290</v>
      </c>
      <c r="P424" s="18" t="s">
        <v>290</v>
      </c>
      <c r="Q424" s="18" t="s">
        <v>290</v>
      </c>
      <c r="S424" t="s">
        <v>290</v>
      </c>
      <c r="T424" t="s">
        <v>290</v>
      </c>
      <c r="V424" t="s">
        <v>290</v>
      </c>
      <c r="X424" s="156" t="s">
        <v>514</v>
      </c>
      <c r="Y424" s="11">
        <v>10</v>
      </c>
      <c r="Z424" s="11">
        <v>5</v>
      </c>
      <c r="AA424" t="s">
        <v>3</v>
      </c>
      <c r="AB424" s="21" t="s">
        <v>290</v>
      </c>
      <c r="AC424" s="11">
        <v>10.750000000000002</v>
      </c>
      <c r="AD424" s="12">
        <v>10.482000000000001</v>
      </c>
      <c r="AE424" s="11">
        <v>0.13400000000000001</v>
      </c>
      <c r="AF424" t="s">
        <v>290</v>
      </c>
      <c r="AG424" s="11">
        <v>5</v>
      </c>
      <c r="AH424" s="21" t="s">
        <v>290</v>
      </c>
      <c r="AI424" s="11" t="s">
        <v>3</v>
      </c>
      <c r="AJ424" t="s">
        <v>290</v>
      </c>
      <c r="AK424" s="159" t="s">
        <v>290</v>
      </c>
      <c r="CO424" t="s">
        <v>4242</v>
      </c>
      <c r="CP424">
        <v>3.5</v>
      </c>
      <c r="CR424" t="s">
        <v>5622</v>
      </c>
      <c r="CS424" s="16" t="s">
        <v>290</v>
      </c>
      <c r="CT424" s="14">
        <v>300</v>
      </c>
      <c r="CU424" s="14">
        <v>2</v>
      </c>
      <c r="CV424" s="11">
        <v>9</v>
      </c>
      <c r="CW424" s="11" t="s">
        <v>5599</v>
      </c>
      <c r="CX424" s="103">
        <v>2</v>
      </c>
      <c r="CY424" s="11">
        <v>3.25</v>
      </c>
      <c r="CZ424" s="42">
        <v>0.625</v>
      </c>
      <c r="DA424" s="107">
        <v>300</v>
      </c>
      <c r="DB424" s="18">
        <v>6.5</v>
      </c>
      <c r="DC424" s="18">
        <v>0.875</v>
      </c>
      <c r="DD424" s="18">
        <v>3.625</v>
      </c>
      <c r="DE424" s="11">
        <v>0.625</v>
      </c>
      <c r="DF424" s="11">
        <v>8</v>
      </c>
      <c r="DG424" s="11">
        <v>0.75</v>
      </c>
      <c r="DH424" s="11">
        <v>5</v>
      </c>
      <c r="DI424" s="42">
        <v>45</v>
      </c>
      <c r="DJ424" s="11">
        <v>19</v>
      </c>
      <c r="DK424" s="43" t="s">
        <v>5124</v>
      </c>
      <c r="DL424" s="90" t="s">
        <v>3796</v>
      </c>
      <c r="DM424" s="18">
        <v>0</v>
      </c>
      <c r="DN424" s="18" t="s">
        <v>5600</v>
      </c>
      <c r="DO424" t="s">
        <v>5078</v>
      </c>
      <c r="DP424">
        <v>1262987</v>
      </c>
      <c r="DQ424" t="s">
        <v>5598</v>
      </c>
      <c r="DR424" s="16" t="s">
        <v>290</v>
      </c>
    </row>
    <row r="425" spans="1:122" x14ac:dyDescent="0.35">
      <c r="A425" s="156" t="s">
        <v>515</v>
      </c>
      <c r="B425" s="11">
        <v>10</v>
      </c>
      <c r="C425" s="11">
        <v>10</v>
      </c>
      <c r="D425" t="s">
        <v>3</v>
      </c>
      <c r="E425" s="21" t="s">
        <v>290</v>
      </c>
      <c r="F425" s="11">
        <v>10.750000000000002</v>
      </c>
      <c r="G425" s="12">
        <v>10.420000000000002</v>
      </c>
      <c r="H425" s="11">
        <v>0.16500000000000001</v>
      </c>
      <c r="I425" t="s">
        <v>290</v>
      </c>
      <c r="J425" s="11">
        <v>10</v>
      </c>
      <c r="K425" s="21" t="s">
        <v>290</v>
      </c>
      <c r="L425" s="11" t="s">
        <v>3</v>
      </c>
      <c r="M425" t="s">
        <v>290</v>
      </c>
      <c r="N425" s="159" t="s">
        <v>290</v>
      </c>
      <c r="P425" s="18" t="s">
        <v>290</v>
      </c>
      <c r="Q425" s="18" t="s">
        <v>290</v>
      </c>
      <c r="S425" t="s">
        <v>290</v>
      </c>
      <c r="T425" t="s">
        <v>290</v>
      </c>
      <c r="V425" t="s">
        <v>290</v>
      </c>
      <c r="X425" s="156" t="s">
        <v>515</v>
      </c>
      <c r="Y425" s="11">
        <v>10</v>
      </c>
      <c r="Z425" s="11">
        <v>10</v>
      </c>
      <c r="AA425" t="s">
        <v>3</v>
      </c>
      <c r="AB425" s="21" t="s">
        <v>290</v>
      </c>
      <c r="AC425" s="11">
        <v>10.750000000000002</v>
      </c>
      <c r="AD425" s="12">
        <v>10.420000000000002</v>
      </c>
      <c r="AE425" s="11">
        <v>0.16500000000000001</v>
      </c>
      <c r="AF425" t="s">
        <v>290</v>
      </c>
      <c r="AG425" s="11">
        <v>10</v>
      </c>
      <c r="AH425" s="21" t="s">
        <v>290</v>
      </c>
      <c r="AI425" s="11" t="s">
        <v>3</v>
      </c>
      <c r="AJ425" t="s">
        <v>290</v>
      </c>
      <c r="AK425" s="159" t="s">
        <v>290</v>
      </c>
      <c r="CO425" t="s">
        <v>4243</v>
      </c>
      <c r="CP425">
        <v>3.5</v>
      </c>
      <c r="CR425" t="s">
        <v>5623</v>
      </c>
      <c r="CS425" s="16" t="s">
        <v>290</v>
      </c>
      <c r="CT425" s="14">
        <v>300</v>
      </c>
      <c r="CU425" s="14">
        <v>2.5</v>
      </c>
      <c r="CV425" s="11">
        <v>9</v>
      </c>
      <c r="CW425" s="11" t="s">
        <v>5599</v>
      </c>
      <c r="CX425" s="103">
        <v>2.5</v>
      </c>
      <c r="CY425" s="11">
        <v>3.9375</v>
      </c>
      <c r="CZ425" s="42">
        <v>0.71875</v>
      </c>
      <c r="DA425" s="107">
        <v>300</v>
      </c>
      <c r="DB425" s="18">
        <v>7.5</v>
      </c>
      <c r="DC425" s="18">
        <v>1</v>
      </c>
      <c r="DD425" s="18">
        <v>4.125</v>
      </c>
      <c r="DE425" s="11">
        <v>0.75</v>
      </c>
      <c r="DF425" s="11">
        <v>8</v>
      </c>
      <c r="DG425" s="11">
        <v>0.875</v>
      </c>
      <c r="DH425" s="11">
        <v>5.875</v>
      </c>
      <c r="DI425" s="42">
        <v>45</v>
      </c>
      <c r="DJ425" s="11">
        <v>28</v>
      </c>
      <c r="DK425" s="43" t="s">
        <v>5126</v>
      </c>
      <c r="DL425" s="90" t="s">
        <v>3796</v>
      </c>
      <c r="DM425" s="18">
        <v>0</v>
      </c>
      <c r="DN425" s="18" t="s">
        <v>5600</v>
      </c>
      <c r="DO425" t="s">
        <v>5081</v>
      </c>
      <c r="DP425">
        <v>7448044</v>
      </c>
      <c r="DQ425" t="s">
        <v>5598</v>
      </c>
      <c r="DR425" s="16" t="s">
        <v>290</v>
      </c>
    </row>
    <row r="426" spans="1:122" x14ac:dyDescent="0.35">
      <c r="A426" s="158" t="s">
        <v>516</v>
      </c>
      <c r="B426" s="11">
        <v>10</v>
      </c>
      <c r="C426" s="11">
        <v>20</v>
      </c>
      <c r="D426" t="s">
        <v>3</v>
      </c>
      <c r="E426" s="21" t="s">
        <v>290</v>
      </c>
      <c r="F426" s="11">
        <v>10.750000000000002</v>
      </c>
      <c r="G426" s="12">
        <v>10.250000000000002</v>
      </c>
      <c r="H426" s="11">
        <v>0.25</v>
      </c>
      <c r="I426" t="s">
        <v>290</v>
      </c>
      <c r="J426" s="11">
        <v>20</v>
      </c>
      <c r="K426" s="21" t="s">
        <v>290</v>
      </c>
      <c r="L426" s="1" t="s">
        <v>3</v>
      </c>
      <c r="M426" t="s">
        <v>290</v>
      </c>
      <c r="N426" s="159" t="s">
        <v>290</v>
      </c>
      <c r="P426" s="18" t="s">
        <v>290</v>
      </c>
      <c r="Q426" s="18" t="s">
        <v>290</v>
      </c>
      <c r="S426" t="s">
        <v>290</v>
      </c>
      <c r="T426" t="s">
        <v>290</v>
      </c>
      <c r="V426" t="s">
        <v>290</v>
      </c>
      <c r="X426" s="158" t="s">
        <v>516</v>
      </c>
      <c r="Y426" s="11">
        <v>10</v>
      </c>
      <c r="Z426" s="11">
        <v>20</v>
      </c>
      <c r="AA426" t="s">
        <v>3</v>
      </c>
      <c r="AB426" s="21" t="s">
        <v>290</v>
      </c>
      <c r="AC426" s="11">
        <v>10.750000000000002</v>
      </c>
      <c r="AD426" s="12">
        <v>10.250000000000002</v>
      </c>
      <c r="AE426" s="11">
        <v>0.25</v>
      </c>
      <c r="AF426" t="s">
        <v>290</v>
      </c>
      <c r="AG426" s="11">
        <v>20</v>
      </c>
      <c r="AH426" s="21" t="s">
        <v>290</v>
      </c>
      <c r="AI426" s="1" t="s">
        <v>3</v>
      </c>
      <c r="AJ426" t="s">
        <v>290</v>
      </c>
      <c r="AK426" s="159" t="s">
        <v>290</v>
      </c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51"/>
      <c r="CO426" t="s">
        <v>4244</v>
      </c>
      <c r="CP426">
        <v>3.5</v>
      </c>
      <c r="CR426" t="s">
        <v>5624</v>
      </c>
      <c r="CS426" s="16" t="s">
        <v>290</v>
      </c>
      <c r="CT426" s="14">
        <v>300</v>
      </c>
      <c r="CU426" s="14">
        <v>3</v>
      </c>
      <c r="CV426" s="11">
        <v>9</v>
      </c>
      <c r="CW426" s="11" t="s">
        <v>5599</v>
      </c>
      <c r="CX426" s="103">
        <v>3</v>
      </c>
      <c r="CY426" s="11">
        <v>4.625</v>
      </c>
      <c r="CZ426" s="42">
        <v>0.8125</v>
      </c>
      <c r="DA426" s="107">
        <v>300</v>
      </c>
      <c r="DB426" s="18">
        <v>8.25</v>
      </c>
      <c r="DC426" s="14">
        <v>1.125</v>
      </c>
      <c r="DD426" s="18">
        <v>5</v>
      </c>
      <c r="DE426" s="11">
        <v>0.75</v>
      </c>
      <c r="DF426" s="11">
        <v>8</v>
      </c>
      <c r="DG426" s="11">
        <v>0.875</v>
      </c>
      <c r="DH426" s="11">
        <v>6.625</v>
      </c>
      <c r="DI426" s="42">
        <v>45</v>
      </c>
      <c r="DJ426" s="11">
        <v>36</v>
      </c>
      <c r="DK426" s="43" t="s">
        <v>5128</v>
      </c>
      <c r="DL426" s="90" t="s">
        <v>3796</v>
      </c>
      <c r="DM426" s="18">
        <v>0</v>
      </c>
      <c r="DN426" s="18" t="s">
        <v>5600</v>
      </c>
      <c r="DO426" t="s">
        <v>5084</v>
      </c>
      <c r="DP426">
        <v>16777215</v>
      </c>
      <c r="DQ426" t="s">
        <v>5598</v>
      </c>
      <c r="DR426" s="16" t="s">
        <v>290</v>
      </c>
    </row>
    <row r="427" spans="1:122" x14ac:dyDescent="0.35">
      <c r="A427" s="158" t="s">
        <v>517</v>
      </c>
      <c r="B427" s="11">
        <v>10</v>
      </c>
      <c r="C427">
        <v>30</v>
      </c>
      <c r="D427" t="s">
        <v>3</v>
      </c>
      <c r="E427" s="21" t="s">
        <v>290</v>
      </c>
      <c r="F427" s="11">
        <v>10.750000000000002</v>
      </c>
      <c r="G427" s="12">
        <v>10.136000000000001</v>
      </c>
      <c r="H427" s="11">
        <v>0.307</v>
      </c>
      <c r="I427" t="s">
        <v>290</v>
      </c>
      <c r="J427">
        <v>30</v>
      </c>
      <c r="K427" s="21" t="s">
        <v>290</v>
      </c>
      <c r="L427" s="1" t="s">
        <v>3</v>
      </c>
      <c r="M427" t="s">
        <v>290</v>
      </c>
      <c r="N427" s="159" t="s">
        <v>290</v>
      </c>
      <c r="P427" s="18" t="s">
        <v>290</v>
      </c>
      <c r="Q427" s="18" t="s">
        <v>290</v>
      </c>
      <c r="S427" t="s">
        <v>290</v>
      </c>
      <c r="T427" t="s">
        <v>290</v>
      </c>
      <c r="V427" t="s">
        <v>290</v>
      </c>
      <c r="X427" s="158" t="s">
        <v>517</v>
      </c>
      <c r="Y427" s="11">
        <v>10</v>
      </c>
      <c r="Z427">
        <v>30</v>
      </c>
      <c r="AA427" t="s">
        <v>3</v>
      </c>
      <c r="AB427" s="21" t="s">
        <v>290</v>
      </c>
      <c r="AC427" s="11">
        <v>10.750000000000002</v>
      </c>
      <c r="AD427" s="12">
        <v>10.136000000000001</v>
      </c>
      <c r="AE427" s="11">
        <v>0.307</v>
      </c>
      <c r="AF427" t="s">
        <v>290</v>
      </c>
      <c r="AG427">
        <v>30</v>
      </c>
      <c r="AH427" s="21" t="s">
        <v>290</v>
      </c>
      <c r="AI427" s="1" t="s">
        <v>3</v>
      </c>
      <c r="AJ427" t="s">
        <v>290</v>
      </c>
      <c r="AK427" s="159" t="s">
        <v>290</v>
      </c>
      <c r="CC427" s="4"/>
      <c r="CD427" s="51"/>
      <c r="CE427" s="51"/>
      <c r="CF427" s="51"/>
      <c r="CG427" s="51"/>
      <c r="CH427" s="51"/>
      <c r="CI427" s="51"/>
      <c r="CJ427" s="51"/>
      <c r="CK427" s="51"/>
      <c r="CO427" t="s">
        <v>4245</v>
      </c>
      <c r="CP427">
        <v>3.5</v>
      </c>
      <c r="CR427" t="s">
        <v>5625</v>
      </c>
      <c r="CS427" s="16" t="s">
        <v>290</v>
      </c>
      <c r="CT427" s="14">
        <v>300</v>
      </c>
      <c r="CU427" s="14">
        <v>3.5</v>
      </c>
      <c r="CV427" s="11">
        <v>9</v>
      </c>
      <c r="CW427" s="11" t="s">
        <v>5599</v>
      </c>
      <c r="CX427" s="103">
        <v>3.5</v>
      </c>
      <c r="CY427" s="11">
        <v>5.25</v>
      </c>
      <c r="CZ427" s="42">
        <v>0.875</v>
      </c>
      <c r="DA427" s="107">
        <v>300</v>
      </c>
      <c r="DB427" s="18">
        <v>9</v>
      </c>
      <c r="DC427" s="18">
        <v>1.1875</v>
      </c>
      <c r="DD427" s="18">
        <v>5.5</v>
      </c>
      <c r="DE427" s="11">
        <v>0.75</v>
      </c>
      <c r="DF427" s="11">
        <v>8</v>
      </c>
      <c r="DG427" s="11">
        <v>0.875</v>
      </c>
      <c r="DH427" s="11">
        <v>7.25</v>
      </c>
      <c r="DI427" s="42">
        <v>45</v>
      </c>
      <c r="DJ427" s="11">
        <v>45</v>
      </c>
      <c r="DK427" s="43" t="s">
        <v>5130</v>
      </c>
      <c r="DL427" s="90" t="s">
        <v>3796</v>
      </c>
      <c r="DM427" s="18">
        <v>0</v>
      </c>
      <c r="DN427" s="18" t="s">
        <v>5600</v>
      </c>
      <c r="DO427" t="s">
        <v>5087</v>
      </c>
      <c r="DP427">
        <v>12632256</v>
      </c>
      <c r="DQ427" t="s">
        <v>5598</v>
      </c>
      <c r="DR427" s="16" t="s">
        <v>290</v>
      </c>
    </row>
    <row r="428" spans="1:122" x14ac:dyDescent="0.35">
      <c r="A428" s="158" t="s">
        <v>518</v>
      </c>
      <c r="B428" s="11">
        <v>10</v>
      </c>
      <c r="C428">
        <v>40</v>
      </c>
      <c r="D428" t="s">
        <v>3</v>
      </c>
      <c r="E428" s="21" t="s">
        <v>519</v>
      </c>
      <c r="F428" s="11">
        <v>10.750000000000002</v>
      </c>
      <c r="G428" s="12">
        <v>10.020000000000001</v>
      </c>
      <c r="H428" s="11">
        <v>0.36499999999999999</v>
      </c>
      <c r="I428" t="s">
        <v>290</v>
      </c>
      <c r="J428">
        <v>40</v>
      </c>
      <c r="K428" s="21" t="s">
        <v>290</v>
      </c>
      <c r="L428" s="1" t="s">
        <v>3</v>
      </c>
      <c r="M428" t="s">
        <v>290</v>
      </c>
      <c r="N428" s="159" t="s">
        <v>290</v>
      </c>
      <c r="P428" s="18" t="s">
        <v>290</v>
      </c>
      <c r="Q428" s="18" t="s">
        <v>290</v>
      </c>
      <c r="S428" t="s">
        <v>290</v>
      </c>
      <c r="T428" t="s">
        <v>290</v>
      </c>
      <c r="V428" t="s">
        <v>290</v>
      </c>
      <c r="X428" s="158" t="s">
        <v>518</v>
      </c>
      <c r="Y428" s="11">
        <v>10</v>
      </c>
      <c r="Z428">
        <v>40</v>
      </c>
      <c r="AA428" t="s">
        <v>3</v>
      </c>
      <c r="AB428" s="21" t="s">
        <v>520</v>
      </c>
      <c r="AC428" s="11">
        <v>10.750000000000002</v>
      </c>
      <c r="AD428" s="12">
        <v>10.020000000000001</v>
      </c>
      <c r="AE428" s="11">
        <v>0.36499999999999999</v>
      </c>
      <c r="AF428" t="s">
        <v>290</v>
      </c>
      <c r="AG428">
        <v>40</v>
      </c>
      <c r="AH428" s="21" t="s">
        <v>290</v>
      </c>
      <c r="AI428" s="1" t="s">
        <v>3</v>
      </c>
      <c r="AJ428" t="s">
        <v>290</v>
      </c>
      <c r="AK428" s="159" t="s">
        <v>290</v>
      </c>
      <c r="CO428" t="s">
        <v>4246</v>
      </c>
      <c r="CP428">
        <v>3.5</v>
      </c>
      <c r="CR428" t="s">
        <v>5626</v>
      </c>
      <c r="CS428" s="16" t="s">
        <v>290</v>
      </c>
      <c r="CT428" s="14">
        <v>300</v>
      </c>
      <c r="CU428" s="14">
        <v>4</v>
      </c>
      <c r="CV428" s="11">
        <v>12</v>
      </c>
      <c r="CW428" s="11" t="s">
        <v>5599</v>
      </c>
      <c r="CX428" s="103">
        <v>4</v>
      </c>
      <c r="CY428" s="11">
        <v>5.75</v>
      </c>
      <c r="CZ428" s="42">
        <v>0.875</v>
      </c>
      <c r="DA428" s="107">
        <v>300</v>
      </c>
      <c r="DB428" s="18">
        <v>10</v>
      </c>
      <c r="DC428" s="18">
        <v>1.25</v>
      </c>
      <c r="DD428" s="18">
        <v>6.1875</v>
      </c>
      <c r="DE428" s="11">
        <v>0.75</v>
      </c>
      <c r="DF428" s="11">
        <v>8</v>
      </c>
      <c r="DG428" s="11">
        <v>0.875</v>
      </c>
      <c r="DH428" s="11">
        <v>7.875</v>
      </c>
      <c r="DI428" s="42">
        <v>45</v>
      </c>
      <c r="DJ428" s="11">
        <v>54</v>
      </c>
      <c r="DK428" s="43" t="s">
        <v>5132</v>
      </c>
      <c r="DL428" s="90" t="s">
        <v>3796</v>
      </c>
      <c r="DM428" s="18">
        <v>0</v>
      </c>
      <c r="DN428" s="18" t="s">
        <v>5600</v>
      </c>
      <c r="DO428" t="s">
        <v>5090</v>
      </c>
      <c r="DP428">
        <v>255</v>
      </c>
      <c r="DQ428" t="s">
        <v>5598</v>
      </c>
      <c r="DR428" s="16" t="s">
        <v>290</v>
      </c>
    </row>
    <row r="429" spans="1:122" x14ac:dyDescent="0.35">
      <c r="A429" s="158" t="s">
        <v>6719</v>
      </c>
      <c r="B429" s="11">
        <v>10</v>
      </c>
      <c r="C429" t="s">
        <v>6422</v>
      </c>
      <c r="D429" t="s">
        <v>3</v>
      </c>
      <c r="E429" s="21" t="s">
        <v>290</v>
      </c>
      <c r="F429" s="11">
        <v>10.750000000000002</v>
      </c>
      <c r="G429" s="12">
        <v>10.020000000000001</v>
      </c>
      <c r="H429" s="11">
        <v>0.36499999999999999</v>
      </c>
      <c r="I429" t="s">
        <v>6422</v>
      </c>
      <c r="J429">
        <v>1</v>
      </c>
      <c r="K429" s="21" t="s">
        <v>290</v>
      </c>
      <c r="L429" s="1" t="s">
        <v>3</v>
      </c>
      <c r="M429" t="s">
        <v>290</v>
      </c>
      <c r="N429" s="159" t="s">
        <v>290</v>
      </c>
      <c r="P429" s="18" t="s">
        <v>290</v>
      </c>
      <c r="Q429" s="18" t="s">
        <v>290</v>
      </c>
      <c r="S429" t="s">
        <v>290</v>
      </c>
      <c r="T429" t="s">
        <v>290</v>
      </c>
      <c r="V429" t="s">
        <v>290</v>
      </c>
      <c r="X429" s="158" t="s">
        <v>6719</v>
      </c>
      <c r="Y429" s="11">
        <v>10</v>
      </c>
      <c r="Z429" t="s">
        <v>6422</v>
      </c>
      <c r="AA429" t="s">
        <v>3</v>
      </c>
      <c r="AB429" s="21" t="s">
        <v>290</v>
      </c>
      <c r="AC429" s="11">
        <v>10.750000000000002</v>
      </c>
      <c r="AD429" s="12">
        <v>10.020000000000001</v>
      </c>
      <c r="AE429" s="11">
        <v>0.36499999999999999</v>
      </c>
      <c r="AF429" t="s">
        <v>6422</v>
      </c>
      <c r="AG429">
        <v>1</v>
      </c>
      <c r="AH429" s="21" t="s">
        <v>290</v>
      </c>
      <c r="AI429" s="1" t="s">
        <v>3</v>
      </c>
      <c r="AJ429" t="s">
        <v>290</v>
      </c>
      <c r="AK429" s="159" t="s">
        <v>290</v>
      </c>
      <c r="CO429" t="s">
        <v>4247</v>
      </c>
      <c r="CP429">
        <v>3.5</v>
      </c>
      <c r="CR429" t="s">
        <v>5627</v>
      </c>
      <c r="CS429" s="16" t="s">
        <v>290</v>
      </c>
      <c r="CT429" s="14">
        <v>300</v>
      </c>
      <c r="CU429" s="14">
        <v>5</v>
      </c>
      <c r="CV429" s="11">
        <v>12</v>
      </c>
      <c r="CW429" s="11" t="s">
        <v>5599</v>
      </c>
      <c r="CX429" s="103">
        <v>5</v>
      </c>
      <c r="CY429" s="11">
        <v>7</v>
      </c>
      <c r="CZ429" s="42">
        <v>1</v>
      </c>
      <c r="DA429" s="107">
        <v>300</v>
      </c>
      <c r="DB429" s="18">
        <v>11</v>
      </c>
      <c r="DC429" s="18">
        <v>1.375</v>
      </c>
      <c r="DD429" s="18">
        <v>7.3125</v>
      </c>
      <c r="DE429" s="11">
        <v>0.75</v>
      </c>
      <c r="DF429" s="11">
        <v>8</v>
      </c>
      <c r="DG429" s="11">
        <v>0.875</v>
      </c>
      <c r="DH429" s="11">
        <v>9.25</v>
      </c>
      <c r="DI429" s="42">
        <v>45</v>
      </c>
      <c r="DJ429" s="11">
        <v>86</v>
      </c>
      <c r="DK429" s="43" t="s">
        <v>5134</v>
      </c>
      <c r="DL429" s="90" t="s">
        <v>3796</v>
      </c>
      <c r="DM429" s="18">
        <v>0</v>
      </c>
      <c r="DN429" s="18" t="s">
        <v>5600</v>
      </c>
      <c r="DO429" t="s">
        <v>5093</v>
      </c>
      <c r="DP429">
        <v>33023</v>
      </c>
      <c r="DQ429" t="s">
        <v>5598</v>
      </c>
      <c r="DR429" s="16" t="s">
        <v>290</v>
      </c>
    </row>
    <row r="430" spans="1:122" x14ac:dyDescent="0.35">
      <c r="A430" s="158" t="s">
        <v>521</v>
      </c>
      <c r="B430" s="11">
        <v>10</v>
      </c>
      <c r="C430">
        <v>60</v>
      </c>
      <c r="D430" t="s">
        <v>3</v>
      </c>
      <c r="E430" s="21" t="s">
        <v>290</v>
      </c>
      <c r="F430" s="11">
        <v>10.750000000000002</v>
      </c>
      <c r="G430" s="12">
        <v>9.7500000000000018</v>
      </c>
      <c r="H430" s="11">
        <v>0.5</v>
      </c>
      <c r="I430" t="s">
        <v>290</v>
      </c>
      <c r="J430">
        <v>60</v>
      </c>
      <c r="K430" s="21" t="s">
        <v>290</v>
      </c>
      <c r="L430" s="1" t="s">
        <v>3</v>
      </c>
      <c r="M430" t="s">
        <v>290</v>
      </c>
      <c r="N430" s="159" t="s">
        <v>290</v>
      </c>
      <c r="P430" s="18" t="s">
        <v>290</v>
      </c>
      <c r="Q430" s="18" t="s">
        <v>290</v>
      </c>
      <c r="S430" t="s">
        <v>290</v>
      </c>
      <c r="T430" t="s">
        <v>290</v>
      </c>
      <c r="V430" t="s">
        <v>290</v>
      </c>
      <c r="X430" s="158" t="s">
        <v>521</v>
      </c>
      <c r="Y430" s="11">
        <v>10</v>
      </c>
      <c r="Z430">
        <v>60</v>
      </c>
      <c r="AA430" t="s">
        <v>3</v>
      </c>
      <c r="AB430" s="21" t="s">
        <v>290</v>
      </c>
      <c r="AC430" s="11">
        <v>10.750000000000002</v>
      </c>
      <c r="AD430" s="12">
        <v>9.7500000000000018</v>
      </c>
      <c r="AE430" s="11">
        <v>0.5</v>
      </c>
      <c r="AF430" t="s">
        <v>290</v>
      </c>
      <c r="AG430">
        <v>60</v>
      </c>
      <c r="AH430" s="21" t="s">
        <v>290</v>
      </c>
      <c r="AI430" s="1" t="s">
        <v>3</v>
      </c>
      <c r="AJ430" t="s">
        <v>290</v>
      </c>
      <c r="AK430" s="159" t="s">
        <v>290</v>
      </c>
      <c r="CO430" t="s">
        <v>4248</v>
      </c>
      <c r="CP430">
        <v>3.63</v>
      </c>
      <c r="CR430" t="s">
        <v>5628</v>
      </c>
      <c r="CS430" s="16" t="s">
        <v>290</v>
      </c>
      <c r="CT430" s="14">
        <v>300</v>
      </c>
      <c r="CU430" s="14">
        <v>6</v>
      </c>
      <c r="CV430" s="11">
        <v>12</v>
      </c>
      <c r="CW430" s="11" t="s">
        <v>5599</v>
      </c>
      <c r="CX430" s="103">
        <v>6</v>
      </c>
      <c r="CY430" s="11">
        <v>8.125</v>
      </c>
      <c r="CZ430" s="42">
        <v>1.0625</v>
      </c>
      <c r="DA430" s="107">
        <v>300</v>
      </c>
      <c r="DB430" s="18">
        <v>12.5</v>
      </c>
      <c r="DC430" s="18">
        <v>1.4375</v>
      </c>
      <c r="DD430" s="18">
        <v>8.5</v>
      </c>
      <c r="DE430" s="11">
        <v>0.75</v>
      </c>
      <c r="DF430" s="11">
        <v>12</v>
      </c>
      <c r="DG430" s="11">
        <v>0.875</v>
      </c>
      <c r="DH430" s="11">
        <v>10.625</v>
      </c>
      <c r="DI430" s="42">
        <v>30</v>
      </c>
      <c r="DJ430" s="11">
        <v>108</v>
      </c>
      <c r="DK430" s="43" t="s">
        <v>5136</v>
      </c>
      <c r="DL430" s="90" t="s">
        <v>3796</v>
      </c>
      <c r="DM430" s="18">
        <v>0</v>
      </c>
      <c r="DN430" s="18" t="s">
        <v>5600</v>
      </c>
      <c r="DO430" t="s">
        <v>5078</v>
      </c>
      <c r="DP430">
        <v>1262987</v>
      </c>
      <c r="DQ430" t="s">
        <v>5598</v>
      </c>
      <c r="DR430" s="16" t="s">
        <v>290</v>
      </c>
    </row>
    <row r="431" spans="1:122" x14ac:dyDescent="0.35">
      <c r="A431" s="158" t="s">
        <v>522</v>
      </c>
      <c r="B431" s="11">
        <v>10</v>
      </c>
      <c r="C431">
        <v>80</v>
      </c>
      <c r="D431" t="s">
        <v>3</v>
      </c>
      <c r="E431" s="21" t="s">
        <v>523</v>
      </c>
      <c r="F431" s="11">
        <v>10.750000000000002</v>
      </c>
      <c r="G431" s="12">
        <v>9.5640000000000018</v>
      </c>
      <c r="H431" s="11">
        <v>0.59299999999999997</v>
      </c>
      <c r="I431" t="s">
        <v>290</v>
      </c>
      <c r="J431">
        <v>80</v>
      </c>
      <c r="K431" s="21" t="s">
        <v>290</v>
      </c>
      <c r="L431" s="1" t="s">
        <v>3</v>
      </c>
      <c r="M431" t="s">
        <v>290</v>
      </c>
      <c r="N431" s="159" t="s">
        <v>290</v>
      </c>
      <c r="P431" s="18" t="s">
        <v>290</v>
      </c>
      <c r="Q431" s="18" t="s">
        <v>290</v>
      </c>
      <c r="S431" t="s">
        <v>290</v>
      </c>
      <c r="T431" t="s">
        <v>290</v>
      </c>
      <c r="V431" t="s">
        <v>290</v>
      </c>
      <c r="X431" s="158" t="s">
        <v>522</v>
      </c>
      <c r="Y431" s="11">
        <v>10</v>
      </c>
      <c r="Z431">
        <v>80</v>
      </c>
      <c r="AA431" t="s">
        <v>3</v>
      </c>
      <c r="AB431" s="21" t="s">
        <v>524</v>
      </c>
      <c r="AC431" s="11">
        <v>10.750000000000002</v>
      </c>
      <c r="AD431" s="12">
        <v>9.5640000000000018</v>
      </c>
      <c r="AE431" s="11">
        <v>0.59299999999999997</v>
      </c>
      <c r="AF431" t="s">
        <v>290</v>
      </c>
      <c r="AG431">
        <v>80</v>
      </c>
      <c r="AH431" s="21" t="s">
        <v>290</v>
      </c>
      <c r="AI431" s="1" t="s">
        <v>3</v>
      </c>
      <c r="AJ431" t="s">
        <v>290</v>
      </c>
      <c r="AK431" s="159" t="s">
        <v>290</v>
      </c>
      <c r="CO431" t="s">
        <v>4249</v>
      </c>
      <c r="CP431">
        <v>3.63</v>
      </c>
      <c r="CR431" t="s">
        <v>5629</v>
      </c>
      <c r="CS431" s="16" t="s">
        <v>290</v>
      </c>
      <c r="CT431" s="14">
        <v>300</v>
      </c>
      <c r="CU431" s="14">
        <v>8</v>
      </c>
      <c r="CV431" s="11">
        <v>12</v>
      </c>
      <c r="CW431" s="11" t="s">
        <v>5599</v>
      </c>
      <c r="CX431" s="103">
        <v>8</v>
      </c>
      <c r="CY431" s="11">
        <v>10.25</v>
      </c>
      <c r="CZ431" s="42">
        <v>1.125</v>
      </c>
      <c r="DA431" s="107">
        <v>300</v>
      </c>
      <c r="DB431" s="18">
        <v>15</v>
      </c>
      <c r="DC431" s="18">
        <v>1.625</v>
      </c>
      <c r="DD431" s="18">
        <v>10.625</v>
      </c>
      <c r="DE431" s="11">
        <v>0.875</v>
      </c>
      <c r="DF431" s="11">
        <v>12</v>
      </c>
      <c r="DG431" s="11">
        <v>1</v>
      </c>
      <c r="DH431" s="11">
        <v>13</v>
      </c>
      <c r="DI431" s="42">
        <v>30</v>
      </c>
      <c r="DJ431" s="11">
        <v>150</v>
      </c>
      <c r="DK431" s="43" t="s">
        <v>5138</v>
      </c>
      <c r="DL431" s="90" t="s">
        <v>3796</v>
      </c>
      <c r="DM431" s="18">
        <v>0</v>
      </c>
      <c r="DN431" s="18" t="s">
        <v>5600</v>
      </c>
      <c r="DO431" t="s">
        <v>5098</v>
      </c>
      <c r="DP431">
        <v>65535</v>
      </c>
      <c r="DQ431" t="s">
        <v>5598</v>
      </c>
      <c r="DR431" s="16" t="s">
        <v>290</v>
      </c>
    </row>
    <row r="432" spans="1:122" x14ac:dyDescent="0.35">
      <c r="A432" s="158" t="s">
        <v>525</v>
      </c>
      <c r="B432" s="11">
        <v>10</v>
      </c>
      <c r="C432">
        <v>100</v>
      </c>
      <c r="D432" t="s">
        <v>3</v>
      </c>
      <c r="E432" s="21" t="s">
        <v>290</v>
      </c>
      <c r="F432" s="11">
        <v>10.750000000000002</v>
      </c>
      <c r="G432" s="12">
        <v>9.3140000000000018</v>
      </c>
      <c r="H432" s="11">
        <v>0.71799999999999997</v>
      </c>
      <c r="I432" t="s">
        <v>290</v>
      </c>
      <c r="J432">
        <v>100</v>
      </c>
      <c r="K432" s="21" t="s">
        <v>290</v>
      </c>
      <c r="L432" s="1" t="s">
        <v>3</v>
      </c>
      <c r="M432" t="s">
        <v>290</v>
      </c>
      <c r="N432" s="159" t="s">
        <v>290</v>
      </c>
      <c r="P432" s="18" t="s">
        <v>290</v>
      </c>
      <c r="Q432" s="18" t="s">
        <v>290</v>
      </c>
      <c r="S432" t="s">
        <v>290</v>
      </c>
      <c r="T432" t="s">
        <v>290</v>
      </c>
      <c r="V432" t="s">
        <v>290</v>
      </c>
      <c r="X432" s="158" t="s">
        <v>525</v>
      </c>
      <c r="Y432" s="11">
        <v>10</v>
      </c>
      <c r="Z432">
        <v>100</v>
      </c>
      <c r="AA432" t="s">
        <v>3</v>
      </c>
      <c r="AB432" s="21" t="s">
        <v>290</v>
      </c>
      <c r="AC432" s="11">
        <v>10.750000000000002</v>
      </c>
      <c r="AD432" s="12">
        <v>9.3140000000000018</v>
      </c>
      <c r="AE432" s="11">
        <v>0.71799999999999997</v>
      </c>
      <c r="AF432" t="s">
        <v>290</v>
      </c>
      <c r="AG432">
        <v>100</v>
      </c>
      <c r="AH432" s="21" t="s">
        <v>290</v>
      </c>
      <c r="AI432" s="1" t="s">
        <v>3</v>
      </c>
      <c r="AJ432" t="s">
        <v>290</v>
      </c>
      <c r="AK432" s="159" t="s">
        <v>290</v>
      </c>
      <c r="CO432" t="s">
        <v>4250</v>
      </c>
      <c r="CP432">
        <v>3.63</v>
      </c>
      <c r="CR432" t="s">
        <v>5630</v>
      </c>
      <c r="CS432" s="16" t="s">
        <v>290</v>
      </c>
      <c r="CT432" s="14">
        <v>300</v>
      </c>
      <c r="CU432" s="14">
        <v>10</v>
      </c>
      <c r="CV432" s="11">
        <v>12</v>
      </c>
      <c r="CW432" s="11" t="s">
        <v>5599</v>
      </c>
      <c r="CX432" s="103">
        <v>10</v>
      </c>
      <c r="CY432" s="11">
        <v>12.625</v>
      </c>
      <c r="CZ432" s="42">
        <v>1.3125</v>
      </c>
      <c r="DA432" s="107">
        <v>300</v>
      </c>
      <c r="DB432" s="18">
        <v>17.5</v>
      </c>
      <c r="DC432" s="18">
        <v>1.875</v>
      </c>
      <c r="DD432" s="18">
        <v>12.75</v>
      </c>
      <c r="DE432" s="11">
        <v>1</v>
      </c>
      <c r="DF432" s="11">
        <v>16</v>
      </c>
      <c r="DG432" s="11">
        <v>1.125</v>
      </c>
      <c r="DH432" s="11">
        <v>15.25</v>
      </c>
      <c r="DI432" s="42">
        <v>22.5</v>
      </c>
      <c r="DJ432" s="11">
        <v>218</v>
      </c>
      <c r="DK432" s="43" t="s">
        <v>5140</v>
      </c>
      <c r="DL432" s="90" t="s">
        <v>3796</v>
      </c>
      <c r="DM432" s="18">
        <v>0</v>
      </c>
      <c r="DN432" s="18" t="s">
        <v>5600</v>
      </c>
      <c r="DO432" t="s">
        <v>5069</v>
      </c>
      <c r="DP432">
        <v>65280</v>
      </c>
      <c r="DQ432" t="s">
        <v>5598</v>
      </c>
      <c r="DR432" s="16" t="s">
        <v>290</v>
      </c>
    </row>
    <row r="433" spans="1:122" x14ac:dyDescent="0.35">
      <c r="A433" s="158" t="s">
        <v>526</v>
      </c>
      <c r="B433" s="11">
        <v>10</v>
      </c>
      <c r="C433">
        <v>120</v>
      </c>
      <c r="D433" t="s">
        <v>3</v>
      </c>
      <c r="E433" s="21" t="s">
        <v>527</v>
      </c>
      <c r="F433" s="11">
        <v>10.750000000000002</v>
      </c>
      <c r="G433" s="12">
        <v>9.0640000000000018</v>
      </c>
      <c r="H433" s="11">
        <v>0.84299999999999997</v>
      </c>
      <c r="I433" t="s">
        <v>290</v>
      </c>
      <c r="J433">
        <v>120</v>
      </c>
      <c r="K433" s="21" t="s">
        <v>290</v>
      </c>
      <c r="L433" s="1" t="s">
        <v>3</v>
      </c>
      <c r="M433" t="s">
        <v>290</v>
      </c>
      <c r="N433" s="159" t="s">
        <v>290</v>
      </c>
      <c r="P433" s="18" t="s">
        <v>290</v>
      </c>
      <c r="Q433" s="18" t="s">
        <v>290</v>
      </c>
      <c r="S433" t="s">
        <v>290</v>
      </c>
      <c r="T433" t="s">
        <v>290</v>
      </c>
      <c r="V433" t="s">
        <v>290</v>
      </c>
      <c r="X433" s="158" t="s">
        <v>526</v>
      </c>
      <c r="Y433" s="11">
        <v>10</v>
      </c>
      <c r="Z433">
        <v>120</v>
      </c>
      <c r="AA433" t="s">
        <v>3</v>
      </c>
      <c r="AB433" s="21" t="s">
        <v>528</v>
      </c>
      <c r="AC433" s="11">
        <v>10.750000000000002</v>
      </c>
      <c r="AD433" s="12">
        <v>9.0640000000000018</v>
      </c>
      <c r="AE433" s="11">
        <v>0.84299999999999997</v>
      </c>
      <c r="AF433" t="s">
        <v>290</v>
      </c>
      <c r="AG433">
        <v>120</v>
      </c>
      <c r="AH433" s="21" t="s">
        <v>290</v>
      </c>
      <c r="AI433" s="1" t="s">
        <v>3</v>
      </c>
      <c r="AJ433" t="s">
        <v>290</v>
      </c>
      <c r="AK433" s="159" t="s">
        <v>290</v>
      </c>
      <c r="CO433" t="s">
        <v>4251</v>
      </c>
      <c r="CP433">
        <v>3.63</v>
      </c>
      <c r="CR433" t="s">
        <v>5631</v>
      </c>
      <c r="CS433" s="16" t="s">
        <v>290</v>
      </c>
      <c r="CT433" s="14">
        <v>300</v>
      </c>
      <c r="CU433" s="14">
        <v>12</v>
      </c>
      <c r="CV433" s="11">
        <v>12</v>
      </c>
      <c r="CW433" s="11" t="s">
        <v>5599</v>
      </c>
      <c r="CX433" s="103">
        <v>12</v>
      </c>
      <c r="CY433" s="11">
        <v>14.75</v>
      </c>
      <c r="CZ433" s="42">
        <v>1.375</v>
      </c>
      <c r="DA433" s="107">
        <v>300</v>
      </c>
      <c r="DB433" s="18">
        <v>20.5</v>
      </c>
      <c r="DC433" s="18">
        <v>2</v>
      </c>
      <c r="DD433" s="18">
        <v>15</v>
      </c>
      <c r="DE433" s="11">
        <v>1.125</v>
      </c>
      <c r="DF433" s="11">
        <v>16</v>
      </c>
      <c r="DG433" s="11">
        <v>1.25</v>
      </c>
      <c r="DH433" s="11">
        <v>17.75</v>
      </c>
      <c r="DI433" s="42">
        <v>22.5</v>
      </c>
      <c r="DJ433" s="11">
        <v>289</v>
      </c>
      <c r="DK433" s="43" t="s">
        <v>5142</v>
      </c>
      <c r="DL433" s="90" t="s">
        <v>3796</v>
      </c>
      <c r="DM433" s="18">
        <v>0</v>
      </c>
      <c r="DN433" s="18" t="s">
        <v>5600</v>
      </c>
      <c r="DO433" t="s">
        <v>5072</v>
      </c>
      <c r="DP433">
        <v>12800</v>
      </c>
      <c r="DQ433" t="s">
        <v>5598</v>
      </c>
      <c r="DR433" s="16" t="s">
        <v>290</v>
      </c>
    </row>
    <row r="434" spans="1:122" x14ac:dyDescent="0.35">
      <c r="A434" s="158" t="s">
        <v>529</v>
      </c>
      <c r="B434" s="11">
        <v>10</v>
      </c>
      <c r="C434">
        <v>140</v>
      </c>
      <c r="D434" t="s">
        <v>3</v>
      </c>
      <c r="E434" s="21" t="s">
        <v>530</v>
      </c>
      <c r="F434" s="11">
        <v>10.750000000000002</v>
      </c>
      <c r="G434" s="12">
        <v>8.7500000000000018</v>
      </c>
      <c r="H434" s="11">
        <v>1</v>
      </c>
      <c r="I434" t="s">
        <v>290</v>
      </c>
      <c r="J434">
        <v>140</v>
      </c>
      <c r="K434" s="21" t="s">
        <v>290</v>
      </c>
      <c r="L434" s="1" t="s">
        <v>3</v>
      </c>
      <c r="M434" t="s">
        <v>290</v>
      </c>
      <c r="N434" s="159" t="s">
        <v>290</v>
      </c>
      <c r="P434" s="18" t="s">
        <v>290</v>
      </c>
      <c r="Q434" s="18" t="s">
        <v>290</v>
      </c>
      <c r="S434" t="s">
        <v>290</v>
      </c>
      <c r="T434" t="s">
        <v>290</v>
      </c>
      <c r="V434" t="s">
        <v>290</v>
      </c>
      <c r="X434" s="158" t="s">
        <v>529</v>
      </c>
      <c r="Y434" s="11">
        <v>10</v>
      </c>
      <c r="Z434">
        <v>140</v>
      </c>
      <c r="AA434" t="s">
        <v>3</v>
      </c>
      <c r="AB434" s="21" t="s">
        <v>531</v>
      </c>
      <c r="AC434" s="11">
        <v>10.750000000000002</v>
      </c>
      <c r="AD434" s="12">
        <v>8.7500000000000018</v>
      </c>
      <c r="AE434" s="11">
        <v>1</v>
      </c>
      <c r="AF434" t="s">
        <v>290</v>
      </c>
      <c r="AG434">
        <v>140</v>
      </c>
      <c r="AH434" s="21" t="s">
        <v>290</v>
      </c>
      <c r="AI434" s="1" t="s">
        <v>3</v>
      </c>
      <c r="AJ434" t="s">
        <v>290</v>
      </c>
      <c r="AK434" s="159" t="s">
        <v>290</v>
      </c>
      <c r="CO434" t="s">
        <v>4252</v>
      </c>
      <c r="CP434">
        <v>3.63</v>
      </c>
      <c r="CR434" t="s">
        <v>5632</v>
      </c>
      <c r="CS434" s="16" t="s">
        <v>290</v>
      </c>
      <c r="CT434" s="14">
        <v>300</v>
      </c>
      <c r="CU434" s="14">
        <v>14</v>
      </c>
      <c r="CV434" s="11">
        <v>12</v>
      </c>
      <c r="CW434" s="11" t="s">
        <v>5599</v>
      </c>
      <c r="CX434" s="103">
        <v>14</v>
      </c>
      <c r="CY434" s="11">
        <v>16.75</v>
      </c>
      <c r="CZ434" s="42">
        <v>1.375</v>
      </c>
      <c r="DA434" s="107">
        <v>300</v>
      </c>
      <c r="DB434" s="18">
        <v>23</v>
      </c>
      <c r="DC434" s="18">
        <v>2.125</v>
      </c>
      <c r="DD434" s="18">
        <v>16.25</v>
      </c>
      <c r="DE434" s="11">
        <v>1.125</v>
      </c>
      <c r="DF434" s="11">
        <v>20</v>
      </c>
      <c r="DG434" s="11">
        <v>1.25</v>
      </c>
      <c r="DH434" s="11">
        <v>20.25</v>
      </c>
      <c r="DI434" s="42">
        <v>18</v>
      </c>
      <c r="DJ434" s="11">
        <v>342</v>
      </c>
      <c r="DK434" s="43" t="s">
        <v>5144</v>
      </c>
      <c r="DL434" s="90" t="s">
        <v>3796</v>
      </c>
      <c r="DM434" s="18">
        <v>0</v>
      </c>
      <c r="DN434" s="18" t="s">
        <v>5600</v>
      </c>
      <c r="DO434" t="s">
        <v>5105</v>
      </c>
      <c r="DP434">
        <v>16711680</v>
      </c>
      <c r="DQ434" t="s">
        <v>5598</v>
      </c>
      <c r="DR434" s="16" t="s">
        <v>290</v>
      </c>
    </row>
    <row r="435" spans="1:122" x14ac:dyDescent="0.35">
      <c r="A435" s="158" t="s">
        <v>532</v>
      </c>
      <c r="B435" s="11">
        <v>10</v>
      </c>
      <c r="C435" s="11">
        <v>160</v>
      </c>
      <c r="D435" t="s">
        <v>3</v>
      </c>
      <c r="E435" s="21" t="s">
        <v>533</v>
      </c>
      <c r="F435" s="11">
        <v>10.750000000000002</v>
      </c>
      <c r="G435" s="12">
        <v>8.5000000000000018</v>
      </c>
      <c r="H435" s="11">
        <v>1.125</v>
      </c>
      <c r="I435" t="s">
        <v>290</v>
      </c>
      <c r="J435" s="11">
        <v>160</v>
      </c>
      <c r="K435" s="21" t="s">
        <v>290</v>
      </c>
      <c r="L435" s="1" t="s">
        <v>3</v>
      </c>
      <c r="M435" t="s">
        <v>290</v>
      </c>
      <c r="N435" s="159" t="s">
        <v>290</v>
      </c>
      <c r="P435" s="18" t="s">
        <v>290</v>
      </c>
      <c r="Q435" s="18" t="s">
        <v>290</v>
      </c>
      <c r="S435" t="s">
        <v>290</v>
      </c>
      <c r="T435" t="s">
        <v>290</v>
      </c>
      <c r="V435" t="s">
        <v>290</v>
      </c>
      <c r="X435" s="158" t="s">
        <v>532</v>
      </c>
      <c r="Y435" s="11">
        <v>10</v>
      </c>
      <c r="Z435" s="11">
        <v>160</v>
      </c>
      <c r="AA435" t="s">
        <v>3</v>
      </c>
      <c r="AB435" s="21" t="s">
        <v>534</v>
      </c>
      <c r="AC435" s="11">
        <v>10.750000000000002</v>
      </c>
      <c r="AD435" s="12">
        <v>8.5000000000000018</v>
      </c>
      <c r="AE435" s="11">
        <v>1.125</v>
      </c>
      <c r="AF435" t="s">
        <v>290</v>
      </c>
      <c r="AG435" s="11">
        <v>160</v>
      </c>
      <c r="AH435" s="21" t="s">
        <v>290</v>
      </c>
      <c r="AI435" s="1" t="s">
        <v>3</v>
      </c>
      <c r="AJ435" t="s">
        <v>290</v>
      </c>
      <c r="AK435" s="159" t="s">
        <v>290</v>
      </c>
      <c r="CO435" t="s">
        <v>4253</v>
      </c>
      <c r="CP435">
        <v>3.63</v>
      </c>
      <c r="CR435" t="s">
        <v>5633</v>
      </c>
      <c r="CS435" s="16" t="s">
        <v>290</v>
      </c>
      <c r="CT435" s="14">
        <v>300</v>
      </c>
      <c r="CU435" s="14">
        <v>16</v>
      </c>
      <c r="CV435" s="11">
        <v>12</v>
      </c>
      <c r="CW435" s="11" t="s">
        <v>5599</v>
      </c>
      <c r="CX435" s="103">
        <v>16</v>
      </c>
      <c r="CY435" s="11">
        <v>19</v>
      </c>
      <c r="CZ435" s="42">
        <v>1.5</v>
      </c>
      <c r="DA435" s="107">
        <v>300</v>
      </c>
      <c r="DB435" s="18">
        <v>25.5</v>
      </c>
      <c r="DC435" s="18">
        <v>2.25</v>
      </c>
      <c r="DD435" s="18">
        <v>18.5</v>
      </c>
      <c r="DE435" s="11">
        <v>1.25</v>
      </c>
      <c r="DF435" s="11">
        <v>20</v>
      </c>
      <c r="DG435" s="11">
        <v>1.375</v>
      </c>
      <c r="DH435" s="11">
        <v>22.5</v>
      </c>
      <c r="DI435" s="42">
        <v>18</v>
      </c>
      <c r="DJ435" s="11">
        <v>426</v>
      </c>
      <c r="DK435" s="43" t="s">
        <v>5146</v>
      </c>
      <c r="DL435" s="90" t="s">
        <v>3796</v>
      </c>
      <c r="DM435" s="18">
        <v>0</v>
      </c>
      <c r="DN435" s="18" t="s">
        <v>5600</v>
      </c>
      <c r="DO435" t="s">
        <v>5108</v>
      </c>
      <c r="DP435">
        <v>16776960</v>
      </c>
      <c r="DQ435" t="s">
        <v>5598</v>
      </c>
      <c r="DR435" s="16" t="s">
        <v>290</v>
      </c>
    </row>
    <row r="436" spans="1:122" x14ac:dyDescent="0.35">
      <c r="A436" s="160" t="s">
        <v>535</v>
      </c>
      <c r="B436" s="2">
        <v>10</v>
      </c>
      <c r="C436" s="2" t="s">
        <v>272</v>
      </c>
      <c r="D436" s="4" t="s">
        <v>3</v>
      </c>
      <c r="E436" s="22" t="s">
        <v>3816</v>
      </c>
      <c r="F436" s="2">
        <v>10.750000000000002</v>
      </c>
      <c r="G436" s="3">
        <v>9.7500000000000018</v>
      </c>
      <c r="H436" s="2">
        <v>0.5</v>
      </c>
      <c r="I436" s="4" t="s">
        <v>272</v>
      </c>
      <c r="J436" s="2">
        <v>2</v>
      </c>
      <c r="K436" s="22" t="s">
        <v>290</v>
      </c>
      <c r="L436" s="6" t="s">
        <v>3</v>
      </c>
      <c r="M436" s="4" t="s">
        <v>290</v>
      </c>
      <c r="N436" s="161" t="s">
        <v>290</v>
      </c>
      <c r="P436" s="18" t="s">
        <v>290</v>
      </c>
      <c r="Q436" s="18" t="s">
        <v>290</v>
      </c>
      <c r="S436" t="s">
        <v>290</v>
      </c>
      <c r="T436" t="s">
        <v>290</v>
      </c>
      <c r="V436" t="s">
        <v>290</v>
      </c>
      <c r="X436" s="160" t="s">
        <v>535</v>
      </c>
      <c r="Y436" s="2">
        <v>10</v>
      </c>
      <c r="Z436" s="2" t="s">
        <v>272</v>
      </c>
      <c r="AA436" s="4" t="s">
        <v>3</v>
      </c>
      <c r="AB436" s="22" t="s">
        <v>290</v>
      </c>
      <c r="AC436" s="2">
        <v>10.750000000000002</v>
      </c>
      <c r="AD436" s="3">
        <v>9.7500000000000018</v>
      </c>
      <c r="AE436" s="2">
        <v>0.5</v>
      </c>
      <c r="AF436" s="4" t="s">
        <v>272</v>
      </c>
      <c r="AG436" s="2">
        <v>2</v>
      </c>
      <c r="AH436" s="22" t="s">
        <v>290</v>
      </c>
      <c r="AI436" s="6" t="s">
        <v>3</v>
      </c>
      <c r="AJ436" s="4" t="s">
        <v>290</v>
      </c>
      <c r="AK436" s="161" t="s">
        <v>290</v>
      </c>
      <c r="CO436" t="s">
        <v>4254</v>
      </c>
      <c r="CP436">
        <v>3.75</v>
      </c>
      <c r="CR436" t="s">
        <v>5634</v>
      </c>
      <c r="CS436" s="16" t="s">
        <v>290</v>
      </c>
      <c r="CT436" s="14">
        <v>300</v>
      </c>
      <c r="CU436" s="14">
        <v>18</v>
      </c>
      <c r="CV436" s="11">
        <v>12</v>
      </c>
      <c r="CW436" s="11" t="s">
        <v>5599</v>
      </c>
      <c r="CX436" s="103">
        <v>18</v>
      </c>
      <c r="CY436" s="11">
        <v>21</v>
      </c>
      <c r="CZ436" s="42">
        <v>1.5</v>
      </c>
      <c r="DA436" s="107">
        <v>300</v>
      </c>
      <c r="DB436" s="18">
        <v>28</v>
      </c>
      <c r="DC436" s="18">
        <v>2.375</v>
      </c>
      <c r="DD436" s="18">
        <v>21</v>
      </c>
      <c r="DE436" s="11">
        <v>1.25</v>
      </c>
      <c r="DF436" s="11">
        <v>24</v>
      </c>
      <c r="DG436" s="11">
        <v>1.375</v>
      </c>
      <c r="DH436" s="11">
        <v>24.75</v>
      </c>
      <c r="DI436" s="42">
        <v>15</v>
      </c>
      <c r="DJ436" s="11">
        <v>493</v>
      </c>
      <c r="DK436" s="43" t="s">
        <v>5148</v>
      </c>
      <c r="DL436" s="90" t="s">
        <v>3796</v>
      </c>
      <c r="DM436" s="18">
        <v>0</v>
      </c>
      <c r="DN436" s="18" t="s">
        <v>5600</v>
      </c>
      <c r="DO436" t="s">
        <v>5111</v>
      </c>
      <c r="DP436">
        <v>16711935</v>
      </c>
      <c r="DQ436" t="s">
        <v>5598</v>
      </c>
      <c r="DR436" s="16" t="s">
        <v>290</v>
      </c>
    </row>
    <row r="437" spans="1:122" x14ac:dyDescent="0.35">
      <c r="A437" s="167" t="s">
        <v>6720</v>
      </c>
      <c r="B437" s="48">
        <v>11</v>
      </c>
      <c r="C437" s="48" t="s">
        <v>6422</v>
      </c>
      <c r="D437" s="168" t="s">
        <v>3</v>
      </c>
      <c r="E437" s="169" t="s">
        <v>290</v>
      </c>
      <c r="F437" s="48">
        <v>11.75</v>
      </c>
      <c r="G437" s="170">
        <v>11</v>
      </c>
      <c r="H437" s="48">
        <v>0.375</v>
      </c>
      <c r="I437" s="168" t="s">
        <v>6422</v>
      </c>
      <c r="J437" s="48">
        <v>1</v>
      </c>
      <c r="K437" s="169"/>
      <c r="L437" s="171" t="s">
        <v>3</v>
      </c>
      <c r="M437" s="168"/>
      <c r="N437" s="163"/>
      <c r="P437" s="18" t="s">
        <v>290</v>
      </c>
      <c r="Q437" s="18" t="s">
        <v>290</v>
      </c>
      <c r="S437" t="s">
        <v>290</v>
      </c>
      <c r="T437" t="s">
        <v>290</v>
      </c>
      <c r="V437" t="s">
        <v>290</v>
      </c>
      <c r="X437" s="167" t="s">
        <v>6720</v>
      </c>
      <c r="Y437" s="48">
        <v>11</v>
      </c>
      <c r="Z437" s="48" t="s">
        <v>6422</v>
      </c>
      <c r="AA437" s="168" t="s">
        <v>3</v>
      </c>
      <c r="AB437" s="169" t="s">
        <v>290</v>
      </c>
      <c r="AC437" s="48">
        <v>11.75</v>
      </c>
      <c r="AD437" s="170">
        <v>11</v>
      </c>
      <c r="AE437" s="48">
        <v>0.375</v>
      </c>
      <c r="AF437" s="168" t="s">
        <v>6422</v>
      </c>
      <c r="AG437" s="48">
        <v>1</v>
      </c>
      <c r="AH437" s="169"/>
      <c r="AI437" s="171" t="s">
        <v>3</v>
      </c>
      <c r="AJ437" s="168"/>
      <c r="AK437" s="163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51"/>
      <c r="CO437" t="s">
        <v>4255</v>
      </c>
      <c r="CP437">
        <v>3.75</v>
      </c>
      <c r="CR437" t="s">
        <v>5635</v>
      </c>
      <c r="CS437" s="16" t="s">
        <v>290</v>
      </c>
      <c r="CT437" s="14">
        <v>300</v>
      </c>
      <c r="CU437" s="14">
        <v>20</v>
      </c>
      <c r="CV437" s="11">
        <v>12</v>
      </c>
      <c r="CW437" s="11" t="s">
        <v>5599</v>
      </c>
      <c r="CX437" s="103">
        <v>20</v>
      </c>
      <c r="CY437" s="11">
        <v>23.125</v>
      </c>
      <c r="CZ437" s="42">
        <v>1.5625</v>
      </c>
      <c r="DA437" s="107">
        <v>300</v>
      </c>
      <c r="DB437" s="18">
        <v>30.5</v>
      </c>
      <c r="DC437" s="18">
        <v>2.5</v>
      </c>
      <c r="DD437" s="18">
        <v>23</v>
      </c>
      <c r="DE437" s="11">
        <v>1.25</v>
      </c>
      <c r="DF437" s="11">
        <v>24</v>
      </c>
      <c r="DG437" s="11">
        <v>1.375</v>
      </c>
      <c r="DH437" s="11">
        <v>27</v>
      </c>
      <c r="DI437" s="42">
        <v>15</v>
      </c>
      <c r="DJ437" s="11">
        <v>575</v>
      </c>
      <c r="DK437" s="43" t="s">
        <v>5150</v>
      </c>
      <c r="DL437" s="90" t="s">
        <v>3796</v>
      </c>
      <c r="DM437" s="18">
        <v>0</v>
      </c>
      <c r="DN437" s="18" t="s">
        <v>5600</v>
      </c>
      <c r="DO437" t="s">
        <v>5114</v>
      </c>
      <c r="DP437">
        <v>16744703</v>
      </c>
      <c r="DQ437" t="s">
        <v>5598</v>
      </c>
      <c r="DR437" s="16" t="s">
        <v>290</v>
      </c>
    </row>
    <row r="438" spans="1:122" x14ac:dyDescent="0.35">
      <c r="A438" s="160" t="s">
        <v>536</v>
      </c>
      <c r="B438" s="2">
        <v>11</v>
      </c>
      <c r="C438" s="2" t="s">
        <v>272</v>
      </c>
      <c r="D438" s="4" t="s">
        <v>3</v>
      </c>
      <c r="E438" s="22" t="s">
        <v>290</v>
      </c>
      <c r="F438" s="2">
        <v>11.75</v>
      </c>
      <c r="G438" s="3">
        <v>10.75</v>
      </c>
      <c r="H438" s="2">
        <v>0.5</v>
      </c>
      <c r="I438" s="4" t="s">
        <v>272</v>
      </c>
      <c r="J438" s="2">
        <v>2</v>
      </c>
      <c r="K438" s="22" t="s">
        <v>290</v>
      </c>
      <c r="L438" s="6" t="s">
        <v>3</v>
      </c>
      <c r="M438" s="4" t="s">
        <v>290</v>
      </c>
      <c r="N438" s="161" t="s">
        <v>290</v>
      </c>
      <c r="P438" s="18" t="s">
        <v>290</v>
      </c>
      <c r="Q438" s="18" t="s">
        <v>290</v>
      </c>
      <c r="S438" t="s">
        <v>290</v>
      </c>
      <c r="T438" t="s">
        <v>290</v>
      </c>
      <c r="V438" t="s">
        <v>290</v>
      </c>
      <c r="X438" s="160" t="s">
        <v>536</v>
      </c>
      <c r="Y438" s="2">
        <v>11</v>
      </c>
      <c r="Z438" s="2" t="s">
        <v>272</v>
      </c>
      <c r="AA438" s="4" t="s">
        <v>3</v>
      </c>
      <c r="AB438" s="22" t="s">
        <v>290</v>
      </c>
      <c r="AC438" s="2">
        <v>11.75</v>
      </c>
      <c r="AD438" s="3">
        <v>10.75</v>
      </c>
      <c r="AE438" s="2">
        <v>0.5</v>
      </c>
      <c r="AF438" s="4" t="s">
        <v>272</v>
      </c>
      <c r="AG438" s="2">
        <v>2</v>
      </c>
      <c r="AH438" s="22" t="s">
        <v>290</v>
      </c>
      <c r="AI438" s="6" t="s">
        <v>3</v>
      </c>
      <c r="AJ438" s="4" t="s">
        <v>290</v>
      </c>
      <c r="AK438" s="161" t="s">
        <v>290</v>
      </c>
      <c r="CC438" s="4"/>
      <c r="CD438" s="51"/>
      <c r="CE438" s="51"/>
      <c r="CF438" s="51"/>
      <c r="CG438" s="51"/>
      <c r="CH438" s="51"/>
      <c r="CI438" s="51"/>
      <c r="CJ438" s="51"/>
      <c r="CK438" s="51"/>
      <c r="CO438" t="s">
        <v>4256</v>
      </c>
      <c r="CP438">
        <v>3.75</v>
      </c>
      <c r="CR438" t="s">
        <v>5636</v>
      </c>
      <c r="CS438" s="16" t="s">
        <v>290</v>
      </c>
      <c r="CT438" s="14">
        <v>300</v>
      </c>
      <c r="CU438" s="14">
        <v>24</v>
      </c>
      <c r="CV438" s="11">
        <v>12</v>
      </c>
      <c r="CW438" s="11" t="s">
        <v>5599</v>
      </c>
      <c r="CX438" s="103">
        <v>24</v>
      </c>
      <c r="CY438" s="11">
        <v>27.625</v>
      </c>
      <c r="CZ438" s="42">
        <v>1.8125</v>
      </c>
      <c r="DA438" s="107">
        <v>300</v>
      </c>
      <c r="DB438" s="18">
        <v>36</v>
      </c>
      <c r="DC438" s="18">
        <v>2.75</v>
      </c>
      <c r="DD438" s="18">
        <v>27.25</v>
      </c>
      <c r="DE438" s="11">
        <v>1.5</v>
      </c>
      <c r="DF438" s="11">
        <v>24</v>
      </c>
      <c r="DG438" s="11">
        <v>1.625</v>
      </c>
      <c r="DH438" s="11">
        <v>32</v>
      </c>
      <c r="DI438" s="42">
        <v>15</v>
      </c>
      <c r="DJ438" s="11">
        <v>823</v>
      </c>
      <c r="DK438" s="43" t="s">
        <v>5152</v>
      </c>
      <c r="DL438" s="90" t="s">
        <v>3796</v>
      </c>
      <c r="DM438" s="18">
        <v>0</v>
      </c>
      <c r="DN438" s="18" t="s">
        <v>5600</v>
      </c>
      <c r="DO438" t="s">
        <v>5084</v>
      </c>
      <c r="DP438">
        <v>16777215</v>
      </c>
      <c r="DQ438" t="s">
        <v>5598</v>
      </c>
      <c r="DR438" s="16" t="s">
        <v>290</v>
      </c>
    </row>
    <row r="439" spans="1:122" x14ac:dyDescent="0.35">
      <c r="A439" s="156" t="s">
        <v>537</v>
      </c>
      <c r="B439" s="11">
        <v>12.000000000000002</v>
      </c>
      <c r="C439" s="11">
        <v>5</v>
      </c>
      <c r="D439" t="s">
        <v>3</v>
      </c>
      <c r="E439" s="21" t="s">
        <v>290</v>
      </c>
      <c r="F439" s="11">
        <v>12.75</v>
      </c>
      <c r="G439" s="12">
        <v>12.42</v>
      </c>
      <c r="H439" s="11">
        <v>0.16500000000000001</v>
      </c>
      <c r="I439" t="s">
        <v>290</v>
      </c>
      <c r="J439" s="11">
        <v>5</v>
      </c>
      <c r="K439" s="21" t="s">
        <v>290</v>
      </c>
      <c r="L439" s="11" t="s">
        <v>3</v>
      </c>
      <c r="M439" t="s">
        <v>290</v>
      </c>
      <c r="N439" s="159" t="s">
        <v>290</v>
      </c>
      <c r="P439" s="18" t="s">
        <v>290</v>
      </c>
      <c r="Q439" s="18" t="s">
        <v>290</v>
      </c>
      <c r="S439" t="s">
        <v>290</v>
      </c>
      <c r="T439" t="s">
        <v>290</v>
      </c>
      <c r="V439" t="s">
        <v>290</v>
      </c>
      <c r="X439" s="156" t="s">
        <v>537</v>
      </c>
      <c r="Y439" s="11">
        <v>12.000000000000002</v>
      </c>
      <c r="Z439" s="11">
        <v>5</v>
      </c>
      <c r="AA439" t="s">
        <v>3</v>
      </c>
      <c r="AB439" s="21" t="s">
        <v>290</v>
      </c>
      <c r="AC439" s="11">
        <v>12.75</v>
      </c>
      <c r="AD439" s="12">
        <v>12.42</v>
      </c>
      <c r="AE439" s="11">
        <v>0.16500000000000001</v>
      </c>
      <c r="AF439" t="s">
        <v>290</v>
      </c>
      <c r="AG439" s="11">
        <v>5</v>
      </c>
      <c r="AH439" s="21" t="s">
        <v>290</v>
      </c>
      <c r="AI439" s="11" t="s">
        <v>3</v>
      </c>
      <c r="AJ439" t="s">
        <v>290</v>
      </c>
      <c r="AK439" s="159" t="s">
        <v>290</v>
      </c>
      <c r="CO439" t="s">
        <v>4257</v>
      </c>
      <c r="CP439">
        <v>3.75</v>
      </c>
      <c r="CR439" t="s">
        <v>5637</v>
      </c>
      <c r="CS439" s="16" t="s">
        <v>290</v>
      </c>
      <c r="CT439" s="14">
        <v>400</v>
      </c>
      <c r="CU439" s="14">
        <v>1</v>
      </c>
      <c r="CV439" s="11">
        <v>9</v>
      </c>
      <c r="CW439" s="11" t="s">
        <v>5599</v>
      </c>
      <c r="CX439" s="103">
        <v>1</v>
      </c>
      <c r="CY439" s="11">
        <v>2.125</v>
      </c>
      <c r="CZ439" s="42">
        <v>0.5625</v>
      </c>
      <c r="DA439" s="107">
        <v>400</v>
      </c>
      <c r="DB439" s="18">
        <v>4.875</v>
      </c>
      <c r="DC439" s="18">
        <v>0.6875</v>
      </c>
      <c r="DD439" s="18">
        <v>2</v>
      </c>
      <c r="DE439" s="11">
        <v>0.625</v>
      </c>
      <c r="DF439" s="11">
        <v>4</v>
      </c>
      <c r="DG439" s="11">
        <v>0.75</v>
      </c>
      <c r="DH439" s="11">
        <v>3.5</v>
      </c>
      <c r="DI439" s="42">
        <v>90</v>
      </c>
      <c r="DJ439" s="11">
        <v>11</v>
      </c>
      <c r="DK439" s="43" t="s">
        <v>5154</v>
      </c>
      <c r="DL439" s="90" t="s">
        <v>3796</v>
      </c>
      <c r="DM439" s="18">
        <v>0</v>
      </c>
      <c r="DN439" s="18" t="s">
        <v>5600</v>
      </c>
      <c r="DO439" t="s">
        <v>5069</v>
      </c>
      <c r="DP439">
        <v>65280</v>
      </c>
      <c r="DQ439" t="s">
        <v>5598</v>
      </c>
      <c r="DR439" s="16" t="s">
        <v>290</v>
      </c>
    </row>
    <row r="440" spans="1:122" x14ac:dyDescent="0.35">
      <c r="A440" s="156" t="s">
        <v>538</v>
      </c>
      <c r="B440" s="11">
        <v>12.000000000000002</v>
      </c>
      <c r="C440" s="11">
        <v>10</v>
      </c>
      <c r="D440" t="s">
        <v>3</v>
      </c>
      <c r="E440" s="21" t="s">
        <v>290</v>
      </c>
      <c r="F440" s="11">
        <v>12.75</v>
      </c>
      <c r="G440" s="12">
        <v>12.39</v>
      </c>
      <c r="H440" s="11">
        <v>0.18</v>
      </c>
      <c r="I440" t="s">
        <v>290</v>
      </c>
      <c r="J440" s="11">
        <v>10</v>
      </c>
      <c r="K440" s="21" t="s">
        <v>290</v>
      </c>
      <c r="L440" s="11" t="s">
        <v>3</v>
      </c>
      <c r="M440" t="s">
        <v>290</v>
      </c>
      <c r="N440" s="159" t="s">
        <v>290</v>
      </c>
      <c r="P440" s="18" t="s">
        <v>290</v>
      </c>
      <c r="Q440" s="18" t="s">
        <v>290</v>
      </c>
      <c r="S440" t="s">
        <v>290</v>
      </c>
      <c r="T440" t="s">
        <v>290</v>
      </c>
      <c r="V440" t="s">
        <v>290</v>
      </c>
      <c r="X440" s="156" t="s">
        <v>538</v>
      </c>
      <c r="Y440" s="11">
        <v>12.000000000000002</v>
      </c>
      <c r="Z440" s="11">
        <v>10</v>
      </c>
      <c r="AA440" t="s">
        <v>3</v>
      </c>
      <c r="AB440" s="21" t="s">
        <v>290</v>
      </c>
      <c r="AC440" s="11">
        <v>12.75</v>
      </c>
      <c r="AD440" s="12">
        <v>12.39</v>
      </c>
      <c r="AE440" s="11">
        <v>0.18</v>
      </c>
      <c r="AF440" t="s">
        <v>290</v>
      </c>
      <c r="AG440" s="11">
        <v>10</v>
      </c>
      <c r="AH440" s="21" t="s">
        <v>290</v>
      </c>
      <c r="AI440" s="11" t="s">
        <v>3</v>
      </c>
      <c r="AJ440" t="s">
        <v>290</v>
      </c>
      <c r="AK440" s="159" t="s">
        <v>290</v>
      </c>
      <c r="CO440" t="s">
        <v>4258</v>
      </c>
      <c r="CP440">
        <v>3.75</v>
      </c>
      <c r="CR440" t="s">
        <v>5638</v>
      </c>
      <c r="CS440" s="16" t="s">
        <v>290</v>
      </c>
      <c r="CT440" s="14">
        <v>400</v>
      </c>
      <c r="CU440" s="14">
        <v>1.25</v>
      </c>
      <c r="CV440" s="11">
        <v>9</v>
      </c>
      <c r="CW440" s="11" t="s">
        <v>5599</v>
      </c>
      <c r="CX440" s="103">
        <v>1.25</v>
      </c>
      <c r="CY440" s="11">
        <v>2.5</v>
      </c>
      <c r="CZ440" s="42">
        <v>0.625</v>
      </c>
      <c r="DA440" s="107">
        <v>400</v>
      </c>
      <c r="DB440" s="18">
        <v>5.25</v>
      </c>
      <c r="DC440" s="18">
        <v>0.8125</v>
      </c>
      <c r="DD440" s="18">
        <v>2.5</v>
      </c>
      <c r="DE440" s="11">
        <v>0.625</v>
      </c>
      <c r="DF440" s="11">
        <v>4</v>
      </c>
      <c r="DG440" s="11">
        <v>0.75</v>
      </c>
      <c r="DH440" s="11">
        <v>3.875</v>
      </c>
      <c r="DI440" s="42">
        <v>90</v>
      </c>
      <c r="DJ440" s="11">
        <v>14</v>
      </c>
      <c r="DK440" s="43" t="s">
        <v>5156</v>
      </c>
      <c r="DL440" s="90" t="s">
        <v>3796</v>
      </c>
      <c r="DM440" s="18">
        <v>0</v>
      </c>
      <c r="DN440" s="18" t="s">
        <v>5600</v>
      </c>
      <c r="DO440" t="s">
        <v>5072</v>
      </c>
      <c r="DP440">
        <v>12800</v>
      </c>
      <c r="DQ440" t="s">
        <v>5598</v>
      </c>
      <c r="DR440" s="16" t="s">
        <v>290</v>
      </c>
    </row>
    <row r="441" spans="1:122" x14ac:dyDescent="0.35">
      <c r="A441" s="158" t="s">
        <v>539</v>
      </c>
      <c r="B441" s="11">
        <v>12.000000000000002</v>
      </c>
      <c r="C441" s="11">
        <v>20</v>
      </c>
      <c r="D441" t="s">
        <v>3</v>
      </c>
      <c r="E441" s="21" t="s">
        <v>290</v>
      </c>
      <c r="F441" s="11">
        <v>12.75</v>
      </c>
      <c r="G441" s="12">
        <v>12.25</v>
      </c>
      <c r="H441" s="11">
        <v>0.25</v>
      </c>
      <c r="I441" t="s">
        <v>290</v>
      </c>
      <c r="J441" s="11">
        <v>20</v>
      </c>
      <c r="K441" s="21" t="s">
        <v>290</v>
      </c>
      <c r="L441" s="1" t="s">
        <v>3</v>
      </c>
      <c r="M441" t="s">
        <v>290</v>
      </c>
      <c r="N441" s="159" t="s">
        <v>290</v>
      </c>
      <c r="P441" s="18" t="s">
        <v>290</v>
      </c>
      <c r="Q441" s="18" t="s">
        <v>290</v>
      </c>
      <c r="S441" t="s">
        <v>290</v>
      </c>
      <c r="T441" t="s">
        <v>290</v>
      </c>
      <c r="V441" t="s">
        <v>290</v>
      </c>
      <c r="X441" s="158" t="s">
        <v>539</v>
      </c>
      <c r="Y441" s="11">
        <v>12.000000000000002</v>
      </c>
      <c r="Z441" s="11">
        <v>20</v>
      </c>
      <c r="AA441" t="s">
        <v>3</v>
      </c>
      <c r="AB441" s="21" t="s">
        <v>290</v>
      </c>
      <c r="AC441" s="11">
        <v>12.75</v>
      </c>
      <c r="AD441" s="12">
        <v>12.25</v>
      </c>
      <c r="AE441" s="11">
        <v>0.25</v>
      </c>
      <c r="AF441" t="s">
        <v>290</v>
      </c>
      <c r="AG441" s="11">
        <v>20</v>
      </c>
      <c r="AH441" s="21" t="s">
        <v>290</v>
      </c>
      <c r="AI441" s="1" t="s">
        <v>3</v>
      </c>
      <c r="AJ441" t="s">
        <v>290</v>
      </c>
      <c r="AK441" s="159" t="s">
        <v>290</v>
      </c>
      <c r="CO441" t="s">
        <v>4259</v>
      </c>
      <c r="CP441">
        <v>3.75</v>
      </c>
      <c r="CR441" t="s">
        <v>5639</v>
      </c>
      <c r="CS441" s="16" t="s">
        <v>290</v>
      </c>
      <c r="CT441" s="14">
        <v>400</v>
      </c>
      <c r="CU441" s="14">
        <v>1.5</v>
      </c>
      <c r="CV441" s="11">
        <v>9</v>
      </c>
      <c r="CW441" s="11" t="s">
        <v>5599</v>
      </c>
      <c r="CX441" s="103">
        <v>1.5</v>
      </c>
      <c r="CY441" s="11">
        <v>2.75</v>
      </c>
      <c r="CZ441" s="42">
        <v>0.625</v>
      </c>
      <c r="DA441" s="107">
        <v>400</v>
      </c>
      <c r="DB441" s="18">
        <v>6.125</v>
      </c>
      <c r="DC441" s="18">
        <v>0.875</v>
      </c>
      <c r="DD441" s="18">
        <v>2.875</v>
      </c>
      <c r="DE441" s="11">
        <v>0.75</v>
      </c>
      <c r="DF441" s="11">
        <v>4</v>
      </c>
      <c r="DG441" s="11">
        <v>0.875</v>
      </c>
      <c r="DH441" s="11">
        <v>4.5</v>
      </c>
      <c r="DI441" s="42">
        <v>90</v>
      </c>
      <c r="DJ441" s="11">
        <v>17</v>
      </c>
      <c r="DK441" s="43" t="s">
        <v>5158</v>
      </c>
      <c r="DL441" s="90" t="s">
        <v>3796</v>
      </c>
      <c r="DM441" s="18">
        <v>0</v>
      </c>
      <c r="DN441" s="18" t="s">
        <v>5600</v>
      </c>
      <c r="DO441" t="s">
        <v>5075</v>
      </c>
      <c r="DP441">
        <v>11861940</v>
      </c>
      <c r="DQ441" t="s">
        <v>5598</v>
      </c>
      <c r="DR441" s="16" t="s">
        <v>290</v>
      </c>
    </row>
    <row r="442" spans="1:122" x14ac:dyDescent="0.35">
      <c r="A442" s="158" t="s">
        <v>540</v>
      </c>
      <c r="B442" s="11">
        <v>12.000000000000002</v>
      </c>
      <c r="C442">
        <v>30</v>
      </c>
      <c r="D442" t="s">
        <v>3</v>
      </c>
      <c r="E442" s="21" t="s">
        <v>290</v>
      </c>
      <c r="F442" s="11">
        <v>12.75</v>
      </c>
      <c r="G442" s="12">
        <v>12.09</v>
      </c>
      <c r="H442" s="11">
        <v>0.33</v>
      </c>
      <c r="I442" t="s">
        <v>290</v>
      </c>
      <c r="J442">
        <v>30</v>
      </c>
      <c r="K442" s="21" t="s">
        <v>290</v>
      </c>
      <c r="L442" s="1" t="s">
        <v>3</v>
      </c>
      <c r="M442" t="s">
        <v>290</v>
      </c>
      <c r="N442" s="159" t="s">
        <v>290</v>
      </c>
      <c r="P442" s="18" t="s">
        <v>290</v>
      </c>
      <c r="Q442" s="18" t="s">
        <v>290</v>
      </c>
      <c r="S442" t="s">
        <v>290</v>
      </c>
      <c r="T442" t="s">
        <v>290</v>
      </c>
      <c r="V442" t="s">
        <v>290</v>
      </c>
      <c r="X442" s="158" t="s">
        <v>540</v>
      </c>
      <c r="Y442" s="11">
        <v>12.000000000000002</v>
      </c>
      <c r="Z442">
        <v>30</v>
      </c>
      <c r="AA442" t="s">
        <v>3</v>
      </c>
      <c r="AB442" s="21" t="s">
        <v>290</v>
      </c>
      <c r="AC442" s="11">
        <v>12.75</v>
      </c>
      <c r="AD442" s="12">
        <v>12.09</v>
      </c>
      <c r="AE442" s="11">
        <v>0.33</v>
      </c>
      <c r="AF442" t="s">
        <v>290</v>
      </c>
      <c r="AG442">
        <v>30</v>
      </c>
      <c r="AH442" s="21" t="s">
        <v>290</v>
      </c>
      <c r="AI442" s="1" t="s">
        <v>3</v>
      </c>
      <c r="AJ442" t="s">
        <v>290</v>
      </c>
      <c r="AK442" s="159" t="s">
        <v>290</v>
      </c>
      <c r="CO442" t="s">
        <v>4260</v>
      </c>
      <c r="CP442">
        <v>3.75</v>
      </c>
      <c r="CR442" t="s">
        <v>5640</v>
      </c>
      <c r="CS442" s="16" t="s">
        <v>290</v>
      </c>
      <c r="CT442" s="14">
        <v>400</v>
      </c>
      <c r="CU442" s="14">
        <v>2</v>
      </c>
      <c r="CV442" s="11">
        <v>9</v>
      </c>
      <c r="CW442" s="11" t="s">
        <v>5599</v>
      </c>
      <c r="CX442" s="103">
        <v>2</v>
      </c>
      <c r="CY442" s="11">
        <v>3.25</v>
      </c>
      <c r="CZ442" s="42">
        <v>0.625</v>
      </c>
      <c r="DA442" s="107">
        <v>400</v>
      </c>
      <c r="DB442" s="18">
        <v>6.5</v>
      </c>
      <c r="DC442" s="18">
        <v>1</v>
      </c>
      <c r="DD442" s="18">
        <v>3.625</v>
      </c>
      <c r="DE442" s="11">
        <v>0.625</v>
      </c>
      <c r="DF442" s="11">
        <v>8</v>
      </c>
      <c r="DG442" s="11">
        <v>0.75</v>
      </c>
      <c r="DH442" s="11">
        <v>5</v>
      </c>
      <c r="DI442" s="42">
        <v>45</v>
      </c>
      <c r="DJ442" s="11">
        <v>21</v>
      </c>
      <c r="DK442" s="43" t="s">
        <v>5160</v>
      </c>
      <c r="DL442" s="90" t="s">
        <v>3796</v>
      </c>
      <c r="DM442" s="18">
        <v>0</v>
      </c>
      <c r="DN442" s="18" t="s">
        <v>5600</v>
      </c>
      <c r="DO442" t="s">
        <v>5078</v>
      </c>
      <c r="DP442">
        <v>1262987</v>
      </c>
      <c r="DQ442" t="s">
        <v>5598</v>
      </c>
      <c r="DR442" s="16" t="s">
        <v>290</v>
      </c>
    </row>
    <row r="443" spans="1:122" x14ac:dyDescent="0.35">
      <c r="A443" s="158" t="s">
        <v>541</v>
      </c>
      <c r="B443" s="11">
        <v>12.000000000000002</v>
      </c>
      <c r="C443">
        <v>40</v>
      </c>
      <c r="D443" t="s">
        <v>3</v>
      </c>
      <c r="E443" s="21" t="s">
        <v>542</v>
      </c>
      <c r="F443" s="11">
        <v>12.75</v>
      </c>
      <c r="G443" s="12">
        <v>11.938000000000001</v>
      </c>
      <c r="H443" s="11">
        <v>0.40600000000000003</v>
      </c>
      <c r="I443" t="s">
        <v>290</v>
      </c>
      <c r="J443">
        <v>40</v>
      </c>
      <c r="K443" s="21" t="s">
        <v>290</v>
      </c>
      <c r="L443" s="1" t="s">
        <v>3</v>
      </c>
      <c r="M443" t="s">
        <v>290</v>
      </c>
      <c r="N443" s="159" t="s">
        <v>290</v>
      </c>
      <c r="P443" s="18" t="s">
        <v>290</v>
      </c>
      <c r="Q443" s="18" t="s">
        <v>290</v>
      </c>
      <c r="S443" t="s">
        <v>290</v>
      </c>
      <c r="T443" t="s">
        <v>290</v>
      </c>
      <c r="V443" t="s">
        <v>290</v>
      </c>
      <c r="X443" s="158" t="s">
        <v>541</v>
      </c>
      <c r="Y443" s="11">
        <v>12.000000000000002</v>
      </c>
      <c r="Z443">
        <v>40</v>
      </c>
      <c r="AA443" t="s">
        <v>3</v>
      </c>
      <c r="AB443" s="21" t="s">
        <v>543</v>
      </c>
      <c r="AC443" s="11">
        <v>12.75</v>
      </c>
      <c r="AD443" s="12">
        <v>11.938000000000001</v>
      </c>
      <c r="AE443" s="11">
        <v>0.40600000000000003</v>
      </c>
      <c r="AF443" t="s">
        <v>290</v>
      </c>
      <c r="AG443">
        <v>40</v>
      </c>
      <c r="AH443" s="21" t="s">
        <v>290</v>
      </c>
      <c r="AI443" s="1" t="s">
        <v>3</v>
      </c>
      <c r="AJ443" t="s">
        <v>290</v>
      </c>
      <c r="AK443" s="159" t="s">
        <v>290</v>
      </c>
      <c r="CO443" t="s">
        <v>4261</v>
      </c>
      <c r="CP443">
        <v>3.75</v>
      </c>
      <c r="CR443" t="s">
        <v>5641</v>
      </c>
      <c r="CS443" s="16" t="s">
        <v>290</v>
      </c>
      <c r="CT443" s="14">
        <v>400</v>
      </c>
      <c r="CU443" s="14">
        <v>2.5</v>
      </c>
      <c r="CV443" s="11">
        <v>9</v>
      </c>
      <c r="CW443" s="11" t="s">
        <v>5599</v>
      </c>
      <c r="CX443" s="103">
        <v>2.5</v>
      </c>
      <c r="CY443" s="11">
        <v>3.9375</v>
      </c>
      <c r="CZ443" s="42">
        <v>0.71875</v>
      </c>
      <c r="DA443" s="107">
        <v>400</v>
      </c>
      <c r="DB443" s="18">
        <v>7.5</v>
      </c>
      <c r="DC443" s="18">
        <v>1.125</v>
      </c>
      <c r="DD443" s="18">
        <v>4.125</v>
      </c>
      <c r="DE443" s="11">
        <v>0.75</v>
      </c>
      <c r="DF443" s="11">
        <v>8</v>
      </c>
      <c r="DG443" s="11">
        <v>0.875</v>
      </c>
      <c r="DH443" s="11">
        <v>5.875</v>
      </c>
      <c r="DI443" s="42">
        <v>45</v>
      </c>
      <c r="DJ443" s="11">
        <v>29</v>
      </c>
      <c r="DK443" s="43" t="s">
        <v>5162</v>
      </c>
      <c r="DL443" s="90" t="s">
        <v>3796</v>
      </c>
      <c r="DM443" s="18">
        <v>0</v>
      </c>
      <c r="DN443" s="18" t="s">
        <v>5600</v>
      </c>
      <c r="DO443" t="s">
        <v>5081</v>
      </c>
      <c r="DP443">
        <v>7448044</v>
      </c>
      <c r="DQ443" t="s">
        <v>5598</v>
      </c>
      <c r="DR443" s="16" t="s">
        <v>290</v>
      </c>
    </row>
    <row r="444" spans="1:122" x14ac:dyDescent="0.35">
      <c r="A444" s="158" t="s">
        <v>6721</v>
      </c>
      <c r="B444" s="11">
        <v>12.000000000000002</v>
      </c>
      <c r="C444" t="s">
        <v>6422</v>
      </c>
      <c r="D444" t="s">
        <v>3</v>
      </c>
      <c r="E444" s="21" t="s">
        <v>290</v>
      </c>
      <c r="F444" s="11">
        <v>12.75</v>
      </c>
      <c r="G444" s="12">
        <v>12</v>
      </c>
      <c r="H444" s="11">
        <v>0.375</v>
      </c>
      <c r="I444" t="s">
        <v>6422</v>
      </c>
      <c r="J444">
        <v>1</v>
      </c>
      <c r="K444" s="21" t="s">
        <v>290</v>
      </c>
      <c r="L444" s="1" t="s">
        <v>3</v>
      </c>
      <c r="M444" t="s">
        <v>290</v>
      </c>
      <c r="N444" s="159" t="s">
        <v>290</v>
      </c>
      <c r="P444" s="18" t="s">
        <v>290</v>
      </c>
      <c r="Q444" s="18" t="s">
        <v>290</v>
      </c>
      <c r="S444" t="s">
        <v>290</v>
      </c>
      <c r="T444" t="s">
        <v>290</v>
      </c>
      <c r="V444" t="s">
        <v>290</v>
      </c>
      <c r="X444" s="158" t="s">
        <v>6721</v>
      </c>
      <c r="Y444" s="11">
        <v>12.000000000000002</v>
      </c>
      <c r="Z444" t="s">
        <v>6422</v>
      </c>
      <c r="AA444" t="s">
        <v>3</v>
      </c>
      <c r="AB444" s="21" t="s">
        <v>290</v>
      </c>
      <c r="AC444" s="11">
        <v>12.75</v>
      </c>
      <c r="AD444" s="12">
        <v>12</v>
      </c>
      <c r="AE444" s="11">
        <v>0.375</v>
      </c>
      <c r="AF444" t="s">
        <v>6422</v>
      </c>
      <c r="AG444">
        <v>1</v>
      </c>
      <c r="AH444" s="21" t="s">
        <v>290</v>
      </c>
      <c r="AI444" s="1" t="s">
        <v>3</v>
      </c>
      <c r="AJ444" t="s">
        <v>290</v>
      </c>
      <c r="AK444" s="159" t="s">
        <v>290</v>
      </c>
      <c r="CO444" t="s">
        <v>4262</v>
      </c>
      <c r="CP444">
        <v>4.25</v>
      </c>
      <c r="CR444" t="s">
        <v>5642</v>
      </c>
      <c r="CS444" s="16" t="s">
        <v>290</v>
      </c>
      <c r="CT444" s="14">
        <v>400</v>
      </c>
      <c r="CU444" s="14">
        <v>3</v>
      </c>
      <c r="CV444" s="11">
        <v>9</v>
      </c>
      <c r="CW444" s="11" t="s">
        <v>5599</v>
      </c>
      <c r="CX444" s="103">
        <v>3</v>
      </c>
      <c r="CY444" s="11">
        <v>4.625</v>
      </c>
      <c r="CZ444" s="42">
        <v>0.8125</v>
      </c>
      <c r="DA444" s="107">
        <v>400</v>
      </c>
      <c r="DB444" s="18">
        <v>8.25</v>
      </c>
      <c r="DC444" s="14">
        <v>1.25</v>
      </c>
      <c r="DD444" s="18">
        <v>5</v>
      </c>
      <c r="DE444" s="11">
        <v>0.75</v>
      </c>
      <c r="DF444" s="11">
        <v>8</v>
      </c>
      <c r="DG444" s="11">
        <v>0.875</v>
      </c>
      <c r="DH444" s="11">
        <v>6.625</v>
      </c>
      <c r="DI444" s="42">
        <v>45</v>
      </c>
      <c r="DJ444" s="11">
        <v>38</v>
      </c>
      <c r="DK444" s="43" t="s">
        <v>5164</v>
      </c>
      <c r="DL444" s="90" t="s">
        <v>3796</v>
      </c>
      <c r="DM444" s="18">
        <v>0</v>
      </c>
      <c r="DN444" s="18" t="s">
        <v>5600</v>
      </c>
      <c r="DO444" t="s">
        <v>5084</v>
      </c>
      <c r="DP444">
        <v>16777215</v>
      </c>
      <c r="DQ444" t="s">
        <v>5598</v>
      </c>
      <c r="DR444" s="16" t="s">
        <v>290</v>
      </c>
    </row>
    <row r="445" spans="1:122" x14ac:dyDescent="0.35">
      <c r="A445" s="158" t="s">
        <v>544</v>
      </c>
      <c r="B445" s="11">
        <v>12.000000000000002</v>
      </c>
      <c r="C445">
        <v>60</v>
      </c>
      <c r="D445" t="s">
        <v>3</v>
      </c>
      <c r="E445" s="21" t="s">
        <v>290</v>
      </c>
      <c r="F445" s="11">
        <v>12.75</v>
      </c>
      <c r="G445" s="12">
        <v>11.625999999999999</v>
      </c>
      <c r="H445" s="11">
        <v>0.56200000000000006</v>
      </c>
      <c r="I445" t="s">
        <v>290</v>
      </c>
      <c r="J445">
        <v>60</v>
      </c>
      <c r="K445" s="21" t="s">
        <v>290</v>
      </c>
      <c r="L445" s="1" t="s">
        <v>3</v>
      </c>
      <c r="M445" t="s">
        <v>290</v>
      </c>
      <c r="N445" s="159" t="s">
        <v>290</v>
      </c>
      <c r="P445" s="18" t="s">
        <v>290</v>
      </c>
      <c r="Q445" s="18" t="s">
        <v>290</v>
      </c>
      <c r="S445" t="s">
        <v>290</v>
      </c>
      <c r="T445" t="s">
        <v>290</v>
      </c>
      <c r="V445" t="s">
        <v>290</v>
      </c>
      <c r="X445" s="158" t="s">
        <v>544</v>
      </c>
      <c r="Y445" s="11">
        <v>12.000000000000002</v>
      </c>
      <c r="Z445">
        <v>60</v>
      </c>
      <c r="AA445" t="s">
        <v>3</v>
      </c>
      <c r="AB445" s="21" t="s">
        <v>290</v>
      </c>
      <c r="AC445" s="11">
        <v>12.75</v>
      </c>
      <c r="AD445" s="12">
        <v>11.625999999999999</v>
      </c>
      <c r="AE445" s="11">
        <v>0.56200000000000006</v>
      </c>
      <c r="AF445" t="s">
        <v>290</v>
      </c>
      <c r="AG445">
        <v>60</v>
      </c>
      <c r="AH445" s="21" t="s">
        <v>290</v>
      </c>
      <c r="AI445" s="1" t="s">
        <v>3</v>
      </c>
      <c r="AJ445" t="s">
        <v>290</v>
      </c>
      <c r="AK445" s="159" t="s">
        <v>290</v>
      </c>
      <c r="CO445" t="s">
        <v>4263</v>
      </c>
      <c r="CP445">
        <v>4.25</v>
      </c>
      <c r="CR445" t="s">
        <v>5643</v>
      </c>
      <c r="CS445" s="16" t="s">
        <v>290</v>
      </c>
      <c r="CT445" s="14">
        <v>400</v>
      </c>
      <c r="CU445" s="14">
        <v>3.5</v>
      </c>
      <c r="CV445" s="11">
        <v>9</v>
      </c>
      <c r="CW445" s="11" t="s">
        <v>5599</v>
      </c>
      <c r="CX445" s="103">
        <v>3.5</v>
      </c>
      <c r="CY445" s="11">
        <v>5.25</v>
      </c>
      <c r="CZ445" s="42">
        <v>0.875</v>
      </c>
      <c r="DA445" s="107">
        <v>400</v>
      </c>
      <c r="DB445" s="18">
        <v>9</v>
      </c>
      <c r="DC445" s="18">
        <v>1.375</v>
      </c>
      <c r="DD445" s="18">
        <v>5.5</v>
      </c>
      <c r="DE445" s="11">
        <v>0.875</v>
      </c>
      <c r="DF445" s="11">
        <v>8</v>
      </c>
      <c r="DG445" s="11">
        <v>1</v>
      </c>
      <c r="DH445" s="11">
        <v>7.25</v>
      </c>
      <c r="DI445" s="42">
        <v>45</v>
      </c>
      <c r="DJ445" s="11">
        <v>48</v>
      </c>
      <c r="DK445" s="43" t="s">
        <v>5166</v>
      </c>
      <c r="DL445" s="90" t="s">
        <v>3796</v>
      </c>
      <c r="DM445" s="18">
        <v>0</v>
      </c>
      <c r="DN445" s="18" t="s">
        <v>5600</v>
      </c>
      <c r="DO445" t="s">
        <v>5087</v>
      </c>
      <c r="DP445">
        <v>12632256</v>
      </c>
      <c r="DQ445" t="s">
        <v>5598</v>
      </c>
      <c r="DR445" s="16" t="s">
        <v>290</v>
      </c>
    </row>
    <row r="446" spans="1:122" x14ac:dyDescent="0.35">
      <c r="A446" s="158" t="s">
        <v>545</v>
      </c>
      <c r="B446" s="11">
        <v>12.000000000000002</v>
      </c>
      <c r="C446">
        <v>80</v>
      </c>
      <c r="D446" t="s">
        <v>3</v>
      </c>
      <c r="E446" s="21" t="s">
        <v>546</v>
      </c>
      <c r="F446" s="11">
        <v>12.75</v>
      </c>
      <c r="G446" s="12">
        <v>11.375999999999999</v>
      </c>
      <c r="H446" s="11">
        <v>0.68700000000000006</v>
      </c>
      <c r="I446" t="s">
        <v>290</v>
      </c>
      <c r="J446">
        <v>80</v>
      </c>
      <c r="K446" s="21" t="s">
        <v>290</v>
      </c>
      <c r="L446" s="1" t="s">
        <v>3</v>
      </c>
      <c r="M446" t="s">
        <v>290</v>
      </c>
      <c r="N446" s="159" t="s">
        <v>290</v>
      </c>
      <c r="P446" s="18" t="s">
        <v>290</v>
      </c>
      <c r="Q446" s="18" t="s">
        <v>290</v>
      </c>
      <c r="S446" t="s">
        <v>290</v>
      </c>
      <c r="T446" t="s">
        <v>290</v>
      </c>
      <c r="V446" t="s">
        <v>290</v>
      </c>
      <c r="X446" s="158" t="s">
        <v>545</v>
      </c>
      <c r="Y446" s="11">
        <v>12.000000000000002</v>
      </c>
      <c r="Z446">
        <v>80</v>
      </c>
      <c r="AA446" t="s">
        <v>3</v>
      </c>
      <c r="AB446" s="21" t="s">
        <v>547</v>
      </c>
      <c r="AC446" s="11">
        <v>12.75</v>
      </c>
      <c r="AD446" s="12">
        <v>11.375999999999999</v>
      </c>
      <c r="AE446" s="11">
        <v>0.68700000000000006</v>
      </c>
      <c r="AF446" t="s">
        <v>290</v>
      </c>
      <c r="AG446">
        <v>80</v>
      </c>
      <c r="AH446" s="21" t="s">
        <v>290</v>
      </c>
      <c r="AI446" s="1" t="s">
        <v>3</v>
      </c>
      <c r="AJ446" t="s">
        <v>290</v>
      </c>
      <c r="AK446" s="159" t="s">
        <v>290</v>
      </c>
      <c r="CO446" t="s">
        <v>4264</v>
      </c>
      <c r="CP446">
        <v>4.25</v>
      </c>
      <c r="CR446" t="s">
        <v>5644</v>
      </c>
      <c r="CS446" s="16" t="s">
        <v>290</v>
      </c>
      <c r="CT446" s="14">
        <v>400</v>
      </c>
      <c r="CU446" s="14">
        <v>4</v>
      </c>
      <c r="CV446" s="11">
        <v>12</v>
      </c>
      <c r="CW446" s="11" t="s">
        <v>5599</v>
      </c>
      <c r="CX446" s="103">
        <v>4</v>
      </c>
      <c r="CY446" s="11">
        <v>5.75</v>
      </c>
      <c r="CZ446" s="42">
        <v>0.875</v>
      </c>
      <c r="DA446" s="107">
        <v>400</v>
      </c>
      <c r="DB446" s="18">
        <v>10</v>
      </c>
      <c r="DC446" s="18">
        <v>1.375</v>
      </c>
      <c r="DD446" s="18">
        <v>6.1875</v>
      </c>
      <c r="DE446" s="11">
        <v>0.875</v>
      </c>
      <c r="DF446" s="11">
        <v>8</v>
      </c>
      <c r="DG446" s="11">
        <v>1</v>
      </c>
      <c r="DH446" s="11">
        <v>7.875</v>
      </c>
      <c r="DI446" s="42">
        <v>45</v>
      </c>
      <c r="DJ446" s="11">
        <v>67</v>
      </c>
      <c r="DK446" s="43" t="s">
        <v>5168</v>
      </c>
      <c r="DL446" s="90" t="s">
        <v>3796</v>
      </c>
      <c r="DM446" s="18">
        <v>0</v>
      </c>
      <c r="DN446" s="18" t="s">
        <v>5600</v>
      </c>
      <c r="DO446" t="s">
        <v>5090</v>
      </c>
      <c r="DP446">
        <v>255</v>
      </c>
      <c r="DQ446" t="s">
        <v>5598</v>
      </c>
      <c r="DR446" s="16" t="s">
        <v>290</v>
      </c>
    </row>
    <row r="447" spans="1:122" x14ac:dyDescent="0.35">
      <c r="A447" s="158" t="s">
        <v>548</v>
      </c>
      <c r="B447" s="11">
        <v>12.000000000000002</v>
      </c>
      <c r="C447">
        <v>100</v>
      </c>
      <c r="D447" t="s">
        <v>3</v>
      </c>
      <c r="E447" s="21" t="s">
        <v>549</v>
      </c>
      <c r="F447" s="11">
        <v>12.75</v>
      </c>
      <c r="G447" s="12">
        <v>11.064</v>
      </c>
      <c r="H447" s="11">
        <v>0.84299999999999997</v>
      </c>
      <c r="I447" t="s">
        <v>290</v>
      </c>
      <c r="J447">
        <v>100</v>
      </c>
      <c r="K447" s="21" t="s">
        <v>290</v>
      </c>
      <c r="L447" s="1" t="s">
        <v>3</v>
      </c>
      <c r="M447" t="s">
        <v>290</v>
      </c>
      <c r="N447" s="159" t="s">
        <v>290</v>
      </c>
      <c r="P447" s="18" t="s">
        <v>290</v>
      </c>
      <c r="Q447" s="18" t="s">
        <v>290</v>
      </c>
      <c r="S447" t="s">
        <v>290</v>
      </c>
      <c r="T447" t="s">
        <v>290</v>
      </c>
      <c r="V447" t="s">
        <v>290</v>
      </c>
      <c r="X447" s="158" t="s">
        <v>548</v>
      </c>
      <c r="Y447" s="11">
        <v>12.000000000000002</v>
      </c>
      <c r="Z447">
        <v>100</v>
      </c>
      <c r="AA447" t="s">
        <v>3</v>
      </c>
      <c r="AB447" s="21" t="s">
        <v>550</v>
      </c>
      <c r="AC447" s="11">
        <v>12.75</v>
      </c>
      <c r="AD447" s="12">
        <v>11.064</v>
      </c>
      <c r="AE447" s="11">
        <v>0.84299999999999997</v>
      </c>
      <c r="AF447" t="s">
        <v>290</v>
      </c>
      <c r="AG447">
        <v>100</v>
      </c>
      <c r="AH447" s="21" t="s">
        <v>290</v>
      </c>
      <c r="AI447" s="1" t="s">
        <v>3</v>
      </c>
      <c r="AJ447" t="s">
        <v>290</v>
      </c>
      <c r="AK447" s="159" t="s">
        <v>290</v>
      </c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51"/>
      <c r="CO447" t="s">
        <v>4265</v>
      </c>
      <c r="CP447">
        <v>4.25</v>
      </c>
      <c r="CR447" t="s">
        <v>5645</v>
      </c>
      <c r="CS447" s="16" t="s">
        <v>290</v>
      </c>
      <c r="CT447" s="14">
        <v>400</v>
      </c>
      <c r="CU447" s="14">
        <v>5</v>
      </c>
      <c r="CV447" s="11">
        <v>12</v>
      </c>
      <c r="CW447" s="11" t="s">
        <v>5599</v>
      </c>
      <c r="CX447" s="103">
        <v>5</v>
      </c>
      <c r="CY447" s="11">
        <v>7</v>
      </c>
      <c r="CZ447" s="42">
        <v>1</v>
      </c>
      <c r="DA447" s="107">
        <v>400</v>
      </c>
      <c r="DB447" s="18">
        <v>11</v>
      </c>
      <c r="DC447" s="18">
        <v>1.5</v>
      </c>
      <c r="DD447" s="18">
        <v>7.3125</v>
      </c>
      <c r="DE447" s="11">
        <v>0.875</v>
      </c>
      <c r="DF447" s="11">
        <v>8</v>
      </c>
      <c r="DG447" s="11">
        <v>1</v>
      </c>
      <c r="DH447" s="11">
        <v>9.25</v>
      </c>
      <c r="DI447" s="42">
        <v>45</v>
      </c>
      <c r="DJ447" s="11">
        <v>90</v>
      </c>
      <c r="DK447" s="43" t="s">
        <v>5170</v>
      </c>
      <c r="DL447" s="90" t="s">
        <v>3796</v>
      </c>
      <c r="DM447" s="18">
        <v>0</v>
      </c>
      <c r="DN447" s="18" t="s">
        <v>5600</v>
      </c>
      <c r="DO447" t="s">
        <v>5093</v>
      </c>
      <c r="DP447">
        <v>33023</v>
      </c>
      <c r="DQ447" t="s">
        <v>5598</v>
      </c>
      <c r="DR447" s="16" t="s">
        <v>290</v>
      </c>
    </row>
    <row r="448" spans="1:122" x14ac:dyDescent="0.35">
      <c r="A448" s="158" t="s">
        <v>551</v>
      </c>
      <c r="B448" s="11">
        <v>12.000000000000002</v>
      </c>
      <c r="C448">
        <v>120</v>
      </c>
      <c r="D448" t="s">
        <v>3</v>
      </c>
      <c r="E448" s="21" t="s">
        <v>552</v>
      </c>
      <c r="F448" s="11">
        <v>12.75</v>
      </c>
      <c r="G448" s="12">
        <v>10.75</v>
      </c>
      <c r="H448" s="11">
        <v>1</v>
      </c>
      <c r="I448" t="s">
        <v>290</v>
      </c>
      <c r="J448">
        <v>120</v>
      </c>
      <c r="K448" s="21" t="s">
        <v>290</v>
      </c>
      <c r="L448" s="1" t="s">
        <v>3</v>
      </c>
      <c r="M448" t="s">
        <v>290</v>
      </c>
      <c r="N448" s="159" t="s">
        <v>290</v>
      </c>
      <c r="P448" s="18" t="s">
        <v>290</v>
      </c>
      <c r="Q448" s="18" t="s">
        <v>290</v>
      </c>
      <c r="S448" t="s">
        <v>290</v>
      </c>
      <c r="T448" t="s">
        <v>290</v>
      </c>
      <c r="V448" t="s">
        <v>290</v>
      </c>
      <c r="X448" s="158" t="s">
        <v>551</v>
      </c>
      <c r="Y448" s="11">
        <v>12.000000000000002</v>
      </c>
      <c r="Z448">
        <v>120</v>
      </c>
      <c r="AA448" t="s">
        <v>3</v>
      </c>
      <c r="AB448" s="21" t="s">
        <v>553</v>
      </c>
      <c r="AC448" s="11">
        <v>12.75</v>
      </c>
      <c r="AD448" s="12">
        <v>10.75</v>
      </c>
      <c r="AE448" s="11">
        <v>1</v>
      </c>
      <c r="AF448" t="s">
        <v>290</v>
      </c>
      <c r="AG448">
        <v>120</v>
      </c>
      <c r="AH448" s="21" t="s">
        <v>290</v>
      </c>
      <c r="AI448" s="1" t="s">
        <v>3</v>
      </c>
      <c r="AJ448" t="s">
        <v>290</v>
      </c>
      <c r="AK448" s="159" t="s">
        <v>290</v>
      </c>
      <c r="CC448" s="4"/>
      <c r="CD448" s="51"/>
      <c r="CE448" s="51"/>
      <c r="CF448" s="51"/>
      <c r="CG448" s="51"/>
      <c r="CH448" s="51"/>
      <c r="CI448" s="51"/>
      <c r="CJ448" s="51"/>
      <c r="CK448" s="51"/>
      <c r="CO448" t="s">
        <v>4266</v>
      </c>
      <c r="CP448">
        <v>4.25</v>
      </c>
      <c r="CR448" t="s">
        <v>5646</v>
      </c>
      <c r="CS448" s="16" t="s">
        <v>290</v>
      </c>
      <c r="CT448" s="14">
        <v>400</v>
      </c>
      <c r="CU448" s="14">
        <v>6</v>
      </c>
      <c r="CV448" s="11">
        <v>12</v>
      </c>
      <c r="CW448" s="11" t="s">
        <v>5599</v>
      </c>
      <c r="CX448" s="103">
        <v>6</v>
      </c>
      <c r="CY448" s="11">
        <v>8.125</v>
      </c>
      <c r="CZ448" s="42">
        <v>1.0625</v>
      </c>
      <c r="DA448" s="107">
        <v>400</v>
      </c>
      <c r="DB448" s="18">
        <v>12.5</v>
      </c>
      <c r="DC448" s="18">
        <v>1.625</v>
      </c>
      <c r="DD448" s="18">
        <v>8.5</v>
      </c>
      <c r="DE448" s="11">
        <v>0.875</v>
      </c>
      <c r="DF448" s="11">
        <v>12</v>
      </c>
      <c r="DG448" s="11">
        <v>1</v>
      </c>
      <c r="DH448" s="11">
        <v>10.625</v>
      </c>
      <c r="DI448" s="42">
        <v>30</v>
      </c>
      <c r="DJ448" s="11">
        <v>115</v>
      </c>
      <c r="DK448" s="43" t="s">
        <v>5172</v>
      </c>
      <c r="DL448" s="90" t="s">
        <v>3796</v>
      </c>
      <c r="DM448" s="18">
        <v>0</v>
      </c>
      <c r="DN448" s="18" t="s">
        <v>5600</v>
      </c>
      <c r="DO448" t="s">
        <v>5078</v>
      </c>
      <c r="DP448">
        <v>1262987</v>
      </c>
      <c r="DQ448" t="s">
        <v>5598</v>
      </c>
      <c r="DR448" s="16" t="s">
        <v>290</v>
      </c>
    </row>
    <row r="449" spans="1:122" x14ac:dyDescent="0.35">
      <c r="A449" s="158" t="s">
        <v>554</v>
      </c>
      <c r="B449" s="11">
        <v>12.000000000000002</v>
      </c>
      <c r="C449">
        <v>140</v>
      </c>
      <c r="D449" t="s">
        <v>3</v>
      </c>
      <c r="E449" s="21" t="s">
        <v>290</v>
      </c>
      <c r="F449" s="11">
        <v>12.75</v>
      </c>
      <c r="G449" s="12">
        <v>10.5</v>
      </c>
      <c r="H449" s="11">
        <v>1.125</v>
      </c>
      <c r="I449" t="s">
        <v>290</v>
      </c>
      <c r="J449">
        <v>140</v>
      </c>
      <c r="K449" s="21" t="s">
        <v>290</v>
      </c>
      <c r="L449" s="1" t="s">
        <v>3</v>
      </c>
      <c r="M449" t="s">
        <v>290</v>
      </c>
      <c r="N449" s="159" t="s">
        <v>290</v>
      </c>
      <c r="P449" s="18" t="s">
        <v>290</v>
      </c>
      <c r="Q449" s="18" t="s">
        <v>290</v>
      </c>
      <c r="S449" t="s">
        <v>290</v>
      </c>
      <c r="T449" t="s">
        <v>290</v>
      </c>
      <c r="V449" t="s">
        <v>290</v>
      </c>
      <c r="X449" s="158" t="s">
        <v>554</v>
      </c>
      <c r="Y449" s="11">
        <v>12.000000000000002</v>
      </c>
      <c r="Z449">
        <v>140</v>
      </c>
      <c r="AA449" t="s">
        <v>3</v>
      </c>
      <c r="AB449" s="21" t="s">
        <v>290</v>
      </c>
      <c r="AC449" s="11">
        <v>12.75</v>
      </c>
      <c r="AD449" s="12">
        <v>10.5</v>
      </c>
      <c r="AE449" s="11">
        <v>1.125</v>
      </c>
      <c r="AF449" t="s">
        <v>290</v>
      </c>
      <c r="AG449">
        <v>140</v>
      </c>
      <c r="AH449" s="21" t="s">
        <v>290</v>
      </c>
      <c r="AI449" s="1" t="s">
        <v>3</v>
      </c>
      <c r="AJ449" t="s">
        <v>290</v>
      </c>
      <c r="AK449" s="159" t="s">
        <v>290</v>
      </c>
      <c r="CO449" t="s">
        <v>4267</v>
      </c>
      <c r="CP449">
        <v>4.25</v>
      </c>
      <c r="CR449" t="s">
        <v>5647</v>
      </c>
      <c r="CS449" s="16" t="s">
        <v>290</v>
      </c>
      <c r="CT449" s="14">
        <v>400</v>
      </c>
      <c r="CU449" s="14">
        <v>8</v>
      </c>
      <c r="CV449" s="11">
        <v>12</v>
      </c>
      <c r="CW449" s="11" t="s">
        <v>5599</v>
      </c>
      <c r="CX449" s="103">
        <v>8</v>
      </c>
      <c r="CY449" s="11">
        <v>10.25</v>
      </c>
      <c r="CZ449" s="42">
        <v>1.125</v>
      </c>
      <c r="DA449" s="107">
        <v>400</v>
      </c>
      <c r="DB449" s="18">
        <v>15</v>
      </c>
      <c r="DC449" s="18">
        <v>1.875</v>
      </c>
      <c r="DD449" s="18">
        <v>10.625</v>
      </c>
      <c r="DE449" s="11">
        <v>1</v>
      </c>
      <c r="DF449" s="11">
        <v>12</v>
      </c>
      <c r="DG449" s="11">
        <v>1.125</v>
      </c>
      <c r="DH449" s="11">
        <v>13</v>
      </c>
      <c r="DI449" s="42">
        <v>30</v>
      </c>
      <c r="DJ449" s="11">
        <v>140</v>
      </c>
      <c r="DK449" s="43" t="s">
        <v>5174</v>
      </c>
      <c r="DL449" s="90" t="s">
        <v>3796</v>
      </c>
      <c r="DM449" s="18">
        <v>0</v>
      </c>
      <c r="DN449" s="18" t="s">
        <v>5600</v>
      </c>
      <c r="DO449" t="s">
        <v>5098</v>
      </c>
      <c r="DP449">
        <v>65535</v>
      </c>
      <c r="DQ449" t="s">
        <v>5598</v>
      </c>
      <c r="DR449" s="16" t="s">
        <v>290</v>
      </c>
    </row>
    <row r="450" spans="1:122" x14ac:dyDescent="0.35">
      <c r="A450" s="158" t="s">
        <v>555</v>
      </c>
      <c r="B450" s="11">
        <v>12.000000000000002</v>
      </c>
      <c r="C450" s="11">
        <v>160</v>
      </c>
      <c r="D450" t="s">
        <v>3</v>
      </c>
      <c r="E450" s="21" t="s">
        <v>556</v>
      </c>
      <c r="F450" s="11">
        <v>12.75</v>
      </c>
      <c r="G450" s="12">
        <v>10.125999999999999</v>
      </c>
      <c r="H450" s="11">
        <v>1.3120000000000001</v>
      </c>
      <c r="I450" t="s">
        <v>290</v>
      </c>
      <c r="J450" s="11">
        <v>160</v>
      </c>
      <c r="K450" s="21" t="s">
        <v>290</v>
      </c>
      <c r="L450" s="1" t="s">
        <v>3</v>
      </c>
      <c r="M450" t="s">
        <v>290</v>
      </c>
      <c r="N450" s="159" t="s">
        <v>290</v>
      </c>
      <c r="P450" s="18" t="s">
        <v>290</v>
      </c>
      <c r="Q450" s="18" t="s">
        <v>290</v>
      </c>
      <c r="S450" t="s">
        <v>290</v>
      </c>
      <c r="T450" t="s">
        <v>290</v>
      </c>
      <c r="V450" t="s">
        <v>290</v>
      </c>
      <c r="X450" s="158" t="s">
        <v>555</v>
      </c>
      <c r="Y450" s="11">
        <v>12.000000000000002</v>
      </c>
      <c r="Z450" s="11">
        <v>160</v>
      </c>
      <c r="AA450" t="s">
        <v>3</v>
      </c>
      <c r="AB450" s="21" t="s">
        <v>557</v>
      </c>
      <c r="AC450" s="11">
        <v>12.75</v>
      </c>
      <c r="AD450" s="12">
        <v>10.125999999999999</v>
      </c>
      <c r="AE450" s="11">
        <v>1.3120000000000001</v>
      </c>
      <c r="AF450" t="s">
        <v>290</v>
      </c>
      <c r="AG450" s="11">
        <v>160</v>
      </c>
      <c r="AH450" s="21" t="s">
        <v>290</v>
      </c>
      <c r="AI450" s="1" t="s">
        <v>3</v>
      </c>
      <c r="AJ450" t="s">
        <v>290</v>
      </c>
      <c r="AK450" s="159" t="s">
        <v>290</v>
      </c>
      <c r="CO450" t="s">
        <v>4268</v>
      </c>
      <c r="CP450">
        <v>4.25</v>
      </c>
      <c r="CR450" t="s">
        <v>5648</v>
      </c>
      <c r="CS450" s="16" t="s">
        <v>290</v>
      </c>
      <c r="CT450" s="14">
        <v>400</v>
      </c>
      <c r="CU450" s="14">
        <v>10</v>
      </c>
      <c r="CV450" s="11">
        <v>12</v>
      </c>
      <c r="CW450" s="11" t="s">
        <v>5599</v>
      </c>
      <c r="CX450" s="103">
        <v>10</v>
      </c>
      <c r="CY450" s="11">
        <v>12.625</v>
      </c>
      <c r="CZ450" s="42">
        <v>1.3125</v>
      </c>
      <c r="DA450" s="107">
        <v>400</v>
      </c>
      <c r="DB450" s="18">
        <v>17.5</v>
      </c>
      <c r="DC450" s="18">
        <v>2.125</v>
      </c>
      <c r="DD450" s="18">
        <v>12.75</v>
      </c>
      <c r="DE450" s="11">
        <v>1.125</v>
      </c>
      <c r="DF450" s="11">
        <v>16</v>
      </c>
      <c r="DG450" s="11">
        <v>1.25</v>
      </c>
      <c r="DH450" s="11">
        <v>15.25</v>
      </c>
      <c r="DI450" s="42">
        <v>22.5</v>
      </c>
      <c r="DJ450" s="11">
        <v>230</v>
      </c>
      <c r="DK450" s="43" t="s">
        <v>5176</v>
      </c>
      <c r="DL450" s="90" t="s">
        <v>3796</v>
      </c>
      <c r="DM450" s="18">
        <v>0</v>
      </c>
      <c r="DN450" s="18" t="s">
        <v>5600</v>
      </c>
      <c r="DO450" t="s">
        <v>5069</v>
      </c>
      <c r="DP450">
        <v>65280</v>
      </c>
      <c r="DQ450" t="s">
        <v>5598</v>
      </c>
      <c r="DR450" s="16" t="s">
        <v>290</v>
      </c>
    </row>
    <row r="451" spans="1:122" x14ac:dyDescent="0.35">
      <c r="A451" s="160" t="s">
        <v>558</v>
      </c>
      <c r="B451" s="2">
        <v>12.000000000000002</v>
      </c>
      <c r="C451" s="2" t="s">
        <v>272</v>
      </c>
      <c r="D451" s="4" t="s">
        <v>3</v>
      </c>
      <c r="E451" s="22" t="s">
        <v>290</v>
      </c>
      <c r="F451" s="2">
        <v>12.75</v>
      </c>
      <c r="G451" s="3">
        <v>11.75</v>
      </c>
      <c r="H451" s="2">
        <v>0.5</v>
      </c>
      <c r="I451" s="4" t="s">
        <v>272</v>
      </c>
      <c r="J451" s="2">
        <v>2</v>
      </c>
      <c r="K451" s="22" t="s">
        <v>290</v>
      </c>
      <c r="L451" s="6" t="s">
        <v>3</v>
      </c>
      <c r="M451" s="4" t="s">
        <v>290</v>
      </c>
      <c r="N451" s="161" t="s">
        <v>290</v>
      </c>
      <c r="P451" s="18" t="s">
        <v>290</v>
      </c>
      <c r="Q451" s="18" t="s">
        <v>290</v>
      </c>
      <c r="S451" t="s">
        <v>290</v>
      </c>
      <c r="T451" t="s">
        <v>290</v>
      </c>
      <c r="V451" t="s">
        <v>290</v>
      </c>
      <c r="X451" s="160" t="s">
        <v>558</v>
      </c>
      <c r="Y451" s="2">
        <v>12.000000000000002</v>
      </c>
      <c r="Z451" s="2" t="s">
        <v>272</v>
      </c>
      <c r="AA451" s="4" t="s">
        <v>3</v>
      </c>
      <c r="AB451" s="22" t="s">
        <v>290</v>
      </c>
      <c r="AC451" s="2">
        <v>12.75</v>
      </c>
      <c r="AD451" s="3">
        <v>11.75</v>
      </c>
      <c r="AE451" s="2">
        <v>0.5</v>
      </c>
      <c r="AF451" s="4" t="s">
        <v>272</v>
      </c>
      <c r="AG451" s="2">
        <v>2</v>
      </c>
      <c r="AH451" s="22" t="s">
        <v>290</v>
      </c>
      <c r="AI451" s="6" t="s">
        <v>3</v>
      </c>
      <c r="AJ451" s="4" t="s">
        <v>290</v>
      </c>
      <c r="AK451" s="161" t="s">
        <v>290</v>
      </c>
      <c r="CO451" t="s">
        <v>4269</v>
      </c>
      <c r="CP451">
        <v>4.25</v>
      </c>
      <c r="CR451" t="s">
        <v>5649</v>
      </c>
      <c r="CS451" s="16" t="s">
        <v>290</v>
      </c>
      <c r="CT451" s="14">
        <v>400</v>
      </c>
      <c r="CU451" s="14">
        <v>12</v>
      </c>
      <c r="CV451" s="11">
        <v>12</v>
      </c>
      <c r="CW451" s="11" t="s">
        <v>5599</v>
      </c>
      <c r="CX451" s="103">
        <v>12</v>
      </c>
      <c r="CY451" s="11">
        <v>14.75</v>
      </c>
      <c r="CZ451" s="42">
        <v>1.375</v>
      </c>
      <c r="DA451" s="107">
        <v>400</v>
      </c>
      <c r="DB451" s="18">
        <v>20.5</v>
      </c>
      <c r="DC451" s="18">
        <v>2.25</v>
      </c>
      <c r="DD451" s="18">
        <v>15</v>
      </c>
      <c r="DE451" s="11">
        <v>1.25</v>
      </c>
      <c r="DF451" s="11">
        <v>16</v>
      </c>
      <c r="DG451" s="11">
        <v>1.375</v>
      </c>
      <c r="DH451" s="11">
        <v>17.75</v>
      </c>
      <c r="DI451" s="42">
        <v>22.5</v>
      </c>
      <c r="DJ451" s="11">
        <v>301</v>
      </c>
      <c r="DK451" s="43" t="s">
        <v>5178</v>
      </c>
      <c r="DL451" s="90" t="s">
        <v>3796</v>
      </c>
      <c r="DM451" s="18">
        <v>0</v>
      </c>
      <c r="DN451" s="18" t="s">
        <v>5600</v>
      </c>
      <c r="DO451" t="s">
        <v>5072</v>
      </c>
      <c r="DP451">
        <v>12800</v>
      </c>
      <c r="DQ451" t="s">
        <v>5598</v>
      </c>
      <c r="DR451" s="16" t="s">
        <v>290</v>
      </c>
    </row>
    <row r="452" spans="1:122" x14ac:dyDescent="0.35">
      <c r="A452" s="156" t="s">
        <v>559</v>
      </c>
      <c r="B452" s="11">
        <v>14</v>
      </c>
      <c r="C452" s="11">
        <v>10</v>
      </c>
      <c r="D452" t="s">
        <v>3</v>
      </c>
      <c r="E452" s="21" t="s">
        <v>290</v>
      </c>
      <c r="F452" s="11">
        <v>14</v>
      </c>
      <c r="G452" s="13">
        <v>13.5</v>
      </c>
      <c r="H452" s="11">
        <v>0.25</v>
      </c>
      <c r="I452" t="s">
        <v>290</v>
      </c>
      <c r="J452" s="11">
        <v>10</v>
      </c>
      <c r="K452" s="21" t="s">
        <v>290</v>
      </c>
      <c r="L452" s="11" t="s">
        <v>3</v>
      </c>
      <c r="M452" t="s">
        <v>290</v>
      </c>
      <c r="N452" s="159" t="s">
        <v>290</v>
      </c>
      <c r="P452" s="18" t="s">
        <v>290</v>
      </c>
      <c r="Q452" s="18" t="s">
        <v>290</v>
      </c>
      <c r="S452" t="s">
        <v>290</v>
      </c>
      <c r="T452" t="s">
        <v>290</v>
      </c>
      <c r="V452" t="s">
        <v>290</v>
      </c>
      <c r="X452" s="156" t="s">
        <v>559</v>
      </c>
      <c r="Y452" s="11">
        <v>14</v>
      </c>
      <c r="Z452" s="11">
        <v>10</v>
      </c>
      <c r="AA452" t="s">
        <v>3</v>
      </c>
      <c r="AB452" s="21" t="s">
        <v>290</v>
      </c>
      <c r="AC452" s="11">
        <v>14</v>
      </c>
      <c r="AD452" s="13">
        <v>13.5</v>
      </c>
      <c r="AE452" s="11">
        <v>0.25</v>
      </c>
      <c r="AF452" t="s">
        <v>290</v>
      </c>
      <c r="AG452" s="11">
        <v>10</v>
      </c>
      <c r="AH452" s="21" t="s">
        <v>290</v>
      </c>
      <c r="AI452" s="11" t="s">
        <v>3</v>
      </c>
      <c r="AJ452" t="s">
        <v>290</v>
      </c>
      <c r="AK452" s="159" t="s">
        <v>290</v>
      </c>
      <c r="CO452" t="s">
        <v>4270</v>
      </c>
      <c r="CP452">
        <v>4.3099999999999996</v>
      </c>
      <c r="CR452" t="s">
        <v>5650</v>
      </c>
      <c r="CS452" s="16" t="s">
        <v>290</v>
      </c>
      <c r="CT452" s="45">
        <v>400</v>
      </c>
      <c r="CU452" s="45">
        <v>14</v>
      </c>
      <c r="CV452" s="48">
        <v>12</v>
      </c>
      <c r="CW452" s="48" t="s">
        <v>5599</v>
      </c>
      <c r="CX452" s="104">
        <v>14</v>
      </c>
      <c r="CY452" s="48">
        <v>16.75</v>
      </c>
      <c r="CZ452" s="46">
        <v>1.375</v>
      </c>
      <c r="DA452" s="107">
        <v>400</v>
      </c>
      <c r="DB452" s="47">
        <v>23</v>
      </c>
      <c r="DC452" s="47">
        <v>2.375</v>
      </c>
      <c r="DD452" s="47">
        <v>16.25</v>
      </c>
      <c r="DE452" s="48">
        <v>1.25</v>
      </c>
      <c r="DF452" s="48">
        <v>20</v>
      </c>
      <c r="DG452" s="48">
        <v>1.375</v>
      </c>
      <c r="DH452" s="48">
        <v>20.25</v>
      </c>
      <c r="DI452" s="46">
        <v>18</v>
      </c>
      <c r="DJ452" s="48">
        <v>336</v>
      </c>
      <c r="DK452" s="43" t="s">
        <v>5180</v>
      </c>
      <c r="DL452" s="90" t="s">
        <v>3796</v>
      </c>
      <c r="DM452" s="18">
        <v>0</v>
      </c>
      <c r="DN452" s="18" t="s">
        <v>5600</v>
      </c>
      <c r="DO452" t="s">
        <v>5105</v>
      </c>
      <c r="DP452">
        <v>16711680</v>
      </c>
      <c r="DQ452" t="s">
        <v>5598</v>
      </c>
      <c r="DR452" s="16" t="s">
        <v>290</v>
      </c>
    </row>
    <row r="453" spans="1:122" x14ac:dyDescent="0.35">
      <c r="A453" s="158" t="s">
        <v>560</v>
      </c>
      <c r="B453" s="11">
        <v>14</v>
      </c>
      <c r="C453" s="11">
        <v>20</v>
      </c>
      <c r="D453" t="s">
        <v>3</v>
      </c>
      <c r="E453" s="21" t="s">
        <v>290</v>
      </c>
      <c r="F453" s="11">
        <v>14</v>
      </c>
      <c r="G453" s="13">
        <v>13.375999999999999</v>
      </c>
      <c r="H453" s="11">
        <v>0.312</v>
      </c>
      <c r="I453" t="s">
        <v>290</v>
      </c>
      <c r="J453" s="11">
        <v>20</v>
      </c>
      <c r="K453" s="21" t="s">
        <v>290</v>
      </c>
      <c r="L453" s="1" t="s">
        <v>3</v>
      </c>
      <c r="M453" t="s">
        <v>290</v>
      </c>
      <c r="N453" s="159" t="s">
        <v>290</v>
      </c>
      <c r="P453" s="18" t="s">
        <v>290</v>
      </c>
      <c r="Q453" s="18" t="s">
        <v>290</v>
      </c>
      <c r="S453" t="s">
        <v>290</v>
      </c>
      <c r="T453" t="s">
        <v>290</v>
      </c>
      <c r="V453" t="s">
        <v>290</v>
      </c>
      <c r="X453" s="158" t="s">
        <v>560</v>
      </c>
      <c r="Y453" s="11">
        <v>14</v>
      </c>
      <c r="Z453" s="11">
        <v>20</v>
      </c>
      <c r="AA453" t="s">
        <v>3</v>
      </c>
      <c r="AB453" s="21" t="s">
        <v>290</v>
      </c>
      <c r="AC453" s="11">
        <v>14</v>
      </c>
      <c r="AD453" s="13">
        <v>13.375999999999999</v>
      </c>
      <c r="AE453" s="11">
        <v>0.312</v>
      </c>
      <c r="AF453" t="s">
        <v>290</v>
      </c>
      <c r="AG453" s="11">
        <v>20</v>
      </c>
      <c r="AH453" s="21" t="s">
        <v>290</v>
      </c>
      <c r="AI453" s="1" t="s">
        <v>3</v>
      </c>
      <c r="AJ453" t="s">
        <v>290</v>
      </c>
      <c r="AK453" s="159" t="s">
        <v>290</v>
      </c>
      <c r="CO453" t="s">
        <v>4271</v>
      </c>
      <c r="CP453">
        <v>4.3099999999999996</v>
      </c>
      <c r="CR453" t="s">
        <v>5651</v>
      </c>
      <c r="CS453" s="16" t="s">
        <v>290</v>
      </c>
      <c r="CT453" s="14">
        <v>400</v>
      </c>
      <c r="CU453" s="14">
        <v>14</v>
      </c>
      <c r="CV453" s="98">
        <v>14</v>
      </c>
      <c r="CW453" s="98" t="s">
        <v>5599</v>
      </c>
      <c r="CX453" s="103">
        <v>14</v>
      </c>
      <c r="CY453" s="11">
        <v>16.75</v>
      </c>
      <c r="CZ453" s="42">
        <v>1.375</v>
      </c>
      <c r="DA453" s="107">
        <v>400</v>
      </c>
      <c r="DB453" s="18">
        <v>23</v>
      </c>
      <c r="DC453" s="18">
        <v>2.375</v>
      </c>
      <c r="DD453" s="18">
        <v>16.25</v>
      </c>
      <c r="DE453" s="11">
        <v>1.25</v>
      </c>
      <c r="DF453" s="11">
        <v>20</v>
      </c>
      <c r="DG453" s="11">
        <v>1.375</v>
      </c>
      <c r="DH453" s="11">
        <v>20.25</v>
      </c>
      <c r="DI453" s="42">
        <v>18</v>
      </c>
      <c r="DJ453" s="11" t="s">
        <v>174</v>
      </c>
      <c r="DK453" s="43" t="s">
        <v>5180</v>
      </c>
      <c r="DL453" s="90" t="s">
        <v>3796</v>
      </c>
      <c r="DM453" s="18">
        <v>0</v>
      </c>
      <c r="DN453" s="18" t="s">
        <v>5600</v>
      </c>
      <c r="DO453" t="s">
        <v>5105</v>
      </c>
      <c r="DP453">
        <v>16711680</v>
      </c>
      <c r="DQ453" t="s">
        <v>5598</v>
      </c>
      <c r="DR453" s="16" t="s">
        <v>290</v>
      </c>
    </row>
    <row r="454" spans="1:122" x14ac:dyDescent="0.35">
      <c r="A454" s="158" t="s">
        <v>561</v>
      </c>
      <c r="B454" s="11">
        <v>14</v>
      </c>
      <c r="C454">
        <v>30</v>
      </c>
      <c r="D454" t="s">
        <v>3</v>
      </c>
      <c r="E454" s="21" t="s">
        <v>290</v>
      </c>
      <c r="F454" s="11">
        <v>14</v>
      </c>
      <c r="G454" s="13">
        <v>13.25</v>
      </c>
      <c r="H454" s="11">
        <v>0.375</v>
      </c>
      <c r="I454" t="s">
        <v>290</v>
      </c>
      <c r="J454">
        <v>30</v>
      </c>
      <c r="K454" s="21" t="s">
        <v>290</v>
      </c>
      <c r="L454" s="1" t="s">
        <v>3</v>
      </c>
      <c r="M454" t="s">
        <v>290</v>
      </c>
      <c r="N454" s="159" t="s">
        <v>290</v>
      </c>
      <c r="P454" s="18" t="s">
        <v>290</v>
      </c>
      <c r="Q454" s="18" t="s">
        <v>290</v>
      </c>
      <c r="S454" t="s">
        <v>290</v>
      </c>
      <c r="T454" t="s">
        <v>290</v>
      </c>
      <c r="V454" t="s">
        <v>290</v>
      </c>
      <c r="X454" s="158" t="s">
        <v>561</v>
      </c>
      <c r="Y454" s="11">
        <v>14</v>
      </c>
      <c r="Z454">
        <v>30</v>
      </c>
      <c r="AA454" t="s">
        <v>3</v>
      </c>
      <c r="AB454" s="21" t="s">
        <v>290</v>
      </c>
      <c r="AC454" s="11">
        <v>14</v>
      </c>
      <c r="AD454" s="13">
        <v>13.25</v>
      </c>
      <c r="AE454" s="11">
        <v>0.375</v>
      </c>
      <c r="AF454" t="s">
        <v>290</v>
      </c>
      <c r="AG454">
        <v>30</v>
      </c>
      <c r="AH454" s="21" t="s">
        <v>290</v>
      </c>
      <c r="AI454" s="1" t="s">
        <v>3</v>
      </c>
      <c r="AJ454" t="s">
        <v>290</v>
      </c>
      <c r="AK454" s="159" t="s">
        <v>290</v>
      </c>
      <c r="CO454" t="s">
        <v>4272</v>
      </c>
      <c r="CP454">
        <v>4.3099999999999996</v>
      </c>
      <c r="CR454" t="s">
        <v>5652</v>
      </c>
      <c r="CS454" s="16" t="s">
        <v>290</v>
      </c>
      <c r="CT454" s="14">
        <v>400</v>
      </c>
      <c r="CU454" s="14">
        <v>14</v>
      </c>
      <c r="CV454" s="98">
        <v>16</v>
      </c>
      <c r="CW454" s="98" t="s">
        <v>5599</v>
      </c>
      <c r="CX454" s="103">
        <v>14</v>
      </c>
      <c r="CY454" s="11">
        <v>16.75</v>
      </c>
      <c r="CZ454" s="42">
        <v>1.375</v>
      </c>
      <c r="DA454" s="107">
        <v>400</v>
      </c>
      <c r="DB454" s="18">
        <v>23</v>
      </c>
      <c r="DC454" s="18">
        <v>2.375</v>
      </c>
      <c r="DD454" s="18">
        <v>16.25</v>
      </c>
      <c r="DE454" s="11">
        <v>1.25</v>
      </c>
      <c r="DF454" s="11">
        <v>20</v>
      </c>
      <c r="DG454" s="11">
        <v>1.375</v>
      </c>
      <c r="DH454" s="11">
        <v>20.25</v>
      </c>
      <c r="DI454" s="42">
        <v>18</v>
      </c>
      <c r="DJ454" s="11" t="s">
        <v>174</v>
      </c>
      <c r="DK454" s="43" t="s">
        <v>5180</v>
      </c>
      <c r="DL454" s="90" t="s">
        <v>3796</v>
      </c>
      <c r="DM454" s="18">
        <v>0</v>
      </c>
      <c r="DN454" s="18" t="s">
        <v>5600</v>
      </c>
      <c r="DO454" t="s">
        <v>5105</v>
      </c>
      <c r="DP454">
        <v>16711680</v>
      </c>
      <c r="DQ454" t="s">
        <v>5598</v>
      </c>
      <c r="DR454" s="16" t="s">
        <v>290</v>
      </c>
    </row>
    <row r="455" spans="1:122" x14ac:dyDescent="0.35">
      <c r="A455" s="158" t="s">
        <v>562</v>
      </c>
      <c r="B455" s="11">
        <v>14</v>
      </c>
      <c r="C455">
        <v>40</v>
      </c>
      <c r="D455" t="s">
        <v>3</v>
      </c>
      <c r="E455" s="21" t="s">
        <v>290</v>
      </c>
      <c r="F455" s="11">
        <v>14</v>
      </c>
      <c r="G455" s="13">
        <v>13.125999999999999</v>
      </c>
      <c r="H455" s="11">
        <v>0.437</v>
      </c>
      <c r="I455" t="s">
        <v>290</v>
      </c>
      <c r="J455">
        <v>40</v>
      </c>
      <c r="K455" s="21" t="s">
        <v>290</v>
      </c>
      <c r="L455" s="1" t="s">
        <v>3</v>
      </c>
      <c r="M455" t="s">
        <v>290</v>
      </c>
      <c r="N455" s="159" t="s">
        <v>290</v>
      </c>
      <c r="P455" s="18" t="s">
        <v>290</v>
      </c>
      <c r="Q455" s="18" t="s">
        <v>290</v>
      </c>
      <c r="S455" t="s">
        <v>290</v>
      </c>
      <c r="T455" t="s">
        <v>290</v>
      </c>
      <c r="V455" t="s">
        <v>290</v>
      </c>
      <c r="X455" s="158" t="s">
        <v>562</v>
      </c>
      <c r="Y455" s="11">
        <v>14</v>
      </c>
      <c r="Z455">
        <v>40</v>
      </c>
      <c r="AA455" t="s">
        <v>3</v>
      </c>
      <c r="AB455" s="21" t="s">
        <v>290</v>
      </c>
      <c r="AC455" s="11">
        <v>14</v>
      </c>
      <c r="AD455" s="13">
        <v>13.125999999999999</v>
      </c>
      <c r="AE455" s="11">
        <v>0.437</v>
      </c>
      <c r="AF455" t="s">
        <v>290</v>
      </c>
      <c r="AG455">
        <v>40</v>
      </c>
      <c r="AH455" s="21" t="s">
        <v>290</v>
      </c>
      <c r="AI455" s="1" t="s">
        <v>3</v>
      </c>
      <c r="AJ455" t="s">
        <v>290</v>
      </c>
      <c r="AK455" s="159" t="s">
        <v>290</v>
      </c>
      <c r="CO455" t="s">
        <v>4273</v>
      </c>
      <c r="CP455">
        <v>4.3099999999999996</v>
      </c>
      <c r="CR455" t="s">
        <v>5653</v>
      </c>
      <c r="CS455" s="16" t="s">
        <v>290</v>
      </c>
      <c r="CT455" s="14">
        <v>400</v>
      </c>
      <c r="CU455" s="14">
        <v>14</v>
      </c>
      <c r="CV455" s="98">
        <v>18</v>
      </c>
      <c r="CW455" s="98" t="s">
        <v>5599</v>
      </c>
      <c r="CX455" s="103">
        <v>14</v>
      </c>
      <c r="CY455" s="11">
        <v>16.75</v>
      </c>
      <c r="CZ455" s="42">
        <v>1.375</v>
      </c>
      <c r="DA455" s="107">
        <v>400</v>
      </c>
      <c r="DB455" s="18">
        <v>23</v>
      </c>
      <c r="DC455" s="18">
        <v>2.375</v>
      </c>
      <c r="DD455" s="18">
        <v>16.25</v>
      </c>
      <c r="DE455" s="11">
        <v>1.25</v>
      </c>
      <c r="DF455" s="11">
        <v>20</v>
      </c>
      <c r="DG455" s="11">
        <v>1.375</v>
      </c>
      <c r="DH455" s="11">
        <v>20.25</v>
      </c>
      <c r="DI455" s="42">
        <v>18</v>
      </c>
      <c r="DJ455" s="11" t="s">
        <v>174</v>
      </c>
      <c r="DK455" s="43" t="s">
        <v>5180</v>
      </c>
      <c r="DL455" s="90" t="s">
        <v>3796</v>
      </c>
      <c r="DM455" s="18">
        <v>0</v>
      </c>
      <c r="DN455" s="18" t="s">
        <v>5600</v>
      </c>
      <c r="DO455" t="s">
        <v>5105</v>
      </c>
      <c r="DP455">
        <v>16711680</v>
      </c>
      <c r="DQ455" t="s">
        <v>5598</v>
      </c>
      <c r="DR455" s="16" t="s">
        <v>290</v>
      </c>
    </row>
    <row r="456" spans="1:122" x14ac:dyDescent="0.35">
      <c r="A456" s="158" t="s">
        <v>6722</v>
      </c>
      <c r="B456" s="11">
        <v>14</v>
      </c>
      <c r="C456" t="s">
        <v>6422</v>
      </c>
      <c r="D456" t="s">
        <v>3</v>
      </c>
      <c r="E456" s="21" t="s">
        <v>290</v>
      </c>
      <c r="F456" s="11">
        <v>14</v>
      </c>
      <c r="G456" s="12">
        <v>13.25</v>
      </c>
      <c r="H456" s="11">
        <v>0.375</v>
      </c>
      <c r="I456" t="s">
        <v>6422</v>
      </c>
      <c r="J456">
        <v>1</v>
      </c>
      <c r="K456" s="21" t="s">
        <v>290</v>
      </c>
      <c r="L456" s="1" t="s">
        <v>3</v>
      </c>
      <c r="M456" t="s">
        <v>290</v>
      </c>
      <c r="N456" s="159" t="s">
        <v>290</v>
      </c>
      <c r="P456" s="18" t="s">
        <v>290</v>
      </c>
      <c r="Q456" s="18" t="s">
        <v>290</v>
      </c>
      <c r="S456" t="s">
        <v>290</v>
      </c>
      <c r="T456" t="s">
        <v>290</v>
      </c>
      <c r="V456" t="s">
        <v>290</v>
      </c>
      <c r="X456" s="158" t="s">
        <v>6722</v>
      </c>
      <c r="Y456" s="11">
        <v>14</v>
      </c>
      <c r="Z456" t="s">
        <v>6422</v>
      </c>
      <c r="AA456" t="s">
        <v>3</v>
      </c>
      <c r="AB456" s="21" t="s">
        <v>290</v>
      </c>
      <c r="AC456" s="11">
        <v>14</v>
      </c>
      <c r="AD456" s="12">
        <v>13.25</v>
      </c>
      <c r="AE456" s="11">
        <v>0.375</v>
      </c>
      <c r="AF456" t="s">
        <v>6422</v>
      </c>
      <c r="AG456">
        <v>1</v>
      </c>
      <c r="AH456" s="21" t="s">
        <v>290</v>
      </c>
      <c r="AI456" s="1" t="s">
        <v>3</v>
      </c>
      <c r="AJ456" t="s">
        <v>290</v>
      </c>
      <c r="AK456" s="159" t="s">
        <v>290</v>
      </c>
      <c r="CO456" t="s">
        <v>4274</v>
      </c>
      <c r="CP456">
        <v>4.3099999999999996</v>
      </c>
      <c r="CR456" t="s">
        <v>5654</v>
      </c>
      <c r="CS456" s="16" t="s">
        <v>290</v>
      </c>
      <c r="CT456" s="49">
        <v>400</v>
      </c>
      <c r="CU456" s="49">
        <v>14</v>
      </c>
      <c r="CV456" s="99">
        <v>20</v>
      </c>
      <c r="CW456" s="99" t="s">
        <v>5599</v>
      </c>
      <c r="CX456" s="105">
        <v>14</v>
      </c>
      <c r="CY456" s="2">
        <v>16.75</v>
      </c>
      <c r="CZ456" s="50">
        <v>1.375</v>
      </c>
      <c r="DA456" s="107">
        <v>400</v>
      </c>
      <c r="DB456" s="51">
        <v>23</v>
      </c>
      <c r="DC456" s="51">
        <v>2.375</v>
      </c>
      <c r="DD456" s="51">
        <v>16.25</v>
      </c>
      <c r="DE456" s="2">
        <v>1.25</v>
      </c>
      <c r="DF456" s="2">
        <v>20</v>
      </c>
      <c r="DG456" s="2">
        <v>1.375</v>
      </c>
      <c r="DH456" s="2">
        <v>20.25</v>
      </c>
      <c r="DI456" s="50">
        <v>18</v>
      </c>
      <c r="DJ456" s="2" t="s">
        <v>174</v>
      </c>
      <c r="DK456" s="43" t="s">
        <v>5180</v>
      </c>
      <c r="DL456" s="90" t="s">
        <v>3796</v>
      </c>
      <c r="DM456" s="18">
        <v>0</v>
      </c>
      <c r="DN456" s="18" t="s">
        <v>5600</v>
      </c>
      <c r="DO456" t="s">
        <v>5105</v>
      </c>
      <c r="DP456">
        <v>16711680</v>
      </c>
      <c r="DQ456" t="s">
        <v>5598</v>
      </c>
      <c r="DR456" s="16" t="s">
        <v>290</v>
      </c>
    </row>
    <row r="457" spans="1:122" x14ac:dyDescent="0.35">
      <c r="A457" s="158" t="s">
        <v>563</v>
      </c>
      <c r="B457" s="11">
        <v>14</v>
      </c>
      <c r="C457">
        <v>60</v>
      </c>
      <c r="D457" t="s">
        <v>3</v>
      </c>
      <c r="E457" s="21" t="s">
        <v>290</v>
      </c>
      <c r="F457" s="11">
        <v>14</v>
      </c>
      <c r="G457" s="13">
        <v>12.811999999999999</v>
      </c>
      <c r="H457" s="11">
        <v>0.59399999999999997</v>
      </c>
      <c r="I457" t="s">
        <v>290</v>
      </c>
      <c r="J457">
        <v>60</v>
      </c>
      <c r="K457" s="21" t="s">
        <v>290</v>
      </c>
      <c r="L457" s="1" t="s">
        <v>3</v>
      </c>
      <c r="M457" t="s">
        <v>290</v>
      </c>
      <c r="N457" s="159" t="s">
        <v>290</v>
      </c>
      <c r="P457" s="18" t="s">
        <v>290</v>
      </c>
      <c r="Q457" s="18" t="s">
        <v>290</v>
      </c>
      <c r="S457" t="s">
        <v>290</v>
      </c>
      <c r="T457" t="s">
        <v>290</v>
      </c>
      <c r="V457" t="s">
        <v>290</v>
      </c>
      <c r="X457" s="158" t="s">
        <v>563</v>
      </c>
      <c r="Y457" s="11">
        <v>14</v>
      </c>
      <c r="Z457">
        <v>60</v>
      </c>
      <c r="AA457" t="s">
        <v>3</v>
      </c>
      <c r="AB457" s="21" t="s">
        <v>290</v>
      </c>
      <c r="AC457" s="11">
        <v>14</v>
      </c>
      <c r="AD457" s="13">
        <v>12.811999999999999</v>
      </c>
      <c r="AE457" s="11">
        <v>0.59399999999999997</v>
      </c>
      <c r="AF457" t="s">
        <v>290</v>
      </c>
      <c r="AG457">
        <v>60</v>
      </c>
      <c r="AH457" s="21" t="s">
        <v>290</v>
      </c>
      <c r="AI457" s="1" t="s">
        <v>3</v>
      </c>
      <c r="AJ457" t="s">
        <v>290</v>
      </c>
      <c r="AK457" s="159" t="s">
        <v>290</v>
      </c>
      <c r="CO457" t="s">
        <v>4275</v>
      </c>
      <c r="CP457">
        <v>4.3099999999999996</v>
      </c>
      <c r="CR457" t="s">
        <v>5655</v>
      </c>
      <c r="CS457" s="16" t="s">
        <v>290</v>
      </c>
      <c r="CT457" s="14">
        <v>400</v>
      </c>
      <c r="CU457" s="14">
        <v>16</v>
      </c>
      <c r="CV457" s="11">
        <v>12</v>
      </c>
      <c r="CW457" s="11" t="s">
        <v>5599</v>
      </c>
      <c r="CX457" s="103">
        <v>16</v>
      </c>
      <c r="CY457" s="11">
        <v>19</v>
      </c>
      <c r="CZ457" s="42">
        <v>1.5</v>
      </c>
      <c r="DA457" s="107">
        <v>400</v>
      </c>
      <c r="DB457" s="18">
        <v>25.5</v>
      </c>
      <c r="DC457" s="18">
        <v>2.5</v>
      </c>
      <c r="DD457" s="18">
        <v>18.5</v>
      </c>
      <c r="DE457" s="11">
        <v>1.375</v>
      </c>
      <c r="DF457" s="11">
        <v>20</v>
      </c>
      <c r="DG457" s="11">
        <v>1.5</v>
      </c>
      <c r="DH457" s="11">
        <v>22.5</v>
      </c>
      <c r="DI457" s="42">
        <v>18</v>
      </c>
      <c r="DJ457" s="11">
        <v>416</v>
      </c>
      <c r="DK457" s="43" t="s">
        <v>5186</v>
      </c>
      <c r="DL457" s="90" t="s">
        <v>3796</v>
      </c>
      <c r="DM457" s="18">
        <v>0</v>
      </c>
      <c r="DN457" s="18" t="s">
        <v>5600</v>
      </c>
      <c r="DO457" t="s">
        <v>5108</v>
      </c>
      <c r="DP457">
        <v>16776960</v>
      </c>
      <c r="DQ457" t="s">
        <v>5598</v>
      </c>
      <c r="DR457" s="16" t="s">
        <v>290</v>
      </c>
    </row>
    <row r="458" spans="1:122" x14ac:dyDescent="0.35">
      <c r="A458" s="158" t="s">
        <v>564</v>
      </c>
      <c r="B458" s="11">
        <v>14</v>
      </c>
      <c r="C458">
        <v>80</v>
      </c>
      <c r="D458" t="s">
        <v>3</v>
      </c>
      <c r="E458" s="21" t="s">
        <v>565</v>
      </c>
      <c r="F458" s="11">
        <v>14</v>
      </c>
      <c r="G458" s="13">
        <v>12.5</v>
      </c>
      <c r="H458" s="11">
        <v>0.75</v>
      </c>
      <c r="I458" t="s">
        <v>290</v>
      </c>
      <c r="J458">
        <v>80</v>
      </c>
      <c r="K458" s="21" t="s">
        <v>290</v>
      </c>
      <c r="L458" s="1" t="s">
        <v>3</v>
      </c>
      <c r="M458" t="s">
        <v>290</v>
      </c>
      <c r="N458" s="159" t="s">
        <v>290</v>
      </c>
      <c r="P458" s="18" t="s">
        <v>290</v>
      </c>
      <c r="Q458" s="18" t="s">
        <v>290</v>
      </c>
      <c r="S458" t="s">
        <v>290</v>
      </c>
      <c r="T458" t="s">
        <v>290</v>
      </c>
      <c r="V458" t="s">
        <v>290</v>
      </c>
      <c r="X458" s="158" t="s">
        <v>564</v>
      </c>
      <c r="Y458" s="11">
        <v>14</v>
      </c>
      <c r="Z458">
        <v>80</v>
      </c>
      <c r="AA458" t="s">
        <v>3</v>
      </c>
      <c r="AB458" s="21" t="s">
        <v>566</v>
      </c>
      <c r="AC458" s="11">
        <v>14</v>
      </c>
      <c r="AD458" s="13">
        <v>12.5</v>
      </c>
      <c r="AE458" s="11">
        <v>0.75</v>
      </c>
      <c r="AF458" t="s">
        <v>290</v>
      </c>
      <c r="AG458">
        <v>80</v>
      </c>
      <c r="AH458" s="21" t="s">
        <v>290</v>
      </c>
      <c r="AI458" s="1" t="s">
        <v>3</v>
      </c>
      <c r="AJ458" t="s">
        <v>290</v>
      </c>
      <c r="AK458" s="159" t="s">
        <v>290</v>
      </c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51"/>
      <c r="CO458" t="s">
        <v>4276</v>
      </c>
      <c r="CP458">
        <v>4.3099999999999996</v>
      </c>
      <c r="CR458" t="s">
        <v>5656</v>
      </c>
      <c r="CS458" s="16" t="s">
        <v>290</v>
      </c>
      <c r="CT458" s="14">
        <v>400</v>
      </c>
      <c r="CU458" s="14">
        <v>16</v>
      </c>
      <c r="CV458" s="98">
        <v>14</v>
      </c>
      <c r="CW458" s="98" t="s">
        <v>5599</v>
      </c>
      <c r="CX458" s="103">
        <v>16</v>
      </c>
      <c r="CY458" s="11">
        <v>19</v>
      </c>
      <c r="CZ458" s="42">
        <v>1.5</v>
      </c>
      <c r="DA458" s="107">
        <v>400</v>
      </c>
      <c r="DB458" s="18">
        <v>25.5</v>
      </c>
      <c r="DC458" s="18">
        <v>2.5</v>
      </c>
      <c r="DD458" s="18">
        <v>18.5</v>
      </c>
      <c r="DE458" s="11">
        <v>1.375</v>
      </c>
      <c r="DF458" s="11">
        <v>20</v>
      </c>
      <c r="DG458" s="11">
        <v>1.5</v>
      </c>
      <c r="DH458" s="11">
        <v>22.5</v>
      </c>
      <c r="DI458" s="42">
        <v>18</v>
      </c>
      <c r="DJ458" s="11" t="s">
        <v>174</v>
      </c>
      <c r="DK458" s="43" t="s">
        <v>5186</v>
      </c>
      <c r="DL458" s="90" t="s">
        <v>3796</v>
      </c>
      <c r="DM458" s="18">
        <v>0</v>
      </c>
      <c r="DN458" s="18" t="s">
        <v>5600</v>
      </c>
      <c r="DO458" t="s">
        <v>5108</v>
      </c>
      <c r="DP458">
        <v>16776960</v>
      </c>
      <c r="DQ458" t="s">
        <v>5598</v>
      </c>
      <c r="DR458" s="16" t="s">
        <v>290</v>
      </c>
    </row>
    <row r="459" spans="1:122" x14ac:dyDescent="0.35">
      <c r="A459" s="158" t="s">
        <v>567</v>
      </c>
      <c r="B459" s="11">
        <v>14</v>
      </c>
      <c r="C459">
        <v>100</v>
      </c>
      <c r="D459" t="s">
        <v>3</v>
      </c>
      <c r="E459" s="21" t="s">
        <v>290</v>
      </c>
      <c r="F459" s="11">
        <v>14</v>
      </c>
      <c r="G459" s="13">
        <v>12.125999999999999</v>
      </c>
      <c r="H459" s="11">
        <v>0.93700000000000006</v>
      </c>
      <c r="I459" t="s">
        <v>290</v>
      </c>
      <c r="J459">
        <v>100</v>
      </c>
      <c r="K459" s="21" t="s">
        <v>290</v>
      </c>
      <c r="L459" s="1" t="s">
        <v>3</v>
      </c>
      <c r="M459" t="s">
        <v>290</v>
      </c>
      <c r="N459" s="159" t="s">
        <v>290</v>
      </c>
      <c r="P459" s="18" t="s">
        <v>290</v>
      </c>
      <c r="Q459" s="18" t="s">
        <v>290</v>
      </c>
      <c r="S459" t="s">
        <v>290</v>
      </c>
      <c r="T459" t="s">
        <v>290</v>
      </c>
      <c r="V459" t="s">
        <v>290</v>
      </c>
      <c r="X459" s="158" t="s">
        <v>567</v>
      </c>
      <c r="Y459" s="11">
        <v>14</v>
      </c>
      <c r="Z459">
        <v>100</v>
      </c>
      <c r="AA459" t="s">
        <v>3</v>
      </c>
      <c r="AB459" s="21" t="s">
        <v>290</v>
      </c>
      <c r="AC459" s="11">
        <v>14</v>
      </c>
      <c r="AD459" s="13">
        <v>12.125999999999999</v>
      </c>
      <c r="AE459" s="11">
        <v>0.93700000000000006</v>
      </c>
      <c r="AF459" t="s">
        <v>290</v>
      </c>
      <c r="AG459">
        <v>100</v>
      </c>
      <c r="AH459" s="21" t="s">
        <v>290</v>
      </c>
      <c r="AI459" s="1" t="s">
        <v>3</v>
      </c>
      <c r="AJ459" t="s">
        <v>290</v>
      </c>
      <c r="AK459" s="159" t="s">
        <v>290</v>
      </c>
      <c r="CC459" s="4"/>
      <c r="CD459" s="51"/>
      <c r="CE459" s="51"/>
      <c r="CF459" s="51"/>
      <c r="CG459" s="51"/>
      <c r="CH459" s="51"/>
      <c r="CI459" s="51"/>
      <c r="CJ459" s="51"/>
      <c r="CK459" s="51"/>
      <c r="CO459" t="s">
        <v>4277</v>
      </c>
      <c r="CP459">
        <v>4.3099999999999996</v>
      </c>
      <c r="CR459" t="s">
        <v>5657</v>
      </c>
      <c r="CS459" s="16" t="s">
        <v>290</v>
      </c>
      <c r="CT459" s="14">
        <v>400</v>
      </c>
      <c r="CU459" s="14">
        <v>16</v>
      </c>
      <c r="CV459" s="98">
        <v>16</v>
      </c>
      <c r="CW459" s="98" t="s">
        <v>5599</v>
      </c>
      <c r="CX459" s="103">
        <v>16</v>
      </c>
      <c r="CY459" s="11">
        <v>19</v>
      </c>
      <c r="CZ459" s="42">
        <v>1.5</v>
      </c>
      <c r="DA459" s="107">
        <v>400</v>
      </c>
      <c r="DB459" s="18">
        <v>25.5</v>
      </c>
      <c r="DC459" s="18">
        <v>2.5</v>
      </c>
      <c r="DD459" s="18">
        <v>18.5</v>
      </c>
      <c r="DE459" s="11">
        <v>1.375</v>
      </c>
      <c r="DF459" s="11">
        <v>20</v>
      </c>
      <c r="DG459" s="11">
        <v>1.5</v>
      </c>
      <c r="DH459" s="11">
        <v>22.5</v>
      </c>
      <c r="DI459" s="42">
        <v>18</v>
      </c>
      <c r="DJ459" s="11" t="s">
        <v>174</v>
      </c>
      <c r="DK459" s="43" t="s">
        <v>5186</v>
      </c>
      <c r="DL459" s="90" t="s">
        <v>3796</v>
      </c>
      <c r="DM459" s="18">
        <v>0</v>
      </c>
      <c r="DN459" s="18" t="s">
        <v>5600</v>
      </c>
      <c r="DO459" t="s">
        <v>5108</v>
      </c>
      <c r="DP459">
        <v>16776960</v>
      </c>
      <c r="DQ459" t="s">
        <v>5598</v>
      </c>
      <c r="DR459" s="16" t="s">
        <v>290</v>
      </c>
    </row>
    <row r="460" spans="1:122" x14ac:dyDescent="0.35">
      <c r="A460" s="158" t="s">
        <v>568</v>
      </c>
      <c r="B460" s="11">
        <v>14</v>
      </c>
      <c r="C460">
        <v>120</v>
      </c>
      <c r="D460" t="s">
        <v>3</v>
      </c>
      <c r="E460" s="21" t="s">
        <v>290</v>
      </c>
      <c r="F460" s="11">
        <v>14</v>
      </c>
      <c r="G460" s="13">
        <v>11.814</v>
      </c>
      <c r="H460" s="11">
        <v>1.093</v>
      </c>
      <c r="I460" t="s">
        <v>290</v>
      </c>
      <c r="J460">
        <v>120</v>
      </c>
      <c r="K460" s="21" t="s">
        <v>290</v>
      </c>
      <c r="L460" s="1" t="s">
        <v>3</v>
      </c>
      <c r="M460" t="s">
        <v>290</v>
      </c>
      <c r="N460" s="159" t="s">
        <v>290</v>
      </c>
      <c r="P460" s="18" t="s">
        <v>290</v>
      </c>
      <c r="Q460" s="18" t="s">
        <v>290</v>
      </c>
      <c r="S460" t="s">
        <v>290</v>
      </c>
      <c r="T460" t="s">
        <v>290</v>
      </c>
      <c r="V460" t="s">
        <v>290</v>
      </c>
      <c r="X460" s="158" t="s">
        <v>568</v>
      </c>
      <c r="Y460" s="11">
        <v>14</v>
      </c>
      <c r="Z460">
        <v>120</v>
      </c>
      <c r="AA460" t="s">
        <v>3</v>
      </c>
      <c r="AB460" s="21" t="s">
        <v>290</v>
      </c>
      <c r="AC460" s="11">
        <v>14</v>
      </c>
      <c r="AD460" s="13">
        <v>11.814</v>
      </c>
      <c r="AE460" s="11">
        <v>1.093</v>
      </c>
      <c r="AF460" t="s">
        <v>290</v>
      </c>
      <c r="AG460">
        <v>120</v>
      </c>
      <c r="AH460" s="21" t="s">
        <v>290</v>
      </c>
      <c r="AI460" s="1" t="s">
        <v>3</v>
      </c>
      <c r="AJ460" t="s">
        <v>290</v>
      </c>
      <c r="AK460" s="159" t="s">
        <v>290</v>
      </c>
      <c r="CO460" t="s">
        <v>4278</v>
      </c>
      <c r="CP460">
        <v>4.87</v>
      </c>
      <c r="CR460" t="s">
        <v>5658</v>
      </c>
      <c r="CS460" s="16" t="s">
        <v>290</v>
      </c>
      <c r="CT460" s="14">
        <v>400</v>
      </c>
      <c r="CU460" s="14">
        <v>16</v>
      </c>
      <c r="CV460" s="98">
        <v>18</v>
      </c>
      <c r="CW460" s="98" t="s">
        <v>5599</v>
      </c>
      <c r="CX460" s="103">
        <v>16</v>
      </c>
      <c r="CY460" s="11">
        <v>19</v>
      </c>
      <c r="CZ460" s="42">
        <v>1.5</v>
      </c>
      <c r="DA460" s="107">
        <v>400</v>
      </c>
      <c r="DB460" s="18">
        <v>25.5</v>
      </c>
      <c r="DC460" s="18">
        <v>2.5</v>
      </c>
      <c r="DD460" s="18">
        <v>18.5</v>
      </c>
      <c r="DE460" s="11">
        <v>1.375</v>
      </c>
      <c r="DF460" s="11">
        <v>20</v>
      </c>
      <c r="DG460" s="11">
        <v>1.5</v>
      </c>
      <c r="DH460" s="11">
        <v>22.5</v>
      </c>
      <c r="DI460" s="42">
        <v>18</v>
      </c>
      <c r="DJ460" s="11" t="s">
        <v>174</v>
      </c>
      <c r="DK460" s="43" t="s">
        <v>5186</v>
      </c>
      <c r="DL460" s="90" t="s">
        <v>3796</v>
      </c>
      <c r="DM460" s="18">
        <v>0</v>
      </c>
      <c r="DN460" s="18" t="s">
        <v>5600</v>
      </c>
      <c r="DO460" t="s">
        <v>5108</v>
      </c>
      <c r="DP460">
        <v>16776960</v>
      </c>
      <c r="DQ460" t="s">
        <v>5598</v>
      </c>
      <c r="DR460" s="16" t="s">
        <v>290</v>
      </c>
    </row>
    <row r="461" spans="1:122" x14ac:dyDescent="0.35">
      <c r="A461" s="158" t="s">
        <v>569</v>
      </c>
      <c r="B461" s="11">
        <v>14</v>
      </c>
      <c r="C461">
        <v>140</v>
      </c>
      <c r="D461" t="s">
        <v>3</v>
      </c>
      <c r="E461" s="21" t="s">
        <v>290</v>
      </c>
      <c r="F461" s="11">
        <v>14</v>
      </c>
      <c r="G461" s="13">
        <v>11.5</v>
      </c>
      <c r="H461" s="11">
        <v>1.25</v>
      </c>
      <c r="I461" t="s">
        <v>290</v>
      </c>
      <c r="J461">
        <v>140</v>
      </c>
      <c r="K461" s="21" t="s">
        <v>290</v>
      </c>
      <c r="L461" s="1" t="s">
        <v>3</v>
      </c>
      <c r="M461" t="s">
        <v>290</v>
      </c>
      <c r="N461" s="159" t="s">
        <v>290</v>
      </c>
      <c r="P461" s="18" t="s">
        <v>290</v>
      </c>
      <c r="Q461" s="18" t="s">
        <v>290</v>
      </c>
      <c r="S461" t="s">
        <v>290</v>
      </c>
      <c r="T461" t="s">
        <v>290</v>
      </c>
      <c r="V461" t="s">
        <v>290</v>
      </c>
      <c r="X461" s="158" t="s">
        <v>569</v>
      </c>
      <c r="Y461" s="11">
        <v>14</v>
      </c>
      <c r="Z461">
        <v>140</v>
      </c>
      <c r="AA461" t="s">
        <v>3</v>
      </c>
      <c r="AB461" s="21" t="s">
        <v>290</v>
      </c>
      <c r="AC461" s="11">
        <v>14</v>
      </c>
      <c r="AD461" s="13">
        <v>11.5</v>
      </c>
      <c r="AE461" s="11">
        <v>1.25</v>
      </c>
      <c r="AF461" t="s">
        <v>290</v>
      </c>
      <c r="AG461">
        <v>140</v>
      </c>
      <c r="AH461" s="21" t="s">
        <v>290</v>
      </c>
      <c r="AI461" s="1" t="s">
        <v>3</v>
      </c>
      <c r="AJ461" t="s">
        <v>290</v>
      </c>
      <c r="AK461" s="159" t="s">
        <v>290</v>
      </c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51"/>
      <c r="CO461" t="s">
        <v>4279</v>
      </c>
      <c r="CP461">
        <v>4.87</v>
      </c>
      <c r="CR461" t="s">
        <v>5659</v>
      </c>
      <c r="CS461" s="16" t="s">
        <v>290</v>
      </c>
      <c r="CT461" s="49">
        <v>400</v>
      </c>
      <c r="CU461" s="49">
        <v>16</v>
      </c>
      <c r="CV461" s="99">
        <v>20</v>
      </c>
      <c r="CW461" s="99" t="s">
        <v>5599</v>
      </c>
      <c r="CX461" s="105">
        <v>16</v>
      </c>
      <c r="CY461" s="2">
        <v>19</v>
      </c>
      <c r="CZ461" s="50">
        <v>1.5</v>
      </c>
      <c r="DA461" s="107">
        <v>400</v>
      </c>
      <c r="DB461" s="51">
        <v>25.5</v>
      </c>
      <c r="DC461" s="51">
        <v>2.5</v>
      </c>
      <c r="DD461" s="51">
        <v>18.5</v>
      </c>
      <c r="DE461" s="2">
        <v>1.375</v>
      </c>
      <c r="DF461" s="2">
        <v>20</v>
      </c>
      <c r="DG461" s="2">
        <v>1.5</v>
      </c>
      <c r="DH461" s="2">
        <v>22.5</v>
      </c>
      <c r="DI461" s="50">
        <v>18</v>
      </c>
      <c r="DJ461" s="2" t="s">
        <v>174</v>
      </c>
      <c r="DK461" s="43" t="s">
        <v>5186</v>
      </c>
      <c r="DL461" s="90" t="s">
        <v>3796</v>
      </c>
      <c r="DM461" s="18">
        <v>0</v>
      </c>
      <c r="DN461" s="18" t="s">
        <v>5600</v>
      </c>
      <c r="DO461" t="s">
        <v>5108</v>
      </c>
      <c r="DP461">
        <v>16776960</v>
      </c>
      <c r="DQ461" t="s">
        <v>5598</v>
      </c>
      <c r="DR461" s="16" t="s">
        <v>290</v>
      </c>
    </row>
    <row r="462" spans="1:122" x14ac:dyDescent="0.35">
      <c r="A462" s="158" t="s">
        <v>570</v>
      </c>
      <c r="B462" s="11">
        <v>14</v>
      </c>
      <c r="C462" s="11">
        <v>160</v>
      </c>
      <c r="D462" t="s">
        <v>3</v>
      </c>
      <c r="E462" s="21" t="s">
        <v>290</v>
      </c>
      <c r="F462" s="11">
        <v>14</v>
      </c>
      <c r="G462" s="13">
        <v>11.188000000000001</v>
      </c>
      <c r="H462" s="11">
        <v>1.4059999999999999</v>
      </c>
      <c r="I462" t="s">
        <v>290</v>
      </c>
      <c r="J462" s="11">
        <v>160</v>
      </c>
      <c r="K462" s="21" t="s">
        <v>290</v>
      </c>
      <c r="L462" s="1" t="s">
        <v>3</v>
      </c>
      <c r="M462" t="s">
        <v>290</v>
      </c>
      <c r="N462" s="159" t="s">
        <v>290</v>
      </c>
      <c r="P462" s="18" t="s">
        <v>290</v>
      </c>
      <c r="Q462" s="18" t="s">
        <v>290</v>
      </c>
      <c r="S462" t="s">
        <v>290</v>
      </c>
      <c r="T462" t="s">
        <v>290</v>
      </c>
      <c r="V462" t="s">
        <v>290</v>
      </c>
      <c r="X462" s="158" t="s">
        <v>570</v>
      </c>
      <c r="Y462" s="11">
        <v>14</v>
      </c>
      <c r="Z462" s="11">
        <v>160</v>
      </c>
      <c r="AA462" t="s">
        <v>3</v>
      </c>
      <c r="AB462" s="21" t="s">
        <v>290</v>
      </c>
      <c r="AC462" s="11">
        <v>14</v>
      </c>
      <c r="AD462" s="13">
        <v>11.188000000000001</v>
      </c>
      <c r="AE462" s="11">
        <v>1.4059999999999999</v>
      </c>
      <c r="AF462" t="s">
        <v>290</v>
      </c>
      <c r="AG462" s="11">
        <v>160</v>
      </c>
      <c r="AH462" s="21" t="s">
        <v>290</v>
      </c>
      <c r="AI462" s="1" t="s">
        <v>3</v>
      </c>
      <c r="AJ462" t="s">
        <v>290</v>
      </c>
      <c r="AK462" s="159" t="s">
        <v>290</v>
      </c>
      <c r="CC462" s="4"/>
      <c r="CD462" s="51"/>
      <c r="CE462" s="51"/>
      <c r="CF462" s="51"/>
      <c r="CG462" s="51"/>
      <c r="CH462" s="51"/>
      <c r="CI462" s="51"/>
      <c r="CJ462" s="51"/>
      <c r="CK462" s="51"/>
      <c r="CO462" t="s">
        <v>4280</v>
      </c>
      <c r="CP462">
        <v>4.87</v>
      </c>
      <c r="CR462" t="s">
        <v>5660</v>
      </c>
      <c r="CS462" s="16" t="s">
        <v>290</v>
      </c>
      <c r="CT462" s="14">
        <v>400</v>
      </c>
      <c r="CU462" s="14">
        <v>18</v>
      </c>
      <c r="CV462" s="11">
        <v>12</v>
      </c>
      <c r="CW462" s="11" t="s">
        <v>5599</v>
      </c>
      <c r="CX462" s="103">
        <v>18</v>
      </c>
      <c r="CY462" s="11">
        <v>21</v>
      </c>
      <c r="CZ462" s="42">
        <v>1.5</v>
      </c>
      <c r="DA462" s="107">
        <v>400</v>
      </c>
      <c r="DB462" s="18">
        <v>28</v>
      </c>
      <c r="DC462" s="18">
        <v>2.625</v>
      </c>
      <c r="DD462" s="18">
        <v>21</v>
      </c>
      <c r="DE462" s="11">
        <v>1.375</v>
      </c>
      <c r="DF462" s="11">
        <v>24</v>
      </c>
      <c r="DG462" s="11">
        <v>1.5</v>
      </c>
      <c r="DH462" s="11">
        <v>24.75</v>
      </c>
      <c r="DI462" s="42">
        <v>15</v>
      </c>
      <c r="DJ462" s="11">
        <v>481</v>
      </c>
      <c r="DK462" s="43" t="s">
        <v>5192</v>
      </c>
      <c r="DL462" s="90" t="s">
        <v>3796</v>
      </c>
      <c r="DM462" s="18">
        <v>0</v>
      </c>
      <c r="DN462" s="18" t="s">
        <v>5600</v>
      </c>
      <c r="DO462" t="s">
        <v>5111</v>
      </c>
      <c r="DP462">
        <v>16711935</v>
      </c>
      <c r="DQ462" t="s">
        <v>5598</v>
      </c>
      <c r="DR462" s="16" t="s">
        <v>290</v>
      </c>
    </row>
    <row r="463" spans="1:122" x14ac:dyDescent="0.35">
      <c r="A463" s="160" t="s">
        <v>571</v>
      </c>
      <c r="B463" s="2">
        <v>14</v>
      </c>
      <c r="C463" s="2" t="s">
        <v>272</v>
      </c>
      <c r="D463" s="4" t="s">
        <v>3</v>
      </c>
      <c r="E463" s="22" t="s">
        <v>290</v>
      </c>
      <c r="F463" s="2">
        <v>14</v>
      </c>
      <c r="G463" s="5">
        <v>13</v>
      </c>
      <c r="H463" s="2">
        <v>0.5</v>
      </c>
      <c r="I463" s="4" t="s">
        <v>272</v>
      </c>
      <c r="J463" s="2">
        <v>2</v>
      </c>
      <c r="K463" s="22" t="s">
        <v>290</v>
      </c>
      <c r="L463" s="6" t="s">
        <v>3</v>
      </c>
      <c r="M463" s="4" t="s">
        <v>290</v>
      </c>
      <c r="N463" s="161" t="s">
        <v>290</v>
      </c>
      <c r="P463" s="18" t="s">
        <v>290</v>
      </c>
      <c r="Q463" s="18" t="s">
        <v>290</v>
      </c>
      <c r="S463" t="s">
        <v>290</v>
      </c>
      <c r="T463" t="s">
        <v>290</v>
      </c>
      <c r="V463" t="s">
        <v>290</v>
      </c>
      <c r="X463" s="160" t="s">
        <v>571</v>
      </c>
      <c r="Y463" s="2">
        <v>14</v>
      </c>
      <c r="Z463" s="2" t="s">
        <v>272</v>
      </c>
      <c r="AA463" s="4" t="s">
        <v>3</v>
      </c>
      <c r="AB463" s="22" t="s">
        <v>290</v>
      </c>
      <c r="AC463" s="2">
        <v>14</v>
      </c>
      <c r="AD463" s="5">
        <v>13</v>
      </c>
      <c r="AE463" s="2">
        <v>0.5</v>
      </c>
      <c r="AF463" s="4" t="s">
        <v>272</v>
      </c>
      <c r="AG463" s="2">
        <v>2</v>
      </c>
      <c r="AH463" s="22" t="s">
        <v>290</v>
      </c>
      <c r="AI463" s="6" t="s">
        <v>3</v>
      </c>
      <c r="AJ463" s="4" t="s">
        <v>290</v>
      </c>
      <c r="AK463" s="161" t="s">
        <v>290</v>
      </c>
      <c r="CO463" t="s">
        <v>4281</v>
      </c>
      <c r="CP463">
        <v>4.87</v>
      </c>
      <c r="CR463" t="s">
        <v>5661</v>
      </c>
      <c r="CS463" s="16" t="s">
        <v>290</v>
      </c>
      <c r="CT463" s="14">
        <v>400</v>
      </c>
      <c r="CU463" s="14">
        <v>18</v>
      </c>
      <c r="CV463" s="98">
        <v>14</v>
      </c>
      <c r="CW463" s="98" t="s">
        <v>5599</v>
      </c>
      <c r="CX463" s="103">
        <v>18</v>
      </c>
      <c r="CY463" s="11">
        <v>21</v>
      </c>
      <c r="CZ463" s="42">
        <v>1.5</v>
      </c>
      <c r="DA463" s="107">
        <v>400</v>
      </c>
      <c r="DB463" s="18">
        <v>28</v>
      </c>
      <c r="DC463" s="18">
        <v>2.625</v>
      </c>
      <c r="DD463" s="18">
        <v>21</v>
      </c>
      <c r="DE463" s="11">
        <v>1.375</v>
      </c>
      <c r="DF463" s="11">
        <v>24</v>
      </c>
      <c r="DG463" s="11">
        <v>1.5</v>
      </c>
      <c r="DH463" s="11">
        <v>24.75</v>
      </c>
      <c r="DI463" s="42">
        <v>15</v>
      </c>
      <c r="DJ463" s="11" t="s">
        <v>174</v>
      </c>
      <c r="DK463" s="43" t="s">
        <v>5192</v>
      </c>
      <c r="DL463" s="90" t="s">
        <v>3796</v>
      </c>
      <c r="DM463" s="18">
        <v>0</v>
      </c>
      <c r="DN463" s="18" t="s">
        <v>5600</v>
      </c>
      <c r="DO463" t="s">
        <v>5111</v>
      </c>
      <c r="DP463">
        <v>16711935</v>
      </c>
      <c r="DQ463" t="s">
        <v>5598</v>
      </c>
      <c r="DR463" s="16" t="s">
        <v>290</v>
      </c>
    </row>
    <row r="464" spans="1:122" x14ac:dyDescent="0.35">
      <c r="A464" s="156" t="s">
        <v>572</v>
      </c>
      <c r="B464" s="11">
        <v>16</v>
      </c>
      <c r="C464" s="11">
        <v>10</v>
      </c>
      <c r="D464" t="s">
        <v>3</v>
      </c>
      <c r="E464" s="21" t="s">
        <v>290</v>
      </c>
      <c r="F464" s="11">
        <v>16</v>
      </c>
      <c r="G464" s="13">
        <v>15.5</v>
      </c>
      <c r="H464" s="11">
        <v>0.25</v>
      </c>
      <c r="I464" t="s">
        <v>290</v>
      </c>
      <c r="J464" s="11">
        <v>10</v>
      </c>
      <c r="K464" s="21" t="s">
        <v>290</v>
      </c>
      <c r="L464" s="11" t="s">
        <v>3</v>
      </c>
      <c r="M464" t="s">
        <v>290</v>
      </c>
      <c r="N464" s="159" t="s">
        <v>290</v>
      </c>
      <c r="P464" s="18" t="s">
        <v>290</v>
      </c>
      <c r="Q464" s="18" t="s">
        <v>290</v>
      </c>
      <c r="S464" t="s">
        <v>290</v>
      </c>
      <c r="T464" t="s">
        <v>290</v>
      </c>
      <c r="V464" t="s">
        <v>290</v>
      </c>
      <c r="X464" s="156" t="s">
        <v>572</v>
      </c>
      <c r="Y464" s="11">
        <v>16</v>
      </c>
      <c r="Z464" s="11">
        <v>10</v>
      </c>
      <c r="AA464" t="s">
        <v>3</v>
      </c>
      <c r="AB464" s="21" t="s">
        <v>290</v>
      </c>
      <c r="AC464" s="11">
        <v>16</v>
      </c>
      <c r="AD464" s="13">
        <v>15.5</v>
      </c>
      <c r="AE464" s="11">
        <v>0.25</v>
      </c>
      <c r="AF464" t="s">
        <v>290</v>
      </c>
      <c r="AG464" s="11">
        <v>10</v>
      </c>
      <c r="AH464" s="21" t="s">
        <v>290</v>
      </c>
      <c r="AI464" s="11" t="s">
        <v>3</v>
      </c>
      <c r="AJ464" t="s">
        <v>290</v>
      </c>
      <c r="AK464" s="159" t="s">
        <v>290</v>
      </c>
      <c r="CO464" t="s">
        <v>4282</v>
      </c>
      <c r="CP464">
        <v>4.87</v>
      </c>
      <c r="CR464" t="s">
        <v>5662</v>
      </c>
      <c r="CS464" s="16" t="s">
        <v>290</v>
      </c>
      <c r="CT464" s="14">
        <v>400</v>
      </c>
      <c r="CU464" s="14">
        <v>18</v>
      </c>
      <c r="CV464" s="98">
        <v>16</v>
      </c>
      <c r="CW464" s="98" t="s">
        <v>5599</v>
      </c>
      <c r="CX464" s="103">
        <v>18</v>
      </c>
      <c r="CY464" s="11">
        <v>21</v>
      </c>
      <c r="CZ464" s="42">
        <v>1.5</v>
      </c>
      <c r="DA464" s="107">
        <v>400</v>
      </c>
      <c r="DB464" s="18">
        <v>28</v>
      </c>
      <c r="DC464" s="18">
        <v>2.625</v>
      </c>
      <c r="DD464" s="18">
        <v>21</v>
      </c>
      <c r="DE464" s="11">
        <v>1.375</v>
      </c>
      <c r="DF464" s="11">
        <v>24</v>
      </c>
      <c r="DG464" s="11">
        <v>1.5</v>
      </c>
      <c r="DH464" s="11">
        <v>24.75</v>
      </c>
      <c r="DI464" s="42">
        <v>15</v>
      </c>
      <c r="DJ464" s="11" t="s">
        <v>174</v>
      </c>
      <c r="DK464" s="43" t="s">
        <v>5192</v>
      </c>
      <c r="DL464" s="90" t="s">
        <v>3796</v>
      </c>
      <c r="DM464" s="18">
        <v>0</v>
      </c>
      <c r="DN464" s="18" t="s">
        <v>5600</v>
      </c>
      <c r="DO464" t="s">
        <v>5111</v>
      </c>
      <c r="DP464">
        <v>16711935</v>
      </c>
      <c r="DQ464" t="s">
        <v>5598</v>
      </c>
      <c r="DR464" s="16" t="s">
        <v>290</v>
      </c>
    </row>
    <row r="465" spans="1:122" x14ac:dyDescent="0.35">
      <c r="A465" s="158" t="s">
        <v>573</v>
      </c>
      <c r="B465" s="11">
        <v>16</v>
      </c>
      <c r="C465" s="11">
        <v>20</v>
      </c>
      <c r="D465" t="s">
        <v>3</v>
      </c>
      <c r="E465" s="21" t="s">
        <v>290</v>
      </c>
      <c r="F465" s="11">
        <v>16</v>
      </c>
      <c r="G465" s="13">
        <v>15.375999999999999</v>
      </c>
      <c r="H465" s="11">
        <v>0.312</v>
      </c>
      <c r="I465" t="s">
        <v>290</v>
      </c>
      <c r="J465" s="11">
        <v>20</v>
      </c>
      <c r="K465" s="21" t="s">
        <v>290</v>
      </c>
      <c r="L465" s="1" t="s">
        <v>3</v>
      </c>
      <c r="M465" t="s">
        <v>290</v>
      </c>
      <c r="N465" s="159" t="s">
        <v>290</v>
      </c>
      <c r="P465" s="18" t="s">
        <v>290</v>
      </c>
      <c r="Q465" s="18" t="s">
        <v>290</v>
      </c>
      <c r="S465" t="s">
        <v>290</v>
      </c>
      <c r="T465" t="s">
        <v>290</v>
      </c>
      <c r="V465" t="s">
        <v>290</v>
      </c>
      <c r="X465" s="158" t="s">
        <v>573</v>
      </c>
      <c r="Y465" s="11">
        <v>16</v>
      </c>
      <c r="Z465" s="11">
        <v>20</v>
      </c>
      <c r="AA465" t="s">
        <v>3</v>
      </c>
      <c r="AB465" s="21" t="s">
        <v>290</v>
      </c>
      <c r="AC465" s="11">
        <v>16</v>
      </c>
      <c r="AD465" s="13">
        <v>15.375999999999999</v>
      </c>
      <c r="AE465" s="11">
        <v>0.312</v>
      </c>
      <c r="AF465" t="s">
        <v>290</v>
      </c>
      <c r="AG465" s="11">
        <v>20</v>
      </c>
      <c r="AH465" s="21" t="s">
        <v>290</v>
      </c>
      <c r="AI465" s="1" t="s">
        <v>3</v>
      </c>
      <c r="AJ465" t="s">
        <v>290</v>
      </c>
      <c r="AK465" s="159" t="s">
        <v>290</v>
      </c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51"/>
      <c r="CO465" t="s">
        <v>4283</v>
      </c>
      <c r="CP465">
        <v>4.87</v>
      </c>
      <c r="CR465" t="s">
        <v>5663</v>
      </c>
      <c r="CS465" s="16" t="s">
        <v>290</v>
      </c>
      <c r="CT465" s="14">
        <v>400</v>
      </c>
      <c r="CU465" s="14">
        <v>18</v>
      </c>
      <c r="CV465" s="98">
        <v>18</v>
      </c>
      <c r="CW465" s="98" t="s">
        <v>5599</v>
      </c>
      <c r="CX465" s="103">
        <v>18</v>
      </c>
      <c r="CY465" s="11">
        <v>21</v>
      </c>
      <c r="CZ465" s="42">
        <v>1.5</v>
      </c>
      <c r="DA465" s="107">
        <v>400</v>
      </c>
      <c r="DB465" s="18">
        <v>28</v>
      </c>
      <c r="DC465" s="18">
        <v>2.625</v>
      </c>
      <c r="DD465" s="18">
        <v>21</v>
      </c>
      <c r="DE465" s="11">
        <v>1.375</v>
      </c>
      <c r="DF465" s="11">
        <v>24</v>
      </c>
      <c r="DG465" s="11">
        <v>1.5</v>
      </c>
      <c r="DH465" s="11">
        <v>24.75</v>
      </c>
      <c r="DI465" s="42">
        <v>15</v>
      </c>
      <c r="DJ465" s="11" t="s">
        <v>174</v>
      </c>
      <c r="DK465" s="43" t="s">
        <v>5192</v>
      </c>
      <c r="DL465" s="90" t="s">
        <v>3796</v>
      </c>
      <c r="DM465" s="18">
        <v>0</v>
      </c>
      <c r="DN465" s="18" t="s">
        <v>5600</v>
      </c>
      <c r="DO465" t="s">
        <v>5111</v>
      </c>
      <c r="DP465">
        <v>16711935</v>
      </c>
      <c r="DQ465" t="s">
        <v>5598</v>
      </c>
      <c r="DR465" s="16" t="s">
        <v>290</v>
      </c>
    </row>
    <row r="466" spans="1:122" x14ac:dyDescent="0.35">
      <c r="A466" s="158" t="s">
        <v>574</v>
      </c>
      <c r="B466" s="11">
        <v>16</v>
      </c>
      <c r="C466">
        <v>30</v>
      </c>
      <c r="D466" t="s">
        <v>3</v>
      </c>
      <c r="E466" s="21" t="s">
        <v>290</v>
      </c>
      <c r="F466" s="11">
        <v>16</v>
      </c>
      <c r="G466" s="13">
        <v>15.25</v>
      </c>
      <c r="H466" s="11">
        <v>0.375</v>
      </c>
      <c r="I466" t="s">
        <v>290</v>
      </c>
      <c r="J466">
        <v>30</v>
      </c>
      <c r="K466" s="21" t="s">
        <v>290</v>
      </c>
      <c r="L466" s="1" t="s">
        <v>3</v>
      </c>
      <c r="M466" t="s">
        <v>290</v>
      </c>
      <c r="N466" s="159" t="s">
        <v>290</v>
      </c>
      <c r="P466" s="18" t="s">
        <v>290</v>
      </c>
      <c r="Q466" s="18" t="s">
        <v>290</v>
      </c>
      <c r="S466" t="s">
        <v>290</v>
      </c>
      <c r="T466" t="s">
        <v>290</v>
      </c>
      <c r="V466" t="s">
        <v>290</v>
      </c>
      <c r="X466" s="158" t="s">
        <v>574</v>
      </c>
      <c r="Y466" s="11">
        <v>16</v>
      </c>
      <c r="Z466">
        <v>30</v>
      </c>
      <c r="AA466" t="s">
        <v>3</v>
      </c>
      <c r="AB466" s="21" t="s">
        <v>290</v>
      </c>
      <c r="AC466" s="11">
        <v>16</v>
      </c>
      <c r="AD466" s="13">
        <v>15.25</v>
      </c>
      <c r="AE466" s="11">
        <v>0.375</v>
      </c>
      <c r="AF466" t="s">
        <v>290</v>
      </c>
      <c r="AG466">
        <v>30</v>
      </c>
      <c r="AH466" s="21" t="s">
        <v>290</v>
      </c>
      <c r="AI466" s="1" t="s">
        <v>3</v>
      </c>
      <c r="AJ466" t="s">
        <v>290</v>
      </c>
      <c r="AK466" s="159" t="s">
        <v>290</v>
      </c>
      <c r="CC466" s="4"/>
      <c r="CD466" s="51"/>
      <c r="CE466" s="51"/>
      <c r="CF466" s="51"/>
      <c r="CG466" s="51"/>
      <c r="CH466" s="51"/>
      <c r="CI466" s="51"/>
      <c r="CJ466" s="51"/>
      <c r="CK466" s="51"/>
      <c r="CO466" t="s">
        <v>4284</v>
      </c>
      <c r="CP466">
        <v>4.87</v>
      </c>
      <c r="CR466" t="s">
        <v>5664</v>
      </c>
      <c r="CS466" s="16" t="s">
        <v>290</v>
      </c>
      <c r="CT466" s="49">
        <v>400</v>
      </c>
      <c r="CU466" s="49">
        <v>18</v>
      </c>
      <c r="CV466" s="99">
        <v>20</v>
      </c>
      <c r="CW466" s="99" t="s">
        <v>5599</v>
      </c>
      <c r="CX466" s="105">
        <v>18</v>
      </c>
      <c r="CY466" s="2">
        <v>21</v>
      </c>
      <c r="CZ466" s="50">
        <v>1.5</v>
      </c>
      <c r="DA466" s="107">
        <v>400</v>
      </c>
      <c r="DB466" s="51">
        <v>28</v>
      </c>
      <c r="DC466" s="51">
        <v>2.625</v>
      </c>
      <c r="DD466" s="51">
        <v>21</v>
      </c>
      <c r="DE466" s="2">
        <v>1.375</v>
      </c>
      <c r="DF466" s="2">
        <v>24</v>
      </c>
      <c r="DG466" s="2">
        <v>1.5</v>
      </c>
      <c r="DH466" s="2">
        <v>24.75</v>
      </c>
      <c r="DI466" s="50">
        <v>15</v>
      </c>
      <c r="DJ466" s="2" t="s">
        <v>174</v>
      </c>
      <c r="DK466" s="43" t="s">
        <v>5192</v>
      </c>
      <c r="DL466" s="90" t="s">
        <v>3796</v>
      </c>
      <c r="DM466" s="18">
        <v>0</v>
      </c>
      <c r="DN466" s="18" t="s">
        <v>5600</v>
      </c>
      <c r="DO466" t="s">
        <v>5111</v>
      </c>
      <c r="DP466">
        <v>16711935</v>
      </c>
      <c r="DQ466" t="s">
        <v>5598</v>
      </c>
      <c r="DR466" s="16" t="s">
        <v>290</v>
      </c>
    </row>
    <row r="467" spans="1:122" x14ac:dyDescent="0.35">
      <c r="A467" s="158" t="s">
        <v>575</v>
      </c>
      <c r="B467" s="11">
        <v>16</v>
      </c>
      <c r="C467">
        <v>40</v>
      </c>
      <c r="D467" t="s">
        <v>3</v>
      </c>
      <c r="E467" s="21" t="s">
        <v>290</v>
      </c>
      <c r="F467" s="11">
        <v>16</v>
      </c>
      <c r="G467" s="13">
        <v>15</v>
      </c>
      <c r="H467" s="11">
        <v>0.5</v>
      </c>
      <c r="I467" t="s">
        <v>290</v>
      </c>
      <c r="J467">
        <v>40</v>
      </c>
      <c r="K467" s="21" t="s">
        <v>290</v>
      </c>
      <c r="L467" s="1" t="s">
        <v>3</v>
      </c>
      <c r="M467" t="s">
        <v>290</v>
      </c>
      <c r="N467" s="159" t="s">
        <v>290</v>
      </c>
      <c r="P467" s="18" t="s">
        <v>290</v>
      </c>
      <c r="Q467" s="18" t="s">
        <v>290</v>
      </c>
      <c r="S467" t="s">
        <v>290</v>
      </c>
      <c r="T467" t="s">
        <v>290</v>
      </c>
      <c r="V467" t="s">
        <v>290</v>
      </c>
      <c r="X467" s="158" t="s">
        <v>575</v>
      </c>
      <c r="Y467" s="11">
        <v>16</v>
      </c>
      <c r="Z467">
        <v>40</v>
      </c>
      <c r="AA467" t="s">
        <v>3</v>
      </c>
      <c r="AB467" s="21" t="s">
        <v>290</v>
      </c>
      <c r="AC467" s="11">
        <v>16</v>
      </c>
      <c r="AD467" s="13">
        <v>15</v>
      </c>
      <c r="AE467" s="11">
        <v>0.5</v>
      </c>
      <c r="AF467" t="s">
        <v>290</v>
      </c>
      <c r="AG467">
        <v>40</v>
      </c>
      <c r="AH467" s="21" t="s">
        <v>290</v>
      </c>
      <c r="AI467" s="1" t="s">
        <v>3</v>
      </c>
      <c r="AJ467" t="s">
        <v>290</v>
      </c>
      <c r="AK467" s="159" t="s">
        <v>290</v>
      </c>
      <c r="CO467" t="s">
        <v>4285</v>
      </c>
      <c r="CP467">
        <v>4.87</v>
      </c>
      <c r="CR467" t="s">
        <v>5665</v>
      </c>
      <c r="CS467" s="16" t="s">
        <v>290</v>
      </c>
      <c r="CT467" s="14">
        <v>400</v>
      </c>
      <c r="CU467" s="14">
        <v>20</v>
      </c>
      <c r="CV467" s="11">
        <v>12</v>
      </c>
      <c r="CW467" s="11" t="s">
        <v>5599</v>
      </c>
      <c r="CX467" s="103">
        <v>20</v>
      </c>
      <c r="CY467" s="11">
        <v>23.125</v>
      </c>
      <c r="CZ467" s="42">
        <v>1.5625</v>
      </c>
      <c r="DA467" s="107">
        <v>400</v>
      </c>
      <c r="DB467" s="18">
        <v>30.5</v>
      </c>
      <c r="DC467" s="18">
        <v>2.75</v>
      </c>
      <c r="DD467" s="18">
        <v>23</v>
      </c>
      <c r="DE467" s="11">
        <v>1.5</v>
      </c>
      <c r="DF467" s="11">
        <v>24</v>
      </c>
      <c r="DG467" s="11">
        <v>1.625</v>
      </c>
      <c r="DH467" s="11">
        <v>27</v>
      </c>
      <c r="DI467" s="42">
        <v>15</v>
      </c>
      <c r="DJ467" s="11">
        <v>563</v>
      </c>
      <c r="DK467" s="43" t="s">
        <v>5198</v>
      </c>
      <c r="DL467" s="90" t="s">
        <v>3796</v>
      </c>
      <c r="DM467" s="18">
        <v>0</v>
      </c>
      <c r="DN467" s="18" t="s">
        <v>5600</v>
      </c>
      <c r="DO467" t="s">
        <v>5114</v>
      </c>
      <c r="DP467">
        <v>16744703</v>
      </c>
      <c r="DQ467" t="s">
        <v>5598</v>
      </c>
      <c r="DR467" s="16" t="s">
        <v>290</v>
      </c>
    </row>
    <row r="468" spans="1:122" x14ac:dyDescent="0.35">
      <c r="A468" s="158" t="s">
        <v>6723</v>
      </c>
      <c r="B468" s="11">
        <v>16</v>
      </c>
      <c r="C468" t="s">
        <v>6422</v>
      </c>
      <c r="D468" t="s">
        <v>3</v>
      </c>
      <c r="E468" s="21" t="s">
        <v>290</v>
      </c>
      <c r="F468" s="11">
        <v>16</v>
      </c>
      <c r="G468" s="12">
        <v>15.25</v>
      </c>
      <c r="H468" s="11">
        <v>0.375</v>
      </c>
      <c r="I468" t="s">
        <v>6422</v>
      </c>
      <c r="J468">
        <v>1</v>
      </c>
      <c r="K468" s="21" t="s">
        <v>290</v>
      </c>
      <c r="L468" s="1" t="s">
        <v>3</v>
      </c>
      <c r="M468" t="s">
        <v>290</v>
      </c>
      <c r="N468" s="159" t="s">
        <v>290</v>
      </c>
      <c r="P468" s="18" t="s">
        <v>290</v>
      </c>
      <c r="Q468" s="18" t="s">
        <v>290</v>
      </c>
      <c r="S468" t="s">
        <v>290</v>
      </c>
      <c r="T468" t="s">
        <v>290</v>
      </c>
      <c r="V468" t="s">
        <v>290</v>
      </c>
      <c r="X468" s="158" t="s">
        <v>6723</v>
      </c>
      <c r="Y468" s="11">
        <v>16</v>
      </c>
      <c r="Z468" t="s">
        <v>6422</v>
      </c>
      <c r="AA468" t="s">
        <v>3</v>
      </c>
      <c r="AB468" s="21" t="s">
        <v>290</v>
      </c>
      <c r="AC468" s="11">
        <v>16</v>
      </c>
      <c r="AD468" s="12">
        <v>15.25</v>
      </c>
      <c r="AE468" s="11">
        <v>0.375</v>
      </c>
      <c r="AF468" t="s">
        <v>6422</v>
      </c>
      <c r="AG468">
        <v>1</v>
      </c>
      <c r="AH468" s="21" t="s">
        <v>290</v>
      </c>
      <c r="AI468" s="1" t="s">
        <v>3</v>
      </c>
      <c r="AJ468" t="s">
        <v>290</v>
      </c>
      <c r="AK468" s="159" t="s">
        <v>290</v>
      </c>
      <c r="CO468" t="s">
        <v>4286</v>
      </c>
      <c r="CP468">
        <v>4.87</v>
      </c>
      <c r="CR468" t="s">
        <v>5666</v>
      </c>
      <c r="CS468" s="16" t="s">
        <v>290</v>
      </c>
      <c r="CT468" s="14">
        <v>400</v>
      </c>
      <c r="CU468" s="14">
        <v>20</v>
      </c>
      <c r="CV468" s="98">
        <v>14</v>
      </c>
      <c r="CW468" s="98" t="s">
        <v>5599</v>
      </c>
      <c r="CX468" s="103">
        <v>20</v>
      </c>
      <c r="CY468" s="11">
        <v>23.125</v>
      </c>
      <c r="CZ468" s="42">
        <v>1.5625</v>
      </c>
      <c r="DA468" s="107">
        <v>400</v>
      </c>
      <c r="DB468" s="18">
        <v>30.5</v>
      </c>
      <c r="DC468" s="18">
        <v>2.75</v>
      </c>
      <c r="DD468" s="18">
        <v>23</v>
      </c>
      <c r="DE468" s="11">
        <v>1.5</v>
      </c>
      <c r="DF468" s="11">
        <v>24</v>
      </c>
      <c r="DG468" s="11">
        <v>1.625</v>
      </c>
      <c r="DH468" s="11">
        <v>27</v>
      </c>
      <c r="DI468" s="42">
        <v>15</v>
      </c>
      <c r="DJ468" s="11" t="s">
        <v>174</v>
      </c>
      <c r="DK468" s="43" t="s">
        <v>5198</v>
      </c>
      <c r="DL468" s="90" t="s">
        <v>3796</v>
      </c>
      <c r="DM468" s="18">
        <v>0</v>
      </c>
      <c r="DN468" s="18" t="s">
        <v>5600</v>
      </c>
      <c r="DO468" t="s">
        <v>5114</v>
      </c>
      <c r="DP468">
        <v>16744703</v>
      </c>
      <c r="DQ468" t="s">
        <v>5598</v>
      </c>
      <c r="DR468" s="16" t="s">
        <v>290</v>
      </c>
    </row>
    <row r="469" spans="1:122" x14ac:dyDescent="0.35">
      <c r="A469" s="158" t="s">
        <v>576</v>
      </c>
      <c r="B469" s="11">
        <v>16</v>
      </c>
      <c r="C469">
        <v>60</v>
      </c>
      <c r="D469" t="s">
        <v>3</v>
      </c>
      <c r="E469" s="21" t="s">
        <v>290</v>
      </c>
      <c r="F469" s="11">
        <v>16</v>
      </c>
      <c r="G469" s="13">
        <v>14.688000000000001</v>
      </c>
      <c r="H469" s="11">
        <v>0.65600000000000003</v>
      </c>
      <c r="I469" t="s">
        <v>290</v>
      </c>
      <c r="J469">
        <v>60</v>
      </c>
      <c r="K469" s="21" t="s">
        <v>290</v>
      </c>
      <c r="L469" s="1" t="s">
        <v>3</v>
      </c>
      <c r="M469" t="s">
        <v>290</v>
      </c>
      <c r="N469" s="159" t="s">
        <v>290</v>
      </c>
      <c r="P469" s="18" t="s">
        <v>290</v>
      </c>
      <c r="Q469" s="18" t="s">
        <v>290</v>
      </c>
      <c r="S469" t="s">
        <v>290</v>
      </c>
      <c r="T469" t="s">
        <v>290</v>
      </c>
      <c r="V469" t="s">
        <v>290</v>
      </c>
      <c r="X469" s="158" t="s">
        <v>576</v>
      </c>
      <c r="Y469" s="11">
        <v>16</v>
      </c>
      <c r="Z469">
        <v>60</v>
      </c>
      <c r="AA469" t="s">
        <v>3</v>
      </c>
      <c r="AB469" s="21" t="s">
        <v>290</v>
      </c>
      <c r="AC469" s="11">
        <v>16</v>
      </c>
      <c r="AD469" s="13">
        <v>14.688000000000001</v>
      </c>
      <c r="AE469" s="11">
        <v>0.65600000000000003</v>
      </c>
      <c r="AF469" t="s">
        <v>290</v>
      </c>
      <c r="AG469">
        <v>60</v>
      </c>
      <c r="AH469" s="21" t="s">
        <v>290</v>
      </c>
      <c r="AI469" s="1" t="s">
        <v>3</v>
      </c>
      <c r="AJ469" t="s">
        <v>290</v>
      </c>
      <c r="AK469" s="159" t="s">
        <v>290</v>
      </c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51"/>
      <c r="CO469" t="s">
        <v>4287</v>
      </c>
      <c r="CP469">
        <v>4.87</v>
      </c>
      <c r="CR469" t="s">
        <v>5667</v>
      </c>
      <c r="CS469" s="16" t="s">
        <v>290</v>
      </c>
      <c r="CT469" s="14">
        <v>400</v>
      </c>
      <c r="CU469" s="14">
        <v>20</v>
      </c>
      <c r="CV469" s="98">
        <v>16</v>
      </c>
      <c r="CW469" s="98" t="s">
        <v>5599</v>
      </c>
      <c r="CX469" s="103">
        <v>20</v>
      </c>
      <c r="CY469" s="11">
        <v>23.125</v>
      </c>
      <c r="CZ469" s="42">
        <v>1.5625</v>
      </c>
      <c r="DA469" s="107">
        <v>400</v>
      </c>
      <c r="DB469" s="18">
        <v>30.5</v>
      </c>
      <c r="DC469" s="18">
        <v>2.75</v>
      </c>
      <c r="DD469" s="18">
        <v>23</v>
      </c>
      <c r="DE469" s="11">
        <v>1.5</v>
      </c>
      <c r="DF469" s="11">
        <v>24</v>
      </c>
      <c r="DG469" s="11">
        <v>1.625</v>
      </c>
      <c r="DH469" s="11">
        <v>27</v>
      </c>
      <c r="DI469" s="42">
        <v>15</v>
      </c>
      <c r="DJ469" s="11" t="s">
        <v>174</v>
      </c>
      <c r="DK469" s="43" t="s">
        <v>5198</v>
      </c>
      <c r="DL469" s="90" t="s">
        <v>3796</v>
      </c>
      <c r="DM469" s="18">
        <v>0</v>
      </c>
      <c r="DN469" s="18" t="s">
        <v>5600</v>
      </c>
      <c r="DO469" t="s">
        <v>5114</v>
      </c>
      <c r="DP469">
        <v>16744703</v>
      </c>
      <c r="DQ469" t="s">
        <v>5598</v>
      </c>
      <c r="DR469" s="16" t="s">
        <v>290</v>
      </c>
    </row>
    <row r="470" spans="1:122" x14ac:dyDescent="0.35">
      <c r="A470" s="158" t="s">
        <v>577</v>
      </c>
      <c r="B470" s="11">
        <v>16</v>
      </c>
      <c r="C470">
        <v>80</v>
      </c>
      <c r="D470" t="s">
        <v>3</v>
      </c>
      <c r="E470" s="21" t="s">
        <v>290</v>
      </c>
      <c r="F470" s="11">
        <v>16</v>
      </c>
      <c r="G470" s="13">
        <v>14.314</v>
      </c>
      <c r="H470" s="11">
        <v>0.84299999999999997</v>
      </c>
      <c r="I470" t="s">
        <v>290</v>
      </c>
      <c r="J470">
        <v>80</v>
      </c>
      <c r="K470" s="21" t="s">
        <v>290</v>
      </c>
      <c r="L470" s="1" t="s">
        <v>3</v>
      </c>
      <c r="M470" t="s">
        <v>290</v>
      </c>
      <c r="N470" s="159" t="s">
        <v>290</v>
      </c>
      <c r="P470" s="18" t="s">
        <v>290</v>
      </c>
      <c r="Q470" s="18" t="s">
        <v>290</v>
      </c>
      <c r="S470" t="s">
        <v>290</v>
      </c>
      <c r="T470" t="s">
        <v>290</v>
      </c>
      <c r="V470" t="s">
        <v>290</v>
      </c>
      <c r="X470" s="158" t="s">
        <v>577</v>
      </c>
      <c r="Y470" s="11">
        <v>16</v>
      </c>
      <c r="Z470">
        <v>80</v>
      </c>
      <c r="AA470" t="s">
        <v>3</v>
      </c>
      <c r="AB470" s="21" t="s">
        <v>290</v>
      </c>
      <c r="AC470" s="11">
        <v>16</v>
      </c>
      <c r="AD470" s="13">
        <v>14.314</v>
      </c>
      <c r="AE470" s="11">
        <v>0.84299999999999997</v>
      </c>
      <c r="AF470" t="s">
        <v>290</v>
      </c>
      <c r="AG470">
        <v>80</v>
      </c>
      <c r="AH470" s="21" t="s">
        <v>290</v>
      </c>
      <c r="AI470" s="1" t="s">
        <v>3</v>
      </c>
      <c r="AJ470" t="s">
        <v>290</v>
      </c>
      <c r="AK470" s="159" t="s">
        <v>290</v>
      </c>
      <c r="CC470" s="4"/>
      <c r="CD470" s="51"/>
      <c r="CE470" s="51"/>
      <c r="CF470" s="51"/>
      <c r="CG470" s="51"/>
      <c r="CH470" s="51"/>
      <c r="CI470" s="51"/>
      <c r="CJ470" s="51"/>
      <c r="CK470" s="51"/>
      <c r="CO470" t="s">
        <v>4288</v>
      </c>
      <c r="CP470">
        <v>4.87</v>
      </c>
      <c r="CR470" t="s">
        <v>5668</v>
      </c>
      <c r="CS470" s="16" t="s">
        <v>290</v>
      </c>
      <c r="CT470" s="14">
        <v>400</v>
      </c>
      <c r="CU470" s="14">
        <v>20</v>
      </c>
      <c r="CV470" s="98">
        <v>18</v>
      </c>
      <c r="CW470" s="98" t="s">
        <v>5599</v>
      </c>
      <c r="CX470" s="103">
        <v>20</v>
      </c>
      <c r="CY470" s="11">
        <v>23.125</v>
      </c>
      <c r="CZ470" s="42">
        <v>1.5625</v>
      </c>
      <c r="DA470" s="107">
        <v>400</v>
      </c>
      <c r="DB470" s="18">
        <v>30.5</v>
      </c>
      <c r="DC470" s="18">
        <v>2.75</v>
      </c>
      <c r="DD470" s="18">
        <v>23</v>
      </c>
      <c r="DE470" s="11">
        <v>1.5</v>
      </c>
      <c r="DF470" s="11">
        <v>24</v>
      </c>
      <c r="DG470" s="11">
        <v>1.625</v>
      </c>
      <c r="DH470" s="11">
        <v>27</v>
      </c>
      <c r="DI470" s="42">
        <v>15</v>
      </c>
      <c r="DJ470" s="11" t="s">
        <v>174</v>
      </c>
      <c r="DK470" s="43" t="s">
        <v>5198</v>
      </c>
      <c r="DL470" s="90" t="s">
        <v>3796</v>
      </c>
      <c r="DM470" s="18">
        <v>0</v>
      </c>
      <c r="DN470" s="18" t="s">
        <v>5600</v>
      </c>
      <c r="DO470" t="s">
        <v>5114</v>
      </c>
      <c r="DP470">
        <v>16744703</v>
      </c>
      <c r="DQ470" t="s">
        <v>5598</v>
      </c>
      <c r="DR470" s="16" t="s">
        <v>290</v>
      </c>
    </row>
    <row r="471" spans="1:122" x14ac:dyDescent="0.35">
      <c r="A471" s="158" t="s">
        <v>578</v>
      </c>
      <c r="B471" s="11">
        <v>16</v>
      </c>
      <c r="C471">
        <v>100</v>
      </c>
      <c r="D471" t="s">
        <v>3</v>
      </c>
      <c r="E471" s="21" t="s">
        <v>290</v>
      </c>
      <c r="F471" s="11">
        <v>16</v>
      </c>
      <c r="G471" s="13">
        <v>13.938000000000001</v>
      </c>
      <c r="H471" s="11">
        <v>1.0309999999999999</v>
      </c>
      <c r="I471" t="s">
        <v>290</v>
      </c>
      <c r="J471">
        <v>100</v>
      </c>
      <c r="K471" s="21" t="s">
        <v>290</v>
      </c>
      <c r="L471" s="1" t="s">
        <v>3</v>
      </c>
      <c r="M471" t="s">
        <v>290</v>
      </c>
      <c r="N471" s="159" t="s">
        <v>290</v>
      </c>
      <c r="P471" s="18" t="s">
        <v>290</v>
      </c>
      <c r="Q471" s="18" t="s">
        <v>290</v>
      </c>
      <c r="S471" t="s">
        <v>290</v>
      </c>
      <c r="T471" t="s">
        <v>290</v>
      </c>
      <c r="V471" t="s">
        <v>290</v>
      </c>
      <c r="X471" s="158" t="s">
        <v>578</v>
      </c>
      <c r="Y471" s="11">
        <v>16</v>
      </c>
      <c r="Z471">
        <v>100</v>
      </c>
      <c r="AA471" t="s">
        <v>3</v>
      </c>
      <c r="AB471" s="21" t="s">
        <v>290</v>
      </c>
      <c r="AC471" s="11">
        <v>16</v>
      </c>
      <c r="AD471" s="13">
        <v>13.938000000000001</v>
      </c>
      <c r="AE471" s="11">
        <v>1.0309999999999999</v>
      </c>
      <c r="AF471" t="s">
        <v>290</v>
      </c>
      <c r="AG471">
        <v>100</v>
      </c>
      <c r="AH471" s="21" t="s">
        <v>290</v>
      </c>
      <c r="AI471" s="1" t="s">
        <v>3</v>
      </c>
      <c r="AJ471" t="s">
        <v>290</v>
      </c>
      <c r="AK471" s="159" t="s">
        <v>290</v>
      </c>
      <c r="CO471" t="s">
        <v>4289</v>
      </c>
      <c r="CP471">
        <v>4.87</v>
      </c>
      <c r="CR471" t="s">
        <v>5669</v>
      </c>
      <c r="CS471" s="16" t="s">
        <v>290</v>
      </c>
      <c r="CT471" s="49">
        <v>400</v>
      </c>
      <c r="CU471" s="49">
        <v>20</v>
      </c>
      <c r="CV471" s="99">
        <v>20</v>
      </c>
      <c r="CW471" s="99" t="s">
        <v>5599</v>
      </c>
      <c r="CX471" s="105">
        <v>20</v>
      </c>
      <c r="CY471" s="2">
        <v>23.125</v>
      </c>
      <c r="CZ471" s="50">
        <v>1.5625</v>
      </c>
      <c r="DA471" s="107">
        <v>400</v>
      </c>
      <c r="DB471" s="51">
        <v>30.5</v>
      </c>
      <c r="DC471" s="51">
        <v>2.75</v>
      </c>
      <c r="DD471" s="51">
        <v>23</v>
      </c>
      <c r="DE471" s="2">
        <v>1.5</v>
      </c>
      <c r="DF471" s="2">
        <v>24</v>
      </c>
      <c r="DG471" s="2">
        <v>1.625</v>
      </c>
      <c r="DH471" s="2">
        <v>27</v>
      </c>
      <c r="DI471" s="50">
        <v>15</v>
      </c>
      <c r="DJ471" s="2" t="s">
        <v>174</v>
      </c>
      <c r="DK471" s="43" t="s">
        <v>5198</v>
      </c>
      <c r="DL471" s="90" t="s">
        <v>3796</v>
      </c>
      <c r="DM471" s="18">
        <v>0</v>
      </c>
      <c r="DN471" s="18" t="s">
        <v>5600</v>
      </c>
      <c r="DO471" t="s">
        <v>5114</v>
      </c>
      <c r="DP471">
        <v>16744703</v>
      </c>
      <c r="DQ471" t="s">
        <v>5598</v>
      </c>
      <c r="DR471" s="16" t="s">
        <v>290</v>
      </c>
    </row>
    <row r="472" spans="1:122" x14ac:dyDescent="0.35">
      <c r="A472" s="158" t="s">
        <v>579</v>
      </c>
      <c r="B472" s="11">
        <v>16</v>
      </c>
      <c r="C472">
        <v>120</v>
      </c>
      <c r="D472" t="s">
        <v>3</v>
      </c>
      <c r="E472" s="21" t="s">
        <v>290</v>
      </c>
      <c r="F472" s="11">
        <v>16</v>
      </c>
      <c r="G472" s="13">
        <v>13.564</v>
      </c>
      <c r="H472" s="11">
        <v>1.218</v>
      </c>
      <c r="I472" t="s">
        <v>290</v>
      </c>
      <c r="J472">
        <v>120</v>
      </c>
      <c r="K472" s="21" t="s">
        <v>290</v>
      </c>
      <c r="L472" s="1" t="s">
        <v>3</v>
      </c>
      <c r="M472" t="s">
        <v>290</v>
      </c>
      <c r="N472" s="159" t="s">
        <v>290</v>
      </c>
      <c r="P472" s="18" t="s">
        <v>290</v>
      </c>
      <c r="Q472" s="18" t="s">
        <v>290</v>
      </c>
      <c r="S472" t="s">
        <v>290</v>
      </c>
      <c r="T472" t="s">
        <v>290</v>
      </c>
      <c r="V472" t="s">
        <v>290</v>
      </c>
      <c r="X472" s="158" t="s">
        <v>579</v>
      </c>
      <c r="Y472" s="11">
        <v>16</v>
      </c>
      <c r="Z472">
        <v>120</v>
      </c>
      <c r="AA472" t="s">
        <v>3</v>
      </c>
      <c r="AB472" s="21" t="s">
        <v>290</v>
      </c>
      <c r="AC472" s="11">
        <v>16</v>
      </c>
      <c r="AD472" s="13">
        <v>13.564</v>
      </c>
      <c r="AE472" s="11">
        <v>1.218</v>
      </c>
      <c r="AF472" t="s">
        <v>290</v>
      </c>
      <c r="AG472">
        <v>120</v>
      </c>
      <c r="AH472" s="21" t="s">
        <v>290</v>
      </c>
      <c r="AI472" s="1" t="s">
        <v>3</v>
      </c>
      <c r="AJ472" t="s">
        <v>290</v>
      </c>
      <c r="AK472" s="159" t="s">
        <v>290</v>
      </c>
      <c r="CO472" t="s">
        <v>4290</v>
      </c>
      <c r="CP472">
        <v>4.87</v>
      </c>
      <c r="CR472" t="s">
        <v>5670</v>
      </c>
      <c r="CS472" s="16" t="s">
        <v>290</v>
      </c>
      <c r="CT472" s="14">
        <v>400</v>
      </c>
      <c r="CU472" s="14">
        <v>24</v>
      </c>
      <c r="CV472" s="11">
        <v>12</v>
      </c>
      <c r="CW472" s="11" t="s">
        <v>5599</v>
      </c>
      <c r="CX472" s="103">
        <v>24</v>
      </c>
      <c r="CY472" s="11">
        <v>27.625</v>
      </c>
      <c r="CZ472" s="42">
        <v>1.8125</v>
      </c>
      <c r="DA472" s="107">
        <v>400</v>
      </c>
      <c r="DB472" s="18">
        <v>36</v>
      </c>
      <c r="DC472" s="18">
        <v>3</v>
      </c>
      <c r="DD472" s="18">
        <v>27.25</v>
      </c>
      <c r="DE472" s="11">
        <v>1.75</v>
      </c>
      <c r="DF472" s="11">
        <v>24</v>
      </c>
      <c r="DG472" s="11">
        <v>1.875</v>
      </c>
      <c r="DH472" s="11">
        <v>32</v>
      </c>
      <c r="DI472" s="42">
        <v>15</v>
      </c>
      <c r="DJ472" s="11">
        <v>799</v>
      </c>
      <c r="DK472" s="43" t="s">
        <v>5204</v>
      </c>
      <c r="DL472" s="90" t="s">
        <v>3796</v>
      </c>
      <c r="DM472" s="18">
        <v>0</v>
      </c>
      <c r="DN472" s="18" t="s">
        <v>5600</v>
      </c>
      <c r="DO472" t="s">
        <v>5084</v>
      </c>
      <c r="DP472">
        <v>16777215</v>
      </c>
      <c r="DQ472" t="s">
        <v>5598</v>
      </c>
      <c r="DR472" s="16" t="s">
        <v>290</v>
      </c>
    </row>
    <row r="473" spans="1:122" x14ac:dyDescent="0.35">
      <c r="A473" s="158" t="s">
        <v>580</v>
      </c>
      <c r="B473" s="11">
        <v>16</v>
      </c>
      <c r="C473">
        <v>140</v>
      </c>
      <c r="D473" t="s">
        <v>3</v>
      </c>
      <c r="E473" s="21" t="s">
        <v>290</v>
      </c>
      <c r="F473" s="11">
        <v>16</v>
      </c>
      <c r="G473" s="13">
        <v>13.125999999999999</v>
      </c>
      <c r="H473" s="11">
        <v>1.4370000000000001</v>
      </c>
      <c r="I473" t="s">
        <v>290</v>
      </c>
      <c r="J473">
        <v>140</v>
      </c>
      <c r="K473" s="21" t="s">
        <v>290</v>
      </c>
      <c r="L473" s="1" t="s">
        <v>3</v>
      </c>
      <c r="M473" t="s">
        <v>290</v>
      </c>
      <c r="N473" s="159" t="s">
        <v>290</v>
      </c>
      <c r="P473" s="18" t="s">
        <v>290</v>
      </c>
      <c r="Q473" s="18" t="s">
        <v>290</v>
      </c>
      <c r="S473" t="s">
        <v>290</v>
      </c>
      <c r="T473" t="s">
        <v>290</v>
      </c>
      <c r="V473" t="s">
        <v>290</v>
      </c>
      <c r="X473" s="158" t="s">
        <v>580</v>
      </c>
      <c r="Y473" s="11">
        <v>16</v>
      </c>
      <c r="Z473">
        <v>140</v>
      </c>
      <c r="AA473" t="s">
        <v>3</v>
      </c>
      <c r="AB473" s="21" t="s">
        <v>290</v>
      </c>
      <c r="AC473" s="11">
        <v>16</v>
      </c>
      <c r="AD473" s="13">
        <v>13.125999999999999</v>
      </c>
      <c r="AE473" s="11">
        <v>1.4370000000000001</v>
      </c>
      <c r="AF473" t="s">
        <v>290</v>
      </c>
      <c r="AG473">
        <v>140</v>
      </c>
      <c r="AH473" s="21" t="s">
        <v>290</v>
      </c>
      <c r="AI473" s="1" t="s">
        <v>3</v>
      </c>
      <c r="AJ473" t="s">
        <v>290</v>
      </c>
      <c r="AK473" s="159" t="s">
        <v>290</v>
      </c>
      <c r="CO473" t="s">
        <v>4291</v>
      </c>
      <c r="CP473">
        <v>5.13</v>
      </c>
      <c r="CR473" t="s">
        <v>5671</v>
      </c>
      <c r="CS473" s="16" t="s">
        <v>290</v>
      </c>
      <c r="CT473" s="14">
        <v>400</v>
      </c>
      <c r="CU473" s="14">
        <v>24</v>
      </c>
      <c r="CV473" s="98">
        <v>14</v>
      </c>
      <c r="CW473" s="98" t="s">
        <v>5599</v>
      </c>
      <c r="CX473" s="103">
        <v>24</v>
      </c>
      <c r="CY473" s="11">
        <v>27.625</v>
      </c>
      <c r="CZ473" s="42">
        <v>1.8125</v>
      </c>
      <c r="DA473" s="107">
        <v>400</v>
      </c>
      <c r="DB473" s="18">
        <v>36</v>
      </c>
      <c r="DC473" s="18">
        <v>3</v>
      </c>
      <c r="DD473" s="18">
        <v>27.25</v>
      </c>
      <c r="DE473" s="11">
        <v>1.75</v>
      </c>
      <c r="DF473" s="11">
        <v>24</v>
      </c>
      <c r="DG473" s="11">
        <v>1.875</v>
      </c>
      <c r="DH473" s="11">
        <v>32</v>
      </c>
      <c r="DI473" s="42">
        <v>15</v>
      </c>
      <c r="DJ473" s="11" t="s">
        <v>174</v>
      </c>
      <c r="DK473" s="43" t="s">
        <v>5204</v>
      </c>
      <c r="DL473" s="90" t="s">
        <v>3796</v>
      </c>
      <c r="DM473" s="18">
        <v>0</v>
      </c>
      <c r="DN473" s="18" t="s">
        <v>5600</v>
      </c>
      <c r="DO473" t="s">
        <v>5084</v>
      </c>
      <c r="DP473">
        <v>16777215</v>
      </c>
      <c r="DQ473" t="s">
        <v>5598</v>
      </c>
      <c r="DR473" s="16" t="s">
        <v>290</v>
      </c>
    </row>
    <row r="474" spans="1:122" x14ac:dyDescent="0.35">
      <c r="A474" s="158" t="s">
        <v>581</v>
      </c>
      <c r="B474" s="11">
        <v>16</v>
      </c>
      <c r="C474" s="11">
        <v>160</v>
      </c>
      <c r="D474" t="s">
        <v>3</v>
      </c>
      <c r="E474" s="21" t="s">
        <v>290</v>
      </c>
      <c r="F474" s="11">
        <v>16</v>
      </c>
      <c r="G474" s="13">
        <v>12.814</v>
      </c>
      <c r="H474" s="11">
        <v>1.593</v>
      </c>
      <c r="I474" t="s">
        <v>290</v>
      </c>
      <c r="J474" s="11">
        <v>160</v>
      </c>
      <c r="K474" s="21" t="s">
        <v>290</v>
      </c>
      <c r="L474" s="1" t="s">
        <v>3</v>
      </c>
      <c r="M474" t="s">
        <v>290</v>
      </c>
      <c r="N474" s="159" t="s">
        <v>290</v>
      </c>
      <c r="P474" s="18" t="s">
        <v>290</v>
      </c>
      <c r="Q474" s="18" t="s">
        <v>290</v>
      </c>
      <c r="S474" t="s">
        <v>290</v>
      </c>
      <c r="T474" t="s">
        <v>290</v>
      </c>
      <c r="V474" t="s">
        <v>290</v>
      </c>
      <c r="X474" s="158" t="s">
        <v>581</v>
      </c>
      <c r="Y474" s="11">
        <v>16</v>
      </c>
      <c r="Z474" s="11">
        <v>160</v>
      </c>
      <c r="AA474" t="s">
        <v>3</v>
      </c>
      <c r="AB474" s="21" t="s">
        <v>290</v>
      </c>
      <c r="AC474" s="11">
        <v>16</v>
      </c>
      <c r="AD474" s="13">
        <v>12.814</v>
      </c>
      <c r="AE474" s="11">
        <v>1.593</v>
      </c>
      <c r="AF474" t="s">
        <v>290</v>
      </c>
      <c r="AG474" s="11">
        <v>160</v>
      </c>
      <c r="AH474" s="21" t="s">
        <v>290</v>
      </c>
      <c r="AI474" s="1" t="s">
        <v>3</v>
      </c>
      <c r="AJ474" t="s">
        <v>290</v>
      </c>
      <c r="AK474" s="159" t="s">
        <v>290</v>
      </c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51"/>
      <c r="CO474" t="s">
        <v>4292</v>
      </c>
      <c r="CP474">
        <v>5.13</v>
      </c>
      <c r="CR474" t="s">
        <v>5672</v>
      </c>
      <c r="CS474" s="16" t="s">
        <v>290</v>
      </c>
      <c r="CT474" s="14">
        <v>400</v>
      </c>
      <c r="CU474" s="14">
        <v>24</v>
      </c>
      <c r="CV474" s="98">
        <v>16</v>
      </c>
      <c r="CW474" s="98" t="s">
        <v>5599</v>
      </c>
      <c r="CX474" s="103">
        <v>24</v>
      </c>
      <c r="CY474" s="11">
        <v>27.625</v>
      </c>
      <c r="CZ474" s="42">
        <v>1.8125</v>
      </c>
      <c r="DA474" s="107">
        <v>400</v>
      </c>
      <c r="DB474" s="18">
        <v>36</v>
      </c>
      <c r="DC474" s="18">
        <v>3</v>
      </c>
      <c r="DD474" s="18">
        <v>27.25</v>
      </c>
      <c r="DE474" s="11">
        <v>1.75</v>
      </c>
      <c r="DF474" s="11">
        <v>24</v>
      </c>
      <c r="DG474" s="11">
        <v>1.875</v>
      </c>
      <c r="DH474" s="11">
        <v>32</v>
      </c>
      <c r="DI474" s="42">
        <v>15</v>
      </c>
      <c r="DJ474" s="11" t="s">
        <v>174</v>
      </c>
      <c r="DK474" s="43" t="s">
        <v>5204</v>
      </c>
      <c r="DL474" s="90" t="s">
        <v>3796</v>
      </c>
      <c r="DM474" s="18">
        <v>0</v>
      </c>
      <c r="DN474" s="18" t="s">
        <v>5600</v>
      </c>
      <c r="DO474" t="s">
        <v>5084</v>
      </c>
      <c r="DP474">
        <v>16777215</v>
      </c>
      <c r="DQ474" t="s">
        <v>5598</v>
      </c>
      <c r="DR474" s="16" t="s">
        <v>290</v>
      </c>
    </row>
    <row r="475" spans="1:122" x14ac:dyDescent="0.35">
      <c r="A475" s="160" t="s">
        <v>582</v>
      </c>
      <c r="B475" s="2">
        <v>16</v>
      </c>
      <c r="C475" s="2" t="s">
        <v>272</v>
      </c>
      <c r="D475" s="4" t="s">
        <v>3</v>
      </c>
      <c r="E475" s="22" t="s">
        <v>290</v>
      </c>
      <c r="F475" s="2">
        <v>16</v>
      </c>
      <c r="G475" s="5">
        <v>15</v>
      </c>
      <c r="H475" s="2">
        <v>0.5</v>
      </c>
      <c r="I475" s="4" t="s">
        <v>272</v>
      </c>
      <c r="J475" s="2">
        <v>2</v>
      </c>
      <c r="K475" s="22" t="s">
        <v>290</v>
      </c>
      <c r="L475" s="6" t="s">
        <v>3</v>
      </c>
      <c r="M475" s="4" t="s">
        <v>290</v>
      </c>
      <c r="N475" s="161" t="s">
        <v>290</v>
      </c>
      <c r="P475" s="18" t="s">
        <v>290</v>
      </c>
      <c r="Q475" s="18" t="s">
        <v>290</v>
      </c>
      <c r="S475" t="s">
        <v>290</v>
      </c>
      <c r="T475" t="s">
        <v>290</v>
      </c>
      <c r="V475" t="s">
        <v>290</v>
      </c>
      <c r="X475" s="160" t="s">
        <v>582</v>
      </c>
      <c r="Y475" s="2">
        <v>16</v>
      </c>
      <c r="Z475" s="2" t="s">
        <v>272</v>
      </c>
      <c r="AA475" s="4" t="s">
        <v>3</v>
      </c>
      <c r="AB475" s="22" t="s">
        <v>290</v>
      </c>
      <c r="AC475" s="2">
        <v>16</v>
      </c>
      <c r="AD475" s="5">
        <v>15</v>
      </c>
      <c r="AE475" s="2">
        <v>0.5</v>
      </c>
      <c r="AF475" s="4" t="s">
        <v>272</v>
      </c>
      <c r="AG475" s="2">
        <v>2</v>
      </c>
      <c r="AH475" s="22" t="s">
        <v>290</v>
      </c>
      <c r="AI475" s="6" t="s">
        <v>3</v>
      </c>
      <c r="AJ475" s="4" t="s">
        <v>290</v>
      </c>
      <c r="AK475" s="161" t="s">
        <v>290</v>
      </c>
      <c r="CC475" s="4"/>
      <c r="CD475" s="51"/>
      <c r="CE475" s="51"/>
      <c r="CF475" s="51"/>
      <c r="CG475" s="51"/>
      <c r="CH475" s="51"/>
      <c r="CI475" s="51"/>
      <c r="CJ475" s="51"/>
      <c r="CK475" s="51"/>
      <c r="CO475" t="s">
        <v>4293</v>
      </c>
      <c r="CP475">
        <v>5.13</v>
      </c>
      <c r="CR475" t="s">
        <v>5673</v>
      </c>
      <c r="CS475" s="16" t="s">
        <v>290</v>
      </c>
      <c r="CT475" s="14">
        <v>400</v>
      </c>
      <c r="CU475" s="14">
        <v>24</v>
      </c>
      <c r="CV475" s="98">
        <v>18</v>
      </c>
      <c r="CW475" s="98" t="s">
        <v>5599</v>
      </c>
      <c r="CX475" s="103">
        <v>24</v>
      </c>
      <c r="CY475" s="11">
        <v>27.625</v>
      </c>
      <c r="CZ475" s="42">
        <v>1.8125</v>
      </c>
      <c r="DA475" s="107">
        <v>400</v>
      </c>
      <c r="DB475" s="18">
        <v>36</v>
      </c>
      <c r="DC475" s="18">
        <v>3</v>
      </c>
      <c r="DD475" s="18">
        <v>27.25</v>
      </c>
      <c r="DE475" s="11">
        <v>1.75</v>
      </c>
      <c r="DF475" s="11">
        <v>24</v>
      </c>
      <c r="DG475" s="11">
        <v>1.875</v>
      </c>
      <c r="DH475" s="11">
        <v>32</v>
      </c>
      <c r="DI475" s="42">
        <v>15</v>
      </c>
      <c r="DJ475" s="11" t="s">
        <v>174</v>
      </c>
      <c r="DK475" s="43" t="s">
        <v>5204</v>
      </c>
      <c r="DL475" s="90" t="s">
        <v>3796</v>
      </c>
      <c r="DM475" s="18">
        <v>0</v>
      </c>
      <c r="DN475" s="18" t="s">
        <v>5600</v>
      </c>
      <c r="DO475" t="s">
        <v>5084</v>
      </c>
      <c r="DP475">
        <v>16777215</v>
      </c>
      <c r="DQ475" t="s">
        <v>5598</v>
      </c>
      <c r="DR475" s="16" t="s">
        <v>290</v>
      </c>
    </row>
    <row r="476" spans="1:122" x14ac:dyDescent="0.35">
      <c r="A476" s="156" t="s">
        <v>583</v>
      </c>
      <c r="B476" s="11">
        <v>18</v>
      </c>
      <c r="C476" s="11">
        <v>10</v>
      </c>
      <c r="D476" t="s">
        <v>3</v>
      </c>
      <c r="E476" s="21" t="s">
        <v>290</v>
      </c>
      <c r="F476" s="11">
        <v>18</v>
      </c>
      <c r="G476" s="13">
        <v>17.5</v>
      </c>
      <c r="H476" s="11">
        <v>0.25</v>
      </c>
      <c r="I476" t="s">
        <v>290</v>
      </c>
      <c r="J476" s="11">
        <v>10</v>
      </c>
      <c r="K476" s="21" t="s">
        <v>290</v>
      </c>
      <c r="L476" s="11" t="s">
        <v>3</v>
      </c>
      <c r="M476" t="s">
        <v>290</v>
      </c>
      <c r="N476" s="159" t="s">
        <v>290</v>
      </c>
      <c r="P476" s="18" t="s">
        <v>290</v>
      </c>
      <c r="Q476" s="18" t="s">
        <v>290</v>
      </c>
      <c r="S476" t="s">
        <v>290</v>
      </c>
      <c r="T476" t="s">
        <v>290</v>
      </c>
      <c r="V476" t="s">
        <v>290</v>
      </c>
      <c r="X476" s="156" t="s">
        <v>583</v>
      </c>
      <c r="Y476" s="11">
        <v>18</v>
      </c>
      <c r="Z476" s="11">
        <v>10</v>
      </c>
      <c r="AA476" t="s">
        <v>3</v>
      </c>
      <c r="AB476" s="21" t="s">
        <v>290</v>
      </c>
      <c r="AC476" s="11">
        <v>18</v>
      </c>
      <c r="AD476" s="13">
        <v>17.5</v>
      </c>
      <c r="AE476" s="11">
        <v>0.25</v>
      </c>
      <c r="AF476" t="s">
        <v>290</v>
      </c>
      <c r="AG476" s="11">
        <v>10</v>
      </c>
      <c r="AH476" s="21" t="s">
        <v>290</v>
      </c>
      <c r="AI476" s="11" t="s">
        <v>3</v>
      </c>
      <c r="AJ476" t="s">
        <v>290</v>
      </c>
      <c r="AK476" s="159" t="s">
        <v>290</v>
      </c>
      <c r="CO476" t="s">
        <v>4294</v>
      </c>
      <c r="CP476">
        <v>5.13</v>
      </c>
      <c r="CR476" t="s">
        <v>5674</v>
      </c>
      <c r="CS476" s="16" t="s">
        <v>290</v>
      </c>
      <c r="CT476" s="14">
        <v>400</v>
      </c>
      <c r="CU476" s="14">
        <v>24</v>
      </c>
      <c r="CV476" s="99">
        <v>20</v>
      </c>
      <c r="CW476" s="98" t="s">
        <v>5599</v>
      </c>
      <c r="CX476" s="103">
        <v>24</v>
      </c>
      <c r="CY476" s="11">
        <v>27.625</v>
      </c>
      <c r="CZ476" s="42">
        <v>1.8125</v>
      </c>
      <c r="DA476" s="107">
        <v>400</v>
      </c>
      <c r="DB476" s="18">
        <v>36</v>
      </c>
      <c r="DC476" s="18">
        <v>3</v>
      </c>
      <c r="DD476" s="18">
        <v>27.25</v>
      </c>
      <c r="DE476" s="11">
        <v>1.75</v>
      </c>
      <c r="DF476" s="11">
        <v>24</v>
      </c>
      <c r="DG476" s="11">
        <v>1.875</v>
      </c>
      <c r="DH476" s="11">
        <v>32</v>
      </c>
      <c r="DI476" s="42">
        <v>15</v>
      </c>
      <c r="DJ476" s="2" t="s">
        <v>174</v>
      </c>
      <c r="DK476" s="43" t="s">
        <v>5204</v>
      </c>
      <c r="DL476" s="90" t="s">
        <v>3796</v>
      </c>
      <c r="DM476" s="18">
        <v>0</v>
      </c>
      <c r="DN476" s="18" t="s">
        <v>5600</v>
      </c>
      <c r="DO476" t="s">
        <v>5084</v>
      </c>
      <c r="DP476">
        <v>16777215</v>
      </c>
      <c r="DQ476" t="s">
        <v>5598</v>
      </c>
      <c r="DR476" s="16" t="s">
        <v>290</v>
      </c>
    </row>
    <row r="477" spans="1:122" x14ac:dyDescent="0.35">
      <c r="A477" s="158" t="s">
        <v>584</v>
      </c>
      <c r="B477" s="11">
        <v>18</v>
      </c>
      <c r="C477" s="11">
        <v>20</v>
      </c>
      <c r="D477" t="s">
        <v>3</v>
      </c>
      <c r="E477" s="21" t="s">
        <v>290</v>
      </c>
      <c r="F477" s="11">
        <v>18</v>
      </c>
      <c r="G477" s="13">
        <v>17.376000000000001</v>
      </c>
      <c r="H477" s="11">
        <v>0.312</v>
      </c>
      <c r="I477" t="s">
        <v>290</v>
      </c>
      <c r="J477" s="11">
        <v>20</v>
      </c>
      <c r="K477" s="21" t="s">
        <v>290</v>
      </c>
      <c r="L477" s="1" t="s">
        <v>3</v>
      </c>
      <c r="M477" t="s">
        <v>290</v>
      </c>
      <c r="N477" s="159" t="s">
        <v>290</v>
      </c>
      <c r="P477" s="18" t="s">
        <v>290</v>
      </c>
      <c r="Q477" s="18" t="s">
        <v>290</v>
      </c>
      <c r="S477" t="s">
        <v>290</v>
      </c>
      <c r="T477" t="s">
        <v>290</v>
      </c>
      <c r="V477" t="s">
        <v>290</v>
      </c>
      <c r="X477" s="158" t="s">
        <v>584</v>
      </c>
      <c r="Y477" s="11">
        <v>18</v>
      </c>
      <c r="Z477" s="11">
        <v>20</v>
      </c>
      <c r="AA477" t="s">
        <v>3</v>
      </c>
      <c r="AB477" s="21" t="s">
        <v>290</v>
      </c>
      <c r="AC477" s="11">
        <v>18</v>
      </c>
      <c r="AD477" s="13">
        <v>17.376000000000001</v>
      </c>
      <c r="AE477" s="11">
        <v>0.312</v>
      </c>
      <c r="AF477" t="s">
        <v>290</v>
      </c>
      <c r="AG477" s="11">
        <v>20</v>
      </c>
      <c r="AH477" s="21" t="s">
        <v>290</v>
      </c>
      <c r="AI477" s="1" t="s">
        <v>3</v>
      </c>
      <c r="AJ477" t="s">
        <v>290</v>
      </c>
      <c r="AK477" s="159" t="s">
        <v>290</v>
      </c>
      <c r="CO477" t="s">
        <v>4295</v>
      </c>
      <c r="CP477">
        <v>5.13</v>
      </c>
      <c r="CR477" t="s">
        <v>5675</v>
      </c>
      <c r="CS477" s="16" t="s">
        <v>290</v>
      </c>
      <c r="CT477" s="14">
        <v>600</v>
      </c>
      <c r="CU477" s="14">
        <v>1</v>
      </c>
      <c r="CV477" s="11">
        <v>9</v>
      </c>
      <c r="CW477" s="11" t="s">
        <v>5599</v>
      </c>
      <c r="CX477" s="103">
        <v>1</v>
      </c>
      <c r="CY477" s="11">
        <v>2.125</v>
      </c>
      <c r="CZ477" s="42">
        <v>0.5625</v>
      </c>
      <c r="DA477" s="107">
        <v>600</v>
      </c>
      <c r="DB477" s="18">
        <v>4.875</v>
      </c>
      <c r="DC477" s="18">
        <v>0.6875</v>
      </c>
      <c r="DD477" s="18">
        <v>2</v>
      </c>
      <c r="DE477" s="11">
        <v>0.625</v>
      </c>
      <c r="DF477" s="11">
        <v>4</v>
      </c>
      <c r="DG477" s="11">
        <v>0.75</v>
      </c>
      <c r="DH477" s="11">
        <v>3.5</v>
      </c>
      <c r="DI477" s="42">
        <v>90</v>
      </c>
      <c r="DJ477" s="11">
        <v>11</v>
      </c>
      <c r="DK477" s="43" t="s">
        <v>5210</v>
      </c>
      <c r="DL477" s="90" t="s">
        <v>3796</v>
      </c>
      <c r="DM477" s="18">
        <v>0</v>
      </c>
      <c r="DN477" s="18" t="s">
        <v>5600</v>
      </c>
      <c r="DO477" t="s">
        <v>5069</v>
      </c>
      <c r="DP477">
        <v>65280</v>
      </c>
      <c r="DQ477" t="s">
        <v>5598</v>
      </c>
      <c r="DR477" s="16" t="s">
        <v>290</v>
      </c>
    </row>
    <row r="478" spans="1:122" x14ac:dyDescent="0.35">
      <c r="A478" s="158" t="s">
        <v>585</v>
      </c>
      <c r="B478" s="11">
        <v>18</v>
      </c>
      <c r="C478">
        <v>30</v>
      </c>
      <c r="D478" t="s">
        <v>3</v>
      </c>
      <c r="E478" s="21" t="s">
        <v>290</v>
      </c>
      <c r="F478" s="11">
        <v>18</v>
      </c>
      <c r="G478" s="13">
        <v>17.123999999999999</v>
      </c>
      <c r="H478" s="11">
        <v>0.438</v>
      </c>
      <c r="I478" t="s">
        <v>290</v>
      </c>
      <c r="J478">
        <v>30</v>
      </c>
      <c r="K478" s="21" t="s">
        <v>290</v>
      </c>
      <c r="L478" s="1" t="s">
        <v>3</v>
      </c>
      <c r="M478" t="s">
        <v>290</v>
      </c>
      <c r="N478" s="159" t="s">
        <v>290</v>
      </c>
      <c r="P478" s="18" t="s">
        <v>290</v>
      </c>
      <c r="Q478" s="18" t="s">
        <v>290</v>
      </c>
      <c r="S478" t="s">
        <v>290</v>
      </c>
      <c r="T478" t="s">
        <v>290</v>
      </c>
      <c r="V478" t="s">
        <v>290</v>
      </c>
      <c r="X478" s="158" t="s">
        <v>585</v>
      </c>
      <c r="Y478" s="11">
        <v>18</v>
      </c>
      <c r="Z478">
        <v>30</v>
      </c>
      <c r="AA478" t="s">
        <v>3</v>
      </c>
      <c r="AB478" s="21" t="s">
        <v>290</v>
      </c>
      <c r="AC478" s="11">
        <v>18</v>
      </c>
      <c r="AD478" s="13">
        <v>17.123999999999999</v>
      </c>
      <c r="AE478" s="11">
        <v>0.438</v>
      </c>
      <c r="AF478" t="s">
        <v>290</v>
      </c>
      <c r="AG478">
        <v>30</v>
      </c>
      <c r="AH478" s="21" t="s">
        <v>290</v>
      </c>
      <c r="AI478" s="1" t="s">
        <v>3</v>
      </c>
      <c r="AJ478" t="s">
        <v>290</v>
      </c>
      <c r="AK478" s="159" t="s">
        <v>290</v>
      </c>
      <c r="CO478" t="s">
        <v>4296</v>
      </c>
      <c r="CP478">
        <v>5.13</v>
      </c>
      <c r="CR478" t="s">
        <v>5676</v>
      </c>
      <c r="CS478" s="16" t="s">
        <v>290</v>
      </c>
      <c r="CT478" s="14">
        <v>600</v>
      </c>
      <c r="CU478" s="14">
        <v>1.25</v>
      </c>
      <c r="CV478" s="11">
        <v>9</v>
      </c>
      <c r="CW478" s="11" t="s">
        <v>5599</v>
      </c>
      <c r="CX478" s="103">
        <v>1.25</v>
      </c>
      <c r="CY478" s="11">
        <v>2.5</v>
      </c>
      <c r="CZ478" s="42">
        <v>0.625</v>
      </c>
      <c r="DA478" s="107">
        <v>600</v>
      </c>
      <c r="DB478" s="18">
        <v>5.25</v>
      </c>
      <c r="DC478" s="18">
        <v>0.8125</v>
      </c>
      <c r="DD478" s="18">
        <v>2.5</v>
      </c>
      <c r="DE478" s="11">
        <v>0.625</v>
      </c>
      <c r="DF478" s="11">
        <v>4</v>
      </c>
      <c r="DG478" s="11">
        <v>0.75</v>
      </c>
      <c r="DH478" s="11">
        <v>3.875</v>
      </c>
      <c r="DI478" s="42">
        <v>90</v>
      </c>
      <c r="DJ478" s="11">
        <v>14</v>
      </c>
      <c r="DK478" s="43" t="s">
        <v>5212</v>
      </c>
      <c r="DL478" s="90" t="s">
        <v>3796</v>
      </c>
      <c r="DM478" s="18">
        <v>0</v>
      </c>
      <c r="DN478" s="18" t="s">
        <v>5600</v>
      </c>
      <c r="DO478" t="s">
        <v>5072</v>
      </c>
      <c r="DP478">
        <v>12800</v>
      </c>
      <c r="DQ478" t="s">
        <v>5598</v>
      </c>
      <c r="DR478" s="16" t="s">
        <v>290</v>
      </c>
    </row>
    <row r="479" spans="1:122" x14ac:dyDescent="0.35">
      <c r="A479" s="158" t="s">
        <v>586</v>
      </c>
      <c r="B479" s="11">
        <v>18</v>
      </c>
      <c r="C479">
        <v>40</v>
      </c>
      <c r="D479" t="s">
        <v>3</v>
      </c>
      <c r="E479" s="21" t="s">
        <v>290</v>
      </c>
      <c r="F479" s="11">
        <v>18</v>
      </c>
      <c r="G479" s="13">
        <v>16.876000000000001</v>
      </c>
      <c r="H479" s="11">
        <v>0.56200000000000006</v>
      </c>
      <c r="I479" t="s">
        <v>290</v>
      </c>
      <c r="J479">
        <v>40</v>
      </c>
      <c r="K479" s="21" t="s">
        <v>290</v>
      </c>
      <c r="L479" s="1" t="s">
        <v>3</v>
      </c>
      <c r="M479" t="s">
        <v>290</v>
      </c>
      <c r="N479" s="159" t="s">
        <v>290</v>
      </c>
      <c r="P479" s="18" t="s">
        <v>290</v>
      </c>
      <c r="Q479" s="18" t="s">
        <v>290</v>
      </c>
      <c r="S479" t="s">
        <v>290</v>
      </c>
      <c r="T479" t="s">
        <v>290</v>
      </c>
      <c r="V479" t="s">
        <v>290</v>
      </c>
      <c r="X479" s="158" t="s">
        <v>586</v>
      </c>
      <c r="Y479" s="11">
        <v>18</v>
      </c>
      <c r="Z479">
        <v>40</v>
      </c>
      <c r="AA479" t="s">
        <v>3</v>
      </c>
      <c r="AB479" s="21" t="s">
        <v>290</v>
      </c>
      <c r="AC479" s="11">
        <v>18</v>
      </c>
      <c r="AD479" s="13">
        <v>16.876000000000001</v>
      </c>
      <c r="AE479" s="11">
        <v>0.56200000000000006</v>
      </c>
      <c r="AF479" t="s">
        <v>290</v>
      </c>
      <c r="AG479">
        <v>40</v>
      </c>
      <c r="AH479" s="21" t="s">
        <v>290</v>
      </c>
      <c r="AI479" s="1" t="s">
        <v>3</v>
      </c>
      <c r="AJ479" t="s">
        <v>290</v>
      </c>
      <c r="AK479" s="159" t="s">
        <v>290</v>
      </c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51"/>
      <c r="CO479" t="s">
        <v>4297</v>
      </c>
      <c r="CP479">
        <v>5.13</v>
      </c>
      <c r="CR479" t="s">
        <v>5677</v>
      </c>
      <c r="CS479" s="16" t="s">
        <v>290</v>
      </c>
      <c r="CT479" s="14">
        <v>600</v>
      </c>
      <c r="CU479" s="14">
        <v>1.5</v>
      </c>
      <c r="CV479" s="11">
        <v>9</v>
      </c>
      <c r="CW479" s="11" t="s">
        <v>5599</v>
      </c>
      <c r="CX479" s="103">
        <v>1.5</v>
      </c>
      <c r="CY479" s="11">
        <v>2.75</v>
      </c>
      <c r="CZ479" s="42">
        <v>0.625</v>
      </c>
      <c r="DA479" s="107">
        <v>600</v>
      </c>
      <c r="DB479" s="18">
        <v>6.125</v>
      </c>
      <c r="DC479" s="18">
        <v>0.875</v>
      </c>
      <c r="DD479" s="18">
        <v>2.875</v>
      </c>
      <c r="DE479" s="11">
        <v>0.75</v>
      </c>
      <c r="DF479" s="11">
        <v>4</v>
      </c>
      <c r="DG479" s="11">
        <v>0.875</v>
      </c>
      <c r="DH479" s="11">
        <v>4.5</v>
      </c>
      <c r="DI479" s="42">
        <v>90</v>
      </c>
      <c r="DJ479" s="11">
        <v>17</v>
      </c>
      <c r="DK479" s="43" t="s">
        <v>5214</v>
      </c>
      <c r="DL479" s="90" t="s">
        <v>3796</v>
      </c>
      <c r="DM479" s="18">
        <v>0</v>
      </c>
      <c r="DN479" s="18" t="s">
        <v>5600</v>
      </c>
      <c r="DO479" t="s">
        <v>5075</v>
      </c>
      <c r="DP479">
        <v>11861940</v>
      </c>
      <c r="DQ479" t="s">
        <v>5598</v>
      </c>
      <c r="DR479" s="16" t="s">
        <v>290</v>
      </c>
    </row>
    <row r="480" spans="1:122" x14ac:dyDescent="0.35">
      <c r="A480" s="158" t="s">
        <v>6724</v>
      </c>
      <c r="B480" s="11">
        <v>18</v>
      </c>
      <c r="C480" t="s">
        <v>6422</v>
      </c>
      <c r="D480" t="s">
        <v>3</v>
      </c>
      <c r="E480" s="21" t="s">
        <v>290</v>
      </c>
      <c r="F480" s="11">
        <v>18</v>
      </c>
      <c r="G480" s="13">
        <v>17.25</v>
      </c>
      <c r="H480" s="11">
        <v>0.375</v>
      </c>
      <c r="I480" t="s">
        <v>6422</v>
      </c>
      <c r="J480">
        <v>1</v>
      </c>
      <c r="K480" s="21" t="s">
        <v>290</v>
      </c>
      <c r="L480" s="1" t="s">
        <v>3</v>
      </c>
      <c r="M480" t="s">
        <v>290</v>
      </c>
      <c r="N480" s="159" t="s">
        <v>290</v>
      </c>
      <c r="P480" s="18" t="s">
        <v>290</v>
      </c>
      <c r="Q480" s="18" t="s">
        <v>290</v>
      </c>
      <c r="S480" t="s">
        <v>290</v>
      </c>
      <c r="T480" t="s">
        <v>290</v>
      </c>
      <c r="V480" t="s">
        <v>290</v>
      </c>
      <c r="X480" s="158" t="s">
        <v>6724</v>
      </c>
      <c r="Y480" s="11">
        <v>18</v>
      </c>
      <c r="Z480" t="s">
        <v>6422</v>
      </c>
      <c r="AA480" t="s">
        <v>3</v>
      </c>
      <c r="AB480" s="21" t="s">
        <v>290</v>
      </c>
      <c r="AC480" s="11">
        <v>18</v>
      </c>
      <c r="AD480" s="13">
        <v>17.25</v>
      </c>
      <c r="AE480" s="11">
        <v>0.375</v>
      </c>
      <c r="AF480" t="s">
        <v>6422</v>
      </c>
      <c r="AG480">
        <v>1</v>
      </c>
      <c r="AH480" s="21" t="s">
        <v>290</v>
      </c>
      <c r="AI480" s="1" t="s">
        <v>3</v>
      </c>
      <c r="AJ480" t="s">
        <v>290</v>
      </c>
      <c r="AK480" s="159" t="s">
        <v>290</v>
      </c>
      <c r="CC480" s="4"/>
      <c r="CD480" s="51"/>
      <c r="CE480" s="51"/>
      <c r="CF480" s="51"/>
      <c r="CG480" s="51"/>
      <c r="CH480" s="51"/>
      <c r="CI480" s="51"/>
      <c r="CJ480" s="51"/>
      <c r="CK480" s="51"/>
      <c r="CO480" t="s">
        <v>4298</v>
      </c>
      <c r="CP480">
        <v>5.13</v>
      </c>
      <c r="CR480" t="s">
        <v>5678</v>
      </c>
      <c r="CS480" s="16" t="s">
        <v>290</v>
      </c>
      <c r="CT480" s="14">
        <v>600</v>
      </c>
      <c r="CU480" s="14">
        <v>2</v>
      </c>
      <c r="CV480" s="11">
        <v>9</v>
      </c>
      <c r="CW480" s="11" t="s">
        <v>5599</v>
      </c>
      <c r="CX480" s="103">
        <v>2</v>
      </c>
      <c r="CY480" s="11">
        <v>3.25</v>
      </c>
      <c r="CZ480" s="42">
        <v>0.625</v>
      </c>
      <c r="DA480" s="107">
        <v>600</v>
      </c>
      <c r="DB480" s="18">
        <v>6.5</v>
      </c>
      <c r="DC480" s="18">
        <v>1</v>
      </c>
      <c r="DD480" s="18">
        <v>3.625</v>
      </c>
      <c r="DE480" s="11">
        <v>0.625</v>
      </c>
      <c r="DF480" s="11">
        <v>8</v>
      </c>
      <c r="DG480" s="11">
        <v>0.75</v>
      </c>
      <c r="DH480" s="11">
        <v>5</v>
      </c>
      <c r="DI480" s="42">
        <v>45</v>
      </c>
      <c r="DJ480" s="11">
        <v>21</v>
      </c>
      <c r="DK480" s="43" t="s">
        <v>5216</v>
      </c>
      <c r="DL480" s="90" t="s">
        <v>3796</v>
      </c>
      <c r="DM480" s="18">
        <v>0</v>
      </c>
      <c r="DN480" s="18" t="s">
        <v>5600</v>
      </c>
      <c r="DO480" t="s">
        <v>5078</v>
      </c>
      <c r="DP480">
        <v>1262987</v>
      </c>
      <c r="DQ480" t="s">
        <v>5598</v>
      </c>
      <c r="DR480" s="16" t="s">
        <v>290</v>
      </c>
    </row>
    <row r="481" spans="1:122" x14ac:dyDescent="0.35">
      <c r="A481" s="158" t="s">
        <v>587</v>
      </c>
      <c r="B481" s="11">
        <v>18</v>
      </c>
      <c r="C481">
        <v>60</v>
      </c>
      <c r="D481" t="s">
        <v>3</v>
      </c>
      <c r="E481" s="21" t="s">
        <v>290</v>
      </c>
      <c r="F481" s="11">
        <v>18</v>
      </c>
      <c r="G481" s="13">
        <v>16.5</v>
      </c>
      <c r="H481" s="11">
        <v>0.75</v>
      </c>
      <c r="I481" t="s">
        <v>290</v>
      </c>
      <c r="J481">
        <v>60</v>
      </c>
      <c r="K481" s="21" t="s">
        <v>290</v>
      </c>
      <c r="L481" s="1" t="s">
        <v>3</v>
      </c>
      <c r="M481" t="s">
        <v>290</v>
      </c>
      <c r="N481" s="159" t="s">
        <v>290</v>
      </c>
      <c r="P481" s="18" t="s">
        <v>290</v>
      </c>
      <c r="Q481" s="18" t="s">
        <v>290</v>
      </c>
      <c r="S481" t="s">
        <v>290</v>
      </c>
      <c r="T481" t="s">
        <v>290</v>
      </c>
      <c r="V481" t="s">
        <v>290</v>
      </c>
      <c r="X481" s="158" t="s">
        <v>587</v>
      </c>
      <c r="Y481" s="11">
        <v>18</v>
      </c>
      <c r="Z481">
        <v>60</v>
      </c>
      <c r="AA481" t="s">
        <v>3</v>
      </c>
      <c r="AB481" s="21" t="s">
        <v>290</v>
      </c>
      <c r="AC481" s="11">
        <v>18</v>
      </c>
      <c r="AD481" s="13">
        <v>16.5</v>
      </c>
      <c r="AE481" s="11">
        <v>0.75</v>
      </c>
      <c r="AF481" t="s">
        <v>290</v>
      </c>
      <c r="AG481">
        <v>60</v>
      </c>
      <c r="AH481" s="21" t="s">
        <v>290</v>
      </c>
      <c r="AI481" s="1" t="s">
        <v>3</v>
      </c>
      <c r="AJ481" t="s">
        <v>290</v>
      </c>
      <c r="AK481" s="159" t="s">
        <v>290</v>
      </c>
      <c r="CO481" t="s">
        <v>4299</v>
      </c>
      <c r="CP481">
        <v>5.13</v>
      </c>
      <c r="CR481" t="s">
        <v>5679</v>
      </c>
      <c r="CS481" s="16" t="s">
        <v>290</v>
      </c>
      <c r="CT481" s="14">
        <v>600</v>
      </c>
      <c r="CU481" s="14">
        <v>2.5</v>
      </c>
      <c r="CV481" s="11">
        <v>9</v>
      </c>
      <c r="CW481" s="11" t="s">
        <v>5599</v>
      </c>
      <c r="CX481" s="103">
        <v>2.5</v>
      </c>
      <c r="CY481" s="11">
        <v>3.9375</v>
      </c>
      <c r="CZ481" s="42">
        <v>0.71875</v>
      </c>
      <c r="DA481" s="107">
        <v>600</v>
      </c>
      <c r="DB481" s="18">
        <v>7.5</v>
      </c>
      <c r="DC481" s="18">
        <v>1.125</v>
      </c>
      <c r="DD481" s="18">
        <v>4.125</v>
      </c>
      <c r="DE481" s="11">
        <v>0.75</v>
      </c>
      <c r="DF481" s="11">
        <v>8</v>
      </c>
      <c r="DG481" s="11">
        <v>0.875</v>
      </c>
      <c r="DH481" s="11">
        <v>5.875</v>
      </c>
      <c r="DI481" s="42">
        <v>45</v>
      </c>
      <c r="DJ481" s="11">
        <v>29</v>
      </c>
      <c r="DK481" s="43" t="s">
        <v>5218</v>
      </c>
      <c r="DL481" s="90" t="s">
        <v>3796</v>
      </c>
      <c r="DM481" s="18">
        <v>0</v>
      </c>
      <c r="DN481" s="18" t="s">
        <v>5600</v>
      </c>
      <c r="DO481" t="s">
        <v>5081</v>
      </c>
      <c r="DP481">
        <v>7448044</v>
      </c>
      <c r="DQ481" t="s">
        <v>5598</v>
      </c>
      <c r="DR481" s="16" t="s">
        <v>290</v>
      </c>
    </row>
    <row r="482" spans="1:122" x14ac:dyDescent="0.35">
      <c r="A482" s="158" t="s">
        <v>588</v>
      </c>
      <c r="B482" s="11">
        <v>18</v>
      </c>
      <c r="C482">
        <v>80</v>
      </c>
      <c r="D482" t="s">
        <v>3</v>
      </c>
      <c r="E482" s="21" t="s">
        <v>290</v>
      </c>
      <c r="F482" s="11">
        <v>18</v>
      </c>
      <c r="G482" s="13">
        <v>16.126000000000001</v>
      </c>
      <c r="H482" s="11">
        <v>0.93700000000000006</v>
      </c>
      <c r="I482" t="s">
        <v>290</v>
      </c>
      <c r="J482">
        <v>80</v>
      </c>
      <c r="K482" s="21" t="s">
        <v>290</v>
      </c>
      <c r="L482" s="1" t="s">
        <v>3</v>
      </c>
      <c r="M482" t="s">
        <v>290</v>
      </c>
      <c r="N482" s="159" t="s">
        <v>290</v>
      </c>
      <c r="P482" s="18" t="s">
        <v>290</v>
      </c>
      <c r="Q482" s="18" t="s">
        <v>290</v>
      </c>
      <c r="S482" t="s">
        <v>290</v>
      </c>
      <c r="T482" t="s">
        <v>290</v>
      </c>
      <c r="V482" t="s">
        <v>290</v>
      </c>
      <c r="X482" s="158" t="s">
        <v>588</v>
      </c>
      <c r="Y482" s="11">
        <v>18</v>
      </c>
      <c r="Z482">
        <v>80</v>
      </c>
      <c r="AA482" t="s">
        <v>3</v>
      </c>
      <c r="AB482" s="21" t="s">
        <v>290</v>
      </c>
      <c r="AC482" s="11">
        <v>18</v>
      </c>
      <c r="AD482" s="13">
        <v>16.126000000000001</v>
      </c>
      <c r="AE482" s="11">
        <v>0.93700000000000006</v>
      </c>
      <c r="AF482" t="s">
        <v>290</v>
      </c>
      <c r="AG482">
        <v>80</v>
      </c>
      <c r="AH482" s="21" t="s">
        <v>290</v>
      </c>
      <c r="AI482" s="1" t="s">
        <v>3</v>
      </c>
      <c r="AJ482" t="s">
        <v>290</v>
      </c>
      <c r="AK482" s="159" t="s">
        <v>290</v>
      </c>
      <c r="CO482" t="s">
        <v>4300</v>
      </c>
      <c r="CP482">
        <v>5.13</v>
      </c>
      <c r="CR482" t="s">
        <v>5680</v>
      </c>
      <c r="CS482" s="16" t="s">
        <v>290</v>
      </c>
      <c r="CT482" s="14">
        <v>600</v>
      </c>
      <c r="CU482" s="14">
        <v>3</v>
      </c>
      <c r="CV482" s="11">
        <v>9</v>
      </c>
      <c r="CW482" s="11" t="s">
        <v>5599</v>
      </c>
      <c r="CX482" s="103">
        <v>3</v>
      </c>
      <c r="CY482" s="11">
        <v>4.625</v>
      </c>
      <c r="CZ482" s="42">
        <v>0.8125</v>
      </c>
      <c r="DA482" s="107">
        <v>600</v>
      </c>
      <c r="DB482" s="18">
        <v>8.25</v>
      </c>
      <c r="DC482" s="14">
        <v>1.25</v>
      </c>
      <c r="DD482" s="18">
        <v>5</v>
      </c>
      <c r="DE482" s="11">
        <v>0.75</v>
      </c>
      <c r="DF482" s="11">
        <v>8</v>
      </c>
      <c r="DG482" s="11">
        <v>0.875</v>
      </c>
      <c r="DH482" s="11">
        <v>6.625</v>
      </c>
      <c r="DI482" s="42">
        <v>45</v>
      </c>
      <c r="DJ482" s="11">
        <v>38</v>
      </c>
      <c r="DK482" s="43" t="s">
        <v>5220</v>
      </c>
      <c r="DL482" s="90" t="s">
        <v>3796</v>
      </c>
      <c r="DM482" s="18">
        <v>0</v>
      </c>
      <c r="DN482" s="18" t="s">
        <v>5600</v>
      </c>
      <c r="DO482" t="s">
        <v>5084</v>
      </c>
      <c r="DP482">
        <v>16777215</v>
      </c>
      <c r="DQ482" t="s">
        <v>5598</v>
      </c>
      <c r="DR482" s="16" t="s">
        <v>290</v>
      </c>
    </row>
    <row r="483" spans="1:122" x14ac:dyDescent="0.35">
      <c r="A483" s="158" t="s">
        <v>589</v>
      </c>
      <c r="B483" s="11">
        <v>18</v>
      </c>
      <c r="C483">
        <v>100</v>
      </c>
      <c r="D483" t="s">
        <v>3</v>
      </c>
      <c r="E483" s="21" t="s">
        <v>290</v>
      </c>
      <c r="F483" s="11">
        <v>18</v>
      </c>
      <c r="G483" s="13">
        <v>15.688000000000001</v>
      </c>
      <c r="H483" s="11">
        <v>1.1559999999999999</v>
      </c>
      <c r="I483" t="s">
        <v>290</v>
      </c>
      <c r="J483">
        <v>100</v>
      </c>
      <c r="K483" s="21" t="s">
        <v>290</v>
      </c>
      <c r="L483" s="1" t="s">
        <v>3</v>
      </c>
      <c r="M483" t="s">
        <v>290</v>
      </c>
      <c r="N483" s="159" t="s">
        <v>290</v>
      </c>
      <c r="P483" s="18" t="s">
        <v>290</v>
      </c>
      <c r="Q483" s="18" t="s">
        <v>290</v>
      </c>
      <c r="S483" t="s">
        <v>290</v>
      </c>
      <c r="T483" t="s">
        <v>290</v>
      </c>
      <c r="V483" t="s">
        <v>290</v>
      </c>
      <c r="X483" s="158" t="s">
        <v>589</v>
      </c>
      <c r="Y483" s="11">
        <v>18</v>
      </c>
      <c r="Z483">
        <v>100</v>
      </c>
      <c r="AA483" t="s">
        <v>3</v>
      </c>
      <c r="AB483" s="21" t="s">
        <v>290</v>
      </c>
      <c r="AC483" s="11">
        <v>18</v>
      </c>
      <c r="AD483" s="13">
        <v>15.688000000000001</v>
      </c>
      <c r="AE483" s="11">
        <v>1.1559999999999999</v>
      </c>
      <c r="AF483" t="s">
        <v>290</v>
      </c>
      <c r="AG483">
        <v>100</v>
      </c>
      <c r="AH483" s="21" t="s">
        <v>290</v>
      </c>
      <c r="AI483" s="1" t="s">
        <v>3</v>
      </c>
      <c r="AJ483" t="s">
        <v>290</v>
      </c>
      <c r="AK483" s="159" t="s">
        <v>290</v>
      </c>
      <c r="CO483" t="s">
        <v>4301</v>
      </c>
      <c r="CP483">
        <v>5.13</v>
      </c>
      <c r="CR483" t="s">
        <v>5681</v>
      </c>
      <c r="CS483" s="16" t="s">
        <v>290</v>
      </c>
      <c r="CT483" s="14">
        <v>600</v>
      </c>
      <c r="CU483" s="14">
        <v>3.5</v>
      </c>
      <c r="CV483" s="11">
        <v>9</v>
      </c>
      <c r="CW483" s="11" t="s">
        <v>5599</v>
      </c>
      <c r="CX483" s="103">
        <v>3.5</v>
      </c>
      <c r="CY483" s="11">
        <v>5.25</v>
      </c>
      <c r="CZ483" s="42">
        <v>0.875</v>
      </c>
      <c r="DA483" s="107">
        <v>600</v>
      </c>
      <c r="DB483" s="18">
        <v>9</v>
      </c>
      <c r="DC483" s="18">
        <v>1.375</v>
      </c>
      <c r="DD483" s="18">
        <v>5.5</v>
      </c>
      <c r="DE483" s="11">
        <v>0.875</v>
      </c>
      <c r="DF483" s="11">
        <v>8</v>
      </c>
      <c r="DG483" s="11">
        <v>1</v>
      </c>
      <c r="DH483" s="11">
        <v>7.25</v>
      </c>
      <c r="DI483" s="42">
        <v>45</v>
      </c>
      <c r="DJ483" s="11">
        <v>48</v>
      </c>
      <c r="DK483" s="43" t="s">
        <v>5222</v>
      </c>
      <c r="DL483" s="90" t="s">
        <v>3796</v>
      </c>
      <c r="DM483" s="18">
        <v>0</v>
      </c>
      <c r="DN483" s="18" t="s">
        <v>5600</v>
      </c>
      <c r="DO483" t="s">
        <v>5087</v>
      </c>
      <c r="DP483">
        <v>12632256</v>
      </c>
      <c r="DQ483" t="s">
        <v>5598</v>
      </c>
      <c r="DR483" s="16" t="s">
        <v>290</v>
      </c>
    </row>
    <row r="484" spans="1:122" x14ac:dyDescent="0.35">
      <c r="A484" s="158" t="s">
        <v>590</v>
      </c>
      <c r="B484" s="11">
        <v>18</v>
      </c>
      <c r="C484">
        <v>120</v>
      </c>
      <c r="D484" t="s">
        <v>3</v>
      </c>
      <c r="E484" s="21" t="s">
        <v>290</v>
      </c>
      <c r="F484" s="11">
        <v>18</v>
      </c>
      <c r="G484" s="13">
        <v>15.25</v>
      </c>
      <c r="H484" s="11">
        <v>1.375</v>
      </c>
      <c r="I484" t="s">
        <v>290</v>
      </c>
      <c r="J484">
        <v>120</v>
      </c>
      <c r="K484" s="21" t="s">
        <v>290</v>
      </c>
      <c r="L484" s="1" t="s">
        <v>3</v>
      </c>
      <c r="M484" t="s">
        <v>290</v>
      </c>
      <c r="N484" s="159" t="s">
        <v>290</v>
      </c>
      <c r="P484" s="18" t="s">
        <v>290</v>
      </c>
      <c r="Q484" s="18" t="s">
        <v>290</v>
      </c>
      <c r="S484" t="s">
        <v>290</v>
      </c>
      <c r="T484" t="s">
        <v>290</v>
      </c>
      <c r="V484" t="s">
        <v>290</v>
      </c>
      <c r="X484" s="158" t="s">
        <v>590</v>
      </c>
      <c r="Y484" s="11">
        <v>18</v>
      </c>
      <c r="Z484">
        <v>120</v>
      </c>
      <c r="AA484" t="s">
        <v>3</v>
      </c>
      <c r="AB484" s="21" t="s">
        <v>290</v>
      </c>
      <c r="AC484" s="11">
        <v>18</v>
      </c>
      <c r="AD484" s="13">
        <v>15.25</v>
      </c>
      <c r="AE484" s="11">
        <v>1.375</v>
      </c>
      <c r="AF484" t="s">
        <v>290</v>
      </c>
      <c r="AG484">
        <v>120</v>
      </c>
      <c r="AH484" s="21" t="s">
        <v>290</v>
      </c>
      <c r="AI484" s="1" t="s">
        <v>3</v>
      </c>
      <c r="AJ484" t="s">
        <v>290</v>
      </c>
      <c r="AK484" s="159" t="s">
        <v>290</v>
      </c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51"/>
      <c r="CO484" t="s">
        <v>4302</v>
      </c>
      <c r="CP484">
        <v>5.13</v>
      </c>
      <c r="CR484" t="s">
        <v>5682</v>
      </c>
      <c r="CS484" s="16" t="s">
        <v>290</v>
      </c>
      <c r="CT484" s="14">
        <v>600</v>
      </c>
      <c r="CU484" s="14">
        <v>4</v>
      </c>
      <c r="CV484" s="11">
        <v>12</v>
      </c>
      <c r="CW484" s="11" t="s">
        <v>5599</v>
      </c>
      <c r="CX484" s="103">
        <v>4</v>
      </c>
      <c r="CY484" s="11">
        <v>6</v>
      </c>
      <c r="CZ484" s="42">
        <v>1</v>
      </c>
      <c r="DA484" s="107">
        <v>600</v>
      </c>
      <c r="DB484" s="18">
        <v>10.75</v>
      </c>
      <c r="DC484" s="18">
        <v>1.5</v>
      </c>
      <c r="DD484" s="18">
        <v>6.1875</v>
      </c>
      <c r="DE484" s="11">
        <v>0.875</v>
      </c>
      <c r="DF484" s="11">
        <v>8</v>
      </c>
      <c r="DG484" s="11">
        <v>1</v>
      </c>
      <c r="DH484" s="11">
        <v>8.5</v>
      </c>
      <c r="DI484" s="42">
        <v>45</v>
      </c>
      <c r="DJ484" s="11">
        <v>80</v>
      </c>
      <c r="DK484" s="43" t="s">
        <v>5224</v>
      </c>
      <c r="DL484" s="90" t="s">
        <v>3796</v>
      </c>
      <c r="DM484" s="18">
        <v>0</v>
      </c>
      <c r="DN484" s="18" t="s">
        <v>5600</v>
      </c>
      <c r="DO484" t="s">
        <v>5090</v>
      </c>
      <c r="DP484">
        <v>255</v>
      </c>
      <c r="DQ484" t="s">
        <v>5598</v>
      </c>
      <c r="DR484" s="16" t="s">
        <v>290</v>
      </c>
    </row>
    <row r="485" spans="1:122" x14ac:dyDescent="0.35">
      <c r="A485" s="158" t="s">
        <v>591</v>
      </c>
      <c r="B485" s="11">
        <v>18</v>
      </c>
      <c r="C485">
        <v>140</v>
      </c>
      <c r="D485" t="s">
        <v>3</v>
      </c>
      <c r="E485" s="21" t="s">
        <v>290</v>
      </c>
      <c r="F485" s="11">
        <v>18</v>
      </c>
      <c r="G485" s="13">
        <v>14.875999999999999</v>
      </c>
      <c r="H485" s="11">
        <v>1.5620000000000001</v>
      </c>
      <c r="I485" t="s">
        <v>290</v>
      </c>
      <c r="J485">
        <v>140</v>
      </c>
      <c r="K485" s="21" t="s">
        <v>290</v>
      </c>
      <c r="L485" s="1" t="s">
        <v>3</v>
      </c>
      <c r="M485" t="s">
        <v>290</v>
      </c>
      <c r="N485" s="159" t="s">
        <v>290</v>
      </c>
      <c r="P485" s="18" t="s">
        <v>290</v>
      </c>
      <c r="Q485" s="18" t="s">
        <v>290</v>
      </c>
      <c r="S485" t="s">
        <v>290</v>
      </c>
      <c r="T485" t="s">
        <v>290</v>
      </c>
      <c r="V485" t="s">
        <v>290</v>
      </c>
      <c r="X485" s="158" t="s">
        <v>591</v>
      </c>
      <c r="Y485" s="11">
        <v>18</v>
      </c>
      <c r="Z485">
        <v>140</v>
      </c>
      <c r="AA485" t="s">
        <v>3</v>
      </c>
      <c r="AB485" s="21" t="s">
        <v>290</v>
      </c>
      <c r="AC485" s="11">
        <v>18</v>
      </c>
      <c r="AD485" s="13">
        <v>14.875999999999999</v>
      </c>
      <c r="AE485" s="11">
        <v>1.5620000000000001</v>
      </c>
      <c r="AF485" t="s">
        <v>290</v>
      </c>
      <c r="AG485">
        <v>140</v>
      </c>
      <c r="AH485" s="21" t="s">
        <v>290</v>
      </c>
      <c r="AI485" s="1" t="s">
        <v>3</v>
      </c>
      <c r="AJ485" t="s">
        <v>290</v>
      </c>
      <c r="AK485" s="159" t="s">
        <v>290</v>
      </c>
      <c r="CC485" s="4"/>
      <c r="CD485" s="51"/>
      <c r="CE485" s="51"/>
      <c r="CF485" s="51"/>
      <c r="CG485" s="51"/>
      <c r="CH485" s="51"/>
      <c r="CI485" s="51"/>
      <c r="CJ485" s="51"/>
      <c r="CK485" s="51"/>
      <c r="CO485" t="s">
        <v>4303</v>
      </c>
      <c r="CP485">
        <v>5.13</v>
      </c>
      <c r="CR485" t="s">
        <v>5683</v>
      </c>
      <c r="CS485" s="16" t="s">
        <v>290</v>
      </c>
      <c r="CT485" s="14">
        <v>600</v>
      </c>
      <c r="CU485" s="14">
        <v>5</v>
      </c>
      <c r="CV485" s="11">
        <v>12</v>
      </c>
      <c r="CW485" s="11" t="s">
        <v>5599</v>
      </c>
      <c r="CX485" s="103">
        <v>5</v>
      </c>
      <c r="CY485" s="11">
        <v>7.5</v>
      </c>
      <c r="CZ485" s="42">
        <v>1.25</v>
      </c>
      <c r="DA485" s="107">
        <v>600</v>
      </c>
      <c r="DB485" s="18">
        <v>13</v>
      </c>
      <c r="DC485" s="18">
        <v>1.75</v>
      </c>
      <c r="DD485" s="18">
        <v>7.3125</v>
      </c>
      <c r="DE485" s="11">
        <v>1</v>
      </c>
      <c r="DF485" s="11">
        <v>8</v>
      </c>
      <c r="DG485" s="11">
        <v>1.125</v>
      </c>
      <c r="DH485" s="11">
        <v>10.5</v>
      </c>
      <c r="DI485" s="42">
        <v>45</v>
      </c>
      <c r="DJ485" s="11">
        <v>128</v>
      </c>
      <c r="DK485" s="43" t="s">
        <v>5226</v>
      </c>
      <c r="DL485" s="90" t="s">
        <v>3796</v>
      </c>
      <c r="DM485" s="18">
        <v>0</v>
      </c>
      <c r="DN485" s="18" t="s">
        <v>5600</v>
      </c>
      <c r="DO485" t="s">
        <v>5093</v>
      </c>
      <c r="DP485">
        <v>33023</v>
      </c>
      <c r="DQ485" t="s">
        <v>5598</v>
      </c>
      <c r="DR485" s="16" t="s">
        <v>290</v>
      </c>
    </row>
    <row r="486" spans="1:122" x14ac:dyDescent="0.35">
      <c r="A486" s="158" t="s">
        <v>592</v>
      </c>
      <c r="B486" s="11">
        <v>18</v>
      </c>
      <c r="C486" s="11">
        <v>160</v>
      </c>
      <c r="D486" t="s">
        <v>3</v>
      </c>
      <c r="E486" s="21" t="s">
        <v>290</v>
      </c>
      <c r="F486" s="11">
        <v>18</v>
      </c>
      <c r="G486" s="13">
        <v>14.438000000000001</v>
      </c>
      <c r="H486" s="11">
        <v>1.7809999999999999</v>
      </c>
      <c r="I486" t="s">
        <v>290</v>
      </c>
      <c r="J486" s="11">
        <v>160</v>
      </c>
      <c r="K486" s="21" t="s">
        <v>290</v>
      </c>
      <c r="L486" s="1" t="s">
        <v>3</v>
      </c>
      <c r="M486" t="s">
        <v>290</v>
      </c>
      <c r="N486" s="159" t="s">
        <v>290</v>
      </c>
      <c r="P486" s="18" t="s">
        <v>290</v>
      </c>
      <c r="Q486" s="18" t="s">
        <v>290</v>
      </c>
      <c r="S486" t="s">
        <v>290</v>
      </c>
      <c r="T486" t="s">
        <v>290</v>
      </c>
      <c r="V486" t="s">
        <v>290</v>
      </c>
      <c r="X486" s="158" t="s">
        <v>592</v>
      </c>
      <c r="Y486" s="11">
        <v>18</v>
      </c>
      <c r="Z486" s="11">
        <v>160</v>
      </c>
      <c r="AA486" t="s">
        <v>3</v>
      </c>
      <c r="AB486" s="21" t="s">
        <v>290</v>
      </c>
      <c r="AC486" s="11">
        <v>18</v>
      </c>
      <c r="AD486" s="13">
        <v>14.438000000000001</v>
      </c>
      <c r="AE486" s="11">
        <v>1.7809999999999999</v>
      </c>
      <c r="AF486" t="s">
        <v>290</v>
      </c>
      <c r="AG486" s="11">
        <v>160</v>
      </c>
      <c r="AH486" s="21" t="s">
        <v>290</v>
      </c>
      <c r="AI486" s="1" t="s">
        <v>3</v>
      </c>
      <c r="AJ486" t="s">
        <v>290</v>
      </c>
      <c r="AK486" s="159" t="s">
        <v>290</v>
      </c>
      <c r="CO486" t="s">
        <v>4304</v>
      </c>
      <c r="CP486">
        <v>5.63</v>
      </c>
      <c r="CR486" t="s">
        <v>5684</v>
      </c>
      <c r="CS486" s="16" t="s">
        <v>290</v>
      </c>
      <c r="CT486" s="14">
        <v>600</v>
      </c>
      <c r="CU486" s="14">
        <v>6</v>
      </c>
      <c r="CV486" s="11">
        <v>12</v>
      </c>
      <c r="CW486" s="11" t="s">
        <v>5599</v>
      </c>
      <c r="CX486" s="103">
        <v>6</v>
      </c>
      <c r="CY486" s="11">
        <v>8.75</v>
      </c>
      <c r="CZ486" s="42">
        <v>1.375</v>
      </c>
      <c r="DA486" s="107">
        <v>600</v>
      </c>
      <c r="DB486" s="18">
        <v>14</v>
      </c>
      <c r="DC486" s="18">
        <v>1.875</v>
      </c>
      <c r="DD486" s="18">
        <v>8.5</v>
      </c>
      <c r="DE486" s="11">
        <v>1</v>
      </c>
      <c r="DF486" s="11">
        <v>12</v>
      </c>
      <c r="DG486" s="11">
        <v>1.125</v>
      </c>
      <c r="DH486" s="11">
        <v>11.5</v>
      </c>
      <c r="DI486" s="42">
        <v>30</v>
      </c>
      <c r="DJ486" s="11">
        <v>158</v>
      </c>
      <c r="DK486" s="43" t="s">
        <v>5228</v>
      </c>
      <c r="DL486" s="90" t="s">
        <v>3796</v>
      </c>
      <c r="DM486" s="18">
        <v>0</v>
      </c>
      <c r="DN486" s="18" t="s">
        <v>5600</v>
      </c>
      <c r="DO486" t="s">
        <v>5078</v>
      </c>
      <c r="DP486">
        <v>1262987</v>
      </c>
      <c r="DQ486" t="s">
        <v>5598</v>
      </c>
      <c r="DR486" s="16" t="s">
        <v>290</v>
      </c>
    </row>
    <row r="487" spans="1:122" x14ac:dyDescent="0.35">
      <c r="A487" s="160" t="s">
        <v>593</v>
      </c>
      <c r="B487" s="2">
        <v>18</v>
      </c>
      <c r="C487" s="2" t="s">
        <v>272</v>
      </c>
      <c r="D487" s="4" t="s">
        <v>3</v>
      </c>
      <c r="E487" s="22" t="s">
        <v>290</v>
      </c>
      <c r="F487" s="2">
        <v>18</v>
      </c>
      <c r="G487" s="5">
        <v>17</v>
      </c>
      <c r="H487" s="2">
        <v>0.5</v>
      </c>
      <c r="I487" s="4" t="s">
        <v>272</v>
      </c>
      <c r="J487" s="2">
        <v>2</v>
      </c>
      <c r="K487" s="22" t="s">
        <v>290</v>
      </c>
      <c r="L487" s="6" t="s">
        <v>3</v>
      </c>
      <c r="M487" s="4" t="s">
        <v>290</v>
      </c>
      <c r="N487" s="161" t="s">
        <v>290</v>
      </c>
      <c r="P487" s="18" t="s">
        <v>290</v>
      </c>
      <c r="Q487" s="18" t="s">
        <v>290</v>
      </c>
      <c r="S487" t="s">
        <v>290</v>
      </c>
      <c r="T487" t="s">
        <v>290</v>
      </c>
      <c r="V487" t="s">
        <v>290</v>
      </c>
      <c r="X487" s="160" t="s">
        <v>593</v>
      </c>
      <c r="Y487" s="2">
        <v>18</v>
      </c>
      <c r="Z487" s="2" t="s">
        <v>272</v>
      </c>
      <c r="AA487" s="4" t="s">
        <v>3</v>
      </c>
      <c r="AB487" s="22" t="s">
        <v>290</v>
      </c>
      <c r="AC487" s="2">
        <v>18</v>
      </c>
      <c r="AD487" s="5">
        <v>17</v>
      </c>
      <c r="AE487" s="2">
        <v>0.5</v>
      </c>
      <c r="AF487" s="4" t="s">
        <v>272</v>
      </c>
      <c r="AG487" s="2">
        <v>2</v>
      </c>
      <c r="AH487" s="22" t="s">
        <v>290</v>
      </c>
      <c r="AI487" s="6" t="s">
        <v>3</v>
      </c>
      <c r="AJ487" s="4" t="s">
        <v>290</v>
      </c>
      <c r="AK487" s="161" t="s">
        <v>290</v>
      </c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51"/>
      <c r="CO487" t="s">
        <v>4305</v>
      </c>
      <c r="CP487">
        <v>5.63</v>
      </c>
      <c r="CR487" t="s">
        <v>5685</v>
      </c>
      <c r="CS487" s="16" t="s">
        <v>290</v>
      </c>
      <c r="CT487" s="14">
        <v>600</v>
      </c>
      <c r="CU487" s="14">
        <v>8</v>
      </c>
      <c r="CV487" s="11">
        <v>12</v>
      </c>
      <c r="CW487" s="11" t="s">
        <v>5599</v>
      </c>
      <c r="CX487" s="103">
        <v>8</v>
      </c>
      <c r="CY487" s="11">
        <v>10.75</v>
      </c>
      <c r="CZ487" s="42">
        <v>1.375</v>
      </c>
      <c r="DA487" s="107">
        <v>600</v>
      </c>
      <c r="DB487" s="18">
        <v>16.5</v>
      </c>
      <c r="DC487" s="18">
        <v>2.1875</v>
      </c>
      <c r="DD487" s="18">
        <v>10.625</v>
      </c>
      <c r="DE487" s="11">
        <v>1.125</v>
      </c>
      <c r="DF487" s="11">
        <v>12</v>
      </c>
      <c r="DG487" s="11">
        <v>1.25</v>
      </c>
      <c r="DH487" s="11">
        <v>13.75</v>
      </c>
      <c r="DI487" s="42">
        <v>30</v>
      </c>
      <c r="DJ487" s="11">
        <v>215</v>
      </c>
      <c r="DK487" s="43" t="s">
        <v>5230</v>
      </c>
      <c r="DL487" s="90" t="s">
        <v>3796</v>
      </c>
      <c r="DM487" s="18">
        <v>0</v>
      </c>
      <c r="DN487" s="18" t="s">
        <v>5600</v>
      </c>
      <c r="DO487" t="s">
        <v>5098</v>
      </c>
      <c r="DP487">
        <v>65535</v>
      </c>
      <c r="DQ487" t="s">
        <v>5598</v>
      </c>
      <c r="DR487" s="16" t="s">
        <v>290</v>
      </c>
    </row>
    <row r="488" spans="1:122" x14ac:dyDescent="0.35">
      <c r="A488" s="156" t="s">
        <v>594</v>
      </c>
      <c r="B488" s="11">
        <v>20</v>
      </c>
      <c r="C488" s="11">
        <v>10</v>
      </c>
      <c r="D488" t="s">
        <v>3</v>
      </c>
      <c r="E488" s="21" t="s">
        <v>290</v>
      </c>
      <c r="F488" s="11">
        <v>20</v>
      </c>
      <c r="G488" s="13">
        <v>19.5</v>
      </c>
      <c r="H488" s="11">
        <v>0.25</v>
      </c>
      <c r="I488" t="s">
        <v>290</v>
      </c>
      <c r="J488" s="11">
        <v>10</v>
      </c>
      <c r="K488" s="21" t="s">
        <v>290</v>
      </c>
      <c r="L488" s="11" t="s">
        <v>3</v>
      </c>
      <c r="M488" t="s">
        <v>290</v>
      </c>
      <c r="N488" s="159" t="s">
        <v>290</v>
      </c>
      <c r="P488" s="18" t="s">
        <v>290</v>
      </c>
      <c r="Q488" s="18" t="s">
        <v>290</v>
      </c>
      <c r="S488" t="s">
        <v>290</v>
      </c>
      <c r="T488" t="s">
        <v>290</v>
      </c>
      <c r="V488" t="s">
        <v>290</v>
      </c>
      <c r="X488" s="156" t="s">
        <v>594</v>
      </c>
      <c r="Y488" s="11">
        <v>20</v>
      </c>
      <c r="Z488" s="11">
        <v>10</v>
      </c>
      <c r="AA488" t="s">
        <v>3</v>
      </c>
      <c r="AB488" s="21" t="s">
        <v>290</v>
      </c>
      <c r="AC488" s="11">
        <v>20</v>
      </c>
      <c r="AD488" s="13">
        <v>19.5</v>
      </c>
      <c r="AE488" s="11">
        <v>0.25</v>
      </c>
      <c r="AF488" t="s">
        <v>290</v>
      </c>
      <c r="AG488" s="11">
        <v>10</v>
      </c>
      <c r="AH488" s="21" t="s">
        <v>290</v>
      </c>
      <c r="AI488" s="11" t="s">
        <v>3</v>
      </c>
      <c r="AJ488" t="s">
        <v>290</v>
      </c>
      <c r="AK488" s="159" t="s">
        <v>290</v>
      </c>
      <c r="CC488" s="4"/>
      <c r="CD488" s="51"/>
      <c r="CE488" s="51"/>
      <c r="CF488" s="51"/>
      <c r="CG488" s="51"/>
      <c r="CH488" s="51"/>
      <c r="CI488" s="51"/>
      <c r="CJ488" s="51"/>
      <c r="CK488" s="51"/>
      <c r="CO488" t="s">
        <v>4306</v>
      </c>
      <c r="CP488">
        <v>5.63</v>
      </c>
      <c r="CR488" t="s">
        <v>5686</v>
      </c>
      <c r="CS488" s="16" t="s">
        <v>290</v>
      </c>
      <c r="CT488" s="14">
        <v>600</v>
      </c>
      <c r="CU488" s="14">
        <v>10</v>
      </c>
      <c r="CV488" s="11">
        <v>12</v>
      </c>
      <c r="CW488" s="11" t="s">
        <v>5599</v>
      </c>
      <c r="CX488" s="103">
        <v>10</v>
      </c>
      <c r="CY488" s="11">
        <v>13.5</v>
      </c>
      <c r="CZ488" s="42">
        <v>1.75</v>
      </c>
      <c r="DA488" s="107">
        <v>600</v>
      </c>
      <c r="DB488" s="18">
        <v>20</v>
      </c>
      <c r="DC488" s="18">
        <v>2.5</v>
      </c>
      <c r="DD488" s="18">
        <v>12.75</v>
      </c>
      <c r="DE488" s="11">
        <v>1.25</v>
      </c>
      <c r="DF488" s="11">
        <v>16</v>
      </c>
      <c r="DG488" s="11">
        <v>1.375</v>
      </c>
      <c r="DH488" s="11">
        <v>17</v>
      </c>
      <c r="DI488" s="42">
        <v>22.5</v>
      </c>
      <c r="DJ488" s="11">
        <v>324</v>
      </c>
      <c r="DK488" s="43" t="s">
        <v>5232</v>
      </c>
      <c r="DL488" s="90" t="s">
        <v>3796</v>
      </c>
      <c r="DM488" s="18">
        <v>0</v>
      </c>
      <c r="DN488" s="18" t="s">
        <v>5600</v>
      </c>
      <c r="DO488" t="s">
        <v>5069</v>
      </c>
      <c r="DP488">
        <v>65280</v>
      </c>
      <c r="DQ488" t="s">
        <v>5598</v>
      </c>
      <c r="DR488" s="16" t="s">
        <v>290</v>
      </c>
    </row>
    <row r="489" spans="1:122" x14ac:dyDescent="0.35">
      <c r="A489" s="158" t="s">
        <v>595</v>
      </c>
      <c r="B489" s="11">
        <v>20</v>
      </c>
      <c r="C489" s="11">
        <v>20</v>
      </c>
      <c r="D489" t="s">
        <v>3</v>
      </c>
      <c r="E489" s="21" t="s">
        <v>290</v>
      </c>
      <c r="F489" s="11">
        <v>20</v>
      </c>
      <c r="G489" s="13">
        <v>19.25</v>
      </c>
      <c r="H489" s="11">
        <v>0.375</v>
      </c>
      <c r="I489" t="s">
        <v>290</v>
      </c>
      <c r="J489" s="11">
        <v>20</v>
      </c>
      <c r="K489" s="21" t="s">
        <v>290</v>
      </c>
      <c r="L489" s="1" t="s">
        <v>3</v>
      </c>
      <c r="M489" t="s">
        <v>290</v>
      </c>
      <c r="N489" s="159" t="s">
        <v>290</v>
      </c>
      <c r="P489" s="18" t="s">
        <v>290</v>
      </c>
      <c r="Q489" s="18" t="s">
        <v>290</v>
      </c>
      <c r="S489" t="s">
        <v>290</v>
      </c>
      <c r="T489" t="s">
        <v>290</v>
      </c>
      <c r="V489" t="s">
        <v>290</v>
      </c>
      <c r="X489" s="158" t="s">
        <v>595</v>
      </c>
      <c r="Y489" s="11">
        <v>20</v>
      </c>
      <c r="Z489" s="11">
        <v>20</v>
      </c>
      <c r="AA489" t="s">
        <v>3</v>
      </c>
      <c r="AB489" s="21" t="s">
        <v>290</v>
      </c>
      <c r="AC489" s="11">
        <v>20</v>
      </c>
      <c r="AD489" s="13">
        <v>19.25</v>
      </c>
      <c r="AE489" s="11">
        <v>0.375</v>
      </c>
      <c r="AF489" t="s">
        <v>290</v>
      </c>
      <c r="AG489" s="11">
        <v>20</v>
      </c>
      <c r="AH489" s="21" t="s">
        <v>290</v>
      </c>
      <c r="AI489" s="1" t="s">
        <v>3</v>
      </c>
      <c r="AJ489" t="s">
        <v>290</v>
      </c>
      <c r="AK489" s="159" t="s">
        <v>290</v>
      </c>
      <c r="CO489" t="s">
        <v>4307</v>
      </c>
      <c r="CP489">
        <v>5.63</v>
      </c>
      <c r="CR489" t="s">
        <v>5687</v>
      </c>
      <c r="CS489" s="16" t="s">
        <v>290</v>
      </c>
      <c r="CT489" s="14">
        <v>600</v>
      </c>
      <c r="CU489" s="14">
        <v>12</v>
      </c>
      <c r="CV489" s="11">
        <v>12</v>
      </c>
      <c r="CW489" s="11" t="s">
        <v>5599</v>
      </c>
      <c r="CX489" s="103">
        <v>12</v>
      </c>
      <c r="CY489" s="11">
        <v>15.75</v>
      </c>
      <c r="CZ489" s="42">
        <v>1.875</v>
      </c>
      <c r="DA489" s="107">
        <v>600</v>
      </c>
      <c r="DB489" s="18">
        <v>22</v>
      </c>
      <c r="DC489" s="18">
        <v>2.625</v>
      </c>
      <c r="DD489" s="18">
        <v>15</v>
      </c>
      <c r="DE489" s="11">
        <v>1.25</v>
      </c>
      <c r="DF489" s="11">
        <v>20</v>
      </c>
      <c r="DG489" s="11">
        <v>1.375</v>
      </c>
      <c r="DH489" s="11">
        <v>19.25</v>
      </c>
      <c r="DI489" s="42">
        <v>18</v>
      </c>
      <c r="DJ489" s="11">
        <v>500</v>
      </c>
      <c r="DK489" s="43" t="s">
        <v>5234</v>
      </c>
      <c r="DL489" s="90" t="s">
        <v>3796</v>
      </c>
      <c r="DM489" s="18">
        <v>0</v>
      </c>
      <c r="DN489" s="18" t="s">
        <v>5600</v>
      </c>
      <c r="DO489" t="s">
        <v>5072</v>
      </c>
      <c r="DP489">
        <v>12800</v>
      </c>
      <c r="DQ489" t="s">
        <v>5598</v>
      </c>
      <c r="DR489" s="16" t="s">
        <v>290</v>
      </c>
    </row>
    <row r="490" spans="1:122" x14ac:dyDescent="0.35">
      <c r="A490" s="158" t="s">
        <v>596</v>
      </c>
      <c r="B490" s="11">
        <v>20</v>
      </c>
      <c r="C490">
        <v>30</v>
      </c>
      <c r="D490" t="s">
        <v>3</v>
      </c>
      <c r="E490" s="21" t="s">
        <v>290</v>
      </c>
      <c r="F490" s="11">
        <v>20</v>
      </c>
      <c r="G490" s="13">
        <v>19</v>
      </c>
      <c r="H490" s="11">
        <v>0.5</v>
      </c>
      <c r="I490" t="s">
        <v>290</v>
      </c>
      <c r="J490">
        <v>30</v>
      </c>
      <c r="K490" s="21" t="s">
        <v>290</v>
      </c>
      <c r="L490" s="1" t="s">
        <v>3</v>
      </c>
      <c r="M490" t="s">
        <v>290</v>
      </c>
      <c r="N490" s="159" t="s">
        <v>290</v>
      </c>
      <c r="P490" s="18" t="s">
        <v>290</v>
      </c>
      <c r="Q490" s="18" t="s">
        <v>290</v>
      </c>
      <c r="S490" t="s">
        <v>290</v>
      </c>
      <c r="T490" t="s">
        <v>290</v>
      </c>
      <c r="V490" t="s">
        <v>290</v>
      </c>
      <c r="X490" s="158" t="s">
        <v>596</v>
      </c>
      <c r="Y490" s="11">
        <v>20</v>
      </c>
      <c r="Z490">
        <v>30</v>
      </c>
      <c r="AA490" t="s">
        <v>3</v>
      </c>
      <c r="AB490" s="21" t="s">
        <v>290</v>
      </c>
      <c r="AC490" s="11">
        <v>20</v>
      </c>
      <c r="AD490" s="13">
        <v>19</v>
      </c>
      <c r="AE490" s="11">
        <v>0.5</v>
      </c>
      <c r="AF490" t="s">
        <v>290</v>
      </c>
      <c r="AG490">
        <v>30</v>
      </c>
      <c r="AH490" s="21" t="s">
        <v>290</v>
      </c>
      <c r="AI490" s="1" t="s">
        <v>3</v>
      </c>
      <c r="AJ490" t="s">
        <v>290</v>
      </c>
      <c r="AK490" s="159" t="s">
        <v>290</v>
      </c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51"/>
      <c r="CO490" t="s">
        <v>4308</v>
      </c>
      <c r="CP490">
        <v>5.63</v>
      </c>
      <c r="CR490" t="s">
        <v>5688</v>
      </c>
      <c r="CS490" s="16" t="s">
        <v>290</v>
      </c>
      <c r="CT490" s="45">
        <v>600</v>
      </c>
      <c r="CU490" s="45">
        <v>14</v>
      </c>
      <c r="CV490" s="48">
        <v>12</v>
      </c>
      <c r="CW490" s="48" t="s">
        <v>5599</v>
      </c>
      <c r="CX490" s="104">
        <v>14</v>
      </c>
      <c r="CY490" s="48">
        <v>17</v>
      </c>
      <c r="CZ490" s="46">
        <v>1.5</v>
      </c>
      <c r="DA490" s="107">
        <v>600</v>
      </c>
      <c r="DB490" s="47">
        <v>23.75</v>
      </c>
      <c r="DC490" s="47">
        <v>2.75</v>
      </c>
      <c r="DD490" s="47">
        <v>16.25</v>
      </c>
      <c r="DE490" s="48">
        <v>1.375</v>
      </c>
      <c r="DF490" s="48">
        <v>20</v>
      </c>
      <c r="DG490" s="48">
        <v>1.5</v>
      </c>
      <c r="DH490" s="48">
        <v>20.75</v>
      </c>
      <c r="DI490" s="46">
        <v>18</v>
      </c>
      <c r="DJ490" s="48">
        <v>417</v>
      </c>
      <c r="DK490" s="43" t="s">
        <v>5236</v>
      </c>
      <c r="DL490" s="90" t="s">
        <v>3796</v>
      </c>
      <c r="DM490" s="18">
        <v>0</v>
      </c>
      <c r="DN490" s="18" t="s">
        <v>5600</v>
      </c>
      <c r="DO490" t="s">
        <v>5105</v>
      </c>
      <c r="DP490">
        <v>16711680</v>
      </c>
      <c r="DQ490" t="s">
        <v>5598</v>
      </c>
      <c r="DR490" s="16" t="s">
        <v>290</v>
      </c>
    </row>
    <row r="491" spans="1:122" x14ac:dyDescent="0.35">
      <c r="A491" s="158" t="s">
        <v>597</v>
      </c>
      <c r="B491" s="11">
        <v>20</v>
      </c>
      <c r="C491">
        <v>40</v>
      </c>
      <c r="D491" t="s">
        <v>3</v>
      </c>
      <c r="E491" s="21" t="s">
        <v>290</v>
      </c>
      <c r="F491" s="11">
        <v>20</v>
      </c>
      <c r="G491" s="13">
        <v>18.814</v>
      </c>
      <c r="H491" s="11">
        <v>0.59299999999999997</v>
      </c>
      <c r="I491" t="s">
        <v>290</v>
      </c>
      <c r="J491">
        <v>40</v>
      </c>
      <c r="K491" s="21" t="s">
        <v>290</v>
      </c>
      <c r="L491" s="1" t="s">
        <v>3</v>
      </c>
      <c r="M491" t="s">
        <v>290</v>
      </c>
      <c r="N491" s="159" t="s">
        <v>290</v>
      </c>
      <c r="P491" s="18" t="s">
        <v>290</v>
      </c>
      <c r="Q491" s="18" t="s">
        <v>290</v>
      </c>
      <c r="S491" t="s">
        <v>290</v>
      </c>
      <c r="T491" t="s">
        <v>290</v>
      </c>
      <c r="V491" t="s">
        <v>290</v>
      </c>
      <c r="X491" s="158" t="s">
        <v>597</v>
      </c>
      <c r="Y491" s="11">
        <v>20</v>
      </c>
      <c r="Z491">
        <v>40</v>
      </c>
      <c r="AA491" t="s">
        <v>3</v>
      </c>
      <c r="AB491" s="21" t="s">
        <v>290</v>
      </c>
      <c r="AC491" s="11">
        <v>20</v>
      </c>
      <c r="AD491" s="13">
        <v>18.814</v>
      </c>
      <c r="AE491" s="11">
        <v>0.59299999999999997</v>
      </c>
      <c r="AF491" t="s">
        <v>290</v>
      </c>
      <c r="AG491">
        <v>40</v>
      </c>
      <c r="AH491" s="21" t="s">
        <v>290</v>
      </c>
      <c r="AI491" s="1" t="s">
        <v>3</v>
      </c>
      <c r="AJ491" t="s">
        <v>290</v>
      </c>
      <c r="AK491" s="159" t="s">
        <v>290</v>
      </c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C491" s="4"/>
      <c r="CD491" s="51"/>
      <c r="CE491" s="51"/>
      <c r="CF491" s="51"/>
      <c r="CG491" s="51"/>
      <c r="CH491" s="51"/>
      <c r="CI491" s="51"/>
      <c r="CJ491" s="51"/>
      <c r="CK491" s="51"/>
      <c r="CO491" t="s">
        <v>4309</v>
      </c>
      <c r="CP491">
        <v>5.63</v>
      </c>
      <c r="CR491" t="s">
        <v>5689</v>
      </c>
      <c r="CS491" s="16" t="s">
        <v>290</v>
      </c>
      <c r="CT491" s="14">
        <v>600</v>
      </c>
      <c r="CU491" s="14">
        <v>14</v>
      </c>
      <c r="CV491" s="98">
        <v>14</v>
      </c>
      <c r="CW491" s="98" t="s">
        <v>5599</v>
      </c>
      <c r="CX491" s="103">
        <v>14</v>
      </c>
      <c r="CY491" s="11">
        <v>17</v>
      </c>
      <c r="CZ491" s="42">
        <v>1.5</v>
      </c>
      <c r="DA491" s="107">
        <v>600</v>
      </c>
      <c r="DB491" s="18">
        <v>23.75</v>
      </c>
      <c r="DC491" s="18">
        <v>2.75</v>
      </c>
      <c r="DD491" s="18">
        <v>16.25</v>
      </c>
      <c r="DE491" s="11">
        <v>1.375</v>
      </c>
      <c r="DF491" s="11">
        <v>20</v>
      </c>
      <c r="DG491" s="11">
        <v>1.5</v>
      </c>
      <c r="DH491" s="11">
        <v>20.75</v>
      </c>
      <c r="DI491" s="42">
        <v>18</v>
      </c>
      <c r="DJ491" s="11" t="s">
        <v>174</v>
      </c>
      <c r="DK491" s="43" t="s">
        <v>5236</v>
      </c>
      <c r="DL491" s="90" t="s">
        <v>3796</v>
      </c>
      <c r="DM491" s="18">
        <v>0</v>
      </c>
      <c r="DN491" s="18" t="s">
        <v>5600</v>
      </c>
      <c r="DO491" t="s">
        <v>5105</v>
      </c>
      <c r="DP491">
        <v>16711680</v>
      </c>
      <c r="DQ491" t="s">
        <v>5598</v>
      </c>
      <c r="DR491" s="16" t="s">
        <v>290</v>
      </c>
    </row>
    <row r="492" spans="1:122" x14ac:dyDescent="0.35">
      <c r="A492" s="158" t="s">
        <v>6725</v>
      </c>
      <c r="B492" s="11">
        <v>20</v>
      </c>
      <c r="C492" t="s">
        <v>6422</v>
      </c>
      <c r="D492" t="s">
        <v>3</v>
      </c>
      <c r="E492" s="21" t="s">
        <v>290</v>
      </c>
      <c r="F492" s="11">
        <v>20</v>
      </c>
      <c r="G492" s="13">
        <v>19.25</v>
      </c>
      <c r="H492" s="11">
        <v>0.375</v>
      </c>
      <c r="I492" t="s">
        <v>6422</v>
      </c>
      <c r="J492">
        <v>1</v>
      </c>
      <c r="K492" s="21" t="s">
        <v>290</v>
      </c>
      <c r="L492" s="1" t="s">
        <v>3</v>
      </c>
      <c r="M492" t="s">
        <v>290</v>
      </c>
      <c r="N492" s="159" t="s">
        <v>290</v>
      </c>
      <c r="P492" s="18" t="s">
        <v>290</v>
      </c>
      <c r="Q492" s="18" t="s">
        <v>290</v>
      </c>
      <c r="S492" t="s">
        <v>290</v>
      </c>
      <c r="T492" t="s">
        <v>290</v>
      </c>
      <c r="V492" t="s">
        <v>290</v>
      </c>
      <c r="X492" s="158" t="s">
        <v>6725</v>
      </c>
      <c r="Y492" s="11">
        <v>20</v>
      </c>
      <c r="Z492" t="s">
        <v>6422</v>
      </c>
      <c r="AA492" t="s">
        <v>3</v>
      </c>
      <c r="AB492" s="21" t="s">
        <v>290</v>
      </c>
      <c r="AC492" s="11">
        <v>20</v>
      </c>
      <c r="AD492" s="13">
        <v>19.25</v>
      </c>
      <c r="AE492" s="11">
        <v>0.375</v>
      </c>
      <c r="AF492" t="s">
        <v>6422</v>
      </c>
      <c r="AG492">
        <v>1</v>
      </c>
      <c r="AH492" s="21" t="s">
        <v>290</v>
      </c>
      <c r="AI492" s="1" t="s">
        <v>3</v>
      </c>
      <c r="AJ492" t="s">
        <v>290</v>
      </c>
      <c r="AK492" s="159" t="s">
        <v>290</v>
      </c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4"/>
      <c r="CC492" s="10"/>
      <c r="CD492" s="10"/>
      <c r="CE492" s="10"/>
      <c r="CF492" s="10"/>
      <c r="CG492" s="10"/>
      <c r="CH492" s="10"/>
      <c r="CI492" s="10"/>
      <c r="CJ492" s="10"/>
      <c r="CK492" s="10"/>
      <c r="CO492" t="s">
        <v>4310</v>
      </c>
      <c r="CP492">
        <v>5.63</v>
      </c>
      <c r="CR492" t="s">
        <v>5690</v>
      </c>
      <c r="CS492" s="16" t="s">
        <v>290</v>
      </c>
      <c r="CT492" s="14">
        <v>600</v>
      </c>
      <c r="CU492" s="14">
        <v>14</v>
      </c>
      <c r="CV492" s="98">
        <v>16</v>
      </c>
      <c r="CW492" s="98" t="s">
        <v>5599</v>
      </c>
      <c r="CX492" s="103">
        <v>14</v>
      </c>
      <c r="CY492" s="11">
        <v>17</v>
      </c>
      <c r="CZ492" s="42">
        <v>1.5</v>
      </c>
      <c r="DA492" s="107">
        <v>600</v>
      </c>
      <c r="DB492" s="18">
        <v>23.75</v>
      </c>
      <c r="DC492" s="18">
        <v>2.75</v>
      </c>
      <c r="DD492" s="18">
        <v>16.25</v>
      </c>
      <c r="DE492" s="11">
        <v>1.375</v>
      </c>
      <c r="DF492" s="11">
        <v>20</v>
      </c>
      <c r="DG492" s="11">
        <v>1.5</v>
      </c>
      <c r="DH492" s="11">
        <v>20.75</v>
      </c>
      <c r="DI492" s="42">
        <v>18</v>
      </c>
      <c r="DJ492" s="11" t="s">
        <v>174</v>
      </c>
      <c r="DK492" s="43" t="s">
        <v>5236</v>
      </c>
      <c r="DL492" s="90" t="s">
        <v>3796</v>
      </c>
      <c r="DM492" s="18">
        <v>0</v>
      </c>
      <c r="DN492" s="18" t="s">
        <v>5600</v>
      </c>
      <c r="DO492" t="s">
        <v>5105</v>
      </c>
      <c r="DP492">
        <v>16711680</v>
      </c>
      <c r="DQ492" t="s">
        <v>5598</v>
      </c>
      <c r="DR492" s="16" t="s">
        <v>290</v>
      </c>
    </row>
    <row r="493" spans="1:122" s="8" customFormat="1" x14ac:dyDescent="0.35">
      <c r="A493" s="158" t="s">
        <v>598</v>
      </c>
      <c r="B493" s="11">
        <v>20</v>
      </c>
      <c r="C493">
        <v>60</v>
      </c>
      <c r="D493" t="s">
        <v>3</v>
      </c>
      <c r="E493" s="21" t="s">
        <v>290</v>
      </c>
      <c r="F493" s="11">
        <v>20</v>
      </c>
      <c r="G493" s="13">
        <v>18.376000000000001</v>
      </c>
      <c r="H493" s="11">
        <v>0.81200000000000006</v>
      </c>
      <c r="I493" t="s">
        <v>290</v>
      </c>
      <c r="J493">
        <v>60</v>
      </c>
      <c r="K493" s="21" t="s">
        <v>290</v>
      </c>
      <c r="L493" s="1" t="s">
        <v>3</v>
      </c>
      <c r="M493" t="s">
        <v>290</v>
      </c>
      <c r="N493" s="159" t="s">
        <v>290</v>
      </c>
      <c r="O493"/>
      <c r="P493" s="18" t="s">
        <v>290</v>
      </c>
      <c r="Q493" s="18" t="s">
        <v>290</v>
      </c>
      <c r="R493" s="18"/>
      <c r="S493" t="s">
        <v>290</v>
      </c>
      <c r="T493" t="s">
        <v>290</v>
      </c>
      <c r="U493"/>
      <c r="V493" t="s">
        <v>290</v>
      </c>
      <c r="W493"/>
      <c r="X493" s="158" t="s">
        <v>598</v>
      </c>
      <c r="Y493" s="11">
        <v>20</v>
      </c>
      <c r="Z493">
        <v>60</v>
      </c>
      <c r="AA493" t="s">
        <v>3</v>
      </c>
      <c r="AB493" s="21" t="s">
        <v>290</v>
      </c>
      <c r="AC493" s="11">
        <v>20</v>
      </c>
      <c r="AD493" s="13">
        <v>18.376000000000001</v>
      </c>
      <c r="AE493" s="11">
        <v>0.81200000000000006</v>
      </c>
      <c r="AF493" t="s">
        <v>290</v>
      </c>
      <c r="AG493">
        <v>60</v>
      </c>
      <c r="AH493" s="21" t="s">
        <v>290</v>
      </c>
      <c r="AI493" s="1" t="s">
        <v>3</v>
      </c>
      <c r="AJ493" t="s">
        <v>290</v>
      </c>
      <c r="AK493" s="159" t="s">
        <v>290</v>
      </c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4"/>
      <c r="CC493" s="11"/>
      <c r="CD493" s="14"/>
      <c r="CE493" s="14"/>
      <c r="CF493" s="14"/>
      <c r="CG493" s="14"/>
      <c r="CH493" s="14"/>
      <c r="CI493" s="14"/>
      <c r="CJ493" s="14"/>
      <c r="CK493" s="14"/>
      <c r="CO493" s="11" t="s">
        <v>4311</v>
      </c>
      <c r="CP493" s="11">
        <v>5.63</v>
      </c>
      <c r="CR493" t="s">
        <v>5691</v>
      </c>
      <c r="CS493" s="16" t="s">
        <v>290</v>
      </c>
      <c r="CT493" s="14">
        <v>600</v>
      </c>
      <c r="CU493" s="14">
        <v>14</v>
      </c>
      <c r="CV493" s="98">
        <v>18</v>
      </c>
      <c r="CW493" s="98" t="s">
        <v>5599</v>
      </c>
      <c r="CX493" s="103">
        <v>14</v>
      </c>
      <c r="CY493" s="11">
        <v>17</v>
      </c>
      <c r="CZ493" s="42">
        <v>1.5</v>
      </c>
      <c r="DA493" s="107">
        <v>600</v>
      </c>
      <c r="DB493" s="18">
        <v>23.75</v>
      </c>
      <c r="DC493" s="18">
        <v>2.75</v>
      </c>
      <c r="DD493" s="18">
        <v>16.25</v>
      </c>
      <c r="DE493" s="11">
        <v>1.375</v>
      </c>
      <c r="DF493" s="11">
        <v>20</v>
      </c>
      <c r="DG493" s="11">
        <v>1.5</v>
      </c>
      <c r="DH493" s="11">
        <v>20.75</v>
      </c>
      <c r="DI493" s="42">
        <v>18</v>
      </c>
      <c r="DJ493" s="11" t="s">
        <v>174</v>
      </c>
      <c r="DK493" s="43" t="s">
        <v>5236</v>
      </c>
      <c r="DL493" s="90" t="s">
        <v>3796</v>
      </c>
      <c r="DM493" s="18">
        <v>0</v>
      </c>
      <c r="DN493" s="18" t="s">
        <v>5600</v>
      </c>
      <c r="DO493" t="s">
        <v>5105</v>
      </c>
      <c r="DP493">
        <v>16711680</v>
      </c>
      <c r="DQ493" t="s">
        <v>5598</v>
      </c>
      <c r="DR493" s="16" t="s">
        <v>290</v>
      </c>
    </row>
    <row r="494" spans="1:122" s="11" customFormat="1" x14ac:dyDescent="0.35">
      <c r="A494" s="158" t="s">
        <v>599</v>
      </c>
      <c r="B494" s="11">
        <v>20</v>
      </c>
      <c r="C494">
        <v>80</v>
      </c>
      <c r="D494" t="s">
        <v>3</v>
      </c>
      <c r="E494" s="21" t="s">
        <v>290</v>
      </c>
      <c r="F494" s="11">
        <v>20</v>
      </c>
      <c r="G494" s="13">
        <v>17.937999999999999</v>
      </c>
      <c r="H494" s="11">
        <v>1.0309999999999999</v>
      </c>
      <c r="I494" t="s">
        <v>290</v>
      </c>
      <c r="J494">
        <v>80</v>
      </c>
      <c r="K494" s="21" t="s">
        <v>290</v>
      </c>
      <c r="L494" s="1" t="s">
        <v>3</v>
      </c>
      <c r="M494" t="s">
        <v>290</v>
      </c>
      <c r="N494" s="159" t="s">
        <v>290</v>
      </c>
      <c r="O494"/>
      <c r="P494" s="18" t="s">
        <v>290</v>
      </c>
      <c r="Q494" s="18" t="s">
        <v>290</v>
      </c>
      <c r="R494" s="18"/>
      <c r="S494" t="s">
        <v>290</v>
      </c>
      <c r="T494" t="s">
        <v>290</v>
      </c>
      <c r="U494"/>
      <c r="V494" t="s">
        <v>290</v>
      </c>
      <c r="W494"/>
      <c r="X494" s="158" t="s">
        <v>599</v>
      </c>
      <c r="Y494" s="11">
        <v>20</v>
      </c>
      <c r="Z494">
        <v>80</v>
      </c>
      <c r="AA494" t="s">
        <v>3</v>
      </c>
      <c r="AB494" s="21" t="s">
        <v>290</v>
      </c>
      <c r="AC494" s="11">
        <v>20</v>
      </c>
      <c r="AD494" s="13">
        <v>17.937999999999999</v>
      </c>
      <c r="AE494" s="11">
        <v>1.0309999999999999</v>
      </c>
      <c r="AF494" t="s">
        <v>290</v>
      </c>
      <c r="AG494">
        <v>80</v>
      </c>
      <c r="AH494" s="21" t="s">
        <v>290</v>
      </c>
      <c r="AI494" s="1" t="s">
        <v>3</v>
      </c>
      <c r="AJ494" t="s">
        <v>290</v>
      </c>
      <c r="AK494" s="159" t="s">
        <v>290</v>
      </c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CA494" s="14"/>
      <c r="CD494" s="14"/>
      <c r="CE494" s="14"/>
      <c r="CF494" s="14"/>
      <c r="CG494" s="14"/>
      <c r="CH494" s="14"/>
      <c r="CI494" s="14"/>
      <c r="CJ494" s="14"/>
      <c r="CK494" s="14"/>
      <c r="CO494" s="11" t="s">
        <v>4312</v>
      </c>
      <c r="CP494" s="11">
        <v>5.63</v>
      </c>
      <c r="CR494" t="s">
        <v>5692</v>
      </c>
      <c r="CS494" s="16" t="s">
        <v>290</v>
      </c>
      <c r="CT494" s="49">
        <v>600</v>
      </c>
      <c r="CU494" s="49">
        <v>14</v>
      </c>
      <c r="CV494" s="99">
        <v>20</v>
      </c>
      <c r="CW494" s="99" t="s">
        <v>5599</v>
      </c>
      <c r="CX494" s="105">
        <v>14</v>
      </c>
      <c r="CY494" s="2">
        <v>17</v>
      </c>
      <c r="CZ494" s="50">
        <v>1.5</v>
      </c>
      <c r="DA494" s="107">
        <v>600</v>
      </c>
      <c r="DB494" s="51">
        <v>23.75</v>
      </c>
      <c r="DC494" s="51">
        <v>2.75</v>
      </c>
      <c r="DD494" s="51">
        <v>16.25</v>
      </c>
      <c r="DE494" s="2">
        <v>1.375</v>
      </c>
      <c r="DF494" s="2">
        <v>20</v>
      </c>
      <c r="DG494" s="2">
        <v>1.5</v>
      </c>
      <c r="DH494" s="2">
        <v>20.75</v>
      </c>
      <c r="DI494" s="50">
        <v>18</v>
      </c>
      <c r="DJ494" s="2" t="s">
        <v>174</v>
      </c>
      <c r="DK494" s="43" t="s">
        <v>5236</v>
      </c>
      <c r="DL494" s="90" t="s">
        <v>3796</v>
      </c>
      <c r="DM494" s="18">
        <v>0</v>
      </c>
      <c r="DN494" s="18" t="s">
        <v>5600</v>
      </c>
      <c r="DO494" t="s">
        <v>5105</v>
      </c>
      <c r="DP494">
        <v>16711680</v>
      </c>
      <c r="DQ494" t="s">
        <v>5598</v>
      </c>
      <c r="DR494" s="16" t="s">
        <v>290</v>
      </c>
    </row>
    <row r="495" spans="1:122" s="11" customFormat="1" x14ac:dyDescent="0.35">
      <c r="A495" s="158" t="s">
        <v>600</v>
      </c>
      <c r="B495" s="11">
        <v>20</v>
      </c>
      <c r="C495">
        <v>100</v>
      </c>
      <c r="D495" t="s">
        <v>3</v>
      </c>
      <c r="E495" s="21" t="s">
        <v>290</v>
      </c>
      <c r="F495" s="11">
        <v>20</v>
      </c>
      <c r="G495" s="13">
        <v>17.440000000000001</v>
      </c>
      <c r="H495" s="11">
        <v>1.28</v>
      </c>
      <c r="I495" t="s">
        <v>290</v>
      </c>
      <c r="J495">
        <v>100</v>
      </c>
      <c r="K495" s="21" t="s">
        <v>290</v>
      </c>
      <c r="L495" s="1" t="s">
        <v>3</v>
      </c>
      <c r="M495" t="s">
        <v>290</v>
      </c>
      <c r="N495" s="159" t="s">
        <v>290</v>
      </c>
      <c r="O495"/>
      <c r="P495" s="18" t="s">
        <v>290</v>
      </c>
      <c r="Q495" s="18" t="s">
        <v>290</v>
      </c>
      <c r="R495" s="18"/>
      <c r="S495" t="s">
        <v>290</v>
      </c>
      <c r="T495" t="s">
        <v>290</v>
      </c>
      <c r="U495"/>
      <c r="V495" t="s">
        <v>290</v>
      </c>
      <c r="W495"/>
      <c r="X495" s="158" t="s">
        <v>600</v>
      </c>
      <c r="Y495" s="11">
        <v>20</v>
      </c>
      <c r="Z495">
        <v>100</v>
      </c>
      <c r="AA495" t="s">
        <v>3</v>
      </c>
      <c r="AB495" s="21" t="s">
        <v>290</v>
      </c>
      <c r="AC495" s="11">
        <v>20</v>
      </c>
      <c r="AD495" s="13">
        <v>17.440000000000001</v>
      </c>
      <c r="AE495" s="11">
        <v>1.28</v>
      </c>
      <c r="AF495" t="s">
        <v>290</v>
      </c>
      <c r="AG495">
        <v>100</v>
      </c>
      <c r="AH495" s="21" t="s">
        <v>290</v>
      </c>
      <c r="AI495" s="1" t="s">
        <v>3</v>
      </c>
      <c r="AJ495" t="s">
        <v>290</v>
      </c>
      <c r="AK495" s="159" t="s">
        <v>290</v>
      </c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 s="18"/>
      <c r="CD495" s="14"/>
      <c r="CE495" s="14"/>
      <c r="CF495" s="14"/>
      <c r="CG495" s="14"/>
      <c r="CH495" s="14"/>
      <c r="CI495" s="14"/>
      <c r="CJ495" s="14"/>
      <c r="CK495" s="14"/>
      <c r="CO495" s="11" t="s">
        <v>4313</v>
      </c>
      <c r="CP495" s="11">
        <v>5.63</v>
      </c>
      <c r="CR495" t="s">
        <v>5693</v>
      </c>
      <c r="CS495" s="16" t="s">
        <v>290</v>
      </c>
      <c r="CT495" s="14">
        <v>600</v>
      </c>
      <c r="CU495" s="14">
        <v>16</v>
      </c>
      <c r="CV495" s="11">
        <v>12</v>
      </c>
      <c r="CW495" s="11" t="s">
        <v>5599</v>
      </c>
      <c r="CX495" s="103">
        <v>16</v>
      </c>
      <c r="CY495" s="11">
        <v>19.5</v>
      </c>
      <c r="CZ495" s="42">
        <v>1.75</v>
      </c>
      <c r="DA495" s="107">
        <v>600</v>
      </c>
      <c r="DB495" s="18">
        <v>27</v>
      </c>
      <c r="DC495" s="18">
        <v>3</v>
      </c>
      <c r="DD495" s="18">
        <v>18.5</v>
      </c>
      <c r="DE495" s="11">
        <v>1.5</v>
      </c>
      <c r="DF495" s="11">
        <v>20</v>
      </c>
      <c r="DG495" s="11">
        <v>1.625</v>
      </c>
      <c r="DH495" s="11">
        <v>23.75</v>
      </c>
      <c r="DI495" s="42">
        <v>18</v>
      </c>
      <c r="DJ495" s="11">
        <v>564</v>
      </c>
      <c r="DK495" s="43" t="s">
        <v>5242</v>
      </c>
      <c r="DL495" s="90" t="s">
        <v>3796</v>
      </c>
      <c r="DM495" s="18">
        <v>0</v>
      </c>
      <c r="DN495" s="18" t="s">
        <v>5600</v>
      </c>
      <c r="DO495" t="s">
        <v>5108</v>
      </c>
      <c r="DP495">
        <v>16776960</v>
      </c>
      <c r="DQ495" t="s">
        <v>5598</v>
      </c>
      <c r="DR495" s="16" t="s">
        <v>290</v>
      </c>
    </row>
    <row r="496" spans="1:122" s="11" customFormat="1" x14ac:dyDescent="0.35">
      <c r="A496" s="158" t="s">
        <v>601</v>
      </c>
      <c r="B496" s="11">
        <v>20</v>
      </c>
      <c r="C496">
        <v>120</v>
      </c>
      <c r="D496" t="s">
        <v>3</v>
      </c>
      <c r="E496" s="21" t="s">
        <v>290</v>
      </c>
      <c r="F496" s="11">
        <v>20</v>
      </c>
      <c r="G496" s="13">
        <v>17</v>
      </c>
      <c r="H496" s="11">
        <v>1.5</v>
      </c>
      <c r="I496" t="s">
        <v>290</v>
      </c>
      <c r="J496">
        <v>120</v>
      </c>
      <c r="K496" s="21" t="s">
        <v>290</v>
      </c>
      <c r="L496" s="1" t="s">
        <v>3</v>
      </c>
      <c r="M496" t="s">
        <v>290</v>
      </c>
      <c r="N496" s="159" t="s">
        <v>290</v>
      </c>
      <c r="O496"/>
      <c r="P496" s="18" t="s">
        <v>290</v>
      </c>
      <c r="Q496" s="18" t="s">
        <v>290</v>
      </c>
      <c r="R496" s="18"/>
      <c r="S496" t="s">
        <v>290</v>
      </c>
      <c r="T496" t="s">
        <v>290</v>
      </c>
      <c r="U496"/>
      <c r="V496" t="s">
        <v>290</v>
      </c>
      <c r="W496"/>
      <c r="X496" s="158" t="s">
        <v>601</v>
      </c>
      <c r="Y496" s="11">
        <v>20</v>
      </c>
      <c r="Z496">
        <v>120</v>
      </c>
      <c r="AA496" t="s">
        <v>3</v>
      </c>
      <c r="AB496" s="21" t="s">
        <v>290</v>
      </c>
      <c r="AC496" s="11">
        <v>20</v>
      </c>
      <c r="AD496" s="13">
        <v>17</v>
      </c>
      <c r="AE496" s="11">
        <v>1.5</v>
      </c>
      <c r="AF496" t="s">
        <v>290</v>
      </c>
      <c r="AG496">
        <v>120</v>
      </c>
      <c r="AH496" s="21" t="s">
        <v>290</v>
      </c>
      <c r="AI496" s="1" t="s">
        <v>3</v>
      </c>
      <c r="AJ496" t="s">
        <v>290</v>
      </c>
      <c r="AK496" s="159" t="s">
        <v>290</v>
      </c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51"/>
      <c r="CC496"/>
      <c r="CD496" s="18"/>
      <c r="CE496" s="18"/>
      <c r="CF496" s="18"/>
      <c r="CG496" s="18"/>
      <c r="CH496" s="18"/>
      <c r="CI496" s="18"/>
      <c r="CJ496" s="18"/>
      <c r="CK496" s="18"/>
      <c r="CO496" s="11" t="s">
        <v>4314</v>
      </c>
      <c r="CP496" s="11">
        <v>5.63</v>
      </c>
      <c r="CR496" t="s">
        <v>5694</v>
      </c>
      <c r="CS496" s="16" t="s">
        <v>290</v>
      </c>
      <c r="CT496" s="14">
        <v>600</v>
      </c>
      <c r="CU496" s="14">
        <v>16</v>
      </c>
      <c r="CV496" s="98">
        <v>14</v>
      </c>
      <c r="CW496" s="98" t="s">
        <v>5599</v>
      </c>
      <c r="CX496" s="103">
        <v>16</v>
      </c>
      <c r="CY496" s="11">
        <v>19.5</v>
      </c>
      <c r="CZ496" s="42">
        <v>1.75</v>
      </c>
      <c r="DA496" s="107">
        <v>600</v>
      </c>
      <c r="DB496" s="18">
        <v>27</v>
      </c>
      <c r="DC496" s="18">
        <v>3</v>
      </c>
      <c r="DD496" s="18">
        <v>18.5</v>
      </c>
      <c r="DE496" s="11">
        <v>1.5</v>
      </c>
      <c r="DF496" s="11">
        <v>20</v>
      </c>
      <c r="DG496" s="11">
        <v>1.625</v>
      </c>
      <c r="DH496" s="11">
        <v>23.75</v>
      </c>
      <c r="DI496" s="42">
        <v>18</v>
      </c>
      <c r="DJ496" s="11" t="s">
        <v>174</v>
      </c>
      <c r="DK496" s="43" t="s">
        <v>5242</v>
      </c>
      <c r="DL496" s="90" t="s">
        <v>3796</v>
      </c>
      <c r="DM496" s="18">
        <v>0</v>
      </c>
      <c r="DN496" s="18" t="s">
        <v>5600</v>
      </c>
      <c r="DO496" t="s">
        <v>5108</v>
      </c>
      <c r="DP496">
        <v>16776960</v>
      </c>
      <c r="DQ496" t="s">
        <v>5598</v>
      </c>
      <c r="DR496" s="16" t="s">
        <v>290</v>
      </c>
    </row>
    <row r="497" spans="1:122" x14ac:dyDescent="0.35">
      <c r="A497" s="158" t="s">
        <v>602</v>
      </c>
      <c r="B497" s="11">
        <v>20</v>
      </c>
      <c r="C497">
        <v>140</v>
      </c>
      <c r="D497" t="s">
        <v>3</v>
      </c>
      <c r="E497" s="21" t="s">
        <v>290</v>
      </c>
      <c r="F497" s="11">
        <v>20</v>
      </c>
      <c r="G497" s="13">
        <v>16.5</v>
      </c>
      <c r="H497" s="11">
        <v>1.75</v>
      </c>
      <c r="I497" t="s">
        <v>290</v>
      </c>
      <c r="J497">
        <v>140</v>
      </c>
      <c r="K497" s="21" t="s">
        <v>290</v>
      </c>
      <c r="L497" s="1" t="s">
        <v>3</v>
      </c>
      <c r="M497" t="s">
        <v>290</v>
      </c>
      <c r="N497" s="159" t="s">
        <v>290</v>
      </c>
      <c r="P497" s="18" t="s">
        <v>290</v>
      </c>
      <c r="Q497" s="18" t="s">
        <v>290</v>
      </c>
      <c r="S497" t="s">
        <v>290</v>
      </c>
      <c r="T497" t="s">
        <v>290</v>
      </c>
      <c r="V497" t="s">
        <v>290</v>
      </c>
      <c r="X497" s="158" t="s">
        <v>602</v>
      </c>
      <c r="Y497" s="11">
        <v>20</v>
      </c>
      <c r="Z497">
        <v>140</v>
      </c>
      <c r="AA497" t="s">
        <v>3</v>
      </c>
      <c r="AB497" s="21" t="s">
        <v>290</v>
      </c>
      <c r="AC497" s="11">
        <v>20</v>
      </c>
      <c r="AD497" s="13">
        <v>16.5</v>
      </c>
      <c r="AE497" s="11">
        <v>1.75</v>
      </c>
      <c r="AF497" t="s">
        <v>290</v>
      </c>
      <c r="AG497">
        <v>140</v>
      </c>
      <c r="AH497" s="21" t="s">
        <v>290</v>
      </c>
      <c r="AI497" s="1" t="s">
        <v>3</v>
      </c>
      <c r="AJ497" t="s">
        <v>290</v>
      </c>
      <c r="AK497" s="159" t="s">
        <v>290</v>
      </c>
      <c r="CC497" s="4"/>
      <c r="CD497" s="51"/>
      <c r="CE497" s="51"/>
      <c r="CF497" s="51"/>
      <c r="CG497" s="51"/>
      <c r="CH497" s="51"/>
      <c r="CI497" s="51"/>
      <c r="CJ497" s="51"/>
      <c r="CK497" s="51"/>
      <c r="CO497" t="s">
        <v>4315</v>
      </c>
      <c r="CP497">
        <v>5.63</v>
      </c>
      <c r="CR497" t="s">
        <v>5695</v>
      </c>
      <c r="CS497" s="16" t="s">
        <v>290</v>
      </c>
      <c r="CT497" s="14">
        <v>600</v>
      </c>
      <c r="CU497" s="14">
        <v>16</v>
      </c>
      <c r="CV497" s="98">
        <v>16</v>
      </c>
      <c r="CW497" s="98" t="s">
        <v>5599</v>
      </c>
      <c r="CX497" s="103">
        <v>16</v>
      </c>
      <c r="CY497" s="11">
        <v>19.5</v>
      </c>
      <c r="CZ497" s="42">
        <v>1.75</v>
      </c>
      <c r="DA497" s="107">
        <v>600</v>
      </c>
      <c r="DB497" s="18">
        <v>27</v>
      </c>
      <c r="DC497" s="18">
        <v>3</v>
      </c>
      <c r="DD497" s="18">
        <v>18.5</v>
      </c>
      <c r="DE497" s="11">
        <v>1.5</v>
      </c>
      <c r="DF497" s="11">
        <v>20</v>
      </c>
      <c r="DG497" s="11">
        <v>1.625</v>
      </c>
      <c r="DH497" s="11">
        <v>23.75</v>
      </c>
      <c r="DI497" s="42">
        <v>18</v>
      </c>
      <c r="DJ497" s="11" t="s">
        <v>174</v>
      </c>
      <c r="DK497" s="43" t="s">
        <v>5242</v>
      </c>
      <c r="DL497" s="90" t="s">
        <v>3796</v>
      </c>
      <c r="DM497" s="18">
        <v>0</v>
      </c>
      <c r="DN497" s="18" t="s">
        <v>5600</v>
      </c>
      <c r="DO497" t="s">
        <v>5108</v>
      </c>
      <c r="DP497">
        <v>16776960</v>
      </c>
      <c r="DQ497" t="s">
        <v>5598</v>
      </c>
      <c r="DR497" s="16" t="s">
        <v>290</v>
      </c>
    </row>
    <row r="498" spans="1:122" x14ac:dyDescent="0.35">
      <c r="A498" s="158" t="s">
        <v>603</v>
      </c>
      <c r="B498" s="11">
        <v>20</v>
      </c>
      <c r="C498" s="11">
        <v>160</v>
      </c>
      <c r="D498" t="s">
        <v>3</v>
      </c>
      <c r="E498" s="21" t="s">
        <v>290</v>
      </c>
      <c r="F498" s="11">
        <v>20</v>
      </c>
      <c r="G498" s="13">
        <v>16.064</v>
      </c>
      <c r="H498" s="11">
        <v>1.968</v>
      </c>
      <c r="I498" t="s">
        <v>290</v>
      </c>
      <c r="J498" s="11">
        <v>160</v>
      </c>
      <c r="K498" s="21" t="s">
        <v>290</v>
      </c>
      <c r="L498" s="1" t="s">
        <v>3</v>
      </c>
      <c r="M498" t="s">
        <v>290</v>
      </c>
      <c r="N498" s="159" t="s">
        <v>290</v>
      </c>
      <c r="P498" s="18" t="s">
        <v>290</v>
      </c>
      <c r="Q498" s="18" t="s">
        <v>290</v>
      </c>
      <c r="S498" t="s">
        <v>290</v>
      </c>
      <c r="T498" t="s">
        <v>290</v>
      </c>
      <c r="V498" t="s">
        <v>290</v>
      </c>
      <c r="X498" s="158" t="s">
        <v>603</v>
      </c>
      <c r="Y498" s="11">
        <v>20</v>
      </c>
      <c r="Z498" s="11">
        <v>160</v>
      </c>
      <c r="AA498" t="s">
        <v>3</v>
      </c>
      <c r="AB498" s="21" t="s">
        <v>290</v>
      </c>
      <c r="AC498" s="11">
        <v>20</v>
      </c>
      <c r="AD498" s="13">
        <v>16.064</v>
      </c>
      <c r="AE498" s="11">
        <v>1.968</v>
      </c>
      <c r="AF498" t="s">
        <v>290</v>
      </c>
      <c r="AG498" s="11">
        <v>160</v>
      </c>
      <c r="AH498" s="21" t="s">
        <v>290</v>
      </c>
      <c r="AI498" s="1" t="s">
        <v>3</v>
      </c>
      <c r="AJ498" t="s">
        <v>290</v>
      </c>
      <c r="AK498" s="159" t="s">
        <v>290</v>
      </c>
      <c r="CO498" t="s">
        <v>4316</v>
      </c>
      <c r="CP498">
        <v>5.63</v>
      </c>
      <c r="CR498" t="s">
        <v>5696</v>
      </c>
      <c r="CS498" s="16" t="s">
        <v>290</v>
      </c>
      <c r="CT498" s="14">
        <v>600</v>
      </c>
      <c r="CU498" s="14">
        <v>16</v>
      </c>
      <c r="CV498" s="98">
        <v>18</v>
      </c>
      <c r="CW498" s="98" t="s">
        <v>5599</v>
      </c>
      <c r="CX498" s="103">
        <v>16</v>
      </c>
      <c r="CY498" s="11">
        <v>19.5</v>
      </c>
      <c r="CZ498" s="42">
        <v>1.75</v>
      </c>
      <c r="DA498" s="107">
        <v>600</v>
      </c>
      <c r="DB498" s="18">
        <v>27</v>
      </c>
      <c r="DC498" s="18">
        <v>3</v>
      </c>
      <c r="DD498" s="18">
        <v>18.5</v>
      </c>
      <c r="DE498" s="11">
        <v>1.5</v>
      </c>
      <c r="DF498" s="11">
        <v>20</v>
      </c>
      <c r="DG498" s="11">
        <v>1.625</v>
      </c>
      <c r="DH498" s="11">
        <v>23.75</v>
      </c>
      <c r="DI498" s="42">
        <v>18</v>
      </c>
      <c r="DJ498" s="11" t="s">
        <v>174</v>
      </c>
      <c r="DK498" s="43" t="s">
        <v>5242</v>
      </c>
      <c r="DL498" s="90" t="s">
        <v>3796</v>
      </c>
      <c r="DM498" s="18">
        <v>0</v>
      </c>
      <c r="DN498" s="18" t="s">
        <v>5600</v>
      </c>
      <c r="DO498" t="s">
        <v>5108</v>
      </c>
      <c r="DP498">
        <v>16776960</v>
      </c>
      <c r="DQ498" t="s">
        <v>5598</v>
      </c>
      <c r="DR498" s="16" t="s">
        <v>290</v>
      </c>
    </row>
    <row r="499" spans="1:122" x14ac:dyDescent="0.35">
      <c r="A499" s="160" t="s">
        <v>604</v>
      </c>
      <c r="B499" s="2">
        <v>20</v>
      </c>
      <c r="C499" s="2" t="s">
        <v>272</v>
      </c>
      <c r="D499" s="4" t="s">
        <v>3</v>
      </c>
      <c r="E499" s="22" t="s">
        <v>290</v>
      </c>
      <c r="F499" s="2">
        <v>20</v>
      </c>
      <c r="G499" s="5">
        <v>19</v>
      </c>
      <c r="H499" s="2">
        <v>0.5</v>
      </c>
      <c r="I499" s="4" t="s">
        <v>272</v>
      </c>
      <c r="J499" s="2">
        <v>2</v>
      </c>
      <c r="K499" s="22" t="s">
        <v>290</v>
      </c>
      <c r="L499" s="6" t="s">
        <v>3</v>
      </c>
      <c r="M499" s="4" t="s">
        <v>290</v>
      </c>
      <c r="N499" s="161" t="s">
        <v>290</v>
      </c>
      <c r="P499" s="18" t="s">
        <v>290</v>
      </c>
      <c r="Q499" s="18" t="s">
        <v>290</v>
      </c>
      <c r="S499" t="s">
        <v>290</v>
      </c>
      <c r="T499" t="s">
        <v>290</v>
      </c>
      <c r="V499" t="s">
        <v>290</v>
      </c>
      <c r="X499" s="160" t="s">
        <v>604</v>
      </c>
      <c r="Y499" s="2">
        <v>20</v>
      </c>
      <c r="Z499" s="2" t="s">
        <v>272</v>
      </c>
      <c r="AA499" s="4" t="s">
        <v>3</v>
      </c>
      <c r="AB499" s="22" t="s">
        <v>290</v>
      </c>
      <c r="AC499" s="2">
        <v>20</v>
      </c>
      <c r="AD499" s="5">
        <v>19</v>
      </c>
      <c r="AE499" s="2">
        <v>0.5</v>
      </c>
      <c r="AF499" s="4" t="s">
        <v>272</v>
      </c>
      <c r="AG499" s="2">
        <v>2</v>
      </c>
      <c r="AH499" s="22" t="s">
        <v>290</v>
      </c>
      <c r="AI499" s="6" t="s">
        <v>3</v>
      </c>
      <c r="AJ499" s="4" t="s">
        <v>290</v>
      </c>
      <c r="AK499" s="161" t="s">
        <v>290</v>
      </c>
      <c r="CO499" t="s">
        <v>4317</v>
      </c>
      <c r="CP499">
        <v>6.13</v>
      </c>
      <c r="CR499" t="s">
        <v>5697</v>
      </c>
      <c r="CS499" s="16" t="s">
        <v>290</v>
      </c>
      <c r="CT499" s="49">
        <v>600</v>
      </c>
      <c r="CU499" s="49">
        <v>16</v>
      </c>
      <c r="CV499" s="99">
        <v>20</v>
      </c>
      <c r="CW499" s="99" t="s">
        <v>5599</v>
      </c>
      <c r="CX499" s="105">
        <v>16</v>
      </c>
      <c r="CY499" s="2">
        <v>19.5</v>
      </c>
      <c r="CZ499" s="50">
        <v>1.75</v>
      </c>
      <c r="DA499" s="107">
        <v>600</v>
      </c>
      <c r="DB499" s="51">
        <v>27</v>
      </c>
      <c r="DC499" s="51">
        <v>3</v>
      </c>
      <c r="DD499" s="51">
        <v>18.5</v>
      </c>
      <c r="DE499" s="2">
        <v>1.5</v>
      </c>
      <c r="DF499" s="2">
        <v>20</v>
      </c>
      <c r="DG499" s="2">
        <v>1.625</v>
      </c>
      <c r="DH499" s="2">
        <v>23.75</v>
      </c>
      <c r="DI499" s="50">
        <v>18</v>
      </c>
      <c r="DJ499" s="2" t="s">
        <v>174</v>
      </c>
      <c r="DK499" s="43" t="s">
        <v>5242</v>
      </c>
      <c r="DL499" s="90" t="s">
        <v>3796</v>
      </c>
      <c r="DM499" s="18">
        <v>0</v>
      </c>
      <c r="DN499" s="18" t="s">
        <v>5600</v>
      </c>
      <c r="DO499" t="s">
        <v>5108</v>
      </c>
      <c r="DP499">
        <v>16776960</v>
      </c>
      <c r="DQ499" t="s">
        <v>5598</v>
      </c>
      <c r="DR499" s="16" t="s">
        <v>290</v>
      </c>
    </row>
    <row r="500" spans="1:122" x14ac:dyDescent="0.35">
      <c r="A500" s="156" t="s">
        <v>605</v>
      </c>
      <c r="B500" s="11">
        <v>22</v>
      </c>
      <c r="C500" s="11">
        <v>10</v>
      </c>
      <c r="D500" t="s">
        <v>3</v>
      </c>
      <c r="E500" s="21" t="s">
        <v>290</v>
      </c>
      <c r="F500" s="11">
        <v>22</v>
      </c>
      <c r="G500" s="13">
        <v>21.5</v>
      </c>
      <c r="H500" s="11">
        <v>0.25</v>
      </c>
      <c r="I500" t="s">
        <v>290</v>
      </c>
      <c r="J500" s="11">
        <v>10</v>
      </c>
      <c r="K500" s="21" t="s">
        <v>290</v>
      </c>
      <c r="L500" s="11" t="s">
        <v>3</v>
      </c>
      <c r="M500" t="s">
        <v>290</v>
      </c>
      <c r="N500" s="159" t="s">
        <v>290</v>
      </c>
      <c r="P500" s="18" t="s">
        <v>290</v>
      </c>
      <c r="Q500" s="18" t="s">
        <v>290</v>
      </c>
      <c r="S500" t="s">
        <v>290</v>
      </c>
      <c r="T500" t="s">
        <v>290</v>
      </c>
      <c r="V500" t="s">
        <v>290</v>
      </c>
      <c r="X500" s="156" t="s">
        <v>605</v>
      </c>
      <c r="Y500" s="11">
        <v>22</v>
      </c>
      <c r="Z500" s="11">
        <v>10</v>
      </c>
      <c r="AA500" t="s">
        <v>3</v>
      </c>
      <c r="AB500" s="21" t="s">
        <v>290</v>
      </c>
      <c r="AC500" s="11">
        <v>22</v>
      </c>
      <c r="AD500" s="13">
        <v>21.5</v>
      </c>
      <c r="AE500" s="11">
        <v>0.25</v>
      </c>
      <c r="AF500" t="s">
        <v>290</v>
      </c>
      <c r="AG500" s="11">
        <v>10</v>
      </c>
      <c r="AH500" s="21" t="s">
        <v>290</v>
      </c>
      <c r="AI500" s="11" t="s">
        <v>3</v>
      </c>
      <c r="AJ500" t="s">
        <v>290</v>
      </c>
      <c r="AK500" s="159" t="s">
        <v>290</v>
      </c>
      <c r="CO500" t="s">
        <v>4318</v>
      </c>
      <c r="CP500">
        <v>6.13</v>
      </c>
      <c r="CR500" t="s">
        <v>5698</v>
      </c>
      <c r="CS500" s="16" t="s">
        <v>290</v>
      </c>
      <c r="CT500" s="14">
        <v>600</v>
      </c>
      <c r="CU500" s="14">
        <v>18</v>
      </c>
      <c r="CV500" s="11">
        <v>12</v>
      </c>
      <c r="CW500" s="11" t="s">
        <v>5599</v>
      </c>
      <c r="CX500" s="103">
        <v>18</v>
      </c>
      <c r="CY500" s="11">
        <v>21.5</v>
      </c>
      <c r="CZ500" s="42">
        <v>1.75</v>
      </c>
      <c r="DA500" s="107">
        <v>600</v>
      </c>
      <c r="DB500" s="18">
        <v>29.25</v>
      </c>
      <c r="DC500" s="18">
        <v>3.25</v>
      </c>
      <c r="DD500" s="18">
        <v>21</v>
      </c>
      <c r="DE500" s="11">
        <v>1.625</v>
      </c>
      <c r="DF500" s="11">
        <v>20</v>
      </c>
      <c r="DG500" s="11">
        <v>1.75</v>
      </c>
      <c r="DH500" s="11">
        <v>25.75</v>
      </c>
      <c r="DI500" s="42">
        <v>18</v>
      </c>
      <c r="DJ500" s="11">
        <v>654</v>
      </c>
      <c r="DK500" s="43" t="s">
        <v>5248</v>
      </c>
      <c r="DL500" s="90" t="s">
        <v>3796</v>
      </c>
      <c r="DM500" s="18">
        <v>0</v>
      </c>
      <c r="DN500" s="18" t="s">
        <v>5600</v>
      </c>
      <c r="DO500" t="s">
        <v>5111</v>
      </c>
      <c r="DP500">
        <v>16711935</v>
      </c>
      <c r="DQ500" t="s">
        <v>5598</v>
      </c>
      <c r="DR500" s="16" t="s">
        <v>290</v>
      </c>
    </row>
    <row r="501" spans="1:122" x14ac:dyDescent="0.35">
      <c r="A501" s="158" t="s">
        <v>606</v>
      </c>
      <c r="B501" s="11">
        <v>22</v>
      </c>
      <c r="C501" s="11">
        <v>20</v>
      </c>
      <c r="D501" t="s">
        <v>3</v>
      </c>
      <c r="E501" s="21" t="s">
        <v>290</v>
      </c>
      <c r="F501" s="11">
        <v>22</v>
      </c>
      <c r="G501" s="13">
        <v>21.25</v>
      </c>
      <c r="H501" s="11">
        <v>0.375</v>
      </c>
      <c r="I501" t="s">
        <v>290</v>
      </c>
      <c r="J501" s="11">
        <v>20</v>
      </c>
      <c r="K501" s="21" t="s">
        <v>290</v>
      </c>
      <c r="L501" s="1" t="s">
        <v>3</v>
      </c>
      <c r="M501" t="s">
        <v>290</v>
      </c>
      <c r="N501" s="159" t="s">
        <v>290</v>
      </c>
      <c r="P501" s="18" t="s">
        <v>290</v>
      </c>
      <c r="Q501" s="18" t="s">
        <v>290</v>
      </c>
      <c r="S501" t="s">
        <v>290</v>
      </c>
      <c r="T501" t="s">
        <v>290</v>
      </c>
      <c r="V501" t="s">
        <v>290</v>
      </c>
      <c r="X501" s="158" t="s">
        <v>606</v>
      </c>
      <c r="Y501" s="11">
        <v>22</v>
      </c>
      <c r="Z501" s="11">
        <v>20</v>
      </c>
      <c r="AA501" t="s">
        <v>3</v>
      </c>
      <c r="AB501" s="21" t="s">
        <v>290</v>
      </c>
      <c r="AC501" s="11">
        <v>22</v>
      </c>
      <c r="AD501" s="13">
        <v>21.25</v>
      </c>
      <c r="AE501" s="11">
        <v>0.375</v>
      </c>
      <c r="AF501" t="s">
        <v>290</v>
      </c>
      <c r="AG501" s="11">
        <v>20</v>
      </c>
      <c r="AH501" s="21" t="s">
        <v>290</v>
      </c>
      <c r="AI501" s="1" t="s">
        <v>3</v>
      </c>
      <c r="AJ501" t="s">
        <v>290</v>
      </c>
      <c r="AK501" s="159" t="s">
        <v>290</v>
      </c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51"/>
      <c r="CO501" t="s">
        <v>4319</v>
      </c>
      <c r="CP501">
        <v>6.13</v>
      </c>
      <c r="CR501" t="s">
        <v>5699</v>
      </c>
      <c r="CS501" s="16" t="s">
        <v>290</v>
      </c>
      <c r="CT501" s="14">
        <v>600</v>
      </c>
      <c r="CU501" s="14">
        <v>18</v>
      </c>
      <c r="CV501" s="98">
        <v>14</v>
      </c>
      <c r="CW501" s="98" t="s">
        <v>5599</v>
      </c>
      <c r="CX501" s="103">
        <v>18</v>
      </c>
      <c r="CY501" s="11">
        <v>21.5</v>
      </c>
      <c r="CZ501" s="42">
        <v>1.75</v>
      </c>
      <c r="DA501" s="107">
        <v>600</v>
      </c>
      <c r="DB501" s="18">
        <v>29.25</v>
      </c>
      <c r="DC501" s="18">
        <v>3.25</v>
      </c>
      <c r="DD501" s="18">
        <v>21</v>
      </c>
      <c r="DE501" s="11">
        <v>1.625</v>
      </c>
      <c r="DF501" s="11">
        <v>20</v>
      </c>
      <c r="DG501" s="11">
        <v>1.75</v>
      </c>
      <c r="DH501" s="11">
        <v>25.75</v>
      </c>
      <c r="DI501" s="42">
        <v>18</v>
      </c>
      <c r="DJ501" s="11" t="s">
        <v>174</v>
      </c>
      <c r="DK501" s="43" t="s">
        <v>5248</v>
      </c>
      <c r="DL501" s="90" t="s">
        <v>3796</v>
      </c>
      <c r="DM501" s="18">
        <v>0</v>
      </c>
      <c r="DN501" s="18" t="s">
        <v>5600</v>
      </c>
      <c r="DO501" t="s">
        <v>5111</v>
      </c>
      <c r="DP501">
        <v>16711935</v>
      </c>
      <c r="DQ501" t="s">
        <v>5598</v>
      </c>
      <c r="DR501" s="16" t="s">
        <v>290</v>
      </c>
    </row>
    <row r="502" spans="1:122" x14ac:dyDescent="0.35">
      <c r="A502" s="158" t="s">
        <v>607</v>
      </c>
      <c r="B502" s="11">
        <v>22</v>
      </c>
      <c r="C502">
        <v>30</v>
      </c>
      <c r="D502" t="s">
        <v>3</v>
      </c>
      <c r="E502" s="21" t="s">
        <v>290</v>
      </c>
      <c r="F502" s="11">
        <v>22</v>
      </c>
      <c r="G502" s="13">
        <v>21</v>
      </c>
      <c r="H502" s="11">
        <v>0.5</v>
      </c>
      <c r="I502" t="s">
        <v>290</v>
      </c>
      <c r="J502">
        <v>30</v>
      </c>
      <c r="K502" s="21" t="s">
        <v>290</v>
      </c>
      <c r="L502" s="1" t="s">
        <v>3</v>
      </c>
      <c r="M502" t="s">
        <v>290</v>
      </c>
      <c r="N502" s="159" t="s">
        <v>290</v>
      </c>
      <c r="P502" s="18" t="s">
        <v>290</v>
      </c>
      <c r="Q502" s="18" t="s">
        <v>290</v>
      </c>
      <c r="S502" t="s">
        <v>290</v>
      </c>
      <c r="T502" t="s">
        <v>290</v>
      </c>
      <c r="V502" t="s">
        <v>290</v>
      </c>
      <c r="X502" s="158" t="s">
        <v>607</v>
      </c>
      <c r="Y502" s="11">
        <v>22</v>
      </c>
      <c r="Z502">
        <v>30</v>
      </c>
      <c r="AA502" t="s">
        <v>3</v>
      </c>
      <c r="AB502" s="21" t="s">
        <v>290</v>
      </c>
      <c r="AC502" s="11">
        <v>22</v>
      </c>
      <c r="AD502" s="13">
        <v>21</v>
      </c>
      <c r="AE502" s="11">
        <v>0.5</v>
      </c>
      <c r="AF502" t="s">
        <v>290</v>
      </c>
      <c r="AG502">
        <v>30</v>
      </c>
      <c r="AH502" s="21" t="s">
        <v>290</v>
      </c>
      <c r="AI502" s="1" t="s">
        <v>3</v>
      </c>
      <c r="AJ502" t="s">
        <v>290</v>
      </c>
      <c r="AK502" s="159" t="s">
        <v>290</v>
      </c>
      <c r="CC502" s="4"/>
      <c r="CD502" s="51"/>
      <c r="CE502" s="51"/>
      <c r="CF502" s="51"/>
      <c r="CG502" s="51"/>
      <c r="CH502" s="51"/>
      <c r="CI502" s="51"/>
      <c r="CJ502" s="51"/>
      <c r="CK502" s="51"/>
      <c r="CO502" t="s">
        <v>4320</v>
      </c>
      <c r="CP502">
        <v>6.13</v>
      </c>
      <c r="CR502" t="s">
        <v>5700</v>
      </c>
      <c r="CS502" s="16" t="s">
        <v>290</v>
      </c>
      <c r="CT502" s="14">
        <v>600</v>
      </c>
      <c r="CU502" s="14">
        <v>18</v>
      </c>
      <c r="CV502" s="98">
        <v>16</v>
      </c>
      <c r="CW502" s="98" t="s">
        <v>5599</v>
      </c>
      <c r="CX502" s="103">
        <v>18</v>
      </c>
      <c r="CY502" s="11">
        <v>21.5</v>
      </c>
      <c r="CZ502" s="42">
        <v>1.75</v>
      </c>
      <c r="DA502" s="107">
        <v>600</v>
      </c>
      <c r="DB502" s="18">
        <v>29.25</v>
      </c>
      <c r="DC502" s="18">
        <v>3.25</v>
      </c>
      <c r="DD502" s="18">
        <v>21</v>
      </c>
      <c r="DE502" s="11">
        <v>1.625</v>
      </c>
      <c r="DF502" s="11">
        <v>20</v>
      </c>
      <c r="DG502" s="11">
        <v>1.75</v>
      </c>
      <c r="DH502" s="11">
        <v>25.75</v>
      </c>
      <c r="DI502" s="42">
        <v>18</v>
      </c>
      <c r="DJ502" s="11" t="s">
        <v>174</v>
      </c>
      <c r="DK502" s="43" t="s">
        <v>5248</v>
      </c>
      <c r="DL502" s="90" t="s">
        <v>3796</v>
      </c>
      <c r="DM502" s="18">
        <v>0</v>
      </c>
      <c r="DN502" s="18" t="s">
        <v>5600</v>
      </c>
      <c r="DO502" t="s">
        <v>5111</v>
      </c>
      <c r="DP502">
        <v>16711935</v>
      </c>
      <c r="DQ502" t="s">
        <v>5598</v>
      </c>
      <c r="DR502" s="16" t="s">
        <v>290</v>
      </c>
    </row>
    <row r="503" spans="1:122" x14ac:dyDescent="0.35">
      <c r="A503" s="158" t="s">
        <v>608</v>
      </c>
      <c r="B503" s="11">
        <v>22</v>
      </c>
      <c r="C503">
        <v>60</v>
      </c>
      <c r="D503" t="s">
        <v>3</v>
      </c>
      <c r="E503" s="21" t="s">
        <v>290</v>
      </c>
      <c r="F503" s="11">
        <v>22</v>
      </c>
      <c r="G503" s="13">
        <v>20.25</v>
      </c>
      <c r="H503" s="11">
        <v>0.875</v>
      </c>
      <c r="I503" t="s">
        <v>290</v>
      </c>
      <c r="J503">
        <v>60</v>
      </c>
      <c r="K503" s="21" t="s">
        <v>290</v>
      </c>
      <c r="L503" s="1" t="s">
        <v>3</v>
      </c>
      <c r="M503" t="s">
        <v>290</v>
      </c>
      <c r="N503" s="159" t="s">
        <v>290</v>
      </c>
      <c r="P503" s="18" t="s">
        <v>290</v>
      </c>
      <c r="Q503" s="18" t="s">
        <v>290</v>
      </c>
      <c r="S503" t="s">
        <v>290</v>
      </c>
      <c r="T503" t="s">
        <v>290</v>
      </c>
      <c r="V503" t="s">
        <v>290</v>
      </c>
      <c r="X503" s="158" t="s">
        <v>608</v>
      </c>
      <c r="Y503" s="11">
        <v>22</v>
      </c>
      <c r="Z503">
        <v>60</v>
      </c>
      <c r="AA503" t="s">
        <v>3</v>
      </c>
      <c r="AB503" s="21" t="s">
        <v>290</v>
      </c>
      <c r="AC503" s="11">
        <v>22</v>
      </c>
      <c r="AD503" s="13">
        <v>20.25</v>
      </c>
      <c r="AE503" s="11">
        <v>0.875</v>
      </c>
      <c r="AF503" t="s">
        <v>290</v>
      </c>
      <c r="AG503">
        <v>60</v>
      </c>
      <c r="AH503" s="21" t="s">
        <v>290</v>
      </c>
      <c r="AI503" s="1" t="s">
        <v>3</v>
      </c>
      <c r="AJ503" t="s">
        <v>290</v>
      </c>
      <c r="AK503" s="159" t="s">
        <v>290</v>
      </c>
      <c r="CO503" t="s">
        <v>4321</v>
      </c>
      <c r="CP503">
        <v>6.13</v>
      </c>
      <c r="CR503" t="s">
        <v>5701</v>
      </c>
      <c r="CS503" s="16" t="s">
        <v>290</v>
      </c>
      <c r="CT503" s="14">
        <v>600</v>
      </c>
      <c r="CU503" s="14">
        <v>18</v>
      </c>
      <c r="CV503" s="98">
        <v>18</v>
      </c>
      <c r="CW503" s="98" t="s">
        <v>5599</v>
      </c>
      <c r="CX503" s="103">
        <v>18</v>
      </c>
      <c r="CY503" s="11">
        <v>21.5</v>
      </c>
      <c r="CZ503" s="42">
        <v>1.75</v>
      </c>
      <c r="DA503" s="107">
        <v>600</v>
      </c>
      <c r="DB503" s="18">
        <v>29.25</v>
      </c>
      <c r="DC503" s="18">
        <v>3.25</v>
      </c>
      <c r="DD503" s="18">
        <v>21</v>
      </c>
      <c r="DE503" s="11">
        <v>1.625</v>
      </c>
      <c r="DF503" s="11">
        <v>20</v>
      </c>
      <c r="DG503" s="11">
        <v>1.75</v>
      </c>
      <c r="DH503" s="11">
        <v>25.75</v>
      </c>
      <c r="DI503" s="42">
        <v>18</v>
      </c>
      <c r="DJ503" s="11" t="s">
        <v>174</v>
      </c>
      <c r="DK503" s="43" t="s">
        <v>5248</v>
      </c>
      <c r="DL503" s="90" t="s">
        <v>3796</v>
      </c>
      <c r="DM503" s="18">
        <v>0</v>
      </c>
      <c r="DN503" s="18" t="s">
        <v>5600</v>
      </c>
      <c r="DO503" t="s">
        <v>5111</v>
      </c>
      <c r="DP503">
        <v>16711935</v>
      </c>
      <c r="DQ503" t="s">
        <v>5598</v>
      </c>
      <c r="DR503" s="16" t="s">
        <v>290</v>
      </c>
    </row>
    <row r="504" spans="1:122" x14ac:dyDescent="0.35">
      <c r="A504" s="158" t="s">
        <v>609</v>
      </c>
      <c r="B504" s="11">
        <v>22</v>
      </c>
      <c r="C504">
        <v>80</v>
      </c>
      <c r="D504" t="s">
        <v>3</v>
      </c>
      <c r="E504" s="21" t="s">
        <v>290</v>
      </c>
      <c r="F504" s="11">
        <v>22</v>
      </c>
      <c r="G504" s="13">
        <v>19.75</v>
      </c>
      <c r="H504" s="11">
        <v>1.125</v>
      </c>
      <c r="I504" t="s">
        <v>290</v>
      </c>
      <c r="J504">
        <v>80</v>
      </c>
      <c r="K504" s="21" t="s">
        <v>290</v>
      </c>
      <c r="L504" s="1" t="s">
        <v>3</v>
      </c>
      <c r="M504" t="s">
        <v>290</v>
      </c>
      <c r="N504" s="159" t="s">
        <v>290</v>
      </c>
      <c r="P504" s="18" t="s">
        <v>290</v>
      </c>
      <c r="Q504" s="18" t="s">
        <v>290</v>
      </c>
      <c r="S504" t="s">
        <v>290</v>
      </c>
      <c r="T504" t="s">
        <v>290</v>
      </c>
      <c r="V504" t="s">
        <v>290</v>
      </c>
      <c r="X504" s="158" t="s">
        <v>609</v>
      </c>
      <c r="Y504" s="11">
        <v>22</v>
      </c>
      <c r="Z504">
        <v>80</v>
      </c>
      <c r="AA504" t="s">
        <v>3</v>
      </c>
      <c r="AB504" s="21" t="s">
        <v>290</v>
      </c>
      <c r="AC504" s="11">
        <v>22</v>
      </c>
      <c r="AD504" s="13">
        <v>19.75</v>
      </c>
      <c r="AE504" s="11">
        <v>1.125</v>
      </c>
      <c r="AF504" t="s">
        <v>290</v>
      </c>
      <c r="AG504">
        <v>80</v>
      </c>
      <c r="AH504" s="21" t="s">
        <v>290</v>
      </c>
      <c r="AI504" s="1" t="s">
        <v>3</v>
      </c>
      <c r="AJ504" t="s">
        <v>290</v>
      </c>
      <c r="AK504" s="159" t="s">
        <v>290</v>
      </c>
      <c r="CO504" t="s">
        <v>4322</v>
      </c>
      <c r="CP504">
        <v>6.13</v>
      </c>
      <c r="CR504" t="s">
        <v>5702</v>
      </c>
      <c r="CS504" s="16" t="s">
        <v>290</v>
      </c>
      <c r="CT504" s="49">
        <v>600</v>
      </c>
      <c r="CU504" s="49">
        <v>18</v>
      </c>
      <c r="CV504" s="99">
        <v>20</v>
      </c>
      <c r="CW504" s="99" t="s">
        <v>5599</v>
      </c>
      <c r="CX504" s="105">
        <v>18</v>
      </c>
      <c r="CY504" s="2">
        <v>21.5</v>
      </c>
      <c r="CZ504" s="50">
        <v>1.75</v>
      </c>
      <c r="DA504" s="107">
        <v>600</v>
      </c>
      <c r="DB504" s="51">
        <v>29.25</v>
      </c>
      <c r="DC504" s="51">
        <v>3.25</v>
      </c>
      <c r="DD504" s="51">
        <v>21</v>
      </c>
      <c r="DE504" s="2">
        <v>1.625</v>
      </c>
      <c r="DF504" s="2">
        <v>20</v>
      </c>
      <c r="DG504" s="2">
        <v>1.75</v>
      </c>
      <c r="DH504" s="2">
        <v>25.75</v>
      </c>
      <c r="DI504" s="50">
        <v>18</v>
      </c>
      <c r="DJ504" s="2" t="s">
        <v>174</v>
      </c>
      <c r="DK504" s="43" t="s">
        <v>5248</v>
      </c>
      <c r="DL504" s="90" t="s">
        <v>3796</v>
      </c>
      <c r="DM504" s="18">
        <v>0</v>
      </c>
      <c r="DN504" s="18" t="s">
        <v>5600</v>
      </c>
      <c r="DO504" t="s">
        <v>5111</v>
      </c>
      <c r="DP504">
        <v>16711935</v>
      </c>
      <c r="DQ504" t="s">
        <v>5598</v>
      </c>
      <c r="DR504" s="16" t="s">
        <v>290</v>
      </c>
    </row>
    <row r="505" spans="1:122" x14ac:dyDescent="0.35">
      <c r="A505" s="158" t="s">
        <v>610</v>
      </c>
      <c r="B505" s="11">
        <v>22</v>
      </c>
      <c r="C505">
        <v>100</v>
      </c>
      <c r="D505" t="s">
        <v>3</v>
      </c>
      <c r="E505" s="21" t="s">
        <v>290</v>
      </c>
      <c r="F505" s="11">
        <v>22</v>
      </c>
      <c r="G505" s="13">
        <v>19.25</v>
      </c>
      <c r="H505" s="11">
        <v>1.375</v>
      </c>
      <c r="I505" t="s">
        <v>290</v>
      </c>
      <c r="J505">
        <v>100</v>
      </c>
      <c r="K505" s="21" t="s">
        <v>290</v>
      </c>
      <c r="L505" s="1" t="s">
        <v>3</v>
      </c>
      <c r="M505" t="s">
        <v>290</v>
      </c>
      <c r="N505" s="159" t="s">
        <v>290</v>
      </c>
      <c r="P505" s="18" t="s">
        <v>290</v>
      </c>
      <c r="Q505" s="18" t="s">
        <v>290</v>
      </c>
      <c r="S505" t="s">
        <v>290</v>
      </c>
      <c r="T505" t="s">
        <v>290</v>
      </c>
      <c r="V505" t="s">
        <v>290</v>
      </c>
      <c r="X505" s="158" t="s">
        <v>610</v>
      </c>
      <c r="Y505" s="11">
        <v>22</v>
      </c>
      <c r="Z505">
        <v>100</v>
      </c>
      <c r="AA505" t="s">
        <v>3</v>
      </c>
      <c r="AB505" s="21" t="s">
        <v>290</v>
      </c>
      <c r="AC505" s="11">
        <v>22</v>
      </c>
      <c r="AD505" s="13">
        <v>19.25</v>
      </c>
      <c r="AE505" s="11">
        <v>1.375</v>
      </c>
      <c r="AF505" t="s">
        <v>290</v>
      </c>
      <c r="AG505">
        <v>100</v>
      </c>
      <c r="AH505" s="21" t="s">
        <v>290</v>
      </c>
      <c r="AI505" s="1" t="s">
        <v>3</v>
      </c>
      <c r="AJ505" t="s">
        <v>290</v>
      </c>
      <c r="AK505" s="159" t="s">
        <v>290</v>
      </c>
      <c r="CO505" t="s">
        <v>4323</v>
      </c>
      <c r="CP505">
        <v>6.13</v>
      </c>
      <c r="CR505" t="s">
        <v>5703</v>
      </c>
      <c r="CS505" s="16" t="s">
        <v>290</v>
      </c>
      <c r="CT505" s="14">
        <v>600</v>
      </c>
      <c r="CU505" s="14">
        <v>20</v>
      </c>
      <c r="CV505" s="11">
        <v>12</v>
      </c>
      <c r="CW505" s="11" t="s">
        <v>5599</v>
      </c>
      <c r="CX505" s="103">
        <v>20</v>
      </c>
      <c r="CY505" s="11">
        <v>24</v>
      </c>
      <c r="CZ505" s="42">
        <v>2</v>
      </c>
      <c r="DA505" s="107">
        <v>600</v>
      </c>
      <c r="DB505" s="18">
        <v>32</v>
      </c>
      <c r="DC505" s="18">
        <v>3.5</v>
      </c>
      <c r="DD505" s="18">
        <v>23</v>
      </c>
      <c r="DE505" s="11">
        <v>1.625</v>
      </c>
      <c r="DF505" s="11">
        <v>24</v>
      </c>
      <c r="DG505" s="11">
        <v>1.75</v>
      </c>
      <c r="DH505" s="11">
        <v>28.5</v>
      </c>
      <c r="DI505" s="42">
        <v>15</v>
      </c>
      <c r="DJ505" s="11">
        <v>840</v>
      </c>
      <c r="DK505" s="43" t="s">
        <v>5254</v>
      </c>
      <c r="DL505" s="90" t="s">
        <v>3796</v>
      </c>
      <c r="DM505" s="18">
        <v>0</v>
      </c>
      <c r="DN505" s="18" t="s">
        <v>5600</v>
      </c>
      <c r="DO505" t="s">
        <v>5114</v>
      </c>
      <c r="DP505">
        <v>16744703</v>
      </c>
      <c r="DQ505" t="s">
        <v>5598</v>
      </c>
      <c r="DR505" s="16" t="s">
        <v>290</v>
      </c>
    </row>
    <row r="506" spans="1:122" x14ac:dyDescent="0.35">
      <c r="A506" s="158" t="s">
        <v>611</v>
      </c>
      <c r="B506" s="11">
        <v>22</v>
      </c>
      <c r="C506">
        <v>120</v>
      </c>
      <c r="D506" t="s">
        <v>3</v>
      </c>
      <c r="E506" s="21" t="s">
        <v>290</v>
      </c>
      <c r="F506" s="11">
        <v>22</v>
      </c>
      <c r="G506" s="13">
        <v>18.75</v>
      </c>
      <c r="H506" s="11">
        <v>1.625</v>
      </c>
      <c r="I506" t="s">
        <v>290</v>
      </c>
      <c r="J506">
        <v>120</v>
      </c>
      <c r="K506" s="21" t="s">
        <v>290</v>
      </c>
      <c r="L506" s="1" t="s">
        <v>3</v>
      </c>
      <c r="M506" t="s">
        <v>290</v>
      </c>
      <c r="N506" s="159" t="s">
        <v>290</v>
      </c>
      <c r="P506" s="18" t="s">
        <v>290</v>
      </c>
      <c r="Q506" s="18" t="s">
        <v>290</v>
      </c>
      <c r="S506" t="s">
        <v>290</v>
      </c>
      <c r="T506" t="s">
        <v>290</v>
      </c>
      <c r="V506" t="s">
        <v>290</v>
      </c>
      <c r="X506" s="158" t="s">
        <v>611</v>
      </c>
      <c r="Y506" s="11">
        <v>22</v>
      </c>
      <c r="Z506">
        <v>120</v>
      </c>
      <c r="AA506" t="s">
        <v>3</v>
      </c>
      <c r="AB506" s="21" t="s">
        <v>290</v>
      </c>
      <c r="AC506" s="11">
        <v>22</v>
      </c>
      <c r="AD506" s="13">
        <v>18.75</v>
      </c>
      <c r="AE506" s="11">
        <v>1.625</v>
      </c>
      <c r="AF506" t="s">
        <v>290</v>
      </c>
      <c r="AG506">
        <v>120</v>
      </c>
      <c r="AH506" s="21" t="s">
        <v>290</v>
      </c>
      <c r="AI506" s="1" t="s">
        <v>3</v>
      </c>
      <c r="AJ506" t="s">
        <v>290</v>
      </c>
      <c r="AK506" s="159" t="s">
        <v>290</v>
      </c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51"/>
      <c r="CO506" t="s">
        <v>4324</v>
      </c>
      <c r="CP506">
        <v>6.13</v>
      </c>
      <c r="CR506" t="s">
        <v>5704</v>
      </c>
      <c r="CS506" s="16" t="s">
        <v>290</v>
      </c>
      <c r="CT506" s="14">
        <v>600</v>
      </c>
      <c r="CU506" s="14">
        <v>20</v>
      </c>
      <c r="CV506" s="98">
        <v>14</v>
      </c>
      <c r="CW506" s="98" t="s">
        <v>5599</v>
      </c>
      <c r="CX506" s="103">
        <v>20</v>
      </c>
      <c r="CY506" s="11">
        <v>24</v>
      </c>
      <c r="CZ506" s="42">
        <v>2</v>
      </c>
      <c r="DA506" s="107">
        <v>600</v>
      </c>
      <c r="DB506" s="18">
        <v>32</v>
      </c>
      <c r="DC506" s="18">
        <v>3.5</v>
      </c>
      <c r="DD506" s="18">
        <v>23</v>
      </c>
      <c r="DE506" s="11">
        <v>1.625</v>
      </c>
      <c r="DF506" s="11">
        <v>24</v>
      </c>
      <c r="DG506" s="11">
        <v>1.75</v>
      </c>
      <c r="DH506" s="11">
        <v>28.5</v>
      </c>
      <c r="DI506" s="42">
        <v>15</v>
      </c>
      <c r="DJ506" s="11" t="s">
        <v>174</v>
      </c>
      <c r="DK506" s="43" t="s">
        <v>5254</v>
      </c>
      <c r="DL506" s="90" t="s">
        <v>3796</v>
      </c>
      <c r="DM506" s="18">
        <v>0</v>
      </c>
      <c r="DN506" s="18" t="s">
        <v>5600</v>
      </c>
      <c r="DO506" t="s">
        <v>5114</v>
      </c>
      <c r="DP506">
        <v>16744703</v>
      </c>
      <c r="DQ506" t="s">
        <v>5598</v>
      </c>
      <c r="DR506" s="16" t="s">
        <v>290</v>
      </c>
    </row>
    <row r="507" spans="1:122" x14ac:dyDescent="0.35">
      <c r="A507" s="158" t="s">
        <v>612</v>
      </c>
      <c r="B507" s="11">
        <v>22</v>
      </c>
      <c r="C507">
        <v>140</v>
      </c>
      <c r="D507" t="s">
        <v>3</v>
      </c>
      <c r="E507" s="21" t="s">
        <v>290</v>
      </c>
      <c r="F507" s="11">
        <v>22</v>
      </c>
      <c r="G507" s="13">
        <v>18.25</v>
      </c>
      <c r="H507" s="11">
        <v>1.875</v>
      </c>
      <c r="I507" t="s">
        <v>290</v>
      </c>
      <c r="J507">
        <v>140</v>
      </c>
      <c r="K507" s="21" t="s">
        <v>290</v>
      </c>
      <c r="L507" s="1" t="s">
        <v>3</v>
      </c>
      <c r="M507" t="s">
        <v>290</v>
      </c>
      <c r="N507" s="159" t="s">
        <v>290</v>
      </c>
      <c r="P507" s="18" t="s">
        <v>290</v>
      </c>
      <c r="Q507" s="18" t="s">
        <v>290</v>
      </c>
      <c r="S507" t="s">
        <v>290</v>
      </c>
      <c r="T507" t="s">
        <v>290</v>
      </c>
      <c r="V507" t="s">
        <v>290</v>
      </c>
      <c r="X507" s="158" t="s">
        <v>612</v>
      </c>
      <c r="Y507" s="11">
        <v>22</v>
      </c>
      <c r="Z507">
        <v>140</v>
      </c>
      <c r="AA507" t="s">
        <v>3</v>
      </c>
      <c r="AB507" s="21" t="s">
        <v>290</v>
      </c>
      <c r="AC507" s="11">
        <v>22</v>
      </c>
      <c r="AD507" s="13">
        <v>18.25</v>
      </c>
      <c r="AE507" s="11">
        <v>1.875</v>
      </c>
      <c r="AF507" t="s">
        <v>290</v>
      </c>
      <c r="AG507">
        <v>140</v>
      </c>
      <c r="AH507" s="21" t="s">
        <v>290</v>
      </c>
      <c r="AI507" s="1" t="s">
        <v>3</v>
      </c>
      <c r="AJ507" t="s">
        <v>290</v>
      </c>
      <c r="AK507" s="159" t="s">
        <v>290</v>
      </c>
      <c r="CC507" s="4"/>
      <c r="CD507" s="51"/>
      <c r="CE507" s="51"/>
      <c r="CF507" s="51"/>
      <c r="CG507" s="51"/>
      <c r="CH507" s="51"/>
      <c r="CI507" s="51"/>
      <c r="CJ507" s="51"/>
      <c r="CK507" s="51"/>
      <c r="CO507" t="s">
        <v>4325</v>
      </c>
      <c r="CP507">
        <v>6.13</v>
      </c>
      <c r="CR507" t="s">
        <v>5705</v>
      </c>
      <c r="CS507" s="16" t="s">
        <v>290</v>
      </c>
      <c r="CT507" s="14">
        <v>600</v>
      </c>
      <c r="CU507" s="14">
        <v>20</v>
      </c>
      <c r="CV507" s="98">
        <v>16</v>
      </c>
      <c r="CW507" s="98" t="s">
        <v>5599</v>
      </c>
      <c r="CX507" s="103">
        <v>20</v>
      </c>
      <c r="CY507" s="11">
        <v>24</v>
      </c>
      <c r="CZ507" s="42">
        <v>2</v>
      </c>
      <c r="DA507" s="107">
        <v>600</v>
      </c>
      <c r="DB507" s="18">
        <v>32</v>
      </c>
      <c r="DC507" s="18">
        <v>3.5</v>
      </c>
      <c r="DD507" s="18">
        <v>23</v>
      </c>
      <c r="DE507" s="11">
        <v>1.625</v>
      </c>
      <c r="DF507" s="11">
        <v>24</v>
      </c>
      <c r="DG507" s="11">
        <v>1.75</v>
      </c>
      <c r="DH507" s="11">
        <v>28.5</v>
      </c>
      <c r="DI507" s="42">
        <v>15</v>
      </c>
      <c r="DJ507" s="11" t="s">
        <v>174</v>
      </c>
      <c r="DK507" s="43" t="s">
        <v>5254</v>
      </c>
      <c r="DL507" s="90" t="s">
        <v>3796</v>
      </c>
      <c r="DM507" s="18">
        <v>0</v>
      </c>
      <c r="DN507" s="18" t="s">
        <v>5600</v>
      </c>
      <c r="DO507" t="s">
        <v>5114</v>
      </c>
      <c r="DP507">
        <v>16744703</v>
      </c>
      <c r="DQ507" t="s">
        <v>5598</v>
      </c>
      <c r="DR507" s="16" t="s">
        <v>290</v>
      </c>
    </row>
    <row r="508" spans="1:122" x14ac:dyDescent="0.35">
      <c r="A508" s="158" t="s">
        <v>613</v>
      </c>
      <c r="B508" s="11">
        <v>22</v>
      </c>
      <c r="C508" s="11">
        <v>160</v>
      </c>
      <c r="D508" t="s">
        <v>3</v>
      </c>
      <c r="E508" s="21" t="s">
        <v>290</v>
      </c>
      <c r="F508" s="11">
        <v>22</v>
      </c>
      <c r="G508" s="13">
        <v>17.75</v>
      </c>
      <c r="H508" s="11">
        <v>2.125</v>
      </c>
      <c r="I508" t="s">
        <v>290</v>
      </c>
      <c r="J508" s="11">
        <v>160</v>
      </c>
      <c r="K508" s="21" t="s">
        <v>290</v>
      </c>
      <c r="L508" s="1" t="s">
        <v>3</v>
      </c>
      <c r="M508" t="s">
        <v>290</v>
      </c>
      <c r="N508" s="159" t="s">
        <v>290</v>
      </c>
      <c r="P508" s="18" t="s">
        <v>290</v>
      </c>
      <c r="Q508" s="18" t="s">
        <v>290</v>
      </c>
      <c r="S508" t="s">
        <v>290</v>
      </c>
      <c r="T508" t="s">
        <v>290</v>
      </c>
      <c r="V508" t="s">
        <v>290</v>
      </c>
      <c r="X508" s="158" t="s">
        <v>613</v>
      </c>
      <c r="Y508" s="11">
        <v>22</v>
      </c>
      <c r="Z508" s="11">
        <v>160</v>
      </c>
      <c r="AA508" t="s">
        <v>3</v>
      </c>
      <c r="AB508" s="21" t="s">
        <v>290</v>
      </c>
      <c r="AC508" s="11">
        <v>22</v>
      </c>
      <c r="AD508" s="13">
        <v>17.75</v>
      </c>
      <c r="AE508" s="11">
        <v>2.125</v>
      </c>
      <c r="AF508" t="s">
        <v>290</v>
      </c>
      <c r="AG508" s="11">
        <v>160</v>
      </c>
      <c r="AH508" s="21" t="s">
        <v>290</v>
      </c>
      <c r="AI508" s="1" t="s">
        <v>3</v>
      </c>
      <c r="AJ508" t="s">
        <v>290</v>
      </c>
      <c r="AK508" s="159" t="s">
        <v>290</v>
      </c>
      <c r="CO508" t="s">
        <v>4326</v>
      </c>
      <c r="CP508">
        <v>6.13</v>
      </c>
      <c r="CR508" t="s">
        <v>5706</v>
      </c>
      <c r="CS508" s="16" t="s">
        <v>290</v>
      </c>
      <c r="CT508" s="14">
        <v>600</v>
      </c>
      <c r="CU508" s="14">
        <v>20</v>
      </c>
      <c r="CV508" s="98">
        <v>18</v>
      </c>
      <c r="CW508" s="98" t="s">
        <v>5599</v>
      </c>
      <c r="CX508" s="103">
        <v>20</v>
      </c>
      <c r="CY508" s="11">
        <v>24</v>
      </c>
      <c r="CZ508" s="42">
        <v>2</v>
      </c>
      <c r="DA508" s="107">
        <v>600</v>
      </c>
      <c r="DB508" s="18">
        <v>32</v>
      </c>
      <c r="DC508" s="18">
        <v>3.5</v>
      </c>
      <c r="DD508" s="18">
        <v>23</v>
      </c>
      <c r="DE508" s="11">
        <v>1.625</v>
      </c>
      <c r="DF508" s="11">
        <v>24</v>
      </c>
      <c r="DG508" s="11">
        <v>1.75</v>
      </c>
      <c r="DH508" s="11">
        <v>28.5</v>
      </c>
      <c r="DI508" s="42">
        <v>15</v>
      </c>
      <c r="DJ508" s="11" t="s">
        <v>174</v>
      </c>
      <c r="DK508" s="43" t="s">
        <v>5254</v>
      </c>
      <c r="DL508" s="90" t="s">
        <v>3796</v>
      </c>
      <c r="DM508" s="18">
        <v>0</v>
      </c>
      <c r="DN508" s="18" t="s">
        <v>5600</v>
      </c>
      <c r="DO508" t="s">
        <v>5114</v>
      </c>
      <c r="DP508">
        <v>16744703</v>
      </c>
      <c r="DQ508" t="s">
        <v>5598</v>
      </c>
      <c r="DR508" s="16" t="s">
        <v>290</v>
      </c>
    </row>
    <row r="509" spans="1:122" x14ac:dyDescent="0.35">
      <c r="A509" s="160" t="s">
        <v>614</v>
      </c>
      <c r="B509" s="2">
        <v>22</v>
      </c>
      <c r="C509" s="2" t="s">
        <v>272</v>
      </c>
      <c r="D509" s="4" t="s">
        <v>3</v>
      </c>
      <c r="E509" s="22" t="s">
        <v>290</v>
      </c>
      <c r="F509" s="2">
        <v>22</v>
      </c>
      <c r="G509" s="5">
        <v>21</v>
      </c>
      <c r="H509" s="2">
        <v>0.5</v>
      </c>
      <c r="I509" s="4" t="s">
        <v>272</v>
      </c>
      <c r="J509" s="2">
        <v>2</v>
      </c>
      <c r="K509" s="22" t="s">
        <v>290</v>
      </c>
      <c r="L509" s="6" t="s">
        <v>3</v>
      </c>
      <c r="M509" s="4" t="s">
        <v>290</v>
      </c>
      <c r="N509" s="161" t="s">
        <v>290</v>
      </c>
      <c r="P509" s="18" t="s">
        <v>290</v>
      </c>
      <c r="Q509" s="18" t="s">
        <v>290</v>
      </c>
      <c r="S509" t="s">
        <v>290</v>
      </c>
      <c r="T509" t="s">
        <v>290</v>
      </c>
      <c r="V509" t="s">
        <v>290</v>
      </c>
      <c r="X509" s="160" t="s">
        <v>614</v>
      </c>
      <c r="Y509" s="2">
        <v>22</v>
      </c>
      <c r="Z509" s="2" t="s">
        <v>272</v>
      </c>
      <c r="AA509" s="4" t="s">
        <v>3</v>
      </c>
      <c r="AB509" s="22" t="s">
        <v>290</v>
      </c>
      <c r="AC509" s="2">
        <v>22</v>
      </c>
      <c r="AD509" s="5">
        <v>21</v>
      </c>
      <c r="AE509" s="2">
        <v>0.5</v>
      </c>
      <c r="AF509" s="4" t="s">
        <v>272</v>
      </c>
      <c r="AG509" s="2">
        <v>2</v>
      </c>
      <c r="AH509" s="22" t="s">
        <v>290</v>
      </c>
      <c r="AI509" s="6" t="s">
        <v>3</v>
      </c>
      <c r="AJ509" s="4" t="s">
        <v>290</v>
      </c>
      <c r="AK509" s="161" t="s">
        <v>290</v>
      </c>
      <c r="CO509" t="s">
        <v>4327</v>
      </c>
      <c r="CP509">
        <v>6.13</v>
      </c>
      <c r="CR509" t="s">
        <v>5707</v>
      </c>
      <c r="CS509" s="16" t="s">
        <v>290</v>
      </c>
      <c r="CT509" s="49">
        <v>600</v>
      </c>
      <c r="CU509" s="49">
        <v>20</v>
      </c>
      <c r="CV509" s="99">
        <v>20</v>
      </c>
      <c r="CW509" s="99" t="s">
        <v>5599</v>
      </c>
      <c r="CX509" s="105">
        <v>20</v>
      </c>
      <c r="CY509" s="2">
        <v>24</v>
      </c>
      <c r="CZ509" s="50">
        <v>2</v>
      </c>
      <c r="DA509" s="107">
        <v>600</v>
      </c>
      <c r="DB509" s="51">
        <v>32</v>
      </c>
      <c r="DC509" s="51">
        <v>3.5</v>
      </c>
      <c r="DD509" s="51">
        <v>23</v>
      </c>
      <c r="DE509" s="2">
        <v>1.625</v>
      </c>
      <c r="DF509" s="2">
        <v>24</v>
      </c>
      <c r="DG509" s="2">
        <v>1.75</v>
      </c>
      <c r="DH509" s="2">
        <v>28.5</v>
      </c>
      <c r="DI509" s="50">
        <v>15</v>
      </c>
      <c r="DJ509" s="2" t="s">
        <v>174</v>
      </c>
      <c r="DK509" s="43" t="s">
        <v>5254</v>
      </c>
      <c r="DL509" s="90" t="s">
        <v>3796</v>
      </c>
      <c r="DM509" s="18">
        <v>0</v>
      </c>
      <c r="DN509" s="18" t="s">
        <v>5600</v>
      </c>
      <c r="DO509" t="s">
        <v>5114</v>
      </c>
      <c r="DP509">
        <v>16744703</v>
      </c>
      <c r="DQ509" t="s">
        <v>5598</v>
      </c>
      <c r="DR509" s="16" t="s">
        <v>290</v>
      </c>
    </row>
    <row r="510" spans="1:122" x14ac:dyDescent="0.35">
      <c r="A510" s="156" t="s">
        <v>615</v>
      </c>
      <c r="B510" s="11">
        <v>24.000000000000004</v>
      </c>
      <c r="C510" s="11">
        <v>10</v>
      </c>
      <c r="D510" t="s">
        <v>3</v>
      </c>
      <c r="E510" s="21" t="s">
        <v>290</v>
      </c>
      <c r="F510" s="11">
        <v>24.000000000000004</v>
      </c>
      <c r="G510" s="13">
        <v>23.500000000000004</v>
      </c>
      <c r="H510" s="11">
        <v>0.25</v>
      </c>
      <c r="I510" t="s">
        <v>290</v>
      </c>
      <c r="J510" s="11">
        <v>10</v>
      </c>
      <c r="K510" s="21" t="s">
        <v>290</v>
      </c>
      <c r="L510" s="11" t="s">
        <v>3</v>
      </c>
      <c r="M510" t="s">
        <v>290</v>
      </c>
      <c r="N510" s="159" t="s">
        <v>290</v>
      </c>
      <c r="P510" s="18" t="s">
        <v>290</v>
      </c>
      <c r="Q510" s="18" t="s">
        <v>290</v>
      </c>
      <c r="S510" t="s">
        <v>290</v>
      </c>
      <c r="T510" t="s">
        <v>290</v>
      </c>
      <c r="V510" t="s">
        <v>290</v>
      </c>
      <c r="X510" s="156" t="s">
        <v>615</v>
      </c>
      <c r="Y510" s="11">
        <v>24.000000000000004</v>
      </c>
      <c r="Z510" s="11">
        <v>10</v>
      </c>
      <c r="AA510" t="s">
        <v>3</v>
      </c>
      <c r="AB510" s="21" t="s">
        <v>290</v>
      </c>
      <c r="AC510" s="11">
        <v>24.000000000000004</v>
      </c>
      <c r="AD510" s="13">
        <v>23.500000000000004</v>
      </c>
      <c r="AE510" s="11">
        <v>0.25</v>
      </c>
      <c r="AF510" t="s">
        <v>290</v>
      </c>
      <c r="AG510" s="11">
        <v>10</v>
      </c>
      <c r="AH510" s="21" t="s">
        <v>290</v>
      </c>
      <c r="AI510" s="11" t="s">
        <v>3</v>
      </c>
      <c r="AJ510" t="s">
        <v>290</v>
      </c>
      <c r="AK510" s="159" t="s">
        <v>290</v>
      </c>
      <c r="CO510" t="s">
        <v>4328</v>
      </c>
      <c r="CP510">
        <v>6.13</v>
      </c>
      <c r="CR510" t="s">
        <v>5708</v>
      </c>
      <c r="CS510" s="16" t="s">
        <v>290</v>
      </c>
      <c r="CT510" s="14">
        <v>600</v>
      </c>
      <c r="CU510" s="14">
        <v>24</v>
      </c>
      <c r="CV510" s="11">
        <v>12</v>
      </c>
      <c r="CW510" s="11" t="s">
        <v>5599</v>
      </c>
      <c r="CX510" s="103">
        <v>24</v>
      </c>
      <c r="CY510" s="11">
        <v>28.25</v>
      </c>
      <c r="CZ510" s="42">
        <v>2.125</v>
      </c>
      <c r="DA510" s="107">
        <v>600</v>
      </c>
      <c r="DB510" s="18">
        <v>37</v>
      </c>
      <c r="DC510" s="18">
        <v>4</v>
      </c>
      <c r="DD510" s="18">
        <v>27.25</v>
      </c>
      <c r="DE510" s="11">
        <v>1.875</v>
      </c>
      <c r="DF510" s="11">
        <v>24</v>
      </c>
      <c r="DG510" s="11">
        <v>2</v>
      </c>
      <c r="DH510" s="11">
        <v>33</v>
      </c>
      <c r="DI510" s="42">
        <v>15</v>
      </c>
      <c r="DJ510" s="11">
        <v>1100</v>
      </c>
      <c r="DK510" s="43" t="s">
        <v>5260</v>
      </c>
      <c r="DL510" s="90" t="s">
        <v>3796</v>
      </c>
      <c r="DM510" s="18">
        <v>0</v>
      </c>
      <c r="DN510" s="18" t="s">
        <v>5600</v>
      </c>
      <c r="DO510" t="s">
        <v>5084</v>
      </c>
      <c r="DP510">
        <v>16777215</v>
      </c>
      <c r="DQ510" t="s">
        <v>5598</v>
      </c>
      <c r="DR510" s="16" t="s">
        <v>290</v>
      </c>
    </row>
    <row r="511" spans="1:122" x14ac:dyDescent="0.35">
      <c r="A511" s="158" t="s">
        <v>616</v>
      </c>
      <c r="B511" s="11">
        <v>24.000000000000004</v>
      </c>
      <c r="C511" s="11">
        <v>20</v>
      </c>
      <c r="D511" t="s">
        <v>3</v>
      </c>
      <c r="E511" s="21" t="s">
        <v>290</v>
      </c>
      <c r="F511" s="11">
        <v>24.000000000000004</v>
      </c>
      <c r="G511" s="13">
        <v>23.250000000000004</v>
      </c>
      <c r="H511" s="11">
        <v>0.375</v>
      </c>
      <c r="I511" t="s">
        <v>290</v>
      </c>
      <c r="J511" s="11">
        <v>20</v>
      </c>
      <c r="K511" s="21" t="s">
        <v>290</v>
      </c>
      <c r="L511" s="1" t="s">
        <v>3</v>
      </c>
      <c r="M511" t="s">
        <v>290</v>
      </c>
      <c r="N511" s="159" t="s">
        <v>290</v>
      </c>
      <c r="P511" s="18" t="s">
        <v>290</v>
      </c>
      <c r="Q511" s="18" t="s">
        <v>290</v>
      </c>
      <c r="S511" t="s">
        <v>290</v>
      </c>
      <c r="T511" t="s">
        <v>290</v>
      </c>
      <c r="V511" t="s">
        <v>290</v>
      </c>
      <c r="X511" s="158" t="s">
        <v>616</v>
      </c>
      <c r="Y511" s="11">
        <v>24.000000000000004</v>
      </c>
      <c r="Z511" s="11">
        <v>20</v>
      </c>
      <c r="AA511" t="s">
        <v>3</v>
      </c>
      <c r="AB511" s="21" t="s">
        <v>290</v>
      </c>
      <c r="AC511" s="11">
        <v>24.000000000000004</v>
      </c>
      <c r="AD511" s="13">
        <v>23.250000000000004</v>
      </c>
      <c r="AE511" s="11">
        <v>0.375</v>
      </c>
      <c r="AF511" t="s">
        <v>290</v>
      </c>
      <c r="AG511" s="11">
        <v>20</v>
      </c>
      <c r="AH511" s="21" t="s">
        <v>290</v>
      </c>
      <c r="AI511" s="1" t="s">
        <v>3</v>
      </c>
      <c r="AJ511" t="s">
        <v>290</v>
      </c>
      <c r="AK511" s="159" t="s">
        <v>290</v>
      </c>
      <c r="CO511" t="s">
        <v>4329</v>
      </c>
      <c r="CP511">
        <v>6.2500000000000009</v>
      </c>
      <c r="CR511" t="s">
        <v>5709</v>
      </c>
      <c r="CS511" s="16" t="s">
        <v>290</v>
      </c>
      <c r="CT511" s="14">
        <v>600</v>
      </c>
      <c r="CU511" s="14">
        <v>24</v>
      </c>
      <c r="CV511" s="98">
        <v>14</v>
      </c>
      <c r="CW511" s="98" t="s">
        <v>5599</v>
      </c>
      <c r="CX511" s="103">
        <v>24</v>
      </c>
      <c r="CY511" s="11">
        <v>28.25</v>
      </c>
      <c r="CZ511" s="42">
        <v>2.125</v>
      </c>
      <c r="DA511" s="107">
        <v>600</v>
      </c>
      <c r="DB511" s="18">
        <v>37</v>
      </c>
      <c r="DC511" s="18">
        <v>4</v>
      </c>
      <c r="DD511" s="18">
        <v>27.25</v>
      </c>
      <c r="DE511" s="11">
        <v>1.875</v>
      </c>
      <c r="DF511" s="11">
        <v>24</v>
      </c>
      <c r="DG511" s="11">
        <v>2</v>
      </c>
      <c r="DH511" s="11">
        <v>33</v>
      </c>
      <c r="DI511" s="42">
        <v>15</v>
      </c>
      <c r="DJ511" s="11" t="s">
        <v>174</v>
      </c>
      <c r="DK511" s="43" t="s">
        <v>5260</v>
      </c>
      <c r="DL511" s="90" t="s">
        <v>3796</v>
      </c>
      <c r="DM511" s="18">
        <v>0</v>
      </c>
      <c r="DN511" s="18" t="s">
        <v>5600</v>
      </c>
      <c r="DO511" t="s">
        <v>5084</v>
      </c>
      <c r="DP511">
        <v>16777215</v>
      </c>
      <c r="DQ511" t="s">
        <v>5598</v>
      </c>
      <c r="DR511" s="16" t="s">
        <v>290</v>
      </c>
    </row>
    <row r="512" spans="1:122" x14ac:dyDescent="0.35">
      <c r="A512" s="158" t="s">
        <v>617</v>
      </c>
      <c r="B512" s="11">
        <v>24.000000000000004</v>
      </c>
      <c r="C512">
        <v>30</v>
      </c>
      <c r="D512" t="s">
        <v>3</v>
      </c>
      <c r="E512" s="21" t="s">
        <v>290</v>
      </c>
      <c r="F512" s="11">
        <v>24.000000000000004</v>
      </c>
      <c r="G512" s="13">
        <v>22.876000000000005</v>
      </c>
      <c r="H512" s="11">
        <v>0.56200000000000006</v>
      </c>
      <c r="I512" t="s">
        <v>290</v>
      </c>
      <c r="J512">
        <v>30</v>
      </c>
      <c r="K512" s="21" t="s">
        <v>290</v>
      </c>
      <c r="L512" s="1" t="s">
        <v>3</v>
      </c>
      <c r="M512" t="s">
        <v>290</v>
      </c>
      <c r="N512" s="159" t="s">
        <v>290</v>
      </c>
      <c r="P512" s="18" t="s">
        <v>290</v>
      </c>
      <c r="Q512" s="18" t="s">
        <v>290</v>
      </c>
      <c r="S512" t="s">
        <v>290</v>
      </c>
      <c r="T512" t="s">
        <v>290</v>
      </c>
      <c r="V512" t="s">
        <v>290</v>
      </c>
      <c r="X512" s="158" t="s">
        <v>617</v>
      </c>
      <c r="Y512" s="11">
        <v>24.000000000000004</v>
      </c>
      <c r="Z512">
        <v>30</v>
      </c>
      <c r="AA512" t="s">
        <v>3</v>
      </c>
      <c r="AB512" s="21" t="s">
        <v>290</v>
      </c>
      <c r="AC512" s="11">
        <v>24.000000000000004</v>
      </c>
      <c r="AD512" s="13">
        <v>22.876000000000005</v>
      </c>
      <c r="AE512" s="11">
        <v>0.56200000000000006</v>
      </c>
      <c r="AF512" t="s">
        <v>290</v>
      </c>
      <c r="AG512">
        <v>30</v>
      </c>
      <c r="AH512" s="21" t="s">
        <v>290</v>
      </c>
      <c r="AI512" s="1" t="s">
        <v>3</v>
      </c>
      <c r="AJ512" t="s">
        <v>290</v>
      </c>
      <c r="AK512" s="159" t="s">
        <v>290</v>
      </c>
      <c r="CO512" t="s">
        <v>4330</v>
      </c>
      <c r="CP512">
        <v>6.2500000000000009</v>
      </c>
      <c r="CR512" t="s">
        <v>5710</v>
      </c>
      <c r="CS512" s="16" t="s">
        <v>290</v>
      </c>
      <c r="CT512" s="14">
        <v>600</v>
      </c>
      <c r="CU512" s="14">
        <v>24</v>
      </c>
      <c r="CV512" s="98">
        <v>16</v>
      </c>
      <c r="CW512" s="98" t="s">
        <v>5599</v>
      </c>
      <c r="CX512" s="103">
        <v>24</v>
      </c>
      <c r="CY512" s="11">
        <v>28.25</v>
      </c>
      <c r="CZ512" s="42">
        <v>2.125</v>
      </c>
      <c r="DA512" s="107">
        <v>600</v>
      </c>
      <c r="DB512" s="18">
        <v>37</v>
      </c>
      <c r="DC512" s="18">
        <v>4</v>
      </c>
      <c r="DD512" s="18">
        <v>27.25</v>
      </c>
      <c r="DE512" s="11">
        <v>1.875</v>
      </c>
      <c r="DF512" s="11">
        <v>24</v>
      </c>
      <c r="DG512" s="11">
        <v>2</v>
      </c>
      <c r="DH512" s="11">
        <v>33</v>
      </c>
      <c r="DI512" s="42">
        <v>15</v>
      </c>
      <c r="DJ512" s="11" t="s">
        <v>174</v>
      </c>
      <c r="DK512" s="43" t="s">
        <v>5260</v>
      </c>
      <c r="DL512" s="90" t="s">
        <v>3796</v>
      </c>
      <c r="DM512" s="18">
        <v>0</v>
      </c>
      <c r="DN512" s="18" t="s">
        <v>5600</v>
      </c>
      <c r="DO512" t="s">
        <v>5084</v>
      </c>
      <c r="DP512">
        <v>16777215</v>
      </c>
      <c r="DQ512" t="s">
        <v>5598</v>
      </c>
      <c r="DR512" s="16" t="s">
        <v>290</v>
      </c>
    </row>
    <row r="513" spans="1:122" x14ac:dyDescent="0.35">
      <c r="A513" s="158" t="s">
        <v>618</v>
      </c>
      <c r="B513" s="11">
        <v>24.000000000000004</v>
      </c>
      <c r="C513">
        <v>40</v>
      </c>
      <c r="D513" t="s">
        <v>3</v>
      </c>
      <c r="E513" s="21" t="s">
        <v>290</v>
      </c>
      <c r="F513" s="11">
        <v>24.000000000000004</v>
      </c>
      <c r="G513" s="13">
        <v>22.626000000000005</v>
      </c>
      <c r="H513" s="11">
        <v>0.68700000000000006</v>
      </c>
      <c r="I513" t="s">
        <v>290</v>
      </c>
      <c r="J513">
        <v>40</v>
      </c>
      <c r="K513" s="21" t="s">
        <v>290</v>
      </c>
      <c r="L513" s="1" t="s">
        <v>3</v>
      </c>
      <c r="M513" t="s">
        <v>290</v>
      </c>
      <c r="N513" s="159" t="s">
        <v>290</v>
      </c>
      <c r="P513" s="18" t="s">
        <v>290</v>
      </c>
      <c r="Q513" s="18" t="s">
        <v>290</v>
      </c>
      <c r="S513" t="s">
        <v>290</v>
      </c>
      <c r="T513" t="s">
        <v>290</v>
      </c>
      <c r="V513" t="s">
        <v>290</v>
      </c>
      <c r="X513" s="158" t="s">
        <v>618</v>
      </c>
      <c r="Y513" s="11">
        <v>24.000000000000004</v>
      </c>
      <c r="Z513">
        <v>40</v>
      </c>
      <c r="AA513" t="s">
        <v>3</v>
      </c>
      <c r="AB513" s="21" t="s">
        <v>290</v>
      </c>
      <c r="AC513" s="11">
        <v>24.000000000000004</v>
      </c>
      <c r="AD513" s="13">
        <v>22.626000000000005</v>
      </c>
      <c r="AE513" s="11">
        <v>0.68700000000000006</v>
      </c>
      <c r="AF513" t="s">
        <v>290</v>
      </c>
      <c r="AG513">
        <v>40</v>
      </c>
      <c r="AH513" s="21" t="s">
        <v>290</v>
      </c>
      <c r="AI513" s="1" t="s">
        <v>3</v>
      </c>
      <c r="AJ513" t="s">
        <v>290</v>
      </c>
      <c r="AK513" s="159" t="s">
        <v>290</v>
      </c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51"/>
      <c r="CO513" t="s">
        <v>4331</v>
      </c>
      <c r="CP513">
        <v>6.2500000000000009</v>
      </c>
      <c r="CR513" t="s">
        <v>5711</v>
      </c>
      <c r="CS513" s="16" t="s">
        <v>290</v>
      </c>
      <c r="CT513" s="14">
        <v>600</v>
      </c>
      <c r="CU513" s="14">
        <v>24</v>
      </c>
      <c r="CV513" s="98">
        <v>18</v>
      </c>
      <c r="CW513" s="98" t="s">
        <v>5599</v>
      </c>
      <c r="CX513" s="103">
        <v>24</v>
      </c>
      <c r="CY513" s="11">
        <v>28.25</v>
      </c>
      <c r="CZ513" s="42">
        <v>2.125</v>
      </c>
      <c r="DA513" s="107">
        <v>600</v>
      </c>
      <c r="DB513" s="18">
        <v>37</v>
      </c>
      <c r="DC513" s="18">
        <v>4</v>
      </c>
      <c r="DD513" s="18">
        <v>27.25</v>
      </c>
      <c r="DE513" s="11">
        <v>1.875</v>
      </c>
      <c r="DF513" s="11">
        <v>24</v>
      </c>
      <c r="DG513" s="11">
        <v>2</v>
      </c>
      <c r="DH513" s="11">
        <v>33</v>
      </c>
      <c r="DI513" s="42">
        <v>15</v>
      </c>
      <c r="DJ513" s="11" t="s">
        <v>174</v>
      </c>
      <c r="DK513" s="43" t="s">
        <v>5260</v>
      </c>
      <c r="DL513" s="90" t="s">
        <v>3796</v>
      </c>
      <c r="DM513" s="18">
        <v>0</v>
      </c>
      <c r="DN513" s="18" t="s">
        <v>5600</v>
      </c>
      <c r="DO513" t="s">
        <v>5084</v>
      </c>
      <c r="DP513">
        <v>16777215</v>
      </c>
      <c r="DQ513" t="s">
        <v>5598</v>
      </c>
      <c r="DR513" s="16" t="s">
        <v>290</v>
      </c>
    </row>
    <row r="514" spans="1:122" x14ac:dyDescent="0.35">
      <c r="A514" s="158" t="s">
        <v>6726</v>
      </c>
      <c r="B514" s="11">
        <v>24</v>
      </c>
      <c r="C514" t="s">
        <v>6422</v>
      </c>
      <c r="D514" t="s">
        <v>3</v>
      </c>
      <c r="E514" s="21" t="s">
        <v>290</v>
      </c>
      <c r="F514" s="11">
        <v>24</v>
      </c>
      <c r="G514" s="13">
        <v>23.25</v>
      </c>
      <c r="H514" s="11">
        <v>0.375</v>
      </c>
      <c r="I514" t="s">
        <v>6422</v>
      </c>
      <c r="J514">
        <v>1</v>
      </c>
      <c r="K514" s="21" t="s">
        <v>290</v>
      </c>
      <c r="L514" s="1" t="s">
        <v>3</v>
      </c>
      <c r="M514" t="s">
        <v>290</v>
      </c>
      <c r="N514" s="159" t="s">
        <v>290</v>
      </c>
      <c r="P514" s="18" t="s">
        <v>290</v>
      </c>
      <c r="Q514" s="18" t="s">
        <v>290</v>
      </c>
      <c r="S514" t="s">
        <v>290</v>
      </c>
      <c r="T514" t="s">
        <v>290</v>
      </c>
      <c r="V514" t="s">
        <v>290</v>
      </c>
      <c r="X514" s="158" t="s">
        <v>6726</v>
      </c>
      <c r="Y514" s="11">
        <v>24</v>
      </c>
      <c r="Z514" t="s">
        <v>6422</v>
      </c>
      <c r="AA514" t="s">
        <v>3</v>
      </c>
      <c r="AB514" s="21" t="s">
        <v>290</v>
      </c>
      <c r="AC514" s="11">
        <v>24</v>
      </c>
      <c r="AD514" s="13">
        <v>23.25</v>
      </c>
      <c r="AE514" s="11">
        <v>0.375</v>
      </c>
      <c r="AF514" t="s">
        <v>6422</v>
      </c>
      <c r="AG514">
        <v>1</v>
      </c>
      <c r="AH514" s="21" t="s">
        <v>290</v>
      </c>
      <c r="AI514" s="1" t="s">
        <v>3</v>
      </c>
      <c r="AJ514" t="s">
        <v>290</v>
      </c>
      <c r="AK514" s="159" t="s">
        <v>290</v>
      </c>
      <c r="CC514" s="4"/>
      <c r="CD514" s="51"/>
      <c r="CE514" s="51"/>
      <c r="CF514" s="51"/>
      <c r="CG514" s="51"/>
      <c r="CH514" s="51"/>
      <c r="CI514" s="51"/>
      <c r="CJ514" s="51"/>
      <c r="CK514" s="51"/>
      <c r="CO514" t="s">
        <v>4332</v>
      </c>
      <c r="CP514">
        <v>6.2500000000000009</v>
      </c>
      <c r="CR514" t="s">
        <v>5712</v>
      </c>
      <c r="CS514" s="16" t="s">
        <v>290</v>
      </c>
      <c r="CT514" s="14">
        <v>600</v>
      </c>
      <c r="CU514" s="14">
        <v>24</v>
      </c>
      <c r="CV514" s="99">
        <v>20</v>
      </c>
      <c r="CW514" s="98" t="s">
        <v>5599</v>
      </c>
      <c r="CX514" s="103">
        <v>24</v>
      </c>
      <c r="CY514" s="11">
        <v>28.25</v>
      </c>
      <c r="CZ514" s="42">
        <v>2.125</v>
      </c>
      <c r="DA514" s="107">
        <v>600</v>
      </c>
      <c r="DB514" s="18">
        <v>37</v>
      </c>
      <c r="DC514" s="18">
        <v>4</v>
      </c>
      <c r="DD514" s="18">
        <v>27.25</v>
      </c>
      <c r="DE514" s="11">
        <v>1.875</v>
      </c>
      <c r="DF514" s="11">
        <v>24</v>
      </c>
      <c r="DG514" s="11">
        <v>2</v>
      </c>
      <c r="DH514" s="11">
        <v>33</v>
      </c>
      <c r="DI514" s="42">
        <v>15</v>
      </c>
      <c r="DJ514" s="2" t="s">
        <v>174</v>
      </c>
      <c r="DK514" s="43" t="s">
        <v>5260</v>
      </c>
      <c r="DL514" s="90" t="s">
        <v>3796</v>
      </c>
      <c r="DM514" s="18">
        <v>0</v>
      </c>
      <c r="DN514" s="18" t="s">
        <v>5600</v>
      </c>
      <c r="DO514" t="s">
        <v>5084</v>
      </c>
      <c r="DP514">
        <v>16777215</v>
      </c>
      <c r="DQ514" t="s">
        <v>5598</v>
      </c>
      <c r="DR514" s="16" t="s">
        <v>290</v>
      </c>
    </row>
    <row r="515" spans="1:122" x14ac:dyDescent="0.35">
      <c r="A515" s="158" t="s">
        <v>619</v>
      </c>
      <c r="B515" s="11">
        <v>24.000000000000004</v>
      </c>
      <c r="C515">
        <v>60</v>
      </c>
      <c r="D515" t="s">
        <v>3</v>
      </c>
      <c r="E515" s="21" t="s">
        <v>290</v>
      </c>
      <c r="F515" s="11">
        <v>24.000000000000004</v>
      </c>
      <c r="G515" s="13">
        <v>22.062000000000005</v>
      </c>
      <c r="H515" s="11">
        <v>0.96899999999999997</v>
      </c>
      <c r="I515" t="s">
        <v>290</v>
      </c>
      <c r="J515">
        <v>60</v>
      </c>
      <c r="K515" s="21" t="s">
        <v>290</v>
      </c>
      <c r="L515" s="1" t="s">
        <v>3</v>
      </c>
      <c r="M515" t="s">
        <v>290</v>
      </c>
      <c r="N515" s="159" t="s">
        <v>290</v>
      </c>
      <c r="P515" s="18" t="s">
        <v>290</v>
      </c>
      <c r="Q515" s="18" t="s">
        <v>290</v>
      </c>
      <c r="S515" t="s">
        <v>290</v>
      </c>
      <c r="T515" t="s">
        <v>290</v>
      </c>
      <c r="V515" t="s">
        <v>290</v>
      </c>
      <c r="X515" s="158" t="s">
        <v>619</v>
      </c>
      <c r="Y515" s="11">
        <v>24.000000000000004</v>
      </c>
      <c r="Z515">
        <v>60</v>
      </c>
      <c r="AA515" t="s">
        <v>3</v>
      </c>
      <c r="AB515" s="21" t="s">
        <v>290</v>
      </c>
      <c r="AC515" s="11">
        <v>24.000000000000004</v>
      </c>
      <c r="AD515" s="13">
        <v>22.062000000000005</v>
      </c>
      <c r="AE515" s="11">
        <v>0.96899999999999997</v>
      </c>
      <c r="AF515" t="s">
        <v>290</v>
      </c>
      <c r="AG515">
        <v>60</v>
      </c>
      <c r="AH515" s="21" t="s">
        <v>290</v>
      </c>
      <c r="AI515" s="1" t="s">
        <v>3</v>
      </c>
      <c r="AJ515" t="s">
        <v>290</v>
      </c>
      <c r="AK515" s="159" t="s">
        <v>290</v>
      </c>
      <c r="CO515" t="s">
        <v>4333</v>
      </c>
      <c r="CP515">
        <v>6.2500000000000009</v>
      </c>
      <c r="CR515" t="s">
        <v>5713</v>
      </c>
      <c r="CS515" s="16" t="s">
        <v>290</v>
      </c>
      <c r="CT515" s="14">
        <v>900</v>
      </c>
      <c r="CU515" s="14">
        <v>1</v>
      </c>
      <c r="CV515" s="11">
        <v>9</v>
      </c>
      <c r="CW515" s="11" t="s">
        <v>5599</v>
      </c>
      <c r="CX515" s="103">
        <v>1</v>
      </c>
      <c r="CY515" s="11">
        <v>2.0625</v>
      </c>
      <c r="CZ515" s="42">
        <v>0.53125</v>
      </c>
      <c r="DA515" s="107">
        <v>900</v>
      </c>
      <c r="DB515" s="18">
        <v>5.875</v>
      </c>
      <c r="DC515" s="18">
        <v>1.125</v>
      </c>
      <c r="DD515" s="18">
        <v>2</v>
      </c>
      <c r="DE515" s="11">
        <v>0.875</v>
      </c>
      <c r="DF515" s="11">
        <v>4</v>
      </c>
      <c r="DG515" s="11">
        <v>1</v>
      </c>
      <c r="DH515" s="11">
        <v>4</v>
      </c>
      <c r="DI515" s="42">
        <v>90</v>
      </c>
      <c r="DJ515" s="11">
        <v>15</v>
      </c>
      <c r="DK515" s="43" t="s">
        <v>5266</v>
      </c>
      <c r="DL515" s="90" t="s">
        <v>3796</v>
      </c>
      <c r="DM515" s="18">
        <v>0</v>
      </c>
      <c r="DN515" s="18" t="s">
        <v>5600</v>
      </c>
      <c r="DO515" t="s">
        <v>5069</v>
      </c>
      <c r="DP515">
        <v>65280</v>
      </c>
      <c r="DQ515" t="s">
        <v>5598</v>
      </c>
      <c r="DR515" s="16" t="s">
        <v>290</v>
      </c>
    </row>
    <row r="516" spans="1:122" x14ac:dyDescent="0.35">
      <c r="A516" s="158" t="s">
        <v>620</v>
      </c>
      <c r="B516" s="11">
        <v>24.000000000000004</v>
      </c>
      <c r="C516">
        <v>80</v>
      </c>
      <c r="D516" t="s">
        <v>3</v>
      </c>
      <c r="E516" s="21" t="s">
        <v>290</v>
      </c>
      <c r="F516" s="11">
        <v>24.000000000000004</v>
      </c>
      <c r="G516" s="13">
        <v>21.564000000000004</v>
      </c>
      <c r="H516" s="11">
        <v>1.218</v>
      </c>
      <c r="I516" t="s">
        <v>290</v>
      </c>
      <c r="J516">
        <v>80</v>
      </c>
      <c r="K516" s="21" t="s">
        <v>290</v>
      </c>
      <c r="L516" s="1" t="s">
        <v>3</v>
      </c>
      <c r="M516" t="s">
        <v>290</v>
      </c>
      <c r="N516" s="159" t="s">
        <v>290</v>
      </c>
      <c r="P516" s="18" t="s">
        <v>290</v>
      </c>
      <c r="Q516" s="18" t="s">
        <v>290</v>
      </c>
      <c r="S516" t="s">
        <v>290</v>
      </c>
      <c r="T516" t="s">
        <v>290</v>
      </c>
      <c r="V516" t="s">
        <v>290</v>
      </c>
      <c r="X516" s="158" t="s">
        <v>620</v>
      </c>
      <c r="Y516" s="11">
        <v>24.000000000000004</v>
      </c>
      <c r="Z516">
        <v>80</v>
      </c>
      <c r="AA516" t="s">
        <v>3</v>
      </c>
      <c r="AB516" s="21" t="s">
        <v>290</v>
      </c>
      <c r="AC516" s="11">
        <v>24.000000000000004</v>
      </c>
      <c r="AD516" s="13">
        <v>21.564000000000004</v>
      </c>
      <c r="AE516" s="11">
        <v>1.218</v>
      </c>
      <c r="AF516" t="s">
        <v>290</v>
      </c>
      <c r="AG516">
        <v>80</v>
      </c>
      <c r="AH516" s="21" t="s">
        <v>290</v>
      </c>
      <c r="AI516" s="1" t="s">
        <v>3</v>
      </c>
      <c r="AJ516" t="s">
        <v>290</v>
      </c>
      <c r="AK516" s="159" t="s">
        <v>290</v>
      </c>
      <c r="CO516" t="s">
        <v>4334</v>
      </c>
      <c r="CP516">
        <v>6.2500000000000009</v>
      </c>
      <c r="CR516" t="s">
        <v>5714</v>
      </c>
      <c r="CS516" s="16" t="s">
        <v>290</v>
      </c>
      <c r="CT516" s="14">
        <v>900</v>
      </c>
      <c r="CU516" s="14">
        <v>1.25</v>
      </c>
      <c r="CV516" s="11">
        <v>9</v>
      </c>
      <c r="CW516" s="11" t="s">
        <v>5599</v>
      </c>
      <c r="CX516" s="103">
        <v>1.25</v>
      </c>
      <c r="CY516" s="11">
        <v>2.5</v>
      </c>
      <c r="CZ516" s="42">
        <v>0.625</v>
      </c>
      <c r="DA516" s="107">
        <v>900</v>
      </c>
      <c r="DB516" s="18">
        <v>6.25</v>
      </c>
      <c r="DC516" s="18">
        <v>1.125</v>
      </c>
      <c r="DD516" s="18">
        <v>2.5</v>
      </c>
      <c r="DE516" s="11">
        <v>0.875</v>
      </c>
      <c r="DF516" s="11">
        <v>4</v>
      </c>
      <c r="DG516" s="11">
        <v>1</v>
      </c>
      <c r="DH516" s="11">
        <v>4.3780000000000001</v>
      </c>
      <c r="DI516" s="42">
        <v>90</v>
      </c>
      <c r="DJ516" s="11">
        <v>18</v>
      </c>
      <c r="DK516" s="43" t="s">
        <v>5268</v>
      </c>
      <c r="DL516" s="90" t="s">
        <v>3796</v>
      </c>
      <c r="DM516" s="18">
        <v>0</v>
      </c>
      <c r="DN516" s="18" t="s">
        <v>5600</v>
      </c>
      <c r="DO516" t="s">
        <v>5072</v>
      </c>
      <c r="DP516">
        <v>12800</v>
      </c>
      <c r="DQ516" t="s">
        <v>5598</v>
      </c>
      <c r="DR516" s="16" t="s">
        <v>290</v>
      </c>
    </row>
    <row r="517" spans="1:122" x14ac:dyDescent="0.35">
      <c r="A517" s="158" t="s">
        <v>621</v>
      </c>
      <c r="B517" s="11">
        <v>24.000000000000004</v>
      </c>
      <c r="C517">
        <v>100</v>
      </c>
      <c r="D517" t="s">
        <v>3</v>
      </c>
      <c r="E517" s="21" t="s">
        <v>290</v>
      </c>
      <c r="F517" s="11">
        <v>24.000000000000004</v>
      </c>
      <c r="G517" s="13">
        <v>20.938000000000002</v>
      </c>
      <c r="H517" s="11">
        <v>1.5309999999999999</v>
      </c>
      <c r="I517" t="s">
        <v>290</v>
      </c>
      <c r="J517">
        <v>100</v>
      </c>
      <c r="K517" s="21" t="s">
        <v>290</v>
      </c>
      <c r="L517" s="1" t="s">
        <v>3</v>
      </c>
      <c r="M517" t="s">
        <v>290</v>
      </c>
      <c r="N517" s="159" t="s">
        <v>290</v>
      </c>
      <c r="P517" s="18" t="s">
        <v>290</v>
      </c>
      <c r="Q517" s="18" t="s">
        <v>290</v>
      </c>
      <c r="S517" t="s">
        <v>290</v>
      </c>
      <c r="T517" t="s">
        <v>290</v>
      </c>
      <c r="V517" t="s">
        <v>290</v>
      </c>
      <c r="X517" s="158" t="s">
        <v>621</v>
      </c>
      <c r="Y517" s="11">
        <v>24.000000000000004</v>
      </c>
      <c r="Z517">
        <v>100</v>
      </c>
      <c r="AA517" t="s">
        <v>3</v>
      </c>
      <c r="AB517" s="21" t="s">
        <v>290</v>
      </c>
      <c r="AC517" s="11">
        <v>24.000000000000004</v>
      </c>
      <c r="AD517" s="13">
        <v>20.938000000000002</v>
      </c>
      <c r="AE517" s="11">
        <v>1.5309999999999999</v>
      </c>
      <c r="AF517" t="s">
        <v>290</v>
      </c>
      <c r="AG517">
        <v>100</v>
      </c>
      <c r="AH517" s="21" t="s">
        <v>290</v>
      </c>
      <c r="AI517" s="1" t="s">
        <v>3</v>
      </c>
      <c r="AJ517" t="s">
        <v>290</v>
      </c>
      <c r="AK517" s="159" t="s">
        <v>290</v>
      </c>
      <c r="CO517" t="s">
        <v>4335</v>
      </c>
      <c r="CP517">
        <v>6.2500000000000009</v>
      </c>
      <c r="CR517" t="s">
        <v>5715</v>
      </c>
      <c r="CS517" s="16" t="s">
        <v>290</v>
      </c>
      <c r="CT517" s="14">
        <v>900</v>
      </c>
      <c r="CU517" s="14">
        <v>1.5</v>
      </c>
      <c r="CV517" s="11">
        <v>9</v>
      </c>
      <c r="CW517" s="11" t="s">
        <v>5599</v>
      </c>
      <c r="CX517" s="103">
        <v>1.5</v>
      </c>
      <c r="CY517" s="11">
        <v>2.75</v>
      </c>
      <c r="CZ517" s="42">
        <v>0.625</v>
      </c>
      <c r="DA517" s="107">
        <v>900</v>
      </c>
      <c r="DB517" s="18">
        <v>7</v>
      </c>
      <c r="DC517" s="18">
        <v>1.25</v>
      </c>
      <c r="DD517" s="18">
        <v>2.875</v>
      </c>
      <c r="DE517" s="11">
        <v>1</v>
      </c>
      <c r="DF517" s="11">
        <v>4</v>
      </c>
      <c r="DG517" s="11">
        <v>1.125</v>
      </c>
      <c r="DH517" s="11">
        <v>4.875</v>
      </c>
      <c r="DI517" s="42">
        <v>90</v>
      </c>
      <c r="DJ517" s="11">
        <v>23</v>
      </c>
      <c r="DK517" s="43" t="s">
        <v>5270</v>
      </c>
      <c r="DL517" s="90" t="s">
        <v>3796</v>
      </c>
      <c r="DM517" s="18">
        <v>0</v>
      </c>
      <c r="DN517" s="18" t="s">
        <v>5600</v>
      </c>
      <c r="DO517" t="s">
        <v>5075</v>
      </c>
      <c r="DP517">
        <v>11861940</v>
      </c>
      <c r="DQ517" t="s">
        <v>5598</v>
      </c>
      <c r="DR517" s="16" t="s">
        <v>290</v>
      </c>
    </row>
    <row r="518" spans="1:122" x14ac:dyDescent="0.35">
      <c r="A518" s="158" t="s">
        <v>622</v>
      </c>
      <c r="B518" s="11">
        <v>24.000000000000004</v>
      </c>
      <c r="C518">
        <v>120</v>
      </c>
      <c r="D518" t="s">
        <v>3</v>
      </c>
      <c r="E518" s="21" t="s">
        <v>290</v>
      </c>
      <c r="F518" s="11">
        <v>24.000000000000004</v>
      </c>
      <c r="G518" s="13">
        <v>20.376000000000005</v>
      </c>
      <c r="H518" s="11">
        <v>1.8120000000000001</v>
      </c>
      <c r="I518" t="s">
        <v>290</v>
      </c>
      <c r="J518">
        <v>120</v>
      </c>
      <c r="K518" s="21" t="s">
        <v>290</v>
      </c>
      <c r="L518" s="1" t="s">
        <v>3</v>
      </c>
      <c r="M518" t="s">
        <v>290</v>
      </c>
      <c r="N518" s="159" t="s">
        <v>290</v>
      </c>
      <c r="P518" s="18" t="s">
        <v>290</v>
      </c>
      <c r="Q518" s="18" t="s">
        <v>290</v>
      </c>
      <c r="S518" t="s">
        <v>290</v>
      </c>
      <c r="T518" t="s">
        <v>290</v>
      </c>
      <c r="V518" t="s">
        <v>290</v>
      </c>
      <c r="X518" s="158" t="s">
        <v>622</v>
      </c>
      <c r="Y518" s="11">
        <v>24.000000000000004</v>
      </c>
      <c r="Z518">
        <v>120</v>
      </c>
      <c r="AA518" t="s">
        <v>3</v>
      </c>
      <c r="AB518" s="21" t="s">
        <v>290</v>
      </c>
      <c r="AC518" s="11">
        <v>24.000000000000004</v>
      </c>
      <c r="AD518" s="13">
        <v>20.376000000000005</v>
      </c>
      <c r="AE518" s="11">
        <v>1.8120000000000001</v>
      </c>
      <c r="AF518" t="s">
        <v>290</v>
      </c>
      <c r="AG518">
        <v>120</v>
      </c>
      <c r="AH518" s="21" t="s">
        <v>290</v>
      </c>
      <c r="AI518" s="1" t="s">
        <v>3</v>
      </c>
      <c r="AJ518" t="s">
        <v>290</v>
      </c>
      <c r="AK518" s="159" t="s">
        <v>290</v>
      </c>
      <c r="CO518" t="s">
        <v>4336</v>
      </c>
      <c r="CP518">
        <v>6.2500000000000009</v>
      </c>
      <c r="CR518" t="s">
        <v>5716</v>
      </c>
      <c r="CS518" s="16" t="s">
        <v>290</v>
      </c>
      <c r="CT518" s="14">
        <v>900</v>
      </c>
      <c r="CU518" s="14">
        <v>2</v>
      </c>
      <c r="CV518" s="11">
        <v>9</v>
      </c>
      <c r="CW518" s="11" t="s">
        <v>5599</v>
      </c>
      <c r="CX518" s="103">
        <v>2</v>
      </c>
      <c r="CY518" s="11">
        <v>4.125</v>
      </c>
      <c r="CZ518" s="42">
        <v>1.0625</v>
      </c>
      <c r="DA518" s="107">
        <v>900</v>
      </c>
      <c r="DB518" s="18">
        <v>8.5</v>
      </c>
      <c r="DC518" s="18">
        <v>1.5</v>
      </c>
      <c r="DD518" s="18">
        <v>3.625</v>
      </c>
      <c r="DE518" s="11">
        <v>0.875</v>
      </c>
      <c r="DF518" s="11">
        <v>8</v>
      </c>
      <c r="DG518" s="11">
        <v>1</v>
      </c>
      <c r="DH518" s="11">
        <v>6.5</v>
      </c>
      <c r="DI518" s="42">
        <v>45</v>
      </c>
      <c r="DJ518" s="11">
        <v>44</v>
      </c>
      <c r="DK518" s="43" t="s">
        <v>5272</v>
      </c>
      <c r="DL518" s="90" t="s">
        <v>3796</v>
      </c>
      <c r="DM518" s="18">
        <v>0</v>
      </c>
      <c r="DN518" s="18" t="s">
        <v>5600</v>
      </c>
      <c r="DO518" t="s">
        <v>5078</v>
      </c>
      <c r="DP518">
        <v>1262987</v>
      </c>
      <c r="DQ518" t="s">
        <v>5598</v>
      </c>
      <c r="DR518" s="16" t="s">
        <v>290</v>
      </c>
    </row>
    <row r="519" spans="1:122" x14ac:dyDescent="0.35">
      <c r="A519" s="158" t="s">
        <v>623</v>
      </c>
      <c r="B519" s="11">
        <v>24.000000000000004</v>
      </c>
      <c r="C519">
        <v>140</v>
      </c>
      <c r="D519" t="s">
        <v>3</v>
      </c>
      <c r="E519" s="21" t="s">
        <v>290</v>
      </c>
      <c r="F519" s="11">
        <v>24.000000000000004</v>
      </c>
      <c r="G519" s="13">
        <v>19.876000000000005</v>
      </c>
      <c r="H519" s="11">
        <v>2.0619999999999998</v>
      </c>
      <c r="I519" t="s">
        <v>290</v>
      </c>
      <c r="J519">
        <v>140</v>
      </c>
      <c r="K519" s="21" t="s">
        <v>290</v>
      </c>
      <c r="L519" s="1" t="s">
        <v>3</v>
      </c>
      <c r="M519" t="s">
        <v>290</v>
      </c>
      <c r="N519" s="159" t="s">
        <v>290</v>
      </c>
      <c r="P519" s="18" t="s">
        <v>290</v>
      </c>
      <c r="Q519" s="18" t="s">
        <v>290</v>
      </c>
      <c r="S519" t="s">
        <v>290</v>
      </c>
      <c r="T519" t="s">
        <v>290</v>
      </c>
      <c r="V519" t="s">
        <v>290</v>
      </c>
      <c r="X519" s="158" t="s">
        <v>623</v>
      </c>
      <c r="Y519" s="11">
        <v>24.000000000000004</v>
      </c>
      <c r="Z519">
        <v>140</v>
      </c>
      <c r="AA519" t="s">
        <v>3</v>
      </c>
      <c r="AB519" s="21" t="s">
        <v>290</v>
      </c>
      <c r="AC519" s="11">
        <v>24.000000000000004</v>
      </c>
      <c r="AD519" s="13">
        <v>19.876000000000005</v>
      </c>
      <c r="AE519" s="11">
        <v>2.0619999999999998</v>
      </c>
      <c r="AF519" t="s">
        <v>290</v>
      </c>
      <c r="AG519">
        <v>140</v>
      </c>
      <c r="AH519" s="21" t="s">
        <v>290</v>
      </c>
      <c r="AI519" s="1" t="s">
        <v>3</v>
      </c>
      <c r="AJ519" t="s">
        <v>290</v>
      </c>
      <c r="AK519" s="159" t="s">
        <v>290</v>
      </c>
      <c r="CO519" t="s">
        <v>4337</v>
      </c>
      <c r="CP519">
        <v>6.2500000000000009</v>
      </c>
      <c r="CR519" t="s">
        <v>5717</v>
      </c>
      <c r="CS519" s="16" t="s">
        <v>290</v>
      </c>
      <c r="CT519" s="14">
        <v>900</v>
      </c>
      <c r="CU519" s="14">
        <v>2.5</v>
      </c>
      <c r="CV519" s="11">
        <v>12</v>
      </c>
      <c r="CW519" s="11" t="s">
        <v>5599</v>
      </c>
      <c r="CX519" s="103">
        <v>2.5</v>
      </c>
      <c r="CY519" s="11">
        <v>4.875</v>
      </c>
      <c r="CZ519" s="42">
        <v>1.1875</v>
      </c>
      <c r="DA519" s="107">
        <v>900</v>
      </c>
      <c r="DB519" s="18">
        <v>9.625</v>
      </c>
      <c r="DC519" s="18">
        <v>1.625</v>
      </c>
      <c r="DD519" s="18">
        <v>4.125</v>
      </c>
      <c r="DE519" s="11">
        <v>1</v>
      </c>
      <c r="DF519" s="11">
        <v>8</v>
      </c>
      <c r="DG519" s="11">
        <v>1.125</v>
      </c>
      <c r="DH519" s="11">
        <v>7.5</v>
      </c>
      <c r="DI519" s="42">
        <v>45</v>
      </c>
      <c r="DJ519" s="11">
        <v>72</v>
      </c>
      <c r="DK519" s="43" t="s">
        <v>5274</v>
      </c>
      <c r="DL519" s="90" t="s">
        <v>3796</v>
      </c>
      <c r="DM519" s="18">
        <v>0</v>
      </c>
      <c r="DN519" s="18" t="s">
        <v>5600</v>
      </c>
      <c r="DO519" t="s">
        <v>5081</v>
      </c>
      <c r="DP519">
        <v>7448044</v>
      </c>
      <c r="DQ519" t="s">
        <v>5598</v>
      </c>
      <c r="DR519" s="16" t="s">
        <v>290</v>
      </c>
    </row>
    <row r="520" spans="1:122" x14ac:dyDescent="0.35">
      <c r="A520" s="158" t="s">
        <v>624</v>
      </c>
      <c r="B520" s="11">
        <v>24.000000000000004</v>
      </c>
      <c r="C520" s="11">
        <v>160</v>
      </c>
      <c r="D520" t="s">
        <v>3</v>
      </c>
      <c r="E520" s="21" t="s">
        <v>290</v>
      </c>
      <c r="F520" s="11">
        <v>24.000000000000004</v>
      </c>
      <c r="G520" s="13">
        <v>19.314000000000004</v>
      </c>
      <c r="H520" s="11">
        <v>2.343</v>
      </c>
      <c r="I520" t="s">
        <v>290</v>
      </c>
      <c r="J520" s="11">
        <v>160</v>
      </c>
      <c r="K520" s="21" t="s">
        <v>290</v>
      </c>
      <c r="L520" s="1" t="s">
        <v>3</v>
      </c>
      <c r="M520" t="s">
        <v>290</v>
      </c>
      <c r="N520" s="159" t="s">
        <v>290</v>
      </c>
      <c r="P520" s="18" t="s">
        <v>290</v>
      </c>
      <c r="Q520" s="18" t="s">
        <v>290</v>
      </c>
      <c r="S520" t="s">
        <v>290</v>
      </c>
      <c r="T520" t="s">
        <v>290</v>
      </c>
      <c r="V520" t="s">
        <v>290</v>
      </c>
      <c r="X520" s="158" t="s">
        <v>624</v>
      </c>
      <c r="Y520" s="11">
        <v>24.000000000000004</v>
      </c>
      <c r="Z520" s="11">
        <v>160</v>
      </c>
      <c r="AA520" t="s">
        <v>3</v>
      </c>
      <c r="AB520" s="21" t="s">
        <v>290</v>
      </c>
      <c r="AC520" s="11">
        <v>24.000000000000004</v>
      </c>
      <c r="AD520" s="13">
        <v>19.314000000000004</v>
      </c>
      <c r="AE520" s="11">
        <v>2.343</v>
      </c>
      <c r="AF520" t="s">
        <v>290</v>
      </c>
      <c r="AG520" s="11">
        <v>160</v>
      </c>
      <c r="AH520" s="21" t="s">
        <v>290</v>
      </c>
      <c r="AI520" s="1" t="s">
        <v>3</v>
      </c>
      <c r="AJ520" t="s">
        <v>290</v>
      </c>
      <c r="AK520" s="159" t="s">
        <v>290</v>
      </c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51"/>
      <c r="CO520" t="s">
        <v>4338</v>
      </c>
      <c r="CP520">
        <v>6.2500000000000009</v>
      </c>
      <c r="CR520" t="s">
        <v>5718</v>
      </c>
      <c r="CS520" s="16" t="s">
        <v>290</v>
      </c>
      <c r="CT520" s="14">
        <v>900</v>
      </c>
      <c r="CU520" s="14">
        <v>3</v>
      </c>
      <c r="CV520" s="11">
        <v>12</v>
      </c>
      <c r="CW520" s="11" t="s">
        <v>5599</v>
      </c>
      <c r="CX520" s="103">
        <v>3</v>
      </c>
      <c r="CY520" s="11">
        <v>5</v>
      </c>
      <c r="CZ520" s="42">
        <v>1</v>
      </c>
      <c r="DA520" s="107">
        <v>900</v>
      </c>
      <c r="DB520" s="18">
        <v>9.5</v>
      </c>
      <c r="DC520" s="14">
        <v>1.5</v>
      </c>
      <c r="DD520" s="18">
        <v>5</v>
      </c>
      <c r="DE520" s="11">
        <v>0.875</v>
      </c>
      <c r="DF520" s="11">
        <v>8</v>
      </c>
      <c r="DG520" s="11">
        <v>1</v>
      </c>
      <c r="DH520" s="11">
        <v>7.5</v>
      </c>
      <c r="DI520" s="42">
        <v>45</v>
      </c>
      <c r="DJ520" s="11">
        <v>65</v>
      </c>
      <c r="DK520" s="43" t="s">
        <v>5276</v>
      </c>
      <c r="DL520" s="90" t="s">
        <v>3796</v>
      </c>
      <c r="DM520" s="18">
        <v>0</v>
      </c>
      <c r="DN520" s="18" t="s">
        <v>5600</v>
      </c>
      <c r="DO520" t="s">
        <v>5084</v>
      </c>
      <c r="DP520">
        <v>16777215</v>
      </c>
      <c r="DQ520" t="s">
        <v>5598</v>
      </c>
      <c r="DR520" s="16" t="s">
        <v>290</v>
      </c>
    </row>
    <row r="521" spans="1:122" x14ac:dyDescent="0.35">
      <c r="A521" s="160" t="s">
        <v>625</v>
      </c>
      <c r="B521" s="2">
        <v>24.000000000000004</v>
      </c>
      <c r="C521" s="2" t="s">
        <v>272</v>
      </c>
      <c r="D521" s="4" t="s">
        <v>3</v>
      </c>
      <c r="E521" s="22" t="s">
        <v>290</v>
      </c>
      <c r="F521" s="2">
        <v>24.000000000000004</v>
      </c>
      <c r="G521" s="5">
        <v>23.000000000000004</v>
      </c>
      <c r="H521" s="2">
        <v>0.5</v>
      </c>
      <c r="I521" s="4" t="s">
        <v>272</v>
      </c>
      <c r="J521" s="2">
        <v>2</v>
      </c>
      <c r="K521" s="22" t="s">
        <v>290</v>
      </c>
      <c r="L521" s="6" t="s">
        <v>3</v>
      </c>
      <c r="M521" s="4" t="s">
        <v>290</v>
      </c>
      <c r="N521" s="161" t="s">
        <v>290</v>
      </c>
      <c r="P521" s="18" t="s">
        <v>290</v>
      </c>
      <c r="Q521" s="18" t="s">
        <v>290</v>
      </c>
      <c r="S521" t="s">
        <v>290</v>
      </c>
      <c r="T521" t="s">
        <v>290</v>
      </c>
      <c r="V521" t="s">
        <v>290</v>
      </c>
      <c r="X521" s="160" t="s">
        <v>625</v>
      </c>
      <c r="Y521" s="2">
        <v>24.000000000000004</v>
      </c>
      <c r="Z521" s="2" t="s">
        <v>272</v>
      </c>
      <c r="AA521" s="4" t="s">
        <v>3</v>
      </c>
      <c r="AB521" s="22" t="s">
        <v>290</v>
      </c>
      <c r="AC521" s="2">
        <v>24.000000000000004</v>
      </c>
      <c r="AD521" s="5">
        <v>23.000000000000004</v>
      </c>
      <c r="AE521" s="2">
        <v>0.5</v>
      </c>
      <c r="AF521" s="4" t="s">
        <v>272</v>
      </c>
      <c r="AG521" s="2">
        <v>2</v>
      </c>
      <c r="AH521" s="22" t="s">
        <v>290</v>
      </c>
      <c r="AI521" s="6" t="s">
        <v>3</v>
      </c>
      <c r="AJ521" s="4" t="s">
        <v>290</v>
      </c>
      <c r="AK521" s="161" t="s">
        <v>290</v>
      </c>
      <c r="CC521" s="4"/>
      <c r="CD521" s="51"/>
      <c r="CE521" s="51"/>
      <c r="CF521" s="51"/>
      <c r="CG521" s="51"/>
      <c r="CH521" s="51"/>
      <c r="CI521" s="51"/>
      <c r="CJ521" s="51"/>
      <c r="CK521" s="51"/>
      <c r="CO521" t="s">
        <v>4339</v>
      </c>
      <c r="CP521">
        <v>6.2500000000000009</v>
      </c>
      <c r="CR521" t="s">
        <v>5719</v>
      </c>
      <c r="CS521" s="16" t="s">
        <v>290</v>
      </c>
      <c r="CT521" s="14">
        <v>900</v>
      </c>
      <c r="CU521" s="14">
        <v>4</v>
      </c>
      <c r="CV521" s="11">
        <v>12</v>
      </c>
      <c r="CW521" s="11" t="s">
        <v>5599</v>
      </c>
      <c r="CX521" s="103">
        <v>4</v>
      </c>
      <c r="CY521" s="11">
        <v>6.25</v>
      </c>
      <c r="CZ521" s="42">
        <v>1.125</v>
      </c>
      <c r="DA521" s="107">
        <v>900</v>
      </c>
      <c r="DB521" s="18">
        <v>11.5</v>
      </c>
      <c r="DC521" s="18">
        <v>1.75</v>
      </c>
      <c r="DD521" s="18">
        <v>6.1875</v>
      </c>
      <c r="DE521" s="11">
        <v>1.125</v>
      </c>
      <c r="DF521" s="11">
        <v>8</v>
      </c>
      <c r="DG521" s="11">
        <v>1.25</v>
      </c>
      <c r="DH521" s="11">
        <v>9.25</v>
      </c>
      <c r="DI521" s="42">
        <v>45</v>
      </c>
      <c r="DJ521" s="11">
        <v>98</v>
      </c>
      <c r="DK521" s="43" t="s">
        <v>5278</v>
      </c>
      <c r="DL521" s="90" t="s">
        <v>3796</v>
      </c>
      <c r="DM521" s="18">
        <v>0</v>
      </c>
      <c r="DN521" s="18" t="s">
        <v>5600</v>
      </c>
      <c r="DO521" t="s">
        <v>5090</v>
      </c>
      <c r="DP521">
        <v>255</v>
      </c>
      <c r="DQ521" t="s">
        <v>5598</v>
      </c>
      <c r="DR521" s="16" t="s">
        <v>290</v>
      </c>
    </row>
    <row r="522" spans="1:122" x14ac:dyDescent="0.35">
      <c r="A522" s="156" t="s">
        <v>626</v>
      </c>
      <c r="B522" s="11">
        <v>26</v>
      </c>
      <c r="C522" s="11">
        <v>10</v>
      </c>
      <c r="D522" t="s">
        <v>3</v>
      </c>
      <c r="E522" s="21" t="s">
        <v>290</v>
      </c>
      <c r="F522" s="11">
        <v>26</v>
      </c>
      <c r="G522" s="13">
        <v>25.376000000000001</v>
      </c>
      <c r="H522" s="11">
        <v>0.312</v>
      </c>
      <c r="I522" t="s">
        <v>290</v>
      </c>
      <c r="J522" s="11">
        <v>10</v>
      </c>
      <c r="K522" s="21" t="s">
        <v>290</v>
      </c>
      <c r="L522" s="11" t="s">
        <v>3</v>
      </c>
      <c r="M522" t="s">
        <v>290</v>
      </c>
      <c r="N522" s="159" t="s">
        <v>290</v>
      </c>
      <c r="P522" s="18" t="s">
        <v>290</v>
      </c>
      <c r="Q522" s="18" t="s">
        <v>290</v>
      </c>
      <c r="S522" t="s">
        <v>290</v>
      </c>
      <c r="T522" t="s">
        <v>290</v>
      </c>
      <c r="V522" t="s">
        <v>290</v>
      </c>
      <c r="X522" s="156" t="s">
        <v>626</v>
      </c>
      <c r="Y522" s="11">
        <v>26</v>
      </c>
      <c r="Z522" s="11">
        <v>10</v>
      </c>
      <c r="AA522" t="s">
        <v>3</v>
      </c>
      <c r="AB522" s="21" t="s">
        <v>290</v>
      </c>
      <c r="AC522" s="11">
        <v>26</v>
      </c>
      <c r="AD522" s="13">
        <v>25.376000000000001</v>
      </c>
      <c r="AE522" s="11">
        <v>0.312</v>
      </c>
      <c r="AF522" t="s">
        <v>290</v>
      </c>
      <c r="AG522" s="11">
        <v>10</v>
      </c>
      <c r="AH522" s="21" t="s">
        <v>290</v>
      </c>
      <c r="AI522" s="11" t="s">
        <v>3</v>
      </c>
      <c r="AJ522" t="s">
        <v>290</v>
      </c>
      <c r="AK522" s="159" t="s">
        <v>290</v>
      </c>
      <c r="CO522" t="s">
        <v>4340</v>
      </c>
      <c r="CP522">
        <v>6.2500000000000009</v>
      </c>
      <c r="CR522" t="s">
        <v>5720</v>
      </c>
      <c r="CS522" s="16" t="s">
        <v>290</v>
      </c>
      <c r="CT522" s="14">
        <v>900</v>
      </c>
      <c r="CU522" s="14">
        <v>5</v>
      </c>
      <c r="CV522" s="11">
        <v>12</v>
      </c>
      <c r="CW522" s="11" t="s">
        <v>5599</v>
      </c>
      <c r="CX522" s="103">
        <v>5</v>
      </c>
      <c r="CY522" s="11">
        <v>7.5</v>
      </c>
      <c r="CZ522" s="42">
        <v>1.25</v>
      </c>
      <c r="DA522" s="107">
        <v>900</v>
      </c>
      <c r="DB522" s="18">
        <v>13.75</v>
      </c>
      <c r="DC522" s="18">
        <v>2</v>
      </c>
      <c r="DD522" s="18">
        <v>7.3125</v>
      </c>
      <c r="DE522" s="11">
        <v>1.25</v>
      </c>
      <c r="DF522" s="11">
        <v>8</v>
      </c>
      <c r="DG522" s="11">
        <v>1.375</v>
      </c>
      <c r="DH522" s="11">
        <v>11</v>
      </c>
      <c r="DI522" s="42">
        <v>45</v>
      </c>
      <c r="DJ522" s="11">
        <v>143</v>
      </c>
      <c r="DK522" s="43" t="s">
        <v>5280</v>
      </c>
      <c r="DL522" s="90" t="s">
        <v>3796</v>
      </c>
      <c r="DM522" s="18">
        <v>0</v>
      </c>
      <c r="DN522" s="18" t="s">
        <v>5600</v>
      </c>
      <c r="DO522" t="s">
        <v>5093</v>
      </c>
      <c r="DP522">
        <v>33023</v>
      </c>
      <c r="DQ522" t="s">
        <v>5598</v>
      </c>
      <c r="DR522" s="16" t="s">
        <v>290</v>
      </c>
    </row>
    <row r="523" spans="1:122" x14ac:dyDescent="0.35">
      <c r="A523" s="158" t="s">
        <v>627</v>
      </c>
      <c r="B523" s="11">
        <v>26</v>
      </c>
      <c r="C523" s="11">
        <v>20</v>
      </c>
      <c r="D523" t="s">
        <v>3</v>
      </c>
      <c r="E523" s="21" t="s">
        <v>290</v>
      </c>
      <c r="F523" s="11">
        <v>26</v>
      </c>
      <c r="G523" s="13">
        <v>25</v>
      </c>
      <c r="H523" s="11">
        <v>0.5</v>
      </c>
      <c r="I523" t="s">
        <v>290</v>
      </c>
      <c r="J523" s="11">
        <v>20</v>
      </c>
      <c r="K523" s="21" t="s">
        <v>290</v>
      </c>
      <c r="L523" s="1" t="s">
        <v>3</v>
      </c>
      <c r="M523" t="s">
        <v>290</v>
      </c>
      <c r="N523" s="159" t="s">
        <v>290</v>
      </c>
      <c r="P523" s="18" t="s">
        <v>290</v>
      </c>
      <c r="Q523" s="18" t="s">
        <v>290</v>
      </c>
      <c r="S523" t="s">
        <v>290</v>
      </c>
      <c r="T523" t="s">
        <v>290</v>
      </c>
      <c r="V523" t="s">
        <v>290</v>
      </c>
      <c r="X523" s="158" t="s">
        <v>627</v>
      </c>
      <c r="Y523" s="11">
        <v>26</v>
      </c>
      <c r="Z523" s="11">
        <v>20</v>
      </c>
      <c r="AA523" t="s">
        <v>3</v>
      </c>
      <c r="AB523" s="21" t="s">
        <v>290</v>
      </c>
      <c r="AC523" s="11">
        <v>26</v>
      </c>
      <c r="AD523" s="13">
        <v>25</v>
      </c>
      <c r="AE523" s="11">
        <v>0.5</v>
      </c>
      <c r="AF523" t="s">
        <v>290</v>
      </c>
      <c r="AG523" s="11">
        <v>20</v>
      </c>
      <c r="AH523" s="21" t="s">
        <v>290</v>
      </c>
      <c r="AI523" s="1" t="s">
        <v>3</v>
      </c>
      <c r="AJ523" t="s">
        <v>290</v>
      </c>
      <c r="AK523" s="159" t="s">
        <v>290</v>
      </c>
      <c r="CO523" t="s">
        <v>4341</v>
      </c>
      <c r="CP523">
        <v>6.75</v>
      </c>
      <c r="CR523" t="s">
        <v>5721</v>
      </c>
      <c r="CS523" s="16" t="s">
        <v>290</v>
      </c>
      <c r="CT523" s="14">
        <v>900</v>
      </c>
      <c r="CU523" s="14">
        <v>6</v>
      </c>
      <c r="CV523" s="11">
        <v>12</v>
      </c>
      <c r="CW523" s="11" t="s">
        <v>5599</v>
      </c>
      <c r="CX523" s="103">
        <v>6</v>
      </c>
      <c r="CY523" s="11">
        <v>9.25</v>
      </c>
      <c r="CZ523" s="42">
        <v>1.625</v>
      </c>
      <c r="DA523" s="107">
        <v>900</v>
      </c>
      <c r="DB523" s="18">
        <v>15</v>
      </c>
      <c r="DC523" s="18">
        <v>2.1875</v>
      </c>
      <c r="DD523" s="18">
        <v>8.5</v>
      </c>
      <c r="DE523" s="11">
        <v>1.125</v>
      </c>
      <c r="DF523" s="11">
        <v>12</v>
      </c>
      <c r="DG523" s="11">
        <v>1.25</v>
      </c>
      <c r="DH523" s="11">
        <v>12.5</v>
      </c>
      <c r="DI523" s="42">
        <v>30</v>
      </c>
      <c r="DJ523" s="11">
        <v>199</v>
      </c>
      <c r="DK523" s="43" t="s">
        <v>5282</v>
      </c>
      <c r="DL523" s="90" t="s">
        <v>3796</v>
      </c>
      <c r="DM523" s="18">
        <v>0</v>
      </c>
      <c r="DN523" s="18" t="s">
        <v>5600</v>
      </c>
      <c r="DO523" t="s">
        <v>5078</v>
      </c>
      <c r="DP523">
        <v>1262987</v>
      </c>
      <c r="DQ523" t="s">
        <v>5598</v>
      </c>
      <c r="DR523" s="16" t="s">
        <v>290</v>
      </c>
    </row>
    <row r="524" spans="1:122" x14ac:dyDescent="0.35">
      <c r="A524" s="158" t="s">
        <v>6727</v>
      </c>
      <c r="B524" s="11">
        <v>26</v>
      </c>
      <c r="C524" t="s">
        <v>6422</v>
      </c>
      <c r="D524" t="s">
        <v>3</v>
      </c>
      <c r="E524" s="21" t="s">
        <v>290</v>
      </c>
      <c r="F524" s="11">
        <v>26</v>
      </c>
      <c r="G524" s="13">
        <v>25.25</v>
      </c>
      <c r="H524" s="11">
        <v>0.375</v>
      </c>
      <c r="I524" t="s">
        <v>6422</v>
      </c>
      <c r="J524">
        <v>1</v>
      </c>
      <c r="K524" s="21" t="s">
        <v>290</v>
      </c>
      <c r="L524" s="1" t="s">
        <v>3</v>
      </c>
      <c r="M524" t="s">
        <v>290</v>
      </c>
      <c r="N524" s="159" t="s">
        <v>290</v>
      </c>
      <c r="P524" s="18" t="s">
        <v>290</v>
      </c>
      <c r="Q524" s="18" t="s">
        <v>290</v>
      </c>
      <c r="S524" t="s">
        <v>290</v>
      </c>
      <c r="T524" t="s">
        <v>290</v>
      </c>
      <c r="V524" t="s">
        <v>290</v>
      </c>
      <c r="X524" s="158" t="s">
        <v>6727</v>
      </c>
      <c r="Y524" s="11">
        <v>26</v>
      </c>
      <c r="Z524" t="s">
        <v>6422</v>
      </c>
      <c r="AA524" t="s">
        <v>3</v>
      </c>
      <c r="AB524" s="21" t="s">
        <v>290</v>
      </c>
      <c r="AC524" s="11">
        <v>26</v>
      </c>
      <c r="AD524" s="13">
        <v>25.25</v>
      </c>
      <c r="AE524" s="11">
        <v>0.375</v>
      </c>
      <c r="AF524" t="s">
        <v>6422</v>
      </c>
      <c r="AG524">
        <v>1</v>
      </c>
      <c r="AH524" s="21" t="s">
        <v>290</v>
      </c>
      <c r="AI524" s="1" t="s">
        <v>3</v>
      </c>
      <c r="AJ524" t="s">
        <v>290</v>
      </c>
      <c r="AK524" s="159" t="s">
        <v>290</v>
      </c>
      <c r="CO524" t="s">
        <v>4342</v>
      </c>
      <c r="CP524">
        <v>6.75</v>
      </c>
      <c r="CR524" t="s">
        <v>5722</v>
      </c>
      <c r="CS524" s="16" t="s">
        <v>290</v>
      </c>
      <c r="CT524" s="14">
        <v>900</v>
      </c>
      <c r="CU524" s="14">
        <v>8</v>
      </c>
      <c r="CV524" s="11">
        <v>12</v>
      </c>
      <c r="CW524" s="11" t="s">
        <v>5599</v>
      </c>
      <c r="CX524" s="103">
        <v>8</v>
      </c>
      <c r="CY524" s="11">
        <v>11.75</v>
      </c>
      <c r="CZ524" s="42">
        <v>1.875</v>
      </c>
      <c r="DA524" s="107">
        <v>900</v>
      </c>
      <c r="DB524" s="18">
        <v>18.5</v>
      </c>
      <c r="DC524" s="18">
        <v>2.5</v>
      </c>
      <c r="DD524" s="18">
        <v>10.625</v>
      </c>
      <c r="DE524" s="11">
        <v>1.375</v>
      </c>
      <c r="DF524" s="11">
        <v>12</v>
      </c>
      <c r="DG524" s="11">
        <v>1.5</v>
      </c>
      <c r="DH524" s="11">
        <v>15.5</v>
      </c>
      <c r="DI524" s="42">
        <v>30</v>
      </c>
      <c r="DJ524" s="11">
        <v>310</v>
      </c>
      <c r="DK524" s="43" t="s">
        <v>5284</v>
      </c>
      <c r="DL524" s="90" t="s">
        <v>3796</v>
      </c>
      <c r="DM524" s="18">
        <v>0</v>
      </c>
      <c r="DN524" s="18" t="s">
        <v>5600</v>
      </c>
      <c r="DO524" t="s">
        <v>5098</v>
      </c>
      <c r="DP524">
        <v>65535</v>
      </c>
      <c r="DQ524" t="s">
        <v>5598</v>
      </c>
      <c r="DR524" s="16" t="s">
        <v>290</v>
      </c>
    </row>
    <row r="525" spans="1:122" x14ac:dyDescent="0.35">
      <c r="A525" s="160" t="s">
        <v>628</v>
      </c>
      <c r="B525" s="2">
        <v>26</v>
      </c>
      <c r="C525" s="2" t="s">
        <v>272</v>
      </c>
      <c r="D525" s="4" t="s">
        <v>3</v>
      </c>
      <c r="E525" s="22" t="s">
        <v>290</v>
      </c>
      <c r="F525" s="2">
        <v>26</v>
      </c>
      <c r="G525" s="5">
        <v>25</v>
      </c>
      <c r="H525" s="2">
        <v>0.5</v>
      </c>
      <c r="I525" s="4" t="s">
        <v>272</v>
      </c>
      <c r="J525" s="2">
        <v>2</v>
      </c>
      <c r="K525" s="22" t="s">
        <v>290</v>
      </c>
      <c r="L525" s="6" t="s">
        <v>3</v>
      </c>
      <c r="M525" s="4" t="s">
        <v>290</v>
      </c>
      <c r="N525" s="161" t="s">
        <v>290</v>
      </c>
      <c r="P525" s="18" t="s">
        <v>290</v>
      </c>
      <c r="Q525" s="18" t="s">
        <v>290</v>
      </c>
      <c r="S525" t="s">
        <v>290</v>
      </c>
      <c r="T525" t="s">
        <v>290</v>
      </c>
      <c r="V525" t="s">
        <v>290</v>
      </c>
      <c r="X525" s="160" t="s">
        <v>628</v>
      </c>
      <c r="Y525" s="2">
        <v>26</v>
      </c>
      <c r="Z525" s="2" t="s">
        <v>272</v>
      </c>
      <c r="AA525" s="4" t="s">
        <v>3</v>
      </c>
      <c r="AB525" s="22" t="s">
        <v>290</v>
      </c>
      <c r="AC525" s="2">
        <v>26</v>
      </c>
      <c r="AD525" s="5">
        <v>25</v>
      </c>
      <c r="AE525" s="2">
        <v>0.5</v>
      </c>
      <c r="AF525" s="4" t="s">
        <v>272</v>
      </c>
      <c r="AG525" s="2">
        <v>2</v>
      </c>
      <c r="AH525" s="22" t="s">
        <v>290</v>
      </c>
      <c r="AI525" s="6" t="s">
        <v>3</v>
      </c>
      <c r="AJ525" s="4" t="s">
        <v>290</v>
      </c>
      <c r="AK525" s="161" t="s">
        <v>290</v>
      </c>
      <c r="CO525" t="s">
        <v>4343</v>
      </c>
      <c r="CP525">
        <v>6.75</v>
      </c>
      <c r="CR525" t="s">
        <v>5723</v>
      </c>
      <c r="CS525" s="16" t="s">
        <v>290</v>
      </c>
      <c r="CT525" s="14">
        <v>900</v>
      </c>
      <c r="CU525" s="14">
        <v>10</v>
      </c>
      <c r="CV525" s="11">
        <v>16</v>
      </c>
      <c r="CW525" s="11" t="s">
        <v>5599</v>
      </c>
      <c r="CX525" s="103">
        <v>10</v>
      </c>
      <c r="CY525" s="11">
        <v>14.5</v>
      </c>
      <c r="CZ525" s="42">
        <v>2.25</v>
      </c>
      <c r="DA525" s="107">
        <v>900</v>
      </c>
      <c r="DB525" s="18">
        <v>21.5</v>
      </c>
      <c r="DC525" s="18">
        <v>2.75</v>
      </c>
      <c r="DD525" s="18">
        <v>12.75</v>
      </c>
      <c r="DE525" s="11">
        <v>1.375</v>
      </c>
      <c r="DF525" s="11">
        <v>16</v>
      </c>
      <c r="DG525" s="11">
        <v>1.5</v>
      </c>
      <c r="DH525" s="11">
        <v>18.5</v>
      </c>
      <c r="DI525" s="42">
        <v>22.5</v>
      </c>
      <c r="DJ525" s="11">
        <v>385</v>
      </c>
      <c r="DK525" s="43" t="s">
        <v>5286</v>
      </c>
      <c r="DL525" s="90" t="s">
        <v>3796</v>
      </c>
      <c r="DM525" s="18">
        <v>0</v>
      </c>
      <c r="DN525" s="18" t="s">
        <v>5600</v>
      </c>
      <c r="DO525" t="s">
        <v>5069</v>
      </c>
      <c r="DP525">
        <v>65280</v>
      </c>
      <c r="DQ525" t="s">
        <v>5598</v>
      </c>
      <c r="DR525" s="16" t="s">
        <v>290</v>
      </c>
    </row>
    <row r="526" spans="1:122" x14ac:dyDescent="0.35">
      <c r="A526" s="156" t="s">
        <v>629</v>
      </c>
      <c r="B526" s="11">
        <v>28</v>
      </c>
      <c r="C526" s="11">
        <v>10</v>
      </c>
      <c r="D526" t="s">
        <v>3</v>
      </c>
      <c r="E526" s="21" t="s">
        <v>290</v>
      </c>
      <c r="F526" s="11">
        <v>28</v>
      </c>
      <c r="G526" s="13">
        <v>27.376000000000001</v>
      </c>
      <c r="H526" s="11">
        <v>0.312</v>
      </c>
      <c r="I526" t="s">
        <v>290</v>
      </c>
      <c r="J526" s="11">
        <v>10</v>
      </c>
      <c r="K526" s="21" t="s">
        <v>290</v>
      </c>
      <c r="L526" s="11" t="s">
        <v>3</v>
      </c>
      <c r="M526" t="s">
        <v>290</v>
      </c>
      <c r="N526" s="159" t="s">
        <v>290</v>
      </c>
      <c r="P526" s="18" t="s">
        <v>290</v>
      </c>
      <c r="Q526" s="18" t="s">
        <v>290</v>
      </c>
      <c r="S526" t="s">
        <v>290</v>
      </c>
      <c r="T526" t="s">
        <v>290</v>
      </c>
      <c r="V526" t="s">
        <v>290</v>
      </c>
      <c r="X526" s="156" t="s">
        <v>629</v>
      </c>
      <c r="Y526" s="11">
        <v>28</v>
      </c>
      <c r="Z526" s="11">
        <v>10</v>
      </c>
      <c r="AA526" t="s">
        <v>3</v>
      </c>
      <c r="AB526" s="21" t="s">
        <v>290</v>
      </c>
      <c r="AC526" s="11">
        <v>28</v>
      </c>
      <c r="AD526" s="13">
        <v>27.376000000000001</v>
      </c>
      <c r="AE526" s="11">
        <v>0.312</v>
      </c>
      <c r="AF526" t="s">
        <v>290</v>
      </c>
      <c r="AG526" s="11">
        <v>10</v>
      </c>
      <c r="AH526" s="21" t="s">
        <v>290</v>
      </c>
      <c r="AI526" s="11" t="s">
        <v>3</v>
      </c>
      <c r="AJ526" t="s">
        <v>290</v>
      </c>
      <c r="AK526" s="159" t="s">
        <v>290</v>
      </c>
      <c r="CO526" t="s">
        <v>4344</v>
      </c>
      <c r="CP526">
        <v>6.75</v>
      </c>
      <c r="CR526" t="s">
        <v>5724</v>
      </c>
      <c r="CS526" s="16" t="s">
        <v>290</v>
      </c>
      <c r="CT526" s="14">
        <v>900</v>
      </c>
      <c r="CU526" s="14">
        <v>12</v>
      </c>
      <c r="CV526" s="11">
        <v>16</v>
      </c>
      <c r="CW526" s="11" t="s">
        <v>5599</v>
      </c>
      <c r="CX526" s="103">
        <v>12</v>
      </c>
      <c r="CY526" s="11">
        <v>16.5</v>
      </c>
      <c r="CZ526" s="42">
        <v>2.25</v>
      </c>
      <c r="DA526" s="107">
        <v>900</v>
      </c>
      <c r="DB526" s="18">
        <v>24</v>
      </c>
      <c r="DC526" s="18">
        <v>3.125</v>
      </c>
      <c r="DD526" s="18">
        <v>15</v>
      </c>
      <c r="DE526" s="11">
        <v>1.375</v>
      </c>
      <c r="DF526" s="11">
        <v>20</v>
      </c>
      <c r="DG526" s="11">
        <v>1.5</v>
      </c>
      <c r="DH526" s="11">
        <v>21</v>
      </c>
      <c r="DI526" s="42">
        <v>18</v>
      </c>
      <c r="DJ526" s="11">
        <v>667</v>
      </c>
      <c r="DK526" s="43" t="s">
        <v>5288</v>
      </c>
      <c r="DL526" s="90" t="s">
        <v>3796</v>
      </c>
      <c r="DM526" s="18">
        <v>0</v>
      </c>
      <c r="DN526" s="18" t="s">
        <v>5600</v>
      </c>
      <c r="DO526" t="s">
        <v>5072</v>
      </c>
      <c r="DP526">
        <v>12800</v>
      </c>
      <c r="DQ526" t="s">
        <v>5598</v>
      </c>
      <c r="DR526" s="16" t="s">
        <v>290</v>
      </c>
    </row>
    <row r="527" spans="1:122" x14ac:dyDescent="0.35">
      <c r="A527" s="158" t="s">
        <v>630</v>
      </c>
      <c r="B527" s="11">
        <v>28</v>
      </c>
      <c r="C527" s="11">
        <v>20</v>
      </c>
      <c r="D527" t="s">
        <v>3</v>
      </c>
      <c r="E527" s="21" t="s">
        <v>290</v>
      </c>
      <c r="F527" s="11">
        <v>28</v>
      </c>
      <c r="G527" s="13">
        <v>27</v>
      </c>
      <c r="H527" s="11">
        <v>0.5</v>
      </c>
      <c r="I527" t="s">
        <v>290</v>
      </c>
      <c r="J527" s="11">
        <v>20</v>
      </c>
      <c r="K527" s="21" t="s">
        <v>290</v>
      </c>
      <c r="L527" s="1" t="s">
        <v>3</v>
      </c>
      <c r="M527" t="s">
        <v>290</v>
      </c>
      <c r="N527" s="159" t="s">
        <v>290</v>
      </c>
      <c r="P527" s="18" t="s">
        <v>290</v>
      </c>
      <c r="Q527" s="18" t="s">
        <v>290</v>
      </c>
      <c r="S527" t="s">
        <v>290</v>
      </c>
      <c r="T527" t="s">
        <v>290</v>
      </c>
      <c r="V527" t="s">
        <v>290</v>
      </c>
      <c r="X527" s="158" t="s">
        <v>630</v>
      </c>
      <c r="Y527" s="11">
        <v>28</v>
      </c>
      <c r="Z527" s="11">
        <v>20</v>
      </c>
      <c r="AA527" t="s">
        <v>3</v>
      </c>
      <c r="AB527" s="21" t="s">
        <v>290</v>
      </c>
      <c r="AC527" s="11">
        <v>28</v>
      </c>
      <c r="AD527" s="13">
        <v>27</v>
      </c>
      <c r="AE527" s="11">
        <v>0.5</v>
      </c>
      <c r="AF527" t="s">
        <v>290</v>
      </c>
      <c r="AG527" s="11">
        <v>20</v>
      </c>
      <c r="AH527" s="21" t="s">
        <v>290</v>
      </c>
      <c r="AI527" s="1" t="s">
        <v>3</v>
      </c>
      <c r="AJ527" t="s">
        <v>290</v>
      </c>
      <c r="AK527" s="159" t="s">
        <v>290</v>
      </c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51"/>
      <c r="CO527" t="s">
        <v>4345</v>
      </c>
      <c r="CP527">
        <v>6.75</v>
      </c>
      <c r="CR527" t="s">
        <v>5725</v>
      </c>
      <c r="CS527" s="16" t="s">
        <v>290</v>
      </c>
      <c r="CT527" s="45">
        <v>900</v>
      </c>
      <c r="CU527" s="45">
        <v>14</v>
      </c>
      <c r="CV527" s="48">
        <v>12</v>
      </c>
      <c r="CW527" s="48" t="s">
        <v>5599</v>
      </c>
      <c r="CX527" s="104">
        <v>14</v>
      </c>
      <c r="CY527" s="48">
        <v>17.75</v>
      </c>
      <c r="CZ527" s="46">
        <v>1.875</v>
      </c>
      <c r="DA527" s="107">
        <v>900</v>
      </c>
      <c r="DB527" s="47">
        <v>25.25</v>
      </c>
      <c r="DC527" s="47">
        <v>3.375</v>
      </c>
      <c r="DD527" s="47">
        <v>16.25</v>
      </c>
      <c r="DE527" s="48">
        <v>1.5</v>
      </c>
      <c r="DF527" s="48">
        <v>20</v>
      </c>
      <c r="DG527" s="48">
        <v>1.625</v>
      </c>
      <c r="DH527" s="48">
        <v>22</v>
      </c>
      <c r="DI527" s="46">
        <v>18</v>
      </c>
      <c r="DJ527" s="48">
        <v>558</v>
      </c>
      <c r="DK527" s="43" t="s">
        <v>5290</v>
      </c>
      <c r="DL527" s="90" t="s">
        <v>3796</v>
      </c>
      <c r="DM527" s="18">
        <v>0</v>
      </c>
      <c r="DN527" s="18" t="s">
        <v>5600</v>
      </c>
      <c r="DO527" t="s">
        <v>5105</v>
      </c>
      <c r="DP527">
        <v>16711680</v>
      </c>
      <c r="DQ527" t="s">
        <v>5598</v>
      </c>
      <c r="DR527" s="16" t="s">
        <v>290</v>
      </c>
    </row>
    <row r="528" spans="1:122" x14ac:dyDescent="0.35">
      <c r="A528" s="158" t="s">
        <v>631</v>
      </c>
      <c r="B528" s="11">
        <v>28</v>
      </c>
      <c r="C528">
        <v>30</v>
      </c>
      <c r="D528" t="s">
        <v>3</v>
      </c>
      <c r="E528" s="21" t="s">
        <v>290</v>
      </c>
      <c r="F528" s="11">
        <v>28</v>
      </c>
      <c r="G528" s="13">
        <v>26.75</v>
      </c>
      <c r="H528" s="11">
        <v>0.625</v>
      </c>
      <c r="I528" t="s">
        <v>290</v>
      </c>
      <c r="J528">
        <v>30</v>
      </c>
      <c r="K528" s="21" t="s">
        <v>290</v>
      </c>
      <c r="L528" s="1" t="s">
        <v>3</v>
      </c>
      <c r="M528" t="s">
        <v>290</v>
      </c>
      <c r="N528" s="159" t="s">
        <v>290</v>
      </c>
      <c r="P528" s="18" t="s">
        <v>290</v>
      </c>
      <c r="Q528" s="18" t="s">
        <v>290</v>
      </c>
      <c r="S528" t="s">
        <v>290</v>
      </c>
      <c r="T528" t="s">
        <v>290</v>
      </c>
      <c r="V528" t="s">
        <v>290</v>
      </c>
      <c r="X528" s="158" t="s">
        <v>631</v>
      </c>
      <c r="Y528" s="11">
        <v>28</v>
      </c>
      <c r="Z528">
        <v>30</v>
      </c>
      <c r="AA528" t="s">
        <v>3</v>
      </c>
      <c r="AB528" s="21" t="s">
        <v>290</v>
      </c>
      <c r="AC528" s="11">
        <v>28</v>
      </c>
      <c r="AD528" s="13">
        <v>26.75</v>
      </c>
      <c r="AE528" s="11">
        <v>0.625</v>
      </c>
      <c r="AF528" t="s">
        <v>290</v>
      </c>
      <c r="AG528">
        <v>30</v>
      </c>
      <c r="AH528" s="21" t="s">
        <v>290</v>
      </c>
      <c r="AI528" s="1" t="s">
        <v>3</v>
      </c>
      <c r="AJ528" t="s">
        <v>290</v>
      </c>
      <c r="AK528" s="159" t="s">
        <v>290</v>
      </c>
      <c r="CC528" s="4"/>
      <c r="CD528" s="51"/>
      <c r="CE528" s="51"/>
      <c r="CF528" s="51"/>
      <c r="CG528" s="51"/>
      <c r="CH528" s="51"/>
      <c r="CI528" s="51"/>
      <c r="CJ528" s="51"/>
      <c r="CK528" s="51"/>
      <c r="CO528" t="s">
        <v>4346</v>
      </c>
      <c r="CP528">
        <v>6.75</v>
      </c>
      <c r="CR528" t="s">
        <v>5726</v>
      </c>
      <c r="CS528" s="16" t="s">
        <v>290</v>
      </c>
      <c r="CT528" s="14">
        <v>900</v>
      </c>
      <c r="CU528" s="14">
        <v>14</v>
      </c>
      <c r="CV528" s="98">
        <v>14</v>
      </c>
      <c r="CW528" s="98" t="s">
        <v>5599</v>
      </c>
      <c r="CX528" s="103">
        <v>14</v>
      </c>
      <c r="CY528" s="11">
        <v>17.75</v>
      </c>
      <c r="CZ528" s="42">
        <v>1.875</v>
      </c>
      <c r="DA528" s="107">
        <v>900</v>
      </c>
      <c r="DB528" s="18">
        <v>25.25</v>
      </c>
      <c r="DC528" s="18">
        <v>3.375</v>
      </c>
      <c r="DD528" s="18">
        <v>16.25</v>
      </c>
      <c r="DE528" s="11">
        <v>1.5</v>
      </c>
      <c r="DF528" s="11">
        <v>20</v>
      </c>
      <c r="DG528" s="11">
        <v>1.625</v>
      </c>
      <c r="DH528" s="11">
        <v>22</v>
      </c>
      <c r="DI528" s="42">
        <v>18</v>
      </c>
      <c r="DJ528" s="11" t="s">
        <v>174</v>
      </c>
      <c r="DK528" s="43" t="s">
        <v>5290</v>
      </c>
      <c r="DL528" s="90" t="s">
        <v>3796</v>
      </c>
      <c r="DM528" s="18">
        <v>0</v>
      </c>
      <c r="DN528" s="18" t="s">
        <v>5600</v>
      </c>
      <c r="DO528" t="s">
        <v>5105</v>
      </c>
      <c r="DP528">
        <v>16711680</v>
      </c>
      <c r="DQ528" t="s">
        <v>5598</v>
      </c>
      <c r="DR528" s="16" t="s">
        <v>290</v>
      </c>
    </row>
    <row r="529" spans="1:122" x14ac:dyDescent="0.35">
      <c r="A529" s="158" t="s">
        <v>6728</v>
      </c>
      <c r="B529" s="11">
        <v>28</v>
      </c>
      <c r="C529" t="s">
        <v>6422</v>
      </c>
      <c r="D529" t="s">
        <v>3</v>
      </c>
      <c r="E529" s="21" t="s">
        <v>290</v>
      </c>
      <c r="F529" s="11">
        <v>28</v>
      </c>
      <c r="G529" s="13">
        <v>27.25</v>
      </c>
      <c r="H529" s="11">
        <v>0.375</v>
      </c>
      <c r="I529" t="s">
        <v>6422</v>
      </c>
      <c r="J529">
        <v>1</v>
      </c>
      <c r="K529" s="21" t="s">
        <v>290</v>
      </c>
      <c r="L529" s="1" t="s">
        <v>3</v>
      </c>
      <c r="M529" t="s">
        <v>290</v>
      </c>
      <c r="N529" s="159" t="s">
        <v>290</v>
      </c>
      <c r="P529" s="18" t="s">
        <v>290</v>
      </c>
      <c r="Q529" s="18" t="s">
        <v>290</v>
      </c>
      <c r="S529" t="s">
        <v>290</v>
      </c>
      <c r="T529" t="s">
        <v>290</v>
      </c>
      <c r="V529" t="s">
        <v>290</v>
      </c>
      <c r="X529" s="158" t="s">
        <v>6728</v>
      </c>
      <c r="Y529" s="11">
        <v>28</v>
      </c>
      <c r="Z529" t="s">
        <v>6422</v>
      </c>
      <c r="AA529" t="s">
        <v>3</v>
      </c>
      <c r="AB529" s="21" t="s">
        <v>290</v>
      </c>
      <c r="AC529" s="11">
        <v>28</v>
      </c>
      <c r="AD529" s="13">
        <v>27.25</v>
      </c>
      <c r="AE529" s="11">
        <v>0.375</v>
      </c>
      <c r="AF529" t="s">
        <v>6422</v>
      </c>
      <c r="AG529">
        <v>1</v>
      </c>
      <c r="AH529" s="21" t="s">
        <v>290</v>
      </c>
      <c r="AI529" s="1" t="s">
        <v>3</v>
      </c>
      <c r="AJ529" t="s">
        <v>290</v>
      </c>
      <c r="AK529" s="159" t="s">
        <v>290</v>
      </c>
      <c r="CO529" t="s">
        <v>4347</v>
      </c>
      <c r="CP529">
        <v>6.75</v>
      </c>
      <c r="CR529" t="s">
        <v>5727</v>
      </c>
      <c r="CS529" s="16" t="s">
        <v>290</v>
      </c>
      <c r="CT529" s="14">
        <v>900</v>
      </c>
      <c r="CU529" s="14">
        <v>14</v>
      </c>
      <c r="CV529" s="98">
        <v>16</v>
      </c>
      <c r="CW529" s="98" t="s">
        <v>5599</v>
      </c>
      <c r="CX529" s="103">
        <v>14</v>
      </c>
      <c r="CY529" s="11">
        <v>17.75</v>
      </c>
      <c r="CZ529" s="42">
        <v>1.875</v>
      </c>
      <c r="DA529" s="107">
        <v>900</v>
      </c>
      <c r="DB529" s="18">
        <v>25.25</v>
      </c>
      <c r="DC529" s="18">
        <v>3.375</v>
      </c>
      <c r="DD529" s="18">
        <v>16.25</v>
      </c>
      <c r="DE529" s="11">
        <v>1.5</v>
      </c>
      <c r="DF529" s="11">
        <v>20</v>
      </c>
      <c r="DG529" s="11">
        <v>1.625</v>
      </c>
      <c r="DH529" s="11">
        <v>22</v>
      </c>
      <c r="DI529" s="42">
        <v>18</v>
      </c>
      <c r="DJ529" s="11" t="s">
        <v>174</v>
      </c>
      <c r="DK529" s="43" t="s">
        <v>5290</v>
      </c>
      <c r="DL529" s="90" t="s">
        <v>3796</v>
      </c>
      <c r="DM529" s="18">
        <v>0</v>
      </c>
      <c r="DN529" s="18" t="s">
        <v>5600</v>
      </c>
      <c r="DO529" t="s">
        <v>5105</v>
      </c>
      <c r="DP529">
        <v>16711680</v>
      </c>
      <c r="DQ529" t="s">
        <v>5598</v>
      </c>
      <c r="DR529" s="16" t="s">
        <v>290</v>
      </c>
    </row>
    <row r="530" spans="1:122" x14ac:dyDescent="0.35">
      <c r="A530" s="160" t="s">
        <v>632</v>
      </c>
      <c r="B530" s="2">
        <v>28</v>
      </c>
      <c r="C530" s="2" t="s">
        <v>272</v>
      </c>
      <c r="D530" s="4" t="s">
        <v>3</v>
      </c>
      <c r="E530" s="22" t="s">
        <v>290</v>
      </c>
      <c r="F530" s="2">
        <v>28</v>
      </c>
      <c r="G530" s="5">
        <v>27</v>
      </c>
      <c r="H530" s="2">
        <v>0.5</v>
      </c>
      <c r="I530" s="4" t="s">
        <v>272</v>
      </c>
      <c r="J530" s="2">
        <v>2</v>
      </c>
      <c r="K530" s="22" t="s">
        <v>290</v>
      </c>
      <c r="L530" s="6" t="s">
        <v>3</v>
      </c>
      <c r="M530" s="4" t="s">
        <v>290</v>
      </c>
      <c r="N530" s="161" t="s">
        <v>290</v>
      </c>
      <c r="P530" s="18" t="s">
        <v>290</v>
      </c>
      <c r="Q530" s="18" t="s">
        <v>290</v>
      </c>
      <c r="S530" t="s">
        <v>290</v>
      </c>
      <c r="T530" t="s">
        <v>290</v>
      </c>
      <c r="V530" t="s">
        <v>290</v>
      </c>
      <c r="X530" s="160" t="s">
        <v>632</v>
      </c>
      <c r="Y530" s="2">
        <v>28</v>
      </c>
      <c r="Z530" s="2" t="s">
        <v>272</v>
      </c>
      <c r="AA530" s="4" t="s">
        <v>3</v>
      </c>
      <c r="AB530" s="22" t="s">
        <v>290</v>
      </c>
      <c r="AC530" s="2">
        <v>28</v>
      </c>
      <c r="AD530" s="5">
        <v>27</v>
      </c>
      <c r="AE530" s="2">
        <v>0.5</v>
      </c>
      <c r="AF530" s="4" t="s">
        <v>272</v>
      </c>
      <c r="AG530" s="2">
        <v>2</v>
      </c>
      <c r="AH530" s="22" t="s">
        <v>290</v>
      </c>
      <c r="AI530" s="6" t="s">
        <v>3</v>
      </c>
      <c r="AJ530" s="4" t="s">
        <v>290</v>
      </c>
      <c r="AK530" s="161" t="s">
        <v>290</v>
      </c>
      <c r="CO530" t="s">
        <v>4348</v>
      </c>
      <c r="CP530">
        <v>6.75</v>
      </c>
      <c r="CR530" t="s">
        <v>5728</v>
      </c>
      <c r="CS530" s="16" t="s">
        <v>290</v>
      </c>
      <c r="CT530" s="14">
        <v>900</v>
      </c>
      <c r="CU530" s="14">
        <v>14</v>
      </c>
      <c r="CV530" s="98">
        <v>18</v>
      </c>
      <c r="CW530" s="98" t="s">
        <v>5599</v>
      </c>
      <c r="CX530" s="103">
        <v>14</v>
      </c>
      <c r="CY530" s="11">
        <v>17.75</v>
      </c>
      <c r="CZ530" s="42">
        <v>1.875</v>
      </c>
      <c r="DA530" s="107">
        <v>900</v>
      </c>
      <c r="DB530" s="18">
        <v>25.25</v>
      </c>
      <c r="DC530" s="18">
        <v>3.375</v>
      </c>
      <c r="DD530" s="18">
        <v>16.25</v>
      </c>
      <c r="DE530" s="11">
        <v>1.5</v>
      </c>
      <c r="DF530" s="11">
        <v>20</v>
      </c>
      <c r="DG530" s="11">
        <v>1.625</v>
      </c>
      <c r="DH530" s="11">
        <v>22</v>
      </c>
      <c r="DI530" s="42">
        <v>18</v>
      </c>
      <c r="DJ530" s="11" t="s">
        <v>174</v>
      </c>
      <c r="DK530" s="43" t="s">
        <v>5290</v>
      </c>
      <c r="DL530" s="90" t="s">
        <v>3796</v>
      </c>
      <c r="DM530" s="18">
        <v>0</v>
      </c>
      <c r="DN530" s="18" t="s">
        <v>5600</v>
      </c>
      <c r="DO530" t="s">
        <v>5105</v>
      </c>
      <c r="DP530">
        <v>16711680</v>
      </c>
      <c r="DQ530" t="s">
        <v>5598</v>
      </c>
      <c r="DR530" s="16" t="s">
        <v>290</v>
      </c>
    </row>
    <row r="531" spans="1:122" x14ac:dyDescent="0.35">
      <c r="A531" s="156" t="s">
        <v>633</v>
      </c>
      <c r="B531" s="11">
        <v>30</v>
      </c>
      <c r="C531" s="11">
        <v>10</v>
      </c>
      <c r="D531" t="s">
        <v>3</v>
      </c>
      <c r="E531" s="21" t="s">
        <v>290</v>
      </c>
      <c r="F531" s="11">
        <v>30</v>
      </c>
      <c r="G531" s="13">
        <v>29.376000000000001</v>
      </c>
      <c r="H531" s="11">
        <v>0.312</v>
      </c>
      <c r="I531" t="s">
        <v>290</v>
      </c>
      <c r="J531" s="11">
        <v>10</v>
      </c>
      <c r="K531" s="21" t="s">
        <v>290</v>
      </c>
      <c r="L531" s="11" t="s">
        <v>3</v>
      </c>
      <c r="M531" t="s">
        <v>290</v>
      </c>
      <c r="N531" s="159" t="s">
        <v>290</v>
      </c>
      <c r="P531" s="18" t="s">
        <v>290</v>
      </c>
      <c r="Q531" s="18" t="s">
        <v>290</v>
      </c>
      <c r="S531" t="s">
        <v>290</v>
      </c>
      <c r="T531" t="s">
        <v>290</v>
      </c>
      <c r="V531" t="s">
        <v>290</v>
      </c>
      <c r="X531" s="156" t="s">
        <v>633</v>
      </c>
      <c r="Y531" s="11">
        <v>30</v>
      </c>
      <c r="Z531" s="11">
        <v>10</v>
      </c>
      <c r="AA531" t="s">
        <v>3</v>
      </c>
      <c r="AB531" s="21" t="s">
        <v>290</v>
      </c>
      <c r="AC531" s="11">
        <v>30</v>
      </c>
      <c r="AD531" s="13">
        <v>29.376000000000001</v>
      </c>
      <c r="AE531" s="11">
        <v>0.312</v>
      </c>
      <c r="AF531" t="s">
        <v>290</v>
      </c>
      <c r="AG531" s="11">
        <v>10</v>
      </c>
      <c r="AH531" s="21" t="s">
        <v>290</v>
      </c>
      <c r="AI531" s="11" t="s">
        <v>3</v>
      </c>
      <c r="AJ531" t="s">
        <v>290</v>
      </c>
      <c r="AK531" s="159" t="s">
        <v>290</v>
      </c>
      <c r="CO531" t="s">
        <v>4349</v>
      </c>
      <c r="CP531">
        <v>6.75</v>
      </c>
      <c r="CR531" t="s">
        <v>5729</v>
      </c>
      <c r="CS531" s="16" t="s">
        <v>290</v>
      </c>
      <c r="CT531" s="49">
        <v>900</v>
      </c>
      <c r="CU531" s="49">
        <v>14</v>
      </c>
      <c r="CV531" s="99">
        <v>20</v>
      </c>
      <c r="CW531" s="99" t="s">
        <v>5599</v>
      </c>
      <c r="CX531" s="105">
        <v>14</v>
      </c>
      <c r="CY531" s="2">
        <v>17.75</v>
      </c>
      <c r="CZ531" s="50">
        <v>1.875</v>
      </c>
      <c r="DA531" s="107">
        <v>900</v>
      </c>
      <c r="DB531" s="51">
        <v>25.25</v>
      </c>
      <c r="DC531" s="51">
        <v>3.375</v>
      </c>
      <c r="DD531" s="51">
        <v>16.25</v>
      </c>
      <c r="DE531" s="2">
        <v>1.5</v>
      </c>
      <c r="DF531" s="2">
        <v>20</v>
      </c>
      <c r="DG531" s="2">
        <v>1.625</v>
      </c>
      <c r="DH531" s="2">
        <v>22</v>
      </c>
      <c r="DI531" s="50">
        <v>18</v>
      </c>
      <c r="DJ531" s="2" t="s">
        <v>174</v>
      </c>
      <c r="DK531" s="43" t="s">
        <v>5290</v>
      </c>
      <c r="DL531" s="90" t="s">
        <v>3796</v>
      </c>
      <c r="DM531" s="18">
        <v>0</v>
      </c>
      <c r="DN531" s="18" t="s">
        <v>5600</v>
      </c>
      <c r="DO531" t="s">
        <v>5105</v>
      </c>
      <c r="DP531">
        <v>16711680</v>
      </c>
      <c r="DQ531" t="s">
        <v>5598</v>
      </c>
      <c r="DR531" s="16" t="s">
        <v>290</v>
      </c>
    </row>
    <row r="532" spans="1:122" x14ac:dyDescent="0.35">
      <c r="A532" s="158" t="s">
        <v>634</v>
      </c>
      <c r="B532" s="11">
        <v>30</v>
      </c>
      <c r="C532" s="11">
        <v>20</v>
      </c>
      <c r="D532" t="s">
        <v>3</v>
      </c>
      <c r="E532" s="21" t="s">
        <v>290</v>
      </c>
      <c r="F532" s="11">
        <v>30</v>
      </c>
      <c r="G532" s="13">
        <v>29</v>
      </c>
      <c r="H532" s="11">
        <v>0.5</v>
      </c>
      <c r="I532" t="s">
        <v>290</v>
      </c>
      <c r="J532" s="11">
        <v>20</v>
      </c>
      <c r="K532" s="21" t="s">
        <v>290</v>
      </c>
      <c r="L532" s="1" t="s">
        <v>3</v>
      </c>
      <c r="M532" t="s">
        <v>290</v>
      </c>
      <c r="N532" s="159" t="s">
        <v>290</v>
      </c>
      <c r="P532" s="18" t="s">
        <v>290</v>
      </c>
      <c r="Q532" s="18" t="s">
        <v>290</v>
      </c>
      <c r="S532" t="s">
        <v>290</v>
      </c>
      <c r="T532" t="s">
        <v>290</v>
      </c>
      <c r="V532" t="s">
        <v>290</v>
      </c>
      <c r="X532" s="158" t="s">
        <v>634</v>
      </c>
      <c r="Y532" s="11">
        <v>30</v>
      </c>
      <c r="Z532" s="11">
        <v>20</v>
      </c>
      <c r="AA532" t="s">
        <v>3</v>
      </c>
      <c r="AB532" s="21" t="s">
        <v>290</v>
      </c>
      <c r="AC532" s="11">
        <v>30</v>
      </c>
      <c r="AD532" s="13">
        <v>29</v>
      </c>
      <c r="AE532" s="11">
        <v>0.5</v>
      </c>
      <c r="AF532" t="s">
        <v>290</v>
      </c>
      <c r="AG532" s="11">
        <v>20</v>
      </c>
      <c r="AH532" s="21" t="s">
        <v>290</v>
      </c>
      <c r="AI532" s="1" t="s">
        <v>3</v>
      </c>
      <c r="AJ532" t="s">
        <v>290</v>
      </c>
      <c r="AK532" s="159" t="s">
        <v>290</v>
      </c>
      <c r="CO532" t="s">
        <v>4350</v>
      </c>
      <c r="CP532">
        <v>6.75</v>
      </c>
      <c r="CR532" t="s">
        <v>5730</v>
      </c>
      <c r="CS532" s="16" t="s">
        <v>290</v>
      </c>
      <c r="CT532" s="14">
        <v>900</v>
      </c>
      <c r="CU532" s="14">
        <v>16</v>
      </c>
      <c r="CV532" s="11">
        <v>12</v>
      </c>
      <c r="CW532" s="11" t="s">
        <v>5599</v>
      </c>
      <c r="CX532" s="103">
        <v>16</v>
      </c>
      <c r="CY532" s="11">
        <v>20</v>
      </c>
      <c r="CZ532" s="42">
        <v>2</v>
      </c>
      <c r="DA532" s="107">
        <v>900</v>
      </c>
      <c r="DB532" s="18">
        <v>27.75</v>
      </c>
      <c r="DC532" s="18">
        <v>3.5</v>
      </c>
      <c r="DD532" s="18">
        <v>18.5</v>
      </c>
      <c r="DE532" s="11">
        <v>1.625</v>
      </c>
      <c r="DF532" s="11">
        <v>20</v>
      </c>
      <c r="DG532" s="11">
        <v>1.75</v>
      </c>
      <c r="DH532" s="11">
        <v>24.25</v>
      </c>
      <c r="DI532" s="42">
        <v>18</v>
      </c>
      <c r="DJ532" s="11">
        <v>670</v>
      </c>
      <c r="DK532" s="43" t="s">
        <v>5296</v>
      </c>
      <c r="DL532" s="90" t="s">
        <v>3796</v>
      </c>
      <c r="DM532" s="18">
        <v>0</v>
      </c>
      <c r="DN532" s="18" t="s">
        <v>5600</v>
      </c>
      <c r="DO532" t="s">
        <v>5108</v>
      </c>
      <c r="DP532">
        <v>16776960</v>
      </c>
      <c r="DQ532" t="s">
        <v>5598</v>
      </c>
      <c r="DR532" s="16" t="s">
        <v>290</v>
      </c>
    </row>
    <row r="533" spans="1:122" x14ac:dyDescent="0.35">
      <c r="A533" s="158" t="s">
        <v>635</v>
      </c>
      <c r="B533" s="11">
        <v>30</v>
      </c>
      <c r="C533">
        <v>30</v>
      </c>
      <c r="D533" t="s">
        <v>3</v>
      </c>
      <c r="E533" s="21" t="s">
        <v>290</v>
      </c>
      <c r="F533" s="11">
        <v>30</v>
      </c>
      <c r="G533" s="13">
        <v>28.75</v>
      </c>
      <c r="H533" s="11">
        <v>0.625</v>
      </c>
      <c r="I533" t="s">
        <v>290</v>
      </c>
      <c r="J533">
        <v>30</v>
      </c>
      <c r="K533" s="21" t="s">
        <v>290</v>
      </c>
      <c r="L533" s="1" t="s">
        <v>3</v>
      </c>
      <c r="M533" t="s">
        <v>290</v>
      </c>
      <c r="N533" s="159" t="s">
        <v>290</v>
      </c>
      <c r="P533" s="18" t="s">
        <v>290</v>
      </c>
      <c r="Q533" s="18" t="s">
        <v>290</v>
      </c>
      <c r="S533" t="s">
        <v>290</v>
      </c>
      <c r="T533" t="s">
        <v>290</v>
      </c>
      <c r="V533" t="s">
        <v>290</v>
      </c>
      <c r="X533" s="158" t="s">
        <v>635</v>
      </c>
      <c r="Y533" s="11">
        <v>30</v>
      </c>
      <c r="Z533">
        <v>30</v>
      </c>
      <c r="AA533" t="s">
        <v>3</v>
      </c>
      <c r="AB533" s="21" t="s">
        <v>290</v>
      </c>
      <c r="AC533" s="11">
        <v>30</v>
      </c>
      <c r="AD533" s="13">
        <v>28.75</v>
      </c>
      <c r="AE533" s="11">
        <v>0.625</v>
      </c>
      <c r="AF533" t="s">
        <v>290</v>
      </c>
      <c r="AG533">
        <v>30</v>
      </c>
      <c r="AH533" s="21" t="s">
        <v>290</v>
      </c>
      <c r="AI533" s="1" t="s">
        <v>3</v>
      </c>
      <c r="AJ533" t="s">
        <v>290</v>
      </c>
      <c r="AK533" s="159" t="s">
        <v>290</v>
      </c>
      <c r="CO533" t="s">
        <v>4351</v>
      </c>
      <c r="CP533">
        <v>6.75</v>
      </c>
      <c r="CR533" t="s">
        <v>5731</v>
      </c>
      <c r="CS533" s="16" t="s">
        <v>290</v>
      </c>
      <c r="CT533" s="14">
        <v>900</v>
      </c>
      <c r="CU533" s="14">
        <v>16</v>
      </c>
      <c r="CV533" s="98">
        <v>14</v>
      </c>
      <c r="CW533" s="98" t="s">
        <v>5599</v>
      </c>
      <c r="CX533" s="103">
        <v>16</v>
      </c>
      <c r="CY533" s="11">
        <v>20</v>
      </c>
      <c r="CZ533" s="42">
        <v>2</v>
      </c>
      <c r="DA533" s="107">
        <v>900</v>
      </c>
      <c r="DB533" s="18">
        <v>27.75</v>
      </c>
      <c r="DC533" s="18">
        <v>3.5</v>
      </c>
      <c r="DD533" s="18">
        <v>18.5</v>
      </c>
      <c r="DE533" s="11">
        <v>1.625</v>
      </c>
      <c r="DF533" s="11">
        <v>20</v>
      </c>
      <c r="DG533" s="11">
        <v>1.75</v>
      </c>
      <c r="DH533" s="11">
        <v>24.25</v>
      </c>
      <c r="DI533" s="42">
        <v>18</v>
      </c>
      <c r="DJ533" s="11" t="s">
        <v>174</v>
      </c>
      <c r="DK533" s="43" t="s">
        <v>5296</v>
      </c>
      <c r="DL533" s="90" t="s">
        <v>3796</v>
      </c>
      <c r="DM533" s="18">
        <v>0</v>
      </c>
      <c r="DN533" s="18" t="s">
        <v>5600</v>
      </c>
      <c r="DO533" t="s">
        <v>5108</v>
      </c>
      <c r="DP533">
        <v>16776960</v>
      </c>
      <c r="DQ533" t="s">
        <v>5598</v>
      </c>
      <c r="DR533" s="16" t="s">
        <v>290</v>
      </c>
    </row>
    <row r="534" spans="1:122" x14ac:dyDescent="0.35">
      <c r="A534" s="158" t="s">
        <v>6729</v>
      </c>
      <c r="B534" s="11">
        <v>30</v>
      </c>
      <c r="C534" t="s">
        <v>6422</v>
      </c>
      <c r="D534" t="s">
        <v>3</v>
      </c>
      <c r="E534" s="21" t="s">
        <v>290</v>
      </c>
      <c r="F534" s="11">
        <v>30</v>
      </c>
      <c r="G534" s="13">
        <v>29.25</v>
      </c>
      <c r="H534" s="11">
        <v>0.375</v>
      </c>
      <c r="I534" t="s">
        <v>6422</v>
      </c>
      <c r="J534">
        <v>1</v>
      </c>
      <c r="K534" s="21" t="s">
        <v>290</v>
      </c>
      <c r="L534" s="1" t="s">
        <v>3</v>
      </c>
      <c r="M534" t="s">
        <v>290</v>
      </c>
      <c r="N534" s="159" t="s">
        <v>290</v>
      </c>
      <c r="P534" s="18" t="s">
        <v>290</v>
      </c>
      <c r="Q534" s="18" t="s">
        <v>290</v>
      </c>
      <c r="S534" t="s">
        <v>290</v>
      </c>
      <c r="T534" t="s">
        <v>290</v>
      </c>
      <c r="V534" t="s">
        <v>290</v>
      </c>
      <c r="X534" s="158" t="s">
        <v>6729</v>
      </c>
      <c r="Y534" s="11">
        <v>30</v>
      </c>
      <c r="Z534" t="s">
        <v>6422</v>
      </c>
      <c r="AA534" t="s">
        <v>3</v>
      </c>
      <c r="AB534" s="21" t="s">
        <v>290</v>
      </c>
      <c r="AC534" s="11">
        <v>30</v>
      </c>
      <c r="AD534" s="13">
        <v>29.25</v>
      </c>
      <c r="AE534" s="11">
        <v>0.375</v>
      </c>
      <c r="AF534" t="s">
        <v>6422</v>
      </c>
      <c r="AG534">
        <v>1</v>
      </c>
      <c r="AH534" s="21" t="s">
        <v>290</v>
      </c>
      <c r="AI534" s="1" t="s">
        <v>3</v>
      </c>
      <c r="AJ534" t="s">
        <v>290</v>
      </c>
      <c r="AK534" s="159" t="s">
        <v>290</v>
      </c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51"/>
      <c r="CO534" t="s">
        <v>4352</v>
      </c>
      <c r="CP534">
        <v>6.75</v>
      </c>
      <c r="CR534" t="s">
        <v>5732</v>
      </c>
      <c r="CS534" s="16" t="s">
        <v>290</v>
      </c>
      <c r="CT534" s="14">
        <v>900</v>
      </c>
      <c r="CU534" s="14">
        <v>16</v>
      </c>
      <c r="CV534" s="98">
        <v>16</v>
      </c>
      <c r="CW534" s="98" t="s">
        <v>5599</v>
      </c>
      <c r="CX534" s="103">
        <v>16</v>
      </c>
      <c r="CY534" s="11">
        <v>20</v>
      </c>
      <c r="CZ534" s="42">
        <v>2</v>
      </c>
      <c r="DA534" s="107">
        <v>900</v>
      </c>
      <c r="DB534" s="18">
        <v>27.75</v>
      </c>
      <c r="DC534" s="18">
        <v>3.5</v>
      </c>
      <c r="DD534" s="18">
        <v>18.5</v>
      </c>
      <c r="DE534" s="11">
        <v>1.625</v>
      </c>
      <c r="DF534" s="11">
        <v>20</v>
      </c>
      <c r="DG534" s="11">
        <v>1.75</v>
      </c>
      <c r="DH534" s="11">
        <v>24.25</v>
      </c>
      <c r="DI534" s="42">
        <v>18</v>
      </c>
      <c r="DJ534" s="11" t="s">
        <v>174</v>
      </c>
      <c r="DK534" s="43" t="s">
        <v>5296</v>
      </c>
      <c r="DL534" s="90" t="s">
        <v>3796</v>
      </c>
      <c r="DM534" s="18">
        <v>0</v>
      </c>
      <c r="DN534" s="18" t="s">
        <v>5600</v>
      </c>
      <c r="DO534" t="s">
        <v>5108</v>
      </c>
      <c r="DP534">
        <v>16776960</v>
      </c>
      <c r="DQ534" t="s">
        <v>5598</v>
      </c>
      <c r="DR534" s="16" t="s">
        <v>290</v>
      </c>
    </row>
    <row r="535" spans="1:122" x14ac:dyDescent="0.35">
      <c r="A535" s="160" t="s">
        <v>636</v>
      </c>
      <c r="B535" s="2">
        <v>30</v>
      </c>
      <c r="C535" s="2" t="s">
        <v>272</v>
      </c>
      <c r="D535" s="4" t="s">
        <v>3</v>
      </c>
      <c r="E535" s="22" t="s">
        <v>290</v>
      </c>
      <c r="F535" s="2">
        <v>30</v>
      </c>
      <c r="G535" s="5">
        <v>29</v>
      </c>
      <c r="H535" s="2">
        <v>0.5</v>
      </c>
      <c r="I535" s="4" t="s">
        <v>272</v>
      </c>
      <c r="J535" s="2">
        <v>2</v>
      </c>
      <c r="K535" s="22" t="s">
        <v>290</v>
      </c>
      <c r="L535" s="6" t="s">
        <v>3</v>
      </c>
      <c r="M535" s="4" t="s">
        <v>290</v>
      </c>
      <c r="N535" s="161" t="s">
        <v>290</v>
      </c>
      <c r="P535" s="18" t="s">
        <v>290</v>
      </c>
      <c r="Q535" s="18" t="s">
        <v>290</v>
      </c>
      <c r="S535" t="s">
        <v>290</v>
      </c>
      <c r="T535" t="s">
        <v>290</v>
      </c>
      <c r="V535" t="s">
        <v>290</v>
      </c>
      <c r="X535" s="160" t="s">
        <v>636</v>
      </c>
      <c r="Y535" s="2">
        <v>30</v>
      </c>
      <c r="Z535" s="2" t="s">
        <v>272</v>
      </c>
      <c r="AA535" s="4" t="s">
        <v>3</v>
      </c>
      <c r="AB535" s="22" t="s">
        <v>290</v>
      </c>
      <c r="AC535" s="2">
        <v>30</v>
      </c>
      <c r="AD535" s="5">
        <v>29</v>
      </c>
      <c r="AE535" s="2">
        <v>0.5</v>
      </c>
      <c r="AF535" s="4" t="s">
        <v>272</v>
      </c>
      <c r="AG535" s="2">
        <v>2</v>
      </c>
      <c r="AH535" s="22" t="s">
        <v>290</v>
      </c>
      <c r="AI535" s="6" t="s">
        <v>3</v>
      </c>
      <c r="AJ535" s="4" t="s">
        <v>290</v>
      </c>
      <c r="AK535" s="161" t="s">
        <v>290</v>
      </c>
      <c r="CC535" s="4"/>
      <c r="CD535" s="51"/>
      <c r="CE535" s="51"/>
      <c r="CF535" s="51"/>
      <c r="CG535" s="51"/>
      <c r="CH535" s="51"/>
      <c r="CI535" s="51"/>
      <c r="CJ535" s="51"/>
      <c r="CK535" s="51"/>
      <c r="CO535" t="s">
        <v>4353</v>
      </c>
      <c r="CP535">
        <v>6.87</v>
      </c>
      <c r="CR535" t="s">
        <v>5733</v>
      </c>
      <c r="CS535" s="16" t="s">
        <v>290</v>
      </c>
      <c r="CT535" s="14">
        <v>900</v>
      </c>
      <c r="CU535" s="14">
        <v>16</v>
      </c>
      <c r="CV535" s="98">
        <v>18</v>
      </c>
      <c r="CW535" s="98" t="s">
        <v>5599</v>
      </c>
      <c r="CX535" s="103">
        <v>16</v>
      </c>
      <c r="CY535" s="11">
        <v>20</v>
      </c>
      <c r="CZ535" s="42">
        <v>2</v>
      </c>
      <c r="DA535" s="107">
        <v>900</v>
      </c>
      <c r="DB535" s="18">
        <v>27.75</v>
      </c>
      <c r="DC535" s="18">
        <v>3.5</v>
      </c>
      <c r="DD535" s="18">
        <v>18.5</v>
      </c>
      <c r="DE535" s="11">
        <v>1.625</v>
      </c>
      <c r="DF535" s="11">
        <v>20</v>
      </c>
      <c r="DG535" s="11">
        <v>1.75</v>
      </c>
      <c r="DH535" s="11">
        <v>24.25</v>
      </c>
      <c r="DI535" s="42">
        <v>18</v>
      </c>
      <c r="DJ535" s="11" t="s">
        <v>174</v>
      </c>
      <c r="DK535" s="43" t="s">
        <v>5296</v>
      </c>
      <c r="DL535" s="90" t="s">
        <v>3796</v>
      </c>
      <c r="DM535" s="18">
        <v>0</v>
      </c>
      <c r="DN535" s="18" t="s">
        <v>5600</v>
      </c>
      <c r="DO535" t="s">
        <v>5108</v>
      </c>
      <c r="DP535">
        <v>16776960</v>
      </c>
      <c r="DQ535" t="s">
        <v>5598</v>
      </c>
      <c r="DR535" s="16" t="s">
        <v>290</v>
      </c>
    </row>
    <row r="536" spans="1:122" x14ac:dyDescent="0.35">
      <c r="A536" s="156" t="s">
        <v>637</v>
      </c>
      <c r="B536" s="11">
        <v>32</v>
      </c>
      <c r="C536" s="11">
        <v>10</v>
      </c>
      <c r="D536" t="s">
        <v>3</v>
      </c>
      <c r="E536" s="21" t="s">
        <v>290</v>
      </c>
      <c r="F536" s="11">
        <v>32</v>
      </c>
      <c r="G536" s="13">
        <v>31.376000000000001</v>
      </c>
      <c r="H536" s="11">
        <v>0.312</v>
      </c>
      <c r="I536" t="s">
        <v>290</v>
      </c>
      <c r="J536" s="11">
        <v>10</v>
      </c>
      <c r="K536" s="21" t="s">
        <v>290</v>
      </c>
      <c r="L536" s="11" t="s">
        <v>3</v>
      </c>
      <c r="M536" t="s">
        <v>290</v>
      </c>
      <c r="N536" s="159" t="s">
        <v>290</v>
      </c>
      <c r="P536" s="18" t="s">
        <v>290</v>
      </c>
      <c r="Q536" s="18" t="s">
        <v>290</v>
      </c>
      <c r="S536" t="s">
        <v>290</v>
      </c>
      <c r="T536" t="s">
        <v>290</v>
      </c>
      <c r="V536" t="s">
        <v>290</v>
      </c>
      <c r="X536" s="156" t="s">
        <v>637</v>
      </c>
      <c r="Y536" s="11">
        <v>32</v>
      </c>
      <c r="Z536" s="11">
        <v>10</v>
      </c>
      <c r="AA536" t="s">
        <v>3</v>
      </c>
      <c r="AB536" s="21" t="s">
        <v>290</v>
      </c>
      <c r="AC536" s="11">
        <v>32</v>
      </c>
      <c r="AD536" s="13">
        <v>31.376000000000001</v>
      </c>
      <c r="AE536" s="11">
        <v>0.312</v>
      </c>
      <c r="AF536" t="s">
        <v>290</v>
      </c>
      <c r="AG536" s="11">
        <v>10</v>
      </c>
      <c r="AH536" s="21" t="s">
        <v>290</v>
      </c>
      <c r="AI536" s="11" t="s">
        <v>3</v>
      </c>
      <c r="AJ536" t="s">
        <v>290</v>
      </c>
      <c r="AK536" s="159" t="s">
        <v>290</v>
      </c>
      <c r="CO536" t="s">
        <v>4354</v>
      </c>
      <c r="CP536">
        <v>6.87</v>
      </c>
      <c r="CR536" t="s">
        <v>5734</v>
      </c>
      <c r="CS536" s="16" t="s">
        <v>290</v>
      </c>
      <c r="CT536" s="49">
        <v>900</v>
      </c>
      <c r="CU536" s="49">
        <v>16</v>
      </c>
      <c r="CV536" s="99">
        <v>20</v>
      </c>
      <c r="CW536" s="99" t="s">
        <v>5599</v>
      </c>
      <c r="CX536" s="105">
        <v>16</v>
      </c>
      <c r="CY536" s="2">
        <v>20</v>
      </c>
      <c r="CZ536" s="50">
        <v>2</v>
      </c>
      <c r="DA536" s="107">
        <v>900</v>
      </c>
      <c r="DB536" s="51">
        <v>27.75</v>
      </c>
      <c r="DC536" s="51">
        <v>3.5</v>
      </c>
      <c r="DD536" s="51">
        <v>18.5</v>
      </c>
      <c r="DE536" s="2">
        <v>1.625</v>
      </c>
      <c r="DF536" s="2">
        <v>20</v>
      </c>
      <c r="DG536" s="2">
        <v>1.75</v>
      </c>
      <c r="DH536" s="2">
        <v>24.25</v>
      </c>
      <c r="DI536" s="50">
        <v>18</v>
      </c>
      <c r="DJ536" s="2" t="s">
        <v>174</v>
      </c>
      <c r="DK536" s="43" t="s">
        <v>5296</v>
      </c>
      <c r="DL536" s="90" t="s">
        <v>3796</v>
      </c>
      <c r="DM536" s="18">
        <v>0</v>
      </c>
      <c r="DN536" s="18" t="s">
        <v>5600</v>
      </c>
      <c r="DO536" t="s">
        <v>5108</v>
      </c>
      <c r="DP536">
        <v>16776960</v>
      </c>
      <c r="DQ536" t="s">
        <v>5598</v>
      </c>
      <c r="DR536" s="16" t="s">
        <v>290</v>
      </c>
    </row>
    <row r="537" spans="1:122" x14ac:dyDescent="0.35">
      <c r="A537" s="158" t="s">
        <v>638</v>
      </c>
      <c r="B537" s="11">
        <v>32</v>
      </c>
      <c r="C537" s="11">
        <v>20</v>
      </c>
      <c r="D537" t="s">
        <v>3</v>
      </c>
      <c r="E537" s="21" t="s">
        <v>290</v>
      </c>
      <c r="F537" s="11">
        <v>32</v>
      </c>
      <c r="G537" s="13">
        <v>31</v>
      </c>
      <c r="H537" s="11">
        <v>0.5</v>
      </c>
      <c r="I537" t="s">
        <v>290</v>
      </c>
      <c r="J537" s="11">
        <v>20</v>
      </c>
      <c r="K537" s="21" t="s">
        <v>290</v>
      </c>
      <c r="L537" s="1" t="s">
        <v>3</v>
      </c>
      <c r="M537" t="s">
        <v>290</v>
      </c>
      <c r="N537" s="159" t="s">
        <v>290</v>
      </c>
      <c r="P537" s="18" t="s">
        <v>290</v>
      </c>
      <c r="Q537" s="18" t="s">
        <v>290</v>
      </c>
      <c r="S537" t="s">
        <v>290</v>
      </c>
      <c r="T537" t="s">
        <v>290</v>
      </c>
      <c r="V537" t="s">
        <v>290</v>
      </c>
      <c r="X537" s="158" t="s">
        <v>638</v>
      </c>
      <c r="Y537" s="11">
        <v>32</v>
      </c>
      <c r="Z537" s="11">
        <v>20</v>
      </c>
      <c r="AA537" t="s">
        <v>3</v>
      </c>
      <c r="AB537" s="21" t="s">
        <v>290</v>
      </c>
      <c r="AC537" s="11">
        <v>32</v>
      </c>
      <c r="AD537" s="13">
        <v>31</v>
      </c>
      <c r="AE537" s="11">
        <v>0.5</v>
      </c>
      <c r="AF537" t="s">
        <v>290</v>
      </c>
      <c r="AG537" s="11">
        <v>20</v>
      </c>
      <c r="AH537" s="21" t="s">
        <v>290</v>
      </c>
      <c r="AI537" s="1" t="s">
        <v>3</v>
      </c>
      <c r="AJ537" t="s">
        <v>290</v>
      </c>
      <c r="AK537" s="159" t="s">
        <v>290</v>
      </c>
      <c r="CO537" t="s">
        <v>4355</v>
      </c>
      <c r="CP537">
        <v>6.87</v>
      </c>
      <c r="CR537" t="s">
        <v>5735</v>
      </c>
      <c r="CS537" s="16" t="s">
        <v>290</v>
      </c>
      <c r="CT537" s="14">
        <v>900</v>
      </c>
      <c r="CU537" s="14">
        <v>18</v>
      </c>
      <c r="CV537" s="11">
        <v>12</v>
      </c>
      <c r="CW537" s="11" t="s">
        <v>5599</v>
      </c>
      <c r="CX537" s="103">
        <v>18</v>
      </c>
      <c r="CY537" s="11">
        <v>22.25</v>
      </c>
      <c r="CZ537" s="42">
        <v>2.125</v>
      </c>
      <c r="DA537" s="107">
        <v>900</v>
      </c>
      <c r="DB537" s="18">
        <v>31</v>
      </c>
      <c r="DC537" s="18">
        <v>4</v>
      </c>
      <c r="DD537" s="18">
        <v>21</v>
      </c>
      <c r="DE537" s="11">
        <v>1.875</v>
      </c>
      <c r="DF537" s="11">
        <v>20</v>
      </c>
      <c r="DG537" s="11">
        <v>2</v>
      </c>
      <c r="DH537" s="11">
        <v>27</v>
      </c>
      <c r="DI537" s="42">
        <v>18</v>
      </c>
      <c r="DJ537" s="11">
        <v>949</v>
      </c>
      <c r="DK537" s="43" t="s">
        <v>5302</v>
      </c>
      <c r="DL537" s="90" t="s">
        <v>3796</v>
      </c>
      <c r="DM537" s="18">
        <v>0</v>
      </c>
      <c r="DN537" s="18" t="s">
        <v>5600</v>
      </c>
      <c r="DO537" t="s">
        <v>5111</v>
      </c>
      <c r="DP537">
        <v>16711935</v>
      </c>
      <c r="DQ537" t="s">
        <v>5598</v>
      </c>
      <c r="DR537" s="16" t="s">
        <v>290</v>
      </c>
    </row>
    <row r="538" spans="1:122" x14ac:dyDescent="0.35">
      <c r="A538" s="158" t="s">
        <v>639</v>
      </c>
      <c r="B538" s="11">
        <v>32</v>
      </c>
      <c r="C538">
        <v>30</v>
      </c>
      <c r="D538" t="s">
        <v>3</v>
      </c>
      <c r="E538" s="21" t="s">
        <v>290</v>
      </c>
      <c r="F538" s="11">
        <v>32</v>
      </c>
      <c r="G538" s="13">
        <v>30.75</v>
      </c>
      <c r="H538" s="11">
        <v>0.625</v>
      </c>
      <c r="I538" t="s">
        <v>290</v>
      </c>
      <c r="J538">
        <v>30</v>
      </c>
      <c r="K538" s="21" t="s">
        <v>290</v>
      </c>
      <c r="L538" s="1" t="s">
        <v>3</v>
      </c>
      <c r="M538" t="s">
        <v>290</v>
      </c>
      <c r="N538" s="159" t="s">
        <v>290</v>
      </c>
      <c r="P538" s="18" t="s">
        <v>290</v>
      </c>
      <c r="Q538" s="18" t="s">
        <v>290</v>
      </c>
      <c r="S538" t="s">
        <v>290</v>
      </c>
      <c r="T538" t="s">
        <v>290</v>
      </c>
      <c r="V538" t="s">
        <v>290</v>
      </c>
      <c r="X538" s="158" t="s">
        <v>639</v>
      </c>
      <c r="Y538" s="11">
        <v>32</v>
      </c>
      <c r="Z538">
        <v>30</v>
      </c>
      <c r="AA538" t="s">
        <v>3</v>
      </c>
      <c r="AB538" s="21" t="s">
        <v>290</v>
      </c>
      <c r="AC538" s="11">
        <v>32</v>
      </c>
      <c r="AD538" s="13">
        <v>30.75</v>
      </c>
      <c r="AE538" s="11">
        <v>0.625</v>
      </c>
      <c r="AF538" t="s">
        <v>290</v>
      </c>
      <c r="AG538">
        <v>30</v>
      </c>
      <c r="AH538" s="21" t="s">
        <v>290</v>
      </c>
      <c r="AI538" s="1" t="s">
        <v>3</v>
      </c>
      <c r="AJ538" t="s">
        <v>290</v>
      </c>
      <c r="AK538" s="159" t="s">
        <v>290</v>
      </c>
      <c r="CO538" t="s">
        <v>4356</v>
      </c>
      <c r="CP538">
        <v>6.87</v>
      </c>
      <c r="CR538" t="s">
        <v>5736</v>
      </c>
      <c r="CS538" s="16" t="s">
        <v>290</v>
      </c>
      <c r="CT538" s="14">
        <v>900</v>
      </c>
      <c r="CU538" s="14">
        <v>18</v>
      </c>
      <c r="CV538" s="98">
        <v>14</v>
      </c>
      <c r="CW538" s="98" t="s">
        <v>5599</v>
      </c>
      <c r="CX538" s="103">
        <v>18</v>
      </c>
      <c r="CY538" s="11">
        <v>22.25</v>
      </c>
      <c r="CZ538" s="42">
        <v>2.125</v>
      </c>
      <c r="DA538" s="107">
        <v>900</v>
      </c>
      <c r="DB538" s="18">
        <v>31</v>
      </c>
      <c r="DC538" s="18">
        <v>4</v>
      </c>
      <c r="DD538" s="18">
        <v>21</v>
      </c>
      <c r="DE538" s="11">
        <v>1.875</v>
      </c>
      <c r="DF538" s="11">
        <v>20</v>
      </c>
      <c r="DG538" s="11">
        <v>2</v>
      </c>
      <c r="DH538" s="11">
        <v>27</v>
      </c>
      <c r="DI538" s="42">
        <v>18</v>
      </c>
      <c r="DJ538" s="11" t="s">
        <v>174</v>
      </c>
      <c r="DK538" s="43" t="s">
        <v>5302</v>
      </c>
      <c r="DL538" s="90" t="s">
        <v>3796</v>
      </c>
      <c r="DM538" s="18">
        <v>0</v>
      </c>
      <c r="DN538" s="18" t="s">
        <v>5600</v>
      </c>
      <c r="DO538" t="s">
        <v>5111</v>
      </c>
      <c r="DP538">
        <v>16711935</v>
      </c>
      <c r="DQ538" t="s">
        <v>5598</v>
      </c>
      <c r="DR538" s="16" t="s">
        <v>290</v>
      </c>
    </row>
    <row r="539" spans="1:122" x14ac:dyDescent="0.35">
      <c r="A539" s="158" t="s">
        <v>640</v>
      </c>
      <c r="B539" s="11">
        <v>32</v>
      </c>
      <c r="C539">
        <v>40</v>
      </c>
      <c r="D539" t="s">
        <v>3</v>
      </c>
      <c r="E539" s="21" t="s">
        <v>290</v>
      </c>
      <c r="F539" s="11">
        <v>32</v>
      </c>
      <c r="G539" s="13">
        <v>30.623999999999999</v>
      </c>
      <c r="H539" s="11">
        <v>0.68799999999999994</v>
      </c>
      <c r="I539" t="s">
        <v>290</v>
      </c>
      <c r="J539">
        <v>40</v>
      </c>
      <c r="K539" s="21" t="s">
        <v>290</v>
      </c>
      <c r="L539" s="1" t="s">
        <v>3</v>
      </c>
      <c r="M539" t="s">
        <v>290</v>
      </c>
      <c r="N539" s="159" t="s">
        <v>290</v>
      </c>
      <c r="P539" s="18" t="s">
        <v>290</v>
      </c>
      <c r="Q539" s="18" t="s">
        <v>290</v>
      </c>
      <c r="S539" t="s">
        <v>290</v>
      </c>
      <c r="T539" t="s">
        <v>290</v>
      </c>
      <c r="V539" t="s">
        <v>290</v>
      </c>
      <c r="X539" s="158" t="s">
        <v>640</v>
      </c>
      <c r="Y539" s="11">
        <v>32</v>
      </c>
      <c r="Z539">
        <v>40</v>
      </c>
      <c r="AA539" t="s">
        <v>3</v>
      </c>
      <c r="AB539" s="21" t="s">
        <v>290</v>
      </c>
      <c r="AC539" s="11">
        <v>32</v>
      </c>
      <c r="AD539" s="13">
        <v>30.623999999999999</v>
      </c>
      <c r="AE539" s="11">
        <v>0.68799999999999994</v>
      </c>
      <c r="AF539" t="s">
        <v>290</v>
      </c>
      <c r="AG539">
        <v>40</v>
      </c>
      <c r="AH539" s="21" t="s">
        <v>290</v>
      </c>
      <c r="AI539" s="1" t="s">
        <v>3</v>
      </c>
      <c r="AJ539" t="s">
        <v>290</v>
      </c>
      <c r="AK539" s="159" t="s">
        <v>290</v>
      </c>
      <c r="CO539" t="s">
        <v>4357</v>
      </c>
      <c r="CP539">
        <v>6.87</v>
      </c>
      <c r="CR539" t="s">
        <v>5737</v>
      </c>
      <c r="CS539" s="16" t="s">
        <v>290</v>
      </c>
      <c r="CT539" s="14">
        <v>900</v>
      </c>
      <c r="CU539" s="14">
        <v>18</v>
      </c>
      <c r="CV539" s="98">
        <v>16</v>
      </c>
      <c r="CW539" s="98" t="s">
        <v>5599</v>
      </c>
      <c r="CX539" s="103">
        <v>18</v>
      </c>
      <c r="CY539" s="11">
        <v>22.25</v>
      </c>
      <c r="CZ539" s="42">
        <v>2.125</v>
      </c>
      <c r="DA539" s="107">
        <v>900</v>
      </c>
      <c r="DB539" s="18">
        <v>31</v>
      </c>
      <c r="DC539" s="18">
        <v>4</v>
      </c>
      <c r="DD539" s="18">
        <v>21</v>
      </c>
      <c r="DE539" s="11">
        <v>1.875</v>
      </c>
      <c r="DF539" s="11">
        <v>20</v>
      </c>
      <c r="DG539" s="11">
        <v>2</v>
      </c>
      <c r="DH539" s="11">
        <v>27</v>
      </c>
      <c r="DI539" s="42">
        <v>18</v>
      </c>
      <c r="DJ539" s="11" t="s">
        <v>174</v>
      </c>
      <c r="DK539" s="43" t="s">
        <v>5302</v>
      </c>
      <c r="DL539" s="90" t="s">
        <v>3796</v>
      </c>
      <c r="DM539" s="18">
        <v>0</v>
      </c>
      <c r="DN539" s="18" t="s">
        <v>5600</v>
      </c>
      <c r="DO539" t="s">
        <v>5111</v>
      </c>
      <c r="DP539">
        <v>16711935</v>
      </c>
      <c r="DQ539" t="s">
        <v>5598</v>
      </c>
      <c r="DR539" s="16" t="s">
        <v>290</v>
      </c>
    </row>
    <row r="540" spans="1:122" x14ac:dyDescent="0.35">
      <c r="A540" s="158" t="s">
        <v>6730</v>
      </c>
      <c r="B540" s="11">
        <v>32</v>
      </c>
      <c r="C540" t="s">
        <v>6422</v>
      </c>
      <c r="D540" t="s">
        <v>3</v>
      </c>
      <c r="E540" s="21" t="s">
        <v>290</v>
      </c>
      <c r="F540" s="11">
        <v>32</v>
      </c>
      <c r="G540" s="13">
        <v>31.25</v>
      </c>
      <c r="H540" s="11">
        <v>0.375</v>
      </c>
      <c r="I540" t="s">
        <v>6422</v>
      </c>
      <c r="J540">
        <v>1</v>
      </c>
      <c r="K540" s="21" t="s">
        <v>290</v>
      </c>
      <c r="L540" s="1" t="s">
        <v>3</v>
      </c>
      <c r="M540" t="s">
        <v>290</v>
      </c>
      <c r="N540" s="159" t="s">
        <v>290</v>
      </c>
      <c r="P540" s="18" t="s">
        <v>290</v>
      </c>
      <c r="Q540" s="18" t="s">
        <v>290</v>
      </c>
      <c r="S540" t="s">
        <v>290</v>
      </c>
      <c r="T540" t="s">
        <v>290</v>
      </c>
      <c r="V540" t="s">
        <v>290</v>
      </c>
      <c r="X540" s="158" t="s">
        <v>6730</v>
      </c>
      <c r="Y540" s="11">
        <v>32</v>
      </c>
      <c r="Z540" t="s">
        <v>6422</v>
      </c>
      <c r="AA540" t="s">
        <v>3</v>
      </c>
      <c r="AB540" s="21" t="s">
        <v>290</v>
      </c>
      <c r="AC540" s="11">
        <v>32</v>
      </c>
      <c r="AD540" s="13">
        <v>31.25</v>
      </c>
      <c r="AE540" s="11">
        <v>0.375</v>
      </c>
      <c r="AF540" t="s">
        <v>6422</v>
      </c>
      <c r="AG540">
        <v>1</v>
      </c>
      <c r="AH540" s="21" t="s">
        <v>290</v>
      </c>
      <c r="AI540" s="1" t="s">
        <v>3</v>
      </c>
      <c r="AJ540" t="s">
        <v>290</v>
      </c>
      <c r="AK540" s="159" t="s">
        <v>290</v>
      </c>
      <c r="CO540" t="s">
        <v>4358</v>
      </c>
      <c r="CP540">
        <v>6.87</v>
      </c>
      <c r="CR540" t="s">
        <v>5738</v>
      </c>
      <c r="CS540" s="16" t="s">
        <v>290</v>
      </c>
      <c r="CT540" s="14">
        <v>900</v>
      </c>
      <c r="CU540" s="14">
        <v>18</v>
      </c>
      <c r="CV540" s="98">
        <v>18</v>
      </c>
      <c r="CW540" s="98" t="s">
        <v>5599</v>
      </c>
      <c r="CX540" s="103">
        <v>18</v>
      </c>
      <c r="CY540" s="11">
        <v>22.25</v>
      </c>
      <c r="CZ540" s="42">
        <v>2.125</v>
      </c>
      <c r="DA540" s="107">
        <v>900</v>
      </c>
      <c r="DB540" s="18">
        <v>31</v>
      </c>
      <c r="DC540" s="18">
        <v>4</v>
      </c>
      <c r="DD540" s="18">
        <v>21</v>
      </c>
      <c r="DE540" s="11">
        <v>1.875</v>
      </c>
      <c r="DF540" s="11">
        <v>20</v>
      </c>
      <c r="DG540" s="11">
        <v>2</v>
      </c>
      <c r="DH540" s="11">
        <v>27</v>
      </c>
      <c r="DI540" s="42">
        <v>18</v>
      </c>
      <c r="DJ540" s="11" t="s">
        <v>174</v>
      </c>
      <c r="DK540" s="43" t="s">
        <v>5302</v>
      </c>
      <c r="DL540" s="90" t="s">
        <v>3796</v>
      </c>
      <c r="DM540" s="18">
        <v>0</v>
      </c>
      <c r="DN540" s="18" t="s">
        <v>5600</v>
      </c>
      <c r="DO540" t="s">
        <v>5111</v>
      </c>
      <c r="DP540">
        <v>16711935</v>
      </c>
      <c r="DQ540" t="s">
        <v>5598</v>
      </c>
      <c r="DR540" s="16" t="s">
        <v>290</v>
      </c>
    </row>
    <row r="541" spans="1:122" x14ac:dyDescent="0.35">
      <c r="A541" s="160" t="s">
        <v>641</v>
      </c>
      <c r="B541" s="2">
        <v>32</v>
      </c>
      <c r="C541" s="2" t="s">
        <v>272</v>
      </c>
      <c r="D541" s="4" t="s">
        <v>3</v>
      </c>
      <c r="E541" s="22" t="s">
        <v>290</v>
      </c>
      <c r="F541" s="2">
        <v>32</v>
      </c>
      <c r="G541" s="5">
        <v>31</v>
      </c>
      <c r="H541" s="2">
        <v>0.5</v>
      </c>
      <c r="I541" s="4" t="s">
        <v>272</v>
      </c>
      <c r="J541" s="2">
        <v>2</v>
      </c>
      <c r="K541" s="22" t="s">
        <v>290</v>
      </c>
      <c r="L541" s="6" t="s">
        <v>3</v>
      </c>
      <c r="M541" s="4" t="s">
        <v>290</v>
      </c>
      <c r="N541" s="161" t="s">
        <v>290</v>
      </c>
      <c r="P541" s="18" t="s">
        <v>290</v>
      </c>
      <c r="Q541" s="18" t="s">
        <v>290</v>
      </c>
      <c r="S541" t="s">
        <v>290</v>
      </c>
      <c r="T541" t="s">
        <v>290</v>
      </c>
      <c r="V541" t="s">
        <v>290</v>
      </c>
      <c r="X541" s="160" t="s">
        <v>641</v>
      </c>
      <c r="Y541" s="2">
        <v>32</v>
      </c>
      <c r="Z541" s="2" t="s">
        <v>272</v>
      </c>
      <c r="AA541" s="4" t="s">
        <v>3</v>
      </c>
      <c r="AB541" s="22" t="s">
        <v>290</v>
      </c>
      <c r="AC541" s="2">
        <v>32</v>
      </c>
      <c r="AD541" s="5">
        <v>31</v>
      </c>
      <c r="AE541" s="2">
        <v>0.5</v>
      </c>
      <c r="AF541" s="4" t="s">
        <v>272</v>
      </c>
      <c r="AG541" s="2">
        <v>2</v>
      </c>
      <c r="AH541" s="22" t="s">
        <v>290</v>
      </c>
      <c r="AI541" s="6" t="s">
        <v>3</v>
      </c>
      <c r="AJ541" s="4" t="s">
        <v>290</v>
      </c>
      <c r="AK541" s="161" t="s">
        <v>290</v>
      </c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51"/>
      <c r="CO541" t="s">
        <v>4359</v>
      </c>
      <c r="CP541">
        <v>6.87</v>
      </c>
      <c r="CR541" t="s">
        <v>5739</v>
      </c>
      <c r="CS541" s="16" t="s">
        <v>290</v>
      </c>
      <c r="CT541" s="49">
        <v>900</v>
      </c>
      <c r="CU541" s="49">
        <v>18</v>
      </c>
      <c r="CV541" s="99">
        <v>20</v>
      </c>
      <c r="CW541" s="99" t="s">
        <v>5599</v>
      </c>
      <c r="CX541" s="105">
        <v>18</v>
      </c>
      <c r="CY541" s="2">
        <v>22.25</v>
      </c>
      <c r="CZ541" s="50">
        <v>2.125</v>
      </c>
      <c r="DA541" s="107">
        <v>900</v>
      </c>
      <c r="DB541" s="51">
        <v>31</v>
      </c>
      <c r="DC541" s="51">
        <v>4</v>
      </c>
      <c r="DD541" s="51">
        <v>21</v>
      </c>
      <c r="DE541" s="2">
        <v>1.875</v>
      </c>
      <c r="DF541" s="2">
        <v>20</v>
      </c>
      <c r="DG541" s="2">
        <v>2</v>
      </c>
      <c r="DH541" s="2">
        <v>27</v>
      </c>
      <c r="DI541" s="50">
        <v>18</v>
      </c>
      <c r="DJ541" s="2" t="s">
        <v>174</v>
      </c>
      <c r="DK541" s="43" t="s">
        <v>5302</v>
      </c>
      <c r="DL541" s="90" t="s">
        <v>3796</v>
      </c>
      <c r="DM541" s="18">
        <v>0</v>
      </c>
      <c r="DN541" s="18" t="s">
        <v>5600</v>
      </c>
      <c r="DO541" t="s">
        <v>5111</v>
      </c>
      <c r="DP541">
        <v>16711935</v>
      </c>
      <c r="DQ541" t="s">
        <v>5598</v>
      </c>
      <c r="DR541" s="16" t="s">
        <v>290</v>
      </c>
    </row>
    <row r="542" spans="1:122" x14ac:dyDescent="0.35">
      <c r="A542" s="156" t="s">
        <v>642</v>
      </c>
      <c r="B542" s="11">
        <v>34</v>
      </c>
      <c r="C542" s="11">
        <v>10</v>
      </c>
      <c r="D542" t="s">
        <v>3</v>
      </c>
      <c r="E542" s="21" t="s">
        <v>290</v>
      </c>
      <c r="F542" s="11">
        <v>34</v>
      </c>
      <c r="G542" s="13">
        <v>33.375999999999998</v>
      </c>
      <c r="H542" s="11">
        <v>0.312</v>
      </c>
      <c r="I542" t="s">
        <v>290</v>
      </c>
      <c r="J542" s="11">
        <v>10</v>
      </c>
      <c r="K542" s="21" t="s">
        <v>290</v>
      </c>
      <c r="L542" s="11" t="s">
        <v>3</v>
      </c>
      <c r="M542" t="s">
        <v>290</v>
      </c>
      <c r="N542" s="159" t="s">
        <v>290</v>
      </c>
      <c r="P542" s="18" t="s">
        <v>290</v>
      </c>
      <c r="Q542" s="18" t="s">
        <v>290</v>
      </c>
      <c r="S542" t="s">
        <v>290</v>
      </c>
      <c r="T542" t="s">
        <v>290</v>
      </c>
      <c r="V542" t="s">
        <v>290</v>
      </c>
      <c r="X542" s="156" t="s">
        <v>642</v>
      </c>
      <c r="Y542" s="11">
        <v>34</v>
      </c>
      <c r="Z542" s="11">
        <v>10</v>
      </c>
      <c r="AA542" t="s">
        <v>3</v>
      </c>
      <c r="AB542" s="21" t="s">
        <v>290</v>
      </c>
      <c r="AC542" s="11">
        <v>34</v>
      </c>
      <c r="AD542" s="13">
        <v>33.375999999999998</v>
      </c>
      <c r="AE542" s="11">
        <v>0.312</v>
      </c>
      <c r="AF542" t="s">
        <v>290</v>
      </c>
      <c r="AG542" s="11">
        <v>10</v>
      </c>
      <c r="AH542" s="21" t="s">
        <v>290</v>
      </c>
      <c r="AI542" s="11" t="s">
        <v>3</v>
      </c>
      <c r="AJ542" t="s">
        <v>290</v>
      </c>
      <c r="AK542" s="159" t="s">
        <v>290</v>
      </c>
      <c r="CC542" s="4"/>
      <c r="CD542" s="51"/>
      <c r="CE542" s="51"/>
      <c r="CF542" s="51"/>
      <c r="CG542" s="51"/>
      <c r="CH542" s="51"/>
      <c r="CI542" s="51"/>
      <c r="CJ542" s="51"/>
      <c r="CK542" s="51"/>
      <c r="CO542" t="s">
        <v>4360</v>
      </c>
      <c r="CP542">
        <v>6.87</v>
      </c>
      <c r="CR542" t="s">
        <v>5740</v>
      </c>
      <c r="CS542" s="16" t="s">
        <v>290</v>
      </c>
      <c r="CT542" s="14">
        <v>900</v>
      </c>
      <c r="CU542" s="14">
        <v>20</v>
      </c>
      <c r="CV542" s="11">
        <v>12</v>
      </c>
      <c r="CW542" s="11" t="s">
        <v>5599</v>
      </c>
      <c r="CX542" s="103">
        <v>20</v>
      </c>
      <c r="CY542" s="11">
        <v>24.5</v>
      </c>
      <c r="CZ542" s="42">
        <v>2.25</v>
      </c>
      <c r="DA542" s="107">
        <v>900</v>
      </c>
      <c r="DB542" s="18">
        <v>33.75</v>
      </c>
      <c r="DC542" s="18">
        <v>4.25</v>
      </c>
      <c r="DD542" s="18">
        <v>23</v>
      </c>
      <c r="DE542" s="11">
        <v>2</v>
      </c>
      <c r="DF542" s="11">
        <v>20</v>
      </c>
      <c r="DG542" s="11">
        <v>2.125</v>
      </c>
      <c r="DH542" s="11">
        <v>29.5</v>
      </c>
      <c r="DI542" s="42">
        <v>18</v>
      </c>
      <c r="DJ542" s="11">
        <v>1040</v>
      </c>
      <c r="DK542" s="43" t="s">
        <v>5308</v>
      </c>
      <c r="DL542" s="90" t="s">
        <v>3796</v>
      </c>
      <c r="DM542" s="18">
        <v>0</v>
      </c>
      <c r="DN542" s="18" t="s">
        <v>5600</v>
      </c>
      <c r="DO542" t="s">
        <v>5114</v>
      </c>
      <c r="DP542">
        <v>16744703</v>
      </c>
      <c r="DQ542" t="s">
        <v>5598</v>
      </c>
      <c r="DR542" s="16" t="s">
        <v>290</v>
      </c>
    </row>
    <row r="543" spans="1:122" x14ac:dyDescent="0.35">
      <c r="A543" s="158" t="s">
        <v>643</v>
      </c>
      <c r="B543" s="11">
        <v>34</v>
      </c>
      <c r="C543" s="11">
        <v>20</v>
      </c>
      <c r="D543" t="s">
        <v>3</v>
      </c>
      <c r="E543" s="21" t="s">
        <v>290</v>
      </c>
      <c r="F543" s="11">
        <v>34</v>
      </c>
      <c r="G543" s="13">
        <v>33</v>
      </c>
      <c r="H543" s="11">
        <v>0.5</v>
      </c>
      <c r="I543" t="s">
        <v>290</v>
      </c>
      <c r="J543" s="11">
        <v>20</v>
      </c>
      <c r="K543" s="21" t="s">
        <v>290</v>
      </c>
      <c r="L543" s="1" t="s">
        <v>3</v>
      </c>
      <c r="M543" t="s">
        <v>290</v>
      </c>
      <c r="N543" s="159" t="s">
        <v>290</v>
      </c>
      <c r="P543" s="18" t="s">
        <v>290</v>
      </c>
      <c r="Q543" s="18" t="s">
        <v>290</v>
      </c>
      <c r="S543" t="s">
        <v>290</v>
      </c>
      <c r="T543" t="s">
        <v>290</v>
      </c>
      <c r="V543" t="s">
        <v>290</v>
      </c>
      <c r="X543" s="158" t="s">
        <v>643</v>
      </c>
      <c r="Y543" s="11">
        <v>34</v>
      </c>
      <c r="Z543" s="11">
        <v>20</v>
      </c>
      <c r="AA543" t="s">
        <v>3</v>
      </c>
      <c r="AB543" s="21" t="s">
        <v>290</v>
      </c>
      <c r="AC543" s="11">
        <v>34</v>
      </c>
      <c r="AD543" s="13">
        <v>33</v>
      </c>
      <c r="AE543" s="11">
        <v>0.5</v>
      </c>
      <c r="AF543" t="s">
        <v>290</v>
      </c>
      <c r="AG543" s="11">
        <v>20</v>
      </c>
      <c r="AH543" s="21" t="s">
        <v>290</v>
      </c>
      <c r="AI543" s="1" t="s">
        <v>3</v>
      </c>
      <c r="AJ543" t="s">
        <v>290</v>
      </c>
      <c r="AK543" s="159" t="s">
        <v>290</v>
      </c>
      <c r="CO543" t="s">
        <v>4361</v>
      </c>
      <c r="CP543">
        <v>6.87</v>
      </c>
      <c r="CR543" t="s">
        <v>5741</v>
      </c>
      <c r="CS543" s="16" t="s">
        <v>290</v>
      </c>
      <c r="CT543" s="14">
        <v>900</v>
      </c>
      <c r="CU543" s="14">
        <v>20</v>
      </c>
      <c r="CV543" s="98">
        <v>14</v>
      </c>
      <c r="CW543" s="98" t="s">
        <v>5599</v>
      </c>
      <c r="CX543" s="103">
        <v>20</v>
      </c>
      <c r="CY543" s="11">
        <v>24.5</v>
      </c>
      <c r="CZ543" s="42">
        <v>2.25</v>
      </c>
      <c r="DA543" s="107">
        <v>900</v>
      </c>
      <c r="DB543" s="18">
        <v>33.75</v>
      </c>
      <c r="DC543" s="18">
        <v>4.25</v>
      </c>
      <c r="DD543" s="18">
        <v>23</v>
      </c>
      <c r="DE543" s="11">
        <v>2</v>
      </c>
      <c r="DF543" s="11">
        <v>20</v>
      </c>
      <c r="DG543" s="11">
        <v>2.125</v>
      </c>
      <c r="DH543" s="11">
        <v>29.5</v>
      </c>
      <c r="DI543" s="42">
        <v>18</v>
      </c>
      <c r="DJ543" s="11" t="s">
        <v>174</v>
      </c>
      <c r="DK543" s="43" t="s">
        <v>5308</v>
      </c>
      <c r="DL543" s="90" t="s">
        <v>3796</v>
      </c>
      <c r="DM543" s="18">
        <v>0</v>
      </c>
      <c r="DN543" s="18" t="s">
        <v>5600</v>
      </c>
      <c r="DO543" t="s">
        <v>5114</v>
      </c>
      <c r="DP543">
        <v>16744703</v>
      </c>
      <c r="DQ543" t="s">
        <v>5598</v>
      </c>
      <c r="DR543" s="16" t="s">
        <v>290</v>
      </c>
    </row>
    <row r="544" spans="1:122" x14ac:dyDescent="0.35">
      <c r="A544" s="158" t="s">
        <v>644</v>
      </c>
      <c r="B544" s="11">
        <v>34</v>
      </c>
      <c r="C544">
        <v>30</v>
      </c>
      <c r="D544" t="s">
        <v>3</v>
      </c>
      <c r="E544" s="21" t="s">
        <v>290</v>
      </c>
      <c r="F544" s="11">
        <v>34</v>
      </c>
      <c r="G544" s="13">
        <v>32.75</v>
      </c>
      <c r="H544" s="11">
        <v>0.625</v>
      </c>
      <c r="I544" t="s">
        <v>290</v>
      </c>
      <c r="J544">
        <v>30</v>
      </c>
      <c r="K544" s="21" t="s">
        <v>290</v>
      </c>
      <c r="L544" s="1" t="s">
        <v>3</v>
      </c>
      <c r="M544" t="s">
        <v>290</v>
      </c>
      <c r="N544" s="159" t="s">
        <v>290</v>
      </c>
      <c r="P544" s="18" t="s">
        <v>290</v>
      </c>
      <c r="Q544" s="18" t="s">
        <v>290</v>
      </c>
      <c r="S544" t="s">
        <v>290</v>
      </c>
      <c r="T544" t="s">
        <v>290</v>
      </c>
      <c r="V544" t="s">
        <v>290</v>
      </c>
      <c r="X544" s="158" t="s">
        <v>644</v>
      </c>
      <c r="Y544" s="11">
        <v>34</v>
      </c>
      <c r="Z544">
        <v>30</v>
      </c>
      <c r="AA544" t="s">
        <v>3</v>
      </c>
      <c r="AB544" s="21" t="s">
        <v>290</v>
      </c>
      <c r="AC544" s="11">
        <v>34</v>
      </c>
      <c r="AD544" s="13">
        <v>32.75</v>
      </c>
      <c r="AE544" s="11">
        <v>0.625</v>
      </c>
      <c r="AF544" t="s">
        <v>290</v>
      </c>
      <c r="AG544">
        <v>30</v>
      </c>
      <c r="AH544" s="21" t="s">
        <v>290</v>
      </c>
      <c r="AI544" s="1" t="s">
        <v>3</v>
      </c>
      <c r="AJ544" t="s">
        <v>290</v>
      </c>
      <c r="AK544" s="159" t="s">
        <v>290</v>
      </c>
      <c r="CO544" t="s">
        <v>4362</v>
      </c>
      <c r="CP544">
        <v>6.87</v>
      </c>
      <c r="CR544" t="s">
        <v>5742</v>
      </c>
      <c r="CS544" s="16" t="s">
        <v>290</v>
      </c>
      <c r="CT544" s="14">
        <v>900</v>
      </c>
      <c r="CU544" s="14">
        <v>20</v>
      </c>
      <c r="CV544" s="98">
        <v>16</v>
      </c>
      <c r="CW544" s="98" t="s">
        <v>5599</v>
      </c>
      <c r="CX544" s="103">
        <v>20</v>
      </c>
      <c r="CY544" s="11">
        <v>24.5</v>
      </c>
      <c r="CZ544" s="42">
        <v>2.25</v>
      </c>
      <c r="DA544" s="107">
        <v>900</v>
      </c>
      <c r="DB544" s="18">
        <v>33.75</v>
      </c>
      <c r="DC544" s="18">
        <v>4.25</v>
      </c>
      <c r="DD544" s="18">
        <v>23</v>
      </c>
      <c r="DE544" s="11">
        <v>2</v>
      </c>
      <c r="DF544" s="11">
        <v>20</v>
      </c>
      <c r="DG544" s="11">
        <v>2.125</v>
      </c>
      <c r="DH544" s="11">
        <v>29.5</v>
      </c>
      <c r="DI544" s="42">
        <v>18</v>
      </c>
      <c r="DJ544" s="11" t="s">
        <v>174</v>
      </c>
      <c r="DK544" s="43" t="s">
        <v>5308</v>
      </c>
      <c r="DL544" s="90" t="s">
        <v>3796</v>
      </c>
      <c r="DM544" s="18">
        <v>0</v>
      </c>
      <c r="DN544" s="18" t="s">
        <v>5600</v>
      </c>
      <c r="DO544" t="s">
        <v>5114</v>
      </c>
      <c r="DP544">
        <v>16744703</v>
      </c>
      <c r="DQ544" t="s">
        <v>5598</v>
      </c>
      <c r="DR544" s="16" t="s">
        <v>290</v>
      </c>
    </row>
    <row r="545" spans="1:122" x14ac:dyDescent="0.35">
      <c r="A545" s="158" t="s">
        <v>645</v>
      </c>
      <c r="B545" s="11">
        <v>34</v>
      </c>
      <c r="C545">
        <v>40</v>
      </c>
      <c r="D545" t="s">
        <v>3</v>
      </c>
      <c r="E545" s="21" t="s">
        <v>290</v>
      </c>
      <c r="F545" s="11">
        <v>34</v>
      </c>
      <c r="G545" s="13">
        <v>32.624000000000002</v>
      </c>
      <c r="H545" s="11">
        <v>0.68799999999999994</v>
      </c>
      <c r="I545" t="s">
        <v>290</v>
      </c>
      <c r="J545">
        <v>40</v>
      </c>
      <c r="K545" s="21" t="s">
        <v>290</v>
      </c>
      <c r="L545" s="1" t="s">
        <v>3</v>
      </c>
      <c r="M545" t="s">
        <v>290</v>
      </c>
      <c r="N545" s="159" t="s">
        <v>290</v>
      </c>
      <c r="P545" s="18" t="s">
        <v>290</v>
      </c>
      <c r="Q545" s="18" t="s">
        <v>290</v>
      </c>
      <c r="S545" t="s">
        <v>290</v>
      </c>
      <c r="T545" t="s">
        <v>290</v>
      </c>
      <c r="V545" t="s">
        <v>290</v>
      </c>
      <c r="X545" s="158" t="s">
        <v>645</v>
      </c>
      <c r="Y545" s="11">
        <v>34</v>
      </c>
      <c r="Z545">
        <v>40</v>
      </c>
      <c r="AA545" t="s">
        <v>3</v>
      </c>
      <c r="AB545" s="21" t="s">
        <v>290</v>
      </c>
      <c r="AC545" s="11">
        <v>34</v>
      </c>
      <c r="AD545" s="13">
        <v>32.624000000000002</v>
      </c>
      <c r="AE545" s="11">
        <v>0.68799999999999994</v>
      </c>
      <c r="AF545" t="s">
        <v>290</v>
      </c>
      <c r="AG545">
        <v>40</v>
      </c>
      <c r="AH545" s="21" t="s">
        <v>290</v>
      </c>
      <c r="AI545" s="1" t="s">
        <v>3</v>
      </c>
      <c r="AJ545" t="s">
        <v>290</v>
      </c>
      <c r="AK545" s="159" t="s">
        <v>290</v>
      </c>
      <c r="CO545" t="s">
        <v>4363</v>
      </c>
      <c r="CP545">
        <v>6.87</v>
      </c>
      <c r="CR545" t="s">
        <v>5743</v>
      </c>
      <c r="CS545" s="16" t="s">
        <v>290</v>
      </c>
      <c r="CT545" s="14">
        <v>900</v>
      </c>
      <c r="CU545" s="14">
        <v>20</v>
      </c>
      <c r="CV545" s="98">
        <v>18</v>
      </c>
      <c r="CW545" s="98" t="s">
        <v>5599</v>
      </c>
      <c r="CX545" s="103">
        <v>20</v>
      </c>
      <c r="CY545" s="11">
        <v>24.5</v>
      </c>
      <c r="CZ545" s="42">
        <v>2.25</v>
      </c>
      <c r="DA545" s="107">
        <v>900</v>
      </c>
      <c r="DB545" s="18">
        <v>33.75</v>
      </c>
      <c r="DC545" s="18">
        <v>4.25</v>
      </c>
      <c r="DD545" s="18">
        <v>23</v>
      </c>
      <c r="DE545" s="11">
        <v>2</v>
      </c>
      <c r="DF545" s="11">
        <v>20</v>
      </c>
      <c r="DG545" s="11">
        <v>2.125</v>
      </c>
      <c r="DH545" s="11">
        <v>29.5</v>
      </c>
      <c r="DI545" s="42">
        <v>18</v>
      </c>
      <c r="DJ545" s="11" t="s">
        <v>174</v>
      </c>
      <c r="DK545" s="43" t="s">
        <v>5308</v>
      </c>
      <c r="DL545" s="90" t="s">
        <v>3796</v>
      </c>
      <c r="DM545" s="18">
        <v>0</v>
      </c>
      <c r="DN545" s="18" t="s">
        <v>5600</v>
      </c>
      <c r="DO545" t="s">
        <v>5114</v>
      </c>
      <c r="DP545">
        <v>16744703</v>
      </c>
      <c r="DQ545" t="s">
        <v>5598</v>
      </c>
      <c r="DR545" s="16" t="s">
        <v>290</v>
      </c>
    </row>
    <row r="546" spans="1:122" x14ac:dyDescent="0.35">
      <c r="A546" s="158" t="s">
        <v>6731</v>
      </c>
      <c r="B546" s="11">
        <v>34</v>
      </c>
      <c r="C546" t="s">
        <v>6422</v>
      </c>
      <c r="D546" t="s">
        <v>3</v>
      </c>
      <c r="E546" s="21" t="s">
        <v>290</v>
      </c>
      <c r="F546" s="11">
        <v>34</v>
      </c>
      <c r="G546" s="13">
        <v>33.25</v>
      </c>
      <c r="H546" s="11">
        <v>0.375</v>
      </c>
      <c r="I546" t="s">
        <v>6422</v>
      </c>
      <c r="J546">
        <v>1</v>
      </c>
      <c r="K546" s="21" t="s">
        <v>290</v>
      </c>
      <c r="L546" s="1" t="s">
        <v>3</v>
      </c>
      <c r="M546" t="s">
        <v>290</v>
      </c>
      <c r="N546" s="159" t="s">
        <v>290</v>
      </c>
      <c r="P546" s="18" t="s">
        <v>290</v>
      </c>
      <c r="Q546" s="18" t="s">
        <v>290</v>
      </c>
      <c r="S546" t="s">
        <v>290</v>
      </c>
      <c r="T546" t="s">
        <v>290</v>
      </c>
      <c r="V546" t="s">
        <v>290</v>
      </c>
      <c r="X546" s="158" t="s">
        <v>6731</v>
      </c>
      <c r="Y546" s="11">
        <v>34</v>
      </c>
      <c r="Z546" t="s">
        <v>6422</v>
      </c>
      <c r="AA546" t="s">
        <v>3</v>
      </c>
      <c r="AB546" s="21" t="s">
        <v>290</v>
      </c>
      <c r="AC546" s="11">
        <v>34</v>
      </c>
      <c r="AD546" s="13">
        <v>33.25</v>
      </c>
      <c r="AE546" s="11">
        <v>0.375</v>
      </c>
      <c r="AF546" t="s">
        <v>6422</v>
      </c>
      <c r="AG546">
        <v>1</v>
      </c>
      <c r="AH546" s="21" t="s">
        <v>290</v>
      </c>
      <c r="AI546" s="1" t="s">
        <v>3</v>
      </c>
      <c r="AJ546" t="s">
        <v>290</v>
      </c>
      <c r="AK546" s="159" t="s">
        <v>290</v>
      </c>
      <c r="CO546" t="s">
        <v>4364</v>
      </c>
      <c r="CP546">
        <v>6.87</v>
      </c>
      <c r="CR546" t="s">
        <v>5744</v>
      </c>
      <c r="CS546" s="16" t="s">
        <v>290</v>
      </c>
      <c r="CT546" s="49">
        <v>900</v>
      </c>
      <c r="CU546" s="49">
        <v>20</v>
      </c>
      <c r="CV546" s="99">
        <v>20</v>
      </c>
      <c r="CW546" s="99" t="s">
        <v>5599</v>
      </c>
      <c r="CX546" s="105">
        <v>20</v>
      </c>
      <c r="CY546" s="2">
        <v>24.5</v>
      </c>
      <c r="CZ546" s="50">
        <v>2.25</v>
      </c>
      <c r="DA546" s="107">
        <v>900</v>
      </c>
      <c r="DB546" s="51">
        <v>33.75</v>
      </c>
      <c r="DC546" s="51">
        <v>4.25</v>
      </c>
      <c r="DD546" s="51">
        <v>23</v>
      </c>
      <c r="DE546" s="2">
        <v>2</v>
      </c>
      <c r="DF546" s="2">
        <v>20</v>
      </c>
      <c r="DG546" s="2">
        <v>2.125</v>
      </c>
      <c r="DH546" s="2">
        <v>29.5</v>
      </c>
      <c r="DI546" s="50">
        <v>18</v>
      </c>
      <c r="DJ546" s="2" t="s">
        <v>174</v>
      </c>
      <c r="DK546" s="43" t="s">
        <v>5308</v>
      </c>
      <c r="DL546" s="90" t="s">
        <v>3796</v>
      </c>
      <c r="DM546" s="18">
        <v>0</v>
      </c>
      <c r="DN546" s="18" t="s">
        <v>5600</v>
      </c>
      <c r="DO546" t="s">
        <v>5114</v>
      </c>
      <c r="DP546">
        <v>16744703</v>
      </c>
      <c r="DQ546" t="s">
        <v>5598</v>
      </c>
      <c r="DR546" s="16" t="s">
        <v>290</v>
      </c>
    </row>
    <row r="547" spans="1:122" x14ac:dyDescent="0.35">
      <c r="A547" s="160" t="s">
        <v>646</v>
      </c>
      <c r="B547" s="2">
        <v>34</v>
      </c>
      <c r="C547" s="2" t="s">
        <v>272</v>
      </c>
      <c r="D547" s="4" t="s">
        <v>3</v>
      </c>
      <c r="E547" s="22" t="s">
        <v>290</v>
      </c>
      <c r="F547" s="2">
        <v>34</v>
      </c>
      <c r="G547" s="5">
        <v>33</v>
      </c>
      <c r="H547" s="2">
        <v>0.5</v>
      </c>
      <c r="I547" s="4" t="s">
        <v>272</v>
      </c>
      <c r="J547" s="2">
        <v>2</v>
      </c>
      <c r="K547" s="22" t="s">
        <v>290</v>
      </c>
      <c r="L547" s="6" t="s">
        <v>3</v>
      </c>
      <c r="M547" s="4" t="s">
        <v>290</v>
      </c>
      <c r="N547" s="161" t="s">
        <v>290</v>
      </c>
      <c r="P547" s="18" t="s">
        <v>290</v>
      </c>
      <c r="Q547" s="18" t="s">
        <v>290</v>
      </c>
      <c r="S547" t="s">
        <v>290</v>
      </c>
      <c r="T547" t="s">
        <v>290</v>
      </c>
      <c r="V547" t="s">
        <v>290</v>
      </c>
      <c r="X547" s="160" t="s">
        <v>646</v>
      </c>
      <c r="Y547" s="2">
        <v>34</v>
      </c>
      <c r="Z547" s="2" t="s">
        <v>272</v>
      </c>
      <c r="AA547" s="4" t="s">
        <v>3</v>
      </c>
      <c r="AB547" s="22" t="s">
        <v>290</v>
      </c>
      <c r="AC547" s="2">
        <v>34</v>
      </c>
      <c r="AD547" s="5">
        <v>33</v>
      </c>
      <c r="AE547" s="2">
        <v>0.5</v>
      </c>
      <c r="AF547" s="4" t="s">
        <v>272</v>
      </c>
      <c r="AG547" s="2">
        <v>2</v>
      </c>
      <c r="AH547" s="22" t="s">
        <v>290</v>
      </c>
      <c r="AI547" s="6" t="s">
        <v>3</v>
      </c>
      <c r="AJ547" s="4" t="s">
        <v>290</v>
      </c>
      <c r="AK547" s="161" t="s">
        <v>290</v>
      </c>
      <c r="CO547" t="s">
        <v>4365</v>
      </c>
      <c r="CP547">
        <v>7.13</v>
      </c>
      <c r="CR547" t="s">
        <v>5745</v>
      </c>
      <c r="CS547" s="16" t="s">
        <v>290</v>
      </c>
      <c r="CT547" s="14">
        <v>900</v>
      </c>
      <c r="CU547" s="14">
        <v>24</v>
      </c>
      <c r="CV547" s="11">
        <v>12</v>
      </c>
      <c r="CW547" s="11" t="s">
        <v>5599</v>
      </c>
      <c r="CX547" s="103">
        <v>24</v>
      </c>
      <c r="CY547" s="11">
        <v>29.5</v>
      </c>
      <c r="CZ547" s="42">
        <v>2.75</v>
      </c>
      <c r="DA547" s="107">
        <v>900</v>
      </c>
      <c r="DB547" s="18">
        <v>41</v>
      </c>
      <c r="DC547" s="18">
        <v>5.5</v>
      </c>
      <c r="DD547" s="18">
        <v>27.25</v>
      </c>
      <c r="DE547" s="11">
        <v>2.5</v>
      </c>
      <c r="DF547" s="11">
        <v>20</v>
      </c>
      <c r="DG547" s="11">
        <v>2.625</v>
      </c>
      <c r="DH547" s="11">
        <v>35.5</v>
      </c>
      <c r="DI547" s="42">
        <v>18</v>
      </c>
      <c r="DJ547" s="11">
        <v>1775</v>
      </c>
      <c r="DK547" s="43" t="s">
        <v>5314</v>
      </c>
      <c r="DL547" s="90" t="s">
        <v>3796</v>
      </c>
      <c r="DM547" s="18">
        <v>0</v>
      </c>
      <c r="DN547" s="18" t="s">
        <v>5600</v>
      </c>
      <c r="DO547" t="s">
        <v>5084</v>
      </c>
      <c r="DP547">
        <v>16777215</v>
      </c>
      <c r="DQ547" t="s">
        <v>5598</v>
      </c>
      <c r="DR547" s="16" t="s">
        <v>290</v>
      </c>
    </row>
    <row r="548" spans="1:122" x14ac:dyDescent="0.35">
      <c r="A548" s="156" t="s">
        <v>647</v>
      </c>
      <c r="B548" s="11">
        <v>36</v>
      </c>
      <c r="C548" s="11">
        <v>10</v>
      </c>
      <c r="D548" t="s">
        <v>3</v>
      </c>
      <c r="E548" s="21" t="s">
        <v>290</v>
      </c>
      <c r="F548" s="11">
        <v>36</v>
      </c>
      <c r="G548" s="13">
        <v>35.375999999999998</v>
      </c>
      <c r="H548" s="11">
        <v>0.312</v>
      </c>
      <c r="I548" t="s">
        <v>290</v>
      </c>
      <c r="J548" s="11">
        <v>10</v>
      </c>
      <c r="K548" s="21" t="s">
        <v>290</v>
      </c>
      <c r="L548" s="11" t="s">
        <v>3</v>
      </c>
      <c r="M548" t="s">
        <v>290</v>
      </c>
      <c r="N548" s="159" t="s">
        <v>290</v>
      </c>
      <c r="P548" s="18" t="s">
        <v>290</v>
      </c>
      <c r="Q548" s="18" t="s">
        <v>290</v>
      </c>
      <c r="S548" t="s">
        <v>290</v>
      </c>
      <c r="T548" t="s">
        <v>290</v>
      </c>
      <c r="V548" t="s">
        <v>290</v>
      </c>
      <c r="X548" s="156" t="s">
        <v>647</v>
      </c>
      <c r="Y548" s="11">
        <v>36</v>
      </c>
      <c r="Z548" s="11">
        <v>10</v>
      </c>
      <c r="AA548" t="s">
        <v>3</v>
      </c>
      <c r="AB548" s="21" t="s">
        <v>290</v>
      </c>
      <c r="AC548" s="11">
        <v>36</v>
      </c>
      <c r="AD548" s="13">
        <v>35.375999999999998</v>
      </c>
      <c r="AE548" s="11">
        <v>0.312</v>
      </c>
      <c r="AF548" t="s">
        <v>290</v>
      </c>
      <c r="AG548" s="11">
        <v>10</v>
      </c>
      <c r="AH548" s="21" t="s">
        <v>290</v>
      </c>
      <c r="AI548" s="11" t="s">
        <v>3</v>
      </c>
      <c r="AJ548" t="s">
        <v>290</v>
      </c>
      <c r="AK548" s="159" t="s">
        <v>290</v>
      </c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51"/>
      <c r="CO548" t="s">
        <v>4366</v>
      </c>
      <c r="CP548">
        <v>7.13</v>
      </c>
      <c r="CR548" t="s">
        <v>5746</v>
      </c>
      <c r="CS548" s="16" t="s">
        <v>290</v>
      </c>
      <c r="CT548" s="14">
        <v>900</v>
      </c>
      <c r="CU548" s="14">
        <v>24</v>
      </c>
      <c r="CV548" s="98">
        <v>14</v>
      </c>
      <c r="CW548" s="98" t="s">
        <v>5599</v>
      </c>
      <c r="CX548" s="103">
        <v>24</v>
      </c>
      <c r="CY548" s="11">
        <v>29.5</v>
      </c>
      <c r="CZ548" s="42">
        <v>2.75</v>
      </c>
      <c r="DA548" s="107">
        <v>900</v>
      </c>
      <c r="DB548" s="18">
        <v>41</v>
      </c>
      <c r="DC548" s="18">
        <v>5.5</v>
      </c>
      <c r="DD548" s="18">
        <v>27.25</v>
      </c>
      <c r="DE548" s="11">
        <v>2.5</v>
      </c>
      <c r="DF548" s="11">
        <v>20</v>
      </c>
      <c r="DG548" s="11">
        <v>2.625</v>
      </c>
      <c r="DH548" s="11">
        <v>35.5</v>
      </c>
      <c r="DI548" s="42">
        <v>18</v>
      </c>
      <c r="DJ548" s="11" t="s">
        <v>174</v>
      </c>
      <c r="DK548" s="43" t="s">
        <v>5314</v>
      </c>
      <c r="DL548" s="90" t="s">
        <v>3796</v>
      </c>
      <c r="DM548" s="18">
        <v>0</v>
      </c>
      <c r="DN548" s="18" t="s">
        <v>5600</v>
      </c>
      <c r="DO548" t="s">
        <v>5084</v>
      </c>
      <c r="DP548">
        <v>16777215</v>
      </c>
      <c r="DQ548" t="s">
        <v>5598</v>
      </c>
      <c r="DR548" s="16" t="s">
        <v>290</v>
      </c>
    </row>
    <row r="549" spans="1:122" x14ac:dyDescent="0.35">
      <c r="A549" s="158" t="s">
        <v>648</v>
      </c>
      <c r="B549" s="11">
        <v>36</v>
      </c>
      <c r="C549" s="11">
        <v>20</v>
      </c>
      <c r="D549" t="s">
        <v>3</v>
      </c>
      <c r="E549" s="21" t="s">
        <v>290</v>
      </c>
      <c r="F549" s="11">
        <v>36</v>
      </c>
      <c r="G549" s="13">
        <v>35</v>
      </c>
      <c r="H549" s="11">
        <v>0.5</v>
      </c>
      <c r="I549" t="s">
        <v>290</v>
      </c>
      <c r="J549" s="11">
        <v>20</v>
      </c>
      <c r="K549" s="21" t="s">
        <v>290</v>
      </c>
      <c r="L549" s="1" t="s">
        <v>3</v>
      </c>
      <c r="M549" t="s">
        <v>290</v>
      </c>
      <c r="N549" s="159" t="s">
        <v>290</v>
      </c>
      <c r="P549" s="18" t="s">
        <v>290</v>
      </c>
      <c r="Q549" s="18" t="s">
        <v>290</v>
      </c>
      <c r="S549" t="s">
        <v>290</v>
      </c>
      <c r="T549" t="s">
        <v>290</v>
      </c>
      <c r="V549" t="s">
        <v>290</v>
      </c>
      <c r="X549" s="158" t="s">
        <v>648</v>
      </c>
      <c r="Y549" s="11">
        <v>36</v>
      </c>
      <c r="Z549" s="11">
        <v>20</v>
      </c>
      <c r="AA549" t="s">
        <v>3</v>
      </c>
      <c r="AB549" s="21" t="s">
        <v>290</v>
      </c>
      <c r="AC549" s="11">
        <v>36</v>
      </c>
      <c r="AD549" s="13">
        <v>35</v>
      </c>
      <c r="AE549" s="11">
        <v>0.5</v>
      </c>
      <c r="AF549" t="s">
        <v>290</v>
      </c>
      <c r="AG549" s="11">
        <v>20</v>
      </c>
      <c r="AH549" s="21" t="s">
        <v>290</v>
      </c>
      <c r="AI549" s="1" t="s">
        <v>3</v>
      </c>
      <c r="AJ549" t="s">
        <v>290</v>
      </c>
      <c r="AK549" s="159" t="s">
        <v>290</v>
      </c>
      <c r="CC549" s="4"/>
      <c r="CD549" s="51"/>
      <c r="CE549" s="51"/>
      <c r="CF549" s="51"/>
      <c r="CG549" s="51"/>
      <c r="CH549" s="51"/>
      <c r="CI549" s="51"/>
      <c r="CJ549" s="51"/>
      <c r="CK549" s="51"/>
      <c r="CO549" t="s">
        <v>4367</v>
      </c>
      <c r="CP549">
        <v>7.13</v>
      </c>
      <c r="CR549" t="s">
        <v>5747</v>
      </c>
      <c r="CS549" s="16" t="s">
        <v>290</v>
      </c>
      <c r="CT549" s="14">
        <v>900</v>
      </c>
      <c r="CU549" s="14">
        <v>24</v>
      </c>
      <c r="CV549" s="98">
        <v>16</v>
      </c>
      <c r="CW549" s="98" t="s">
        <v>5599</v>
      </c>
      <c r="CX549" s="103">
        <v>24</v>
      </c>
      <c r="CY549" s="11">
        <v>29.5</v>
      </c>
      <c r="CZ549" s="42">
        <v>2.75</v>
      </c>
      <c r="DA549" s="107">
        <v>900</v>
      </c>
      <c r="DB549" s="18">
        <v>41</v>
      </c>
      <c r="DC549" s="18">
        <v>5.5</v>
      </c>
      <c r="DD549" s="18">
        <v>27.25</v>
      </c>
      <c r="DE549" s="11">
        <v>2.5</v>
      </c>
      <c r="DF549" s="11">
        <v>20</v>
      </c>
      <c r="DG549" s="11">
        <v>2.625</v>
      </c>
      <c r="DH549" s="11">
        <v>35.5</v>
      </c>
      <c r="DI549" s="42">
        <v>18</v>
      </c>
      <c r="DJ549" s="11" t="s">
        <v>174</v>
      </c>
      <c r="DK549" s="43" t="s">
        <v>5314</v>
      </c>
      <c r="DL549" s="90" t="s">
        <v>3796</v>
      </c>
      <c r="DM549" s="18">
        <v>0</v>
      </c>
      <c r="DN549" s="18" t="s">
        <v>5600</v>
      </c>
      <c r="DO549" t="s">
        <v>5084</v>
      </c>
      <c r="DP549">
        <v>16777215</v>
      </c>
      <c r="DQ549" t="s">
        <v>5598</v>
      </c>
      <c r="DR549" s="16" t="s">
        <v>290</v>
      </c>
    </row>
    <row r="550" spans="1:122" x14ac:dyDescent="0.35">
      <c r="A550" s="158" t="s">
        <v>649</v>
      </c>
      <c r="B550" s="11">
        <v>36</v>
      </c>
      <c r="C550">
        <v>30</v>
      </c>
      <c r="D550" t="s">
        <v>3</v>
      </c>
      <c r="E550" s="21" t="s">
        <v>290</v>
      </c>
      <c r="F550" s="11">
        <v>36</v>
      </c>
      <c r="G550" s="13">
        <v>34.75</v>
      </c>
      <c r="H550" s="11">
        <v>0.625</v>
      </c>
      <c r="I550" t="s">
        <v>290</v>
      </c>
      <c r="J550">
        <v>30</v>
      </c>
      <c r="K550" s="21" t="s">
        <v>290</v>
      </c>
      <c r="L550" s="1" t="s">
        <v>3</v>
      </c>
      <c r="M550" t="s">
        <v>290</v>
      </c>
      <c r="N550" s="159" t="s">
        <v>290</v>
      </c>
      <c r="P550" s="18" t="s">
        <v>290</v>
      </c>
      <c r="Q550" s="18" t="s">
        <v>290</v>
      </c>
      <c r="S550" t="s">
        <v>290</v>
      </c>
      <c r="T550" t="s">
        <v>290</v>
      </c>
      <c r="V550" t="s">
        <v>290</v>
      </c>
      <c r="X550" s="158" t="s">
        <v>649</v>
      </c>
      <c r="Y550" s="11">
        <v>36</v>
      </c>
      <c r="Z550">
        <v>30</v>
      </c>
      <c r="AA550" t="s">
        <v>3</v>
      </c>
      <c r="AB550" s="21" t="s">
        <v>290</v>
      </c>
      <c r="AC550" s="11">
        <v>36</v>
      </c>
      <c r="AD550" s="13">
        <v>34.75</v>
      </c>
      <c r="AE550" s="11">
        <v>0.625</v>
      </c>
      <c r="AF550" t="s">
        <v>290</v>
      </c>
      <c r="AG550">
        <v>30</v>
      </c>
      <c r="AH550" s="21" t="s">
        <v>290</v>
      </c>
      <c r="AI550" s="1" t="s">
        <v>3</v>
      </c>
      <c r="AJ550" t="s">
        <v>290</v>
      </c>
      <c r="AK550" s="159" t="s">
        <v>290</v>
      </c>
      <c r="CO550" t="s">
        <v>4368</v>
      </c>
      <c r="CP550">
        <v>7.13</v>
      </c>
      <c r="CR550" t="s">
        <v>5748</v>
      </c>
      <c r="CS550" s="16" t="s">
        <v>290</v>
      </c>
      <c r="CT550" s="14">
        <v>900</v>
      </c>
      <c r="CU550" s="14">
        <v>24</v>
      </c>
      <c r="CV550" s="98">
        <v>18</v>
      </c>
      <c r="CW550" s="98" t="s">
        <v>5599</v>
      </c>
      <c r="CX550" s="103">
        <v>24</v>
      </c>
      <c r="CY550" s="11">
        <v>29.5</v>
      </c>
      <c r="CZ550" s="42">
        <v>2.75</v>
      </c>
      <c r="DA550" s="107">
        <v>900</v>
      </c>
      <c r="DB550" s="18">
        <v>41</v>
      </c>
      <c r="DC550" s="18">
        <v>5.5</v>
      </c>
      <c r="DD550" s="18">
        <v>27.25</v>
      </c>
      <c r="DE550" s="11">
        <v>2.5</v>
      </c>
      <c r="DF550" s="11">
        <v>20</v>
      </c>
      <c r="DG550" s="11">
        <v>2.625</v>
      </c>
      <c r="DH550" s="11">
        <v>35.5</v>
      </c>
      <c r="DI550" s="42">
        <v>18</v>
      </c>
      <c r="DJ550" s="11" t="s">
        <v>174</v>
      </c>
      <c r="DK550" s="43" t="s">
        <v>5314</v>
      </c>
      <c r="DL550" s="90" t="s">
        <v>3796</v>
      </c>
      <c r="DM550" s="18">
        <v>0</v>
      </c>
      <c r="DN550" s="18" t="s">
        <v>5600</v>
      </c>
      <c r="DO550" t="s">
        <v>5084</v>
      </c>
      <c r="DP550">
        <v>16777215</v>
      </c>
      <c r="DQ550" t="s">
        <v>5598</v>
      </c>
      <c r="DR550" s="16" t="s">
        <v>290</v>
      </c>
    </row>
    <row r="551" spans="1:122" x14ac:dyDescent="0.35">
      <c r="A551" s="158" t="s">
        <v>650</v>
      </c>
      <c r="B551" s="11">
        <v>36</v>
      </c>
      <c r="C551">
        <v>40</v>
      </c>
      <c r="D551" t="s">
        <v>3</v>
      </c>
      <c r="E551" s="21" t="s">
        <v>290</v>
      </c>
      <c r="F551" s="11">
        <v>36</v>
      </c>
      <c r="G551" s="13">
        <v>34.5</v>
      </c>
      <c r="H551" s="11">
        <v>0.75</v>
      </c>
      <c r="I551" t="s">
        <v>290</v>
      </c>
      <c r="J551">
        <v>40</v>
      </c>
      <c r="K551" s="21" t="s">
        <v>290</v>
      </c>
      <c r="L551" s="1" t="s">
        <v>3</v>
      </c>
      <c r="M551" t="s">
        <v>290</v>
      </c>
      <c r="N551" s="159" t="s">
        <v>290</v>
      </c>
      <c r="P551" s="18" t="s">
        <v>290</v>
      </c>
      <c r="Q551" s="18" t="s">
        <v>290</v>
      </c>
      <c r="S551" t="s">
        <v>290</v>
      </c>
      <c r="T551" t="s">
        <v>290</v>
      </c>
      <c r="V551" t="s">
        <v>290</v>
      </c>
      <c r="X551" s="158" t="s">
        <v>650</v>
      </c>
      <c r="Y551" s="11">
        <v>36</v>
      </c>
      <c r="Z551">
        <v>40</v>
      </c>
      <c r="AA551" t="s">
        <v>3</v>
      </c>
      <c r="AB551" s="21" t="s">
        <v>290</v>
      </c>
      <c r="AC551" s="11">
        <v>36</v>
      </c>
      <c r="AD551" s="13">
        <v>34.5</v>
      </c>
      <c r="AE551" s="11">
        <v>0.75</v>
      </c>
      <c r="AF551" t="s">
        <v>290</v>
      </c>
      <c r="AG551">
        <v>40</v>
      </c>
      <c r="AH551" s="21" t="s">
        <v>290</v>
      </c>
      <c r="AI551" s="1" t="s">
        <v>3</v>
      </c>
      <c r="AJ551" t="s">
        <v>290</v>
      </c>
      <c r="AK551" s="159" t="s">
        <v>290</v>
      </c>
      <c r="CO551" t="s">
        <v>4369</v>
      </c>
      <c r="CP551">
        <v>7.13</v>
      </c>
      <c r="CR551" t="s">
        <v>5749</v>
      </c>
      <c r="CS551" s="16" t="s">
        <v>290</v>
      </c>
      <c r="CT551" s="14">
        <v>900</v>
      </c>
      <c r="CU551" s="14">
        <v>24</v>
      </c>
      <c r="CV551" s="99">
        <v>20</v>
      </c>
      <c r="CW551" s="98" t="s">
        <v>5599</v>
      </c>
      <c r="CX551" s="103">
        <v>24</v>
      </c>
      <c r="CY551" s="11">
        <v>29.5</v>
      </c>
      <c r="CZ551" s="42">
        <v>2.75</v>
      </c>
      <c r="DA551" s="107">
        <v>900</v>
      </c>
      <c r="DB551" s="18">
        <v>41</v>
      </c>
      <c r="DC551" s="18">
        <v>5.5</v>
      </c>
      <c r="DD551" s="18">
        <v>27.25</v>
      </c>
      <c r="DE551" s="11">
        <v>2.5</v>
      </c>
      <c r="DF551" s="11">
        <v>20</v>
      </c>
      <c r="DG551" s="11">
        <v>2.625</v>
      </c>
      <c r="DH551" s="11">
        <v>35.5</v>
      </c>
      <c r="DI551" s="42">
        <v>18</v>
      </c>
      <c r="DJ551" s="2" t="s">
        <v>174</v>
      </c>
      <c r="DK551" s="43" t="s">
        <v>5314</v>
      </c>
      <c r="DL551" s="90" t="s">
        <v>3796</v>
      </c>
      <c r="DM551" s="18">
        <v>0</v>
      </c>
      <c r="DN551" s="18" t="s">
        <v>5600</v>
      </c>
      <c r="DO551" t="s">
        <v>5084</v>
      </c>
      <c r="DP551">
        <v>16777215</v>
      </c>
      <c r="DQ551" t="s">
        <v>5598</v>
      </c>
      <c r="DR551" s="16" t="s">
        <v>290</v>
      </c>
    </row>
    <row r="552" spans="1:122" x14ac:dyDescent="0.35">
      <c r="A552" s="158" t="s">
        <v>6732</v>
      </c>
      <c r="B552" s="11">
        <v>36</v>
      </c>
      <c r="C552" t="s">
        <v>6422</v>
      </c>
      <c r="D552" t="s">
        <v>3</v>
      </c>
      <c r="E552" s="21" t="s">
        <v>290</v>
      </c>
      <c r="F552" s="11">
        <v>36</v>
      </c>
      <c r="G552" s="13">
        <v>35.25</v>
      </c>
      <c r="H552" s="11">
        <v>0.375</v>
      </c>
      <c r="I552" t="s">
        <v>6422</v>
      </c>
      <c r="J552">
        <v>1</v>
      </c>
      <c r="K552" s="21" t="s">
        <v>290</v>
      </c>
      <c r="L552" s="1" t="s">
        <v>3</v>
      </c>
      <c r="M552" t="s">
        <v>290</v>
      </c>
      <c r="N552" s="159" t="s">
        <v>290</v>
      </c>
      <c r="P552" s="18" t="s">
        <v>290</v>
      </c>
      <c r="Q552" s="18" t="s">
        <v>290</v>
      </c>
      <c r="S552" t="s">
        <v>290</v>
      </c>
      <c r="T552" t="s">
        <v>290</v>
      </c>
      <c r="V552" t="s">
        <v>290</v>
      </c>
      <c r="X552" s="158" t="s">
        <v>6732</v>
      </c>
      <c r="Y552" s="11">
        <v>36</v>
      </c>
      <c r="Z552" t="s">
        <v>6422</v>
      </c>
      <c r="AA552" t="s">
        <v>3</v>
      </c>
      <c r="AB552" s="21" t="s">
        <v>290</v>
      </c>
      <c r="AC552" s="11">
        <v>36</v>
      </c>
      <c r="AD552" s="13">
        <v>35.25</v>
      </c>
      <c r="AE552" s="11">
        <v>0.375</v>
      </c>
      <c r="AF552" t="s">
        <v>6422</v>
      </c>
      <c r="AG552">
        <v>1</v>
      </c>
      <c r="AH552" s="21" t="s">
        <v>290</v>
      </c>
      <c r="AI552" s="1" t="s">
        <v>3</v>
      </c>
      <c r="AJ552" t="s">
        <v>290</v>
      </c>
      <c r="AK552" s="159" t="s">
        <v>290</v>
      </c>
      <c r="CO552" t="s">
        <v>4370</v>
      </c>
      <c r="CP552">
        <v>7.13</v>
      </c>
      <c r="CR552" t="s">
        <v>5750</v>
      </c>
      <c r="CS552" s="16" t="s">
        <v>290</v>
      </c>
      <c r="CT552" s="14">
        <v>1500</v>
      </c>
      <c r="CU552" s="14">
        <v>1</v>
      </c>
      <c r="CV552" s="11">
        <v>9</v>
      </c>
      <c r="CW552" s="11" t="s">
        <v>5599</v>
      </c>
      <c r="CX552" s="103">
        <v>1</v>
      </c>
      <c r="CY552" s="11">
        <v>2.0625</v>
      </c>
      <c r="CZ552" s="42">
        <v>0.53125</v>
      </c>
      <c r="DA552" s="107">
        <v>1500</v>
      </c>
      <c r="DB552" s="18">
        <v>5.875</v>
      </c>
      <c r="DC552" s="18">
        <v>1.125</v>
      </c>
      <c r="DD552" s="18">
        <v>2</v>
      </c>
      <c r="DE552" s="11">
        <v>0.875</v>
      </c>
      <c r="DF552" s="11">
        <v>4</v>
      </c>
      <c r="DG552" s="11">
        <v>1</v>
      </c>
      <c r="DH552" s="11">
        <v>4</v>
      </c>
      <c r="DI552" s="42">
        <v>90</v>
      </c>
      <c r="DJ552" s="11">
        <v>15</v>
      </c>
      <c r="DK552" s="43" t="s">
        <v>5320</v>
      </c>
      <c r="DL552" s="90" t="s">
        <v>3796</v>
      </c>
      <c r="DM552" s="18">
        <v>0</v>
      </c>
      <c r="DN552" s="18" t="s">
        <v>5600</v>
      </c>
      <c r="DO552" t="s">
        <v>5069</v>
      </c>
      <c r="DP552">
        <v>65280</v>
      </c>
      <c r="DQ552" t="s">
        <v>5598</v>
      </c>
      <c r="DR552" s="16" t="s">
        <v>290</v>
      </c>
    </row>
    <row r="553" spans="1:122" x14ac:dyDescent="0.35">
      <c r="A553" s="160" t="s">
        <v>651</v>
      </c>
      <c r="B553" s="2">
        <v>36</v>
      </c>
      <c r="C553" s="2" t="s">
        <v>272</v>
      </c>
      <c r="D553" s="4" t="s">
        <v>3</v>
      </c>
      <c r="E553" s="22" t="s">
        <v>290</v>
      </c>
      <c r="F553" s="2">
        <v>36</v>
      </c>
      <c r="G553" s="5">
        <v>35</v>
      </c>
      <c r="H553" s="2">
        <v>0.5</v>
      </c>
      <c r="I553" s="4" t="s">
        <v>272</v>
      </c>
      <c r="J553" s="2">
        <v>2</v>
      </c>
      <c r="K553" s="22" t="s">
        <v>290</v>
      </c>
      <c r="L553" s="6" t="s">
        <v>3</v>
      </c>
      <c r="M553" s="4" t="s">
        <v>290</v>
      </c>
      <c r="N553" s="161" t="s">
        <v>290</v>
      </c>
      <c r="P553" s="18" t="s">
        <v>290</v>
      </c>
      <c r="Q553" s="18" t="s">
        <v>290</v>
      </c>
      <c r="S553" t="s">
        <v>290</v>
      </c>
      <c r="T553" t="s">
        <v>290</v>
      </c>
      <c r="V553" t="s">
        <v>290</v>
      </c>
      <c r="X553" s="160" t="s">
        <v>651</v>
      </c>
      <c r="Y553" s="2">
        <v>36</v>
      </c>
      <c r="Z553" s="2" t="s">
        <v>272</v>
      </c>
      <c r="AA553" s="4" t="s">
        <v>3</v>
      </c>
      <c r="AB553" s="22" t="s">
        <v>290</v>
      </c>
      <c r="AC553" s="2">
        <v>36</v>
      </c>
      <c r="AD553" s="5">
        <v>35</v>
      </c>
      <c r="AE553" s="2">
        <v>0.5</v>
      </c>
      <c r="AF553" s="4" t="s">
        <v>272</v>
      </c>
      <c r="AG553" s="2">
        <v>2</v>
      </c>
      <c r="AH553" s="22" t="s">
        <v>290</v>
      </c>
      <c r="AI553" s="6" t="s">
        <v>3</v>
      </c>
      <c r="AJ553" s="4" t="s">
        <v>290</v>
      </c>
      <c r="AK553" s="161" t="s">
        <v>290</v>
      </c>
      <c r="CO553" t="s">
        <v>4371</v>
      </c>
      <c r="CP553">
        <v>7.13</v>
      </c>
      <c r="CR553" t="s">
        <v>5751</v>
      </c>
      <c r="CS553" s="16" t="s">
        <v>290</v>
      </c>
      <c r="CT553" s="14">
        <v>1500</v>
      </c>
      <c r="CU553" s="14">
        <v>1.25</v>
      </c>
      <c r="CV553" s="11">
        <v>9</v>
      </c>
      <c r="CW553" s="11" t="s">
        <v>5599</v>
      </c>
      <c r="CX553" s="103">
        <v>1.25</v>
      </c>
      <c r="CY553" s="11">
        <v>2.5</v>
      </c>
      <c r="CZ553" s="42">
        <v>0.625</v>
      </c>
      <c r="DA553" s="107">
        <v>1500</v>
      </c>
      <c r="DB553" s="18">
        <v>6.25</v>
      </c>
      <c r="DC553" s="18">
        <v>1.125</v>
      </c>
      <c r="DD553" s="18">
        <v>2.5</v>
      </c>
      <c r="DE553" s="11">
        <v>0.875</v>
      </c>
      <c r="DF553" s="11">
        <v>4</v>
      </c>
      <c r="DG553" s="11">
        <v>1</v>
      </c>
      <c r="DH553" s="11">
        <v>4.3780000000000001</v>
      </c>
      <c r="DI553" s="42">
        <v>90</v>
      </c>
      <c r="DJ553" s="11">
        <v>18</v>
      </c>
      <c r="DK553" s="43" t="s">
        <v>5322</v>
      </c>
      <c r="DL553" s="90" t="s">
        <v>3796</v>
      </c>
      <c r="DM553" s="18">
        <v>0</v>
      </c>
      <c r="DN553" s="18" t="s">
        <v>5600</v>
      </c>
      <c r="DO553" t="s">
        <v>5072</v>
      </c>
      <c r="DP553">
        <v>12800</v>
      </c>
      <c r="DQ553" t="s">
        <v>5598</v>
      </c>
      <c r="DR553" s="16" t="s">
        <v>290</v>
      </c>
    </row>
    <row r="554" spans="1:122" x14ac:dyDescent="0.35">
      <c r="A554" s="158" t="s">
        <v>652</v>
      </c>
      <c r="B554" s="11">
        <v>42</v>
      </c>
      <c r="C554">
        <v>30</v>
      </c>
      <c r="D554" t="s">
        <v>3</v>
      </c>
      <c r="E554" s="21" t="s">
        <v>290</v>
      </c>
      <c r="F554" s="11">
        <v>42</v>
      </c>
      <c r="G554" s="13">
        <v>41.25</v>
      </c>
      <c r="H554" s="11">
        <v>0.375</v>
      </c>
      <c r="I554" t="s">
        <v>290</v>
      </c>
      <c r="J554">
        <v>30</v>
      </c>
      <c r="K554" s="21" t="s">
        <v>290</v>
      </c>
      <c r="L554" s="1" t="s">
        <v>3</v>
      </c>
      <c r="M554" t="s">
        <v>290</v>
      </c>
      <c r="N554" s="159" t="s">
        <v>290</v>
      </c>
      <c r="P554" s="18" t="s">
        <v>290</v>
      </c>
      <c r="Q554" s="18" t="s">
        <v>290</v>
      </c>
      <c r="S554" t="s">
        <v>290</v>
      </c>
      <c r="T554" t="s">
        <v>290</v>
      </c>
      <c r="V554" t="s">
        <v>290</v>
      </c>
      <c r="X554" s="158" t="s">
        <v>652</v>
      </c>
      <c r="Y554" s="11">
        <v>42</v>
      </c>
      <c r="Z554">
        <v>30</v>
      </c>
      <c r="AA554" t="s">
        <v>3</v>
      </c>
      <c r="AB554" s="21" t="s">
        <v>290</v>
      </c>
      <c r="AC554" s="11">
        <v>42</v>
      </c>
      <c r="AD554" s="13">
        <v>41.25</v>
      </c>
      <c r="AE554" s="11">
        <v>0.375</v>
      </c>
      <c r="AF554" t="s">
        <v>290</v>
      </c>
      <c r="AG554">
        <v>30</v>
      </c>
      <c r="AH554" s="21" t="s">
        <v>290</v>
      </c>
      <c r="AI554" s="1" t="s">
        <v>3</v>
      </c>
      <c r="AJ554" t="s">
        <v>290</v>
      </c>
      <c r="AK554" s="159" t="s">
        <v>290</v>
      </c>
      <c r="CO554" t="s">
        <v>4372</v>
      </c>
      <c r="CP554">
        <v>7.13</v>
      </c>
      <c r="CR554" t="s">
        <v>5752</v>
      </c>
      <c r="CS554" s="16" t="s">
        <v>290</v>
      </c>
      <c r="CT554" s="14">
        <v>1500</v>
      </c>
      <c r="CU554" s="14">
        <v>1.5</v>
      </c>
      <c r="CV554" s="11">
        <v>9</v>
      </c>
      <c r="CW554" s="11" t="s">
        <v>5599</v>
      </c>
      <c r="CX554" s="103">
        <v>1.5</v>
      </c>
      <c r="CY554" s="11">
        <v>2.75</v>
      </c>
      <c r="CZ554" s="42">
        <v>0.625</v>
      </c>
      <c r="DA554" s="107">
        <v>1500</v>
      </c>
      <c r="DB554" s="18">
        <v>7</v>
      </c>
      <c r="DC554" s="18">
        <v>1.25</v>
      </c>
      <c r="DD554" s="18">
        <v>2.875</v>
      </c>
      <c r="DE554" s="11">
        <v>1</v>
      </c>
      <c r="DF554" s="11">
        <v>4</v>
      </c>
      <c r="DG554" s="11">
        <v>1.125</v>
      </c>
      <c r="DH554" s="11">
        <v>4.875</v>
      </c>
      <c r="DI554" s="42">
        <v>90</v>
      </c>
      <c r="DJ554" s="11">
        <v>23</v>
      </c>
      <c r="DK554" s="43" t="s">
        <v>5324</v>
      </c>
      <c r="DL554" s="90" t="s">
        <v>3796</v>
      </c>
      <c r="DM554" s="18">
        <v>0</v>
      </c>
      <c r="DN554" s="18" t="s">
        <v>5600</v>
      </c>
      <c r="DO554" t="s">
        <v>5075</v>
      </c>
      <c r="DP554">
        <v>11861940</v>
      </c>
      <c r="DQ554" t="s">
        <v>5598</v>
      </c>
      <c r="DR554" s="16" t="s">
        <v>290</v>
      </c>
    </row>
    <row r="555" spans="1:122" x14ac:dyDescent="0.35">
      <c r="A555" s="158" t="s">
        <v>653</v>
      </c>
      <c r="B555" s="11">
        <v>42</v>
      </c>
      <c r="C555">
        <v>60</v>
      </c>
      <c r="D555" t="s">
        <v>3</v>
      </c>
      <c r="E555" s="21" t="s">
        <v>290</v>
      </c>
      <c r="F555" s="11">
        <v>42</v>
      </c>
      <c r="G555" s="13">
        <v>41</v>
      </c>
      <c r="H555" s="11">
        <v>0.5</v>
      </c>
      <c r="I555" t="s">
        <v>290</v>
      </c>
      <c r="J555">
        <v>60</v>
      </c>
      <c r="K555" s="21" t="s">
        <v>290</v>
      </c>
      <c r="L555" s="1" t="s">
        <v>3</v>
      </c>
      <c r="M555" t="s">
        <v>290</v>
      </c>
      <c r="N555" s="159" t="s">
        <v>290</v>
      </c>
      <c r="P555" s="18" t="s">
        <v>290</v>
      </c>
      <c r="Q555" s="18" t="s">
        <v>290</v>
      </c>
      <c r="S555" t="s">
        <v>290</v>
      </c>
      <c r="T555" t="s">
        <v>290</v>
      </c>
      <c r="V555" t="s">
        <v>290</v>
      </c>
      <c r="X555" s="158" t="s">
        <v>653</v>
      </c>
      <c r="Y555" s="11">
        <v>42</v>
      </c>
      <c r="Z555">
        <v>60</v>
      </c>
      <c r="AA555" t="s">
        <v>3</v>
      </c>
      <c r="AB555" s="21" t="s">
        <v>290</v>
      </c>
      <c r="AC555" s="11">
        <v>42</v>
      </c>
      <c r="AD555" s="13">
        <v>41</v>
      </c>
      <c r="AE555" s="11">
        <v>0.5</v>
      </c>
      <c r="AF555" t="s">
        <v>290</v>
      </c>
      <c r="AG555">
        <v>60</v>
      </c>
      <c r="AH555" s="21" t="s">
        <v>290</v>
      </c>
      <c r="AI555" s="1" t="s">
        <v>3</v>
      </c>
      <c r="AJ555" t="s">
        <v>290</v>
      </c>
      <c r="AK555" s="159" t="s">
        <v>290</v>
      </c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51"/>
      <c r="CO555" t="s">
        <v>4373</v>
      </c>
      <c r="CP555">
        <v>7.13</v>
      </c>
      <c r="CR555" t="s">
        <v>5753</v>
      </c>
      <c r="CS555" s="16" t="s">
        <v>290</v>
      </c>
      <c r="CT555" s="14">
        <v>1500</v>
      </c>
      <c r="CU555" s="14">
        <v>2</v>
      </c>
      <c r="CV555" s="11">
        <v>9</v>
      </c>
      <c r="CW555" s="11" t="s">
        <v>5599</v>
      </c>
      <c r="CX555" s="103">
        <v>2</v>
      </c>
      <c r="CY555" s="11">
        <v>4.125</v>
      </c>
      <c r="CZ555" s="42">
        <v>1.0625</v>
      </c>
      <c r="DA555" s="107">
        <v>1500</v>
      </c>
      <c r="DB555" s="18">
        <v>8.5</v>
      </c>
      <c r="DC555" s="18">
        <v>1.5</v>
      </c>
      <c r="DD555" s="18">
        <v>3.625</v>
      </c>
      <c r="DE555" s="11">
        <v>0.875</v>
      </c>
      <c r="DF555" s="11">
        <v>8</v>
      </c>
      <c r="DG555" s="11">
        <v>1</v>
      </c>
      <c r="DH555" s="11">
        <v>6.5</v>
      </c>
      <c r="DI555" s="42">
        <v>45</v>
      </c>
      <c r="DJ555" s="11">
        <v>44</v>
      </c>
      <c r="DK555" s="43" t="s">
        <v>5326</v>
      </c>
      <c r="DL555" s="90" t="s">
        <v>3796</v>
      </c>
      <c r="DM555" s="18">
        <v>0</v>
      </c>
      <c r="DN555" s="18" t="s">
        <v>5600</v>
      </c>
      <c r="DO555" t="s">
        <v>5078</v>
      </c>
      <c r="DP555">
        <v>1262987</v>
      </c>
      <c r="DQ555" t="s">
        <v>5598</v>
      </c>
      <c r="DR555" s="16" t="s">
        <v>290</v>
      </c>
    </row>
    <row r="556" spans="1:122" x14ac:dyDescent="0.35">
      <c r="A556" s="158" t="s">
        <v>6733</v>
      </c>
      <c r="B556" s="11">
        <v>42</v>
      </c>
      <c r="C556" t="s">
        <v>6422</v>
      </c>
      <c r="D556" t="s">
        <v>3</v>
      </c>
      <c r="E556" s="21" t="s">
        <v>290</v>
      </c>
      <c r="F556" s="11">
        <v>42</v>
      </c>
      <c r="G556" s="13">
        <v>41.25</v>
      </c>
      <c r="H556" s="11">
        <v>0.375</v>
      </c>
      <c r="I556" t="s">
        <v>6422</v>
      </c>
      <c r="J556">
        <v>1</v>
      </c>
      <c r="K556" s="21" t="s">
        <v>290</v>
      </c>
      <c r="L556" s="1" t="s">
        <v>3</v>
      </c>
      <c r="M556" t="s">
        <v>290</v>
      </c>
      <c r="N556" s="159" t="s">
        <v>290</v>
      </c>
      <c r="P556" s="18" t="s">
        <v>290</v>
      </c>
      <c r="Q556" s="18" t="s">
        <v>290</v>
      </c>
      <c r="S556" t="s">
        <v>290</v>
      </c>
      <c r="T556" t="s">
        <v>290</v>
      </c>
      <c r="V556" t="s">
        <v>290</v>
      </c>
      <c r="X556" s="158" t="s">
        <v>6733</v>
      </c>
      <c r="Y556" s="11">
        <v>42</v>
      </c>
      <c r="Z556" t="s">
        <v>6422</v>
      </c>
      <c r="AA556" t="s">
        <v>3</v>
      </c>
      <c r="AB556" s="21" t="s">
        <v>290</v>
      </c>
      <c r="AC556" s="11">
        <v>42</v>
      </c>
      <c r="AD556" s="13">
        <v>41.25</v>
      </c>
      <c r="AE556" s="11">
        <v>0.375</v>
      </c>
      <c r="AF556" t="s">
        <v>6422</v>
      </c>
      <c r="AG556">
        <v>1</v>
      </c>
      <c r="AH556" s="21" t="s">
        <v>290</v>
      </c>
      <c r="AI556" s="1" t="s">
        <v>3</v>
      </c>
      <c r="AJ556" t="s">
        <v>290</v>
      </c>
      <c r="AK556" s="159" t="s">
        <v>290</v>
      </c>
      <c r="CC556" s="4"/>
      <c r="CD556" s="51"/>
      <c r="CE556" s="51"/>
      <c r="CF556" s="51"/>
      <c r="CG556" s="51"/>
      <c r="CH556" s="51"/>
      <c r="CI556" s="51"/>
      <c r="CJ556" s="51"/>
      <c r="CK556" s="51"/>
      <c r="CO556" t="s">
        <v>4374</v>
      </c>
      <c r="CP556">
        <v>7.13</v>
      </c>
      <c r="CR556" t="s">
        <v>5754</v>
      </c>
      <c r="CS556" s="16" t="s">
        <v>290</v>
      </c>
      <c r="CT556" s="14">
        <v>1500</v>
      </c>
      <c r="CU556" s="14">
        <v>2.5</v>
      </c>
      <c r="CV556" s="11">
        <v>12</v>
      </c>
      <c r="CW556" s="11" t="s">
        <v>5599</v>
      </c>
      <c r="CX556" s="103">
        <v>2.5</v>
      </c>
      <c r="CY556" s="11">
        <v>4.875</v>
      </c>
      <c r="CZ556" s="42">
        <v>1.1875</v>
      </c>
      <c r="DA556" s="107">
        <v>1500</v>
      </c>
      <c r="DB556" s="18">
        <v>9.625</v>
      </c>
      <c r="DC556" s="18">
        <v>1.625</v>
      </c>
      <c r="DD556" s="18">
        <v>4.125</v>
      </c>
      <c r="DE556" s="11">
        <v>1</v>
      </c>
      <c r="DF556" s="11">
        <v>8</v>
      </c>
      <c r="DG556" s="11">
        <v>1.125</v>
      </c>
      <c r="DH556" s="11">
        <v>7.5</v>
      </c>
      <c r="DI556" s="42">
        <v>45</v>
      </c>
      <c r="DJ556" s="11">
        <v>72</v>
      </c>
      <c r="DK556" s="43" t="s">
        <v>5328</v>
      </c>
      <c r="DL556" s="90" t="s">
        <v>3796</v>
      </c>
      <c r="DM556" s="18">
        <v>0</v>
      </c>
      <c r="DN556" s="18" t="s">
        <v>5600</v>
      </c>
      <c r="DO556" t="s">
        <v>5081</v>
      </c>
      <c r="DP556">
        <v>7448044</v>
      </c>
      <c r="DQ556" t="s">
        <v>5598</v>
      </c>
      <c r="DR556" s="16" t="s">
        <v>290</v>
      </c>
    </row>
    <row r="557" spans="1:122" x14ac:dyDescent="0.35">
      <c r="A557" s="160" t="s">
        <v>654</v>
      </c>
      <c r="B557" s="2">
        <v>42</v>
      </c>
      <c r="C557" s="2" t="s">
        <v>272</v>
      </c>
      <c r="D557" s="4" t="s">
        <v>3</v>
      </c>
      <c r="E557" s="22" t="s">
        <v>290</v>
      </c>
      <c r="F557" s="2">
        <v>42</v>
      </c>
      <c r="G557" s="5">
        <v>41</v>
      </c>
      <c r="H557" s="2">
        <v>0.5</v>
      </c>
      <c r="I557" s="4" t="s">
        <v>272</v>
      </c>
      <c r="J557" s="2">
        <v>2</v>
      </c>
      <c r="K557" s="22" t="s">
        <v>290</v>
      </c>
      <c r="L557" s="6" t="s">
        <v>3</v>
      </c>
      <c r="M557" s="4" t="s">
        <v>290</v>
      </c>
      <c r="N557" s="161" t="s">
        <v>290</v>
      </c>
      <c r="P557" s="18" t="s">
        <v>290</v>
      </c>
      <c r="Q557" s="18" t="s">
        <v>290</v>
      </c>
      <c r="S557" t="s">
        <v>290</v>
      </c>
      <c r="T557" t="s">
        <v>290</v>
      </c>
      <c r="V557" t="s">
        <v>290</v>
      </c>
      <c r="X557" s="160" t="s">
        <v>654</v>
      </c>
      <c r="Y557" s="2">
        <v>42</v>
      </c>
      <c r="Z557" s="2" t="s">
        <v>272</v>
      </c>
      <c r="AA557" s="4" t="s">
        <v>3</v>
      </c>
      <c r="AB557" s="22" t="s">
        <v>290</v>
      </c>
      <c r="AC557" s="2">
        <v>42</v>
      </c>
      <c r="AD557" s="5">
        <v>41</v>
      </c>
      <c r="AE557" s="2">
        <v>0.5</v>
      </c>
      <c r="AF557" s="4" t="s">
        <v>272</v>
      </c>
      <c r="AG557" s="2">
        <v>2</v>
      </c>
      <c r="AH557" s="22" t="s">
        <v>290</v>
      </c>
      <c r="AI557" s="6" t="s">
        <v>3</v>
      </c>
      <c r="AJ557" s="4" t="s">
        <v>290</v>
      </c>
      <c r="AK557" s="161" t="s">
        <v>290</v>
      </c>
      <c r="CO557" t="s">
        <v>4375</v>
      </c>
      <c r="CP557">
        <v>7.13</v>
      </c>
      <c r="CR557" t="s">
        <v>5755</v>
      </c>
      <c r="CS557" s="16" t="s">
        <v>290</v>
      </c>
      <c r="CT557" s="14">
        <v>1500</v>
      </c>
      <c r="CU557" s="14">
        <v>3</v>
      </c>
      <c r="CV557" s="11">
        <v>12</v>
      </c>
      <c r="CW557" s="11" t="s">
        <v>5599</v>
      </c>
      <c r="CX557" s="103">
        <v>3</v>
      </c>
      <c r="CY557" s="11">
        <v>5.25</v>
      </c>
      <c r="CZ557" s="42">
        <v>1.125</v>
      </c>
      <c r="DA557" s="107">
        <v>1500</v>
      </c>
      <c r="DB557" s="18">
        <v>10.5</v>
      </c>
      <c r="DC557" s="14">
        <v>1.875</v>
      </c>
      <c r="DD557" s="18">
        <v>5</v>
      </c>
      <c r="DE557" s="11">
        <v>1.125</v>
      </c>
      <c r="DF557" s="11">
        <v>8</v>
      </c>
      <c r="DG557" s="11">
        <v>1.25</v>
      </c>
      <c r="DH557" s="11">
        <v>8</v>
      </c>
      <c r="DI557" s="42">
        <v>45</v>
      </c>
      <c r="DJ557" s="11">
        <v>84</v>
      </c>
      <c r="DK557" s="43" t="s">
        <v>5330</v>
      </c>
      <c r="DL557" s="90" t="s">
        <v>3796</v>
      </c>
      <c r="DM557" s="18">
        <v>0</v>
      </c>
      <c r="DN557" s="18" t="s">
        <v>5600</v>
      </c>
      <c r="DO557" t="s">
        <v>5084</v>
      </c>
      <c r="DP557">
        <v>16777215</v>
      </c>
      <c r="DQ557" t="s">
        <v>5598</v>
      </c>
      <c r="DR557" s="16" t="s">
        <v>290</v>
      </c>
    </row>
    <row r="558" spans="1:122" x14ac:dyDescent="0.35">
      <c r="A558" s="158" t="s">
        <v>655</v>
      </c>
      <c r="B558" s="11">
        <v>48.000000000000007</v>
      </c>
      <c r="C558">
        <v>30</v>
      </c>
      <c r="D558" t="s">
        <v>3</v>
      </c>
      <c r="E558" s="21" t="s">
        <v>290</v>
      </c>
      <c r="F558" s="11">
        <v>48.000000000000007</v>
      </c>
      <c r="G558" s="13">
        <v>47.250000000000007</v>
      </c>
      <c r="H558" s="11">
        <v>0.375</v>
      </c>
      <c r="I558" t="s">
        <v>290</v>
      </c>
      <c r="J558">
        <v>30</v>
      </c>
      <c r="K558" s="21" t="s">
        <v>290</v>
      </c>
      <c r="L558" s="1" t="s">
        <v>3</v>
      </c>
      <c r="M558" t="s">
        <v>290</v>
      </c>
      <c r="N558" s="159" t="s">
        <v>290</v>
      </c>
      <c r="P558" s="18" t="s">
        <v>290</v>
      </c>
      <c r="Q558" s="18" t="s">
        <v>290</v>
      </c>
      <c r="S558" t="s">
        <v>290</v>
      </c>
      <c r="T558" t="s">
        <v>290</v>
      </c>
      <c r="V558" t="s">
        <v>290</v>
      </c>
      <c r="X558" s="158" t="s">
        <v>655</v>
      </c>
      <c r="Y558" s="11">
        <v>48.000000000000007</v>
      </c>
      <c r="Z558">
        <v>30</v>
      </c>
      <c r="AA558" t="s">
        <v>3</v>
      </c>
      <c r="AB558" s="21" t="s">
        <v>290</v>
      </c>
      <c r="AC558" s="11">
        <v>48.000000000000007</v>
      </c>
      <c r="AD558" s="13">
        <v>47.250000000000007</v>
      </c>
      <c r="AE558" s="11">
        <v>0.375</v>
      </c>
      <c r="AF558" t="s">
        <v>290</v>
      </c>
      <c r="AG558">
        <v>30</v>
      </c>
      <c r="AH558" s="21" t="s">
        <v>290</v>
      </c>
      <c r="AI558" s="1" t="s">
        <v>3</v>
      </c>
      <c r="AJ558" t="s">
        <v>290</v>
      </c>
      <c r="AK558" s="159" t="s">
        <v>290</v>
      </c>
      <c r="CO558" t="s">
        <v>4376</v>
      </c>
      <c r="CP558">
        <v>7.13</v>
      </c>
      <c r="CR558" t="s">
        <v>5756</v>
      </c>
      <c r="CS558" s="16" t="s">
        <v>290</v>
      </c>
      <c r="CT558" s="14">
        <v>1500</v>
      </c>
      <c r="CU558" s="14">
        <v>4</v>
      </c>
      <c r="CV558" s="11">
        <v>12</v>
      </c>
      <c r="CW558" s="11" t="s">
        <v>5599</v>
      </c>
      <c r="CX558" s="103">
        <v>4</v>
      </c>
      <c r="CY558" s="11">
        <v>6.375</v>
      </c>
      <c r="CZ558" s="42">
        <v>1.1875</v>
      </c>
      <c r="DA558" s="107">
        <v>1500</v>
      </c>
      <c r="DB558" s="18">
        <v>12.25</v>
      </c>
      <c r="DC558" s="18">
        <v>2.125</v>
      </c>
      <c r="DD558" s="18">
        <v>6.1875</v>
      </c>
      <c r="DE558" s="11">
        <v>1.25</v>
      </c>
      <c r="DF558" s="11">
        <v>8</v>
      </c>
      <c r="DG558" s="11">
        <v>1.375</v>
      </c>
      <c r="DH558" s="11">
        <v>9.5</v>
      </c>
      <c r="DI558" s="42">
        <v>45</v>
      </c>
      <c r="DJ558" s="11">
        <v>118</v>
      </c>
      <c r="DK558" s="43" t="s">
        <v>5332</v>
      </c>
      <c r="DL558" s="90" t="s">
        <v>3796</v>
      </c>
      <c r="DM558" s="18">
        <v>0</v>
      </c>
      <c r="DN558" s="18" t="s">
        <v>5600</v>
      </c>
      <c r="DO558" t="s">
        <v>5090</v>
      </c>
      <c r="DP558">
        <v>255</v>
      </c>
      <c r="DQ558" t="s">
        <v>5598</v>
      </c>
      <c r="DR558" s="16" t="s">
        <v>290</v>
      </c>
    </row>
    <row r="559" spans="1:122" x14ac:dyDescent="0.35">
      <c r="A559" s="158" t="s">
        <v>656</v>
      </c>
      <c r="B559" s="11">
        <v>48.000000000000007</v>
      </c>
      <c r="C559">
        <v>60</v>
      </c>
      <c r="D559" t="s">
        <v>3</v>
      </c>
      <c r="E559" s="21" t="s">
        <v>290</v>
      </c>
      <c r="F559" s="11">
        <v>48.000000000000007</v>
      </c>
      <c r="G559" s="13">
        <v>47.000000000000007</v>
      </c>
      <c r="H559" s="11">
        <v>0.5</v>
      </c>
      <c r="I559" t="s">
        <v>290</v>
      </c>
      <c r="J559">
        <v>60</v>
      </c>
      <c r="K559" s="21" t="s">
        <v>290</v>
      </c>
      <c r="L559" s="1" t="s">
        <v>3</v>
      </c>
      <c r="M559" t="s">
        <v>290</v>
      </c>
      <c r="N559" s="159" t="s">
        <v>290</v>
      </c>
      <c r="P559" s="18" t="s">
        <v>290</v>
      </c>
      <c r="Q559" s="18" t="s">
        <v>290</v>
      </c>
      <c r="S559" t="s">
        <v>290</v>
      </c>
      <c r="T559" t="s">
        <v>290</v>
      </c>
      <c r="V559" t="s">
        <v>290</v>
      </c>
      <c r="X559" s="158" t="s">
        <v>656</v>
      </c>
      <c r="Y559" s="11">
        <v>48.000000000000007</v>
      </c>
      <c r="Z559">
        <v>60</v>
      </c>
      <c r="AA559" t="s">
        <v>3</v>
      </c>
      <c r="AB559" s="21" t="s">
        <v>290</v>
      </c>
      <c r="AC559" s="11">
        <v>48.000000000000007</v>
      </c>
      <c r="AD559" s="13">
        <v>47.000000000000007</v>
      </c>
      <c r="AE559" s="11">
        <v>0.5</v>
      </c>
      <c r="AF559" t="s">
        <v>290</v>
      </c>
      <c r="AG559">
        <v>60</v>
      </c>
      <c r="AH559" s="21" t="s">
        <v>290</v>
      </c>
      <c r="AI559" s="1" t="s">
        <v>3</v>
      </c>
      <c r="AJ559" t="s">
        <v>290</v>
      </c>
      <c r="AK559" s="159" t="s">
        <v>290</v>
      </c>
      <c r="CO559" t="s">
        <v>4377</v>
      </c>
      <c r="CP559">
        <v>2.31</v>
      </c>
      <c r="CR559" t="s">
        <v>5757</v>
      </c>
      <c r="CS559" s="16" t="s">
        <v>290</v>
      </c>
      <c r="CT559" s="14">
        <v>1500</v>
      </c>
      <c r="CU559" s="14">
        <v>5</v>
      </c>
      <c r="CV559" s="11">
        <v>12</v>
      </c>
      <c r="CW559" s="11" t="s">
        <v>5599</v>
      </c>
      <c r="CX559" s="103">
        <v>5</v>
      </c>
      <c r="CY559" s="11">
        <v>7.75</v>
      </c>
      <c r="CZ559" s="42">
        <v>1.375</v>
      </c>
      <c r="DA559" s="107">
        <v>1500</v>
      </c>
      <c r="DB559" s="18">
        <v>14.75</v>
      </c>
      <c r="DC559" s="18">
        <v>2.875</v>
      </c>
      <c r="DD559" s="18">
        <v>7.3125</v>
      </c>
      <c r="DE559" s="11">
        <v>1.5</v>
      </c>
      <c r="DF559" s="11">
        <v>8</v>
      </c>
      <c r="DG559" s="11">
        <v>1.625</v>
      </c>
      <c r="DH559" s="11">
        <v>11.5</v>
      </c>
      <c r="DI559" s="42">
        <v>45</v>
      </c>
      <c r="DJ559" s="11">
        <v>195</v>
      </c>
      <c r="DK559" s="43" t="s">
        <v>5334</v>
      </c>
      <c r="DL559" s="90" t="s">
        <v>3796</v>
      </c>
      <c r="DM559" s="18">
        <v>0</v>
      </c>
      <c r="DN559" s="18" t="s">
        <v>5600</v>
      </c>
      <c r="DO559" t="s">
        <v>5093</v>
      </c>
      <c r="DP559">
        <v>33023</v>
      </c>
      <c r="DQ559" t="s">
        <v>5598</v>
      </c>
      <c r="DR559" s="16" t="s">
        <v>290</v>
      </c>
    </row>
    <row r="560" spans="1:122" x14ac:dyDescent="0.35">
      <c r="A560" s="158" t="s">
        <v>6734</v>
      </c>
      <c r="B560" s="11">
        <v>48</v>
      </c>
      <c r="C560" t="s">
        <v>6422</v>
      </c>
      <c r="D560" t="s">
        <v>3</v>
      </c>
      <c r="E560" s="21" t="s">
        <v>290</v>
      </c>
      <c r="F560" s="11">
        <v>48</v>
      </c>
      <c r="G560" s="13">
        <v>47.25</v>
      </c>
      <c r="H560" s="11">
        <v>0.375</v>
      </c>
      <c r="I560" t="s">
        <v>6422</v>
      </c>
      <c r="J560">
        <v>1</v>
      </c>
      <c r="K560" s="21" t="s">
        <v>290</v>
      </c>
      <c r="L560" s="1" t="s">
        <v>3</v>
      </c>
      <c r="M560" t="s">
        <v>290</v>
      </c>
      <c r="N560" s="159" t="s">
        <v>290</v>
      </c>
      <c r="P560" s="18" t="s">
        <v>290</v>
      </c>
      <c r="Q560" s="18" t="s">
        <v>290</v>
      </c>
      <c r="S560" t="s">
        <v>290</v>
      </c>
      <c r="T560" t="s">
        <v>290</v>
      </c>
      <c r="V560" t="s">
        <v>290</v>
      </c>
      <c r="X560" s="158" t="s">
        <v>6734</v>
      </c>
      <c r="Y560" s="11">
        <v>48</v>
      </c>
      <c r="Z560" t="s">
        <v>6422</v>
      </c>
      <c r="AA560" t="s">
        <v>3</v>
      </c>
      <c r="AB560" s="21" t="s">
        <v>290</v>
      </c>
      <c r="AC560" s="11">
        <v>48</v>
      </c>
      <c r="AD560" s="13">
        <v>47.25</v>
      </c>
      <c r="AE560" s="11">
        <v>0.375</v>
      </c>
      <c r="AF560" t="s">
        <v>6422</v>
      </c>
      <c r="AG560">
        <v>1</v>
      </c>
      <c r="AH560" s="21" t="s">
        <v>290</v>
      </c>
      <c r="AI560" s="1" t="s">
        <v>3</v>
      </c>
      <c r="AJ560" t="s">
        <v>290</v>
      </c>
      <c r="AK560" s="159" t="s">
        <v>290</v>
      </c>
      <c r="CO560" t="s">
        <v>4378</v>
      </c>
      <c r="CP560">
        <v>2.31</v>
      </c>
      <c r="CR560" t="s">
        <v>5758</v>
      </c>
      <c r="CS560" s="16" t="s">
        <v>290</v>
      </c>
      <c r="CT560" s="14">
        <v>1500</v>
      </c>
      <c r="CU560" s="14">
        <v>6</v>
      </c>
      <c r="CV560" s="11">
        <v>12</v>
      </c>
      <c r="CW560" s="11" t="s">
        <v>5599</v>
      </c>
      <c r="CX560" s="103">
        <v>6</v>
      </c>
      <c r="CY560" s="11">
        <v>9</v>
      </c>
      <c r="CZ560" s="42">
        <v>1.5</v>
      </c>
      <c r="DA560" s="107">
        <v>1500</v>
      </c>
      <c r="DB560" s="18">
        <v>15.5</v>
      </c>
      <c r="DC560" s="18">
        <v>3.25</v>
      </c>
      <c r="DD560" s="18">
        <v>8.5</v>
      </c>
      <c r="DE560" s="11">
        <v>1.375</v>
      </c>
      <c r="DF560" s="11">
        <v>12</v>
      </c>
      <c r="DG560" s="11">
        <v>1.5</v>
      </c>
      <c r="DH560" s="11">
        <v>12.5</v>
      </c>
      <c r="DI560" s="42">
        <v>30</v>
      </c>
      <c r="DJ560" s="11">
        <v>235</v>
      </c>
      <c r="DK560" s="43" t="s">
        <v>5336</v>
      </c>
      <c r="DL560" s="90" t="s">
        <v>3796</v>
      </c>
      <c r="DM560" s="18">
        <v>0</v>
      </c>
      <c r="DN560" s="18" t="s">
        <v>5600</v>
      </c>
      <c r="DO560" t="s">
        <v>5078</v>
      </c>
      <c r="DP560">
        <v>1262987</v>
      </c>
      <c r="DQ560" t="s">
        <v>5598</v>
      </c>
      <c r="DR560" s="16" t="s">
        <v>290</v>
      </c>
    </row>
    <row r="561" spans="1:122" x14ac:dyDescent="0.35">
      <c r="A561" s="160" t="s">
        <v>657</v>
      </c>
      <c r="B561" s="2">
        <v>48.000000000000007</v>
      </c>
      <c r="C561" s="2" t="s">
        <v>272</v>
      </c>
      <c r="D561" s="4" t="s">
        <v>3</v>
      </c>
      <c r="E561" s="22" t="s">
        <v>290</v>
      </c>
      <c r="F561" s="2">
        <v>48.000000000000007</v>
      </c>
      <c r="G561" s="5">
        <v>47.000000000000007</v>
      </c>
      <c r="H561" s="2">
        <v>0.5</v>
      </c>
      <c r="I561" s="4" t="s">
        <v>272</v>
      </c>
      <c r="J561" s="2">
        <v>2</v>
      </c>
      <c r="K561" s="22" t="s">
        <v>290</v>
      </c>
      <c r="L561" s="4" t="s">
        <v>3</v>
      </c>
      <c r="M561" s="4" t="s">
        <v>290</v>
      </c>
      <c r="N561" s="161" t="s">
        <v>290</v>
      </c>
      <c r="P561" s="18" t="s">
        <v>290</v>
      </c>
      <c r="Q561" s="18" t="s">
        <v>290</v>
      </c>
      <c r="S561" t="s">
        <v>290</v>
      </c>
      <c r="T561" t="s">
        <v>290</v>
      </c>
      <c r="V561" t="s">
        <v>290</v>
      </c>
      <c r="X561" s="160" t="s">
        <v>657</v>
      </c>
      <c r="Y561" s="2">
        <v>48.000000000000007</v>
      </c>
      <c r="Z561" s="2" t="s">
        <v>272</v>
      </c>
      <c r="AA561" s="4" t="s">
        <v>3</v>
      </c>
      <c r="AB561" s="22" t="s">
        <v>290</v>
      </c>
      <c r="AC561" s="2">
        <v>48.000000000000007</v>
      </c>
      <c r="AD561" s="5">
        <v>47.000000000000007</v>
      </c>
      <c r="AE561" s="2">
        <v>0.5</v>
      </c>
      <c r="AF561" s="4" t="s">
        <v>272</v>
      </c>
      <c r="AG561" s="2">
        <v>2</v>
      </c>
      <c r="AH561" s="22" t="s">
        <v>290</v>
      </c>
      <c r="AI561" s="6" t="s">
        <v>3</v>
      </c>
      <c r="AJ561" s="4" t="s">
        <v>290</v>
      </c>
      <c r="AK561" s="161" t="s">
        <v>290</v>
      </c>
      <c r="CO561" t="s">
        <v>4379</v>
      </c>
      <c r="CP561">
        <v>2.31</v>
      </c>
      <c r="CR561" t="s">
        <v>5759</v>
      </c>
      <c r="CS561" s="16" t="s">
        <v>290</v>
      </c>
      <c r="CT561" s="14">
        <v>1500</v>
      </c>
      <c r="CU561" s="14">
        <v>8</v>
      </c>
      <c r="CV561" s="11">
        <v>12</v>
      </c>
      <c r="CW561" s="11" t="s">
        <v>5599</v>
      </c>
      <c r="CX561" s="103">
        <v>8</v>
      </c>
      <c r="CY561" s="11">
        <v>11.5</v>
      </c>
      <c r="CZ561" s="42">
        <v>1.75</v>
      </c>
      <c r="DA561" s="107">
        <v>1500</v>
      </c>
      <c r="DB561" s="18">
        <v>19</v>
      </c>
      <c r="DC561" s="18">
        <v>3.625</v>
      </c>
      <c r="DD561" s="18">
        <v>10.625</v>
      </c>
      <c r="DE561" s="11">
        <v>1.625</v>
      </c>
      <c r="DF561" s="11">
        <v>12</v>
      </c>
      <c r="DG561" s="11">
        <v>1.75</v>
      </c>
      <c r="DH561" s="11">
        <v>15.5</v>
      </c>
      <c r="DI561" s="42">
        <v>30</v>
      </c>
      <c r="DJ561" s="11">
        <v>366</v>
      </c>
      <c r="DK561" s="43" t="s">
        <v>5338</v>
      </c>
      <c r="DL561" s="90" t="s">
        <v>3796</v>
      </c>
      <c r="DM561" s="18">
        <v>0</v>
      </c>
      <c r="DN561" s="18" t="s">
        <v>5600</v>
      </c>
      <c r="DO561" t="s">
        <v>5098</v>
      </c>
      <c r="DP561">
        <v>65535</v>
      </c>
      <c r="DQ561" t="s">
        <v>5598</v>
      </c>
      <c r="DR561" s="16" t="s">
        <v>290</v>
      </c>
    </row>
    <row r="562" spans="1:122" x14ac:dyDescent="0.35">
      <c r="A562" s="153" t="s">
        <v>300</v>
      </c>
      <c r="B562" s="9">
        <v>0.125</v>
      </c>
      <c r="C562" s="9">
        <v>5</v>
      </c>
      <c r="D562" s="7" t="s">
        <v>300</v>
      </c>
      <c r="E562" s="166" t="s">
        <v>290</v>
      </c>
      <c r="F562" s="9">
        <v>0.40500000000000003</v>
      </c>
      <c r="G562" s="9">
        <v>0.33500000000000002</v>
      </c>
      <c r="H562" s="9">
        <v>3.5000000000000003E-2</v>
      </c>
      <c r="I562" s="9" t="s">
        <v>290</v>
      </c>
      <c r="J562" s="9">
        <v>5</v>
      </c>
      <c r="K562" s="166" t="s">
        <v>290</v>
      </c>
      <c r="L562" s="154" t="s">
        <v>290</v>
      </c>
      <c r="M562" s="10" t="s">
        <v>290</v>
      </c>
      <c r="N562" s="155" t="s">
        <v>290</v>
      </c>
      <c r="P562" s="18" t="s">
        <v>290</v>
      </c>
      <c r="Q562" s="18" t="s">
        <v>290</v>
      </c>
      <c r="S562" t="s">
        <v>290</v>
      </c>
      <c r="T562" t="s">
        <v>290</v>
      </c>
      <c r="V562" t="s">
        <v>290</v>
      </c>
      <c r="X562" s="153" t="s">
        <v>300</v>
      </c>
      <c r="Y562" s="9">
        <v>0.125</v>
      </c>
      <c r="Z562" s="9">
        <v>5</v>
      </c>
      <c r="AA562" s="7" t="s">
        <v>300</v>
      </c>
      <c r="AB562" s="166" t="s">
        <v>290</v>
      </c>
      <c r="AC562" s="9">
        <v>0.40500000000000003</v>
      </c>
      <c r="AD562" s="9">
        <v>0.33500000000000002</v>
      </c>
      <c r="AE562" s="9">
        <v>3.5000000000000003E-2</v>
      </c>
      <c r="AF562" s="9" t="s">
        <v>290</v>
      </c>
      <c r="AG562" s="9">
        <v>5</v>
      </c>
      <c r="AH562" s="166" t="s">
        <v>290</v>
      </c>
      <c r="AI562" s="154" t="s">
        <v>290</v>
      </c>
      <c r="AJ562" s="10" t="s">
        <v>290</v>
      </c>
      <c r="AK562" s="155" t="s">
        <v>290</v>
      </c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51"/>
      <c r="CO562" t="s">
        <v>4380</v>
      </c>
      <c r="CP562">
        <v>2.31</v>
      </c>
      <c r="CR562" t="s">
        <v>5760</v>
      </c>
      <c r="CS562" s="16" t="s">
        <v>290</v>
      </c>
      <c r="CT562" s="14">
        <v>1500</v>
      </c>
      <c r="CU562" s="14">
        <v>10</v>
      </c>
      <c r="CV562" s="11">
        <v>16</v>
      </c>
      <c r="CW562" s="11" t="s">
        <v>5599</v>
      </c>
      <c r="CX562" s="103">
        <v>10</v>
      </c>
      <c r="CY562" s="11">
        <v>14.5</v>
      </c>
      <c r="CZ562" s="42">
        <v>2.25</v>
      </c>
      <c r="DA562" s="107">
        <v>1500</v>
      </c>
      <c r="DB562" s="18">
        <v>23</v>
      </c>
      <c r="DC562" s="18">
        <v>4.25</v>
      </c>
      <c r="DD562" s="18">
        <v>12.75</v>
      </c>
      <c r="DE562" s="11">
        <v>1.875</v>
      </c>
      <c r="DF562" s="11">
        <v>12</v>
      </c>
      <c r="DG562" s="11">
        <v>2</v>
      </c>
      <c r="DH562" s="11">
        <v>19</v>
      </c>
      <c r="DI562" s="42">
        <v>30</v>
      </c>
      <c r="DJ562" s="11">
        <v>610</v>
      </c>
      <c r="DK562" s="43" t="s">
        <v>5340</v>
      </c>
      <c r="DL562" s="90" t="s">
        <v>3796</v>
      </c>
      <c r="DM562" s="18">
        <v>0</v>
      </c>
      <c r="DN562" s="18" t="s">
        <v>5600</v>
      </c>
      <c r="DO562" t="s">
        <v>5069</v>
      </c>
      <c r="DP562">
        <v>65280</v>
      </c>
      <c r="DQ562" t="s">
        <v>5598</v>
      </c>
      <c r="DR562" s="16" t="s">
        <v>290</v>
      </c>
    </row>
    <row r="563" spans="1:122" x14ac:dyDescent="0.35">
      <c r="A563" s="156" t="s">
        <v>658</v>
      </c>
      <c r="B563" s="11">
        <v>0.125</v>
      </c>
      <c r="C563" s="11">
        <v>5</v>
      </c>
      <c r="D563" t="s">
        <v>300</v>
      </c>
      <c r="E563" s="21" t="s">
        <v>290</v>
      </c>
      <c r="F563" s="11">
        <v>0.40500000000000003</v>
      </c>
      <c r="G563" s="12">
        <v>0.33500000000000002</v>
      </c>
      <c r="H563" s="11">
        <v>3.5000000000000003E-2</v>
      </c>
      <c r="I563" s="11" t="s">
        <v>290</v>
      </c>
      <c r="J563" s="11">
        <v>5</v>
      </c>
      <c r="K563" s="21" t="s">
        <v>290</v>
      </c>
      <c r="L563" s="11" t="s">
        <v>300</v>
      </c>
      <c r="M563" s="11" t="s">
        <v>290</v>
      </c>
      <c r="N563" s="157" t="s">
        <v>290</v>
      </c>
      <c r="P563"/>
      <c r="Q563"/>
      <c r="R563"/>
      <c r="X563" s="158" t="s">
        <v>658</v>
      </c>
      <c r="Y563" s="11">
        <v>0.125</v>
      </c>
      <c r="Z563" s="11">
        <v>5</v>
      </c>
      <c r="AA563" t="s">
        <v>300</v>
      </c>
      <c r="AB563" s="21" t="s">
        <v>290</v>
      </c>
      <c r="AC563" s="11">
        <v>0.40500000000000003</v>
      </c>
      <c r="AD563" s="12">
        <v>0.33500000000000002</v>
      </c>
      <c r="AE563" s="11">
        <v>3.5000000000000003E-2</v>
      </c>
      <c r="AF563" s="11" t="s">
        <v>290</v>
      </c>
      <c r="AG563" s="11">
        <v>5</v>
      </c>
      <c r="AH563" s="21" t="s">
        <v>290</v>
      </c>
      <c r="AI563" s="11" t="s">
        <v>300</v>
      </c>
      <c r="AJ563" s="11" t="s">
        <v>290</v>
      </c>
      <c r="AK563" s="157" t="s">
        <v>290</v>
      </c>
      <c r="CC563" s="4"/>
      <c r="CD563" s="51"/>
      <c r="CE563" s="51"/>
      <c r="CF563" s="51"/>
      <c r="CG563" s="51"/>
      <c r="CH563" s="51"/>
      <c r="CI563" s="51"/>
      <c r="CJ563" s="51"/>
      <c r="CK563" s="51"/>
      <c r="CO563" t="s">
        <v>4381</v>
      </c>
      <c r="CP563">
        <v>2.31</v>
      </c>
      <c r="CR563" t="s">
        <v>5761</v>
      </c>
      <c r="CS563" s="16" t="s">
        <v>290</v>
      </c>
      <c r="CT563" s="14">
        <v>1500</v>
      </c>
      <c r="CU563" s="14">
        <v>12</v>
      </c>
      <c r="CV563" s="11">
        <v>16</v>
      </c>
      <c r="CW563" s="11" t="s">
        <v>5599</v>
      </c>
      <c r="CX563" s="103">
        <v>12</v>
      </c>
      <c r="CY563" s="11">
        <v>17.75</v>
      </c>
      <c r="CZ563" s="42">
        <v>2.875</v>
      </c>
      <c r="DA563" s="107">
        <v>1500</v>
      </c>
      <c r="DB563" s="18">
        <v>26.5</v>
      </c>
      <c r="DC563" s="18">
        <v>4.875</v>
      </c>
      <c r="DD563" s="18">
        <v>15</v>
      </c>
      <c r="DE563" s="11">
        <v>2</v>
      </c>
      <c r="DF563" s="11">
        <v>16</v>
      </c>
      <c r="DG563" s="11">
        <v>2.125</v>
      </c>
      <c r="DH563" s="11">
        <v>22.5</v>
      </c>
      <c r="DI563" s="42">
        <v>22.5</v>
      </c>
      <c r="DJ563" s="11">
        <v>1028</v>
      </c>
      <c r="DK563" s="43" t="s">
        <v>5342</v>
      </c>
      <c r="DL563" s="90" t="s">
        <v>3796</v>
      </c>
      <c r="DM563" s="18">
        <v>0</v>
      </c>
      <c r="DN563" s="18" t="s">
        <v>5600</v>
      </c>
      <c r="DO563" t="s">
        <v>5072</v>
      </c>
      <c r="DP563">
        <v>12800</v>
      </c>
      <c r="DQ563" t="s">
        <v>5598</v>
      </c>
      <c r="DR563" s="16" t="s">
        <v>290</v>
      </c>
    </row>
    <row r="564" spans="1:122" x14ac:dyDescent="0.35">
      <c r="A564" s="156" t="s">
        <v>659</v>
      </c>
      <c r="B564">
        <v>0.125</v>
      </c>
      <c r="C564">
        <v>10</v>
      </c>
      <c r="D564" t="s">
        <v>300</v>
      </c>
      <c r="E564" s="21" t="s">
        <v>290</v>
      </c>
      <c r="F564">
        <v>0.40500000000000003</v>
      </c>
      <c r="G564" s="12">
        <v>0.30700000000000005</v>
      </c>
      <c r="H564">
        <v>4.9000000000000002E-2</v>
      </c>
      <c r="I564" t="s">
        <v>290</v>
      </c>
      <c r="J564">
        <v>10</v>
      </c>
      <c r="K564" s="21" t="s">
        <v>290</v>
      </c>
      <c r="L564" s="11" t="s">
        <v>300</v>
      </c>
      <c r="M564" s="11" t="s">
        <v>290</v>
      </c>
      <c r="N564" s="157" t="s">
        <v>290</v>
      </c>
      <c r="P564"/>
      <c r="Q564"/>
      <c r="R564"/>
      <c r="X564" s="158" t="s">
        <v>659</v>
      </c>
      <c r="Y564">
        <v>0.125</v>
      </c>
      <c r="Z564">
        <v>10</v>
      </c>
      <c r="AA564" t="s">
        <v>300</v>
      </c>
      <c r="AB564" s="21" t="s">
        <v>290</v>
      </c>
      <c r="AC564">
        <v>0.40500000000000003</v>
      </c>
      <c r="AD564" s="12">
        <v>0.30700000000000005</v>
      </c>
      <c r="AE564">
        <v>4.9000000000000002E-2</v>
      </c>
      <c r="AF564" t="s">
        <v>290</v>
      </c>
      <c r="AG564">
        <v>10</v>
      </c>
      <c r="AH564" s="21" t="s">
        <v>290</v>
      </c>
      <c r="AI564" s="11" t="s">
        <v>300</v>
      </c>
      <c r="AJ564" s="11" t="s">
        <v>290</v>
      </c>
      <c r="AK564" s="157" t="s">
        <v>290</v>
      </c>
      <c r="CO564" t="s">
        <v>4382</v>
      </c>
      <c r="CP564">
        <v>2.31</v>
      </c>
      <c r="CR564" t="s">
        <v>5762</v>
      </c>
      <c r="CS564" s="16" t="s">
        <v>290</v>
      </c>
      <c r="CT564" s="45">
        <v>1500</v>
      </c>
      <c r="CU564" s="45">
        <v>14</v>
      </c>
      <c r="CV564" s="48">
        <v>12</v>
      </c>
      <c r="CW564" s="48" t="s">
        <v>5599</v>
      </c>
      <c r="CX564" s="104">
        <v>14</v>
      </c>
      <c r="CY564" s="48">
        <v>19.5</v>
      </c>
      <c r="CZ564" s="46">
        <v>2.75</v>
      </c>
      <c r="DA564" s="107">
        <v>1500</v>
      </c>
      <c r="DB564" s="47">
        <v>29.5</v>
      </c>
      <c r="DC564" s="47">
        <v>5.25</v>
      </c>
      <c r="DD564" s="47">
        <v>16.25</v>
      </c>
      <c r="DE564" s="48">
        <v>2.25</v>
      </c>
      <c r="DF564" s="48">
        <v>16</v>
      </c>
      <c r="DG564" s="48">
        <v>2.375</v>
      </c>
      <c r="DH564" s="48">
        <v>25</v>
      </c>
      <c r="DI564" s="46">
        <v>22.5</v>
      </c>
      <c r="DJ564" s="48">
        <v>1030</v>
      </c>
      <c r="DK564" s="43" t="s">
        <v>5344</v>
      </c>
      <c r="DL564" s="90" t="s">
        <v>3796</v>
      </c>
      <c r="DM564" s="18">
        <v>0</v>
      </c>
      <c r="DN564" s="18" t="s">
        <v>5600</v>
      </c>
      <c r="DO564" t="s">
        <v>5105</v>
      </c>
      <c r="DP564">
        <v>16711680</v>
      </c>
      <c r="DQ564" t="s">
        <v>5598</v>
      </c>
      <c r="DR564" s="16" t="s">
        <v>290</v>
      </c>
    </row>
    <row r="565" spans="1:122" x14ac:dyDescent="0.35">
      <c r="A565" s="158" t="s">
        <v>660</v>
      </c>
      <c r="B565">
        <v>0.125</v>
      </c>
      <c r="C565">
        <v>40</v>
      </c>
      <c r="D565" t="s">
        <v>300</v>
      </c>
      <c r="E565" s="21" t="s">
        <v>290</v>
      </c>
      <c r="F565">
        <v>0.40500000000000003</v>
      </c>
      <c r="G565" s="12">
        <v>0.26900000000000002</v>
      </c>
      <c r="H565">
        <v>6.8000000000000005E-2</v>
      </c>
      <c r="I565" t="s">
        <v>290</v>
      </c>
      <c r="J565">
        <v>40</v>
      </c>
      <c r="K565" s="21" t="s">
        <v>290</v>
      </c>
      <c r="L565" s="1" t="s">
        <v>300</v>
      </c>
      <c r="M565" s="11" t="s">
        <v>290</v>
      </c>
      <c r="N565" s="157" t="s">
        <v>290</v>
      </c>
      <c r="P565"/>
      <c r="Q565"/>
      <c r="R565"/>
      <c r="X565" s="158" t="s">
        <v>660</v>
      </c>
      <c r="Y565">
        <v>0.125</v>
      </c>
      <c r="Z565">
        <v>40</v>
      </c>
      <c r="AA565" t="s">
        <v>300</v>
      </c>
      <c r="AB565" s="21" t="s">
        <v>290</v>
      </c>
      <c r="AC565">
        <v>0.40500000000000003</v>
      </c>
      <c r="AD565" s="12">
        <v>0.26900000000000002</v>
      </c>
      <c r="AE565">
        <v>6.8000000000000005E-2</v>
      </c>
      <c r="AF565" t="s">
        <v>290</v>
      </c>
      <c r="AG565">
        <v>40</v>
      </c>
      <c r="AH565" s="21" t="s">
        <v>290</v>
      </c>
      <c r="AI565" s="1" t="s">
        <v>300</v>
      </c>
      <c r="AJ565" s="11" t="s">
        <v>290</v>
      </c>
      <c r="AK565" s="157" t="s">
        <v>290</v>
      </c>
      <c r="CO565" t="s">
        <v>4383</v>
      </c>
      <c r="CP565">
        <v>2.31</v>
      </c>
      <c r="CR565" t="s">
        <v>5763</v>
      </c>
      <c r="CS565" s="16" t="s">
        <v>290</v>
      </c>
      <c r="CT565" s="14">
        <v>1500</v>
      </c>
      <c r="CU565" s="14">
        <v>14</v>
      </c>
      <c r="CV565" s="98">
        <v>14</v>
      </c>
      <c r="CW565" s="98" t="s">
        <v>5599</v>
      </c>
      <c r="CX565" s="103">
        <v>14</v>
      </c>
      <c r="CY565" s="11">
        <v>19.5</v>
      </c>
      <c r="CZ565" s="42">
        <v>2.75</v>
      </c>
      <c r="DA565" s="107">
        <v>1500</v>
      </c>
      <c r="DB565" s="18">
        <v>29.5</v>
      </c>
      <c r="DC565" s="18">
        <v>5.25</v>
      </c>
      <c r="DD565" s="18">
        <v>16.25</v>
      </c>
      <c r="DE565" s="11">
        <v>2.25</v>
      </c>
      <c r="DF565" s="11">
        <v>16</v>
      </c>
      <c r="DG565" s="11">
        <v>2.375</v>
      </c>
      <c r="DH565" s="11">
        <v>25</v>
      </c>
      <c r="DI565" s="42">
        <v>22.5</v>
      </c>
      <c r="DJ565" s="11" t="s">
        <v>174</v>
      </c>
      <c r="DK565" s="43" t="s">
        <v>5344</v>
      </c>
      <c r="DL565" s="90" t="s">
        <v>3796</v>
      </c>
      <c r="DM565" s="18">
        <v>0</v>
      </c>
      <c r="DN565" s="18" t="s">
        <v>5600</v>
      </c>
      <c r="DO565" t="s">
        <v>5105</v>
      </c>
      <c r="DP565">
        <v>16711680</v>
      </c>
      <c r="DQ565" t="s">
        <v>5598</v>
      </c>
      <c r="DR565" s="16" t="s">
        <v>290</v>
      </c>
    </row>
    <row r="566" spans="1:122" x14ac:dyDescent="0.35">
      <c r="A566" s="158" t="s">
        <v>6735</v>
      </c>
      <c r="B566">
        <v>0.125</v>
      </c>
      <c r="C566" t="s">
        <v>6422</v>
      </c>
      <c r="D566" t="s">
        <v>300</v>
      </c>
      <c r="E566" s="21" t="s">
        <v>290</v>
      </c>
      <c r="F566">
        <v>0.40500000000000003</v>
      </c>
      <c r="G566" s="12">
        <v>0.26900000000000002</v>
      </c>
      <c r="H566">
        <v>6.8000000000000005E-2</v>
      </c>
      <c r="I566" t="s">
        <v>6422</v>
      </c>
      <c r="J566">
        <v>1</v>
      </c>
      <c r="K566" s="21" t="s">
        <v>290</v>
      </c>
      <c r="L566" s="1" t="s">
        <v>300</v>
      </c>
      <c r="M566" s="11" t="s">
        <v>290</v>
      </c>
      <c r="N566" s="157" t="s">
        <v>290</v>
      </c>
      <c r="P566"/>
      <c r="Q566"/>
      <c r="R566"/>
      <c r="X566" s="158" t="s">
        <v>6735</v>
      </c>
      <c r="Y566">
        <v>0.125</v>
      </c>
      <c r="Z566" t="s">
        <v>6422</v>
      </c>
      <c r="AA566" t="s">
        <v>300</v>
      </c>
      <c r="AB566" s="21" t="s">
        <v>290</v>
      </c>
      <c r="AC566">
        <v>0.40500000000000003</v>
      </c>
      <c r="AD566" s="12">
        <v>0.26900000000000002</v>
      </c>
      <c r="AE566">
        <v>6.8000000000000005E-2</v>
      </c>
      <c r="AF566" t="s">
        <v>6422</v>
      </c>
      <c r="AG566">
        <v>1</v>
      </c>
      <c r="AH566" s="21" t="s">
        <v>290</v>
      </c>
      <c r="AI566" s="1" t="s">
        <v>300</v>
      </c>
      <c r="AJ566" s="11" t="s">
        <v>290</v>
      </c>
      <c r="AK566" s="157" t="s">
        <v>290</v>
      </c>
      <c r="CO566" t="s">
        <v>4384</v>
      </c>
      <c r="CP566">
        <v>2.5</v>
      </c>
      <c r="CR566" t="s">
        <v>5764</v>
      </c>
      <c r="CS566" s="16" t="s">
        <v>290</v>
      </c>
      <c r="CT566" s="14">
        <v>1500</v>
      </c>
      <c r="CU566" s="14">
        <v>14</v>
      </c>
      <c r="CV566" s="98">
        <v>16</v>
      </c>
      <c r="CW566" s="98" t="s">
        <v>5599</v>
      </c>
      <c r="CX566" s="103">
        <v>14</v>
      </c>
      <c r="CY566" s="11">
        <v>19.5</v>
      </c>
      <c r="CZ566" s="42">
        <v>2.75</v>
      </c>
      <c r="DA566" s="107">
        <v>1500</v>
      </c>
      <c r="DB566" s="18">
        <v>29.5</v>
      </c>
      <c r="DC566" s="18">
        <v>5.25</v>
      </c>
      <c r="DD566" s="18">
        <v>16.25</v>
      </c>
      <c r="DE566" s="11">
        <v>2.25</v>
      </c>
      <c r="DF566" s="11">
        <v>16</v>
      </c>
      <c r="DG566" s="11">
        <v>2.375</v>
      </c>
      <c r="DH566" s="11">
        <v>25</v>
      </c>
      <c r="DI566" s="42">
        <v>22.5</v>
      </c>
      <c r="DJ566" s="11" t="s">
        <v>174</v>
      </c>
      <c r="DK566" s="43" t="s">
        <v>5344</v>
      </c>
      <c r="DL566" s="90" t="s">
        <v>3796</v>
      </c>
      <c r="DM566" s="18">
        <v>0</v>
      </c>
      <c r="DN566" s="18" t="s">
        <v>5600</v>
      </c>
      <c r="DO566" t="s">
        <v>5105</v>
      </c>
      <c r="DP566">
        <v>16711680</v>
      </c>
      <c r="DQ566" t="s">
        <v>5598</v>
      </c>
      <c r="DR566" s="16" t="s">
        <v>290</v>
      </c>
    </row>
    <row r="567" spans="1:122" x14ac:dyDescent="0.35">
      <c r="A567" s="158" t="s">
        <v>661</v>
      </c>
      <c r="B567">
        <v>0.125</v>
      </c>
      <c r="C567">
        <v>80</v>
      </c>
      <c r="D567" t="s">
        <v>300</v>
      </c>
      <c r="E567" s="21" t="s">
        <v>290</v>
      </c>
      <c r="F567">
        <v>0.40500000000000003</v>
      </c>
      <c r="G567" s="12">
        <v>0.21500000000000002</v>
      </c>
      <c r="H567">
        <v>9.5000000000000001E-2</v>
      </c>
      <c r="I567" t="s">
        <v>290</v>
      </c>
      <c r="J567">
        <v>80</v>
      </c>
      <c r="K567" s="21" t="s">
        <v>290</v>
      </c>
      <c r="L567" s="1" t="s">
        <v>300</v>
      </c>
      <c r="M567" t="s">
        <v>290</v>
      </c>
      <c r="N567" s="159" t="s">
        <v>290</v>
      </c>
      <c r="P567"/>
      <c r="Q567"/>
      <c r="R567"/>
      <c r="X567" s="158" t="s">
        <v>661</v>
      </c>
      <c r="Y567">
        <v>0.125</v>
      </c>
      <c r="Z567">
        <v>80</v>
      </c>
      <c r="AA567" t="s">
        <v>300</v>
      </c>
      <c r="AB567" s="21" t="s">
        <v>290</v>
      </c>
      <c r="AC567">
        <v>0.40500000000000003</v>
      </c>
      <c r="AD567" s="12">
        <v>0.21500000000000002</v>
      </c>
      <c r="AE567">
        <v>9.5000000000000001E-2</v>
      </c>
      <c r="AF567" t="s">
        <v>290</v>
      </c>
      <c r="AG567">
        <v>80</v>
      </c>
      <c r="AH567" s="21" t="s">
        <v>290</v>
      </c>
      <c r="AI567" s="1" t="s">
        <v>300</v>
      </c>
      <c r="AJ567" t="s">
        <v>290</v>
      </c>
      <c r="AK567" s="159" t="s">
        <v>290</v>
      </c>
      <c r="CO567" t="s">
        <v>4385</v>
      </c>
      <c r="CP567">
        <v>2.5</v>
      </c>
      <c r="CR567" t="s">
        <v>5765</v>
      </c>
      <c r="CS567" s="16" t="s">
        <v>290</v>
      </c>
      <c r="CT567" s="14">
        <v>1500</v>
      </c>
      <c r="CU567" s="14">
        <v>14</v>
      </c>
      <c r="CV567" s="98">
        <v>18</v>
      </c>
      <c r="CW567" s="98" t="s">
        <v>5599</v>
      </c>
      <c r="CX567" s="103">
        <v>14</v>
      </c>
      <c r="CY567" s="11">
        <v>19.5</v>
      </c>
      <c r="CZ567" s="42">
        <v>2.75</v>
      </c>
      <c r="DA567" s="107">
        <v>1500</v>
      </c>
      <c r="DB567" s="18">
        <v>29.5</v>
      </c>
      <c r="DC567" s="18">
        <v>5.25</v>
      </c>
      <c r="DD567" s="18">
        <v>16.25</v>
      </c>
      <c r="DE567" s="11">
        <v>2.25</v>
      </c>
      <c r="DF567" s="11">
        <v>16</v>
      </c>
      <c r="DG567" s="11">
        <v>2.375</v>
      </c>
      <c r="DH567" s="11">
        <v>25</v>
      </c>
      <c r="DI567" s="42">
        <v>22.5</v>
      </c>
      <c r="DJ567" s="11" t="s">
        <v>174</v>
      </c>
      <c r="DK567" s="43" t="s">
        <v>5344</v>
      </c>
      <c r="DL567" s="90" t="s">
        <v>3796</v>
      </c>
      <c r="DM567" s="18">
        <v>0</v>
      </c>
      <c r="DN567" s="18" t="s">
        <v>5600</v>
      </c>
      <c r="DO567" t="s">
        <v>5105</v>
      </c>
      <c r="DP567">
        <v>16711680</v>
      </c>
      <c r="DQ567" t="s">
        <v>5598</v>
      </c>
      <c r="DR567" s="16" t="s">
        <v>290</v>
      </c>
    </row>
    <row r="568" spans="1:122" x14ac:dyDescent="0.35">
      <c r="A568" s="160" t="s">
        <v>662</v>
      </c>
      <c r="B568" s="4">
        <v>0.125</v>
      </c>
      <c r="C568" s="4" t="s">
        <v>272</v>
      </c>
      <c r="D568" s="4" t="s">
        <v>300</v>
      </c>
      <c r="E568" s="22" t="s">
        <v>290</v>
      </c>
      <c r="F568" s="4">
        <v>0.40500000000000003</v>
      </c>
      <c r="G568" s="3">
        <v>0.21500000000000002</v>
      </c>
      <c r="H568" s="4">
        <v>9.5000000000000001E-2</v>
      </c>
      <c r="I568" s="4" t="s">
        <v>272</v>
      </c>
      <c r="J568" s="4">
        <v>2</v>
      </c>
      <c r="K568" s="22" t="s">
        <v>290</v>
      </c>
      <c r="L568" s="6" t="s">
        <v>300</v>
      </c>
      <c r="M568" s="4" t="s">
        <v>290</v>
      </c>
      <c r="N568" s="161" t="s">
        <v>290</v>
      </c>
      <c r="P568"/>
      <c r="Q568"/>
      <c r="R568"/>
      <c r="X568" s="160" t="s">
        <v>662</v>
      </c>
      <c r="Y568" s="4">
        <v>0.125</v>
      </c>
      <c r="Z568" s="4" t="s">
        <v>272</v>
      </c>
      <c r="AA568" s="4" t="s">
        <v>300</v>
      </c>
      <c r="AB568" s="22" t="s">
        <v>290</v>
      </c>
      <c r="AC568" s="4">
        <v>0.40500000000000003</v>
      </c>
      <c r="AD568" s="3">
        <v>0.21500000000000002</v>
      </c>
      <c r="AE568" s="4">
        <v>9.5000000000000001E-2</v>
      </c>
      <c r="AF568" s="4" t="s">
        <v>272</v>
      </c>
      <c r="AG568" s="4">
        <v>2</v>
      </c>
      <c r="AH568" s="22" t="s">
        <v>290</v>
      </c>
      <c r="AI568" s="6" t="s">
        <v>300</v>
      </c>
      <c r="AJ568" s="4" t="s">
        <v>290</v>
      </c>
      <c r="AK568" s="161" t="s">
        <v>290</v>
      </c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51"/>
      <c r="CO568" t="s">
        <v>4386</v>
      </c>
      <c r="CP568">
        <v>2.5</v>
      </c>
      <c r="CR568" t="s">
        <v>5766</v>
      </c>
      <c r="CS568" s="16" t="s">
        <v>290</v>
      </c>
      <c r="CT568" s="49">
        <v>1500</v>
      </c>
      <c r="CU568" s="49">
        <v>14</v>
      </c>
      <c r="CV568" s="99">
        <v>20</v>
      </c>
      <c r="CW568" s="99" t="s">
        <v>5599</v>
      </c>
      <c r="CX568" s="105">
        <v>14</v>
      </c>
      <c r="CY568" s="2">
        <v>19.5</v>
      </c>
      <c r="CZ568" s="50">
        <v>2.75</v>
      </c>
      <c r="DA568" s="107">
        <v>1500</v>
      </c>
      <c r="DB568" s="51">
        <v>29.5</v>
      </c>
      <c r="DC568" s="51">
        <v>5.25</v>
      </c>
      <c r="DD568" s="51">
        <v>16.25</v>
      </c>
      <c r="DE568" s="2">
        <v>2.25</v>
      </c>
      <c r="DF568" s="2">
        <v>16</v>
      </c>
      <c r="DG568" s="2">
        <v>2.375</v>
      </c>
      <c r="DH568" s="2">
        <v>25</v>
      </c>
      <c r="DI568" s="50">
        <v>22.5</v>
      </c>
      <c r="DJ568" s="2" t="s">
        <v>174</v>
      </c>
      <c r="DK568" s="43" t="s">
        <v>5344</v>
      </c>
      <c r="DL568" s="90" t="s">
        <v>3796</v>
      </c>
      <c r="DM568" s="18">
        <v>0</v>
      </c>
      <c r="DN568" s="18" t="s">
        <v>5600</v>
      </c>
      <c r="DO568" t="s">
        <v>5105</v>
      </c>
      <c r="DP568">
        <v>16711680</v>
      </c>
      <c r="DQ568" t="s">
        <v>5598</v>
      </c>
      <c r="DR568" s="16" t="s">
        <v>290</v>
      </c>
    </row>
    <row r="569" spans="1:122" x14ac:dyDescent="0.35">
      <c r="A569" s="156" t="s">
        <v>663</v>
      </c>
      <c r="B569" s="11">
        <v>0.25</v>
      </c>
      <c r="C569" s="11">
        <v>5</v>
      </c>
      <c r="D569" t="s">
        <v>300</v>
      </c>
      <c r="E569" s="21" t="s">
        <v>290</v>
      </c>
      <c r="F569" s="11">
        <v>0.54</v>
      </c>
      <c r="G569" s="12">
        <v>0.44200000000000006</v>
      </c>
      <c r="H569" s="11">
        <v>4.9000000000000002E-2</v>
      </c>
      <c r="I569" s="11" t="s">
        <v>290</v>
      </c>
      <c r="J569" s="11">
        <v>5</v>
      </c>
      <c r="K569" s="21" t="s">
        <v>290</v>
      </c>
      <c r="L569" s="11" t="s">
        <v>300</v>
      </c>
      <c r="M569" t="s">
        <v>290</v>
      </c>
      <c r="N569" s="159" t="s">
        <v>290</v>
      </c>
      <c r="P569"/>
      <c r="Q569"/>
      <c r="R569"/>
      <c r="X569" s="156" t="s">
        <v>663</v>
      </c>
      <c r="Y569" s="11">
        <v>0.25</v>
      </c>
      <c r="Z569" s="11">
        <v>5</v>
      </c>
      <c r="AA569" t="s">
        <v>300</v>
      </c>
      <c r="AB569" s="21" t="s">
        <v>290</v>
      </c>
      <c r="AC569" s="11">
        <v>0.54</v>
      </c>
      <c r="AD569" s="12">
        <v>0.44200000000000006</v>
      </c>
      <c r="AE569" s="11">
        <v>4.9000000000000002E-2</v>
      </c>
      <c r="AF569" s="11" t="s">
        <v>290</v>
      </c>
      <c r="AG569" s="11">
        <v>5</v>
      </c>
      <c r="AH569" s="21" t="s">
        <v>290</v>
      </c>
      <c r="AI569" s="11" t="s">
        <v>300</v>
      </c>
      <c r="AJ569" t="s">
        <v>290</v>
      </c>
      <c r="AK569" s="159" t="s">
        <v>290</v>
      </c>
      <c r="CC569" s="4"/>
      <c r="CD569" s="51"/>
      <c r="CE569" s="51"/>
      <c r="CF569" s="51"/>
      <c r="CG569" s="51"/>
      <c r="CH569" s="51"/>
      <c r="CI569" s="51"/>
      <c r="CJ569" s="51"/>
      <c r="CK569" s="51"/>
      <c r="CO569" t="s">
        <v>4387</v>
      </c>
      <c r="CP569">
        <v>2.5</v>
      </c>
      <c r="CR569" t="s">
        <v>5767</v>
      </c>
      <c r="CS569" s="16" t="s">
        <v>290</v>
      </c>
      <c r="CT569" s="14">
        <v>1500</v>
      </c>
      <c r="CU569" s="14">
        <v>16</v>
      </c>
      <c r="CV569" s="11">
        <v>12</v>
      </c>
      <c r="CW569" s="11" t="s">
        <v>5599</v>
      </c>
      <c r="CX569" s="103">
        <v>16</v>
      </c>
      <c r="CY569" s="11">
        <v>21.75</v>
      </c>
      <c r="CZ569" s="42">
        <v>2.875</v>
      </c>
      <c r="DA569" s="107">
        <v>1500</v>
      </c>
      <c r="DB569" s="18">
        <v>32.5</v>
      </c>
      <c r="DC569" s="18">
        <v>5.75</v>
      </c>
      <c r="DD569" s="18">
        <v>18.5</v>
      </c>
      <c r="DE569" s="11">
        <v>2.5</v>
      </c>
      <c r="DF569" s="11">
        <v>16</v>
      </c>
      <c r="DG569" s="11">
        <v>2.625</v>
      </c>
      <c r="DH569" s="11">
        <v>27.75</v>
      </c>
      <c r="DI569" s="42">
        <v>22.5</v>
      </c>
      <c r="DJ569" s="11">
        <v>1335</v>
      </c>
      <c r="DK569" s="43" t="s">
        <v>5350</v>
      </c>
      <c r="DL569" s="90" t="s">
        <v>3796</v>
      </c>
      <c r="DM569" s="18">
        <v>0</v>
      </c>
      <c r="DN569" s="18" t="s">
        <v>5600</v>
      </c>
      <c r="DO569" t="s">
        <v>5108</v>
      </c>
      <c r="DP569">
        <v>16776960</v>
      </c>
      <c r="DQ569" t="s">
        <v>5598</v>
      </c>
      <c r="DR569" s="16" t="s">
        <v>290</v>
      </c>
    </row>
    <row r="570" spans="1:122" x14ac:dyDescent="0.35">
      <c r="A570" s="156" t="s">
        <v>664</v>
      </c>
      <c r="B570">
        <v>0.25</v>
      </c>
      <c r="C570">
        <v>10</v>
      </c>
      <c r="D570" t="s">
        <v>300</v>
      </c>
      <c r="E570" s="21" t="s">
        <v>290</v>
      </c>
      <c r="F570">
        <v>0.54</v>
      </c>
      <c r="G570" s="12">
        <v>0.41000000000000003</v>
      </c>
      <c r="H570">
        <v>6.5000000000000002E-2</v>
      </c>
      <c r="I570" t="s">
        <v>290</v>
      </c>
      <c r="J570">
        <v>10</v>
      </c>
      <c r="K570" s="21" t="s">
        <v>290</v>
      </c>
      <c r="L570" s="11" t="s">
        <v>300</v>
      </c>
      <c r="M570" t="s">
        <v>290</v>
      </c>
      <c r="N570" s="159" t="s">
        <v>290</v>
      </c>
      <c r="P570"/>
      <c r="Q570"/>
      <c r="R570"/>
      <c r="X570" s="156" t="s">
        <v>664</v>
      </c>
      <c r="Y570">
        <v>0.25</v>
      </c>
      <c r="Z570">
        <v>10</v>
      </c>
      <c r="AA570" t="s">
        <v>300</v>
      </c>
      <c r="AB570" s="21" t="s">
        <v>290</v>
      </c>
      <c r="AC570">
        <v>0.54</v>
      </c>
      <c r="AD570" s="12">
        <v>0.41000000000000003</v>
      </c>
      <c r="AE570">
        <v>6.5000000000000002E-2</v>
      </c>
      <c r="AF570" t="s">
        <v>290</v>
      </c>
      <c r="AG570">
        <v>10</v>
      </c>
      <c r="AH570" s="21" t="s">
        <v>290</v>
      </c>
      <c r="AI570" s="11" t="s">
        <v>300</v>
      </c>
      <c r="AJ570" t="s">
        <v>290</v>
      </c>
      <c r="AK570" s="159" t="s">
        <v>290</v>
      </c>
      <c r="CO570" t="s">
        <v>4388</v>
      </c>
      <c r="CP570">
        <v>2.5</v>
      </c>
      <c r="CR570" t="s">
        <v>5768</v>
      </c>
      <c r="CS570" s="16" t="s">
        <v>290</v>
      </c>
      <c r="CT570" s="14">
        <v>1500</v>
      </c>
      <c r="CU570" s="14">
        <v>16</v>
      </c>
      <c r="CV570" s="98">
        <v>14</v>
      </c>
      <c r="CW570" s="98" t="s">
        <v>5599</v>
      </c>
      <c r="CX570" s="103">
        <v>16</v>
      </c>
      <c r="CY570" s="11">
        <v>21.75</v>
      </c>
      <c r="CZ570" s="42">
        <v>2.875</v>
      </c>
      <c r="DA570" s="107">
        <v>1500</v>
      </c>
      <c r="DB570" s="18">
        <v>32.5</v>
      </c>
      <c r="DC570" s="18">
        <v>5.75</v>
      </c>
      <c r="DD570" s="18">
        <v>18.5</v>
      </c>
      <c r="DE570" s="11">
        <v>2.5</v>
      </c>
      <c r="DF570" s="11">
        <v>16</v>
      </c>
      <c r="DG570" s="11">
        <v>2.625</v>
      </c>
      <c r="DH570" s="11">
        <v>27.75</v>
      </c>
      <c r="DI570" s="42">
        <v>22.5</v>
      </c>
      <c r="DJ570" s="11" t="s">
        <v>174</v>
      </c>
      <c r="DK570" s="43" t="s">
        <v>5350</v>
      </c>
      <c r="DL570" s="90" t="s">
        <v>3796</v>
      </c>
      <c r="DM570" s="18">
        <v>0</v>
      </c>
      <c r="DN570" s="18" t="s">
        <v>5600</v>
      </c>
      <c r="DO570" t="s">
        <v>5108</v>
      </c>
      <c r="DP570">
        <v>16776960</v>
      </c>
      <c r="DQ570" t="s">
        <v>5598</v>
      </c>
      <c r="DR570" s="16" t="s">
        <v>290</v>
      </c>
    </row>
    <row r="571" spans="1:122" x14ac:dyDescent="0.35">
      <c r="A571" s="158" t="s">
        <v>665</v>
      </c>
      <c r="B571">
        <v>0.25</v>
      </c>
      <c r="C571">
        <v>40</v>
      </c>
      <c r="D571" t="s">
        <v>300</v>
      </c>
      <c r="E571" s="21" t="s">
        <v>290</v>
      </c>
      <c r="F571">
        <v>0.54</v>
      </c>
      <c r="G571" s="12">
        <v>0.36400000000000005</v>
      </c>
      <c r="H571">
        <v>8.7999999999999995E-2</v>
      </c>
      <c r="I571" t="s">
        <v>290</v>
      </c>
      <c r="J571">
        <v>40</v>
      </c>
      <c r="K571" s="21" t="s">
        <v>290</v>
      </c>
      <c r="L571" s="1" t="s">
        <v>300</v>
      </c>
      <c r="M571" t="s">
        <v>290</v>
      </c>
      <c r="N571" s="159" t="s">
        <v>290</v>
      </c>
      <c r="P571"/>
      <c r="Q571"/>
      <c r="R571"/>
      <c r="X571" s="158" t="s">
        <v>665</v>
      </c>
      <c r="Y571">
        <v>0.25</v>
      </c>
      <c r="Z571">
        <v>40</v>
      </c>
      <c r="AA571" t="s">
        <v>300</v>
      </c>
      <c r="AB571" s="21" t="s">
        <v>290</v>
      </c>
      <c r="AC571">
        <v>0.54</v>
      </c>
      <c r="AD571" s="12">
        <v>0.36400000000000005</v>
      </c>
      <c r="AE571">
        <v>8.7999999999999995E-2</v>
      </c>
      <c r="AF571" t="s">
        <v>290</v>
      </c>
      <c r="AG571">
        <v>40</v>
      </c>
      <c r="AH571" s="21" t="s">
        <v>290</v>
      </c>
      <c r="AI571" s="1" t="s">
        <v>300</v>
      </c>
      <c r="AJ571" t="s">
        <v>290</v>
      </c>
      <c r="AK571" s="159" t="s">
        <v>290</v>
      </c>
      <c r="CO571" t="s">
        <v>4389</v>
      </c>
      <c r="CP571">
        <v>2.5</v>
      </c>
      <c r="CR571" t="s">
        <v>5769</v>
      </c>
      <c r="CS571" s="16" t="s">
        <v>290</v>
      </c>
      <c r="CT571" s="14">
        <v>1500</v>
      </c>
      <c r="CU571" s="14">
        <v>16</v>
      </c>
      <c r="CV571" s="98">
        <v>16</v>
      </c>
      <c r="CW571" s="98" t="s">
        <v>5599</v>
      </c>
      <c r="CX571" s="103">
        <v>16</v>
      </c>
      <c r="CY571" s="11">
        <v>21.75</v>
      </c>
      <c r="CZ571" s="42">
        <v>2.875</v>
      </c>
      <c r="DA571" s="107">
        <v>1500</v>
      </c>
      <c r="DB571" s="18">
        <v>32.5</v>
      </c>
      <c r="DC571" s="18">
        <v>5.75</v>
      </c>
      <c r="DD571" s="18">
        <v>18.5</v>
      </c>
      <c r="DE571" s="11">
        <v>2.5</v>
      </c>
      <c r="DF571" s="11">
        <v>16</v>
      </c>
      <c r="DG571" s="11">
        <v>2.625</v>
      </c>
      <c r="DH571" s="11">
        <v>27.75</v>
      </c>
      <c r="DI571" s="42">
        <v>22.5</v>
      </c>
      <c r="DJ571" s="11" t="s">
        <v>174</v>
      </c>
      <c r="DK571" s="43" t="s">
        <v>5350</v>
      </c>
      <c r="DL571" s="90" t="s">
        <v>3796</v>
      </c>
      <c r="DM571" s="18">
        <v>0</v>
      </c>
      <c r="DN571" s="18" t="s">
        <v>5600</v>
      </c>
      <c r="DO571" t="s">
        <v>5108</v>
      </c>
      <c r="DP571">
        <v>16776960</v>
      </c>
      <c r="DQ571" t="s">
        <v>5598</v>
      </c>
      <c r="DR571" s="16" t="s">
        <v>290</v>
      </c>
    </row>
    <row r="572" spans="1:122" x14ac:dyDescent="0.35">
      <c r="A572" s="158" t="s">
        <v>6736</v>
      </c>
      <c r="B572">
        <v>0.25</v>
      </c>
      <c r="C572" t="s">
        <v>6422</v>
      </c>
      <c r="D572" t="s">
        <v>300</v>
      </c>
      <c r="E572" s="21" t="s">
        <v>290</v>
      </c>
      <c r="F572">
        <v>0.54</v>
      </c>
      <c r="G572" s="12">
        <v>0.36400000000000005</v>
      </c>
      <c r="H572">
        <v>8.7999999999999995E-2</v>
      </c>
      <c r="I572" t="s">
        <v>6422</v>
      </c>
      <c r="J572">
        <v>1</v>
      </c>
      <c r="K572" s="21" t="s">
        <v>290</v>
      </c>
      <c r="L572" s="1" t="s">
        <v>300</v>
      </c>
      <c r="M572" t="s">
        <v>290</v>
      </c>
      <c r="N572" s="159" t="s">
        <v>290</v>
      </c>
      <c r="P572"/>
      <c r="Q572"/>
      <c r="R572"/>
      <c r="X572" s="158" t="s">
        <v>6736</v>
      </c>
      <c r="Y572">
        <v>0.25</v>
      </c>
      <c r="Z572" t="s">
        <v>6422</v>
      </c>
      <c r="AA572" t="s">
        <v>300</v>
      </c>
      <c r="AB572" s="21" t="s">
        <v>290</v>
      </c>
      <c r="AC572">
        <v>0.54</v>
      </c>
      <c r="AD572" s="12">
        <v>0.36400000000000005</v>
      </c>
      <c r="AE572">
        <v>8.7999999999999995E-2</v>
      </c>
      <c r="AF572" t="s">
        <v>6422</v>
      </c>
      <c r="AG572">
        <v>1</v>
      </c>
      <c r="AH572" s="21" t="s">
        <v>290</v>
      </c>
      <c r="AI572" s="1" t="s">
        <v>300</v>
      </c>
      <c r="AJ572" t="s">
        <v>290</v>
      </c>
      <c r="AK572" s="159" t="s">
        <v>290</v>
      </c>
      <c r="CO572" t="s">
        <v>4390</v>
      </c>
      <c r="CP572">
        <v>2.5</v>
      </c>
      <c r="CR572" t="s">
        <v>5770</v>
      </c>
      <c r="CS572" s="16" t="s">
        <v>290</v>
      </c>
      <c r="CT572" s="14">
        <v>1500</v>
      </c>
      <c r="CU572" s="14">
        <v>16</v>
      </c>
      <c r="CV572" s="98">
        <v>18</v>
      </c>
      <c r="CW572" s="98" t="s">
        <v>5599</v>
      </c>
      <c r="CX572" s="103">
        <v>16</v>
      </c>
      <c r="CY572" s="11">
        <v>21.75</v>
      </c>
      <c r="CZ572" s="42">
        <v>2.875</v>
      </c>
      <c r="DA572" s="107">
        <v>1500</v>
      </c>
      <c r="DB572" s="18">
        <v>32.5</v>
      </c>
      <c r="DC572" s="18">
        <v>5.75</v>
      </c>
      <c r="DD572" s="18">
        <v>18.5</v>
      </c>
      <c r="DE572" s="11">
        <v>2.5</v>
      </c>
      <c r="DF572" s="11">
        <v>16</v>
      </c>
      <c r="DG572" s="11">
        <v>2.625</v>
      </c>
      <c r="DH572" s="11">
        <v>27.75</v>
      </c>
      <c r="DI572" s="42">
        <v>22.5</v>
      </c>
      <c r="DJ572" s="11" t="s">
        <v>174</v>
      </c>
      <c r="DK572" s="43" t="s">
        <v>5350</v>
      </c>
      <c r="DL572" s="90" t="s">
        <v>3796</v>
      </c>
      <c r="DM572" s="18">
        <v>0</v>
      </c>
      <c r="DN572" s="18" t="s">
        <v>5600</v>
      </c>
      <c r="DO572" t="s">
        <v>5108</v>
      </c>
      <c r="DP572">
        <v>16776960</v>
      </c>
      <c r="DQ572" t="s">
        <v>5598</v>
      </c>
      <c r="DR572" s="16" t="s">
        <v>290</v>
      </c>
    </row>
    <row r="573" spans="1:122" x14ac:dyDescent="0.35">
      <c r="A573" s="158" t="s">
        <v>666</v>
      </c>
      <c r="B573">
        <v>0.25</v>
      </c>
      <c r="C573">
        <v>80</v>
      </c>
      <c r="D573" t="s">
        <v>300</v>
      </c>
      <c r="E573" s="21" t="s">
        <v>290</v>
      </c>
      <c r="F573">
        <v>0.54</v>
      </c>
      <c r="G573" s="12">
        <v>0.30200000000000005</v>
      </c>
      <c r="H573">
        <v>0.11899999999999999</v>
      </c>
      <c r="I573" t="s">
        <v>290</v>
      </c>
      <c r="J573">
        <v>80</v>
      </c>
      <c r="K573" s="21" t="s">
        <v>290</v>
      </c>
      <c r="L573" s="1" t="s">
        <v>300</v>
      </c>
      <c r="M573" t="s">
        <v>290</v>
      </c>
      <c r="N573" s="159" t="s">
        <v>290</v>
      </c>
      <c r="P573"/>
      <c r="Q573"/>
      <c r="R573"/>
      <c r="X573" s="158" t="s">
        <v>666</v>
      </c>
      <c r="Y573">
        <v>0.25</v>
      </c>
      <c r="Z573">
        <v>80</v>
      </c>
      <c r="AA573" t="s">
        <v>300</v>
      </c>
      <c r="AB573" s="21" t="s">
        <v>290</v>
      </c>
      <c r="AC573">
        <v>0.54</v>
      </c>
      <c r="AD573" s="12">
        <v>0.30200000000000005</v>
      </c>
      <c r="AE573">
        <v>0.11899999999999999</v>
      </c>
      <c r="AF573" t="s">
        <v>290</v>
      </c>
      <c r="AG573">
        <v>80</v>
      </c>
      <c r="AH573" s="21" t="s">
        <v>290</v>
      </c>
      <c r="AI573" s="1" t="s">
        <v>300</v>
      </c>
      <c r="AJ573" t="s">
        <v>290</v>
      </c>
      <c r="AK573" s="159" t="s">
        <v>290</v>
      </c>
      <c r="CO573" t="s">
        <v>4391</v>
      </c>
      <c r="CP573">
        <v>2.69</v>
      </c>
      <c r="CR573" t="s">
        <v>5771</v>
      </c>
      <c r="CS573" s="16" t="s">
        <v>290</v>
      </c>
      <c r="CT573" s="49">
        <v>1500</v>
      </c>
      <c r="CU573" s="49">
        <v>16</v>
      </c>
      <c r="CV573" s="99">
        <v>20</v>
      </c>
      <c r="CW573" s="99" t="s">
        <v>5599</v>
      </c>
      <c r="CX573" s="105">
        <v>16</v>
      </c>
      <c r="CY573" s="2">
        <v>21.75</v>
      </c>
      <c r="CZ573" s="50">
        <v>2.875</v>
      </c>
      <c r="DA573" s="107">
        <v>1500</v>
      </c>
      <c r="DB573" s="51">
        <v>32.5</v>
      </c>
      <c r="DC573" s="51">
        <v>5.75</v>
      </c>
      <c r="DD573" s="51">
        <v>18.5</v>
      </c>
      <c r="DE573" s="2">
        <v>2.5</v>
      </c>
      <c r="DF573" s="2">
        <v>16</v>
      </c>
      <c r="DG573" s="2">
        <v>2.625</v>
      </c>
      <c r="DH573" s="2">
        <v>27.75</v>
      </c>
      <c r="DI573" s="50">
        <v>22.5</v>
      </c>
      <c r="DJ573" s="2" t="s">
        <v>174</v>
      </c>
      <c r="DK573" s="43" t="s">
        <v>5350</v>
      </c>
      <c r="DL573" s="90" t="s">
        <v>3796</v>
      </c>
      <c r="DM573" s="18">
        <v>0</v>
      </c>
      <c r="DN573" s="18" t="s">
        <v>5600</v>
      </c>
      <c r="DO573" t="s">
        <v>5108</v>
      </c>
      <c r="DP573">
        <v>16776960</v>
      </c>
      <c r="DQ573" t="s">
        <v>5598</v>
      </c>
      <c r="DR573" s="16" t="s">
        <v>290</v>
      </c>
    </row>
    <row r="574" spans="1:122" x14ac:dyDescent="0.35">
      <c r="A574" s="160" t="s">
        <v>667</v>
      </c>
      <c r="B574" s="4">
        <v>0.25</v>
      </c>
      <c r="C574" s="4" t="s">
        <v>272</v>
      </c>
      <c r="D574" s="4" t="s">
        <v>300</v>
      </c>
      <c r="E574" s="22" t="s">
        <v>290</v>
      </c>
      <c r="F574" s="4">
        <v>0.54</v>
      </c>
      <c r="G574" s="3">
        <v>0.30200000000000005</v>
      </c>
      <c r="H574" s="4">
        <v>0.11899999999999999</v>
      </c>
      <c r="I574" s="4" t="s">
        <v>272</v>
      </c>
      <c r="J574" s="4">
        <v>2</v>
      </c>
      <c r="K574" s="22" t="s">
        <v>290</v>
      </c>
      <c r="L574" s="6" t="s">
        <v>300</v>
      </c>
      <c r="M574" s="4" t="s">
        <v>290</v>
      </c>
      <c r="N574" s="161" t="s">
        <v>290</v>
      </c>
      <c r="P574"/>
      <c r="Q574"/>
      <c r="R574"/>
      <c r="X574" s="160" t="s">
        <v>667</v>
      </c>
      <c r="Y574" s="4">
        <v>0.25</v>
      </c>
      <c r="Z574" s="4" t="s">
        <v>272</v>
      </c>
      <c r="AA574" s="4" t="s">
        <v>300</v>
      </c>
      <c r="AB574" s="22" t="s">
        <v>290</v>
      </c>
      <c r="AC574" s="4">
        <v>0.54</v>
      </c>
      <c r="AD574" s="3">
        <v>0.30200000000000005</v>
      </c>
      <c r="AE574" s="4">
        <v>0.11899999999999999</v>
      </c>
      <c r="AF574" s="4" t="s">
        <v>272</v>
      </c>
      <c r="AG574" s="4">
        <v>2</v>
      </c>
      <c r="AH574" s="22" t="s">
        <v>290</v>
      </c>
      <c r="AI574" s="6" t="s">
        <v>300</v>
      </c>
      <c r="AJ574" s="4" t="s">
        <v>290</v>
      </c>
      <c r="AK574" s="161" t="s">
        <v>290</v>
      </c>
      <c r="CO574" t="s">
        <v>4392</v>
      </c>
      <c r="CP574">
        <v>2.69</v>
      </c>
      <c r="CR574" t="s">
        <v>5772</v>
      </c>
      <c r="CS574" s="16" t="s">
        <v>290</v>
      </c>
      <c r="CT574" s="14">
        <v>1500</v>
      </c>
      <c r="CU574" s="14">
        <v>18</v>
      </c>
      <c r="CV574" s="11">
        <v>12</v>
      </c>
      <c r="CW574" s="11" t="s">
        <v>5599</v>
      </c>
      <c r="CX574" s="103">
        <v>18</v>
      </c>
      <c r="CY574" s="11">
        <v>23.5</v>
      </c>
      <c r="CZ574" s="42">
        <v>2.75</v>
      </c>
      <c r="DA574" s="107">
        <v>1500</v>
      </c>
      <c r="DB574" s="18">
        <v>36</v>
      </c>
      <c r="DC574" s="18">
        <v>6.375</v>
      </c>
      <c r="DD574" s="18">
        <v>21</v>
      </c>
      <c r="DE574" s="11">
        <v>2.75</v>
      </c>
      <c r="DF574" s="11">
        <v>16</v>
      </c>
      <c r="DG574" s="11">
        <v>2.875</v>
      </c>
      <c r="DH574" s="11">
        <v>30.5</v>
      </c>
      <c r="DI574" s="42">
        <v>22.5</v>
      </c>
      <c r="DJ574" s="11">
        <v>1750</v>
      </c>
      <c r="DK574" s="43" t="s">
        <v>5356</v>
      </c>
      <c r="DL574" s="90" t="s">
        <v>3796</v>
      </c>
      <c r="DM574" s="18">
        <v>0</v>
      </c>
      <c r="DN574" s="18" t="s">
        <v>5600</v>
      </c>
      <c r="DO574" t="s">
        <v>5111</v>
      </c>
      <c r="DP574">
        <v>16711935</v>
      </c>
      <c r="DQ574" t="s">
        <v>5598</v>
      </c>
      <c r="DR574" s="16" t="s">
        <v>290</v>
      </c>
    </row>
    <row r="575" spans="1:122" x14ac:dyDescent="0.35">
      <c r="A575" s="156" t="s">
        <v>668</v>
      </c>
      <c r="B575" s="11">
        <v>0.37500000000000006</v>
      </c>
      <c r="C575" s="11">
        <v>5</v>
      </c>
      <c r="D575" t="s">
        <v>300</v>
      </c>
      <c r="E575" s="21" t="s">
        <v>290</v>
      </c>
      <c r="F575" s="11">
        <v>0.67500000000000004</v>
      </c>
      <c r="G575" s="12">
        <v>0.57700000000000007</v>
      </c>
      <c r="H575" s="11">
        <v>4.9000000000000002E-2</v>
      </c>
      <c r="I575" s="11" t="s">
        <v>290</v>
      </c>
      <c r="J575" s="11">
        <v>5</v>
      </c>
      <c r="K575" s="21" t="s">
        <v>290</v>
      </c>
      <c r="L575" s="11" t="s">
        <v>300</v>
      </c>
      <c r="M575" t="s">
        <v>290</v>
      </c>
      <c r="N575" s="159" t="s">
        <v>290</v>
      </c>
      <c r="P575"/>
      <c r="Q575"/>
      <c r="R575"/>
      <c r="X575" s="156" t="s">
        <v>668</v>
      </c>
      <c r="Y575" s="11">
        <v>0.37500000000000006</v>
      </c>
      <c r="Z575" s="11">
        <v>5</v>
      </c>
      <c r="AA575" t="s">
        <v>300</v>
      </c>
      <c r="AB575" s="21" t="s">
        <v>290</v>
      </c>
      <c r="AC575" s="11">
        <v>0.67500000000000004</v>
      </c>
      <c r="AD575" s="12">
        <v>0.57700000000000007</v>
      </c>
      <c r="AE575" s="11">
        <v>4.9000000000000002E-2</v>
      </c>
      <c r="AF575" s="11" t="s">
        <v>290</v>
      </c>
      <c r="AG575" s="11">
        <v>5</v>
      </c>
      <c r="AH575" s="21" t="s">
        <v>290</v>
      </c>
      <c r="AI575" s="11" t="s">
        <v>300</v>
      </c>
      <c r="AJ575" t="s">
        <v>290</v>
      </c>
      <c r="AK575" s="159" t="s">
        <v>290</v>
      </c>
      <c r="CO575" t="s">
        <v>4393</v>
      </c>
      <c r="CP575">
        <v>2.69</v>
      </c>
      <c r="CR575" t="s">
        <v>5773</v>
      </c>
      <c r="CS575" s="16" t="s">
        <v>290</v>
      </c>
      <c r="CT575" s="14">
        <v>1500</v>
      </c>
      <c r="CU575" s="14">
        <v>18</v>
      </c>
      <c r="CV575" s="98">
        <v>14</v>
      </c>
      <c r="CW575" s="98" t="s">
        <v>5599</v>
      </c>
      <c r="CX575" s="103">
        <v>18</v>
      </c>
      <c r="CY575" s="11">
        <v>23.5</v>
      </c>
      <c r="CZ575" s="42">
        <v>2.75</v>
      </c>
      <c r="DA575" s="107">
        <v>1500</v>
      </c>
      <c r="DB575" s="18">
        <v>36</v>
      </c>
      <c r="DC575" s="18">
        <v>6.375</v>
      </c>
      <c r="DD575" s="18">
        <v>21</v>
      </c>
      <c r="DE575" s="11">
        <v>2.75</v>
      </c>
      <c r="DF575" s="11">
        <v>16</v>
      </c>
      <c r="DG575" s="11">
        <v>2.875</v>
      </c>
      <c r="DH575" s="11">
        <v>30.5</v>
      </c>
      <c r="DI575" s="42">
        <v>22.5</v>
      </c>
      <c r="DJ575" s="11" t="s">
        <v>174</v>
      </c>
      <c r="DK575" s="43" t="s">
        <v>5356</v>
      </c>
      <c r="DL575" s="90" t="s">
        <v>3796</v>
      </c>
      <c r="DM575" s="18">
        <v>0</v>
      </c>
      <c r="DN575" s="18" t="s">
        <v>5600</v>
      </c>
      <c r="DO575" t="s">
        <v>5111</v>
      </c>
      <c r="DP575">
        <v>16711935</v>
      </c>
      <c r="DQ575" t="s">
        <v>5598</v>
      </c>
      <c r="DR575" s="16" t="s">
        <v>290</v>
      </c>
    </row>
    <row r="576" spans="1:122" x14ac:dyDescent="0.35">
      <c r="A576" s="156" t="s">
        <v>669</v>
      </c>
      <c r="B576">
        <v>0.37500000000000006</v>
      </c>
      <c r="C576">
        <v>10</v>
      </c>
      <c r="D576" t="s">
        <v>300</v>
      </c>
      <c r="E576" s="21" t="s">
        <v>290</v>
      </c>
      <c r="F576">
        <v>0.67500000000000004</v>
      </c>
      <c r="G576" s="12">
        <v>0.54500000000000004</v>
      </c>
      <c r="H576">
        <v>6.5000000000000002E-2</v>
      </c>
      <c r="I576" t="s">
        <v>290</v>
      </c>
      <c r="J576">
        <v>10</v>
      </c>
      <c r="K576" s="21" t="s">
        <v>290</v>
      </c>
      <c r="L576" s="11" t="s">
        <v>300</v>
      </c>
      <c r="M576" t="s">
        <v>290</v>
      </c>
      <c r="N576" s="159" t="s">
        <v>290</v>
      </c>
      <c r="P576"/>
      <c r="Q576"/>
      <c r="R576"/>
      <c r="X576" s="156" t="s">
        <v>669</v>
      </c>
      <c r="Y576">
        <v>0.37500000000000006</v>
      </c>
      <c r="Z576">
        <v>10</v>
      </c>
      <c r="AA576" t="s">
        <v>300</v>
      </c>
      <c r="AB576" s="21" t="s">
        <v>290</v>
      </c>
      <c r="AC576">
        <v>0.67500000000000004</v>
      </c>
      <c r="AD576" s="12">
        <v>0.54500000000000004</v>
      </c>
      <c r="AE576">
        <v>6.5000000000000002E-2</v>
      </c>
      <c r="AF576" t="s">
        <v>290</v>
      </c>
      <c r="AG576">
        <v>10</v>
      </c>
      <c r="AH576" s="21" t="s">
        <v>290</v>
      </c>
      <c r="AI576" s="11" t="s">
        <v>300</v>
      </c>
      <c r="AJ576" t="s">
        <v>290</v>
      </c>
      <c r="AK576" s="159" t="s">
        <v>290</v>
      </c>
      <c r="CO576" t="s">
        <v>4394</v>
      </c>
      <c r="CP576">
        <v>2.69</v>
      </c>
      <c r="CR576" t="s">
        <v>5774</v>
      </c>
      <c r="CS576" s="16" t="s">
        <v>290</v>
      </c>
      <c r="CT576" s="14">
        <v>1500</v>
      </c>
      <c r="CU576" s="14">
        <v>18</v>
      </c>
      <c r="CV576" s="98">
        <v>16</v>
      </c>
      <c r="CW576" s="98" t="s">
        <v>5599</v>
      </c>
      <c r="CX576" s="103">
        <v>18</v>
      </c>
      <c r="CY576" s="11">
        <v>23.5</v>
      </c>
      <c r="CZ576" s="42">
        <v>2.75</v>
      </c>
      <c r="DA576" s="107">
        <v>1500</v>
      </c>
      <c r="DB576" s="18">
        <v>36</v>
      </c>
      <c r="DC576" s="18">
        <v>6.375</v>
      </c>
      <c r="DD576" s="18">
        <v>21</v>
      </c>
      <c r="DE576" s="11">
        <v>2.75</v>
      </c>
      <c r="DF576" s="11">
        <v>16</v>
      </c>
      <c r="DG576" s="11">
        <v>2.875</v>
      </c>
      <c r="DH576" s="11">
        <v>30.5</v>
      </c>
      <c r="DI576" s="42">
        <v>22.5</v>
      </c>
      <c r="DJ576" s="11" t="s">
        <v>174</v>
      </c>
      <c r="DK576" s="43" t="s">
        <v>5356</v>
      </c>
      <c r="DL576" s="90" t="s">
        <v>3796</v>
      </c>
      <c r="DM576" s="18">
        <v>0</v>
      </c>
      <c r="DN576" s="18" t="s">
        <v>5600</v>
      </c>
      <c r="DO576" t="s">
        <v>5111</v>
      </c>
      <c r="DP576">
        <v>16711935</v>
      </c>
      <c r="DQ576" t="s">
        <v>5598</v>
      </c>
      <c r="DR576" s="16" t="s">
        <v>290</v>
      </c>
    </row>
    <row r="577" spans="1:122" x14ac:dyDescent="0.35">
      <c r="A577" s="158" t="s">
        <v>670</v>
      </c>
      <c r="B577">
        <v>0.37500000000000006</v>
      </c>
      <c r="C577">
        <v>40</v>
      </c>
      <c r="D577" t="s">
        <v>300</v>
      </c>
      <c r="E577" s="21" t="s">
        <v>290</v>
      </c>
      <c r="F577">
        <v>0.67500000000000004</v>
      </c>
      <c r="G577" s="12">
        <v>0.49300000000000005</v>
      </c>
      <c r="H577">
        <v>9.0999999999999998E-2</v>
      </c>
      <c r="I577" t="s">
        <v>290</v>
      </c>
      <c r="J577">
        <v>40</v>
      </c>
      <c r="K577" s="21" t="s">
        <v>290</v>
      </c>
      <c r="L577" s="1" t="s">
        <v>300</v>
      </c>
      <c r="M577" t="s">
        <v>290</v>
      </c>
      <c r="N577" s="159" t="s">
        <v>290</v>
      </c>
      <c r="P577"/>
      <c r="Q577"/>
      <c r="R577"/>
      <c r="X577" s="158" t="s">
        <v>670</v>
      </c>
      <c r="Y577">
        <v>0.37500000000000006</v>
      </c>
      <c r="Z577">
        <v>40</v>
      </c>
      <c r="AA577" t="s">
        <v>300</v>
      </c>
      <c r="AB577" s="21" t="s">
        <v>290</v>
      </c>
      <c r="AC577">
        <v>0.67500000000000004</v>
      </c>
      <c r="AD577" s="12">
        <v>0.49300000000000005</v>
      </c>
      <c r="AE577">
        <v>9.0999999999999998E-2</v>
      </c>
      <c r="AF577" t="s">
        <v>290</v>
      </c>
      <c r="AG577">
        <v>40</v>
      </c>
      <c r="AH577" s="21" t="s">
        <v>290</v>
      </c>
      <c r="AI577" s="1" t="s">
        <v>300</v>
      </c>
      <c r="AJ577" t="s">
        <v>290</v>
      </c>
      <c r="AK577" s="159" t="s">
        <v>290</v>
      </c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51"/>
      <c r="CO577" t="s">
        <v>4395</v>
      </c>
      <c r="CP577">
        <v>2.69</v>
      </c>
      <c r="CR577" t="s">
        <v>5775</v>
      </c>
      <c r="CS577" s="16" t="s">
        <v>290</v>
      </c>
      <c r="CT577" s="14">
        <v>1500</v>
      </c>
      <c r="CU577" s="14">
        <v>18</v>
      </c>
      <c r="CV577" s="98">
        <v>18</v>
      </c>
      <c r="CW577" s="98" t="s">
        <v>5599</v>
      </c>
      <c r="CX577" s="103">
        <v>18</v>
      </c>
      <c r="CY577" s="11">
        <v>23.5</v>
      </c>
      <c r="CZ577" s="42">
        <v>2.75</v>
      </c>
      <c r="DA577" s="107">
        <v>1500</v>
      </c>
      <c r="DB577" s="18">
        <v>36</v>
      </c>
      <c r="DC577" s="18">
        <v>6.375</v>
      </c>
      <c r="DD577" s="18">
        <v>21</v>
      </c>
      <c r="DE577" s="11">
        <v>2.75</v>
      </c>
      <c r="DF577" s="11">
        <v>16</v>
      </c>
      <c r="DG577" s="11">
        <v>2.875</v>
      </c>
      <c r="DH577" s="11">
        <v>30.5</v>
      </c>
      <c r="DI577" s="42">
        <v>22.5</v>
      </c>
      <c r="DJ577" s="11" t="s">
        <v>174</v>
      </c>
      <c r="DK577" s="43" t="s">
        <v>5356</v>
      </c>
      <c r="DL577" s="90" t="s">
        <v>3796</v>
      </c>
      <c r="DM577" s="18">
        <v>0</v>
      </c>
      <c r="DN577" s="18" t="s">
        <v>5600</v>
      </c>
      <c r="DO577" t="s">
        <v>5111</v>
      </c>
      <c r="DP577">
        <v>16711935</v>
      </c>
      <c r="DQ577" t="s">
        <v>5598</v>
      </c>
      <c r="DR577" s="16" t="s">
        <v>290</v>
      </c>
    </row>
    <row r="578" spans="1:122" x14ac:dyDescent="0.35">
      <c r="A578" s="158" t="s">
        <v>6737</v>
      </c>
      <c r="B578">
        <v>0.37500000000000006</v>
      </c>
      <c r="C578" t="s">
        <v>6422</v>
      </c>
      <c r="D578" t="s">
        <v>300</v>
      </c>
      <c r="E578" s="21" t="s">
        <v>290</v>
      </c>
      <c r="F578">
        <v>0.67500000000000004</v>
      </c>
      <c r="G578" s="12">
        <v>0.49300000000000005</v>
      </c>
      <c r="H578">
        <v>9.0999999999999998E-2</v>
      </c>
      <c r="I578" t="s">
        <v>6422</v>
      </c>
      <c r="J578">
        <v>1</v>
      </c>
      <c r="K578" s="21" t="s">
        <v>290</v>
      </c>
      <c r="L578" s="1" t="s">
        <v>300</v>
      </c>
      <c r="M578" t="s">
        <v>290</v>
      </c>
      <c r="N578" s="159" t="s">
        <v>290</v>
      </c>
      <c r="P578"/>
      <c r="Q578"/>
      <c r="R578"/>
      <c r="X578" s="158" t="s">
        <v>6737</v>
      </c>
      <c r="Y578">
        <v>0.37500000000000006</v>
      </c>
      <c r="Z578" t="s">
        <v>6422</v>
      </c>
      <c r="AA578" t="s">
        <v>300</v>
      </c>
      <c r="AB578" s="21" t="s">
        <v>290</v>
      </c>
      <c r="AC578">
        <v>0.67500000000000004</v>
      </c>
      <c r="AD578" s="12">
        <v>0.49300000000000005</v>
      </c>
      <c r="AE578">
        <v>9.0999999999999998E-2</v>
      </c>
      <c r="AF578" t="s">
        <v>6422</v>
      </c>
      <c r="AG578">
        <v>1</v>
      </c>
      <c r="AH578" s="21" t="s">
        <v>290</v>
      </c>
      <c r="AI578" s="1" t="s">
        <v>300</v>
      </c>
      <c r="AJ578" t="s">
        <v>290</v>
      </c>
      <c r="AK578" s="159" t="s">
        <v>290</v>
      </c>
      <c r="CC578" s="4"/>
      <c r="CD578" s="51"/>
      <c r="CE578" s="51"/>
      <c r="CF578" s="51"/>
      <c r="CG578" s="51"/>
      <c r="CH578" s="51"/>
      <c r="CI578" s="51"/>
      <c r="CJ578" s="51"/>
      <c r="CK578" s="51"/>
      <c r="CO578" t="s">
        <v>4396</v>
      </c>
      <c r="CP578">
        <v>2.69</v>
      </c>
      <c r="CR578" t="s">
        <v>5776</v>
      </c>
      <c r="CS578" s="16" t="s">
        <v>290</v>
      </c>
      <c r="CT578" s="49">
        <v>1500</v>
      </c>
      <c r="CU578" s="49">
        <v>18</v>
      </c>
      <c r="CV578" s="99">
        <v>20</v>
      </c>
      <c r="CW578" s="99" t="s">
        <v>5599</v>
      </c>
      <c r="CX578" s="105">
        <v>18</v>
      </c>
      <c r="CY578" s="2">
        <v>23.5</v>
      </c>
      <c r="CZ578" s="50">
        <v>2.75</v>
      </c>
      <c r="DA578" s="107">
        <v>1500</v>
      </c>
      <c r="DB578" s="51">
        <v>36</v>
      </c>
      <c r="DC578" s="51">
        <v>6.375</v>
      </c>
      <c r="DD578" s="51">
        <v>21</v>
      </c>
      <c r="DE578" s="2">
        <v>2.75</v>
      </c>
      <c r="DF578" s="2">
        <v>16</v>
      </c>
      <c r="DG578" s="2">
        <v>2.875</v>
      </c>
      <c r="DH578" s="2">
        <v>30.5</v>
      </c>
      <c r="DI578" s="50">
        <v>22.5</v>
      </c>
      <c r="DJ578" s="2" t="s">
        <v>174</v>
      </c>
      <c r="DK578" s="43" t="s">
        <v>5356</v>
      </c>
      <c r="DL578" s="90" t="s">
        <v>3796</v>
      </c>
      <c r="DM578" s="18">
        <v>0</v>
      </c>
      <c r="DN578" s="18" t="s">
        <v>5600</v>
      </c>
      <c r="DO578" t="s">
        <v>5111</v>
      </c>
      <c r="DP578">
        <v>16711935</v>
      </c>
      <c r="DQ578" t="s">
        <v>5598</v>
      </c>
      <c r="DR578" s="16" t="s">
        <v>290</v>
      </c>
    </row>
    <row r="579" spans="1:122" x14ac:dyDescent="0.35">
      <c r="A579" s="158" t="s">
        <v>671</v>
      </c>
      <c r="B579">
        <v>0.37500000000000006</v>
      </c>
      <c r="C579">
        <v>80</v>
      </c>
      <c r="D579" t="s">
        <v>300</v>
      </c>
      <c r="E579" s="21" t="s">
        <v>290</v>
      </c>
      <c r="F579">
        <v>0.67500000000000004</v>
      </c>
      <c r="G579" s="12">
        <v>0.42300000000000004</v>
      </c>
      <c r="H579">
        <v>0.126</v>
      </c>
      <c r="I579" t="s">
        <v>290</v>
      </c>
      <c r="J579">
        <v>80</v>
      </c>
      <c r="K579" s="21" t="s">
        <v>290</v>
      </c>
      <c r="L579" s="1" t="s">
        <v>300</v>
      </c>
      <c r="M579" t="s">
        <v>290</v>
      </c>
      <c r="N579" s="159" t="s">
        <v>290</v>
      </c>
      <c r="P579"/>
      <c r="Q579"/>
      <c r="R579"/>
      <c r="X579" s="158" t="s">
        <v>671</v>
      </c>
      <c r="Y579">
        <v>0.37500000000000006</v>
      </c>
      <c r="Z579">
        <v>80</v>
      </c>
      <c r="AA579" t="s">
        <v>300</v>
      </c>
      <c r="AB579" s="21" t="s">
        <v>290</v>
      </c>
      <c r="AC579">
        <v>0.67500000000000004</v>
      </c>
      <c r="AD579" s="12">
        <v>0.42300000000000004</v>
      </c>
      <c r="AE579">
        <v>0.126</v>
      </c>
      <c r="AF579" t="s">
        <v>290</v>
      </c>
      <c r="AG579">
        <v>80</v>
      </c>
      <c r="AH579" s="21" t="s">
        <v>290</v>
      </c>
      <c r="AI579" s="1" t="s">
        <v>300</v>
      </c>
      <c r="AJ579" t="s">
        <v>290</v>
      </c>
      <c r="AK579" s="159" t="s">
        <v>290</v>
      </c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51"/>
      <c r="CO579" t="s">
        <v>4397</v>
      </c>
      <c r="CP579">
        <v>2.69</v>
      </c>
      <c r="CR579" t="s">
        <v>5777</v>
      </c>
      <c r="CS579" s="16" t="s">
        <v>290</v>
      </c>
      <c r="CT579" s="14">
        <v>1500</v>
      </c>
      <c r="CU579" s="14">
        <v>20</v>
      </c>
      <c r="CV579" s="11">
        <v>12</v>
      </c>
      <c r="CW579" s="11" t="s">
        <v>5599</v>
      </c>
      <c r="CX579" s="103">
        <v>20</v>
      </c>
      <c r="CY579" s="11">
        <v>25.25</v>
      </c>
      <c r="CZ579" s="42">
        <v>2.625</v>
      </c>
      <c r="DA579" s="107">
        <v>1500</v>
      </c>
      <c r="DB579" s="18">
        <v>38.75</v>
      </c>
      <c r="DC579" s="18">
        <v>7</v>
      </c>
      <c r="DD579" s="18">
        <v>23</v>
      </c>
      <c r="DE579" s="11">
        <v>3</v>
      </c>
      <c r="DF579" s="11">
        <v>16</v>
      </c>
      <c r="DG579" s="11">
        <v>3.125</v>
      </c>
      <c r="DH579" s="11">
        <v>32.75</v>
      </c>
      <c r="DI579" s="42">
        <v>22.5</v>
      </c>
      <c r="DJ579" s="11">
        <v>2130</v>
      </c>
      <c r="DK579" s="43" t="s">
        <v>5362</v>
      </c>
      <c r="DL579" s="90" t="s">
        <v>3796</v>
      </c>
      <c r="DM579" s="18">
        <v>0</v>
      </c>
      <c r="DN579" s="18" t="s">
        <v>5600</v>
      </c>
      <c r="DO579" t="s">
        <v>5114</v>
      </c>
      <c r="DP579">
        <v>16744703</v>
      </c>
      <c r="DQ579" t="s">
        <v>5598</v>
      </c>
      <c r="DR579" s="16" t="s">
        <v>290</v>
      </c>
    </row>
    <row r="580" spans="1:122" x14ac:dyDescent="0.35">
      <c r="A580" s="160" t="s">
        <v>672</v>
      </c>
      <c r="B580" s="4">
        <v>0.37500000000000006</v>
      </c>
      <c r="C580" s="4" t="s">
        <v>272</v>
      </c>
      <c r="D580" s="4" t="s">
        <v>300</v>
      </c>
      <c r="E580" s="22" t="s">
        <v>290</v>
      </c>
      <c r="F580" s="4">
        <v>0.67500000000000004</v>
      </c>
      <c r="G580" s="3">
        <v>0.42300000000000004</v>
      </c>
      <c r="H580" s="4">
        <v>0.126</v>
      </c>
      <c r="I580" s="4" t="s">
        <v>272</v>
      </c>
      <c r="J580" s="4">
        <v>2</v>
      </c>
      <c r="K580" s="22" t="s">
        <v>290</v>
      </c>
      <c r="L580" s="6" t="s">
        <v>300</v>
      </c>
      <c r="M580" s="4" t="s">
        <v>290</v>
      </c>
      <c r="N580" s="161" t="s">
        <v>290</v>
      </c>
      <c r="P580"/>
      <c r="Q580"/>
      <c r="R580"/>
      <c r="X580" s="160" t="s">
        <v>672</v>
      </c>
      <c r="Y580" s="4">
        <v>0.37500000000000006</v>
      </c>
      <c r="Z580" s="4" t="s">
        <v>272</v>
      </c>
      <c r="AA580" s="4" t="s">
        <v>300</v>
      </c>
      <c r="AB580" s="22" t="s">
        <v>290</v>
      </c>
      <c r="AC580" s="4">
        <v>0.67500000000000004</v>
      </c>
      <c r="AD580" s="3">
        <v>0.42300000000000004</v>
      </c>
      <c r="AE580" s="4">
        <v>0.126</v>
      </c>
      <c r="AF580" s="4" t="s">
        <v>272</v>
      </c>
      <c r="AG580" s="4">
        <v>2</v>
      </c>
      <c r="AH580" s="22" t="s">
        <v>290</v>
      </c>
      <c r="AI580" s="6" t="s">
        <v>300</v>
      </c>
      <c r="AJ580" s="4" t="s">
        <v>290</v>
      </c>
      <c r="AK580" s="161" t="s">
        <v>290</v>
      </c>
      <c r="CC580" s="4"/>
      <c r="CD580" s="51"/>
      <c r="CE580" s="51"/>
      <c r="CF580" s="51"/>
      <c r="CG580" s="51"/>
      <c r="CH580" s="51"/>
      <c r="CI580" s="51"/>
      <c r="CJ580" s="51"/>
      <c r="CK580" s="51"/>
      <c r="CO580" t="s">
        <v>4398</v>
      </c>
      <c r="CP580">
        <v>2.87</v>
      </c>
      <c r="CR580" t="s">
        <v>5778</v>
      </c>
      <c r="CS580" s="16" t="s">
        <v>290</v>
      </c>
      <c r="CT580" s="14">
        <v>1500</v>
      </c>
      <c r="CU580" s="14">
        <v>20</v>
      </c>
      <c r="CV580" s="98">
        <v>14</v>
      </c>
      <c r="CW580" s="98" t="s">
        <v>5599</v>
      </c>
      <c r="CX580" s="103">
        <v>20</v>
      </c>
      <c r="CY580" s="11">
        <v>25.25</v>
      </c>
      <c r="CZ580" s="42">
        <v>2.625</v>
      </c>
      <c r="DA580" s="107">
        <v>1500</v>
      </c>
      <c r="DB580" s="18">
        <v>38.75</v>
      </c>
      <c r="DC580" s="18">
        <v>7</v>
      </c>
      <c r="DD580" s="18">
        <v>23</v>
      </c>
      <c r="DE580" s="11">
        <v>3</v>
      </c>
      <c r="DF580" s="11">
        <v>16</v>
      </c>
      <c r="DG580" s="11">
        <v>3.125</v>
      </c>
      <c r="DH580" s="11">
        <v>32.75</v>
      </c>
      <c r="DI580" s="42">
        <v>22.5</v>
      </c>
      <c r="DJ580" s="11" t="s">
        <v>174</v>
      </c>
      <c r="DK580" s="43" t="s">
        <v>5362</v>
      </c>
      <c r="DL580" s="90" t="s">
        <v>3796</v>
      </c>
      <c r="DM580" s="18">
        <v>0</v>
      </c>
      <c r="DN580" s="18" t="s">
        <v>5600</v>
      </c>
      <c r="DO580" t="s">
        <v>5114</v>
      </c>
      <c r="DP580">
        <v>16744703</v>
      </c>
      <c r="DQ580" t="s">
        <v>5598</v>
      </c>
      <c r="DR580" s="16" t="s">
        <v>290</v>
      </c>
    </row>
    <row r="581" spans="1:122" x14ac:dyDescent="0.35">
      <c r="A581" s="156" t="s">
        <v>673</v>
      </c>
      <c r="B581" s="11">
        <v>0.5</v>
      </c>
      <c r="C581" s="11">
        <v>5</v>
      </c>
      <c r="D581" t="s">
        <v>300</v>
      </c>
      <c r="E581" s="21" t="s">
        <v>290</v>
      </c>
      <c r="F581">
        <v>0.84</v>
      </c>
      <c r="G581" s="12">
        <v>0.71</v>
      </c>
      <c r="H581" s="11">
        <v>6.5000000000000002E-2</v>
      </c>
      <c r="I581" t="s">
        <v>290</v>
      </c>
      <c r="J581" s="11">
        <v>5</v>
      </c>
      <c r="K581" s="21" t="s">
        <v>290</v>
      </c>
      <c r="L581" s="11" t="s">
        <v>300</v>
      </c>
      <c r="M581" t="s">
        <v>290</v>
      </c>
      <c r="N581" s="159" t="s">
        <v>290</v>
      </c>
      <c r="P581"/>
      <c r="Q581"/>
      <c r="R581"/>
      <c r="X581" s="156" t="s">
        <v>673</v>
      </c>
      <c r="Y581" s="11">
        <v>0.5</v>
      </c>
      <c r="Z581" s="11">
        <v>5</v>
      </c>
      <c r="AA581" t="s">
        <v>300</v>
      </c>
      <c r="AB581" s="21" t="s">
        <v>290</v>
      </c>
      <c r="AC581">
        <v>0.84</v>
      </c>
      <c r="AD581" s="12">
        <v>0.71</v>
      </c>
      <c r="AE581" s="11">
        <v>6.5000000000000002E-2</v>
      </c>
      <c r="AF581" t="s">
        <v>290</v>
      </c>
      <c r="AG581" s="11">
        <v>5</v>
      </c>
      <c r="AH581" s="21" t="s">
        <v>290</v>
      </c>
      <c r="AI581" s="11" t="s">
        <v>300</v>
      </c>
      <c r="AJ581" t="s">
        <v>290</v>
      </c>
      <c r="AK581" s="159" t="s">
        <v>290</v>
      </c>
      <c r="CO581" t="s">
        <v>4399</v>
      </c>
      <c r="CP581">
        <v>2.87</v>
      </c>
      <c r="CR581" t="s">
        <v>5779</v>
      </c>
      <c r="CS581" s="16" t="s">
        <v>290</v>
      </c>
      <c r="CT581" s="14">
        <v>1500</v>
      </c>
      <c r="CU581" s="14">
        <v>20</v>
      </c>
      <c r="CV581" s="98">
        <v>16</v>
      </c>
      <c r="CW581" s="98" t="s">
        <v>5599</v>
      </c>
      <c r="CX581" s="103">
        <v>20</v>
      </c>
      <c r="CY581" s="11">
        <v>25.25</v>
      </c>
      <c r="CZ581" s="42">
        <v>2.625</v>
      </c>
      <c r="DA581" s="107">
        <v>1500</v>
      </c>
      <c r="DB581" s="18">
        <v>38.75</v>
      </c>
      <c r="DC581" s="18">
        <v>7</v>
      </c>
      <c r="DD581" s="18">
        <v>23</v>
      </c>
      <c r="DE581" s="11">
        <v>3</v>
      </c>
      <c r="DF581" s="11">
        <v>16</v>
      </c>
      <c r="DG581" s="11">
        <v>3.125</v>
      </c>
      <c r="DH581" s="11">
        <v>32.75</v>
      </c>
      <c r="DI581" s="42">
        <v>22.5</v>
      </c>
      <c r="DJ581" s="11" t="s">
        <v>174</v>
      </c>
      <c r="DK581" s="43" t="s">
        <v>5362</v>
      </c>
      <c r="DL581" s="90" t="s">
        <v>3796</v>
      </c>
      <c r="DM581" s="18">
        <v>0</v>
      </c>
      <c r="DN581" s="18" t="s">
        <v>5600</v>
      </c>
      <c r="DO581" t="s">
        <v>5114</v>
      </c>
      <c r="DP581">
        <v>16744703</v>
      </c>
      <c r="DQ581" t="s">
        <v>5598</v>
      </c>
      <c r="DR581" s="16" t="s">
        <v>290</v>
      </c>
    </row>
    <row r="582" spans="1:122" x14ac:dyDescent="0.35">
      <c r="A582" s="156" t="s">
        <v>674</v>
      </c>
      <c r="B582" s="11">
        <v>0.5</v>
      </c>
      <c r="C582" s="11">
        <v>10</v>
      </c>
      <c r="D582" t="s">
        <v>300</v>
      </c>
      <c r="E582" s="21" t="s">
        <v>290</v>
      </c>
      <c r="F582">
        <v>0.84</v>
      </c>
      <c r="G582" s="12">
        <v>0.67399999999999993</v>
      </c>
      <c r="H582" s="11">
        <v>8.3000000000000004E-2</v>
      </c>
      <c r="I582" t="s">
        <v>290</v>
      </c>
      <c r="J582" s="11">
        <v>10</v>
      </c>
      <c r="K582" s="21" t="s">
        <v>290</v>
      </c>
      <c r="L582" s="11" t="s">
        <v>300</v>
      </c>
      <c r="M582" t="s">
        <v>290</v>
      </c>
      <c r="N582" s="159" t="s">
        <v>290</v>
      </c>
      <c r="P582"/>
      <c r="Q582"/>
      <c r="R582"/>
      <c r="X582" s="156" t="s">
        <v>674</v>
      </c>
      <c r="Y582" s="11">
        <v>0.5</v>
      </c>
      <c r="Z582" s="11">
        <v>10</v>
      </c>
      <c r="AA582" t="s">
        <v>300</v>
      </c>
      <c r="AB582" s="21" t="s">
        <v>290</v>
      </c>
      <c r="AC582">
        <v>0.84</v>
      </c>
      <c r="AD582" s="12">
        <v>0.67399999999999993</v>
      </c>
      <c r="AE582" s="11">
        <v>8.3000000000000004E-2</v>
      </c>
      <c r="AF582" t="s">
        <v>290</v>
      </c>
      <c r="AG582" s="11">
        <v>10</v>
      </c>
      <c r="AH582" s="21" t="s">
        <v>290</v>
      </c>
      <c r="AI582" s="11" t="s">
        <v>300</v>
      </c>
      <c r="AJ582" t="s">
        <v>290</v>
      </c>
      <c r="AK582" s="159" t="s">
        <v>290</v>
      </c>
      <c r="CO582" t="s">
        <v>4400</v>
      </c>
      <c r="CP582">
        <v>2.87</v>
      </c>
      <c r="CR582" t="s">
        <v>5780</v>
      </c>
      <c r="CS582" s="16" t="s">
        <v>290</v>
      </c>
      <c r="CT582" s="14">
        <v>1500</v>
      </c>
      <c r="CU582" s="14">
        <v>20</v>
      </c>
      <c r="CV582" s="98">
        <v>18</v>
      </c>
      <c r="CW582" s="98" t="s">
        <v>5599</v>
      </c>
      <c r="CX582" s="103">
        <v>20</v>
      </c>
      <c r="CY582" s="11">
        <v>25.25</v>
      </c>
      <c r="CZ582" s="42">
        <v>2.625</v>
      </c>
      <c r="DA582" s="107">
        <v>1500</v>
      </c>
      <c r="DB582" s="18">
        <v>38.75</v>
      </c>
      <c r="DC582" s="18">
        <v>7</v>
      </c>
      <c r="DD582" s="18">
        <v>23</v>
      </c>
      <c r="DE582" s="11">
        <v>3</v>
      </c>
      <c r="DF582" s="11">
        <v>16</v>
      </c>
      <c r="DG582" s="11">
        <v>3.125</v>
      </c>
      <c r="DH582" s="11">
        <v>32.75</v>
      </c>
      <c r="DI582" s="42">
        <v>22.5</v>
      </c>
      <c r="DJ582" s="11" t="s">
        <v>174</v>
      </c>
      <c r="DK582" s="43" t="s">
        <v>5362</v>
      </c>
      <c r="DL582" s="90" t="s">
        <v>3796</v>
      </c>
      <c r="DM582" s="18">
        <v>0</v>
      </c>
      <c r="DN582" s="18" t="s">
        <v>5600</v>
      </c>
      <c r="DO582" t="s">
        <v>5114</v>
      </c>
      <c r="DP582">
        <v>16744703</v>
      </c>
      <c r="DQ582" t="s">
        <v>5598</v>
      </c>
      <c r="DR582" s="16" t="s">
        <v>290</v>
      </c>
    </row>
    <row r="583" spans="1:122" x14ac:dyDescent="0.35">
      <c r="A583" s="158" t="s">
        <v>675</v>
      </c>
      <c r="B583" s="11">
        <v>0.5</v>
      </c>
      <c r="C583">
        <v>40</v>
      </c>
      <c r="D583" t="s">
        <v>300</v>
      </c>
      <c r="E583" s="21" t="s">
        <v>290</v>
      </c>
      <c r="F583">
        <v>0.84</v>
      </c>
      <c r="G583" s="12">
        <v>0.622</v>
      </c>
      <c r="H583" s="11">
        <v>0.109</v>
      </c>
      <c r="I583" t="s">
        <v>290</v>
      </c>
      <c r="J583">
        <v>40</v>
      </c>
      <c r="K583" s="21" t="s">
        <v>290</v>
      </c>
      <c r="L583" s="1" t="s">
        <v>300</v>
      </c>
      <c r="M583" t="s">
        <v>290</v>
      </c>
      <c r="N583" s="159" t="s">
        <v>290</v>
      </c>
      <c r="P583"/>
      <c r="Q583"/>
      <c r="R583"/>
      <c r="X583" s="158" t="s">
        <v>675</v>
      </c>
      <c r="Y583" s="11">
        <v>0.5</v>
      </c>
      <c r="Z583">
        <v>40</v>
      </c>
      <c r="AA583" t="s">
        <v>300</v>
      </c>
      <c r="AB583" s="21" t="s">
        <v>290</v>
      </c>
      <c r="AC583">
        <v>0.84</v>
      </c>
      <c r="AD583" s="12">
        <v>0.622</v>
      </c>
      <c r="AE583" s="11">
        <v>0.109</v>
      </c>
      <c r="AF583" t="s">
        <v>290</v>
      </c>
      <c r="AG583">
        <v>40</v>
      </c>
      <c r="AH583" s="21" t="s">
        <v>290</v>
      </c>
      <c r="AI583" s="1" t="s">
        <v>300</v>
      </c>
      <c r="AJ583" t="s">
        <v>290</v>
      </c>
      <c r="AK583" s="159" t="s">
        <v>290</v>
      </c>
      <c r="CO583" t="s">
        <v>4401</v>
      </c>
      <c r="CP583">
        <v>2.87</v>
      </c>
      <c r="CR583" t="s">
        <v>5781</v>
      </c>
      <c r="CS583" s="16" t="s">
        <v>290</v>
      </c>
      <c r="CT583" s="49">
        <v>1500</v>
      </c>
      <c r="CU583" s="49">
        <v>20</v>
      </c>
      <c r="CV583" s="99">
        <v>20</v>
      </c>
      <c r="CW583" s="99" t="s">
        <v>5599</v>
      </c>
      <c r="CX583" s="105">
        <v>20</v>
      </c>
      <c r="CY583" s="2">
        <v>25.25</v>
      </c>
      <c r="CZ583" s="50">
        <v>2.625</v>
      </c>
      <c r="DA583" s="107">
        <v>1500</v>
      </c>
      <c r="DB583" s="51">
        <v>38.75</v>
      </c>
      <c r="DC583" s="51">
        <v>7</v>
      </c>
      <c r="DD583" s="51">
        <v>23</v>
      </c>
      <c r="DE583" s="2">
        <v>3</v>
      </c>
      <c r="DF583" s="2">
        <v>16</v>
      </c>
      <c r="DG583" s="2">
        <v>3.125</v>
      </c>
      <c r="DH583" s="2">
        <v>32.75</v>
      </c>
      <c r="DI583" s="50">
        <v>22.5</v>
      </c>
      <c r="DJ583" s="2" t="s">
        <v>174</v>
      </c>
      <c r="DK583" s="43" t="s">
        <v>5362</v>
      </c>
      <c r="DL583" s="90" t="s">
        <v>3796</v>
      </c>
      <c r="DM583" s="18">
        <v>0</v>
      </c>
      <c r="DN583" s="18" t="s">
        <v>5600</v>
      </c>
      <c r="DO583" t="s">
        <v>5114</v>
      </c>
      <c r="DP583">
        <v>16744703</v>
      </c>
      <c r="DQ583" t="s">
        <v>5598</v>
      </c>
      <c r="DR583" s="16" t="s">
        <v>290</v>
      </c>
    </row>
    <row r="584" spans="1:122" x14ac:dyDescent="0.35">
      <c r="A584" s="158" t="s">
        <v>6738</v>
      </c>
      <c r="B584" s="11">
        <v>0.5</v>
      </c>
      <c r="C584" t="s">
        <v>6422</v>
      </c>
      <c r="D584" t="s">
        <v>300</v>
      </c>
      <c r="E584" s="21" t="s">
        <v>290</v>
      </c>
      <c r="F584">
        <v>0.84</v>
      </c>
      <c r="G584" s="12">
        <v>0.622</v>
      </c>
      <c r="H584" s="11">
        <v>0.109</v>
      </c>
      <c r="I584" t="s">
        <v>6422</v>
      </c>
      <c r="J584">
        <v>1</v>
      </c>
      <c r="K584" s="21" t="s">
        <v>290</v>
      </c>
      <c r="L584" s="1" t="s">
        <v>300</v>
      </c>
      <c r="M584" t="s">
        <v>290</v>
      </c>
      <c r="N584" s="159" t="s">
        <v>290</v>
      </c>
      <c r="P584"/>
      <c r="Q584"/>
      <c r="R584"/>
      <c r="X584" s="158" t="s">
        <v>6738</v>
      </c>
      <c r="Y584" s="11">
        <v>0.5</v>
      </c>
      <c r="Z584" t="s">
        <v>6422</v>
      </c>
      <c r="AA584" t="s">
        <v>300</v>
      </c>
      <c r="AB584" s="21" t="s">
        <v>290</v>
      </c>
      <c r="AC584">
        <v>0.84</v>
      </c>
      <c r="AD584" s="12">
        <v>0.622</v>
      </c>
      <c r="AE584" s="11">
        <v>0.109</v>
      </c>
      <c r="AF584" t="s">
        <v>6422</v>
      </c>
      <c r="AG584">
        <v>1</v>
      </c>
      <c r="AH584" s="21" t="s">
        <v>290</v>
      </c>
      <c r="AI584" s="1" t="s">
        <v>300</v>
      </c>
      <c r="AJ584" t="s">
        <v>290</v>
      </c>
      <c r="AK584" s="159" t="s">
        <v>290</v>
      </c>
      <c r="CO584" t="s">
        <v>4402</v>
      </c>
      <c r="CP584">
        <v>2.87</v>
      </c>
      <c r="CR584" t="s">
        <v>5782</v>
      </c>
      <c r="CS584" s="16" t="s">
        <v>290</v>
      </c>
      <c r="CT584" s="14">
        <v>1500</v>
      </c>
      <c r="CU584" s="14">
        <v>24</v>
      </c>
      <c r="CV584" s="11">
        <v>12</v>
      </c>
      <c r="CW584" s="11" t="s">
        <v>5599</v>
      </c>
      <c r="CX584" s="103">
        <v>24</v>
      </c>
      <c r="CY584" s="11">
        <v>30</v>
      </c>
      <c r="CZ584" s="42">
        <v>3</v>
      </c>
      <c r="DA584" s="107">
        <v>1500</v>
      </c>
      <c r="DB584" s="18">
        <v>46</v>
      </c>
      <c r="DC584" s="18">
        <v>8</v>
      </c>
      <c r="DD584" s="18">
        <v>27.25</v>
      </c>
      <c r="DE584" s="11">
        <v>3.5</v>
      </c>
      <c r="DF584" s="11">
        <v>16</v>
      </c>
      <c r="DG584" s="11">
        <v>3.625</v>
      </c>
      <c r="DH584" s="11">
        <v>39</v>
      </c>
      <c r="DI584" s="42">
        <v>22.5</v>
      </c>
      <c r="DJ584" s="11">
        <v>3180</v>
      </c>
      <c r="DK584" s="43" t="s">
        <v>5368</v>
      </c>
      <c r="DL584" s="90" t="s">
        <v>3796</v>
      </c>
      <c r="DM584" s="18">
        <v>0</v>
      </c>
      <c r="DN584" s="18" t="s">
        <v>5600</v>
      </c>
      <c r="DO584" t="s">
        <v>5084</v>
      </c>
      <c r="DP584">
        <v>16777215</v>
      </c>
      <c r="DQ584" t="s">
        <v>5598</v>
      </c>
      <c r="DR584" s="16" t="s">
        <v>290</v>
      </c>
    </row>
    <row r="585" spans="1:122" x14ac:dyDescent="0.35">
      <c r="A585" s="158" t="s">
        <v>676</v>
      </c>
      <c r="B585" s="11">
        <v>0.5</v>
      </c>
      <c r="C585">
        <v>80</v>
      </c>
      <c r="D585" t="s">
        <v>300</v>
      </c>
      <c r="E585" s="21" t="s">
        <v>290</v>
      </c>
      <c r="F585">
        <v>0.84</v>
      </c>
      <c r="G585" s="12">
        <v>0.54600000000000004</v>
      </c>
      <c r="H585" s="11">
        <v>0.14699999999999999</v>
      </c>
      <c r="I585" t="s">
        <v>290</v>
      </c>
      <c r="J585">
        <v>80</v>
      </c>
      <c r="K585" s="21" t="s">
        <v>290</v>
      </c>
      <c r="L585" s="1" t="s">
        <v>300</v>
      </c>
      <c r="M585" t="s">
        <v>290</v>
      </c>
      <c r="N585" s="159" t="s">
        <v>290</v>
      </c>
      <c r="P585"/>
      <c r="Q585"/>
      <c r="R585"/>
      <c r="X585" s="158" t="s">
        <v>676</v>
      </c>
      <c r="Y585" s="11">
        <v>0.5</v>
      </c>
      <c r="Z585">
        <v>80</v>
      </c>
      <c r="AA585" t="s">
        <v>300</v>
      </c>
      <c r="AB585" s="21" t="s">
        <v>290</v>
      </c>
      <c r="AC585">
        <v>0.84</v>
      </c>
      <c r="AD585" s="12">
        <v>0.54600000000000004</v>
      </c>
      <c r="AE585" s="11">
        <v>0.14699999999999999</v>
      </c>
      <c r="AF585" t="s">
        <v>290</v>
      </c>
      <c r="AG585">
        <v>80</v>
      </c>
      <c r="AH585" s="21" t="s">
        <v>290</v>
      </c>
      <c r="AI585" s="1" t="s">
        <v>300</v>
      </c>
      <c r="AJ585" t="s">
        <v>290</v>
      </c>
      <c r="AK585" s="159" t="s">
        <v>290</v>
      </c>
      <c r="CO585" t="s">
        <v>4403</v>
      </c>
      <c r="CP585">
        <v>2.87</v>
      </c>
      <c r="CR585" t="s">
        <v>5783</v>
      </c>
      <c r="CS585" s="16" t="s">
        <v>290</v>
      </c>
      <c r="CT585" s="14">
        <v>1500</v>
      </c>
      <c r="CU585" s="14">
        <v>24</v>
      </c>
      <c r="CV585" s="98">
        <v>14</v>
      </c>
      <c r="CW585" s="98" t="s">
        <v>5599</v>
      </c>
      <c r="CX585" s="103">
        <v>24</v>
      </c>
      <c r="CY585" s="11">
        <v>30</v>
      </c>
      <c r="CZ585" s="42">
        <v>3</v>
      </c>
      <c r="DA585" s="107">
        <v>1500</v>
      </c>
      <c r="DB585" s="18">
        <v>46</v>
      </c>
      <c r="DC585" s="18">
        <v>8</v>
      </c>
      <c r="DD585" s="18">
        <v>27.25</v>
      </c>
      <c r="DE585" s="11">
        <v>3.5</v>
      </c>
      <c r="DF585" s="11">
        <v>16</v>
      </c>
      <c r="DG585" s="11">
        <v>3.625</v>
      </c>
      <c r="DH585" s="11">
        <v>39</v>
      </c>
      <c r="DI585" s="42">
        <v>22.5</v>
      </c>
      <c r="DJ585" s="11" t="s">
        <v>174</v>
      </c>
      <c r="DK585" s="43" t="s">
        <v>5368</v>
      </c>
      <c r="DL585" s="90" t="s">
        <v>3796</v>
      </c>
      <c r="DM585" s="18">
        <v>0</v>
      </c>
      <c r="DN585" s="18" t="s">
        <v>5600</v>
      </c>
      <c r="DO585" t="s">
        <v>5084</v>
      </c>
      <c r="DP585">
        <v>16777215</v>
      </c>
      <c r="DQ585" t="s">
        <v>5598</v>
      </c>
      <c r="DR585" s="16" t="s">
        <v>290</v>
      </c>
    </row>
    <row r="586" spans="1:122" x14ac:dyDescent="0.35">
      <c r="A586" s="158" t="s">
        <v>677</v>
      </c>
      <c r="B586" s="11">
        <v>0.5</v>
      </c>
      <c r="C586" s="11">
        <v>160</v>
      </c>
      <c r="D586" t="s">
        <v>300</v>
      </c>
      <c r="E586" s="21" t="s">
        <v>290</v>
      </c>
      <c r="F586">
        <v>0.84</v>
      </c>
      <c r="G586" s="12">
        <v>0.46599999999999997</v>
      </c>
      <c r="H586" s="11">
        <v>0.187</v>
      </c>
      <c r="I586" t="s">
        <v>290</v>
      </c>
      <c r="J586" s="11">
        <v>160</v>
      </c>
      <c r="K586" s="21" t="s">
        <v>290</v>
      </c>
      <c r="L586" s="1" t="s">
        <v>300</v>
      </c>
      <c r="M586" t="s">
        <v>290</v>
      </c>
      <c r="N586" s="159" t="s">
        <v>290</v>
      </c>
      <c r="P586"/>
      <c r="Q586"/>
      <c r="R586"/>
      <c r="X586" s="158" t="s">
        <v>677</v>
      </c>
      <c r="Y586" s="11">
        <v>0.5</v>
      </c>
      <c r="Z586" s="11">
        <v>160</v>
      </c>
      <c r="AA586" t="s">
        <v>300</v>
      </c>
      <c r="AB586" s="21" t="s">
        <v>290</v>
      </c>
      <c r="AC586">
        <v>0.84</v>
      </c>
      <c r="AD586" s="12">
        <v>0.46599999999999997</v>
      </c>
      <c r="AE586" s="11">
        <v>0.187</v>
      </c>
      <c r="AF586" t="s">
        <v>290</v>
      </c>
      <c r="AG586" s="11">
        <v>160</v>
      </c>
      <c r="AH586" s="21" t="s">
        <v>290</v>
      </c>
      <c r="AI586" s="1" t="s">
        <v>300</v>
      </c>
      <c r="AJ586" t="s">
        <v>290</v>
      </c>
      <c r="AK586" s="159" t="s">
        <v>290</v>
      </c>
      <c r="CO586" t="s">
        <v>4404</v>
      </c>
      <c r="CP586">
        <v>2.87</v>
      </c>
      <c r="CR586" t="s">
        <v>5784</v>
      </c>
      <c r="CS586" s="16" t="s">
        <v>290</v>
      </c>
      <c r="CT586" s="14">
        <v>1500</v>
      </c>
      <c r="CU586" s="14">
        <v>24</v>
      </c>
      <c r="CV586" s="98">
        <v>16</v>
      </c>
      <c r="CW586" s="98" t="s">
        <v>5599</v>
      </c>
      <c r="CX586" s="103">
        <v>24</v>
      </c>
      <c r="CY586" s="11">
        <v>30</v>
      </c>
      <c r="CZ586" s="42">
        <v>3</v>
      </c>
      <c r="DA586" s="107">
        <v>1500</v>
      </c>
      <c r="DB586" s="18">
        <v>46</v>
      </c>
      <c r="DC586" s="18">
        <v>8</v>
      </c>
      <c r="DD586" s="18">
        <v>27.25</v>
      </c>
      <c r="DE586" s="11">
        <v>3.5</v>
      </c>
      <c r="DF586" s="11">
        <v>16</v>
      </c>
      <c r="DG586" s="11">
        <v>3.625</v>
      </c>
      <c r="DH586" s="11">
        <v>39</v>
      </c>
      <c r="DI586" s="42">
        <v>22.5</v>
      </c>
      <c r="DJ586" s="11" t="s">
        <v>174</v>
      </c>
      <c r="DK586" s="43" t="s">
        <v>5368</v>
      </c>
      <c r="DL586" s="90" t="s">
        <v>3796</v>
      </c>
      <c r="DM586" s="18">
        <v>0</v>
      </c>
      <c r="DN586" s="18" t="s">
        <v>5600</v>
      </c>
      <c r="DO586" t="s">
        <v>5084</v>
      </c>
      <c r="DP586">
        <v>16777215</v>
      </c>
      <c r="DQ586" t="s">
        <v>5598</v>
      </c>
      <c r="DR586" s="16" t="s">
        <v>290</v>
      </c>
    </row>
    <row r="587" spans="1:122" x14ac:dyDescent="0.35">
      <c r="A587" s="158" t="s">
        <v>678</v>
      </c>
      <c r="B587" s="11">
        <v>0.5</v>
      </c>
      <c r="C587" s="11" t="s">
        <v>272</v>
      </c>
      <c r="D587" t="s">
        <v>300</v>
      </c>
      <c r="E587" s="21" t="s">
        <v>290</v>
      </c>
      <c r="F587">
        <v>0.84</v>
      </c>
      <c r="G587" s="12">
        <v>0.54600000000000004</v>
      </c>
      <c r="H587" s="11">
        <v>0.14699999999999999</v>
      </c>
      <c r="I587" t="s">
        <v>272</v>
      </c>
      <c r="J587" s="11">
        <v>2</v>
      </c>
      <c r="K587" s="21" t="s">
        <v>290</v>
      </c>
      <c r="L587" s="1" t="s">
        <v>300</v>
      </c>
      <c r="M587" t="s">
        <v>290</v>
      </c>
      <c r="N587" s="159" t="s">
        <v>290</v>
      </c>
      <c r="P587"/>
      <c r="Q587"/>
      <c r="R587"/>
      <c r="X587" s="158" t="s">
        <v>678</v>
      </c>
      <c r="Y587" s="11">
        <v>0.5</v>
      </c>
      <c r="Z587" s="11" t="s">
        <v>272</v>
      </c>
      <c r="AA587" t="s">
        <v>300</v>
      </c>
      <c r="AB587" s="21" t="s">
        <v>290</v>
      </c>
      <c r="AC587">
        <v>0.84</v>
      </c>
      <c r="AD587" s="12">
        <v>0.54600000000000004</v>
      </c>
      <c r="AE587" s="11">
        <v>0.14699999999999999</v>
      </c>
      <c r="AF587" t="s">
        <v>272</v>
      </c>
      <c r="AG587" s="11">
        <v>2</v>
      </c>
      <c r="AH587" s="21" t="s">
        <v>290</v>
      </c>
      <c r="AI587" s="1" t="s">
        <v>300</v>
      </c>
      <c r="AJ587" t="s">
        <v>290</v>
      </c>
      <c r="AK587" s="159" t="s">
        <v>290</v>
      </c>
      <c r="CO587" t="s">
        <v>4405</v>
      </c>
      <c r="CP587">
        <v>3</v>
      </c>
      <c r="CR587" t="s">
        <v>5785</v>
      </c>
      <c r="CS587" s="16" t="s">
        <v>290</v>
      </c>
      <c r="CT587" s="14">
        <v>1500</v>
      </c>
      <c r="CU587" s="14">
        <v>24</v>
      </c>
      <c r="CV587" s="98">
        <v>18</v>
      </c>
      <c r="CW587" s="98" t="s">
        <v>5599</v>
      </c>
      <c r="CX587" s="103">
        <v>24</v>
      </c>
      <c r="CY587" s="11">
        <v>30</v>
      </c>
      <c r="CZ587" s="42">
        <v>3</v>
      </c>
      <c r="DA587" s="107">
        <v>1500</v>
      </c>
      <c r="DB587" s="18">
        <v>46</v>
      </c>
      <c r="DC587" s="18">
        <v>8</v>
      </c>
      <c r="DD587" s="18">
        <v>27.25</v>
      </c>
      <c r="DE587" s="11">
        <v>3.5</v>
      </c>
      <c r="DF587" s="11">
        <v>16</v>
      </c>
      <c r="DG587" s="11">
        <v>3.625</v>
      </c>
      <c r="DH587" s="11">
        <v>39</v>
      </c>
      <c r="DI587" s="42">
        <v>22.5</v>
      </c>
      <c r="DJ587" s="11" t="s">
        <v>174</v>
      </c>
      <c r="DK587" s="43" t="s">
        <v>5368</v>
      </c>
      <c r="DL587" s="90" t="s">
        <v>3796</v>
      </c>
      <c r="DM587" s="18">
        <v>0</v>
      </c>
      <c r="DN587" s="18" t="s">
        <v>5600</v>
      </c>
      <c r="DO587" t="s">
        <v>5084</v>
      </c>
      <c r="DP587">
        <v>16777215</v>
      </c>
      <c r="DQ587" t="s">
        <v>5598</v>
      </c>
      <c r="DR587" s="16" t="s">
        <v>290</v>
      </c>
    </row>
    <row r="588" spans="1:122" x14ac:dyDescent="0.35">
      <c r="A588" s="160" t="s">
        <v>679</v>
      </c>
      <c r="B588" s="2">
        <v>0.5</v>
      </c>
      <c r="C588" s="4" t="s">
        <v>273</v>
      </c>
      <c r="D588" s="4" t="s">
        <v>300</v>
      </c>
      <c r="E588" s="23" t="s">
        <v>290</v>
      </c>
      <c r="F588" s="4">
        <v>0.84</v>
      </c>
      <c r="G588" s="3">
        <v>0.252</v>
      </c>
      <c r="H588" s="2">
        <v>0.29399999999999998</v>
      </c>
      <c r="I588" s="2" t="s">
        <v>273</v>
      </c>
      <c r="J588" s="4">
        <v>4</v>
      </c>
      <c r="K588" s="23" t="s">
        <v>290</v>
      </c>
      <c r="L588" s="6" t="s">
        <v>300</v>
      </c>
      <c r="M588" s="4" t="s">
        <v>290</v>
      </c>
      <c r="N588" s="161" t="s">
        <v>290</v>
      </c>
      <c r="P588"/>
      <c r="Q588"/>
      <c r="R588"/>
      <c r="X588" s="160" t="s">
        <v>679</v>
      </c>
      <c r="Y588" s="2">
        <v>0.5</v>
      </c>
      <c r="Z588" s="4" t="s">
        <v>273</v>
      </c>
      <c r="AA588" s="4" t="s">
        <v>300</v>
      </c>
      <c r="AB588" s="23" t="s">
        <v>290</v>
      </c>
      <c r="AC588" s="4">
        <v>0.84</v>
      </c>
      <c r="AD588" s="3">
        <v>0.252</v>
      </c>
      <c r="AE588" s="2">
        <v>0.29399999999999998</v>
      </c>
      <c r="AF588" s="2" t="s">
        <v>273</v>
      </c>
      <c r="AG588" s="4">
        <v>4</v>
      </c>
      <c r="AH588" s="23" t="s">
        <v>290</v>
      </c>
      <c r="AI588" s="6" t="s">
        <v>300</v>
      </c>
      <c r="AJ588" s="4" t="s">
        <v>290</v>
      </c>
      <c r="AK588" s="161" t="s">
        <v>290</v>
      </c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51"/>
      <c r="CO588" t="s">
        <v>4406</v>
      </c>
      <c r="CP588">
        <v>3</v>
      </c>
      <c r="CR588" t="s">
        <v>5786</v>
      </c>
      <c r="CS588" s="16" t="s">
        <v>290</v>
      </c>
      <c r="CT588" s="14">
        <v>1500</v>
      </c>
      <c r="CU588" s="14">
        <v>24</v>
      </c>
      <c r="CV588" s="99">
        <v>20</v>
      </c>
      <c r="CW588" s="98" t="s">
        <v>5599</v>
      </c>
      <c r="CX588" s="103">
        <v>24</v>
      </c>
      <c r="CY588" s="11">
        <v>30</v>
      </c>
      <c r="CZ588" s="42">
        <v>3</v>
      </c>
      <c r="DA588" s="107">
        <v>1500</v>
      </c>
      <c r="DB588" s="18">
        <v>46</v>
      </c>
      <c r="DC588" s="18">
        <v>8</v>
      </c>
      <c r="DD588" s="18">
        <v>27.25</v>
      </c>
      <c r="DE588" s="11">
        <v>3.5</v>
      </c>
      <c r="DF588" s="11">
        <v>16</v>
      </c>
      <c r="DG588" s="11">
        <v>3.625</v>
      </c>
      <c r="DH588" s="11">
        <v>39</v>
      </c>
      <c r="DI588" s="42">
        <v>22.5</v>
      </c>
      <c r="DJ588" s="2" t="s">
        <v>174</v>
      </c>
      <c r="DK588" s="43" t="s">
        <v>5368</v>
      </c>
      <c r="DL588" s="90" t="s">
        <v>3796</v>
      </c>
      <c r="DM588" s="18">
        <v>0</v>
      </c>
      <c r="DN588" s="18" t="s">
        <v>5600</v>
      </c>
      <c r="DO588" t="s">
        <v>5084</v>
      </c>
      <c r="DP588">
        <v>16777215</v>
      </c>
      <c r="DQ588" t="s">
        <v>5598</v>
      </c>
      <c r="DR588" s="16" t="s">
        <v>290</v>
      </c>
    </row>
    <row r="589" spans="1:122" x14ac:dyDescent="0.35">
      <c r="A589" s="156" t="s">
        <v>680</v>
      </c>
      <c r="B589" s="11">
        <v>0.75000000000000011</v>
      </c>
      <c r="C589" s="11">
        <v>5</v>
      </c>
      <c r="D589" t="s">
        <v>300</v>
      </c>
      <c r="E589" s="21" t="s">
        <v>290</v>
      </c>
      <c r="F589" s="11">
        <v>1.05</v>
      </c>
      <c r="G589" s="12">
        <v>0.92</v>
      </c>
      <c r="H589" s="11">
        <v>6.5000000000000002E-2</v>
      </c>
      <c r="I589" t="s">
        <v>290</v>
      </c>
      <c r="J589" s="11">
        <v>5</v>
      </c>
      <c r="K589" s="21" t="s">
        <v>290</v>
      </c>
      <c r="L589" s="11" t="s">
        <v>300</v>
      </c>
      <c r="M589" t="s">
        <v>290</v>
      </c>
      <c r="N589" s="159" t="s">
        <v>290</v>
      </c>
      <c r="P589"/>
      <c r="Q589"/>
      <c r="R589"/>
      <c r="X589" s="156" t="s">
        <v>680</v>
      </c>
      <c r="Y589" s="11">
        <v>0.75000000000000011</v>
      </c>
      <c r="Z589" s="11">
        <v>5</v>
      </c>
      <c r="AA589" t="s">
        <v>300</v>
      </c>
      <c r="AB589" s="21" t="s">
        <v>290</v>
      </c>
      <c r="AC589" s="11">
        <v>1.05</v>
      </c>
      <c r="AD589" s="12">
        <v>0.92</v>
      </c>
      <c r="AE589" s="11">
        <v>6.5000000000000002E-2</v>
      </c>
      <c r="AF589" t="s">
        <v>290</v>
      </c>
      <c r="AG589" s="11">
        <v>5</v>
      </c>
      <c r="AH589" s="21" t="s">
        <v>290</v>
      </c>
      <c r="AI589" s="11" t="s">
        <v>300</v>
      </c>
      <c r="AJ589" t="s">
        <v>290</v>
      </c>
      <c r="AK589" s="159" t="s">
        <v>290</v>
      </c>
      <c r="CC589" s="4"/>
      <c r="CD589" s="51"/>
      <c r="CE589" s="51"/>
      <c r="CF589" s="51"/>
      <c r="CG589" s="51"/>
      <c r="CH589" s="51"/>
      <c r="CI589" s="51"/>
      <c r="CJ589" s="51"/>
      <c r="CK589" s="51"/>
      <c r="CO589" t="s">
        <v>4407</v>
      </c>
      <c r="CP589">
        <v>3</v>
      </c>
      <c r="CR589" t="s">
        <v>5787</v>
      </c>
      <c r="CS589" s="16" t="s">
        <v>290</v>
      </c>
      <c r="CT589" s="14">
        <v>2500</v>
      </c>
      <c r="CU589" s="14">
        <v>1</v>
      </c>
      <c r="CV589" s="11">
        <v>9</v>
      </c>
      <c r="CW589" s="11" t="s">
        <v>5599</v>
      </c>
      <c r="CX589" s="103">
        <v>1</v>
      </c>
      <c r="CY589" s="11">
        <v>2.25</v>
      </c>
      <c r="CZ589" s="42">
        <v>0.625</v>
      </c>
      <c r="DA589" s="107">
        <v>2500</v>
      </c>
      <c r="DB589" s="18">
        <v>6.25</v>
      </c>
      <c r="DC589" s="18">
        <v>1.375</v>
      </c>
      <c r="DD589" s="18">
        <v>2</v>
      </c>
      <c r="DE589" s="11">
        <v>0.875</v>
      </c>
      <c r="DF589" s="11">
        <v>4</v>
      </c>
      <c r="DG589" s="11">
        <v>1</v>
      </c>
      <c r="DH589" s="11">
        <v>4.25</v>
      </c>
      <c r="DI589" s="42">
        <v>90</v>
      </c>
      <c r="DJ589" s="11">
        <v>20</v>
      </c>
      <c r="DK589" s="43" t="s">
        <v>5374</v>
      </c>
      <c r="DL589" s="90" t="s">
        <v>3796</v>
      </c>
      <c r="DM589" s="18">
        <v>0</v>
      </c>
      <c r="DN589" s="18" t="s">
        <v>5600</v>
      </c>
      <c r="DO589" t="s">
        <v>5069</v>
      </c>
      <c r="DP589">
        <v>65280</v>
      </c>
      <c r="DQ589" t="s">
        <v>5598</v>
      </c>
      <c r="DR589" s="16" t="s">
        <v>290</v>
      </c>
    </row>
    <row r="590" spans="1:122" x14ac:dyDescent="0.35">
      <c r="A590" s="156" t="s">
        <v>681</v>
      </c>
      <c r="B590" s="11">
        <v>0.75000000000000011</v>
      </c>
      <c r="C590" s="11">
        <v>10</v>
      </c>
      <c r="D590" t="s">
        <v>300</v>
      </c>
      <c r="E590" s="21" t="s">
        <v>290</v>
      </c>
      <c r="F590" s="11">
        <v>1.05</v>
      </c>
      <c r="G590" s="12">
        <v>0.88400000000000001</v>
      </c>
      <c r="H590" s="11">
        <v>8.3000000000000004E-2</v>
      </c>
      <c r="I590" t="s">
        <v>290</v>
      </c>
      <c r="J590" s="11">
        <v>10</v>
      </c>
      <c r="K590" s="21" t="s">
        <v>290</v>
      </c>
      <c r="L590" s="11" t="s">
        <v>300</v>
      </c>
      <c r="M590" t="s">
        <v>290</v>
      </c>
      <c r="N590" s="159" t="s">
        <v>290</v>
      </c>
      <c r="P590"/>
      <c r="Q590"/>
      <c r="R590"/>
      <c r="X590" s="156" t="s">
        <v>681</v>
      </c>
      <c r="Y590" s="11">
        <v>0.75000000000000011</v>
      </c>
      <c r="Z590" s="11">
        <v>10</v>
      </c>
      <c r="AA590" t="s">
        <v>300</v>
      </c>
      <c r="AB590" s="21" t="s">
        <v>290</v>
      </c>
      <c r="AC590" s="11">
        <v>1.05</v>
      </c>
      <c r="AD590" s="12">
        <v>0.88400000000000001</v>
      </c>
      <c r="AE590" s="11">
        <v>8.3000000000000004E-2</v>
      </c>
      <c r="AF590" t="s">
        <v>290</v>
      </c>
      <c r="AG590" s="11">
        <v>10</v>
      </c>
      <c r="AH590" s="21" t="s">
        <v>290</v>
      </c>
      <c r="AI590" s="11" t="s">
        <v>300</v>
      </c>
      <c r="AJ590" t="s">
        <v>290</v>
      </c>
      <c r="AK590" s="159" t="s">
        <v>290</v>
      </c>
      <c r="CO590" t="s">
        <v>4408</v>
      </c>
      <c r="CP590">
        <v>3</v>
      </c>
      <c r="CR590" t="s">
        <v>5788</v>
      </c>
      <c r="CS590" s="16" t="s">
        <v>290</v>
      </c>
      <c r="CT590" s="14">
        <v>2500</v>
      </c>
      <c r="CU590" s="14">
        <v>1.25</v>
      </c>
      <c r="CV590" s="11">
        <v>9</v>
      </c>
      <c r="CW590" s="11" t="s">
        <v>5599</v>
      </c>
      <c r="CX590" s="103">
        <v>1.25</v>
      </c>
      <c r="CY590" s="11">
        <v>2.875</v>
      </c>
      <c r="CZ590" s="42">
        <v>0.8125</v>
      </c>
      <c r="DA590" s="107">
        <v>2500</v>
      </c>
      <c r="DB590" s="18">
        <v>7.25</v>
      </c>
      <c r="DC590" s="18">
        <v>1.5</v>
      </c>
      <c r="DD590" s="18">
        <v>2.5</v>
      </c>
      <c r="DE590" s="11">
        <v>1</v>
      </c>
      <c r="DF590" s="11">
        <v>4</v>
      </c>
      <c r="DG590" s="11">
        <v>1.125</v>
      </c>
      <c r="DH590" s="11">
        <v>5.125</v>
      </c>
      <c r="DI590" s="42">
        <v>90</v>
      </c>
      <c r="DJ590" s="11">
        <v>30</v>
      </c>
      <c r="DK590" s="43" t="s">
        <v>5376</v>
      </c>
      <c r="DL590" s="90" t="s">
        <v>3796</v>
      </c>
      <c r="DM590" s="18">
        <v>0</v>
      </c>
      <c r="DN590" s="18" t="s">
        <v>5600</v>
      </c>
      <c r="DO590" t="s">
        <v>5072</v>
      </c>
      <c r="DP590">
        <v>12800</v>
      </c>
      <c r="DQ590" t="s">
        <v>5598</v>
      </c>
      <c r="DR590" s="16" t="s">
        <v>290</v>
      </c>
    </row>
    <row r="591" spans="1:122" x14ac:dyDescent="0.35">
      <c r="A591" s="158" t="s">
        <v>682</v>
      </c>
      <c r="B591" s="11">
        <v>0.75000000000000011</v>
      </c>
      <c r="C591">
        <v>40</v>
      </c>
      <c r="D591" t="s">
        <v>300</v>
      </c>
      <c r="E591" s="21" t="s">
        <v>290</v>
      </c>
      <c r="F591" s="11">
        <v>1.05</v>
      </c>
      <c r="G591" s="12">
        <v>0.82400000000000007</v>
      </c>
      <c r="H591" s="11">
        <v>0.113</v>
      </c>
      <c r="I591" t="s">
        <v>290</v>
      </c>
      <c r="J591">
        <v>40</v>
      </c>
      <c r="K591" s="21" t="s">
        <v>290</v>
      </c>
      <c r="L591" s="1" t="s">
        <v>300</v>
      </c>
      <c r="M591" t="s">
        <v>290</v>
      </c>
      <c r="N591" s="159" t="s">
        <v>290</v>
      </c>
      <c r="P591"/>
      <c r="Q591"/>
      <c r="R591"/>
      <c r="X591" s="158" t="s">
        <v>682</v>
      </c>
      <c r="Y591" s="11">
        <v>0.75000000000000011</v>
      </c>
      <c r="Z591">
        <v>40</v>
      </c>
      <c r="AA591" t="s">
        <v>300</v>
      </c>
      <c r="AB591" s="21" t="s">
        <v>290</v>
      </c>
      <c r="AC591" s="11">
        <v>1.05</v>
      </c>
      <c r="AD591" s="12">
        <v>0.82400000000000007</v>
      </c>
      <c r="AE591" s="11">
        <v>0.113</v>
      </c>
      <c r="AF591" t="s">
        <v>290</v>
      </c>
      <c r="AG591">
        <v>40</v>
      </c>
      <c r="AH591" s="21" t="s">
        <v>290</v>
      </c>
      <c r="AI591" s="1" t="s">
        <v>300</v>
      </c>
      <c r="AJ591" t="s">
        <v>290</v>
      </c>
      <c r="AK591" s="159" t="s">
        <v>290</v>
      </c>
      <c r="CO591" t="s">
        <v>4409</v>
      </c>
      <c r="CP591">
        <v>3</v>
      </c>
      <c r="CR591" t="s">
        <v>5789</v>
      </c>
      <c r="CS591" s="16" t="s">
        <v>290</v>
      </c>
      <c r="CT591" s="14">
        <v>2500</v>
      </c>
      <c r="CU591" s="14">
        <v>1.5</v>
      </c>
      <c r="CV591" s="11">
        <v>9</v>
      </c>
      <c r="CW591" s="11" t="s">
        <v>5599</v>
      </c>
      <c r="CX591" s="103">
        <v>1.5</v>
      </c>
      <c r="CY591" s="11">
        <v>3.125</v>
      </c>
      <c r="CZ591" s="42">
        <v>0.8125</v>
      </c>
      <c r="DA591" s="107">
        <v>2500</v>
      </c>
      <c r="DB591" s="18">
        <v>8</v>
      </c>
      <c r="DC591" s="18">
        <v>1.75</v>
      </c>
      <c r="DD591" s="18">
        <v>2.875</v>
      </c>
      <c r="DE591" s="11">
        <v>1.125</v>
      </c>
      <c r="DF591" s="11">
        <v>4</v>
      </c>
      <c r="DG591" s="11">
        <v>1.25</v>
      </c>
      <c r="DH591" s="11">
        <v>5.75</v>
      </c>
      <c r="DI591" s="42">
        <v>90</v>
      </c>
      <c r="DJ591" s="11">
        <v>38</v>
      </c>
      <c r="DK591" s="43" t="s">
        <v>5378</v>
      </c>
      <c r="DL591" s="90" t="s">
        <v>3796</v>
      </c>
      <c r="DM591" s="18">
        <v>0</v>
      </c>
      <c r="DN591" s="18" t="s">
        <v>5600</v>
      </c>
      <c r="DO591" t="s">
        <v>5075</v>
      </c>
      <c r="DP591">
        <v>11861940</v>
      </c>
      <c r="DQ591" t="s">
        <v>5598</v>
      </c>
      <c r="DR591" s="16" t="s">
        <v>290</v>
      </c>
    </row>
    <row r="592" spans="1:122" x14ac:dyDescent="0.35">
      <c r="A592" s="158" t="s">
        <v>6739</v>
      </c>
      <c r="B592" s="11">
        <v>0.75000000000000011</v>
      </c>
      <c r="C592" t="s">
        <v>6422</v>
      </c>
      <c r="D592" t="s">
        <v>300</v>
      </c>
      <c r="E592" s="21" t="s">
        <v>290</v>
      </c>
      <c r="F592" s="11">
        <v>1.05</v>
      </c>
      <c r="G592" s="12">
        <v>0.82400000000000007</v>
      </c>
      <c r="H592" s="11">
        <v>0.113</v>
      </c>
      <c r="I592" t="s">
        <v>6422</v>
      </c>
      <c r="J592">
        <v>1</v>
      </c>
      <c r="K592" s="21" t="s">
        <v>290</v>
      </c>
      <c r="L592" s="1" t="s">
        <v>300</v>
      </c>
      <c r="M592" t="s">
        <v>290</v>
      </c>
      <c r="N592" s="159" t="s">
        <v>290</v>
      </c>
      <c r="P592"/>
      <c r="Q592"/>
      <c r="R592"/>
      <c r="X592" s="158" t="s">
        <v>6739</v>
      </c>
      <c r="Y592" s="11">
        <v>0.75000000000000011</v>
      </c>
      <c r="Z592" t="s">
        <v>6422</v>
      </c>
      <c r="AA592" t="s">
        <v>300</v>
      </c>
      <c r="AB592" s="21" t="s">
        <v>290</v>
      </c>
      <c r="AC592" s="11">
        <v>1.05</v>
      </c>
      <c r="AD592" s="12">
        <v>0.82400000000000007</v>
      </c>
      <c r="AE592" s="11">
        <v>0.113</v>
      </c>
      <c r="AF592" t="s">
        <v>6422</v>
      </c>
      <c r="AG592">
        <v>1</v>
      </c>
      <c r="AH592" s="21" t="s">
        <v>290</v>
      </c>
      <c r="AI592" s="1" t="s">
        <v>300</v>
      </c>
      <c r="AJ592" t="s">
        <v>290</v>
      </c>
      <c r="AK592" s="159" t="s">
        <v>290</v>
      </c>
      <c r="CO592" t="s">
        <v>4410</v>
      </c>
      <c r="CP592">
        <v>3</v>
      </c>
      <c r="CR592" t="s">
        <v>5790</v>
      </c>
      <c r="CS592" s="16" t="s">
        <v>290</v>
      </c>
      <c r="CT592" s="14">
        <v>2500</v>
      </c>
      <c r="CU592" s="14">
        <v>2</v>
      </c>
      <c r="CV592" s="11">
        <v>9</v>
      </c>
      <c r="CW592" s="11" t="s">
        <v>5599</v>
      </c>
      <c r="CX592" s="103">
        <v>2</v>
      </c>
      <c r="CY592" s="11">
        <v>3.75</v>
      </c>
      <c r="CZ592" s="42">
        <v>0.875</v>
      </c>
      <c r="DA592" s="107">
        <v>2500</v>
      </c>
      <c r="DB592" s="18">
        <v>9.25</v>
      </c>
      <c r="DC592" s="18">
        <v>2</v>
      </c>
      <c r="DD592" s="18">
        <v>3.625</v>
      </c>
      <c r="DE592" s="11">
        <v>1</v>
      </c>
      <c r="DF592" s="11">
        <v>8</v>
      </c>
      <c r="DG592" s="11">
        <v>1.125</v>
      </c>
      <c r="DH592" s="11">
        <v>6.75</v>
      </c>
      <c r="DI592" s="42">
        <v>45</v>
      </c>
      <c r="DJ592" s="11">
        <v>55</v>
      </c>
      <c r="DK592" s="43" t="s">
        <v>5380</v>
      </c>
      <c r="DL592" s="90" t="s">
        <v>3796</v>
      </c>
      <c r="DM592" s="18">
        <v>0</v>
      </c>
      <c r="DN592" s="18" t="s">
        <v>5600</v>
      </c>
      <c r="DO592" t="s">
        <v>5078</v>
      </c>
      <c r="DP592">
        <v>1262987</v>
      </c>
      <c r="DQ592" t="s">
        <v>5598</v>
      </c>
      <c r="DR592" s="16" t="s">
        <v>290</v>
      </c>
    </row>
    <row r="593" spans="1:122" x14ac:dyDescent="0.35">
      <c r="A593" s="158" t="s">
        <v>683</v>
      </c>
      <c r="B593" s="11">
        <v>0.75000000000000011</v>
      </c>
      <c r="C593">
        <v>80</v>
      </c>
      <c r="D593" t="s">
        <v>300</v>
      </c>
      <c r="E593" s="21" t="s">
        <v>290</v>
      </c>
      <c r="F593" s="11">
        <v>1.05</v>
      </c>
      <c r="G593" s="12">
        <v>0.74199999999999999</v>
      </c>
      <c r="H593" s="11">
        <v>0.154</v>
      </c>
      <c r="I593" t="s">
        <v>290</v>
      </c>
      <c r="J593">
        <v>80</v>
      </c>
      <c r="K593" s="21" t="s">
        <v>290</v>
      </c>
      <c r="L593" s="1" t="s">
        <v>300</v>
      </c>
      <c r="M593" t="s">
        <v>290</v>
      </c>
      <c r="N593" s="159" t="s">
        <v>290</v>
      </c>
      <c r="P593"/>
      <c r="Q593"/>
      <c r="R593"/>
      <c r="X593" s="158" t="s">
        <v>683</v>
      </c>
      <c r="Y593" s="11">
        <v>0.75000000000000011</v>
      </c>
      <c r="Z593">
        <v>80</v>
      </c>
      <c r="AA593" t="s">
        <v>300</v>
      </c>
      <c r="AB593" s="21" t="s">
        <v>290</v>
      </c>
      <c r="AC593" s="11">
        <v>1.05</v>
      </c>
      <c r="AD593" s="12">
        <v>0.74199999999999999</v>
      </c>
      <c r="AE593" s="11">
        <v>0.154</v>
      </c>
      <c r="AF593" t="s">
        <v>290</v>
      </c>
      <c r="AG593">
        <v>80</v>
      </c>
      <c r="AH593" s="21" t="s">
        <v>290</v>
      </c>
      <c r="AI593" s="1" t="s">
        <v>300</v>
      </c>
      <c r="AJ593" t="s">
        <v>290</v>
      </c>
      <c r="AK593" s="159" t="s">
        <v>290</v>
      </c>
      <c r="CO593" t="s">
        <v>4411</v>
      </c>
      <c r="CP593">
        <v>3</v>
      </c>
      <c r="CR593" t="s">
        <v>5791</v>
      </c>
      <c r="CS593" s="16" t="s">
        <v>290</v>
      </c>
      <c r="CT593" s="14">
        <v>2500</v>
      </c>
      <c r="CU593" s="14">
        <v>2.5</v>
      </c>
      <c r="CV593" s="11">
        <v>12</v>
      </c>
      <c r="CW593" s="11" t="s">
        <v>5599</v>
      </c>
      <c r="CX593" s="103">
        <v>2.5</v>
      </c>
      <c r="CY593" s="11">
        <v>4.5</v>
      </c>
      <c r="CZ593" s="42">
        <v>1</v>
      </c>
      <c r="DA593" s="107">
        <v>2500</v>
      </c>
      <c r="DB593" s="18">
        <v>10.5</v>
      </c>
      <c r="DC593" s="18">
        <v>2.25</v>
      </c>
      <c r="DD593" s="18">
        <v>4.125</v>
      </c>
      <c r="DE593" s="11">
        <v>1.125</v>
      </c>
      <c r="DF593" s="11">
        <v>8</v>
      </c>
      <c r="DG593" s="11">
        <v>1.25</v>
      </c>
      <c r="DH593" s="11">
        <v>7.75</v>
      </c>
      <c r="DI593" s="42">
        <v>45</v>
      </c>
      <c r="DJ593" s="11">
        <v>85</v>
      </c>
      <c r="DK593" s="43" t="s">
        <v>5382</v>
      </c>
      <c r="DL593" s="90" t="s">
        <v>3796</v>
      </c>
      <c r="DM593" s="18">
        <v>0</v>
      </c>
      <c r="DN593" s="18" t="s">
        <v>5600</v>
      </c>
      <c r="DO593" t="s">
        <v>5081</v>
      </c>
      <c r="DP593">
        <v>7448044</v>
      </c>
      <c r="DQ593" t="s">
        <v>5598</v>
      </c>
      <c r="DR593" s="16" t="s">
        <v>290</v>
      </c>
    </row>
    <row r="594" spans="1:122" x14ac:dyDescent="0.35">
      <c r="A594" s="158" t="s">
        <v>684</v>
      </c>
      <c r="B594" s="11">
        <v>0.75000000000000011</v>
      </c>
      <c r="C594" s="11">
        <v>160</v>
      </c>
      <c r="D594" t="s">
        <v>300</v>
      </c>
      <c r="E594" s="21" t="s">
        <v>290</v>
      </c>
      <c r="F594" s="11">
        <v>1.05</v>
      </c>
      <c r="G594" s="12">
        <v>0.6140000000000001</v>
      </c>
      <c r="H594" s="11">
        <v>0.218</v>
      </c>
      <c r="I594" t="s">
        <v>290</v>
      </c>
      <c r="J594" s="11">
        <v>160</v>
      </c>
      <c r="K594" s="21" t="s">
        <v>290</v>
      </c>
      <c r="L594" s="1" t="s">
        <v>300</v>
      </c>
      <c r="M594" t="s">
        <v>290</v>
      </c>
      <c r="N594" s="159" t="s">
        <v>290</v>
      </c>
      <c r="P594"/>
      <c r="Q594"/>
      <c r="R594"/>
      <c r="X594" s="158" t="s">
        <v>684</v>
      </c>
      <c r="Y594" s="11">
        <v>0.75000000000000011</v>
      </c>
      <c r="Z594" s="11">
        <v>160</v>
      </c>
      <c r="AA594" t="s">
        <v>300</v>
      </c>
      <c r="AB594" s="21" t="s">
        <v>290</v>
      </c>
      <c r="AC594" s="11">
        <v>1.05</v>
      </c>
      <c r="AD594" s="12">
        <v>0.6140000000000001</v>
      </c>
      <c r="AE594" s="11">
        <v>0.218</v>
      </c>
      <c r="AF594" t="s">
        <v>290</v>
      </c>
      <c r="AG594" s="11">
        <v>160</v>
      </c>
      <c r="AH594" s="21" t="s">
        <v>290</v>
      </c>
      <c r="AI594" s="1" t="s">
        <v>300</v>
      </c>
      <c r="AJ594" t="s">
        <v>290</v>
      </c>
      <c r="AK594" s="159" t="s">
        <v>290</v>
      </c>
      <c r="CO594" t="s">
        <v>4412</v>
      </c>
      <c r="CP594">
        <v>3.13</v>
      </c>
      <c r="CR594" t="s">
        <v>5792</v>
      </c>
      <c r="CS594" s="16" t="s">
        <v>290</v>
      </c>
      <c r="CT594" s="14">
        <v>2500</v>
      </c>
      <c r="CU594" s="14">
        <v>3</v>
      </c>
      <c r="CV594" s="11">
        <v>12</v>
      </c>
      <c r="CW594" s="11" t="s">
        <v>5599</v>
      </c>
      <c r="CX594" s="103">
        <v>3</v>
      </c>
      <c r="CY594" s="11">
        <v>5.25</v>
      </c>
      <c r="CZ594" s="42">
        <v>1.125</v>
      </c>
      <c r="DA594" s="107">
        <v>2500</v>
      </c>
      <c r="DB594" s="18">
        <v>12</v>
      </c>
      <c r="DC594" s="14">
        <v>2.625</v>
      </c>
      <c r="DD594" s="18">
        <v>5</v>
      </c>
      <c r="DE594" s="11">
        <v>1.25</v>
      </c>
      <c r="DF594" s="11">
        <v>8</v>
      </c>
      <c r="DG594" s="11">
        <v>1.375</v>
      </c>
      <c r="DH594" s="11">
        <v>9</v>
      </c>
      <c r="DI594" s="42">
        <v>45</v>
      </c>
      <c r="DJ594" s="11">
        <v>125</v>
      </c>
      <c r="DK594" s="43" t="s">
        <v>5384</v>
      </c>
      <c r="DL594" s="90" t="s">
        <v>3796</v>
      </c>
      <c r="DM594" s="18">
        <v>0</v>
      </c>
      <c r="DN594" s="18" t="s">
        <v>5600</v>
      </c>
      <c r="DO594" t="s">
        <v>5084</v>
      </c>
      <c r="DP594">
        <v>16777215</v>
      </c>
      <c r="DQ594" t="s">
        <v>5598</v>
      </c>
      <c r="DR594" s="16" t="s">
        <v>290</v>
      </c>
    </row>
    <row r="595" spans="1:122" x14ac:dyDescent="0.35">
      <c r="A595" s="158" t="s">
        <v>685</v>
      </c>
      <c r="B595" s="11">
        <v>0.75000000000000011</v>
      </c>
      <c r="C595" s="11" t="s">
        <v>272</v>
      </c>
      <c r="D595" t="s">
        <v>300</v>
      </c>
      <c r="E595" s="21" t="s">
        <v>290</v>
      </c>
      <c r="F595" s="11">
        <v>1.05</v>
      </c>
      <c r="G595" s="12">
        <v>0.74199999999999999</v>
      </c>
      <c r="H595" s="11">
        <v>0.154</v>
      </c>
      <c r="I595" t="s">
        <v>272</v>
      </c>
      <c r="J595" s="11">
        <v>2</v>
      </c>
      <c r="K595" s="21" t="s">
        <v>290</v>
      </c>
      <c r="L595" s="1" t="s">
        <v>300</v>
      </c>
      <c r="M595" t="s">
        <v>290</v>
      </c>
      <c r="N595" s="159" t="s">
        <v>290</v>
      </c>
      <c r="P595"/>
      <c r="Q595"/>
      <c r="R595"/>
      <c r="X595" s="158" t="s">
        <v>685</v>
      </c>
      <c r="Y595" s="11">
        <v>0.75000000000000011</v>
      </c>
      <c r="Z595" s="11" t="s">
        <v>272</v>
      </c>
      <c r="AA595" t="s">
        <v>300</v>
      </c>
      <c r="AB595" s="21" t="s">
        <v>290</v>
      </c>
      <c r="AC595" s="11">
        <v>1.05</v>
      </c>
      <c r="AD595" s="12">
        <v>0.74199999999999999</v>
      </c>
      <c r="AE595" s="11">
        <v>0.154</v>
      </c>
      <c r="AF595" t="s">
        <v>272</v>
      </c>
      <c r="AG595" s="11">
        <v>2</v>
      </c>
      <c r="AH595" s="21" t="s">
        <v>290</v>
      </c>
      <c r="AI595" s="1" t="s">
        <v>300</v>
      </c>
      <c r="AJ595" t="s">
        <v>290</v>
      </c>
      <c r="AK595" s="159" t="s">
        <v>290</v>
      </c>
      <c r="CO595" t="s">
        <v>4413</v>
      </c>
      <c r="CP595">
        <v>3.13</v>
      </c>
      <c r="CR595" t="s">
        <v>5793</v>
      </c>
      <c r="CS595" s="16" t="s">
        <v>290</v>
      </c>
      <c r="CT595" s="14">
        <v>2500</v>
      </c>
      <c r="CU595" s="14">
        <v>4</v>
      </c>
      <c r="CV595" s="11">
        <v>12</v>
      </c>
      <c r="CW595" s="11" t="s">
        <v>5599</v>
      </c>
      <c r="CX595" s="103">
        <v>4</v>
      </c>
      <c r="CY595" s="11">
        <v>6.5</v>
      </c>
      <c r="CZ595" s="42">
        <v>1.25</v>
      </c>
      <c r="DA595" s="107">
        <v>2500</v>
      </c>
      <c r="DB595" s="18">
        <v>14</v>
      </c>
      <c r="DC595" s="18">
        <v>3</v>
      </c>
      <c r="DD595" s="18">
        <v>6.1875</v>
      </c>
      <c r="DE595" s="11">
        <v>1.5</v>
      </c>
      <c r="DF595" s="11">
        <v>8</v>
      </c>
      <c r="DG595" s="11">
        <v>1.625</v>
      </c>
      <c r="DH595" s="11">
        <v>10.75</v>
      </c>
      <c r="DI595" s="42">
        <v>45</v>
      </c>
      <c r="DJ595" s="11">
        <v>185</v>
      </c>
      <c r="DK595" s="43" t="s">
        <v>5386</v>
      </c>
      <c r="DL595" s="90" t="s">
        <v>3796</v>
      </c>
      <c r="DM595" s="18">
        <v>0</v>
      </c>
      <c r="DN595" s="18" t="s">
        <v>5600</v>
      </c>
      <c r="DO595" t="s">
        <v>5090</v>
      </c>
      <c r="DP595">
        <v>255</v>
      </c>
      <c r="DQ595" t="s">
        <v>5598</v>
      </c>
      <c r="DR595" s="16" t="s">
        <v>290</v>
      </c>
    </row>
    <row r="596" spans="1:122" x14ac:dyDescent="0.35">
      <c r="A596" s="160" t="s">
        <v>686</v>
      </c>
      <c r="B596" s="2">
        <v>0.75000000000000011</v>
      </c>
      <c r="C596" s="4" t="s">
        <v>273</v>
      </c>
      <c r="D596" s="4" t="s">
        <v>300</v>
      </c>
      <c r="E596" s="23" t="s">
        <v>290</v>
      </c>
      <c r="F596" s="2">
        <v>1.05</v>
      </c>
      <c r="G596" s="3">
        <v>0.43400000000000005</v>
      </c>
      <c r="H596" s="2">
        <v>0.308</v>
      </c>
      <c r="I596" s="2" t="s">
        <v>273</v>
      </c>
      <c r="J596" s="4">
        <v>4</v>
      </c>
      <c r="K596" s="23" t="s">
        <v>290</v>
      </c>
      <c r="L596" s="6" t="s">
        <v>300</v>
      </c>
      <c r="M596" s="4" t="s">
        <v>290</v>
      </c>
      <c r="N596" s="161" t="s">
        <v>290</v>
      </c>
      <c r="P596"/>
      <c r="Q596"/>
      <c r="R596"/>
      <c r="X596" s="160" t="s">
        <v>686</v>
      </c>
      <c r="Y596" s="2">
        <v>0.75000000000000011</v>
      </c>
      <c r="Z596" s="4" t="s">
        <v>273</v>
      </c>
      <c r="AA596" s="4" t="s">
        <v>300</v>
      </c>
      <c r="AB596" s="23" t="s">
        <v>290</v>
      </c>
      <c r="AC596" s="2">
        <v>1.05</v>
      </c>
      <c r="AD596" s="3">
        <v>0.43400000000000005</v>
      </c>
      <c r="AE596" s="2">
        <v>0.308</v>
      </c>
      <c r="AF596" s="2" t="s">
        <v>273</v>
      </c>
      <c r="AG596" s="4">
        <v>4</v>
      </c>
      <c r="AH596" s="23" t="s">
        <v>290</v>
      </c>
      <c r="AI596" s="6" t="s">
        <v>300</v>
      </c>
      <c r="AJ596" s="4" t="s">
        <v>290</v>
      </c>
      <c r="AK596" s="161" t="s">
        <v>290</v>
      </c>
      <c r="CO596" t="s">
        <v>4414</v>
      </c>
      <c r="CP596">
        <v>3.13</v>
      </c>
      <c r="CR596" t="s">
        <v>5794</v>
      </c>
      <c r="CS596" s="16" t="s">
        <v>290</v>
      </c>
      <c r="CT596" s="14">
        <v>2500</v>
      </c>
      <c r="CU596" s="14">
        <v>5</v>
      </c>
      <c r="CV596" s="11">
        <v>12</v>
      </c>
      <c r="CW596" s="11" t="s">
        <v>5599</v>
      </c>
      <c r="CX596" s="103">
        <v>5</v>
      </c>
      <c r="CY596" s="11">
        <v>8</v>
      </c>
      <c r="CZ596" s="42">
        <v>1.5</v>
      </c>
      <c r="DA596" s="107">
        <v>2500</v>
      </c>
      <c r="DB596" s="18">
        <v>16.5</v>
      </c>
      <c r="DC596" s="18">
        <v>3.625</v>
      </c>
      <c r="DD596" s="18">
        <v>7.3125</v>
      </c>
      <c r="DE596" s="11">
        <v>1.75</v>
      </c>
      <c r="DF596" s="11">
        <v>8</v>
      </c>
      <c r="DG596" s="11">
        <v>1.875</v>
      </c>
      <c r="DH596" s="11">
        <v>12.75</v>
      </c>
      <c r="DI596" s="42">
        <v>45</v>
      </c>
      <c r="DJ596" s="11">
        <v>300</v>
      </c>
      <c r="DK596" s="43" t="s">
        <v>5388</v>
      </c>
      <c r="DL596" s="90" t="s">
        <v>3796</v>
      </c>
      <c r="DM596" s="18">
        <v>0</v>
      </c>
      <c r="DN596" s="18" t="s">
        <v>5600</v>
      </c>
      <c r="DO596" t="s">
        <v>5093</v>
      </c>
      <c r="DP596">
        <v>33023</v>
      </c>
      <c r="DQ596" t="s">
        <v>5598</v>
      </c>
      <c r="DR596" s="16" t="s">
        <v>290</v>
      </c>
    </row>
    <row r="597" spans="1:122" x14ac:dyDescent="0.35">
      <c r="A597" s="156" t="s">
        <v>687</v>
      </c>
      <c r="B597" s="11">
        <v>1</v>
      </c>
      <c r="C597" s="11">
        <v>5</v>
      </c>
      <c r="D597" t="s">
        <v>300</v>
      </c>
      <c r="E597" s="21" t="s">
        <v>290</v>
      </c>
      <c r="F597" s="11">
        <v>1.3149999999999999</v>
      </c>
      <c r="G597" s="12">
        <v>1.1850000000000001</v>
      </c>
      <c r="H597" s="11">
        <v>6.5000000000000002E-2</v>
      </c>
      <c r="I597" t="s">
        <v>290</v>
      </c>
      <c r="J597" s="11">
        <v>5</v>
      </c>
      <c r="K597" s="21" t="s">
        <v>290</v>
      </c>
      <c r="L597" s="11" t="s">
        <v>300</v>
      </c>
      <c r="M597" t="s">
        <v>290</v>
      </c>
      <c r="N597" s="159" t="s">
        <v>290</v>
      </c>
      <c r="P597"/>
      <c r="Q597"/>
      <c r="R597"/>
      <c r="X597" s="156" t="s">
        <v>687</v>
      </c>
      <c r="Y597" s="11">
        <v>1</v>
      </c>
      <c r="Z597" s="11">
        <v>5</v>
      </c>
      <c r="AA597" t="s">
        <v>300</v>
      </c>
      <c r="AB597" s="21" t="s">
        <v>290</v>
      </c>
      <c r="AC597" s="11">
        <v>1.3149999999999999</v>
      </c>
      <c r="AD597" s="12">
        <v>1.1850000000000001</v>
      </c>
      <c r="AE597" s="11">
        <v>6.5000000000000002E-2</v>
      </c>
      <c r="AF597" t="s">
        <v>290</v>
      </c>
      <c r="AG597" s="11">
        <v>5</v>
      </c>
      <c r="AH597" s="21" t="s">
        <v>290</v>
      </c>
      <c r="AI597" s="11" t="s">
        <v>300</v>
      </c>
      <c r="AJ597" t="s">
        <v>290</v>
      </c>
      <c r="AK597" s="159" t="s">
        <v>290</v>
      </c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51"/>
      <c r="CO597" t="s">
        <v>4415</v>
      </c>
      <c r="CP597">
        <v>3.13</v>
      </c>
      <c r="CR597" t="s">
        <v>5795</v>
      </c>
      <c r="CS597" s="16" t="s">
        <v>290</v>
      </c>
      <c r="CT597" s="14">
        <v>2500</v>
      </c>
      <c r="CU597" s="14">
        <v>6</v>
      </c>
      <c r="CV597" s="11">
        <v>12</v>
      </c>
      <c r="CW597" s="11" t="s">
        <v>5599</v>
      </c>
      <c r="CX597" s="103">
        <v>6</v>
      </c>
      <c r="CY597" s="11">
        <v>9.25</v>
      </c>
      <c r="CZ597" s="42">
        <v>1.625</v>
      </c>
      <c r="DA597" s="107">
        <v>2500</v>
      </c>
      <c r="DB597" s="18">
        <v>19</v>
      </c>
      <c r="DC597" s="18">
        <v>4.25</v>
      </c>
      <c r="DD597" s="18">
        <v>8.5</v>
      </c>
      <c r="DE597" s="11">
        <v>2</v>
      </c>
      <c r="DF597" s="11">
        <v>8</v>
      </c>
      <c r="DG597" s="11">
        <v>2.125</v>
      </c>
      <c r="DH597" s="11">
        <v>14.5</v>
      </c>
      <c r="DI597" s="42">
        <v>45</v>
      </c>
      <c r="DJ597" s="11">
        <v>450</v>
      </c>
      <c r="DK597" s="43" t="s">
        <v>5390</v>
      </c>
      <c r="DL597" s="90" t="s">
        <v>3796</v>
      </c>
      <c r="DM597" s="18">
        <v>0</v>
      </c>
      <c r="DN597" s="18" t="s">
        <v>5600</v>
      </c>
      <c r="DO597" t="s">
        <v>5078</v>
      </c>
      <c r="DP597">
        <v>1262987</v>
      </c>
      <c r="DQ597" t="s">
        <v>5598</v>
      </c>
      <c r="DR597" s="16" t="s">
        <v>290</v>
      </c>
    </row>
    <row r="598" spans="1:122" x14ac:dyDescent="0.35">
      <c r="A598" s="156" t="s">
        <v>688</v>
      </c>
      <c r="B598" s="11">
        <v>1</v>
      </c>
      <c r="C598" s="11">
        <v>10</v>
      </c>
      <c r="D598" t="s">
        <v>300</v>
      </c>
      <c r="E598" s="21" t="s">
        <v>290</v>
      </c>
      <c r="F598" s="11">
        <v>1.3149999999999999</v>
      </c>
      <c r="G598" s="12">
        <v>1.097</v>
      </c>
      <c r="H598" s="11">
        <v>0.109</v>
      </c>
      <c r="I598" t="s">
        <v>290</v>
      </c>
      <c r="J598" s="11">
        <v>10</v>
      </c>
      <c r="K598" s="21" t="s">
        <v>290</v>
      </c>
      <c r="L598" s="11" t="s">
        <v>300</v>
      </c>
      <c r="M598" t="s">
        <v>290</v>
      </c>
      <c r="N598" s="159" t="s">
        <v>290</v>
      </c>
      <c r="P598"/>
      <c r="Q598"/>
      <c r="R598"/>
      <c r="X598" s="156" t="s">
        <v>688</v>
      </c>
      <c r="Y598" s="11">
        <v>1</v>
      </c>
      <c r="Z598" s="11">
        <v>10</v>
      </c>
      <c r="AA598" t="s">
        <v>300</v>
      </c>
      <c r="AB598" s="21" t="s">
        <v>290</v>
      </c>
      <c r="AC598" s="11">
        <v>1.3149999999999999</v>
      </c>
      <c r="AD598" s="12">
        <v>1.097</v>
      </c>
      <c r="AE598" s="11">
        <v>0.109</v>
      </c>
      <c r="AF598" t="s">
        <v>290</v>
      </c>
      <c r="AG598" s="11">
        <v>10</v>
      </c>
      <c r="AH598" s="21" t="s">
        <v>290</v>
      </c>
      <c r="AI598" s="11" t="s">
        <v>300</v>
      </c>
      <c r="AJ598" t="s">
        <v>290</v>
      </c>
      <c r="AK598" s="159" t="s">
        <v>290</v>
      </c>
      <c r="CC598" s="4"/>
      <c r="CD598" s="51"/>
      <c r="CE598" s="51"/>
      <c r="CF598" s="51"/>
      <c r="CG598" s="51"/>
      <c r="CH598" s="51"/>
      <c r="CI598" s="51"/>
      <c r="CJ598" s="51"/>
      <c r="CK598" s="51"/>
      <c r="CO598" t="s">
        <v>4416</v>
      </c>
      <c r="CP598">
        <v>3.13</v>
      </c>
      <c r="CR598" t="s">
        <v>5796</v>
      </c>
      <c r="CS598" s="16" t="s">
        <v>290</v>
      </c>
      <c r="CT598" s="14">
        <v>2500</v>
      </c>
      <c r="CU598" s="14">
        <v>8</v>
      </c>
      <c r="CV598" s="11">
        <v>12</v>
      </c>
      <c r="CW598" s="11" t="s">
        <v>5599</v>
      </c>
      <c r="CX598" s="103">
        <v>8</v>
      </c>
      <c r="CY598" s="11">
        <v>12</v>
      </c>
      <c r="CZ598" s="42">
        <v>2</v>
      </c>
      <c r="DA598" s="107">
        <v>2500</v>
      </c>
      <c r="DB598" s="18">
        <v>21.75</v>
      </c>
      <c r="DC598" s="18">
        <v>5</v>
      </c>
      <c r="DD598" s="18">
        <v>10.625</v>
      </c>
      <c r="DE598" s="11">
        <v>2</v>
      </c>
      <c r="DF598" s="11">
        <v>12</v>
      </c>
      <c r="DG598" s="11">
        <v>2.125</v>
      </c>
      <c r="DH598" s="11">
        <v>17.25</v>
      </c>
      <c r="DI598" s="42">
        <v>30</v>
      </c>
      <c r="DJ598" s="11">
        <v>600</v>
      </c>
      <c r="DK598" s="43" t="s">
        <v>5392</v>
      </c>
      <c r="DL598" s="90" t="s">
        <v>3796</v>
      </c>
      <c r="DM598" s="18">
        <v>0</v>
      </c>
      <c r="DN598" s="18" t="s">
        <v>5600</v>
      </c>
      <c r="DO598" t="s">
        <v>5098</v>
      </c>
      <c r="DP598">
        <v>65535</v>
      </c>
      <c r="DQ598" t="s">
        <v>5598</v>
      </c>
      <c r="DR598" s="16" t="s">
        <v>290</v>
      </c>
    </row>
    <row r="599" spans="1:122" x14ac:dyDescent="0.35">
      <c r="A599" s="158" t="s">
        <v>689</v>
      </c>
      <c r="B599" s="11">
        <v>1</v>
      </c>
      <c r="C599">
        <v>40</v>
      </c>
      <c r="D599" t="s">
        <v>300</v>
      </c>
      <c r="E599" s="21" t="s">
        <v>290</v>
      </c>
      <c r="F599" s="11">
        <v>1.3149999999999999</v>
      </c>
      <c r="G599" s="12">
        <v>1.0489999999999999</v>
      </c>
      <c r="H599" s="11">
        <v>0.13300000000000001</v>
      </c>
      <c r="I599" t="s">
        <v>290</v>
      </c>
      <c r="J599">
        <v>40</v>
      </c>
      <c r="K599" s="21" t="s">
        <v>290</v>
      </c>
      <c r="L599" s="1" t="s">
        <v>300</v>
      </c>
      <c r="M599" t="s">
        <v>290</v>
      </c>
      <c r="N599" s="159" t="s">
        <v>290</v>
      </c>
      <c r="Q599" s="18" t="s">
        <v>290</v>
      </c>
      <c r="S599" t="s">
        <v>290</v>
      </c>
      <c r="T599" t="s">
        <v>290</v>
      </c>
      <c r="V599" t="s">
        <v>290</v>
      </c>
      <c r="X599" s="158" t="s">
        <v>689</v>
      </c>
      <c r="Y599" s="11">
        <v>1</v>
      </c>
      <c r="Z599">
        <v>40</v>
      </c>
      <c r="AA599" t="s">
        <v>300</v>
      </c>
      <c r="AB599" s="21" t="s">
        <v>290</v>
      </c>
      <c r="AC599" s="11">
        <v>1.3149999999999999</v>
      </c>
      <c r="AD599" s="12">
        <v>1.0489999999999999</v>
      </c>
      <c r="AE599" s="11">
        <v>0.13300000000000001</v>
      </c>
      <c r="AF599" t="s">
        <v>290</v>
      </c>
      <c r="AG599">
        <v>40</v>
      </c>
      <c r="AH599" s="21" t="s">
        <v>290</v>
      </c>
      <c r="AI599" s="1" t="s">
        <v>300</v>
      </c>
      <c r="AJ599" t="s">
        <v>290</v>
      </c>
      <c r="AK599" s="159" t="s">
        <v>290</v>
      </c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51"/>
      <c r="CO599" t="s">
        <v>4417</v>
      </c>
      <c r="CP599">
        <v>3.13</v>
      </c>
      <c r="CR599" t="s">
        <v>5797</v>
      </c>
      <c r="CS599" s="16" t="s">
        <v>290</v>
      </c>
      <c r="CT599" s="14">
        <v>2500</v>
      </c>
      <c r="CU599" s="14">
        <v>10</v>
      </c>
      <c r="CV599" s="11">
        <v>16</v>
      </c>
      <c r="CW599" s="11" t="s">
        <v>5599</v>
      </c>
      <c r="CX599" s="103">
        <v>10</v>
      </c>
      <c r="CY599" s="11">
        <v>14.75</v>
      </c>
      <c r="CZ599" s="42">
        <v>2.375</v>
      </c>
      <c r="DA599" s="107">
        <v>2500</v>
      </c>
      <c r="DB599" s="18">
        <v>26.5</v>
      </c>
      <c r="DC599" s="18">
        <v>6.5</v>
      </c>
      <c r="DD599" s="18">
        <v>12.75</v>
      </c>
      <c r="DE599" s="11">
        <v>2.5</v>
      </c>
      <c r="DF599" s="11">
        <v>12</v>
      </c>
      <c r="DG599" s="11">
        <v>2.625</v>
      </c>
      <c r="DH599" s="11">
        <v>21.25</v>
      </c>
      <c r="DI599" s="42">
        <v>30</v>
      </c>
      <c r="DJ599" s="11">
        <v>1150</v>
      </c>
      <c r="DK599" s="43" t="s">
        <v>5394</v>
      </c>
      <c r="DL599" s="90" t="s">
        <v>3796</v>
      </c>
      <c r="DM599" s="18">
        <v>0</v>
      </c>
      <c r="DN599" s="18" t="s">
        <v>5600</v>
      </c>
      <c r="DO599" t="s">
        <v>5069</v>
      </c>
      <c r="DP599">
        <v>65280</v>
      </c>
      <c r="DQ599" t="s">
        <v>5598</v>
      </c>
      <c r="DR599" s="16" t="s">
        <v>290</v>
      </c>
    </row>
    <row r="600" spans="1:122" x14ac:dyDescent="0.35">
      <c r="A600" s="158" t="s">
        <v>6740</v>
      </c>
      <c r="B600" s="11">
        <v>1</v>
      </c>
      <c r="C600" t="s">
        <v>6422</v>
      </c>
      <c r="D600" t="s">
        <v>300</v>
      </c>
      <c r="E600" s="21" t="s">
        <v>290</v>
      </c>
      <c r="F600" s="11">
        <v>1.3149999999999999</v>
      </c>
      <c r="G600" s="12">
        <v>1.0489999999999999</v>
      </c>
      <c r="H600" s="11">
        <v>0.13300000000000001</v>
      </c>
      <c r="I600" t="s">
        <v>6422</v>
      </c>
      <c r="J600">
        <v>1</v>
      </c>
      <c r="K600" s="21" t="s">
        <v>290</v>
      </c>
      <c r="L600" s="1" t="s">
        <v>300</v>
      </c>
      <c r="M600" t="s">
        <v>290</v>
      </c>
      <c r="N600" s="159" t="s">
        <v>290</v>
      </c>
      <c r="Q600" s="18" t="s">
        <v>290</v>
      </c>
      <c r="S600" t="s">
        <v>290</v>
      </c>
      <c r="T600" t="s">
        <v>290</v>
      </c>
      <c r="V600" t="s">
        <v>290</v>
      </c>
      <c r="X600" s="158" t="s">
        <v>6740</v>
      </c>
      <c r="Y600" s="11">
        <v>1</v>
      </c>
      <c r="Z600" t="s">
        <v>6422</v>
      </c>
      <c r="AA600" t="s">
        <v>300</v>
      </c>
      <c r="AB600" s="21" t="s">
        <v>290</v>
      </c>
      <c r="AC600" s="11">
        <v>1.3149999999999999</v>
      </c>
      <c r="AD600" s="12">
        <v>1.0489999999999999</v>
      </c>
      <c r="AE600" s="11">
        <v>0.13300000000000001</v>
      </c>
      <c r="AF600" t="s">
        <v>6422</v>
      </c>
      <c r="AG600">
        <v>1</v>
      </c>
      <c r="AH600" s="21" t="s">
        <v>290</v>
      </c>
      <c r="AI600" s="1" t="s">
        <v>300</v>
      </c>
      <c r="AJ600" t="s">
        <v>290</v>
      </c>
      <c r="AK600" s="159" t="s">
        <v>290</v>
      </c>
      <c r="CC600" s="4"/>
      <c r="CD600" s="51"/>
      <c r="CE600" s="51"/>
      <c r="CF600" s="51"/>
      <c r="CG600" s="51"/>
      <c r="CH600" s="51"/>
      <c r="CI600" s="51"/>
      <c r="CJ600" s="51"/>
      <c r="CK600" s="51"/>
      <c r="CO600" t="s">
        <v>4418</v>
      </c>
      <c r="CP600">
        <v>3.13</v>
      </c>
      <c r="CR600" t="s">
        <v>5798</v>
      </c>
      <c r="CS600" s="16" t="s">
        <v>290</v>
      </c>
      <c r="CT600" s="14">
        <v>2500</v>
      </c>
      <c r="CU600" s="14">
        <v>12</v>
      </c>
      <c r="CV600" s="11">
        <v>16</v>
      </c>
      <c r="CW600" s="11" t="s">
        <v>5599</v>
      </c>
      <c r="CX600" s="103">
        <v>12</v>
      </c>
      <c r="CY600" s="11">
        <v>17.375</v>
      </c>
      <c r="CZ600" s="42">
        <v>2.6875</v>
      </c>
      <c r="DA600" s="107">
        <v>2500</v>
      </c>
      <c r="DB600" s="18">
        <v>30</v>
      </c>
      <c r="DC600" s="18">
        <v>7.25</v>
      </c>
      <c r="DD600" s="18">
        <v>15</v>
      </c>
      <c r="DE600" s="11">
        <v>2.75</v>
      </c>
      <c r="DF600" s="11">
        <v>12</v>
      </c>
      <c r="DG600" s="11">
        <v>2.875</v>
      </c>
      <c r="DH600" s="11">
        <v>24.375</v>
      </c>
      <c r="DI600" s="42">
        <v>30</v>
      </c>
      <c r="DJ600" s="11">
        <v>1560</v>
      </c>
      <c r="DK600" s="43" t="s">
        <v>5396</v>
      </c>
      <c r="DL600" s="90" t="s">
        <v>3796</v>
      </c>
      <c r="DM600" s="18">
        <v>0</v>
      </c>
      <c r="DN600" s="18" t="s">
        <v>5600</v>
      </c>
      <c r="DO600" t="s">
        <v>5072</v>
      </c>
      <c r="DP600">
        <v>12800</v>
      </c>
      <c r="DQ600" t="s">
        <v>5598</v>
      </c>
      <c r="DR600" s="16" t="s">
        <v>290</v>
      </c>
    </row>
    <row r="601" spans="1:122" x14ac:dyDescent="0.35">
      <c r="A601" s="158" t="s">
        <v>690</v>
      </c>
      <c r="B601" s="11">
        <v>1</v>
      </c>
      <c r="C601">
        <v>80</v>
      </c>
      <c r="D601" t="s">
        <v>300</v>
      </c>
      <c r="E601" s="21" t="s">
        <v>290</v>
      </c>
      <c r="F601" s="11">
        <v>1.3149999999999999</v>
      </c>
      <c r="G601" s="12">
        <v>0.95699999999999996</v>
      </c>
      <c r="H601" s="11">
        <v>0.17899999999999999</v>
      </c>
      <c r="I601" t="s">
        <v>290</v>
      </c>
      <c r="J601">
        <v>80</v>
      </c>
      <c r="K601" s="21" t="s">
        <v>290</v>
      </c>
      <c r="L601" s="1" t="s">
        <v>300</v>
      </c>
      <c r="M601" t="s">
        <v>290</v>
      </c>
      <c r="N601" s="159" t="s">
        <v>290</v>
      </c>
      <c r="P601" s="18" t="s">
        <v>290</v>
      </c>
      <c r="Q601" s="18" t="s">
        <v>290</v>
      </c>
      <c r="S601" t="s">
        <v>290</v>
      </c>
      <c r="T601" t="s">
        <v>290</v>
      </c>
      <c r="V601" t="s">
        <v>290</v>
      </c>
      <c r="X601" s="158" t="s">
        <v>690</v>
      </c>
      <c r="Y601" s="11">
        <v>1</v>
      </c>
      <c r="Z601">
        <v>80</v>
      </c>
      <c r="AA601" t="s">
        <v>300</v>
      </c>
      <c r="AB601" s="21" t="s">
        <v>290</v>
      </c>
      <c r="AC601" s="11">
        <v>1.3149999999999999</v>
      </c>
      <c r="AD601" s="12">
        <v>0.95699999999999996</v>
      </c>
      <c r="AE601" s="11">
        <v>0.17899999999999999</v>
      </c>
      <c r="AF601" t="s">
        <v>290</v>
      </c>
      <c r="AG601">
        <v>80</v>
      </c>
      <c r="AH601" s="21" t="s">
        <v>290</v>
      </c>
      <c r="AI601" s="1" t="s">
        <v>300</v>
      </c>
      <c r="AJ601" t="s">
        <v>290</v>
      </c>
      <c r="AK601" s="159" t="s">
        <v>290</v>
      </c>
      <c r="CO601" t="s">
        <v>4419</v>
      </c>
      <c r="CP601">
        <v>3.37</v>
      </c>
      <c r="CR601" s="94" t="s">
        <v>5799</v>
      </c>
      <c r="CS601" s="95" t="s">
        <v>290</v>
      </c>
      <c r="CT601" s="94">
        <v>150</v>
      </c>
      <c r="CU601" s="94">
        <v>1</v>
      </c>
      <c r="CV601" s="9">
        <v>9</v>
      </c>
      <c r="CW601" s="9" t="s">
        <v>5800</v>
      </c>
      <c r="CX601" s="102">
        <v>1</v>
      </c>
      <c r="CY601" s="9">
        <v>2</v>
      </c>
      <c r="CZ601" s="9">
        <v>0.5</v>
      </c>
      <c r="DA601" s="106">
        <v>150</v>
      </c>
      <c r="DB601" s="96">
        <v>4.25</v>
      </c>
      <c r="DC601" s="96">
        <v>0.5625</v>
      </c>
      <c r="DD601" s="96">
        <v>2</v>
      </c>
      <c r="DE601" s="9">
        <v>0.5</v>
      </c>
      <c r="DF601" s="9">
        <v>4</v>
      </c>
      <c r="DG601" s="9">
        <v>0.625</v>
      </c>
      <c r="DH601" s="9">
        <v>3.125</v>
      </c>
      <c r="DI601" s="9">
        <v>90</v>
      </c>
      <c r="DJ601" s="9">
        <v>8</v>
      </c>
      <c r="DK601" s="94" t="s">
        <v>5065</v>
      </c>
      <c r="DL601" s="97" t="s">
        <v>3796</v>
      </c>
      <c r="DM601" s="94">
        <v>0</v>
      </c>
      <c r="DN601" s="94" t="s">
        <v>5801</v>
      </c>
      <c r="DO601" s="94" t="s">
        <v>5066</v>
      </c>
      <c r="DP601" s="94">
        <v>6447714</v>
      </c>
      <c r="DQ601" s="94"/>
      <c r="DR601" s="95" t="s">
        <v>290</v>
      </c>
    </row>
    <row r="602" spans="1:122" x14ac:dyDescent="0.35">
      <c r="A602" s="158" t="s">
        <v>691</v>
      </c>
      <c r="B602" s="11">
        <v>1</v>
      </c>
      <c r="C602" s="11">
        <v>160</v>
      </c>
      <c r="D602" t="s">
        <v>300</v>
      </c>
      <c r="E602" s="21" t="s">
        <v>290</v>
      </c>
      <c r="F602" s="11">
        <v>1.3149999999999999</v>
      </c>
      <c r="G602" s="12">
        <v>0.81499999999999995</v>
      </c>
      <c r="H602" s="11">
        <v>0.25</v>
      </c>
      <c r="I602" t="s">
        <v>290</v>
      </c>
      <c r="J602" s="11">
        <v>160</v>
      </c>
      <c r="K602" s="21" t="s">
        <v>290</v>
      </c>
      <c r="L602" s="1" t="s">
        <v>300</v>
      </c>
      <c r="M602" t="s">
        <v>290</v>
      </c>
      <c r="N602" s="159" t="s">
        <v>290</v>
      </c>
      <c r="P602" s="18" t="s">
        <v>290</v>
      </c>
      <c r="Q602" s="18" t="s">
        <v>290</v>
      </c>
      <c r="S602" t="s">
        <v>290</v>
      </c>
      <c r="T602" t="s">
        <v>290</v>
      </c>
      <c r="V602" t="s">
        <v>290</v>
      </c>
      <c r="X602" s="158" t="s">
        <v>691</v>
      </c>
      <c r="Y602" s="11">
        <v>1</v>
      </c>
      <c r="Z602" s="11">
        <v>160</v>
      </c>
      <c r="AA602" t="s">
        <v>300</v>
      </c>
      <c r="AB602" s="21" t="s">
        <v>290</v>
      </c>
      <c r="AC602" s="11">
        <v>1.3149999999999999</v>
      </c>
      <c r="AD602" s="12">
        <v>0.81499999999999995</v>
      </c>
      <c r="AE602" s="11">
        <v>0.25</v>
      </c>
      <c r="AF602" t="s">
        <v>290</v>
      </c>
      <c r="AG602" s="11">
        <v>160</v>
      </c>
      <c r="AH602" s="21" t="s">
        <v>290</v>
      </c>
      <c r="AI602" s="1" t="s">
        <v>300</v>
      </c>
      <c r="AJ602" t="s">
        <v>290</v>
      </c>
      <c r="AK602" s="159" t="s">
        <v>290</v>
      </c>
      <c r="CO602" t="s">
        <v>4420</v>
      </c>
      <c r="CP602">
        <v>3.37</v>
      </c>
      <c r="CR602" t="s">
        <v>5802</v>
      </c>
      <c r="CS602" s="16" t="s">
        <v>290</v>
      </c>
      <c r="CT602" s="14">
        <v>150</v>
      </c>
      <c r="CU602" s="14">
        <v>1</v>
      </c>
      <c r="CV602" s="11">
        <v>9</v>
      </c>
      <c r="CW602" s="11" t="s">
        <v>5800</v>
      </c>
      <c r="CX602" s="103">
        <v>1</v>
      </c>
      <c r="CY602" s="11">
        <v>2</v>
      </c>
      <c r="CZ602" s="42">
        <v>0.5</v>
      </c>
      <c r="DA602" s="107">
        <v>150</v>
      </c>
      <c r="DB602" s="18">
        <v>4.25</v>
      </c>
      <c r="DC602" s="18">
        <v>0.5625</v>
      </c>
      <c r="DD602" s="18">
        <v>2</v>
      </c>
      <c r="DE602" s="11">
        <v>0.5</v>
      </c>
      <c r="DF602" s="11">
        <v>4</v>
      </c>
      <c r="DG602" s="11">
        <v>0.625</v>
      </c>
      <c r="DH602" s="11">
        <v>3.125</v>
      </c>
      <c r="DI602" s="42">
        <v>90</v>
      </c>
      <c r="DJ602" s="11">
        <v>8</v>
      </c>
      <c r="DK602" s="43" t="s">
        <v>5068</v>
      </c>
      <c r="DL602" s="90" t="s">
        <v>3796</v>
      </c>
      <c r="DM602" s="18">
        <v>0</v>
      </c>
      <c r="DN602" s="18" t="s">
        <v>5801</v>
      </c>
      <c r="DO602" t="s">
        <v>5069</v>
      </c>
      <c r="DP602">
        <v>65280</v>
      </c>
      <c r="DQ602" t="s">
        <v>5799</v>
      </c>
      <c r="DR602" s="16" t="s">
        <v>290</v>
      </c>
    </row>
    <row r="603" spans="1:122" x14ac:dyDescent="0.35">
      <c r="A603" s="158" t="s">
        <v>692</v>
      </c>
      <c r="B603" s="11">
        <v>1</v>
      </c>
      <c r="C603" s="11" t="s">
        <v>272</v>
      </c>
      <c r="D603" t="s">
        <v>300</v>
      </c>
      <c r="E603" s="21" t="s">
        <v>290</v>
      </c>
      <c r="F603" s="11">
        <v>1.3149999999999999</v>
      </c>
      <c r="G603" s="12">
        <v>0.95699999999999996</v>
      </c>
      <c r="H603" s="11">
        <v>0.17899999999999999</v>
      </c>
      <c r="I603" t="s">
        <v>272</v>
      </c>
      <c r="J603" s="11">
        <v>2</v>
      </c>
      <c r="K603" s="21" t="s">
        <v>290</v>
      </c>
      <c r="L603" s="1" t="s">
        <v>300</v>
      </c>
      <c r="M603" t="s">
        <v>290</v>
      </c>
      <c r="N603" s="159" t="s">
        <v>290</v>
      </c>
      <c r="P603" s="18" t="s">
        <v>290</v>
      </c>
      <c r="Q603" s="18" t="s">
        <v>290</v>
      </c>
      <c r="S603" t="s">
        <v>290</v>
      </c>
      <c r="T603" t="s">
        <v>290</v>
      </c>
      <c r="V603" t="s">
        <v>290</v>
      </c>
      <c r="X603" s="158" t="s">
        <v>692</v>
      </c>
      <c r="Y603" s="11">
        <v>1</v>
      </c>
      <c r="Z603" s="11" t="s">
        <v>272</v>
      </c>
      <c r="AA603" t="s">
        <v>300</v>
      </c>
      <c r="AB603" s="21" t="s">
        <v>290</v>
      </c>
      <c r="AC603" s="11">
        <v>1.3149999999999999</v>
      </c>
      <c r="AD603" s="12">
        <v>0.95699999999999996</v>
      </c>
      <c r="AE603" s="11">
        <v>0.17899999999999999</v>
      </c>
      <c r="AF603" t="s">
        <v>272</v>
      </c>
      <c r="AG603" s="11">
        <v>2</v>
      </c>
      <c r="AH603" s="21" t="s">
        <v>290</v>
      </c>
      <c r="AI603" s="1" t="s">
        <v>300</v>
      </c>
      <c r="AJ603" t="s">
        <v>290</v>
      </c>
      <c r="AK603" s="159" t="s">
        <v>290</v>
      </c>
      <c r="CO603" t="s">
        <v>4421</v>
      </c>
      <c r="CP603">
        <v>3.37</v>
      </c>
      <c r="CR603" t="s">
        <v>5803</v>
      </c>
      <c r="CS603" s="16" t="s">
        <v>290</v>
      </c>
      <c r="CT603" s="14">
        <v>150</v>
      </c>
      <c r="CU603" s="14">
        <v>1.25</v>
      </c>
      <c r="CV603" s="11">
        <v>9</v>
      </c>
      <c r="CW603" s="11" t="s">
        <v>5800</v>
      </c>
      <c r="CX603" s="103">
        <v>1.25</v>
      </c>
      <c r="CY603" s="11">
        <v>2.375</v>
      </c>
      <c r="CZ603" s="42">
        <v>0.5625</v>
      </c>
      <c r="DA603" s="107">
        <v>150</v>
      </c>
      <c r="DB603" s="18">
        <v>4.625</v>
      </c>
      <c r="DC603" s="18">
        <v>0.625</v>
      </c>
      <c r="DD603" s="18">
        <v>2.5</v>
      </c>
      <c r="DE603" s="11">
        <v>0.5</v>
      </c>
      <c r="DF603" s="11">
        <v>4</v>
      </c>
      <c r="DG603" s="11">
        <v>0.625</v>
      </c>
      <c r="DH603" s="11">
        <v>3.5</v>
      </c>
      <c r="DI603" s="42">
        <v>90</v>
      </c>
      <c r="DJ603" s="11">
        <v>10</v>
      </c>
      <c r="DK603" s="43" t="s">
        <v>5071</v>
      </c>
      <c r="DL603" s="90" t="s">
        <v>3796</v>
      </c>
      <c r="DM603" s="18">
        <v>0</v>
      </c>
      <c r="DN603" s="18" t="s">
        <v>5801</v>
      </c>
      <c r="DO603" t="s">
        <v>5072</v>
      </c>
      <c r="DP603">
        <v>12800</v>
      </c>
      <c r="DQ603" t="s">
        <v>5799</v>
      </c>
      <c r="DR603" s="16" t="s">
        <v>290</v>
      </c>
    </row>
    <row r="604" spans="1:122" x14ac:dyDescent="0.35">
      <c r="A604" s="160" t="s">
        <v>693</v>
      </c>
      <c r="B604" s="2">
        <v>1</v>
      </c>
      <c r="C604" s="4" t="s">
        <v>273</v>
      </c>
      <c r="D604" s="4" t="s">
        <v>300</v>
      </c>
      <c r="E604" s="23" t="s">
        <v>290</v>
      </c>
      <c r="F604" s="2">
        <v>1.3149999999999999</v>
      </c>
      <c r="G604" s="3">
        <v>0.59899999999999998</v>
      </c>
      <c r="H604" s="2">
        <v>0.35799999999999998</v>
      </c>
      <c r="I604" s="2" t="s">
        <v>273</v>
      </c>
      <c r="J604" s="4">
        <v>4</v>
      </c>
      <c r="K604" s="23" t="s">
        <v>290</v>
      </c>
      <c r="L604" s="6" t="s">
        <v>300</v>
      </c>
      <c r="M604" s="4" t="s">
        <v>290</v>
      </c>
      <c r="N604" s="161" t="s">
        <v>290</v>
      </c>
      <c r="P604" s="18" t="s">
        <v>290</v>
      </c>
      <c r="Q604" s="18" t="s">
        <v>290</v>
      </c>
      <c r="S604" t="s">
        <v>290</v>
      </c>
      <c r="T604" t="s">
        <v>290</v>
      </c>
      <c r="V604" t="s">
        <v>290</v>
      </c>
      <c r="X604" s="160" t="s">
        <v>693</v>
      </c>
      <c r="Y604" s="2">
        <v>1</v>
      </c>
      <c r="Z604" s="4" t="s">
        <v>273</v>
      </c>
      <c r="AA604" s="4" t="s">
        <v>300</v>
      </c>
      <c r="AB604" s="23" t="s">
        <v>290</v>
      </c>
      <c r="AC604" s="2">
        <v>1.3149999999999999</v>
      </c>
      <c r="AD604" s="3">
        <v>0.59899999999999998</v>
      </c>
      <c r="AE604" s="2">
        <v>0.35799999999999998</v>
      </c>
      <c r="AF604" s="2" t="s">
        <v>273</v>
      </c>
      <c r="AG604" s="4">
        <v>4</v>
      </c>
      <c r="AH604" s="23" t="s">
        <v>290</v>
      </c>
      <c r="AI604" s="6" t="s">
        <v>300</v>
      </c>
      <c r="AJ604" s="4" t="s">
        <v>290</v>
      </c>
      <c r="AK604" s="161" t="s">
        <v>290</v>
      </c>
      <c r="CO604" t="s">
        <v>4422</v>
      </c>
      <c r="CP604">
        <v>3.37</v>
      </c>
      <c r="CR604" t="s">
        <v>5804</v>
      </c>
      <c r="CS604" s="16" t="s">
        <v>290</v>
      </c>
      <c r="CT604" s="14">
        <v>150</v>
      </c>
      <c r="CU604" s="14">
        <v>1.5</v>
      </c>
      <c r="CV604" s="11">
        <v>9</v>
      </c>
      <c r="CW604" s="11" t="s">
        <v>5800</v>
      </c>
      <c r="CX604" s="103">
        <v>1.5</v>
      </c>
      <c r="CY604" s="11">
        <v>2.625</v>
      </c>
      <c r="CZ604" s="42">
        <v>0.5625</v>
      </c>
      <c r="DA604" s="107">
        <v>150</v>
      </c>
      <c r="DB604" s="18">
        <v>5</v>
      </c>
      <c r="DC604" s="18">
        <v>0.6875</v>
      </c>
      <c r="DD604" s="18">
        <v>2.875</v>
      </c>
      <c r="DE604" s="11">
        <v>0.5</v>
      </c>
      <c r="DF604" s="11">
        <v>4</v>
      </c>
      <c r="DG604" s="11">
        <v>0.625</v>
      </c>
      <c r="DH604">
        <v>3.875</v>
      </c>
      <c r="DI604" s="42">
        <v>90</v>
      </c>
      <c r="DJ604" s="11">
        <v>12</v>
      </c>
      <c r="DK604" s="43" t="s">
        <v>5074</v>
      </c>
      <c r="DL604" s="90" t="s">
        <v>3796</v>
      </c>
      <c r="DM604" s="18">
        <v>0</v>
      </c>
      <c r="DN604" s="18" t="s">
        <v>5801</v>
      </c>
      <c r="DO604" t="s">
        <v>5075</v>
      </c>
      <c r="DP604">
        <v>11861940</v>
      </c>
      <c r="DQ604" t="s">
        <v>5799</v>
      </c>
      <c r="DR604" s="16" t="s">
        <v>290</v>
      </c>
    </row>
    <row r="605" spans="1:122" x14ac:dyDescent="0.35">
      <c r="A605" s="156" t="s">
        <v>694</v>
      </c>
      <c r="B605" s="11">
        <v>1.25</v>
      </c>
      <c r="C605" s="11">
        <v>5</v>
      </c>
      <c r="D605" t="s">
        <v>300</v>
      </c>
      <c r="E605" s="21" t="s">
        <v>290</v>
      </c>
      <c r="F605" s="11">
        <v>1.6600000000000001</v>
      </c>
      <c r="G605" s="12">
        <v>1.5300000000000002</v>
      </c>
      <c r="H605" s="11">
        <v>6.5000000000000002E-2</v>
      </c>
      <c r="I605" t="s">
        <v>290</v>
      </c>
      <c r="J605" s="11">
        <v>5</v>
      </c>
      <c r="K605" s="21" t="s">
        <v>290</v>
      </c>
      <c r="L605" s="11" t="s">
        <v>300</v>
      </c>
      <c r="M605" t="s">
        <v>290</v>
      </c>
      <c r="N605" s="159" t="s">
        <v>290</v>
      </c>
      <c r="P605" s="18" t="s">
        <v>290</v>
      </c>
      <c r="Q605" s="18" t="s">
        <v>290</v>
      </c>
      <c r="S605" t="s">
        <v>290</v>
      </c>
      <c r="T605" t="s">
        <v>290</v>
      </c>
      <c r="V605" t="s">
        <v>290</v>
      </c>
      <c r="X605" s="156" t="s">
        <v>694</v>
      </c>
      <c r="Y605" s="11">
        <v>1.25</v>
      </c>
      <c r="Z605" s="11">
        <v>5</v>
      </c>
      <c r="AA605" t="s">
        <v>300</v>
      </c>
      <c r="AB605" s="21" t="s">
        <v>290</v>
      </c>
      <c r="AC605" s="11">
        <v>1.6600000000000001</v>
      </c>
      <c r="AD605" s="12">
        <v>1.5300000000000002</v>
      </c>
      <c r="AE605" s="11">
        <v>6.5000000000000002E-2</v>
      </c>
      <c r="AF605" t="s">
        <v>290</v>
      </c>
      <c r="AG605" s="11">
        <v>5</v>
      </c>
      <c r="AH605" s="21" t="s">
        <v>290</v>
      </c>
      <c r="AI605" s="11" t="s">
        <v>300</v>
      </c>
      <c r="AJ605" t="s">
        <v>290</v>
      </c>
      <c r="AK605" s="159" t="s">
        <v>290</v>
      </c>
      <c r="CO605" t="s">
        <v>4423</v>
      </c>
      <c r="CP605">
        <v>3.37</v>
      </c>
      <c r="CR605" t="s">
        <v>5805</v>
      </c>
      <c r="CS605" s="16" t="s">
        <v>290</v>
      </c>
      <c r="CT605" s="14">
        <v>150</v>
      </c>
      <c r="CU605" s="14">
        <v>2</v>
      </c>
      <c r="CV605" s="11">
        <v>9</v>
      </c>
      <c r="CW605" s="11" t="s">
        <v>5800</v>
      </c>
      <c r="CX605" s="103">
        <v>2</v>
      </c>
      <c r="CY605" s="11">
        <v>3.25</v>
      </c>
      <c r="CZ605" s="42">
        <v>0.625</v>
      </c>
      <c r="DA605" s="107">
        <v>150</v>
      </c>
      <c r="DB605" s="18">
        <v>6</v>
      </c>
      <c r="DC605" s="18">
        <v>0.75</v>
      </c>
      <c r="DD605" s="18">
        <v>3.625</v>
      </c>
      <c r="DE605" s="11">
        <v>0.625</v>
      </c>
      <c r="DF605" s="11">
        <v>4</v>
      </c>
      <c r="DG605" s="11">
        <v>0.75</v>
      </c>
      <c r="DH605" s="11">
        <v>4.75</v>
      </c>
      <c r="DI605" s="42">
        <v>90</v>
      </c>
      <c r="DJ605" s="11">
        <v>16</v>
      </c>
      <c r="DK605" s="43" t="s">
        <v>5077</v>
      </c>
      <c r="DL605" s="90" t="s">
        <v>3796</v>
      </c>
      <c r="DM605" s="18">
        <v>0</v>
      </c>
      <c r="DN605" s="18" t="s">
        <v>5801</v>
      </c>
      <c r="DO605" t="s">
        <v>5078</v>
      </c>
      <c r="DP605">
        <v>1262987</v>
      </c>
      <c r="DQ605" t="s">
        <v>5799</v>
      </c>
      <c r="DR605" s="16" t="s">
        <v>290</v>
      </c>
    </row>
    <row r="606" spans="1:122" x14ac:dyDescent="0.35">
      <c r="A606" s="156" t="s">
        <v>695</v>
      </c>
      <c r="B606" s="11">
        <v>1.25</v>
      </c>
      <c r="C606" s="11">
        <v>10</v>
      </c>
      <c r="D606" t="s">
        <v>300</v>
      </c>
      <c r="E606" s="21" t="s">
        <v>290</v>
      </c>
      <c r="F606" s="11">
        <v>1.6600000000000001</v>
      </c>
      <c r="G606" s="12">
        <v>1.4420000000000002</v>
      </c>
      <c r="H606" s="11">
        <v>0.109</v>
      </c>
      <c r="I606" t="s">
        <v>290</v>
      </c>
      <c r="J606" s="11">
        <v>10</v>
      </c>
      <c r="K606" s="21" t="s">
        <v>290</v>
      </c>
      <c r="L606" s="11" t="s">
        <v>300</v>
      </c>
      <c r="M606" t="s">
        <v>290</v>
      </c>
      <c r="N606" s="159" t="s">
        <v>290</v>
      </c>
      <c r="P606" s="18" t="s">
        <v>290</v>
      </c>
      <c r="Q606" s="18" t="s">
        <v>290</v>
      </c>
      <c r="S606" t="s">
        <v>290</v>
      </c>
      <c r="T606" t="s">
        <v>290</v>
      </c>
      <c r="V606" t="s">
        <v>290</v>
      </c>
      <c r="X606" s="156" t="s">
        <v>695</v>
      </c>
      <c r="Y606" s="11">
        <v>1.25</v>
      </c>
      <c r="Z606" s="11">
        <v>10</v>
      </c>
      <c r="AA606" t="s">
        <v>300</v>
      </c>
      <c r="AB606" s="21" t="s">
        <v>290</v>
      </c>
      <c r="AC606" s="11">
        <v>1.6600000000000001</v>
      </c>
      <c r="AD606" s="12">
        <v>1.4420000000000002</v>
      </c>
      <c r="AE606" s="11">
        <v>0.109</v>
      </c>
      <c r="AF606" t="s">
        <v>290</v>
      </c>
      <c r="AG606" s="11">
        <v>10</v>
      </c>
      <c r="AH606" s="21" t="s">
        <v>290</v>
      </c>
      <c r="AI606" s="11" t="s">
        <v>300</v>
      </c>
      <c r="AJ606" t="s">
        <v>290</v>
      </c>
      <c r="AK606" s="159" t="s">
        <v>290</v>
      </c>
      <c r="CO606" t="s">
        <v>4424</v>
      </c>
      <c r="CP606">
        <v>3.37</v>
      </c>
      <c r="CR606" t="s">
        <v>5806</v>
      </c>
      <c r="CS606" s="16" t="s">
        <v>290</v>
      </c>
      <c r="CT606" s="14">
        <v>150</v>
      </c>
      <c r="CU606" s="14">
        <v>2.5</v>
      </c>
      <c r="CV606" s="11">
        <v>9</v>
      </c>
      <c r="CW606" s="11" t="s">
        <v>5800</v>
      </c>
      <c r="CX606" s="103">
        <v>2.5</v>
      </c>
      <c r="CY606" s="11">
        <v>3.75</v>
      </c>
      <c r="CZ606" s="42">
        <v>0.625</v>
      </c>
      <c r="DA606" s="107">
        <v>150</v>
      </c>
      <c r="DB606" s="18">
        <v>7</v>
      </c>
      <c r="DC606" s="18">
        <v>0.875</v>
      </c>
      <c r="DD606" s="18">
        <v>4.125</v>
      </c>
      <c r="DE606" s="11">
        <v>0.625</v>
      </c>
      <c r="DF606" s="11">
        <v>4</v>
      </c>
      <c r="DG606" s="11">
        <v>0.75</v>
      </c>
      <c r="DH606" s="11">
        <v>5.5</v>
      </c>
      <c r="DI606" s="42">
        <v>90</v>
      </c>
      <c r="DJ606" s="11">
        <v>21</v>
      </c>
      <c r="DK606" s="43" t="s">
        <v>5080</v>
      </c>
      <c r="DL606" s="90" t="s">
        <v>3796</v>
      </c>
      <c r="DM606" s="18">
        <v>0</v>
      </c>
      <c r="DN606" s="18" t="s">
        <v>5801</v>
      </c>
      <c r="DO606" t="s">
        <v>5081</v>
      </c>
      <c r="DP606">
        <v>7448044</v>
      </c>
      <c r="DQ606" t="s">
        <v>5799</v>
      </c>
      <c r="DR606" s="16" t="s">
        <v>290</v>
      </c>
    </row>
    <row r="607" spans="1:122" x14ac:dyDescent="0.35">
      <c r="A607" s="158" t="s">
        <v>696</v>
      </c>
      <c r="B607" s="11">
        <v>1.25</v>
      </c>
      <c r="C607">
        <v>40</v>
      </c>
      <c r="D607" t="s">
        <v>300</v>
      </c>
      <c r="E607" s="21" t="s">
        <v>290</v>
      </c>
      <c r="F607" s="11">
        <v>1.6600000000000001</v>
      </c>
      <c r="G607" s="12">
        <v>1.3800000000000001</v>
      </c>
      <c r="H607" s="11">
        <v>0.14000000000000001</v>
      </c>
      <c r="I607" t="s">
        <v>290</v>
      </c>
      <c r="J607">
        <v>40</v>
      </c>
      <c r="K607" s="21" t="s">
        <v>290</v>
      </c>
      <c r="L607" s="1" t="s">
        <v>300</v>
      </c>
      <c r="M607" t="s">
        <v>290</v>
      </c>
      <c r="N607" s="159" t="s">
        <v>290</v>
      </c>
      <c r="P607" s="18" t="s">
        <v>290</v>
      </c>
      <c r="Q607" s="18" t="s">
        <v>290</v>
      </c>
      <c r="S607" t="s">
        <v>290</v>
      </c>
      <c r="T607" t="s">
        <v>290</v>
      </c>
      <c r="V607" t="s">
        <v>290</v>
      </c>
      <c r="X607" s="158" t="s">
        <v>696</v>
      </c>
      <c r="Y607" s="11">
        <v>1.25</v>
      </c>
      <c r="Z607">
        <v>40</v>
      </c>
      <c r="AA607" t="s">
        <v>300</v>
      </c>
      <c r="AB607" s="21" t="s">
        <v>290</v>
      </c>
      <c r="AC607" s="11">
        <v>1.6600000000000001</v>
      </c>
      <c r="AD607" s="12">
        <v>1.3800000000000001</v>
      </c>
      <c r="AE607" s="11">
        <v>0.14000000000000001</v>
      </c>
      <c r="AF607" t="s">
        <v>290</v>
      </c>
      <c r="AG607">
        <v>40</v>
      </c>
      <c r="AH607" s="21" t="s">
        <v>290</v>
      </c>
      <c r="AI607" s="1" t="s">
        <v>300</v>
      </c>
      <c r="AJ607" t="s">
        <v>290</v>
      </c>
      <c r="AK607" s="159" t="s">
        <v>290</v>
      </c>
      <c r="CO607" t="s">
        <v>4425</v>
      </c>
      <c r="CP607">
        <v>3.37</v>
      </c>
      <c r="CR607" t="s">
        <v>5807</v>
      </c>
      <c r="CS607" s="16" t="s">
        <v>290</v>
      </c>
      <c r="CT607" s="14">
        <v>150</v>
      </c>
      <c r="CU607" s="14">
        <v>3</v>
      </c>
      <c r="CV607" s="11">
        <v>9</v>
      </c>
      <c r="CW607" s="11" t="s">
        <v>5800</v>
      </c>
      <c r="CX607" s="103">
        <v>3</v>
      </c>
      <c r="CY607" s="11">
        <v>4.25</v>
      </c>
      <c r="CZ607" s="42">
        <v>0.625</v>
      </c>
      <c r="DA607" s="107">
        <v>150</v>
      </c>
      <c r="DB607" s="18">
        <v>7.5</v>
      </c>
      <c r="DC607" s="14">
        <v>0.9375</v>
      </c>
      <c r="DD607" s="18">
        <v>5</v>
      </c>
      <c r="DE607" s="11">
        <v>0.625</v>
      </c>
      <c r="DF607" s="11">
        <v>4</v>
      </c>
      <c r="DG607" s="11">
        <v>0.75</v>
      </c>
      <c r="DH607" s="11">
        <v>6</v>
      </c>
      <c r="DI607" s="42">
        <v>90</v>
      </c>
      <c r="DJ607" s="11">
        <v>24</v>
      </c>
      <c r="DK607" s="43" t="s">
        <v>5083</v>
      </c>
      <c r="DL607" s="90" t="s">
        <v>3796</v>
      </c>
      <c r="DM607" s="18">
        <v>0</v>
      </c>
      <c r="DN607" s="18" t="s">
        <v>5801</v>
      </c>
      <c r="DO607" t="s">
        <v>5084</v>
      </c>
      <c r="DP607">
        <v>16777215</v>
      </c>
      <c r="DQ607" t="s">
        <v>5799</v>
      </c>
      <c r="DR607" s="16" t="s">
        <v>290</v>
      </c>
    </row>
    <row r="608" spans="1:122" x14ac:dyDescent="0.35">
      <c r="A608" s="158" t="s">
        <v>6741</v>
      </c>
      <c r="B608" s="11">
        <v>1.25</v>
      </c>
      <c r="C608" t="s">
        <v>6422</v>
      </c>
      <c r="D608" t="s">
        <v>300</v>
      </c>
      <c r="E608" s="21" t="s">
        <v>290</v>
      </c>
      <c r="F608" s="11">
        <v>1.6600000000000001</v>
      </c>
      <c r="G608" s="12">
        <v>1.3800000000000001</v>
      </c>
      <c r="H608" s="11">
        <v>0.14000000000000001</v>
      </c>
      <c r="I608" t="s">
        <v>6422</v>
      </c>
      <c r="J608">
        <v>1</v>
      </c>
      <c r="K608" s="21" t="s">
        <v>290</v>
      </c>
      <c r="L608" s="1" t="s">
        <v>300</v>
      </c>
      <c r="M608" t="s">
        <v>290</v>
      </c>
      <c r="N608" s="159" t="s">
        <v>290</v>
      </c>
      <c r="P608" s="18" t="s">
        <v>290</v>
      </c>
      <c r="Q608" s="18" t="s">
        <v>290</v>
      </c>
      <c r="S608" t="s">
        <v>290</v>
      </c>
      <c r="T608" t="s">
        <v>290</v>
      </c>
      <c r="V608" t="s">
        <v>290</v>
      </c>
      <c r="X608" s="158" t="s">
        <v>6741</v>
      </c>
      <c r="Y608" s="11">
        <v>1.25</v>
      </c>
      <c r="Z608" t="s">
        <v>6422</v>
      </c>
      <c r="AA608" t="s">
        <v>300</v>
      </c>
      <c r="AB608" s="21" t="s">
        <v>290</v>
      </c>
      <c r="AC608" s="11">
        <v>1.6600000000000001</v>
      </c>
      <c r="AD608" s="12">
        <v>1.3800000000000001</v>
      </c>
      <c r="AE608" s="11">
        <v>0.14000000000000001</v>
      </c>
      <c r="AF608" t="s">
        <v>6422</v>
      </c>
      <c r="AG608">
        <v>1</v>
      </c>
      <c r="AH608" s="21" t="s">
        <v>290</v>
      </c>
      <c r="AI608" s="1" t="s">
        <v>300</v>
      </c>
      <c r="AJ608" t="s">
        <v>290</v>
      </c>
      <c r="AK608" s="159" t="s">
        <v>290</v>
      </c>
      <c r="CO608" t="s">
        <v>4426</v>
      </c>
      <c r="CP608">
        <v>3.5</v>
      </c>
      <c r="CR608" t="s">
        <v>5808</v>
      </c>
      <c r="CS608" s="16" t="s">
        <v>290</v>
      </c>
      <c r="CT608" s="14">
        <v>150</v>
      </c>
      <c r="CU608" s="14">
        <v>3.5</v>
      </c>
      <c r="CV608" s="11">
        <v>9</v>
      </c>
      <c r="CW608" s="11" t="s">
        <v>5800</v>
      </c>
      <c r="CX608" s="103">
        <v>3.5</v>
      </c>
      <c r="CY608" s="11">
        <v>4.875</v>
      </c>
      <c r="CZ608" s="42">
        <v>0.6875</v>
      </c>
      <c r="DA608" s="107">
        <v>150</v>
      </c>
      <c r="DB608" s="18">
        <v>8.5</v>
      </c>
      <c r="DC608" s="18">
        <v>0.9375</v>
      </c>
      <c r="DD608" s="18">
        <v>5.5</v>
      </c>
      <c r="DE608" s="11">
        <v>0.625</v>
      </c>
      <c r="DF608" s="11">
        <v>8</v>
      </c>
      <c r="DG608" s="11">
        <v>0.75</v>
      </c>
      <c r="DH608" s="11">
        <v>7</v>
      </c>
      <c r="DI608" s="42">
        <v>45</v>
      </c>
      <c r="DJ608" s="11">
        <v>31</v>
      </c>
      <c r="DK608" s="43" t="s">
        <v>5086</v>
      </c>
      <c r="DL608" s="90" t="s">
        <v>3796</v>
      </c>
      <c r="DM608" s="18">
        <v>0</v>
      </c>
      <c r="DN608" s="18" t="s">
        <v>5801</v>
      </c>
      <c r="DO608" t="s">
        <v>5087</v>
      </c>
      <c r="DP608">
        <v>12632256</v>
      </c>
      <c r="DQ608" t="s">
        <v>5799</v>
      </c>
      <c r="DR608" s="16" t="s">
        <v>290</v>
      </c>
    </row>
    <row r="609" spans="1:122" x14ac:dyDescent="0.35">
      <c r="A609" s="158" t="s">
        <v>697</v>
      </c>
      <c r="B609" s="11">
        <v>1.25</v>
      </c>
      <c r="C609">
        <v>80</v>
      </c>
      <c r="D609" t="s">
        <v>300</v>
      </c>
      <c r="E609" s="21" t="s">
        <v>290</v>
      </c>
      <c r="F609" s="11">
        <v>1.6600000000000001</v>
      </c>
      <c r="G609" s="12">
        <v>1.278</v>
      </c>
      <c r="H609" s="11">
        <v>0.191</v>
      </c>
      <c r="I609" t="s">
        <v>290</v>
      </c>
      <c r="J609">
        <v>80</v>
      </c>
      <c r="K609" s="21" t="s">
        <v>290</v>
      </c>
      <c r="L609" s="1" t="s">
        <v>300</v>
      </c>
      <c r="M609" t="s">
        <v>290</v>
      </c>
      <c r="N609" s="159" t="s">
        <v>290</v>
      </c>
      <c r="P609" s="18" t="s">
        <v>290</v>
      </c>
      <c r="Q609" s="18" t="s">
        <v>290</v>
      </c>
      <c r="S609" t="s">
        <v>290</v>
      </c>
      <c r="T609" t="s">
        <v>290</v>
      </c>
      <c r="V609" t="s">
        <v>290</v>
      </c>
      <c r="X609" s="158" t="s">
        <v>697</v>
      </c>
      <c r="Y609" s="11">
        <v>1.25</v>
      </c>
      <c r="Z609">
        <v>80</v>
      </c>
      <c r="AA609" t="s">
        <v>300</v>
      </c>
      <c r="AB609" s="21" t="s">
        <v>290</v>
      </c>
      <c r="AC609" s="11">
        <v>1.6600000000000001</v>
      </c>
      <c r="AD609" s="12">
        <v>1.278</v>
      </c>
      <c r="AE609" s="11">
        <v>0.191</v>
      </c>
      <c r="AF609" t="s">
        <v>290</v>
      </c>
      <c r="AG609">
        <v>80</v>
      </c>
      <c r="AH609" s="21" t="s">
        <v>290</v>
      </c>
      <c r="AI609" s="1" t="s">
        <v>300</v>
      </c>
      <c r="AJ609" t="s">
        <v>290</v>
      </c>
      <c r="AK609" s="159" t="s">
        <v>290</v>
      </c>
      <c r="CO609" t="s">
        <v>4427</v>
      </c>
      <c r="CP609">
        <v>3.5</v>
      </c>
      <c r="CR609" t="s">
        <v>5809</v>
      </c>
      <c r="CS609" s="16" t="s">
        <v>290</v>
      </c>
      <c r="CT609" s="14">
        <v>150</v>
      </c>
      <c r="CU609" s="14">
        <v>4</v>
      </c>
      <c r="CV609" s="11">
        <v>12</v>
      </c>
      <c r="CW609" s="11" t="s">
        <v>5800</v>
      </c>
      <c r="CX609" s="103">
        <v>4</v>
      </c>
      <c r="CY609" s="11">
        <v>5.5</v>
      </c>
      <c r="CZ609" s="42">
        <v>0.75</v>
      </c>
      <c r="DA609" s="107">
        <v>150</v>
      </c>
      <c r="DB609" s="18">
        <v>9</v>
      </c>
      <c r="DC609" s="18">
        <v>0.9375</v>
      </c>
      <c r="DD609" s="18">
        <v>6.1875</v>
      </c>
      <c r="DE609" s="11">
        <v>0.625</v>
      </c>
      <c r="DF609" s="11">
        <v>8</v>
      </c>
      <c r="DG609" s="11">
        <v>0.75</v>
      </c>
      <c r="DH609" s="11">
        <v>7.5</v>
      </c>
      <c r="DI609" s="42">
        <v>45</v>
      </c>
      <c r="DJ609" s="11">
        <v>47</v>
      </c>
      <c r="DK609" s="43" t="s">
        <v>5089</v>
      </c>
      <c r="DL609" s="90" t="s">
        <v>3796</v>
      </c>
      <c r="DM609" s="18">
        <v>0</v>
      </c>
      <c r="DN609" s="18" t="s">
        <v>5801</v>
      </c>
      <c r="DO609" t="s">
        <v>5090</v>
      </c>
      <c r="DP609">
        <v>255</v>
      </c>
      <c r="DQ609" t="s">
        <v>5799</v>
      </c>
      <c r="DR609" s="16" t="s">
        <v>290</v>
      </c>
    </row>
    <row r="610" spans="1:122" x14ac:dyDescent="0.35">
      <c r="A610" s="158" t="s">
        <v>698</v>
      </c>
      <c r="B610" s="11">
        <v>1.25</v>
      </c>
      <c r="C610" s="11">
        <v>160</v>
      </c>
      <c r="D610" t="s">
        <v>300</v>
      </c>
      <c r="E610" s="21" t="s">
        <v>290</v>
      </c>
      <c r="F610" s="11">
        <v>1.6600000000000001</v>
      </c>
      <c r="G610" s="12">
        <v>1.1600000000000001</v>
      </c>
      <c r="H610" s="11">
        <v>0.25</v>
      </c>
      <c r="I610" t="s">
        <v>290</v>
      </c>
      <c r="J610" s="11">
        <v>160</v>
      </c>
      <c r="K610" s="21" t="s">
        <v>290</v>
      </c>
      <c r="L610" s="1" t="s">
        <v>300</v>
      </c>
      <c r="M610" t="s">
        <v>290</v>
      </c>
      <c r="N610" s="159" t="s">
        <v>290</v>
      </c>
      <c r="P610" s="18" t="s">
        <v>290</v>
      </c>
      <c r="Q610" s="18" t="s">
        <v>290</v>
      </c>
      <c r="S610" t="s">
        <v>290</v>
      </c>
      <c r="T610" t="s">
        <v>290</v>
      </c>
      <c r="V610" t="s">
        <v>290</v>
      </c>
      <c r="X610" s="158" t="s">
        <v>698</v>
      </c>
      <c r="Y610" s="11">
        <v>1.25</v>
      </c>
      <c r="Z610" s="11">
        <v>160</v>
      </c>
      <c r="AA610" t="s">
        <v>300</v>
      </c>
      <c r="AB610" s="21" t="s">
        <v>290</v>
      </c>
      <c r="AC610" s="11">
        <v>1.6600000000000001</v>
      </c>
      <c r="AD610" s="12">
        <v>1.1600000000000001</v>
      </c>
      <c r="AE610" s="11">
        <v>0.25</v>
      </c>
      <c r="AF610" t="s">
        <v>290</v>
      </c>
      <c r="AG610" s="11">
        <v>160</v>
      </c>
      <c r="AH610" s="21" t="s">
        <v>290</v>
      </c>
      <c r="AI610" s="1" t="s">
        <v>300</v>
      </c>
      <c r="AJ610" t="s">
        <v>290</v>
      </c>
      <c r="AK610" s="159" t="s">
        <v>290</v>
      </c>
      <c r="CO610" t="s">
        <v>4428</v>
      </c>
      <c r="CP610">
        <v>3.5</v>
      </c>
      <c r="CR610" t="s">
        <v>5810</v>
      </c>
      <c r="CS610" s="16" t="s">
        <v>290</v>
      </c>
      <c r="CT610" s="14">
        <v>150</v>
      </c>
      <c r="CU610" s="14">
        <v>5</v>
      </c>
      <c r="CV610" s="11">
        <v>12</v>
      </c>
      <c r="CW610" s="11" t="s">
        <v>5800</v>
      </c>
      <c r="CX610" s="103">
        <v>5</v>
      </c>
      <c r="CY610" s="11">
        <v>6.5</v>
      </c>
      <c r="CZ610" s="42">
        <v>0.75</v>
      </c>
      <c r="DA610" s="107">
        <v>150</v>
      </c>
      <c r="DB610" s="18">
        <v>10</v>
      </c>
      <c r="DC610" s="18">
        <v>0.9375</v>
      </c>
      <c r="DD610" s="18">
        <v>7.3125</v>
      </c>
      <c r="DE610" s="11">
        <v>0.75</v>
      </c>
      <c r="DF610" s="11">
        <v>8</v>
      </c>
      <c r="DG610" s="11">
        <v>0.875</v>
      </c>
      <c r="DH610" s="11">
        <v>8.5</v>
      </c>
      <c r="DI610" s="42">
        <v>45</v>
      </c>
      <c r="DJ610" s="11">
        <v>57</v>
      </c>
      <c r="DK610" s="43" t="s">
        <v>5092</v>
      </c>
      <c r="DL610" s="90" t="s">
        <v>3796</v>
      </c>
      <c r="DM610" s="18">
        <v>0</v>
      </c>
      <c r="DN610" s="18" t="s">
        <v>5801</v>
      </c>
      <c r="DO610" t="s">
        <v>5093</v>
      </c>
      <c r="DP610">
        <v>33023</v>
      </c>
      <c r="DQ610" t="s">
        <v>5799</v>
      </c>
      <c r="DR610" s="16" t="s">
        <v>290</v>
      </c>
    </row>
    <row r="611" spans="1:122" x14ac:dyDescent="0.35">
      <c r="A611" s="158" t="s">
        <v>699</v>
      </c>
      <c r="B611" s="11">
        <v>1.25</v>
      </c>
      <c r="C611" s="11" t="s">
        <v>272</v>
      </c>
      <c r="D611" t="s">
        <v>300</v>
      </c>
      <c r="E611" s="21" t="s">
        <v>290</v>
      </c>
      <c r="F611" s="11">
        <v>1.6600000000000001</v>
      </c>
      <c r="G611" s="12">
        <v>1.278</v>
      </c>
      <c r="H611" s="11">
        <v>0.191</v>
      </c>
      <c r="I611" t="s">
        <v>272</v>
      </c>
      <c r="J611" s="11">
        <v>2</v>
      </c>
      <c r="K611" s="21" t="s">
        <v>290</v>
      </c>
      <c r="L611" s="1" t="s">
        <v>300</v>
      </c>
      <c r="M611" t="s">
        <v>290</v>
      </c>
      <c r="N611" s="159" t="s">
        <v>290</v>
      </c>
      <c r="P611" s="18" t="s">
        <v>290</v>
      </c>
      <c r="Q611" s="18" t="s">
        <v>290</v>
      </c>
      <c r="S611" t="s">
        <v>290</v>
      </c>
      <c r="T611" t="s">
        <v>290</v>
      </c>
      <c r="V611" t="s">
        <v>290</v>
      </c>
      <c r="X611" s="158" t="s">
        <v>699</v>
      </c>
      <c r="Y611" s="11">
        <v>1.25</v>
      </c>
      <c r="Z611" s="11" t="s">
        <v>272</v>
      </c>
      <c r="AA611" t="s">
        <v>300</v>
      </c>
      <c r="AB611" s="21" t="s">
        <v>290</v>
      </c>
      <c r="AC611" s="11">
        <v>1.6600000000000001</v>
      </c>
      <c r="AD611" s="12">
        <v>1.278</v>
      </c>
      <c r="AE611" s="11">
        <v>0.191</v>
      </c>
      <c r="AF611" t="s">
        <v>272</v>
      </c>
      <c r="AG611" s="11">
        <v>2</v>
      </c>
      <c r="AH611" s="21" t="s">
        <v>290</v>
      </c>
      <c r="AI611" s="1" t="s">
        <v>300</v>
      </c>
      <c r="AJ611" t="s">
        <v>290</v>
      </c>
      <c r="AK611" s="159" t="s">
        <v>290</v>
      </c>
      <c r="CO611" t="s">
        <v>4429</v>
      </c>
      <c r="CP611">
        <v>3.5</v>
      </c>
      <c r="CR611" t="s">
        <v>5811</v>
      </c>
      <c r="CS611" s="16" t="s">
        <v>290</v>
      </c>
      <c r="CT611" s="14">
        <v>150</v>
      </c>
      <c r="CU611" s="14">
        <v>6</v>
      </c>
      <c r="CV611" s="11">
        <v>12</v>
      </c>
      <c r="CW611" s="11" t="s">
        <v>5800</v>
      </c>
      <c r="CX611" s="103">
        <v>6</v>
      </c>
      <c r="CY611" s="11">
        <v>7.75</v>
      </c>
      <c r="CZ611" s="42">
        <v>0.875</v>
      </c>
      <c r="DA611" s="107">
        <v>150</v>
      </c>
      <c r="DB611" s="18">
        <v>11</v>
      </c>
      <c r="DC611" s="18">
        <v>1</v>
      </c>
      <c r="DD611" s="18">
        <v>8.5</v>
      </c>
      <c r="DE611" s="11">
        <v>0.75</v>
      </c>
      <c r="DF611" s="11">
        <v>8</v>
      </c>
      <c r="DG611" s="11">
        <v>0.875</v>
      </c>
      <c r="DH611" s="11">
        <v>9.5</v>
      </c>
      <c r="DI611" s="42">
        <v>45</v>
      </c>
      <c r="DJ611" s="11">
        <v>77</v>
      </c>
      <c r="DK611" s="43" t="s">
        <v>5095</v>
      </c>
      <c r="DL611" s="90" t="s">
        <v>3796</v>
      </c>
      <c r="DM611" s="18">
        <v>0</v>
      </c>
      <c r="DN611" s="18" t="s">
        <v>5801</v>
      </c>
      <c r="DO611" t="s">
        <v>5078</v>
      </c>
      <c r="DP611">
        <v>1262987</v>
      </c>
      <c r="DQ611" t="s">
        <v>5799</v>
      </c>
      <c r="DR611" s="16" t="s">
        <v>290</v>
      </c>
    </row>
    <row r="612" spans="1:122" x14ac:dyDescent="0.35">
      <c r="A612" s="160" t="s">
        <v>700</v>
      </c>
      <c r="B612" s="2">
        <v>1.25</v>
      </c>
      <c r="C612" s="4" t="s">
        <v>273</v>
      </c>
      <c r="D612" s="4" t="s">
        <v>300</v>
      </c>
      <c r="E612" s="23" t="s">
        <v>290</v>
      </c>
      <c r="F612" s="2">
        <v>1.6600000000000001</v>
      </c>
      <c r="G612" s="3">
        <v>0.89600000000000013</v>
      </c>
      <c r="H612" s="2">
        <v>0.38200000000000001</v>
      </c>
      <c r="I612" s="2" t="s">
        <v>273</v>
      </c>
      <c r="J612" s="4">
        <v>4</v>
      </c>
      <c r="K612" s="23" t="s">
        <v>290</v>
      </c>
      <c r="L612" s="6" t="s">
        <v>300</v>
      </c>
      <c r="M612" s="4" t="s">
        <v>290</v>
      </c>
      <c r="N612" s="161" t="s">
        <v>290</v>
      </c>
      <c r="P612" s="18" t="s">
        <v>290</v>
      </c>
      <c r="Q612" s="18" t="s">
        <v>290</v>
      </c>
      <c r="S612" t="s">
        <v>290</v>
      </c>
      <c r="T612" t="s">
        <v>290</v>
      </c>
      <c r="V612" t="s">
        <v>290</v>
      </c>
      <c r="X612" s="160" t="s">
        <v>700</v>
      </c>
      <c r="Y612" s="2">
        <v>1.25</v>
      </c>
      <c r="Z612" s="4" t="s">
        <v>273</v>
      </c>
      <c r="AA612" s="4" t="s">
        <v>300</v>
      </c>
      <c r="AB612" s="23" t="s">
        <v>290</v>
      </c>
      <c r="AC612" s="2">
        <v>1.6600000000000001</v>
      </c>
      <c r="AD612" s="3">
        <v>0.89600000000000013</v>
      </c>
      <c r="AE612" s="2">
        <v>0.38200000000000001</v>
      </c>
      <c r="AF612" s="2" t="s">
        <v>273</v>
      </c>
      <c r="AG612" s="4">
        <v>4</v>
      </c>
      <c r="AH612" s="23" t="s">
        <v>290</v>
      </c>
      <c r="AI612" s="6" t="s">
        <v>300</v>
      </c>
      <c r="AJ612" s="4" t="s">
        <v>290</v>
      </c>
      <c r="AK612" s="161" t="s">
        <v>290</v>
      </c>
      <c r="CO612" t="s">
        <v>4430</v>
      </c>
      <c r="CP612">
        <v>3.5</v>
      </c>
      <c r="CR612" t="s">
        <v>5812</v>
      </c>
      <c r="CS612" s="16" t="s">
        <v>290</v>
      </c>
      <c r="CT612" s="14">
        <v>150</v>
      </c>
      <c r="CU612" s="14">
        <v>8</v>
      </c>
      <c r="CV612" s="11">
        <v>12</v>
      </c>
      <c r="CW612" s="11" t="s">
        <v>5800</v>
      </c>
      <c r="CX612" s="103">
        <v>8</v>
      </c>
      <c r="CY612" s="11">
        <v>9.75</v>
      </c>
      <c r="CZ612" s="42">
        <v>0.875</v>
      </c>
      <c r="DA612" s="107">
        <v>150</v>
      </c>
      <c r="DB612" s="18">
        <v>13.5</v>
      </c>
      <c r="DC612" s="18">
        <v>1.125</v>
      </c>
      <c r="DD612" s="18">
        <v>10.625</v>
      </c>
      <c r="DE612" s="11">
        <v>0.75</v>
      </c>
      <c r="DF612" s="11">
        <v>8</v>
      </c>
      <c r="DG612" s="11">
        <v>0.875</v>
      </c>
      <c r="DH612" s="11">
        <v>11.75</v>
      </c>
      <c r="DI612" s="42">
        <v>45</v>
      </c>
      <c r="DJ612" s="11">
        <v>103</v>
      </c>
      <c r="DK612" s="43" t="s">
        <v>5097</v>
      </c>
      <c r="DL612" s="90" t="s">
        <v>3796</v>
      </c>
      <c r="DM612" s="18">
        <v>0</v>
      </c>
      <c r="DN612" s="18" t="s">
        <v>5801</v>
      </c>
      <c r="DO612" t="s">
        <v>5098</v>
      </c>
      <c r="DP612">
        <v>65535</v>
      </c>
      <c r="DQ612" t="s">
        <v>5799</v>
      </c>
      <c r="DR612" s="16" t="s">
        <v>290</v>
      </c>
    </row>
    <row r="613" spans="1:122" x14ac:dyDescent="0.35">
      <c r="A613" s="156" t="s">
        <v>701</v>
      </c>
      <c r="B613" s="11">
        <v>1.5000000000000002</v>
      </c>
      <c r="C613" s="11">
        <v>5</v>
      </c>
      <c r="D613" t="s">
        <v>300</v>
      </c>
      <c r="E613" s="21" t="s">
        <v>290</v>
      </c>
      <c r="F613" s="11">
        <v>1.9</v>
      </c>
      <c r="G613" s="12">
        <v>1.77</v>
      </c>
      <c r="H613" s="11">
        <v>6.5000000000000002E-2</v>
      </c>
      <c r="I613" t="s">
        <v>290</v>
      </c>
      <c r="J613" s="11">
        <v>5</v>
      </c>
      <c r="K613" s="21" t="s">
        <v>290</v>
      </c>
      <c r="L613" s="11" t="s">
        <v>300</v>
      </c>
      <c r="M613" t="s">
        <v>290</v>
      </c>
      <c r="N613" s="159" t="s">
        <v>290</v>
      </c>
      <c r="P613" s="18" t="s">
        <v>290</v>
      </c>
      <c r="Q613" s="18" t="s">
        <v>290</v>
      </c>
      <c r="S613" t="s">
        <v>290</v>
      </c>
      <c r="T613" t="s">
        <v>290</v>
      </c>
      <c r="V613" t="s">
        <v>290</v>
      </c>
      <c r="X613" s="156" t="s">
        <v>701</v>
      </c>
      <c r="Y613" s="11">
        <v>1.5000000000000002</v>
      </c>
      <c r="Z613" s="11">
        <v>5</v>
      </c>
      <c r="AA613" t="s">
        <v>300</v>
      </c>
      <c r="AB613" s="21" t="s">
        <v>290</v>
      </c>
      <c r="AC613" s="11">
        <v>1.9</v>
      </c>
      <c r="AD613" s="12">
        <v>1.77</v>
      </c>
      <c r="AE613" s="11">
        <v>6.5000000000000002E-2</v>
      </c>
      <c r="AF613" t="s">
        <v>290</v>
      </c>
      <c r="AG613" s="11">
        <v>5</v>
      </c>
      <c r="AH613" s="21" t="s">
        <v>290</v>
      </c>
      <c r="AI613" s="11" t="s">
        <v>300</v>
      </c>
      <c r="AJ613" t="s">
        <v>290</v>
      </c>
      <c r="AK613" s="159" t="s">
        <v>290</v>
      </c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51"/>
      <c r="CO613" t="s">
        <v>4431</v>
      </c>
      <c r="CP613">
        <v>3.5</v>
      </c>
      <c r="CR613" t="s">
        <v>5813</v>
      </c>
      <c r="CS613" s="16" t="s">
        <v>290</v>
      </c>
      <c r="CT613" s="14">
        <v>150</v>
      </c>
      <c r="CU613" s="14">
        <v>10</v>
      </c>
      <c r="CV613" s="11">
        <v>12</v>
      </c>
      <c r="CW613" s="11" t="s">
        <v>5800</v>
      </c>
      <c r="CX613" s="103">
        <v>10</v>
      </c>
      <c r="CY613" s="11">
        <v>12</v>
      </c>
      <c r="CZ613" s="42">
        <v>1</v>
      </c>
      <c r="DA613" s="107">
        <v>150</v>
      </c>
      <c r="DB613" s="18">
        <v>16</v>
      </c>
      <c r="DC613" s="18">
        <v>1.1875</v>
      </c>
      <c r="DD613" s="18">
        <v>12.75</v>
      </c>
      <c r="DE613" s="11">
        <v>0.875</v>
      </c>
      <c r="DF613" s="11">
        <v>12</v>
      </c>
      <c r="DG613" s="11">
        <v>1</v>
      </c>
      <c r="DH613" s="11">
        <v>14.25</v>
      </c>
      <c r="DI613" s="42">
        <v>30</v>
      </c>
      <c r="DJ613" s="11">
        <v>150</v>
      </c>
      <c r="DK613" s="43" t="s">
        <v>5100</v>
      </c>
      <c r="DL613" s="90" t="s">
        <v>3796</v>
      </c>
      <c r="DM613" s="18">
        <v>0</v>
      </c>
      <c r="DN613" s="18" t="s">
        <v>5801</v>
      </c>
      <c r="DO613" t="s">
        <v>5069</v>
      </c>
      <c r="DP613">
        <v>65280</v>
      </c>
      <c r="DQ613" t="s">
        <v>5799</v>
      </c>
      <c r="DR613" s="16" t="s">
        <v>290</v>
      </c>
    </row>
    <row r="614" spans="1:122" x14ac:dyDescent="0.35">
      <c r="A614" s="156" t="s">
        <v>702</v>
      </c>
      <c r="B614" s="11">
        <v>1.5000000000000002</v>
      </c>
      <c r="C614" s="11">
        <v>10</v>
      </c>
      <c r="D614" t="s">
        <v>300</v>
      </c>
      <c r="E614" s="21" t="s">
        <v>290</v>
      </c>
      <c r="F614" s="11">
        <v>1.9</v>
      </c>
      <c r="G614" s="12">
        <v>1.6819999999999999</v>
      </c>
      <c r="H614" s="11">
        <v>0.109</v>
      </c>
      <c r="I614" t="s">
        <v>290</v>
      </c>
      <c r="J614" s="11">
        <v>10</v>
      </c>
      <c r="K614" s="21" t="s">
        <v>290</v>
      </c>
      <c r="L614" s="11" t="s">
        <v>300</v>
      </c>
      <c r="M614" t="s">
        <v>290</v>
      </c>
      <c r="N614" s="159" t="s">
        <v>290</v>
      </c>
      <c r="P614" s="18" t="s">
        <v>290</v>
      </c>
      <c r="Q614" s="18" t="s">
        <v>290</v>
      </c>
      <c r="S614" t="s">
        <v>290</v>
      </c>
      <c r="T614" t="s">
        <v>290</v>
      </c>
      <c r="V614" t="s">
        <v>290</v>
      </c>
      <c r="X614" s="156" t="s">
        <v>702</v>
      </c>
      <c r="Y614" s="11">
        <v>1.5000000000000002</v>
      </c>
      <c r="Z614" s="11">
        <v>10</v>
      </c>
      <c r="AA614" t="s">
        <v>300</v>
      </c>
      <c r="AB614" s="21" t="s">
        <v>290</v>
      </c>
      <c r="AC614" s="11">
        <v>1.9</v>
      </c>
      <c r="AD614" s="12">
        <v>1.6819999999999999</v>
      </c>
      <c r="AE614" s="11">
        <v>0.109</v>
      </c>
      <c r="AF614" t="s">
        <v>290</v>
      </c>
      <c r="AG614" s="11">
        <v>10</v>
      </c>
      <c r="AH614" s="21" t="s">
        <v>290</v>
      </c>
      <c r="AI614" s="11" t="s">
        <v>300</v>
      </c>
      <c r="AJ614" t="s">
        <v>290</v>
      </c>
      <c r="AK614" s="159" t="s">
        <v>290</v>
      </c>
      <c r="CC614" s="4"/>
      <c r="CD614" s="51"/>
      <c r="CE614" s="51"/>
      <c r="CF614" s="51"/>
      <c r="CG614" s="51"/>
      <c r="CH614" s="51"/>
      <c r="CI614" s="51"/>
      <c r="CJ614" s="51"/>
      <c r="CK614" s="51"/>
      <c r="CO614" t="s">
        <v>4432</v>
      </c>
      <c r="CP614">
        <v>3.5</v>
      </c>
      <c r="CR614" t="s">
        <v>5814</v>
      </c>
      <c r="CS614" s="16" t="s">
        <v>290</v>
      </c>
      <c r="CT614" s="14">
        <v>150</v>
      </c>
      <c r="CU614" s="14">
        <v>12</v>
      </c>
      <c r="CV614" s="11">
        <v>12</v>
      </c>
      <c r="CW614" s="11" t="s">
        <v>5800</v>
      </c>
      <c r="CX614" s="103">
        <v>12</v>
      </c>
      <c r="CY614" s="11">
        <v>14.375</v>
      </c>
      <c r="CZ614" s="42">
        <v>1.1875</v>
      </c>
      <c r="DA614" s="107">
        <v>150</v>
      </c>
      <c r="DB614" s="18">
        <v>19</v>
      </c>
      <c r="DC614" s="18">
        <v>1.125</v>
      </c>
      <c r="DD614" s="18">
        <v>15</v>
      </c>
      <c r="DE614" s="11">
        <v>0.875</v>
      </c>
      <c r="DF614" s="11">
        <v>12</v>
      </c>
      <c r="DG614" s="11">
        <v>1</v>
      </c>
      <c r="DH614" s="11">
        <v>17</v>
      </c>
      <c r="DI614" s="42">
        <v>30</v>
      </c>
      <c r="DJ614" s="11">
        <v>215</v>
      </c>
      <c r="DK614" s="43" t="s">
        <v>5102</v>
      </c>
      <c r="DL614" s="90" t="s">
        <v>3796</v>
      </c>
      <c r="DM614" s="18">
        <v>0</v>
      </c>
      <c r="DN614" s="18" t="s">
        <v>5801</v>
      </c>
      <c r="DO614" t="s">
        <v>5072</v>
      </c>
      <c r="DP614">
        <v>12800</v>
      </c>
      <c r="DQ614" t="s">
        <v>5799</v>
      </c>
      <c r="DR614" s="16" t="s">
        <v>290</v>
      </c>
    </row>
    <row r="615" spans="1:122" x14ac:dyDescent="0.35">
      <c r="A615" s="158" t="s">
        <v>703</v>
      </c>
      <c r="B615" s="11">
        <v>1.5000000000000002</v>
      </c>
      <c r="C615">
        <v>40</v>
      </c>
      <c r="D615" t="s">
        <v>300</v>
      </c>
      <c r="E615" s="21" t="s">
        <v>290</v>
      </c>
      <c r="F615" s="11">
        <v>1.9</v>
      </c>
      <c r="G615" s="12">
        <v>1.6099999999999999</v>
      </c>
      <c r="H615" s="11">
        <v>0.14499999999999999</v>
      </c>
      <c r="I615" t="s">
        <v>290</v>
      </c>
      <c r="J615">
        <v>40</v>
      </c>
      <c r="K615" s="21" t="s">
        <v>290</v>
      </c>
      <c r="L615" s="1" t="s">
        <v>300</v>
      </c>
      <c r="M615" t="s">
        <v>290</v>
      </c>
      <c r="N615" s="159" t="s">
        <v>290</v>
      </c>
      <c r="P615" s="18" t="s">
        <v>290</v>
      </c>
      <c r="Q615" s="18" t="s">
        <v>290</v>
      </c>
      <c r="S615" t="s">
        <v>290</v>
      </c>
      <c r="T615" t="s">
        <v>290</v>
      </c>
      <c r="V615" t="s">
        <v>290</v>
      </c>
      <c r="X615" s="158" t="s">
        <v>703</v>
      </c>
      <c r="Y615" s="11">
        <v>1.5000000000000002</v>
      </c>
      <c r="Z615">
        <v>40</v>
      </c>
      <c r="AA615" t="s">
        <v>300</v>
      </c>
      <c r="AB615" s="21" t="s">
        <v>290</v>
      </c>
      <c r="AC615" s="11">
        <v>1.9</v>
      </c>
      <c r="AD615" s="12">
        <v>1.6099999999999999</v>
      </c>
      <c r="AE615" s="11">
        <v>0.14499999999999999</v>
      </c>
      <c r="AF615" t="s">
        <v>290</v>
      </c>
      <c r="AG615">
        <v>40</v>
      </c>
      <c r="AH615" s="21" t="s">
        <v>290</v>
      </c>
      <c r="AI615" s="1" t="s">
        <v>300</v>
      </c>
      <c r="AJ615" t="s">
        <v>290</v>
      </c>
      <c r="AK615" s="159" t="s">
        <v>290</v>
      </c>
      <c r="CO615" t="s">
        <v>4433</v>
      </c>
      <c r="CP615">
        <v>3.63</v>
      </c>
      <c r="CR615" t="s">
        <v>5815</v>
      </c>
      <c r="CS615" s="16" t="s">
        <v>290</v>
      </c>
      <c r="CT615" s="14">
        <v>150</v>
      </c>
      <c r="CU615" s="14">
        <v>14</v>
      </c>
      <c r="CV615" s="11">
        <v>12</v>
      </c>
      <c r="CW615" s="11" t="s">
        <v>5800</v>
      </c>
      <c r="CX615" s="103">
        <v>14</v>
      </c>
      <c r="CY615" s="11">
        <v>16</v>
      </c>
      <c r="CZ615" s="42">
        <v>1</v>
      </c>
      <c r="DA615" s="107">
        <v>150</v>
      </c>
      <c r="DB615" s="18">
        <v>21</v>
      </c>
      <c r="DC615" s="18">
        <v>1.375</v>
      </c>
      <c r="DD615" s="18">
        <v>16.25</v>
      </c>
      <c r="DE615" s="11">
        <v>1</v>
      </c>
      <c r="DF615" s="11">
        <v>12</v>
      </c>
      <c r="DG615" s="11">
        <v>1.125</v>
      </c>
      <c r="DH615" s="11">
        <v>18.75</v>
      </c>
      <c r="DI615" s="42">
        <v>30</v>
      </c>
      <c r="DJ615" s="11">
        <v>221</v>
      </c>
      <c r="DK615" s="43" t="s">
        <v>5104</v>
      </c>
      <c r="DL615" s="90" t="s">
        <v>3796</v>
      </c>
      <c r="DM615" s="18">
        <v>0</v>
      </c>
      <c r="DN615" s="18" t="s">
        <v>5801</v>
      </c>
      <c r="DO615" t="s">
        <v>5105</v>
      </c>
      <c r="DP615">
        <v>16711680</v>
      </c>
      <c r="DQ615" t="s">
        <v>5799</v>
      </c>
      <c r="DR615" s="16" t="s">
        <v>290</v>
      </c>
    </row>
    <row r="616" spans="1:122" x14ac:dyDescent="0.35">
      <c r="A616" s="158" t="s">
        <v>6742</v>
      </c>
      <c r="B616" s="11">
        <v>1.5000000000000002</v>
      </c>
      <c r="C616" t="s">
        <v>6422</v>
      </c>
      <c r="D616" t="s">
        <v>300</v>
      </c>
      <c r="E616" s="21" t="s">
        <v>290</v>
      </c>
      <c r="F616" s="11">
        <v>1.9</v>
      </c>
      <c r="G616" s="12">
        <v>1.6099999999999999</v>
      </c>
      <c r="H616" s="11">
        <v>0.14499999999999999</v>
      </c>
      <c r="I616" t="s">
        <v>6422</v>
      </c>
      <c r="J616">
        <v>1</v>
      </c>
      <c r="K616" s="21" t="s">
        <v>290</v>
      </c>
      <c r="L616" s="1" t="s">
        <v>300</v>
      </c>
      <c r="M616" t="s">
        <v>290</v>
      </c>
      <c r="N616" s="159" t="s">
        <v>290</v>
      </c>
      <c r="P616" s="18" t="s">
        <v>290</v>
      </c>
      <c r="Q616" s="18" t="s">
        <v>290</v>
      </c>
      <c r="S616" t="s">
        <v>290</v>
      </c>
      <c r="T616" t="s">
        <v>290</v>
      </c>
      <c r="V616" t="s">
        <v>290</v>
      </c>
      <c r="X616" s="158" t="s">
        <v>6742</v>
      </c>
      <c r="Y616" s="11">
        <v>1.5000000000000002</v>
      </c>
      <c r="Z616" t="s">
        <v>6422</v>
      </c>
      <c r="AA616" t="s">
        <v>300</v>
      </c>
      <c r="AB616" s="21" t="s">
        <v>290</v>
      </c>
      <c r="AC616" s="11">
        <v>1.9</v>
      </c>
      <c r="AD616" s="12">
        <v>1.6099999999999999</v>
      </c>
      <c r="AE616" s="11">
        <v>0.14499999999999999</v>
      </c>
      <c r="AF616" t="s">
        <v>6422</v>
      </c>
      <c r="AG616">
        <v>1</v>
      </c>
      <c r="AH616" s="21" t="s">
        <v>290</v>
      </c>
      <c r="AI616" s="1" t="s">
        <v>300</v>
      </c>
      <c r="AJ616" t="s">
        <v>290</v>
      </c>
      <c r="AK616" s="159" t="s">
        <v>290</v>
      </c>
      <c r="CO616" t="s">
        <v>4434</v>
      </c>
      <c r="CP616">
        <v>3.63</v>
      </c>
      <c r="CR616" t="s">
        <v>5816</v>
      </c>
      <c r="CS616" s="16" t="s">
        <v>290</v>
      </c>
      <c r="CT616" s="14">
        <v>150</v>
      </c>
      <c r="CU616" s="14">
        <v>16</v>
      </c>
      <c r="CV616" s="11">
        <v>12</v>
      </c>
      <c r="CW616" s="11" t="s">
        <v>5800</v>
      </c>
      <c r="CX616" s="103">
        <v>16</v>
      </c>
      <c r="CY616" s="11">
        <v>18</v>
      </c>
      <c r="CZ616" s="42">
        <v>1</v>
      </c>
      <c r="DA616" s="107">
        <v>150</v>
      </c>
      <c r="DB616" s="18">
        <v>23.5</v>
      </c>
      <c r="DC616" s="18">
        <v>1.4375</v>
      </c>
      <c r="DD616" s="18">
        <v>18.5</v>
      </c>
      <c r="DE616" s="11">
        <v>1</v>
      </c>
      <c r="DF616" s="11">
        <v>16</v>
      </c>
      <c r="DG616" s="11">
        <v>1.125</v>
      </c>
      <c r="DH616" s="11">
        <v>21.25</v>
      </c>
      <c r="DI616" s="42">
        <v>22.5</v>
      </c>
      <c r="DJ616" s="11">
        <v>254</v>
      </c>
      <c r="DK616" s="43" t="s">
        <v>5107</v>
      </c>
      <c r="DL616" s="90" t="s">
        <v>3796</v>
      </c>
      <c r="DM616" s="18">
        <v>0</v>
      </c>
      <c r="DN616" s="18" t="s">
        <v>5801</v>
      </c>
      <c r="DO616" t="s">
        <v>5108</v>
      </c>
      <c r="DP616">
        <v>16776960</v>
      </c>
      <c r="DQ616" t="s">
        <v>5799</v>
      </c>
      <c r="DR616" s="16" t="s">
        <v>290</v>
      </c>
    </row>
    <row r="617" spans="1:122" x14ac:dyDescent="0.35">
      <c r="A617" s="158" t="s">
        <v>704</v>
      </c>
      <c r="B617" s="11">
        <v>1.5000000000000002</v>
      </c>
      <c r="C617">
        <v>80</v>
      </c>
      <c r="D617" t="s">
        <v>300</v>
      </c>
      <c r="E617" s="21" t="s">
        <v>290</v>
      </c>
      <c r="F617" s="11">
        <v>1.9</v>
      </c>
      <c r="G617" s="12">
        <v>1.5</v>
      </c>
      <c r="H617" s="11">
        <v>0.2</v>
      </c>
      <c r="I617" t="s">
        <v>290</v>
      </c>
      <c r="J617">
        <v>80</v>
      </c>
      <c r="K617" s="21" t="s">
        <v>290</v>
      </c>
      <c r="L617" s="1" t="s">
        <v>300</v>
      </c>
      <c r="M617" t="s">
        <v>290</v>
      </c>
      <c r="N617" s="159" t="s">
        <v>290</v>
      </c>
      <c r="P617" s="18" t="s">
        <v>290</v>
      </c>
      <c r="Q617" s="18" t="s">
        <v>290</v>
      </c>
      <c r="S617" t="s">
        <v>290</v>
      </c>
      <c r="T617" t="s">
        <v>290</v>
      </c>
      <c r="V617" t="s">
        <v>290</v>
      </c>
      <c r="X617" s="158" t="s">
        <v>704</v>
      </c>
      <c r="Y617" s="11">
        <v>1.5000000000000002</v>
      </c>
      <c r="Z617">
        <v>80</v>
      </c>
      <c r="AA617" t="s">
        <v>300</v>
      </c>
      <c r="AB617" s="21" t="s">
        <v>290</v>
      </c>
      <c r="AC617" s="11">
        <v>1.9</v>
      </c>
      <c r="AD617" s="12">
        <v>1.5</v>
      </c>
      <c r="AE617" s="11">
        <v>0.2</v>
      </c>
      <c r="AF617" t="s">
        <v>290</v>
      </c>
      <c r="AG617">
        <v>80</v>
      </c>
      <c r="AH617" s="21" t="s">
        <v>290</v>
      </c>
      <c r="AI617" s="1" t="s">
        <v>300</v>
      </c>
      <c r="AJ617" t="s">
        <v>290</v>
      </c>
      <c r="AK617" s="159" t="s">
        <v>290</v>
      </c>
      <c r="CO617" t="s">
        <v>4435</v>
      </c>
      <c r="CP617">
        <v>3.63</v>
      </c>
      <c r="CR617" t="s">
        <v>5817</v>
      </c>
      <c r="CS617" s="16" t="s">
        <v>290</v>
      </c>
      <c r="CT617" s="14">
        <v>150</v>
      </c>
      <c r="CU617" s="14">
        <v>18</v>
      </c>
      <c r="CV617" s="11">
        <v>12</v>
      </c>
      <c r="CW617" s="11" t="s">
        <v>5800</v>
      </c>
      <c r="CX617" s="103">
        <v>18</v>
      </c>
      <c r="CY617" s="11">
        <v>20</v>
      </c>
      <c r="CZ617" s="42">
        <v>1</v>
      </c>
      <c r="DA617" s="107">
        <v>150</v>
      </c>
      <c r="DB617" s="18">
        <v>25</v>
      </c>
      <c r="DC617" s="18">
        <v>1.5625</v>
      </c>
      <c r="DD617" s="18">
        <v>21</v>
      </c>
      <c r="DE617" s="11">
        <v>1.125</v>
      </c>
      <c r="DF617" s="11">
        <v>16</v>
      </c>
      <c r="DG617" s="11">
        <v>1.25</v>
      </c>
      <c r="DH617" s="11">
        <v>22.75</v>
      </c>
      <c r="DI617" s="42">
        <v>22.5</v>
      </c>
      <c r="DJ617" s="11">
        <v>278</v>
      </c>
      <c r="DK617" s="43" t="s">
        <v>5110</v>
      </c>
      <c r="DL617" s="90" t="s">
        <v>3796</v>
      </c>
      <c r="DM617" s="18">
        <v>0</v>
      </c>
      <c r="DN617" s="18" t="s">
        <v>5801</v>
      </c>
      <c r="DO617" t="s">
        <v>5111</v>
      </c>
      <c r="DP617">
        <v>16711935</v>
      </c>
      <c r="DQ617" t="s">
        <v>5799</v>
      </c>
      <c r="DR617" s="16" t="s">
        <v>290</v>
      </c>
    </row>
    <row r="618" spans="1:122" x14ac:dyDescent="0.35">
      <c r="A618" s="158" t="s">
        <v>705</v>
      </c>
      <c r="B618" s="11">
        <v>1.5000000000000002</v>
      </c>
      <c r="C618" s="11">
        <v>160</v>
      </c>
      <c r="D618" t="s">
        <v>300</v>
      </c>
      <c r="E618" s="21" t="s">
        <v>290</v>
      </c>
      <c r="F618" s="11">
        <v>1.9</v>
      </c>
      <c r="G618" s="12">
        <v>1.3379999999999999</v>
      </c>
      <c r="H618" s="11">
        <v>0.28100000000000003</v>
      </c>
      <c r="I618" t="s">
        <v>290</v>
      </c>
      <c r="J618" s="11">
        <v>160</v>
      </c>
      <c r="K618" s="21" t="s">
        <v>290</v>
      </c>
      <c r="L618" s="1" t="s">
        <v>300</v>
      </c>
      <c r="M618" t="s">
        <v>290</v>
      </c>
      <c r="N618" s="159" t="s">
        <v>290</v>
      </c>
      <c r="P618" s="18" t="s">
        <v>290</v>
      </c>
      <c r="Q618" s="18" t="s">
        <v>290</v>
      </c>
      <c r="S618" t="s">
        <v>290</v>
      </c>
      <c r="T618" t="s">
        <v>290</v>
      </c>
      <c r="V618" t="s">
        <v>290</v>
      </c>
      <c r="X618" s="158" t="s">
        <v>705</v>
      </c>
      <c r="Y618" s="11">
        <v>1.5000000000000002</v>
      </c>
      <c r="Z618" s="11">
        <v>160</v>
      </c>
      <c r="AA618" t="s">
        <v>300</v>
      </c>
      <c r="AB618" s="21" t="s">
        <v>290</v>
      </c>
      <c r="AC618" s="11">
        <v>1.9</v>
      </c>
      <c r="AD618" s="12">
        <v>1.3379999999999999</v>
      </c>
      <c r="AE618" s="11">
        <v>0.28100000000000003</v>
      </c>
      <c r="AF618" t="s">
        <v>290</v>
      </c>
      <c r="AG618" s="11">
        <v>160</v>
      </c>
      <c r="AH618" s="21" t="s">
        <v>290</v>
      </c>
      <c r="AI618" s="1" t="s">
        <v>300</v>
      </c>
      <c r="AJ618" t="s">
        <v>290</v>
      </c>
      <c r="AK618" s="159" t="s">
        <v>290</v>
      </c>
      <c r="CO618" t="s">
        <v>4436</v>
      </c>
      <c r="CP618">
        <v>3.63</v>
      </c>
      <c r="CR618" t="s">
        <v>5818</v>
      </c>
      <c r="CS618" s="16" t="s">
        <v>290</v>
      </c>
      <c r="CT618" s="14">
        <v>150</v>
      </c>
      <c r="CU618" s="14">
        <v>20</v>
      </c>
      <c r="CV618" s="11">
        <v>12</v>
      </c>
      <c r="CW618" s="11" t="s">
        <v>5800</v>
      </c>
      <c r="CX618" s="103">
        <v>20</v>
      </c>
      <c r="CY618" s="11">
        <v>22</v>
      </c>
      <c r="CZ618" s="42">
        <v>1</v>
      </c>
      <c r="DA618" s="107">
        <v>150</v>
      </c>
      <c r="DB618" s="18">
        <v>27.5</v>
      </c>
      <c r="DC618" s="18">
        <v>1.6875</v>
      </c>
      <c r="DD618" s="18">
        <v>23</v>
      </c>
      <c r="DE618" s="11">
        <v>1.125</v>
      </c>
      <c r="DF618" s="11">
        <v>20</v>
      </c>
      <c r="DG618" s="11">
        <v>1.25</v>
      </c>
      <c r="DH618" s="11">
        <v>25</v>
      </c>
      <c r="DI618" s="42">
        <v>18</v>
      </c>
      <c r="DJ618" s="11">
        <v>324</v>
      </c>
      <c r="DK618" s="43" t="s">
        <v>5113</v>
      </c>
      <c r="DL618" s="90" t="s">
        <v>3796</v>
      </c>
      <c r="DM618" s="18">
        <v>0</v>
      </c>
      <c r="DN618" s="18" t="s">
        <v>5801</v>
      </c>
      <c r="DO618" t="s">
        <v>5114</v>
      </c>
      <c r="DP618">
        <v>16744703</v>
      </c>
      <c r="DQ618" t="s">
        <v>5799</v>
      </c>
      <c r="DR618" s="16" t="s">
        <v>290</v>
      </c>
    </row>
    <row r="619" spans="1:122" x14ac:dyDescent="0.35">
      <c r="A619" s="158" t="s">
        <v>706</v>
      </c>
      <c r="B619" s="11">
        <v>1.5000000000000002</v>
      </c>
      <c r="C619" s="11" t="s">
        <v>272</v>
      </c>
      <c r="D619" t="s">
        <v>300</v>
      </c>
      <c r="E619" s="21" t="s">
        <v>290</v>
      </c>
      <c r="F619" s="11">
        <v>1.9</v>
      </c>
      <c r="G619" s="12">
        <v>1.5</v>
      </c>
      <c r="H619" s="11">
        <v>0.2</v>
      </c>
      <c r="I619" t="s">
        <v>272</v>
      </c>
      <c r="J619" s="11">
        <v>2</v>
      </c>
      <c r="K619" s="21" t="s">
        <v>290</v>
      </c>
      <c r="L619" s="1" t="s">
        <v>300</v>
      </c>
      <c r="M619" t="s">
        <v>290</v>
      </c>
      <c r="N619" s="159" t="s">
        <v>290</v>
      </c>
      <c r="P619" s="18" t="s">
        <v>290</v>
      </c>
      <c r="Q619" s="18" t="s">
        <v>290</v>
      </c>
      <c r="S619" t="s">
        <v>290</v>
      </c>
      <c r="T619" t="s">
        <v>290</v>
      </c>
      <c r="V619" t="s">
        <v>290</v>
      </c>
      <c r="X619" s="158" t="s">
        <v>706</v>
      </c>
      <c r="Y619" s="11">
        <v>1.5000000000000002</v>
      </c>
      <c r="Z619" s="11" t="s">
        <v>272</v>
      </c>
      <c r="AA619" t="s">
        <v>300</v>
      </c>
      <c r="AB619" s="21" t="s">
        <v>290</v>
      </c>
      <c r="AC619" s="11">
        <v>1.9</v>
      </c>
      <c r="AD619" s="12">
        <v>1.5</v>
      </c>
      <c r="AE619" s="11">
        <v>0.2</v>
      </c>
      <c r="AF619" t="s">
        <v>272</v>
      </c>
      <c r="AG619" s="11">
        <v>2</v>
      </c>
      <c r="AH619" s="21" t="s">
        <v>290</v>
      </c>
      <c r="AI619" s="1" t="s">
        <v>300</v>
      </c>
      <c r="AJ619" t="s">
        <v>290</v>
      </c>
      <c r="AK619" s="159" t="s">
        <v>290</v>
      </c>
      <c r="CO619" t="s">
        <v>4437</v>
      </c>
      <c r="CP619">
        <v>3.63</v>
      </c>
      <c r="CR619" t="s">
        <v>5819</v>
      </c>
      <c r="CS619" s="16" t="s">
        <v>290</v>
      </c>
      <c r="CT619" s="14">
        <v>150</v>
      </c>
      <c r="CU619" s="14">
        <v>24</v>
      </c>
      <c r="CV619" s="11">
        <v>12</v>
      </c>
      <c r="CW619" s="11" t="s">
        <v>5800</v>
      </c>
      <c r="CX619" s="103">
        <v>24</v>
      </c>
      <c r="CY619" s="11">
        <v>26.25</v>
      </c>
      <c r="CZ619" s="42">
        <v>1.125</v>
      </c>
      <c r="DA619" s="107">
        <v>150</v>
      </c>
      <c r="DB619" s="18">
        <v>32</v>
      </c>
      <c r="DC619" s="18">
        <v>1.875</v>
      </c>
      <c r="DD619" s="18">
        <v>27.25</v>
      </c>
      <c r="DE619" s="11">
        <v>1.25</v>
      </c>
      <c r="DF619" s="11">
        <v>20</v>
      </c>
      <c r="DG619" s="11">
        <v>1.375</v>
      </c>
      <c r="DH619" s="11">
        <v>29.5</v>
      </c>
      <c r="DI619" s="42">
        <v>18</v>
      </c>
      <c r="DJ619" s="11">
        <v>439</v>
      </c>
      <c r="DK619" s="43" t="s">
        <v>5116</v>
      </c>
      <c r="DL619" s="90" t="s">
        <v>3796</v>
      </c>
      <c r="DM619" s="18">
        <v>0</v>
      </c>
      <c r="DN619" s="18" t="s">
        <v>5801</v>
      </c>
      <c r="DO619" t="s">
        <v>5084</v>
      </c>
      <c r="DP619">
        <v>16777215</v>
      </c>
      <c r="DQ619" t="s">
        <v>5799</v>
      </c>
      <c r="DR619" s="16" t="s">
        <v>290</v>
      </c>
    </row>
    <row r="620" spans="1:122" x14ac:dyDescent="0.35">
      <c r="A620" s="160" t="s">
        <v>707</v>
      </c>
      <c r="B620" s="2">
        <v>1.5000000000000002</v>
      </c>
      <c r="C620" s="4" t="s">
        <v>273</v>
      </c>
      <c r="D620" s="4" t="s">
        <v>300</v>
      </c>
      <c r="E620" s="23" t="s">
        <v>708</v>
      </c>
      <c r="F620" s="2">
        <v>1.9</v>
      </c>
      <c r="G620" s="3">
        <v>1.0999999999999999</v>
      </c>
      <c r="H620" s="2">
        <v>0.4</v>
      </c>
      <c r="I620" s="2" t="s">
        <v>273</v>
      </c>
      <c r="J620" s="4">
        <v>4</v>
      </c>
      <c r="K620" s="23" t="s">
        <v>290</v>
      </c>
      <c r="L620" s="6" t="s">
        <v>300</v>
      </c>
      <c r="M620" s="4" t="s">
        <v>290</v>
      </c>
      <c r="N620" s="161" t="s">
        <v>290</v>
      </c>
      <c r="P620" s="18" t="s">
        <v>290</v>
      </c>
      <c r="Q620" s="18" t="s">
        <v>290</v>
      </c>
      <c r="S620" t="s">
        <v>290</v>
      </c>
      <c r="T620" t="s">
        <v>290</v>
      </c>
      <c r="V620" t="s">
        <v>290</v>
      </c>
      <c r="X620" s="160" t="s">
        <v>707</v>
      </c>
      <c r="Y620" s="2">
        <v>1.5000000000000002</v>
      </c>
      <c r="Z620" s="4" t="s">
        <v>273</v>
      </c>
      <c r="AA620" s="4" t="s">
        <v>300</v>
      </c>
      <c r="AB620" s="23" t="s">
        <v>709</v>
      </c>
      <c r="AC620" s="2">
        <v>1.9</v>
      </c>
      <c r="AD620" s="3">
        <v>1.0999999999999999</v>
      </c>
      <c r="AE620" s="2">
        <v>0.4</v>
      </c>
      <c r="AF620" s="2" t="s">
        <v>273</v>
      </c>
      <c r="AG620" s="4">
        <v>4</v>
      </c>
      <c r="AH620" s="23" t="s">
        <v>290</v>
      </c>
      <c r="AI620" s="6" t="s">
        <v>300</v>
      </c>
      <c r="AJ620" s="4" t="s">
        <v>290</v>
      </c>
      <c r="AK620" s="161" t="s">
        <v>290</v>
      </c>
      <c r="CO620" t="s">
        <v>4438</v>
      </c>
      <c r="CP620">
        <v>3.63</v>
      </c>
      <c r="CR620" t="s">
        <v>5820</v>
      </c>
      <c r="CS620" s="16" t="s">
        <v>290</v>
      </c>
      <c r="CT620" s="14">
        <v>300</v>
      </c>
      <c r="CU620" s="14">
        <v>1</v>
      </c>
      <c r="CV620" s="11">
        <v>9</v>
      </c>
      <c r="CW620" s="11" t="s">
        <v>5800</v>
      </c>
      <c r="CX620" s="103">
        <v>1</v>
      </c>
      <c r="CY620" s="11">
        <v>2.125</v>
      </c>
      <c r="CZ620" s="42">
        <v>0.5625</v>
      </c>
      <c r="DA620" s="107">
        <v>300</v>
      </c>
      <c r="DB620" s="18">
        <v>4.875</v>
      </c>
      <c r="DC620" s="18">
        <v>0.6875</v>
      </c>
      <c r="DD620" s="18">
        <v>2</v>
      </c>
      <c r="DE620" s="11">
        <v>0.625</v>
      </c>
      <c r="DF620" s="11">
        <v>4</v>
      </c>
      <c r="DG620" s="11">
        <v>0.75</v>
      </c>
      <c r="DH620" s="11">
        <v>3.5</v>
      </c>
      <c r="DI620" s="42">
        <v>90</v>
      </c>
      <c r="DJ620" s="11">
        <v>10</v>
      </c>
      <c r="DK620" s="43" t="s">
        <v>5118</v>
      </c>
      <c r="DL620" s="90" t="s">
        <v>3796</v>
      </c>
      <c r="DM620" s="18">
        <v>0</v>
      </c>
      <c r="DN620" s="18" t="s">
        <v>5801</v>
      </c>
      <c r="DO620" t="s">
        <v>5069</v>
      </c>
      <c r="DP620">
        <v>65280</v>
      </c>
      <c r="DQ620" t="s">
        <v>5799</v>
      </c>
      <c r="DR620" s="16" t="s">
        <v>290</v>
      </c>
    </row>
    <row r="621" spans="1:122" x14ac:dyDescent="0.35">
      <c r="A621" s="156" t="s">
        <v>710</v>
      </c>
      <c r="B621" s="11">
        <v>2</v>
      </c>
      <c r="C621" s="11">
        <v>5</v>
      </c>
      <c r="D621" t="s">
        <v>300</v>
      </c>
      <c r="E621" s="21" t="s">
        <v>290</v>
      </c>
      <c r="F621" s="11">
        <v>2.375</v>
      </c>
      <c r="G621" s="12">
        <v>2.2450000000000001</v>
      </c>
      <c r="H621" s="11">
        <v>6.5000000000000002E-2</v>
      </c>
      <c r="I621" t="s">
        <v>290</v>
      </c>
      <c r="J621" s="11">
        <v>5</v>
      </c>
      <c r="K621" s="21" t="s">
        <v>290</v>
      </c>
      <c r="L621" s="11" t="s">
        <v>300</v>
      </c>
      <c r="M621" t="s">
        <v>290</v>
      </c>
      <c r="N621" s="159" t="s">
        <v>290</v>
      </c>
      <c r="P621" s="18" t="s">
        <v>290</v>
      </c>
      <c r="Q621" s="18" t="s">
        <v>290</v>
      </c>
      <c r="S621" t="s">
        <v>290</v>
      </c>
      <c r="T621" t="s">
        <v>290</v>
      </c>
      <c r="V621" t="s">
        <v>290</v>
      </c>
      <c r="X621" s="156" t="s">
        <v>710</v>
      </c>
      <c r="Y621" s="11">
        <v>2</v>
      </c>
      <c r="Z621" s="11">
        <v>5</v>
      </c>
      <c r="AA621" t="s">
        <v>300</v>
      </c>
      <c r="AB621" s="21" t="s">
        <v>290</v>
      </c>
      <c r="AC621" s="11">
        <v>2.375</v>
      </c>
      <c r="AD621" s="12">
        <v>2.2450000000000001</v>
      </c>
      <c r="AE621" s="11">
        <v>6.5000000000000002E-2</v>
      </c>
      <c r="AF621" t="s">
        <v>290</v>
      </c>
      <c r="AG621" s="11">
        <v>5</v>
      </c>
      <c r="AH621" s="21" t="s">
        <v>290</v>
      </c>
      <c r="AI621" s="11" t="s">
        <v>300</v>
      </c>
      <c r="AJ621" t="s">
        <v>290</v>
      </c>
      <c r="AK621" s="159" t="s">
        <v>290</v>
      </c>
      <c r="CO621" t="s">
        <v>4439</v>
      </c>
      <c r="CP621">
        <v>4.25</v>
      </c>
      <c r="CR621" t="s">
        <v>5821</v>
      </c>
      <c r="CS621" s="16" t="s">
        <v>290</v>
      </c>
      <c r="CT621" s="14">
        <v>300</v>
      </c>
      <c r="CU621" s="14">
        <v>1.25</v>
      </c>
      <c r="CV621" s="11">
        <v>9</v>
      </c>
      <c r="CW621" s="11" t="s">
        <v>5800</v>
      </c>
      <c r="CX621" s="103">
        <v>1.25</v>
      </c>
      <c r="CY621" s="11">
        <v>2.5</v>
      </c>
      <c r="CZ621" s="42">
        <v>0.625</v>
      </c>
      <c r="DA621" s="107">
        <v>300</v>
      </c>
      <c r="DB621" s="18">
        <v>5.25</v>
      </c>
      <c r="DC621" s="18">
        <v>0.75</v>
      </c>
      <c r="DD621" s="18">
        <v>2.5</v>
      </c>
      <c r="DE621" s="11">
        <v>0.625</v>
      </c>
      <c r="DF621" s="11">
        <v>4</v>
      </c>
      <c r="DG621" s="11">
        <v>0.75</v>
      </c>
      <c r="DH621" s="11">
        <v>3.875</v>
      </c>
      <c r="DI621" s="42">
        <v>90</v>
      </c>
      <c r="DJ621" s="11">
        <v>14</v>
      </c>
      <c r="DK621" s="43" t="s">
        <v>5120</v>
      </c>
      <c r="DL621" s="90" t="s">
        <v>3796</v>
      </c>
      <c r="DM621" s="18">
        <v>0</v>
      </c>
      <c r="DN621" s="18" t="s">
        <v>5801</v>
      </c>
      <c r="DO621" t="s">
        <v>5072</v>
      </c>
      <c r="DP621">
        <v>12800</v>
      </c>
      <c r="DQ621" t="s">
        <v>5799</v>
      </c>
      <c r="DR621" s="16" t="s">
        <v>290</v>
      </c>
    </row>
    <row r="622" spans="1:122" x14ac:dyDescent="0.35">
      <c r="A622" s="156" t="s">
        <v>711</v>
      </c>
      <c r="B622" s="11">
        <v>2</v>
      </c>
      <c r="C622" s="11">
        <v>10</v>
      </c>
      <c r="D622" t="s">
        <v>300</v>
      </c>
      <c r="E622" s="21" t="s">
        <v>290</v>
      </c>
      <c r="F622" s="11">
        <v>2.375</v>
      </c>
      <c r="G622" s="12">
        <v>2.157</v>
      </c>
      <c r="H622" s="11">
        <v>0.109</v>
      </c>
      <c r="I622" t="s">
        <v>290</v>
      </c>
      <c r="J622" s="11">
        <v>10</v>
      </c>
      <c r="K622" s="21" t="s">
        <v>290</v>
      </c>
      <c r="L622" s="11" t="s">
        <v>300</v>
      </c>
      <c r="M622" t="s">
        <v>290</v>
      </c>
      <c r="N622" s="159" t="s">
        <v>290</v>
      </c>
      <c r="P622" s="18" t="s">
        <v>290</v>
      </c>
      <c r="Q622" s="18" t="s">
        <v>290</v>
      </c>
      <c r="S622" t="s">
        <v>290</v>
      </c>
      <c r="T622" t="s">
        <v>290</v>
      </c>
      <c r="V622" t="s">
        <v>290</v>
      </c>
      <c r="X622" s="156" t="s">
        <v>711</v>
      </c>
      <c r="Y622" s="11">
        <v>2</v>
      </c>
      <c r="Z622" s="11">
        <v>10</v>
      </c>
      <c r="AA622" t="s">
        <v>300</v>
      </c>
      <c r="AB622" s="21" t="s">
        <v>290</v>
      </c>
      <c r="AC622" s="11">
        <v>2.375</v>
      </c>
      <c r="AD622" s="12">
        <v>2.157</v>
      </c>
      <c r="AE622" s="11">
        <v>0.109</v>
      </c>
      <c r="AF622" t="s">
        <v>290</v>
      </c>
      <c r="AG622" s="11">
        <v>10</v>
      </c>
      <c r="AH622" s="21" t="s">
        <v>290</v>
      </c>
      <c r="AI622" s="11" t="s">
        <v>300</v>
      </c>
      <c r="AJ622" t="s">
        <v>290</v>
      </c>
      <c r="AK622" s="159" t="s">
        <v>290</v>
      </c>
      <c r="CO622" t="s">
        <v>4440</v>
      </c>
      <c r="CP622">
        <v>4.25</v>
      </c>
      <c r="CR622" t="s">
        <v>5822</v>
      </c>
      <c r="CS622" s="16" t="s">
        <v>290</v>
      </c>
      <c r="CT622" s="14">
        <v>300</v>
      </c>
      <c r="CU622" s="14">
        <v>1.5</v>
      </c>
      <c r="CV622" s="11">
        <v>9</v>
      </c>
      <c r="CW622" s="11" t="s">
        <v>5800</v>
      </c>
      <c r="CX622" s="103">
        <v>1.5</v>
      </c>
      <c r="CY622" s="11">
        <v>2.75</v>
      </c>
      <c r="CZ622" s="42">
        <v>0.625</v>
      </c>
      <c r="DA622" s="107">
        <v>300</v>
      </c>
      <c r="DB622" s="18">
        <v>6.125</v>
      </c>
      <c r="DC622" s="18">
        <v>0.8125</v>
      </c>
      <c r="DD622" s="18">
        <v>2.875</v>
      </c>
      <c r="DE622" s="11">
        <v>0.75</v>
      </c>
      <c r="DF622" s="11">
        <v>4</v>
      </c>
      <c r="DG622" s="11">
        <v>0.875</v>
      </c>
      <c r="DH622" s="11">
        <v>4.5</v>
      </c>
      <c r="DI622" s="42">
        <v>90</v>
      </c>
      <c r="DJ622" s="11">
        <v>17</v>
      </c>
      <c r="DK622" s="43" t="s">
        <v>5122</v>
      </c>
      <c r="DL622" s="90" t="s">
        <v>3796</v>
      </c>
      <c r="DM622" s="18">
        <v>0</v>
      </c>
      <c r="DN622" s="18" t="s">
        <v>5801</v>
      </c>
      <c r="DO622" t="s">
        <v>5075</v>
      </c>
      <c r="DP622">
        <v>11861940</v>
      </c>
      <c r="DQ622" t="s">
        <v>5799</v>
      </c>
      <c r="DR622" s="16" t="s">
        <v>290</v>
      </c>
    </row>
    <row r="623" spans="1:122" x14ac:dyDescent="0.35">
      <c r="A623" s="158" t="s">
        <v>712</v>
      </c>
      <c r="B623" s="11">
        <v>2</v>
      </c>
      <c r="C623">
        <v>40</v>
      </c>
      <c r="D623" t="s">
        <v>300</v>
      </c>
      <c r="E623" s="21" t="s">
        <v>290</v>
      </c>
      <c r="F623" s="11">
        <v>2.375</v>
      </c>
      <c r="G623" s="12">
        <v>2.0670000000000002</v>
      </c>
      <c r="H623" s="11">
        <v>0.154</v>
      </c>
      <c r="I623" t="s">
        <v>290</v>
      </c>
      <c r="J623">
        <v>40</v>
      </c>
      <c r="K623" s="21" t="s">
        <v>290</v>
      </c>
      <c r="L623" s="1" t="s">
        <v>300</v>
      </c>
      <c r="M623" t="s">
        <v>290</v>
      </c>
      <c r="N623" s="159" t="s">
        <v>290</v>
      </c>
      <c r="P623" s="18" t="s">
        <v>290</v>
      </c>
      <c r="Q623" s="18" t="s">
        <v>290</v>
      </c>
      <c r="S623" t="s">
        <v>290</v>
      </c>
      <c r="T623" t="s">
        <v>290</v>
      </c>
      <c r="V623" t="s">
        <v>290</v>
      </c>
      <c r="X623" s="158" t="s">
        <v>712</v>
      </c>
      <c r="Y623" s="11">
        <v>2</v>
      </c>
      <c r="Z623">
        <v>40</v>
      </c>
      <c r="AA623" t="s">
        <v>300</v>
      </c>
      <c r="AB623" s="21" t="s">
        <v>290</v>
      </c>
      <c r="AC623" s="11">
        <v>2.375</v>
      </c>
      <c r="AD623" s="12">
        <v>2.0670000000000002</v>
      </c>
      <c r="AE623" s="11">
        <v>0.154</v>
      </c>
      <c r="AF623" t="s">
        <v>290</v>
      </c>
      <c r="AG623">
        <v>40</v>
      </c>
      <c r="AH623" s="21" t="s">
        <v>290</v>
      </c>
      <c r="AI623" s="1" t="s">
        <v>300</v>
      </c>
      <c r="AJ623" t="s">
        <v>290</v>
      </c>
      <c r="AK623" s="159" t="s">
        <v>290</v>
      </c>
      <c r="CO623" t="s">
        <v>4441</v>
      </c>
      <c r="CP623">
        <v>4.25</v>
      </c>
      <c r="CR623" t="s">
        <v>5823</v>
      </c>
      <c r="CS623" s="16" t="s">
        <v>121</v>
      </c>
      <c r="CT623" s="14">
        <v>300</v>
      </c>
      <c r="CU623" s="14">
        <v>2</v>
      </c>
      <c r="CV623" s="11">
        <v>9</v>
      </c>
      <c r="CW623" s="11" t="s">
        <v>5800</v>
      </c>
      <c r="CX623" s="103">
        <v>2</v>
      </c>
      <c r="CY623" s="11">
        <v>3.25</v>
      </c>
      <c r="CZ623" s="42">
        <v>0.625</v>
      </c>
      <c r="DA623" s="107">
        <v>300</v>
      </c>
      <c r="DB623" s="18">
        <v>6.5</v>
      </c>
      <c r="DC623" s="18">
        <v>0.875</v>
      </c>
      <c r="DD623" s="18">
        <v>3.625</v>
      </c>
      <c r="DE623" s="11">
        <v>0.625</v>
      </c>
      <c r="DF623" s="11">
        <v>8</v>
      </c>
      <c r="DG623" s="11">
        <v>0.75</v>
      </c>
      <c r="DH623" s="11">
        <v>5</v>
      </c>
      <c r="DI623" s="42">
        <v>45</v>
      </c>
      <c r="DJ623" s="11">
        <v>19</v>
      </c>
      <c r="DK623" s="43" t="s">
        <v>5124</v>
      </c>
      <c r="DL623" s="90" t="s">
        <v>3796</v>
      </c>
      <c r="DM623" s="18">
        <v>0</v>
      </c>
      <c r="DN623" s="18" t="s">
        <v>5801</v>
      </c>
      <c r="DO623" t="s">
        <v>5078</v>
      </c>
      <c r="DP623">
        <v>1262987</v>
      </c>
      <c r="DQ623" t="s">
        <v>5799</v>
      </c>
      <c r="DR623" s="16" t="s">
        <v>121</v>
      </c>
    </row>
    <row r="624" spans="1:122" x14ac:dyDescent="0.35">
      <c r="A624" s="158" t="s">
        <v>6743</v>
      </c>
      <c r="B624" s="11">
        <v>2</v>
      </c>
      <c r="C624" t="s">
        <v>6422</v>
      </c>
      <c r="D624" t="s">
        <v>300</v>
      </c>
      <c r="E624" s="21" t="s">
        <v>290</v>
      </c>
      <c r="F624" s="11">
        <v>2.375</v>
      </c>
      <c r="G624" s="12">
        <v>2.0670000000000002</v>
      </c>
      <c r="H624" s="11">
        <v>0.154</v>
      </c>
      <c r="I624" t="s">
        <v>6422</v>
      </c>
      <c r="J624">
        <v>1</v>
      </c>
      <c r="K624" s="21" t="s">
        <v>290</v>
      </c>
      <c r="L624" s="1" t="s">
        <v>300</v>
      </c>
      <c r="M624" t="s">
        <v>290</v>
      </c>
      <c r="N624" s="159" t="s">
        <v>290</v>
      </c>
      <c r="P624" s="18" t="s">
        <v>290</v>
      </c>
      <c r="Q624" s="18" t="s">
        <v>290</v>
      </c>
      <c r="S624" t="s">
        <v>290</v>
      </c>
      <c r="T624" t="s">
        <v>290</v>
      </c>
      <c r="V624" t="s">
        <v>290</v>
      </c>
      <c r="X624" s="158" t="s">
        <v>6743</v>
      </c>
      <c r="Y624" s="11">
        <v>2</v>
      </c>
      <c r="Z624" t="s">
        <v>6422</v>
      </c>
      <c r="AA624" t="s">
        <v>300</v>
      </c>
      <c r="AB624" s="21" t="s">
        <v>290</v>
      </c>
      <c r="AC624" s="11">
        <v>2.375</v>
      </c>
      <c r="AD624" s="12">
        <v>2.0670000000000002</v>
      </c>
      <c r="AE624" s="11">
        <v>0.154</v>
      </c>
      <c r="AF624" t="s">
        <v>6422</v>
      </c>
      <c r="AG624">
        <v>1</v>
      </c>
      <c r="AH624" s="21" t="s">
        <v>290</v>
      </c>
      <c r="AI624" s="1" t="s">
        <v>300</v>
      </c>
      <c r="AJ624" t="s">
        <v>290</v>
      </c>
      <c r="AK624" s="159" t="s">
        <v>290</v>
      </c>
      <c r="CO624" t="s">
        <v>4442</v>
      </c>
      <c r="CP624">
        <v>4.25</v>
      </c>
      <c r="CR624" t="s">
        <v>5824</v>
      </c>
      <c r="CS624" s="16" t="s">
        <v>290</v>
      </c>
      <c r="CT624" s="14">
        <v>300</v>
      </c>
      <c r="CU624" s="14">
        <v>2.5</v>
      </c>
      <c r="CV624" s="11">
        <v>9</v>
      </c>
      <c r="CW624" s="11" t="s">
        <v>5800</v>
      </c>
      <c r="CX624" s="103">
        <v>2.5</v>
      </c>
      <c r="CY624" s="11">
        <v>3.9375</v>
      </c>
      <c r="CZ624" s="42">
        <v>0.71875</v>
      </c>
      <c r="DA624" s="107">
        <v>300</v>
      </c>
      <c r="DB624" s="18">
        <v>7.5</v>
      </c>
      <c r="DC624" s="18">
        <v>1</v>
      </c>
      <c r="DD624" s="18">
        <v>4.125</v>
      </c>
      <c r="DE624" s="11">
        <v>0.75</v>
      </c>
      <c r="DF624" s="11">
        <v>8</v>
      </c>
      <c r="DG624" s="11">
        <v>0.875</v>
      </c>
      <c r="DH624" s="11">
        <v>5.875</v>
      </c>
      <c r="DI624" s="42">
        <v>45</v>
      </c>
      <c r="DJ624" s="11">
        <v>28</v>
      </c>
      <c r="DK624" s="43" t="s">
        <v>5126</v>
      </c>
      <c r="DL624" s="90" t="s">
        <v>3796</v>
      </c>
      <c r="DM624" s="18">
        <v>0</v>
      </c>
      <c r="DN624" s="18" t="s">
        <v>5801</v>
      </c>
      <c r="DO624" t="s">
        <v>5081</v>
      </c>
      <c r="DP624">
        <v>7448044</v>
      </c>
      <c r="DQ624" t="s">
        <v>5799</v>
      </c>
      <c r="DR624" s="16" t="s">
        <v>290</v>
      </c>
    </row>
    <row r="625" spans="1:122" x14ac:dyDescent="0.35">
      <c r="A625" s="158" t="s">
        <v>713</v>
      </c>
      <c r="B625" s="11">
        <v>2</v>
      </c>
      <c r="C625">
        <v>80</v>
      </c>
      <c r="D625" t="s">
        <v>300</v>
      </c>
      <c r="E625" s="21" t="s">
        <v>290</v>
      </c>
      <c r="F625" s="11">
        <v>2.375</v>
      </c>
      <c r="G625" s="12">
        <v>1.9390000000000001</v>
      </c>
      <c r="H625" s="11">
        <v>0.218</v>
      </c>
      <c r="I625" t="s">
        <v>290</v>
      </c>
      <c r="J625">
        <v>80</v>
      </c>
      <c r="K625" s="21" t="s">
        <v>290</v>
      </c>
      <c r="L625" s="1" t="s">
        <v>300</v>
      </c>
      <c r="M625" t="s">
        <v>290</v>
      </c>
      <c r="N625" s="159" t="s">
        <v>290</v>
      </c>
      <c r="P625" s="18" t="s">
        <v>290</v>
      </c>
      <c r="Q625" s="18" t="s">
        <v>290</v>
      </c>
      <c r="S625" t="s">
        <v>290</v>
      </c>
      <c r="T625" t="s">
        <v>290</v>
      </c>
      <c r="V625" t="s">
        <v>290</v>
      </c>
      <c r="X625" s="158" t="s">
        <v>713</v>
      </c>
      <c r="Y625" s="11">
        <v>2</v>
      </c>
      <c r="Z625">
        <v>80</v>
      </c>
      <c r="AA625" t="s">
        <v>300</v>
      </c>
      <c r="AB625" s="21" t="s">
        <v>290</v>
      </c>
      <c r="AC625" s="11">
        <v>2.375</v>
      </c>
      <c r="AD625" s="12">
        <v>1.9390000000000001</v>
      </c>
      <c r="AE625" s="11">
        <v>0.218</v>
      </c>
      <c r="AF625" t="s">
        <v>290</v>
      </c>
      <c r="AG625">
        <v>80</v>
      </c>
      <c r="AH625" s="21" t="s">
        <v>290</v>
      </c>
      <c r="AI625" s="1" t="s">
        <v>300</v>
      </c>
      <c r="AJ625" t="s">
        <v>290</v>
      </c>
      <c r="AK625" s="159" t="s">
        <v>290</v>
      </c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51"/>
      <c r="CO625" t="s">
        <v>4443</v>
      </c>
      <c r="CP625">
        <v>4.25</v>
      </c>
      <c r="CR625" t="s">
        <v>5825</v>
      </c>
      <c r="CS625" s="16" t="s">
        <v>290</v>
      </c>
      <c r="CT625" s="14">
        <v>300</v>
      </c>
      <c r="CU625" s="14">
        <v>3</v>
      </c>
      <c r="CV625" s="11">
        <v>9</v>
      </c>
      <c r="CW625" s="11" t="s">
        <v>5800</v>
      </c>
      <c r="CX625" s="103">
        <v>3</v>
      </c>
      <c r="CY625" s="11">
        <v>4.625</v>
      </c>
      <c r="CZ625" s="42">
        <v>0.8125</v>
      </c>
      <c r="DA625" s="107">
        <v>300</v>
      </c>
      <c r="DB625" s="18">
        <v>8.25</v>
      </c>
      <c r="DC625" s="14">
        <v>1.125</v>
      </c>
      <c r="DD625" s="18">
        <v>5</v>
      </c>
      <c r="DE625" s="11">
        <v>0.75</v>
      </c>
      <c r="DF625" s="11">
        <v>8</v>
      </c>
      <c r="DG625" s="11">
        <v>0.875</v>
      </c>
      <c r="DH625" s="11">
        <v>6.625</v>
      </c>
      <c r="DI625" s="42">
        <v>45</v>
      </c>
      <c r="DJ625" s="11">
        <v>36</v>
      </c>
      <c r="DK625" s="43" t="s">
        <v>5128</v>
      </c>
      <c r="DL625" s="90" t="s">
        <v>3796</v>
      </c>
      <c r="DM625" s="18">
        <v>0</v>
      </c>
      <c r="DN625" s="18" t="s">
        <v>5801</v>
      </c>
      <c r="DO625" t="s">
        <v>5084</v>
      </c>
      <c r="DP625">
        <v>16777215</v>
      </c>
      <c r="DQ625" t="s">
        <v>5799</v>
      </c>
      <c r="DR625" s="16" t="s">
        <v>290</v>
      </c>
    </row>
    <row r="626" spans="1:122" x14ac:dyDescent="0.35">
      <c r="A626" s="158" t="s">
        <v>714</v>
      </c>
      <c r="B626" s="11">
        <v>2</v>
      </c>
      <c r="C626" s="11">
        <v>160</v>
      </c>
      <c r="D626" t="s">
        <v>300</v>
      </c>
      <c r="E626" s="21" t="s">
        <v>290</v>
      </c>
      <c r="F626" s="11">
        <v>2.375</v>
      </c>
      <c r="G626" s="12">
        <v>1.6890000000000001</v>
      </c>
      <c r="H626" s="11">
        <v>0.34300000000000003</v>
      </c>
      <c r="I626" t="s">
        <v>290</v>
      </c>
      <c r="J626" s="11">
        <v>160</v>
      </c>
      <c r="K626" s="21" t="s">
        <v>290</v>
      </c>
      <c r="L626" s="1" t="s">
        <v>300</v>
      </c>
      <c r="M626" t="s">
        <v>290</v>
      </c>
      <c r="N626" s="159" t="s">
        <v>290</v>
      </c>
      <c r="P626" s="18" t="s">
        <v>290</v>
      </c>
      <c r="Q626" s="18" t="s">
        <v>290</v>
      </c>
      <c r="S626" t="s">
        <v>290</v>
      </c>
      <c r="T626" t="s">
        <v>290</v>
      </c>
      <c r="V626" t="s">
        <v>290</v>
      </c>
      <c r="X626" s="158" t="s">
        <v>714</v>
      </c>
      <c r="Y626" s="11">
        <v>2</v>
      </c>
      <c r="Z626" s="11">
        <v>160</v>
      </c>
      <c r="AA626" t="s">
        <v>300</v>
      </c>
      <c r="AB626" s="21" t="s">
        <v>290</v>
      </c>
      <c r="AC626" s="11">
        <v>2.375</v>
      </c>
      <c r="AD626" s="12">
        <v>1.6890000000000001</v>
      </c>
      <c r="AE626" s="11">
        <v>0.34300000000000003</v>
      </c>
      <c r="AF626" t="s">
        <v>290</v>
      </c>
      <c r="AG626" s="11">
        <v>160</v>
      </c>
      <c r="AH626" s="21" t="s">
        <v>290</v>
      </c>
      <c r="AI626" s="1" t="s">
        <v>300</v>
      </c>
      <c r="AJ626" t="s">
        <v>290</v>
      </c>
      <c r="AK626" s="159" t="s">
        <v>290</v>
      </c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51"/>
      <c r="CC626" s="4"/>
      <c r="CD626" s="51"/>
      <c r="CE626" s="51"/>
      <c r="CF626" s="51"/>
      <c r="CG626" s="51"/>
      <c r="CH626" s="51"/>
      <c r="CI626" s="51"/>
      <c r="CJ626" s="51"/>
      <c r="CK626" s="51"/>
      <c r="CO626" t="s">
        <v>4444</v>
      </c>
      <c r="CP626">
        <v>4.25</v>
      </c>
      <c r="CR626" t="s">
        <v>5826</v>
      </c>
      <c r="CS626" s="16" t="s">
        <v>290</v>
      </c>
      <c r="CT626" s="14">
        <v>300</v>
      </c>
      <c r="CU626" s="14">
        <v>3.5</v>
      </c>
      <c r="CV626" s="11">
        <v>9</v>
      </c>
      <c r="CW626" s="11" t="s">
        <v>5800</v>
      </c>
      <c r="CX626" s="103">
        <v>3.5</v>
      </c>
      <c r="CY626" s="11">
        <v>5.25</v>
      </c>
      <c r="CZ626" s="42">
        <v>0.875</v>
      </c>
      <c r="DA626" s="107">
        <v>300</v>
      </c>
      <c r="DB626" s="18">
        <v>9</v>
      </c>
      <c r="DC626" s="18">
        <v>1.1875</v>
      </c>
      <c r="DD626" s="18">
        <v>5.5</v>
      </c>
      <c r="DE626" s="11">
        <v>0.75</v>
      </c>
      <c r="DF626" s="11">
        <v>8</v>
      </c>
      <c r="DG626" s="11">
        <v>0.875</v>
      </c>
      <c r="DH626" s="11">
        <v>7.25</v>
      </c>
      <c r="DI626" s="42">
        <v>45</v>
      </c>
      <c r="DJ626" s="11">
        <v>45</v>
      </c>
      <c r="DK626" s="43" t="s">
        <v>5130</v>
      </c>
      <c r="DL626" s="90" t="s">
        <v>3796</v>
      </c>
      <c r="DM626" s="18">
        <v>0</v>
      </c>
      <c r="DN626" s="18" t="s">
        <v>5801</v>
      </c>
      <c r="DO626" t="s">
        <v>5087</v>
      </c>
      <c r="DP626">
        <v>12632256</v>
      </c>
      <c r="DQ626" t="s">
        <v>5799</v>
      </c>
      <c r="DR626" s="16" t="s">
        <v>290</v>
      </c>
    </row>
    <row r="627" spans="1:122" x14ac:dyDescent="0.35">
      <c r="A627" s="158" t="s">
        <v>715</v>
      </c>
      <c r="B627" s="11">
        <v>2</v>
      </c>
      <c r="C627" s="11" t="s">
        <v>272</v>
      </c>
      <c r="D627" t="s">
        <v>300</v>
      </c>
      <c r="E627" s="21" t="s">
        <v>290</v>
      </c>
      <c r="F627" s="11">
        <v>2.375</v>
      </c>
      <c r="G627" s="12">
        <v>1.9390000000000001</v>
      </c>
      <c r="H627" s="11">
        <v>0.218</v>
      </c>
      <c r="I627" t="s">
        <v>272</v>
      </c>
      <c r="J627" s="11">
        <v>2</v>
      </c>
      <c r="K627" s="21" t="s">
        <v>290</v>
      </c>
      <c r="L627" s="1" t="s">
        <v>300</v>
      </c>
      <c r="M627" t="s">
        <v>290</v>
      </c>
      <c r="N627" s="159" t="s">
        <v>290</v>
      </c>
      <c r="P627" s="18" t="s">
        <v>290</v>
      </c>
      <c r="Q627" s="18" t="s">
        <v>290</v>
      </c>
      <c r="S627" t="s">
        <v>290</v>
      </c>
      <c r="T627" t="s">
        <v>290</v>
      </c>
      <c r="V627" t="s">
        <v>290</v>
      </c>
      <c r="X627" s="158" t="s">
        <v>715</v>
      </c>
      <c r="Y627" s="11">
        <v>2</v>
      </c>
      <c r="Z627" s="11" t="s">
        <v>272</v>
      </c>
      <c r="AA627" t="s">
        <v>300</v>
      </c>
      <c r="AB627" s="21" t="s">
        <v>290</v>
      </c>
      <c r="AC627" s="11">
        <v>2.375</v>
      </c>
      <c r="AD627" s="12">
        <v>1.9390000000000001</v>
      </c>
      <c r="AE627" s="11">
        <v>0.218</v>
      </c>
      <c r="AF627" t="s">
        <v>272</v>
      </c>
      <c r="AG627" s="11">
        <v>2</v>
      </c>
      <c r="AH627" s="21" t="s">
        <v>290</v>
      </c>
      <c r="AI627" s="1" t="s">
        <v>300</v>
      </c>
      <c r="AJ627" t="s">
        <v>290</v>
      </c>
      <c r="AK627" s="159" t="s">
        <v>290</v>
      </c>
      <c r="CC627" s="4"/>
      <c r="CD627" s="51"/>
      <c r="CE627" s="51"/>
      <c r="CF627" s="51"/>
      <c r="CG627" s="51"/>
      <c r="CH627" s="51"/>
      <c r="CI627" s="51"/>
      <c r="CJ627" s="51"/>
      <c r="CK627" s="51"/>
      <c r="CO627" t="s">
        <v>4445</v>
      </c>
      <c r="CP627">
        <v>4.25</v>
      </c>
      <c r="CR627" t="s">
        <v>5827</v>
      </c>
      <c r="CS627" s="16" t="s">
        <v>290</v>
      </c>
      <c r="CT627" s="14">
        <v>300</v>
      </c>
      <c r="CU627" s="14">
        <v>4</v>
      </c>
      <c r="CV627" s="11">
        <v>12</v>
      </c>
      <c r="CW627" s="11" t="s">
        <v>5800</v>
      </c>
      <c r="CX627" s="103">
        <v>4</v>
      </c>
      <c r="CY627" s="11">
        <v>5.75</v>
      </c>
      <c r="CZ627" s="42">
        <v>0.875</v>
      </c>
      <c r="DA627" s="107">
        <v>300</v>
      </c>
      <c r="DB627" s="18">
        <v>10</v>
      </c>
      <c r="DC627" s="18">
        <v>1.25</v>
      </c>
      <c r="DD627" s="18">
        <v>6.1875</v>
      </c>
      <c r="DE627" s="11">
        <v>0.75</v>
      </c>
      <c r="DF627" s="11">
        <v>8</v>
      </c>
      <c r="DG627" s="11">
        <v>0.875</v>
      </c>
      <c r="DH627" s="11">
        <v>7.875</v>
      </c>
      <c r="DI627" s="42">
        <v>45</v>
      </c>
      <c r="DJ627" s="11">
        <v>54</v>
      </c>
      <c r="DK627" s="43" t="s">
        <v>5132</v>
      </c>
      <c r="DL627" s="90" t="s">
        <v>3796</v>
      </c>
      <c r="DM627" s="18">
        <v>0</v>
      </c>
      <c r="DN627" s="18" t="s">
        <v>5801</v>
      </c>
      <c r="DO627" t="s">
        <v>5090</v>
      </c>
      <c r="DP627">
        <v>255</v>
      </c>
      <c r="DQ627" t="s">
        <v>5799</v>
      </c>
      <c r="DR627" s="16" t="s">
        <v>290</v>
      </c>
    </row>
    <row r="628" spans="1:122" x14ac:dyDescent="0.35">
      <c r="A628" s="160" t="s">
        <v>716</v>
      </c>
      <c r="B628" s="2">
        <v>2</v>
      </c>
      <c r="C628" s="4" t="s">
        <v>273</v>
      </c>
      <c r="D628" s="4" t="s">
        <v>300</v>
      </c>
      <c r="E628" s="23" t="s">
        <v>717</v>
      </c>
      <c r="F628" s="2">
        <v>2.375</v>
      </c>
      <c r="G628" s="3">
        <v>1.5030000000000001</v>
      </c>
      <c r="H628" s="2">
        <v>0.436</v>
      </c>
      <c r="I628" s="2" t="s">
        <v>273</v>
      </c>
      <c r="J628" s="4">
        <v>4</v>
      </c>
      <c r="K628" s="23" t="s">
        <v>290</v>
      </c>
      <c r="L628" s="6" t="s">
        <v>300</v>
      </c>
      <c r="M628" s="4" t="s">
        <v>290</v>
      </c>
      <c r="N628" s="161" t="s">
        <v>290</v>
      </c>
      <c r="P628" s="18" t="s">
        <v>290</v>
      </c>
      <c r="Q628" s="18" t="s">
        <v>290</v>
      </c>
      <c r="S628" t="s">
        <v>290</v>
      </c>
      <c r="T628" t="s">
        <v>290</v>
      </c>
      <c r="V628" t="s">
        <v>290</v>
      </c>
      <c r="X628" s="160" t="s">
        <v>716</v>
      </c>
      <c r="Y628" s="2">
        <v>2</v>
      </c>
      <c r="Z628" s="4" t="s">
        <v>273</v>
      </c>
      <c r="AA628" s="4" t="s">
        <v>300</v>
      </c>
      <c r="AB628" s="23" t="s">
        <v>718</v>
      </c>
      <c r="AC628" s="2">
        <v>2.375</v>
      </c>
      <c r="AD628" s="3">
        <v>1.5030000000000001</v>
      </c>
      <c r="AE628" s="2">
        <v>0.436</v>
      </c>
      <c r="AF628" s="2" t="s">
        <v>273</v>
      </c>
      <c r="AG628" s="4">
        <v>4</v>
      </c>
      <c r="AH628" s="23" t="s">
        <v>290</v>
      </c>
      <c r="AI628" s="6" t="s">
        <v>300</v>
      </c>
      <c r="AJ628" s="4" t="s">
        <v>290</v>
      </c>
      <c r="AK628" s="161" t="s">
        <v>290</v>
      </c>
      <c r="CO628" t="s">
        <v>4446</v>
      </c>
      <c r="CP628">
        <v>4.25</v>
      </c>
      <c r="CR628" t="s">
        <v>5828</v>
      </c>
      <c r="CS628" s="16" t="s">
        <v>290</v>
      </c>
      <c r="CT628" s="14">
        <v>300</v>
      </c>
      <c r="CU628" s="14">
        <v>5</v>
      </c>
      <c r="CV628" s="11">
        <v>12</v>
      </c>
      <c r="CW628" s="11" t="s">
        <v>5800</v>
      </c>
      <c r="CX628" s="103">
        <v>5</v>
      </c>
      <c r="CY628" s="11">
        <v>7</v>
      </c>
      <c r="CZ628" s="42">
        <v>1</v>
      </c>
      <c r="DA628" s="107">
        <v>300</v>
      </c>
      <c r="DB628" s="18">
        <v>11</v>
      </c>
      <c r="DC628" s="18">
        <v>1.375</v>
      </c>
      <c r="DD628" s="18">
        <v>7.3125</v>
      </c>
      <c r="DE628" s="11">
        <v>0.75</v>
      </c>
      <c r="DF628" s="11">
        <v>8</v>
      </c>
      <c r="DG628" s="11">
        <v>0.875</v>
      </c>
      <c r="DH628" s="11">
        <v>9.25</v>
      </c>
      <c r="DI628" s="42">
        <v>45</v>
      </c>
      <c r="DJ628" s="11">
        <v>86</v>
      </c>
      <c r="DK628" s="43" t="s">
        <v>5134</v>
      </c>
      <c r="DL628" s="90" t="s">
        <v>3796</v>
      </c>
      <c r="DM628" s="18">
        <v>0</v>
      </c>
      <c r="DN628" s="18" t="s">
        <v>5801</v>
      </c>
      <c r="DO628" t="s">
        <v>5093</v>
      </c>
      <c r="DP628">
        <v>33023</v>
      </c>
      <c r="DQ628" t="s">
        <v>5799</v>
      </c>
      <c r="DR628" s="16" t="s">
        <v>290</v>
      </c>
    </row>
    <row r="629" spans="1:122" x14ac:dyDescent="0.35">
      <c r="A629" s="156" t="s">
        <v>719</v>
      </c>
      <c r="B629" s="11">
        <v>2.5</v>
      </c>
      <c r="C629" s="11">
        <v>5</v>
      </c>
      <c r="D629" t="s">
        <v>300</v>
      </c>
      <c r="E629" s="21" t="s">
        <v>290</v>
      </c>
      <c r="F629" s="11">
        <v>2.875</v>
      </c>
      <c r="G629" s="12">
        <v>2.7090000000000001</v>
      </c>
      <c r="H629" s="11">
        <v>8.3000000000000004E-2</v>
      </c>
      <c r="I629" t="s">
        <v>290</v>
      </c>
      <c r="J629" s="11">
        <v>5</v>
      </c>
      <c r="K629" s="21" t="s">
        <v>290</v>
      </c>
      <c r="L629" s="11" t="s">
        <v>300</v>
      </c>
      <c r="M629" t="s">
        <v>290</v>
      </c>
      <c r="N629" s="159" t="s">
        <v>290</v>
      </c>
      <c r="P629" s="18" t="s">
        <v>290</v>
      </c>
      <c r="Q629" s="18" t="s">
        <v>290</v>
      </c>
      <c r="S629" t="s">
        <v>290</v>
      </c>
      <c r="T629" t="s">
        <v>290</v>
      </c>
      <c r="V629" t="s">
        <v>290</v>
      </c>
      <c r="X629" s="156" t="s">
        <v>719</v>
      </c>
      <c r="Y629" s="11">
        <v>2.5</v>
      </c>
      <c r="Z629" s="11">
        <v>5</v>
      </c>
      <c r="AA629" t="s">
        <v>300</v>
      </c>
      <c r="AB629" s="21" t="s">
        <v>290</v>
      </c>
      <c r="AC629" s="11">
        <v>2.875</v>
      </c>
      <c r="AD629" s="12">
        <v>2.7090000000000001</v>
      </c>
      <c r="AE629" s="11">
        <v>8.3000000000000004E-2</v>
      </c>
      <c r="AF629" t="s">
        <v>290</v>
      </c>
      <c r="AG629" s="11">
        <v>5</v>
      </c>
      <c r="AH629" s="21" t="s">
        <v>290</v>
      </c>
      <c r="AI629" s="11" t="s">
        <v>300</v>
      </c>
      <c r="AJ629" t="s">
        <v>290</v>
      </c>
      <c r="AK629" s="159" t="s">
        <v>290</v>
      </c>
      <c r="CO629" t="s">
        <v>4447</v>
      </c>
      <c r="CP629">
        <v>4.75</v>
      </c>
      <c r="CR629" t="s">
        <v>5829</v>
      </c>
      <c r="CS629" s="16" t="s">
        <v>290</v>
      </c>
      <c r="CT629" s="14">
        <v>300</v>
      </c>
      <c r="CU629" s="14">
        <v>6</v>
      </c>
      <c r="CV629" s="11">
        <v>12</v>
      </c>
      <c r="CW629" s="11" t="s">
        <v>5800</v>
      </c>
      <c r="CX629" s="103">
        <v>6</v>
      </c>
      <c r="CY629" s="11">
        <v>8.125</v>
      </c>
      <c r="CZ629" s="42">
        <v>1.0625</v>
      </c>
      <c r="DA629" s="107">
        <v>300</v>
      </c>
      <c r="DB629" s="18">
        <v>12.5</v>
      </c>
      <c r="DC629" s="18">
        <v>1.4375</v>
      </c>
      <c r="DD629" s="18">
        <v>8.5</v>
      </c>
      <c r="DE629" s="11">
        <v>0.75</v>
      </c>
      <c r="DF629" s="11">
        <v>12</v>
      </c>
      <c r="DG629" s="11">
        <v>0.875</v>
      </c>
      <c r="DH629" s="11">
        <v>10.625</v>
      </c>
      <c r="DI629" s="42">
        <v>30</v>
      </c>
      <c r="DJ629" s="11">
        <v>108</v>
      </c>
      <c r="DK629" s="43" t="s">
        <v>5136</v>
      </c>
      <c r="DL629" s="90" t="s">
        <v>3796</v>
      </c>
      <c r="DM629" s="18">
        <v>0</v>
      </c>
      <c r="DN629" s="18" t="s">
        <v>5801</v>
      </c>
      <c r="DO629" t="s">
        <v>5078</v>
      </c>
      <c r="DP629">
        <v>1262987</v>
      </c>
      <c r="DQ629" t="s">
        <v>5799</v>
      </c>
      <c r="DR629" s="16" t="s">
        <v>290</v>
      </c>
    </row>
    <row r="630" spans="1:122" x14ac:dyDescent="0.35">
      <c r="A630" s="156" t="s">
        <v>720</v>
      </c>
      <c r="B630" s="11">
        <v>2.5</v>
      </c>
      <c r="C630" s="11">
        <v>10</v>
      </c>
      <c r="D630" t="s">
        <v>300</v>
      </c>
      <c r="E630" s="21" t="s">
        <v>290</v>
      </c>
      <c r="F630" s="11">
        <v>2.875</v>
      </c>
      <c r="G630" s="12">
        <v>2.6349999999999998</v>
      </c>
      <c r="H630" s="11">
        <v>0.12</v>
      </c>
      <c r="I630" t="s">
        <v>290</v>
      </c>
      <c r="J630" s="11">
        <v>10</v>
      </c>
      <c r="K630" s="21" t="s">
        <v>290</v>
      </c>
      <c r="L630" s="11" t="s">
        <v>300</v>
      </c>
      <c r="M630" t="s">
        <v>290</v>
      </c>
      <c r="N630" s="159" t="s">
        <v>290</v>
      </c>
      <c r="P630" s="18" t="s">
        <v>290</v>
      </c>
      <c r="Q630" s="18" t="s">
        <v>290</v>
      </c>
      <c r="S630" t="s">
        <v>290</v>
      </c>
      <c r="T630" t="s">
        <v>290</v>
      </c>
      <c r="V630" t="s">
        <v>290</v>
      </c>
      <c r="X630" s="156" t="s">
        <v>720</v>
      </c>
      <c r="Y630" s="11">
        <v>2.5</v>
      </c>
      <c r="Z630" s="11">
        <v>10</v>
      </c>
      <c r="AA630" t="s">
        <v>300</v>
      </c>
      <c r="AB630" s="21" t="s">
        <v>290</v>
      </c>
      <c r="AC630" s="11">
        <v>2.875</v>
      </c>
      <c r="AD630" s="12">
        <v>2.6349999999999998</v>
      </c>
      <c r="AE630" s="11">
        <v>0.12</v>
      </c>
      <c r="AF630" t="s">
        <v>290</v>
      </c>
      <c r="AG630" s="11">
        <v>10</v>
      </c>
      <c r="AH630" s="21" t="s">
        <v>290</v>
      </c>
      <c r="AI630" s="11" t="s">
        <v>300</v>
      </c>
      <c r="AJ630" t="s">
        <v>290</v>
      </c>
      <c r="AK630" s="159" t="s">
        <v>290</v>
      </c>
      <c r="CO630" t="s">
        <v>4448</v>
      </c>
      <c r="CP630">
        <v>4.75</v>
      </c>
      <c r="CR630" t="s">
        <v>5830</v>
      </c>
      <c r="CS630" s="16" t="s">
        <v>290</v>
      </c>
      <c r="CT630" s="14">
        <v>300</v>
      </c>
      <c r="CU630" s="14">
        <v>8</v>
      </c>
      <c r="CV630" s="11">
        <v>12</v>
      </c>
      <c r="CW630" s="11" t="s">
        <v>5800</v>
      </c>
      <c r="CX630" s="103">
        <v>8</v>
      </c>
      <c r="CY630" s="11">
        <v>10.25</v>
      </c>
      <c r="CZ630" s="42">
        <v>1.125</v>
      </c>
      <c r="DA630" s="107">
        <v>300</v>
      </c>
      <c r="DB630" s="18">
        <v>15</v>
      </c>
      <c r="DC630" s="18">
        <v>1.625</v>
      </c>
      <c r="DD630" s="18">
        <v>10.625</v>
      </c>
      <c r="DE630" s="11">
        <v>0.875</v>
      </c>
      <c r="DF630" s="11">
        <v>12</v>
      </c>
      <c r="DG630" s="11">
        <v>1</v>
      </c>
      <c r="DH630" s="11">
        <v>13</v>
      </c>
      <c r="DI630" s="42">
        <v>30</v>
      </c>
      <c r="DJ630" s="11">
        <v>150</v>
      </c>
      <c r="DK630" s="43" t="s">
        <v>5138</v>
      </c>
      <c r="DL630" s="90" t="s">
        <v>3796</v>
      </c>
      <c r="DM630" s="18">
        <v>0</v>
      </c>
      <c r="DN630" s="18" t="s">
        <v>5801</v>
      </c>
      <c r="DO630" t="s">
        <v>5098</v>
      </c>
      <c r="DP630">
        <v>65535</v>
      </c>
      <c r="DQ630" t="s">
        <v>5799</v>
      </c>
      <c r="DR630" s="16" t="s">
        <v>290</v>
      </c>
    </row>
    <row r="631" spans="1:122" x14ac:dyDescent="0.35">
      <c r="A631" s="158" t="s">
        <v>721</v>
      </c>
      <c r="B631" s="11">
        <v>2.5</v>
      </c>
      <c r="C631">
        <v>40</v>
      </c>
      <c r="D631" t="s">
        <v>300</v>
      </c>
      <c r="E631" s="21" t="s">
        <v>290</v>
      </c>
      <c r="F631" s="11">
        <v>2.875</v>
      </c>
      <c r="G631" s="12">
        <v>2.4689999999999999</v>
      </c>
      <c r="H631" s="11">
        <v>0.20300000000000001</v>
      </c>
      <c r="I631" t="s">
        <v>290</v>
      </c>
      <c r="J631">
        <v>40</v>
      </c>
      <c r="K631" s="21" t="s">
        <v>290</v>
      </c>
      <c r="L631" s="1" t="s">
        <v>300</v>
      </c>
      <c r="M631" t="s">
        <v>290</v>
      </c>
      <c r="N631" s="159" t="s">
        <v>290</v>
      </c>
      <c r="P631" s="18" t="s">
        <v>290</v>
      </c>
      <c r="Q631" s="18" t="s">
        <v>290</v>
      </c>
      <c r="S631" t="s">
        <v>290</v>
      </c>
      <c r="T631" t="s">
        <v>290</v>
      </c>
      <c r="V631" t="s">
        <v>290</v>
      </c>
      <c r="X631" s="158" t="s">
        <v>721</v>
      </c>
      <c r="Y631" s="11">
        <v>2.5</v>
      </c>
      <c r="Z631">
        <v>40</v>
      </c>
      <c r="AA631" t="s">
        <v>300</v>
      </c>
      <c r="AB631" s="21" t="s">
        <v>290</v>
      </c>
      <c r="AC631" s="11">
        <v>2.875</v>
      </c>
      <c r="AD631" s="12">
        <v>2.4689999999999999</v>
      </c>
      <c r="AE631" s="11">
        <v>0.20300000000000001</v>
      </c>
      <c r="AF631" t="s">
        <v>290</v>
      </c>
      <c r="AG631">
        <v>40</v>
      </c>
      <c r="AH631" s="21" t="s">
        <v>290</v>
      </c>
      <c r="AI631" s="1" t="s">
        <v>300</v>
      </c>
      <c r="AJ631" t="s">
        <v>290</v>
      </c>
      <c r="AK631" s="159" t="s">
        <v>290</v>
      </c>
      <c r="CO631" t="s">
        <v>4449</v>
      </c>
      <c r="CP631">
        <v>4.75</v>
      </c>
      <c r="CR631" t="s">
        <v>5831</v>
      </c>
      <c r="CS631" s="16" t="s">
        <v>290</v>
      </c>
      <c r="CT631" s="14">
        <v>300</v>
      </c>
      <c r="CU631" s="14">
        <v>10</v>
      </c>
      <c r="CV631" s="11">
        <v>12</v>
      </c>
      <c r="CW631" s="11" t="s">
        <v>5800</v>
      </c>
      <c r="CX631" s="103">
        <v>10</v>
      </c>
      <c r="CY631" s="11">
        <v>12.625</v>
      </c>
      <c r="CZ631" s="42">
        <v>1.3125</v>
      </c>
      <c r="DA631" s="107">
        <v>300</v>
      </c>
      <c r="DB631" s="18">
        <v>17.5</v>
      </c>
      <c r="DC631" s="18">
        <v>1.875</v>
      </c>
      <c r="DD631" s="18">
        <v>12.75</v>
      </c>
      <c r="DE631" s="11">
        <v>1</v>
      </c>
      <c r="DF631" s="11">
        <v>16</v>
      </c>
      <c r="DG631" s="11">
        <v>1.125</v>
      </c>
      <c r="DH631" s="11">
        <v>15.25</v>
      </c>
      <c r="DI631" s="42">
        <v>22.5</v>
      </c>
      <c r="DJ631" s="11">
        <v>218</v>
      </c>
      <c r="DK631" s="43" t="s">
        <v>5140</v>
      </c>
      <c r="DL631" s="90" t="s">
        <v>3796</v>
      </c>
      <c r="DM631" s="18">
        <v>0</v>
      </c>
      <c r="DN631" s="18" t="s">
        <v>5801</v>
      </c>
      <c r="DO631" t="s">
        <v>5069</v>
      </c>
      <c r="DP631">
        <v>65280</v>
      </c>
      <c r="DQ631" t="s">
        <v>5799</v>
      </c>
      <c r="DR631" s="16" t="s">
        <v>290</v>
      </c>
    </row>
    <row r="632" spans="1:122" x14ac:dyDescent="0.35">
      <c r="A632" s="158" t="s">
        <v>6744</v>
      </c>
      <c r="B632" s="11">
        <v>2.5</v>
      </c>
      <c r="C632" t="s">
        <v>6422</v>
      </c>
      <c r="D632" t="s">
        <v>300</v>
      </c>
      <c r="E632" s="21" t="s">
        <v>290</v>
      </c>
      <c r="F632" s="11">
        <v>2.875</v>
      </c>
      <c r="G632" s="12">
        <v>2.4689999999999999</v>
      </c>
      <c r="H632" s="11">
        <v>0.20300000000000001</v>
      </c>
      <c r="I632" t="s">
        <v>6422</v>
      </c>
      <c r="J632">
        <v>1</v>
      </c>
      <c r="K632" s="21" t="s">
        <v>290</v>
      </c>
      <c r="L632" s="1" t="s">
        <v>300</v>
      </c>
      <c r="M632" t="s">
        <v>290</v>
      </c>
      <c r="N632" s="159" t="s">
        <v>290</v>
      </c>
      <c r="P632" s="18" t="s">
        <v>290</v>
      </c>
      <c r="Q632" s="18" t="s">
        <v>290</v>
      </c>
      <c r="S632" t="s">
        <v>290</v>
      </c>
      <c r="T632" t="s">
        <v>290</v>
      </c>
      <c r="V632" t="s">
        <v>290</v>
      </c>
      <c r="X632" s="158" t="s">
        <v>6744</v>
      </c>
      <c r="Y632" s="11">
        <v>2.5</v>
      </c>
      <c r="Z632" t="s">
        <v>6422</v>
      </c>
      <c r="AA632" t="s">
        <v>300</v>
      </c>
      <c r="AB632" s="21" t="s">
        <v>290</v>
      </c>
      <c r="AC632" s="11">
        <v>2.875</v>
      </c>
      <c r="AD632" s="12">
        <v>2.4689999999999999</v>
      </c>
      <c r="AE632" s="11">
        <v>0.20300000000000001</v>
      </c>
      <c r="AF632" t="s">
        <v>6422</v>
      </c>
      <c r="AG632">
        <v>1</v>
      </c>
      <c r="AH632" s="21" t="s">
        <v>290</v>
      </c>
      <c r="AI632" s="1" t="s">
        <v>300</v>
      </c>
      <c r="AJ632" t="s">
        <v>290</v>
      </c>
      <c r="AK632" s="159" t="s">
        <v>290</v>
      </c>
      <c r="CO632" t="s">
        <v>4450</v>
      </c>
      <c r="CP632">
        <v>4.75</v>
      </c>
      <c r="CR632" t="s">
        <v>5832</v>
      </c>
      <c r="CS632" s="16" t="s">
        <v>290</v>
      </c>
      <c r="CT632" s="14">
        <v>300</v>
      </c>
      <c r="CU632" s="14">
        <v>12</v>
      </c>
      <c r="CV632" s="11">
        <v>12</v>
      </c>
      <c r="CW632" s="11" t="s">
        <v>5800</v>
      </c>
      <c r="CX632" s="103">
        <v>12</v>
      </c>
      <c r="CY632" s="11">
        <v>14.75</v>
      </c>
      <c r="CZ632" s="42">
        <v>1.375</v>
      </c>
      <c r="DA632" s="107">
        <v>300</v>
      </c>
      <c r="DB632" s="18">
        <v>20.5</v>
      </c>
      <c r="DC632" s="18">
        <v>2</v>
      </c>
      <c r="DD632" s="18">
        <v>15</v>
      </c>
      <c r="DE632" s="11">
        <v>1.125</v>
      </c>
      <c r="DF632" s="11">
        <v>16</v>
      </c>
      <c r="DG632" s="11">
        <v>1.25</v>
      </c>
      <c r="DH632" s="11">
        <v>17.75</v>
      </c>
      <c r="DI632" s="42">
        <v>22.5</v>
      </c>
      <c r="DJ632" s="11">
        <v>289</v>
      </c>
      <c r="DK632" s="43" t="s">
        <v>5142</v>
      </c>
      <c r="DL632" s="90" t="s">
        <v>3796</v>
      </c>
      <c r="DM632" s="18">
        <v>0</v>
      </c>
      <c r="DN632" s="18" t="s">
        <v>5801</v>
      </c>
      <c r="DO632" t="s">
        <v>5072</v>
      </c>
      <c r="DP632">
        <v>12800</v>
      </c>
      <c r="DQ632" t="s">
        <v>5799</v>
      </c>
      <c r="DR632" s="16" t="s">
        <v>290</v>
      </c>
    </row>
    <row r="633" spans="1:122" x14ac:dyDescent="0.35">
      <c r="A633" s="158" t="s">
        <v>722</v>
      </c>
      <c r="B633" s="11">
        <v>2.5</v>
      </c>
      <c r="C633">
        <v>80</v>
      </c>
      <c r="D633" t="s">
        <v>300</v>
      </c>
      <c r="E633" s="21" t="s">
        <v>290</v>
      </c>
      <c r="F633" s="11">
        <v>2.875</v>
      </c>
      <c r="G633" s="12">
        <v>2.323</v>
      </c>
      <c r="H633" s="11">
        <v>0.27600000000000002</v>
      </c>
      <c r="I633" t="s">
        <v>290</v>
      </c>
      <c r="J633">
        <v>80</v>
      </c>
      <c r="K633" s="21" t="s">
        <v>290</v>
      </c>
      <c r="L633" s="1" t="s">
        <v>300</v>
      </c>
      <c r="M633" t="s">
        <v>290</v>
      </c>
      <c r="N633" s="159" t="s">
        <v>290</v>
      </c>
      <c r="P633" s="18" t="s">
        <v>290</v>
      </c>
      <c r="Q633" s="18" t="s">
        <v>290</v>
      </c>
      <c r="S633" t="s">
        <v>290</v>
      </c>
      <c r="T633" t="s">
        <v>290</v>
      </c>
      <c r="V633" t="s">
        <v>290</v>
      </c>
      <c r="X633" s="158" t="s">
        <v>722</v>
      </c>
      <c r="Y633" s="11">
        <v>2.5</v>
      </c>
      <c r="Z633">
        <v>80</v>
      </c>
      <c r="AA633" t="s">
        <v>300</v>
      </c>
      <c r="AB633" s="21" t="s">
        <v>290</v>
      </c>
      <c r="AC633" s="11">
        <v>2.875</v>
      </c>
      <c r="AD633" s="12">
        <v>2.323</v>
      </c>
      <c r="AE633" s="11">
        <v>0.27600000000000002</v>
      </c>
      <c r="AF633" t="s">
        <v>290</v>
      </c>
      <c r="AG633">
        <v>80</v>
      </c>
      <c r="AH633" s="21" t="s">
        <v>290</v>
      </c>
      <c r="AI633" s="1" t="s">
        <v>300</v>
      </c>
      <c r="AJ633" t="s">
        <v>290</v>
      </c>
      <c r="AK633" s="159" t="s">
        <v>290</v>
      </c>
      <c r="CO633" t="s">
        <v>4451</v>
      </c>
      <c r="CP633">
        <v>4.75</v>
      </c>
      <c r="CR633" t="s">
        <v>5833</v>
      </c>
      <c r="CS633" s="16" t="s">
        <v>290</v>
      </c>
      <c r="CT633" s="14">
        <v>300</v>
      </c>
      <c r="CU633" s="14">
        <v>14</v>
      </c>
      <c r="CV633" s="11">
        <v>12</v>
      </c>
      <c r="CW633" s="11" t="s">
        <v>5800</v>
      </c>
      <c r="CX633" s="103">
        <v>14</v>
      </c>
      <c r="CY633" s="11">
        <v>16.75</v>
      </c>
      <c r="CZ633" s="42">
        <v>1.375</v>
      </c>
      <c r="DA633" s="107">
        <v>300</v>
      </c>
      <c r="DB633" s="18">
        <v>23</v>
      </c>
      <c r="DC633" s="18">
        <v>2.125</v>
      </c>
      <c r="DD633" s="18">
        <v>16.25</v>
      </c>
      <c r="DE633" s="11">
        <v>1.125</v>
      </c>
      <c r="DF633" s="11">
        <v>20</v>
      </c>
      <c r="DG633" s="11">
        <v>1.25</v>
      </c>
      <c r="DH633" s="11">
        <v>20.25</v>
      </c>
      <c r="DI633" s="42">
        <v>18</v>
      </c>
      <c r="DJ633" s="11">
        <v>342</v>
      </c>
      <c r="DK633" s="43" t="s">
        <v>5144</v>
      </c>
      <c r="DL633" s="90" t="s">
        <v>3796</v>
      </c>
      <c r="DM633" s="18">
        <v>0</v>
      </c>
      <c r="DN633" s="18" t="s">
        <v>5801</v>
      </c>
      <c r="DO633" t="s">
        <v>5105</v>
      </c>
      <c r="DP633">
        <v>16711680</v>
      </c>
      <c r="DQ633" t="s">
        <v>5799</v>
      </c>
      <c r="DR633" s="16" t="s">
        <v>290</v>
      </c>
    </row>
    <row r="634" spans="1:122" x14ac:dyDescent="0.35">
      <c r="A634" s="158" t="s">
        <v>723</v>
      </c>
      <c r="B634" s="11">
        <v>2.5</v>
      </c>
      <c r="C634" s="11">
        <v>160</v>
      </c>
      <c r="D634" t="s">
        <v>300</v>
      </c>
      <c r="E634" s="21" t="s">
        <v>290</v>
      </c>
      <c r="F634" s="11">
        <v>2.875</v>
      </c>
      <c r="G634" s="12">
        <v>2.125</v>
      </c>
      <c r="H634" s="11">
        <v>0.375</v>
      </c>
      <c r="I634" t="s">
        <v>290</v>
      </c>
      <c r="J634" s="11">
        <v>160</v>
      </c>
      <c r="K634" s="21" t="s">
        <v>290</v>
      </c>
      <c r="L634" s="1" t="s">
        <v>300</v>
      </c>
      <c r="M634" t="s">
        <v>290</v>
      </c>
      <c r="N634" s="159" t="s">
        <v>290</v>
      </c>
      <c r="P634" s="18" t="s">
        <v>290</v>
      </c>
      <c r="Q634" s="18" t="s">
        <v>290</v>
      </c>
      <c r="S634" t="s">
        <v>290</v>
      </c>
      <c r="T634" t="s">
        <v>290</v>
      </c>
      <c r="V634" t="s">
        <v>290</v>
      </c>
      <c r="X634" s="158" t="s">
        <v>723</v>
      </c>
      <c r="Y634" s="11">
        <v>2.5</v>
      </c>
      <c r="Z634" s="11">
        <v>160</v>
      </c>
      <c r="AA634" t="s">
        <v>300</v>
      </c>
      <c r="AB634" s="21" t="s">
        <v>290</v>
      </c>
      <c r="AC634" s="11">
        <v>2.875</v>
      </c>
      <c r="AD634" s="12">
        <v>2.125</v>
      </c>
      <c r="AE634" s="11">
        <v>0.375</v>
      </c>
      <c r="AF634" t="s">
        <v>290</v>
      </c>
      <c r="AG634" s="11">
        <v>160</v>
      </c>
      <c r="AH634" s="21" t="s">
        <v>290</v>
      </c>
      <c r="AI634" s="1" t="s">
        <v>300</v>
      </c>
      <c r="AJ634" t="s">
        <v>290</v>
      </c>
      <c r="AK634" s="159" t="s">
        <v>290</v>
      </c>
      <c r="CO634" t="s">
        <v>4452</v>
      </c>
      <c r="CP634">
        <v>4.75</v>
      </c>
      <c r="CR634" t="s">
        <v>5834</v>
      </c>
      <c r="CS634" s="16" t="s">
        <v>290</v>
      </c>
      <c r="CT634" s="14">
        <v>300</v>
      </c>
      <c r="CU634" s="14">
        <v>16</v>
      </c>
      <c r="CV634" s="11">
        <v>12</v>
      </c>
      <c r="CW634" s="11" t="s">
        <v>5800</v>
      </c>
      <c r="CX634" s="103">
        <v>16</v>
      </c>
      <c r="CY634" s="11">
        <v>19</v>
      </c>
      <c r="CZ634" s="42">
        <v>1.5</v>
      </c>
      <c r="DA634" s="107">
        <v>300</v>
      </c>
      <c r="DB634" s="18">
        <v>25.5</v>
      </c>
      <c r="DC634" s="18">
        <v>2.25</v>
      </c>
      <c r="DD634" s="18">
        <v>18.5</v>
      </c>
      <c r="DE634" s="11">
        <v>1.25</v>
      </c>
      <c r="DF634" s="11">
        <v>20</v>
      </c>
      <c r="DG634" s="11">
        <v>1.375</v>
      </c>
      <c r="DH634" s="11">
        <v>22.5</v>
      </c>
      <c r="DI634" s="42">
        <v>18</v>
      </c>
      <c r="DJ634" s="11">
        <v>426</v>
      </c>
      <c r="DK634" s="43" t="s">
        <v>5146</v>
      </c>
      <c r="DL634" s="90" t="s">
        <v>3796</v>
      </c>
      <c r="DM634" s="18">
        <v>0</v>
      </c>
      <c r="DN634" s="18" t="s">
        <v>5801</v>
      </c>
      <c r="DO634" t="s">
        <v>5108</v>
      </c>
      <c r="DP634">
        <v>16776960</v>
      </c>
      <c r="DQ634" t="s">
        <v>5799</v>
      </c>
      <c r="DR634" s="16" t="s">
        <v>290</v>
      </c>
    </row>
    <row r="635" spans="1:122" x14ac:dyDescent="0.35">
      <c r="A635" s="158" t="s">
        <v>724</v>
      </c>
      <c r="B635" s="11">
        <v>2.5</v>
      </c>
      <c r="C635" s="11" t="s">
        <v>272</v>
      </c>
      <c r="D635" t="s">
        <v>300</v>
      </c>
      <c r="E635" s="21" t="s">
        <v>290</v>
      </c>
      <c r="F635" s="11">
        <v>2.875</v>
      </c>
      <c r="G635" s="12">
        <v>2.323</v>
      </c>
      <c r="H635" s="11">
        <v>0.27600000000000002</v>
      </c>
      <c r="I635" t="s">
        <v>272</v>
      </c>
      <c r="J635" s="11">
        <v>2</v>
      </c>
      <c r="K635" s="21" t="s">
        <v>290</v>
      </c>
      <c r="L635" s="1" t="s">
        <v>300</v>
      </c>
      <c r="M635" t="s">
        <v>290</v>
      </c>
      <c r="N635" s="159" t="s">
        <v>290</v>
      </c>
      <c r="P635" s="18" t="s">
        <v>290</v>
      </c>
      <c r="Q635" s="18" t="s">
        <v>290</v>
      </c>
      <c r="S635" t="s">
        <v>290</v>
      </c>
      <c r="T635" t="s">
        <v>290</v>
      </c>
      <c r="V635" t="s">
        <v>290</v>
      </c>
      <c r="X635" s="158" t="s">
        <v>724</v>
      </c>
      <c r="Y635" s="11">
        <v>2.5</v>
      </c>
      <c r="Z635" s="11" t="s">
        <v>272</v>
      </c>
      <c r="AA635" t="s">
        <v>300</v>
      </c>
      <c r="AB635" s="21" t="s">
        <v>290</v>
      </c>
      <c r="AC635" s="11">
        <v>2.875</v>
      </c>
      <c r="AD635" s="12">
        <v>2.323</v>
      </c>
      <c r="AE635" s="11">
        <v>0.27600000000000002</v>
      </c>
      <c r="AF635" t="s">
        <v>272</v>
      </c>
      <c r="AG635" s="11">
        <v>2</v>
      </c>
      <c r="AH635" s="21" t="s">
        <v>290</v>
      </c>
      <c r="AI635" s="1" t="s">
        <v>300</v>
      </c>
      <c r="AJ635" t="s">
        <v>290</v>
      </c>
      <c r="AK635" s="159" t="s">
        <v>290</v>
      </c>
      <c r="CO635" t="s">
        <v>4453</v>
      </c>
      <c r="CP635">
        <v>4.75</v>
      </c>
      <c r="CR635" t="s">
        <v>5835</v>
      </c>
      <c r="CS635" s="16" t="s">
        <v>290</v>
      </c>
      <c r="CT635" s="14">
        <v>300</v>
      </c>
      <c r="CU635" s="14">
        <v>18</v>
      </c>
      <c r="CV635" s="11">
        <v>12</v>
      </c>
      <c r="CW635" s="11" t="s">
        <v>5800</v>
      </c>
      <c r="CX635" s="103">
        <v>18</v>
      </c>
      <c r="CY635" s="11">
        <v>21</v>
      </c>
      <c r="CZ635" s="42">
        <v>1.5</v>
      </c>
      <c r="DA635" s="107">
        <v>300</v>
      </c>
      <c r="DB635" s="18">
        <v>28</v>
      </c>
      <c r="DC635" s="18">
        <v>2.375</v>
      </c>
      <c r="DD635" s="18">
        <v>21</v>
      </c>
      <c r="DE635" s="11">
        <v>1.25</v>
      </c>
      <c r="DF635" s="11">
        <v>24</v>
      </c>
      <c r="DG635" s="11">
        <v>1.375</v>
      </c>
      <c r="DH635" s="11">
        <v>24.75</v>
      </c>
      <c r="DI635" s="42">
        <v>15</v>
      </c>
      <c r="DJ635" s="11">
        <v>493</v>
      </c>
      <c r="DK635" s="43" t="s">
        <v>5148</v>
      </c>
      <c r="DL635" s="90" t="s">
        <v>3796</v>
      </c>
      <c r="DM635" s="18">
        <v>0</v>
      </c>
      <c r="DN635" s="18" t="s">
        <v>5801</v>
      </c>
      <c r="DO635" t="s">
        <v>5111</v>
      </c>
      <c r="DP635">
        <v>16711935</v>
      </c>
      <c r="DQ635" t="s">
        <v>5799</v>
      </c>
      <c r="DR635" s="16" t="s">
        <v>290</v>
      </c>
    </row>
    <row r="636" spans="1:122" x14ac:dyDescent="0.35">
      <c r="A636" s="160" t="s">
        <v>725</v>
      </c>
      <c r="B636" s="2">
        <v>2.5</v>
      </c>
      <c r="C636" s="4" t="s">
        <v>273</v>
      </c>
      <c r="D636" s="4" t="s">
        <v>300</v>
      </c>
      <c r="E636" s="23" t="s">
        <v>290</v>
      </c>
      <c r="F636" s="2">
        <v>2.875</v>
      </c>
      <c r="G636" s="3">
        <v>1.7709999999999999</v>
      </c>
      <c r="H636" s="2">
        <v>0.55200000000000005</v>
      </c>
      <c r="I636" s="2" t="s">
        <v>273</v>
      </c>
      <c r="J636" s="4">
        <v>4</v>
      </c>
      <c r="K636" s="23" t="s">
        <v>290</v>
      </c>
      <c r="L636" s="6" t="s">
        <v>300</v>
      </c>
      <c r="M636" s="4" t="s">
        <v>290</v>
      </c>
      <c r="N636" s="161" t="s">
        <v>290</v>
      </c>
      <c r="P636" s="18" t="s">
        <v>290</v>
      </c>
      <c r="Q636" s="18" t="s">
        <v>290</v>
      </c>
      <c r="S636" t="s">
        <v>290</v>
      </c>
      <c r="T636" t="s">
        <v>290</v>
      </c>
      <c r="V636" t="s">
        <v>290</v>
      </c>
      <c r="X636" s="160" t="s">
        <v>725</v>
      </c>
      <c r="Y636" s="2">
        <v>2.5</v>
      </c>
      <c r="Z636" s="4" t="s">
        <v>273</v>
      </c>
      <c r="AA636" s="4" t="s">
        <v>300</v>
      </c>
      <c r="AB636" s="23" t="s">
        <v>290</v>
      </c>
      <c r="AC636" s="2">
        <v>2.875</v>
      </c>
      <c r="AD636" s="3">
        <v>1.7709999999999999</v>
      </c>
      <c r="AE636" s="2">
        <v>0.55200000000000005</v>
      </c>
      <c r="AF636" s="2" t="s">
        <v>273</v>
      </c>
      <c r="AG636" s="4">
        <v>4</v>
      </c>
      <c r="AH636" s="23" t="s">
        <v>290</v>
      </c>
      <c r="AI636" s="6" t="s">
        <v>300</v>
      </c>
      <c r="AJ636" s="4" t="s">
        <v>290</v>
      </c>
      <c r="AK636" s="161" t="s">
        <v>290</v>
      </c>
      <c r="CO636" t="s">
        <v>4454</v>
      </c>
      <c r="CP636">
        <v>4.75</v>
      </c>
      <c r="CR636" t="s">
        <v>5836</v>
      </c>
      <c r="CS636" s="16" t="s">
        <v>290</v>
      </c>
      <c r="CT636" s="14">
        <v>300</v>
      </c>
      <c r="CU636" s="14">
        <v>20</v>
      </c>
      <c r="CV636" s="11">
        <v>12</v>
      </c>
      <c r="CW636" s="11" t="s">
        <v>5800</v>
      </c>
      <c r="CX636" s="103">
        <v>20</v>
      </c>
      <c r="CY636" s="11">
        <v>23.125</v>
      </c>
      <c r="CZ636" s="42">
        <v>1.5625</v>
      </c>
      <c r="DA636" s="107">
        <v>300</v>
      </c>
      <c r="DB636" s="18">
        <v>30.5</v>
      </c>
      <c r="DC636" s="18">
        <v>2.5</v>
      </c>
      <c r="DD636" s="18">
        <v>23</v>
      </c>
      <c r="DE636" s="11">
        <v>1.25</v>
      </c>
      <c r="DF636" s="11">
        <v>24</v>
      </c>
      <c r="DG636" s="11">
        <v>1.375</v>
      </c>
      <c r="DH636" s="11">
        <v>27</v>
      </c>
      <c r="DI636" s="42">
        <v>15</v>
      </c>
      <c r="DJ636" s="11">
        <v>575</v>
      </c>
      <c r="DK636" s="43" t="s">
        <v>5150</v>
      </c>
      <c r="DL636" s="90" t="s">
        <v>3796</v>
      </c>
      <c r="DM636" s="18">
        <v>0</v>
      </c>
      <c r="DN636" s="18" t="s">
        <v>5801</v>
      </c>
      <c r="DO636" t="s">
        <v>5114</v>
      </c>
      <c r="DP636">
        <v>16744703</v>
      </c>
      <c r="DQ636" t="s">
        <v>5799</v>
      </c>
      <c r="DR636" s="16" t="s">
        <v>290</v>
      </c>
    </row>
    <row r="637" spans="1:122" x14ac:dyDescent="0.35">
      <c r="A637" s="156" t="s">
        <v>726</v>
      </c>
      <c r="B637" s="11">
        <v>3.0000000000000004</v>
      </c>
      <c r="C637" s="11">
        <v>5</v>
      </c>
      <c r="D637" t="s">
        <v>300</v>
      </c>
      <c r="E637" s="21" t="s">
        <v>290</v>
      </c>
      <c r="F637" s="11">
        <v>3.5</v>
      </c>
      <c r="G637" s="12">
        <v>3.3340000000000001</v>
      </c>
      <c r="H637" s="11">
        <v>8.3000000000000004E-2</v>
      </c>
      <c r="I637" t="s">
        <v>290</v>
      </c>
      <c r="J637" s="11">
        <v>5</v>
      </c>
      <c r="K637" s="21" t="s">
        <v>290</v>
      </c>
      <c r="L637" s="11" t="s">
        <v>300</v>
      </c>
      <c r="M637" t="s">
        <v>290</v>
      </c>
      <c r="N637" s="159" t="s">
        <v>290</v>
      </c>
      <c r="P637" s="18" t="s">
        <v>290</v>
      </c>
      <c r="Q637" s="18" t="s">
        <v>290</v>
      </c>
      <c r="S637" t="s">
        <v>290</v>
      </c>
      <c r="T637" t="s">
        <v>290</v>
      </c>
      <c r="V637" t="s">
        <v>290</v>
      </c>
      <c r="X637" s="156" t="s">
        <v>726</v>
      </c>
      <c r="Y637" s="11">
        <v>3.0000000000000004</v>
      </c>
      <c r="Z637" s="11">
        <v>5</v>
      </c>
      <c r="AA637" t="s">
        <v>300</v>
      </c>
      <c r="AB637" s="21" t="s">
        <v>290</v>
      </c>
      <c r="AC637" s="11">
        <v>3.5</v>
      </c>
      <c r="AD637" s="12">
        <v>3.3340000000000001</v>
      </c>
      <c r="AE637" s="11">
        <v>8.3000000000000004E-2</v>
      </c>
      <c r="AF637" t="s">
        <v>290</v>
      </c>
      <c r="AG637" s="11">
        <v>5</v>
      </c>
      <c r="AH637" s="21" t="s">
        <v>290</v>
      </c>
      <c r="AI637" s="11" t="s">
        <v>300</v>
      </c>
      <c r="AJ637" t="s">
        <v>290</v>
      </c>
      <c r="AK637" s="159" t="s">
        <v>290</v>
      </c>
      <c r="CO637" t="s">
        <v>4455</v>
      </c>
      <c r="CP637">
        <v>4.87</v>
      </c>
      <c r="CR637" t="s">
        <v>5837</v>
      </c>
      <c r="CS637" s="16" t="s">
        <v>290</v>
      </c>
      <c r="CT637" s="14">
        <v>300</v>
      </c>
      <c r="CU637" s="14">
        <v>24</v>
      </c>
      <c r="CV637" s="11">
        <v>12</v>
      </c>
      <c r="CW637" s="11" t="s">
        <v>5800</v>
      </c>
      <c r="CX637" s="103">
        <v>24</v>
      </c>
      <c r="CY637" s="11">
        <v>27.625</v>
      </c>
      <c r="CZ637" s="42">
        <v>1.8125</v>
      </c>
      <c r="DA637" s="107">
        <v>300</v>
      </c>
      <c r="DB637" s="18">
        <v>36</v>
      </c>
      <c r="DC637" s="18">
        <v>2.75</v>
      </c>
      <c r="DD637" s="18">
        <v>27.25</v>
      </c>
      <c r="DE637" s="11">
        <v>1.5</v>
      </c>
      <c r="DF637" s="11">
        <v>24</v>
      </c>
      <c r="DG637" s="11">
        <v>1.625</v>
      </c>
      <c r="DH637" s="11">
        <v>32</v>
      </c>
      <c r="DI637" s="42">
        <v>15</v>
      </c>
      <c r="DJ637" s="11">
        <v>823</v>
      </c>
      <c r="DK637" s="43" t="s">
        <v>5152</v>
      </c>
      <c r="DL637" s="90" t="s">
        <v>3796</v>
      </c>
      <c r="DM637" s="18">
        <v>0</v>
      </c>
      <c r="DN637" s="18" t="s">
        <v>5801</v>
      </c>
      <c r="DO637" t="s">
        <v>5084</v>
      </c>
      <c r="DP637">
        <v>16777215</v>
      </c>
      <c r="DQ637" t="s">
        <v>5799</v>
      </c>
      <c r="DR637" s="16" t="s">
        <v>290</v>
      </c>
    </row>
    <row r="638" spans="1:122" x14ac:dyDescent="0.35">
      <c r="A638" s="156" t="s">
        <v>727</v>
      </c>
      <c r="B638" s="11">
        <v>3.0000000000000004</v>
      </c>
      <c r="C638" s="11">
        <v>10</v>
      </c>
      <c r="D638" t="s">
        <v>300</v>
      </c>
      <c r="E638" s="21" t="s">
        <v>290</v>
      </c>
      <c r="F638" s="11">
        <v>3.5</v>
      </c>
      <c r="G638" s="12">
        <v>3.26</v>
      </c>
      <c r="H638" s="11">
        <v>0.12</v>
      </c>
      <c r="I638" t="s">
        <v>290</v>
      </c>
      <c r="J638" s="11">
        <v>10</v>
      </c>
      <c r="K638" s="21" t="s">
        <v>290</v>
      </c>
      <c r="L638" s="11" t="s">
        <v>300</v>
      </c>
      <c r="M638" t="s">
        <v>290</v>
      </c>
      <c r="N638" s="159" t="s">
        <v>290</v>
      </c>
      <c r="P638" s="18" t="s">
        <v>290</v>
      </c>
      <c r="Q638" s="18" t="s">
        <v>290</v>
      </c>
      <c r="S638" t="s">
        <v>290</v>
      </c>
      <c r="T638" t="s">
        <v>290</v>
      </c>
      <c r="V638" t="s">
        <v>290</v>
      </c>
      <c r="X638" s="156" t="s">
        <v>727</v>
      </c>
      <c r="Y638" s="11">
        <v>3.0000000000000004</v>
      </c>
      <c r="Z638" s="11">
        <v>10</v>
      </c>
      <c r="AA638" t="s">
        <v>300</v>
      </c>
      <c r="AB638" s="21" t="s">
        <v>290</v>
      </c>
      <c r="AC638" s="11">
        <v>3.5</v>
      </c>
      <c r="AD638" s="12">
        <v>3.26</v>
      </c>
      <c r="AE638" s="11">
        <v>0.12</v>
      </c>
      <c r="AF638" t="s">
        <v>290</v>
      </c>
      <c r="AG638" s="11">
        <v>10</v>
      </c>
      <c r="AH638" s="21" t="s">
        <v>290</v>
      </c>
      <c r="AI638" s="11" t="s">
        <v>300</v>
      </c>
      <c r="AJ638" t="s">
        <v>290</v>
      </c>
      <c r="AK638" s="159" t="s">
        <v>290</v>
      </c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51"/>
      <c r="CO638" t="s">
        <v>4456</v>
      </c>
      <c r="CP638">
        <v>4.87</v>
      </c>
      <c r="CR638" t="s">
        <v>5838</v>
      </c>
      <c r="CS638" s="16" t="s">
        <v>290</v>
      </c>
      <c r="CT638" s="14">
        <v>400</v>
      </c>
      <c r="CU638" s="14">
        <v>1</v>
      </c>
      <c r="CV638" s="11">
        <v>9</v>
      </c>
      <c r="CW638" s="11" t="s">
        <v>5800</v>
      </c>
      <c r="CX638" s="103">
        <v>1</v>
      </c>
      <c r="CY638" s="11">
        <v>2.125</v>
      </c>
      <c r="CZ638" s="42">
        <v>0.5625</v>
      </c>
      <c r="DA638" s="107">
        <v>400</v>
      </c>
      <c r="DB638" s="18">
        <v>4.875</v>
      </c>
      <c r="DC638" s="18">
        <v>0.6875</v>
      </c>
      <c r="DD638" s="18">
        <v>2</v>
      </c>
      <c r="DE638" s="11">
        <v>0.625</v>
      </c>
      <c r="DF638" s="11">
        <v>4</v>
      </c>
      <c r="DG638" s="11">
        <v>0.75</v>
      </c>
      <c r="DH638" s="11">
        <v>3.5</v>
      </c>
      <c r="DI638" s="42">
        <v>90</v>
      </c>
      <c r="DJ638" s="11">
        <v>11</v>
      </c>
      <c r="DK638" s="43" t="s">
        <v>5154</v>
      </c>
      <c r="DL638" s="90" t="s">
        <v>3796</v>
      </c>
      <c r="DM638" s="18">
        <v>0</v>
      </c>
      <c r="DN638" s="18" t="s">
        <v>5801</v>
      </c>
      <c r="DO638" t="s">
        <v>5069</v>
      </c>
      <c r="DP638">
        <v>65280</v>
      </c>
      <c r="DQ638" t="s">
        <v>5799</v>
      </c>
      <c r="DR638" s="16" t="s">
        <v>290</v>
      </c>
    </row>
    <row r="639" spans="1:122" x14ac:dyDescent="0.35">
      <c r="A639" s="158" t="s">
        <v>728</v>
      </c>
      <c r="B639" s="11">
        <v>3.0000000000000004</v>
      </c>
      <c r="C639">
        <v>40</v>
      </c>
      <c r="D639" t="s">
        <v>300</v>
      </c>
      <c r="E639" s="21" t="s">
        <v>290</v>
      </c>
      <c r="F639" s="11">
        <v>3.5</v>
      </c>
      <c r="G639" s="12">
        <v>3.0680000000000001</v>
      </c>
      <c r="H639" s="11">
        <v>0.216</v>
      </c>
      <c r="I639" t="s">
        <v>290</v>
      </c>
      <c r="J639">
        <v>40</v>
      </c>
      <c r="K639" s="21" t="s">
        <v>290</v>
      </c>
      <c r="L639" s="1" t="s">
        <v>300</v>
      </c>
      <c r="M639" t="s">
        <v>290</v>
      </c>
      <c r="N639" s="159" t="s">
        <v>290</v>
      </c>
      <c r="P639" s="18" t="s">
        <v>290</v>
      </c>
      <c r="Q639" s="18" t="s">
        <v>290</v>
      </c>
      <c r="S639" t="s">
        <v>290</v>
      </c>
      <c r="T639" t="s">
        <v>290</v>
      </c>
      <c r="V639" t="s">
        <v>290</v>
      </c>
      <c r="X639" s="158" t="s">
        <v>728</v>
      </c>
      <c r="Y639" s="11">
        <v>3.0000000000000004</v>
      </c>
      <c r="Z639">
        <v>40</v>
      </c>
      <c r="AA639" t="s">
        <v>300</v>
      </c>
      <c r="AB639" s="21" t="s">
        <v>290</v>
      </c>
      <c r="AC639" s="11">
        <v>3.5</v>
      </c>
      <c r="AD639" s="12">
        <v>3.0680000000000001</v>
      </c>
      <c r="AE639" s="11">
        <v>0.216</v>
      </c>
      <c r="AF639" t="s">
        <v>290</v>
      </c>
      <c r="AG639">
        <v>40</v>
      </c>
      <c r="AH639" s="21" t="s">
        <v>290</v>
      </c>
      <c r="AI639" s="1" t="s">
        <v>300</v>
      </c>
      <c r="AJ639" t="s">
        <v>290</v>
      </c>
      <c r="AK639" s="159" t="s">
        <v>290</v>
      </c>
      <c r="CC639" s="4"/>
      <c r="CD639" s="51"/>
      <c r="CE639" s="51"/>
      <c r="CF639" s="51"/>
      <c r="CG639" s="51"/>
      <c r="CH639" s="51"/>
      <c r="CI639" s="51"/>
      <c r="CJ639" s="51"/>
      <c r="CK639" s="51"/>
      <c r="CO639" t="s">
        <v>4457</v>
      </c>
      <c r="CP639">
        <v>4.87</v>
      </c>
      <c r="CR639" t="s">
        <v>5839</v>
      </c>
      <c r="CS639" s="16" t="s">
        <v>290</v>
      </c>
      <c r="CT639" s="14">
        <v>400</v>
      </c>
      <c r="CU639" s="14">
        <v>1.25</v>
      </c>
      <c r="CV639" s="11">
        <v>9</v>
      </c>
      <c r="CW639" s="11" t="s">
        <v>5800</v>
      </c>
      <c r="CX639" s="103">
        <v>1.25</v>
      </c>
      <c r="CY639" s="11">
        <v>2.5</v>
      </c>
      <c r="CZ639" s="42">
        <v>0.625</v>
      </c>
      <c r="DA639" s="107">
        <v>400</v>
      </c>
      <c r="DB639" s="18">
        <v>5.25</v>
      </c>
      <c r="DC639" s="18">
        <v>0.8125</v>
      </c>
      <c r="DD639" s="18">
        <v>2.5</v>
      </c>
      <c r="DE639" s="11">
        <v>0.625</v>
      </c>
      <c r="DF639" s="11">
        <v>4</v>
      </c>
      <c r="DG639" s="11">
        <v>0.75</v>
      </c>
      <c r="DH639" s="11">
        <v>3.875</v>
      </c>
      <c r="DI639" s="42">
        <v>90</v>
      </c>
      <c r="DJ639" s="11">
        <v>14</v>
      </c>
      <c r="DK639" s="43" t="s">
        <v>5156</v>
      </c>
      <c r="DL639" s="90" t="s">
        <v>3796</v>
      </c>
      <c r="DM639" s="18">
        <v>0</v>
      </c>
      <c r="DN639" s="18" t="s">
        <v>5801</v>
      </c>
      <c r="DO639" t="s">
        <v>5072</v>
      </c>
      <c r="DP639">
        <v>12800</v>
      </c>
      <c r="DQ639" t="s">
        <v>5799</v>
      </c>
      <c r="DR639" s="16" t="s">
        <v>290</v>
      </c>
    </row>
    <row r="640" spans="1:122" x14ac:dyDescent="0.35">
      <c r="A640" s="158" t="s">
        <v>6745</v>
      </c>
      <c r="B640" s="11">
        <v>3.0000000000000004</v>
      </c>
      <c r="C640" t="s">
        <v>6422</v>
      </c>
      <c r="D640" t="s">
        <v>300</v>
      </c>
      <c r="E640" s="21" t="s">
        <v>290</v>
      </c>
      <c r="F640" s="11">
        <v>3.5</v>
      </c>
      <c r="G640" s="12">
        <v>3.0680000000000001</v>
      </c>
      <c r="H640" s="11">
        <v>0.216</v>
      </c>
      <c r="I640" t="s">
        <v>6422</v>
      </c>
      <c r="J640">
        <v>1</v>
      </c>
      <c r="K640" s="21" t="s">
        <v>290</v>
      </c>
      <c r="L640" s="1" t="s">
        <v>300</v>
      </c>
      <c r="M640" t="s">
        <v>290</v>
      </c>
      <c r="N640" s="159" t="s">
        <v>290</v>
      </c>
      <c r="P640" s="18" t="s">
        <v>290</v>
      </c>
      <c r="Q640" s="18" t="s">
        <v>290</v>
      </c>
      <c r="S640" t="s">
        <v>290</v>
      </c>
      <c r="T640" t="s">
        <v>290</v>
      </c>
      <c r="V640" t="s">
        <v>290</v>
      </c>
      <c r="X640" s="158" t="s">
        <v>6745</v>
      </c>
      <c r="Y640" s="11">
        <v>3.0000000000000004</v>
      </c>
      <c r="Z640" t="s">
        <v>6422</v>
      </c>
      <c r="AA640" t="s">
        <v>300</v>
      </c>
      <c r="AB640" s="21" t="s">
        <v>290</v>
      </c>
      <c r="AC640" s="11">
        <v>3.5</v>
      </c>
      <c r="AD640" s="12">
        <v>3.0680000000000001</v>
      </c>
      <c r="AE640" s="11">
        <v>0.216</v>
      </c>
      <c r="AF640" t="s">
        <v>6422</v>
      </c>
      <c r="AG640">
        <v>1</v>
      </c>
      <c r="AH640" s="21" t="s">
        <v>290</v>
      </c>
      <c r="AI640" s="1" t="s">
        <v>300</v>
      </c>
      <c r="AJ640" t="s">
        <v>290</v>
      </c>
      <c r="AK640" s="159" t="s">
        <v>290</v>
      </c>
      <c r="CO640" t="s">
        <v>4458</v>
      </c>
      <c r="CP640">
        <v>4.87</v>
      </c>
      <c r="CR640" t="s">
        <v>5840</v>
      </c>
      <c r="CS640" s="16" t="s">
        <v>290</v>
      </c>
      <c r="CT640" s="14">
        <v>400</v>
      </c>
      <c r="CU640" s="14">
        <v>1.5</v>
      </c>
      <c r="CV640" s="11">
        <v>9</v>
      </c>
      <c r="CW640" s="11" t="s">
        <v>5800</v>
      </c>
      <c r="CX640" s="103">
        <v>1.5</v>
      </c>
      <c r="CY640" s="11">
        <v>2.75</v>
      </c>
      <c r="CZ640" s="42">
        <v>0.625</v>
      </c>
      <c r="DA640" s="107">
        <v>400</v>
      </c>
      <c r="DB640" s="18">
        <v>6.125</v>
      </c>
      <c r="DC640" s="18">
        <v>0.875</v>
      </c>
      <c r="DD640" s="18">
        <v>2.875</v>
      </c>
      <c r="DE640" s="11">
        <v>0.75</v>
      </c>
      <c r="DF640" s="11">
        <v>4</v>
      </c>
      <c r="DG640" s="11">
        <v>0.875</v>
      </c>
      <c r="DH640" s="11">
        <v>4.5</v>
      </c>
      <c r="DI640" s="42">
        <v>90</v>
      </c>
      <c r="DJ640" s="11">
        <v>17</v>
      </c>
      <c r="DK640" s="43" t="s">
        <v>5158</v>
      </c>
      <c r="DL640" s="90" t="s">
        <v>3796</v>
      </c>
      <c r="DM640" s="18">
        <v>0</v>
      </c>
      <c r="DN640" s="18" t="s">
        <v>5801</v>
      </c>
      <c r="DO640" t="s">
        <v>5075</v>
      </c>
      <c r="DP640">
        <v>11861940</v>
      </c>
      <c r="DQ640" t="s">
        <v>5799</v>
      </c>
      <c r="DR640" s="16" t="s">
        <v>290</v>
      </c>
    </row>
    <row r="641" spans="1:122" x14ac:dyDescent="0.35">
      <c r="A641" s="158" t="s">
        <v>729</v>
      </c>
      <c r="B641" s="11">
        <v>3.0000000000000004</v>
      </c>
      <c r="C641">
        <v>80</v>
      </c>
      <c r="D641" t="s">
        <v>300</v>
      </c>
      <c r="E641" s="21" t="s">
        <v>290</v>
      </c>
      <c r="F641" s="11">
        <v>3.5</v>
      </c>
      <c r="G641" s="12">
        <v>2.9</v>
      </c>
      <c r="H641" s="11">
        <v>0.3</v>
      </c>
      <c r="I641" t="s">
        <v>290</v>
      </c>
      <c r="J641">
        <v>80</v>
      </c>
      <c r="K641" s="21" t="s">
        <v>290</v>
      </c>
      <c r="L641" s="1" t="s">
        <v>300</v>
      </c>
      <c r="M641" t="s">
        <v>290</v>
      </c>
      <c r="N641" s="159" t="s">
        <v>290</v>
      </c>
      <c r="P641" s="18" t="s">
        <v>290</v>
      </c>
      <c r="Q641" s="18" t="s">
        <v>290</v>
      </c>
      <c r="S641" t="s">
        <v>290</v>
      </c>
      <c r="T641" t="s">
        <v>290</v>
      </c>
      <c r="V641" t="s">
        <v>290</v>
      </c>
      <c r="X641" s="158" t="s">
        <v>729</v>
      </c>
      <c r="Y641" s="11">
        <v>3.0000000000000004</v>
      </c>
      <c r="Z641">
        <v>80</v>
      </c>
      <c r="AA641" t="s">
        <v>300</v>
      </c>
      <c r="AB641" s="21" t="s">
        <v>290</v>
      </c>
      <c r="AC641" s="11">
        <v>3.5</v>
      </c>
      <c r="AD641" s="12">
        <v>2.9</v>
      </c>
      <c r="AE641" s="11">
        <v>0.3</v>
      </c>
      <c r="AF641" t="s">
        <v>290</v>
      </c>
      <c r="AG641">
        <v>80</v>
      </c>
      <c r="AH641" s="21" t="s">
        <v>290</v>
      </c>
      <c r="AI641" s="1" t="s">
        <v>300</v>
      </c>
      <c r="AJ641" t="s">
        <v>290</v>
      </c>
      <c r="AK641" s="159" t="s">
        <v>290</v>
      </c>
      <c r="CO641" t="s">
        <v>4459</v>
      </c>
      <c r="CP641">
        <v>4.87</v>
      </c>
      <c r="CR641" t="s">
        <v>5841</v>
      </c>
      <c r="CS641" s="16" t="s">
        <v>290</v>
      </c>
      <c r="CT641" s="14">
        <v>400</v>
      </c>
      <c r="CU641" s="14">
        <v>2</v>
      </c>
      <c r="CV641" s="11">
        <v>9</v>
      </c>
      <c r="CW641" s="11" t="s">
        <v>5800</v>
      </c>
      <c r="CX641" s="103">
        <v>2</v>
      </c>
      <c r="CY641" s="11">
        <v>3.25</v>
      </c>
      <c r="CZ641" s="42">
        <v>0.625</v>
      </c>
      <c r="DA641" s="107">
        <v>400</v>
      </c>
      <c r="DB641" s="18">
        <v>6.5</v>
      </c>
      <c r="DC641" s="18">
        <v>1</v>
      </c>
      <c r="DD641" s="18">
        <v>3.625</v>
      </c>
      <c r="DE641" s="11">
        <v>0.625</v>
      </c>
      <c r="DF641" s="11">
        <v>8</v>
      </c>
      <c r="DG641" s="11">
        <v>0.75</v>
      </c>
      <c r="DH641" s="11">
        <v>5</v>
      </c>
      <c r="DI641" s="42">
        <v>45</v>
      </c>
      <c r="DJ641" s="11">
        <v>21</v>
      </c>
      <c r="DK641" s="43" t="s">
        <v>5160</v>
      </c>
      <c r="DL641" s="90" t="s">
        <v>3796</v>
      </c>
      <c r="DM641" s="18">
        <v>0</v>
      </c>
      <c r="DN641" s="18" t="s">
        <v>5801</v>
      </c>
      <c r="DO641" t="s">
        <v>5078</v>
      </c>
      <c r="DP641">
        <v>1262987</v>
      </c>
      <c r="DQ641" t="s">
        <v>5799</v>
      </c>
      <c r="DR641" s="16" t="s">
        <v>290</v>
      </c>
    </row>
    <row r="642" spans="1:122" x14ac:dyDescent="0.35">
      <c r="A642" s="158" t="s">
        <v>730</v>
      </c>
      <c r="B642" s="11">
        <v>3.0000000000000004</v>
      </c>
      <c r="C642" s="11">
        <v>160</v>
      </c>
      <c r="D642" t="s">
        <v>300</v>
      </c>
      <c r="E642" s="21" t="s">
        <v>290</v>
      </c>
      <c r="F642" s="11">
        <v>3.5</v>
      </c>
      <c r="G642" s="12">
        <v>2.6259999999999999</v>
      </c>
      <c r="H642" s="11">
        <v>0.437</v>
      </c>
      <c r="I642" t="s">
        <v>290</v>
      </c>
      <c r="J642" s="11">
        <v>160</v>
      </c>
      <c r="K642" s="21" t="s">
        <v>290</v>
      </c>
      <c r="L642" s="1" t="s">
        <v>300</v>
      </c>
      <c r="M642" t="s">
        <v>290</v>
      </c>
      <c r="N642" s="159" t="s">
        <v>290</v>
      </c>
      <c r="P642" s="18" t="s">
        <v>290</v>
      </c>
      <c r="Q642" s="18" t="s">
        <v>290</v>
      </c>
      <c r="S642" t="s">
        <v>290</v>
      </c>
      <c r="T642" t="s">
        <v>290</v>
      </c>
      <c r="V642" t="s">
        <v>290</v>
      </c>
      <c r="X642" s="158" t="s">
        <v>730</v>
      </c>
      <c r="Y642" s="11">
        <v>3.0000000000000004</v>
      </c>
      <c r="Z642" s="11">
        <v>160</v>
      </c>
      <c r="AA642" t="s">
        <v>300</v>
      </c>
      <c r="AB642" s="21" t="s">
        <v>290</v>
      </c>
      <c r="AC642" s="11">
        <v>3.5</v>
      </c>
      <c r="AD642" s="12">
        <v>2.6259999999999999</v>
      </c>
      <c r="AE642" s="11">
        <v>0.437</v>
      </c>
      <c r="AF642" t="s">
        <v>290</v>
      </c>
      <c r="AG642" s="11">
        <v>160</v>
      </c>
      <c r="AH642" s="21" t="s">
        <v>290</v>
      </c>
      <c r="AI642" s="1" t="s">
        <v>300</v>
      </c>
      <c r="AJ642" t="s">
        <v>290</v>
      </c>
      <c r="AK642" s="159" t="s">
        <v>290</v>
      </c>
      <c r="CO642" t="s">
        <v>4460</v>
      </c>
      <c r="CP642">
        <v>4.87</v>
      </c>
      <c r="CR642" t="s">
        <v>5842</v>
      </c>
      <c r="CS642" s="16" t="s">
        <v>290</v>
      </c>
      <c r="CT642" s="14">
        <v>400</v>
      </c>
      <c r="CU642" s="14">
        <v>2.5</v>
      </c>
      <c r="CV642" s="11">
        <v>9</v>
      </c>
      <c r="CW642" s="11" t="s">
        <v>5800</v>
      </c>
      <c r="CX642" s="103">
        <v>2.5</v>
      </c>
      <c r="CY642" s="11">
        <v>3.9375</v>
      </c>
      <c r="CZ642" s="42">
        <v>0.71875</v>
      </c>
      <c r="DA642" s="107">
        <v>400</v>
      </c>
      <c r="DB642" s="18">
        <v>7.5</v>
      </c>
      <c r="DC642" s="18">
        <v>1.125</v>
      </c>
      <c r="DD642" s="18">
        <v>4.125</v>
      </c>
      <c r="DE642" s="11">
        <v>0.75</v>
      </c>
      <c r="DF642" s="11">
        <v>8</v>
      </c>
      <c r="DG642" s="11">
        <v>0.875</v>
      </c>
      <c r="DH642" s="11">
        <v>5.875</v>
      </c>
      <c r="DI642" s="42">
        <v>45</v>
      </c>
      <c r="DJ642" s="11">
        <v>29</v>
      </c>
      <c r="DK642" s="43" t="s">
        <v>5162</v>
      </c>
      <c r="DL642" s="90" t="s">
        <v>3796</v>
      </c>
      <c r="DM642" s="18">
        <v>0</v>
      </c>
      <c r="DN642" s="18" t="s">
        <v>5801</v>
      </c>
      <c r="DO642" t="s">
        <v>5081</v>
      </c>
      <c r="DP642">
        <v>7448044</v>
      </c>
      <c r="DQ642" t="s">
        <v>5799</v>
      </c>
      <c r="DR642" s="16" t="s">
        <v>290</v>
      </c>
    </row>
    <row r="643" spans="1:122" x14ac:dyDescent="0.35">
      <c r="A643" s="158" t="s">
        <v>731</v>
      </c>
      <c r="B643" s="11">
        <v>3.0000000000000004</v>
      </c>
      <c r="C643" s="11" t="s">
        <v>272</v>
      </c>
      <c r="D643" t="s">
        <v>300</v>
      </c>
      <c r="E643" s="21" t="s">
        <v>290</v>
      </c>
      <c r="F643" s="11">
        <v>3.5</v>
      </c>
      <c r="G643" s="12">
        <v>2.9</v>
      </c>
      <c r="H643" s="11">
        <v>0.3</v>
      </c>
      <c r="I643" t="s">
        <v>272</v>
      </c>
      <c r="J643" s="11">
        <v>2</v>
      </c>
      <c r="K643" s="21" t="s">
        <v>290</v>
      </c>
      <c r="L643" s="1" t="s">
        <v>300</v>
      </c>
      <c r="M643" t="s">
        <v>290</v>
      </c>
      <c r="N643" s="159" t="s">
        <v>290</v>
      </c>
      <c r="P643" s="18" t="s">
        <v>290</v>
      </c>
      <c r="Q643" s="18" t="s">
        <v>290</v>
      </c>
      <c r="S643" t="s">
        <v>290</v>
      </c>
      <c r="T643" t="s">
        <v>290</v>
      </c>
      <c r="V643" t="s">
        <v>290</v>
      </c>
      <c r="X643" s="158" t="s">
        <v>731</v>
      </c>
      <c r="Y643" s="11">
        <v>3.0000000000000004</v>
      </c>
      <c r="Z643" s="11" t="s">
        <v>272</v>
      </c>
      <c r="AA643" t="s">
        <v>300</v>
      </c>
      <c r="AB643" s="21" t="s">
        <v>290</v>
      </c>
      <c r="AC643" s="11">
        <v>3.5</v>
      </c>
      <c r="AD643" s="12">
        <v>2.9</v>
      </c>
      <c r="AE643" s="11">
        <v>0.3</v>
      </c>
      <c r="AF643" t="s">
        <v>272</v>
      </c>
      <c r="AG643" s="11">
        <v>2</v>
      </c>
      <c r="AH643" s="21" t="s">
        <v>290</v>
      </c>
      <c r="AI643" s="1" t="s">
        <v>300</v>
      </c>
      <c r="AJ643" t="s">
        <v>290</v>
      </c>
      <c r="AK643" s="159" t="s">
        <v>290</v>
      </c>
      <c r="CO643" t="s">
        <v>4461</v>
      </c>
      <c r="CP643">
        <v>4.87</v>
      </c>
      <c r="CR643" t="s">
        <v>5843</v>
      </c>
      <c r="CS643" s="16" t="s">
        <v>290</v>
      </c>
      <c r="CT643" s="14">
        <v>400</v>
      </c>
      <c r="CU643" s="14">
        <v>3</v>
      </c>
      <c r="CV643" s="11">
        <v>9</v>
      </c>
      <c r="CW643" s="11" t="s">
        <v>5800</v>
      </c>
      <c r="CX643" s="103">
        <v>3</v>
      </c>
      <c r="CY643" s="11">
        <v>4.625</v>
      </c>
      <c r="CZ643" s="42">
        <v>0.8125</v>
      </c>
      <c r="DA643" s="107">
        <v>400</v>
      </c>
      <c r="DB643" s="18">
        <v>8.25</v>
      </c>
      <c r="DC643" s="14">
        <v>1.25</v>
      </c>
      <c r="DD643" s="18">
        <v>5</v>
      </c>
      <c r="DE643" s="11">
        <v>0.75</v>
      </c>
      <c r="DF643" s="11">
        <v>8</v>
      </c>
      <c r="DG643" s="11">
        <v>0.875</v>
      </c>
      <c r="DH643" s="11">
        <v>6.625</v>
      </c>
      <c r="DI643" s="42">
        <v>45</v>
      </c>
      <c r="DJ643" s="11">
        <v>38</v>
      </c>
      <c r="DK643" s="43" t="s">
        <v>5164</v>
      </c>
      <c r="DL643" s="90" t="s">
        <v>3796</v>
      </c>
      <c r="DM643" s="18">
        <v>0</v>
      </c>
      <c r="DN643" s="18" t="s">
        <v>5801</v>
      </c>
      <c r="DO643" t="s">
        <v>5084</v>
      </c>
      <c r="DP643">
        <v>16777215</v>
      </c>
      <c r="DQ643" t="s">
        <v>5799</v>
      </c>
      <c r="DR643" s="16" t="s">
        <v>290</v>
      </c>
    </row>
    <row r="644" spans="1:122" x14ac:dyDescent="0.35">
      <c r="A644" s="160" t="s">
        <v>732</v>
      </c>
      <c r="B644" s="2">
        <v>3.0000000000000004</v>
      </c>
      <c r="C644" s="4" t="s">
        <v>273</v>
      </c>
      <c r="D644" s="4" t="s">
        <v>300</v>
      </c>
      <c r="E644" s="23" t="s">
        <v>733</v>
      </c>
      <c r="F644" s="2">
        <v>3.5</v>
      </c>
      <c r="G644" s="3">
        <v>2.2999999999999998</v>
      </c>
      <c r="H644" s="2">
        <v>0.6</v>
      </c>
      <c r="I644" s="2" t="s">
        <v>273</v>
      </c>
      <c r="J644" s="4">
        <v>4</v>
      </c>
      <c r="K644" s="23" t="s">
        <v>290</v>
      </c>
      <c r="L644" s="6" t="s">
        <v>300</v>
      </c>
      <c r="M644" s="4" t="s">
        <v>290</v>
      </c>
      <c r="N644" s="161" t="s">
        <v>290</v>
      </c>
      <c r="P644" s="18" t="s">
        <v>290</v>
      </c>
      <c r="Q644" s="18" t="s">
        <v>290</v>
      </c>
      <c r="S644" t="s">
        <v>290</v>
      </c>
      <c r="T644" t="s">
        <v>290</v>
      </c>
      <c r="V644" t="s">
        <v>290</v>
      </c>
      <c r="X644" s="160" t="s">
        <v>732</v>
      </c>
      <c r="Y644" s="2">
        <v>3.0000000000000004</v>
      </c>
      <c r="Z644" s="4" t="s">
        <v>273</v>
      </c>
      <c r="AA644" s="4" t="s">
        <v>300</v>
      </c>
      <c r="AB644" s="23" t="s">
        <v>734</v>
      </c>
      <c r="AC644" s="2">
        <v>3.5</v>
      </c>
      <c r="AD644" s="3">
        <v>2.2999999999999998</v>
      </c>
      <c r="AE644" s="2">
        <v>0.6</v>
      </c>
      <c r="AF644" s="2" t="s">
        <v>273</v>
      </c>
      <c r="AG644" s="4">
        <v>4</v>
      </c>
      <c r="AH644" s="23" t="s">
        <v>290</v>
      </c>
      <c r="AI644" s="6" t="s">
        <v>300</v>
      </c>
      <c r="AJ644" s="4" t="s">
        <v>290</v>
      </c>
      <c r="AK644" s="161" t="s">
        <v>290</v>
      </c>
      <c r="CO644" t="s">
        <v>4462</v>
      </c>
      <c r="CP644">
        <v>4.87</v>
      </c>
      <c r="CR644" t="s">
        <v>5844</v>
      </c>
      <c r="CS644" s="16" t="s">
        <v>290</v>
      </c>
      <c r="CT644" s="14">
        <v>400</v>
      </c>
      <c r="CU644" s="14">
        <v>3.5</v>
      </c>
      <c r="CV644" s="11">
        <v>9</v>
      </c>
      <c r="CW644" s="11" t="s">
        <v>5800</v>
      </c>
      <c r="CX644" s="103">
        <v>3.5</v>
      </c>
      <c r="CY644" s="11">
        <v>5.25</v>
      </c>
      <c r="CZ644" s="42">
        <v>0.875</v>
      </c>
      <c r="DA644" s="107">
        <v>400</v>
      </c>
      <c r="DB644" s="18">
        <v>9</v>
      </c>
      <c r="DC644" s="18">
        <v>1.375</v>
      </c>
      <c r="DD644" s="18">
        <v>5.5</v>
      </c>
      <c r="DE644" s="11">
        <v>0.875</v>
      </c>
      <c r="DF644" s="11">
        <v>8</v>
      </c>
      <c r="DG644" s="11">
        <v>1</v>
      </c>
      <c r="DH644" s="11">
        <v>7.25</v>
      </c>
      <c r="DI644" s="42">
        <v>45</v>
      </c>
      <c r="DJ644" s="11">
        <v>48</v>
      </c>
      <c r="DK644" s="43" t="s">
        <v>5166</v>
      </c>
      <c r="DL644" s="90" t="s">
        <v>3796</v>
      </c>
      <c r="DM644" s="18">
        <v>0</v>
      </c>
      <c r="DN644" s="18" t="s">
        <v>5801</v>
      </c>
      <c r="DO644" t="s">
        <v>5087</v>
      </c>
      <c r="DP644">
        <v>12632256</v>
      </c>
      <c r="DQ644" t="s">
        <v>5799</v>
      </c>
      <c r="DR644" s="16" t="s">
        <v>290</v>
      </c>
    </row>
    <row r="645" spans="1:122" x14ac:dyDescent="0.35">
      <c r="A645" s="156" t="s">
        <v>735</v>
      </c>
      <c r="B645" s="11">
        <v>3.5</v>
      </c>
      <c r="C645" s="11">
        <v>5</v>
      </c>
      <c r="D645" t="s">
        <v>300</v>
      </c>
      <c r="E645" s="21" t="s">
        <v>290</v>
      </c>
      <c r="F645" s="11">
        <v>4</v>
      </c>
      <c r="G645" s="12">
        <v>3.8340000000000001</v>
      </c>
      <c r="H645" s="11">
        <v>8.3000000000000004E-2</v>
      </c>
      <c r="I645" t="s">
        <v>290</v>
      </c>
      <c r="J645" s="11">
        <v>5</v>
      </c>
      <c r="K645" s="21" t="s">
        <v>290</v>
      </c>
      <c r="L645" s="11" t="s">
        <v>300</v>
      </c>
      <c r="M645" t="s">
        <v>290</v>
      </c>
      <c r="N645" s="159" t="s">
        <v>290</v>
      </c>
      <c r="P645" s="18" t="s">
        <v>290</v>
      </c>
      <c r="Q645" s="18" t="s">
        <v>290</v>
      </c>
      <c r="S645" t="s">
        <v>290</v>
      </c>
      <c r="T645" t="s">
        <v>290</v>
      </c>
      <c r="V645" t="s">
        <v>290</v>
      </c>
      <c r="X645" s="156" t="s">
        <v>735</v>
      </c>
      <c r="Y645" s="11">
        <v>3.5</v>
      </c>
      <c r="Z645" s="11">
        <v>5</v>
      </c>
      <c r="AA645" t="s">
        <v>300</v>
      </c>
      <c r="AB645" s="21" t="s">
        <v>290</v>
      </c>
      <c r="AC645" s="11">
        <v>4</v>
      </c>
      <c r="AD645" s="12">
        <v>3.8340000000000001</v>
      </c>
      <c r="AE645" s="11">
        <v>8.3000000000000004E-2</v>
      </c>
      <c r="AF645" t="s">
        <v>290</v>
      </c>
      <c r="AG645" s="11">
        <v>5</v>
      </c>
      <c r="AH645" s="21" t="s">
        <v>290</v>
      </c>
      <c r="AI645" s="11" t="s">
        <v>300</v>
      </c>
      <c r="AJ645" t="s">
        <v>290</v>
      </c>
      <c r="AK645" s="159" t="s">
        <v>290</v>
      </c>
      <c r="CO645" t="s">
        <v>4463</v>
      </c>
      <c r="CP645">
        <v>5.5</v>
      </c>
      <c r="CR645" t="s">
        <v>5845</v>
      </c>
      <c r="CS645" s="16" t="s">
        <v>290</v>
      </c>
      <c r="CT645" s="14">
        <v>400</v>
      </c>
      <c r="CU645" s="14">
        <v>4</v>
      </c>
      <c r="CV645" s="11">
        <v>12</v>
      </c>
      <c r="CW645" s="11" t="s">
        <v>5800</v>
      </c>
      <c r="CX645" s="103">
        <v>4</v>
      </c>
      <c r="CY645" s="11">
        <v>5.75</v>
      </c>
      <c r="CZ645" s="42">
        <v>0.875</v>
      </c>
      <c r="DA645" s="107">
        <v>400</v>
      </c>
      <c r="DB645" s="18">
        <v>10</v>
      </c>
      <c r="DC645" s="18">
        <v>1.375</v>
      </c>
      <c r="DD645" s="18">
        <v>6.1875</v>
      </c>
      <c r="DE645" s="11">
        <v>0.875</v>
      </c>
      <c r="DF645" s="11">
        <v>8</v>
      </c>
      <c r="DG645" s="11">
        <v>1</v>
      </c>
      <c r="DH645" s="11">
        <v>7.875</v>
      </c>
      <c r="DI645" s="42">
        <v>45</v>
      </c>
      <c r="DJ645" s="11">
        <v>67</v>
      </c>
      <c r="DK645" s="43" t="s">
        <v>5168</v>
      </c>
      <c r="DL645" s="90" t="s">
        <v>3796</v>
      </c>
      <c r="DM645" s="18">
        <v>0</v>
      </c>
      <c r="DN645" s="18" t="s">
        <v>5801</v>
      </c>
      <c r="DO645" t="s">
        <v>5090</v>
      </c>
      <c r="DP645">
        <v>255</v>
      </c>
      <c r="DQ645" t="s">
        <v>5799</v>
      </c>
      <c r="DR645" s="16" t="s">
        <v>290</v>
      </c>
    </row>
    <row r="646" spans="1:122" x14ac:dyDescent="0.35">
      <c r="A646" s="156" t="s">
        <v>736</v>
      </c>
      <c r="B646" s="11">
        <v>3.5</v>
      </c>
      <c r="C646" s="11">
        <v>10</v>
      </c>
      <c r="D646" t="s">
        <v>300</v>
      </c>
      <c r="E646" s="21" t="s">
        <v>290</v>
      </c>
      <c r="F646" s="11">
        <v>4</v>
      </c>
      <c r="G646" s="12">
        <v>3.76</v>
      </c>
      <c r="H646" s="11">
        <v>0.12</v>
      </c>
      <c r="I646" t="s">
        <v>290</v>
      </c>
      <c r="J646" s="11">
        <v>10</v>
      </c>
      <c r="K646" s="21" t="s">
        <v>290</v>
      </c>
      <c r="L646" s="11" t="s">
        <v>300</v>
      </c>
      <c r="M646" t="s">
        <v>290</v>
      </c>
      <c r="N646" s="159" t="s">
        <v>290</v>
      </c>
      <c r="P646" s="18" t="s">
        <v>290</v>
      </c>
      <c r="Q646" s="18" t="s">
        <v>290</v>
      </c>
      <c r="S646" t="s">
        <v>290</v>
      </c>
      <c r="T646" t="s">
        <v>290</v>
      </c>
      <c r="V646" t="s">
        <v>290</v>
      </c>
      <c r="X646" s="156" t="s">
        <v>736</v>
      </c>
      <c r="Y646" s="11">
        <v>3.5</v>
      </c>
      <c r="Z646" s="11">
        <v>10</v>
      </c>
      <c r="AA646" t="s">
        <v>300</v>
      </c>
      <c r="AB646" s="21" t="s">
        <v>290</v>
      </c>
      <c r="AC646" s="11">
        <v>4</v>
      </c>
      <c r="AD646" s="12">
        <v>3.76</v>
      </c>
      <c r="AE646" s="11">
        <v>0.12</v>
      </c>
      <c r="AF646" t="s">
        <v>290</v>
      </c>
      <c r="AG646" s="11">
        <v>10</v>
      </c>
      <c r="AH646" s="21" t="s">
        <v>290</v>
      </c>
      <c r="AI646" s="11" t="s">
        <v>300</v>
      </c>
      <c r="AJ646" t="s">
        <v>290</v>
      </c>
      <c r="AK646" s="159" t="s">
        <v>290</v>
      </c>
      <c r="CO646" t="s">
        <v>4464</v>
      </c>
      <c r="CP646">
        <v>5.5</v>
      </c>
      <c r="CR646" t="s">
        <v>5846</v>
      </c>
      <c r="CS646" s="16" t="s">
        <v>290</v>
      </c>
      <c r="CT646" s="14">
        <v>400</v>
      </c>
      <c r="CU646" s="14">
        <v>5</v>
      </c>
      <c r="CV646" s="11">
        <v>12</v>
      </c>
      <c r="CW646" s="11" t="s">
        <v>5800</v>
      </c>
      <c r="CX646" s="103">
        <v>5</v>
      </c>
      <c r="CY646" s="11">
        <v>7</v>
      </c>
      <c r="CZ646" s="42">
        <v>1</v>
      </c>
      <c r="DA646" s="107">
        <v>400</v>
      </c>
      <c r="DB646" s="18">
        <v>11</v>
      </c>
      <c r="DC646" s="18">
        <v>1.5</v>
      </c>
      <c r="DD646" s="18">
        <v>7.3125</v>
      </c>
      <c r="DE646" s="11">
        <v>0.875</v>
      </c>
      <c r="DF646" s="11">
        <v>8</v>
      </c>
      <c r="DG646" s="11">
        <v>1</v>
      </c>
      <c r="DH646" s="11">
        <v>9.25</v>
      </c>
      <c r="DI646" s="42">
        <v>45</v>
      </c>
      <c r="DJ646" s="11">
        <v>90</v>
      </c>
      <c r="DK646" s="43" t="s">
        <v>5170</v>
      </c>
      <c r="DL646" s="90" t="s">
        <v>3796</v>
      </c>
      <c r="DM646" s="18">
        <v>0</v>
      </c>
      <c r="DN646" s="18" t="s">
        <v>5801</v>
      </c>
      <c r="DO646" t="s">
        <v>5093</v>
      </c>
      <c r="DP646">
        <v>33023</v>
      </c>
      <c r="DQ646" t="s">
        <v>5799</v>
      </c>
      <c r="DR646" s="16" t="s">
        <v>290</v>
      </c>
    </row>
    <row r="647" spans="1:122" x14ac:dyDescent="0.35">
      <c r="A647" s="158" t="s">
        <v>737</v>
      </c>
      <c r="B647" s="11">
        <v>3.5</v>
      </c>
      <c r="C647">
        <v>40</v>
      </c>
      <c r="D647" t="s">
        <v>300</v>
      </c>
      <c r="E647" s="21" t="s">
        <v>290</v>
      </c>
      <c r="F647" s="11">
        <v>4</v>
      </c>
      <c r="G647" s="12">
        <v>3.548</v>
      </c>
      <c r="H647" s="11">
        <v>0.22600000000000001</v>
      </c>
      <c r="I647" t="s">
        <v>290</v>
      </c>
      <c r="J647">
        <v>40</v>
      </c>
      <c r="K647" s="21" t="s">
        <v>290</v>
      </c>
      <c r="L647" s="1" t="s">
        <v>300</v>
      </c>
      <c r="M647" t="s">
        <v>290</v>
      </c>
      <c r="N647" s="159" t="s">
        <v>290</v>
      </c>
      <c r="P647" s="18" t="s">
        <v>290</v>
      </c>
      <c r="Q647" s="18" t="s">
        <v>290</v>
      </c>
      <c r="S647" t="s">
        <v>290</v>
      </c>
      <c r="T647" t="s">
        <v>290</v>
      </c>
      <c r="V647" t="s">
        <v>290</v>
      </c>
      <c r="X647" s="158" t="s">
        <v>737</v>
      </c>
      <c r="Y647" s="11">
        <v>3.5</v>
      </c>
      <c r="Z647">
        <v>40</v>
      </c>
      <c r="AA647" t="s">
        <v>300</v>
      </c>
      <c r="AB647" s="21" t="s">
        <v>290</v>
      </c>
      <c r="AC647" s="11">
        <v>4</v>
      </c>
      <c r="AD647" s="12">
        <v>3.548</v>
      </c>
      <c r="AE647" s="11">
        <v>0.22600000000000001</v>
      </c>
      <c r="AF647" t="s">
        <v>290</v>
      </c>
      <c r="AG647">
        <v>40</v>
      </c>
      <c r="AH647" s="21" t="s">
        <v>290</v>
      </c>
      <c r="AI647" s="1" t="s">
        <v>300</v>
      </c>
      <c r="AJ647" t="s">
        <v>290</v>
      </c>
      <c r="AK647" s="159" t="s">
        <v>290</v>
      </c>
      <c r="CO647" t="s">
        <v>4465</v>
      </c>
      <c r="CP647">
        <v>5.5</v>
      </c>
      <c r="CR647" t="s">
        <v>5847</v>
      </c>
      <c r="CS647" s="16" t="s">
        <v>290</v>
      </c>
      <c r="CT647" s="14">
        <v>400</v>
      </c>
      <c r="CU647" s="14">
        <v>6</v>
      </c>
      <c r="CV647" s="11">
        <v>12</v>
      </c>
      <c r="CW647" s="11" t="s">
        <v>5800</v>
      </c>
      <c r="CX647" s="103">
        <v>6</v>
      </c>
      <c r="CY647" s="11">
        <v>8.125</v>
      </c>
      <c r="CZ647" s="42">
        <v>1.0625</v>
      </c>
      <c r="DA647" s="107">
        <v>400</v>
      </c>
      <c r="DB647" s="18">
        <v>12.5</v>
      </c>
      <c r="DC647" s="18">
        <v>1.625</v>
      </c>
      <c r="DD647" s="18">
        <v>8.5</v>
      </c>
      <c r="DE647" s="11">
        <v>0.875</v>
      </c>
      <c r="DF647" s="11">
        <v>12</v>
      </c>
      <c r="DG647" s="11">
        <v>1</v>
      </c>
      <c r="DH647" s="11">
        <v>10.625</v>
      </c>
      <c r="DI647" s="42">
        <v>30</v>
      </c>
      <c r="DJ647" s="11">
        <v>115</v>
      </c>
      <c r="DK647" s="43" t="s">
        <v>5172</v>
      </c>
      <c r="DL647" s="90" t="s">
        <v>3796</v>
      </c>
      <c r="DM647" s="18">
        <v>0</v>
      </c>
      <c r="DN647" s="18" t="s">
        <v>5801</v>
      </c>
      <c r="DO647" t="s">
        <v>5078</v>
      </c>
      <c r="DP647">
        <v>1262987</v>
      </c>
      <c r="DQ647" t="s">
        <v>5799</v>
      </c>
      <c r="DR647" s="16" t="s">
        <v>290</v>
      </c>
    </row>
    <row r="648" spans="1:122" x14ac:dyDescent="0.35">
      <c r="A648" s="158" t="s">
        <v>6746</v>
      </c>
      <c r="B648" s="11">
        <v>3.5</v>
      </c>
      <c r="C648" t="s">
        <v>6422</v>
      </c>
      <c r="D648" t="s">
        <v>300</v>
      </c>
      <c r="E648" s="21" t="s">
        <v>290</v>
      </c>
      <c r="F648" s="11">
        <v>4</v>
      </c>
      <c r="G648" s="12">
        <v>3.548</v>
      </c>
      <c r="H648" s="11">
        <v>0.22600000000000001</v>
      </c>
      <c r="I648" t="s">
        <v>6422</v>
      </c>
      <c r="J648">
        <v>1</v>
      </c>
      <c r="K648" s="21" t="s">
        <v>290</v>
      </c>
      <c r="L648" s="1" t="s">
        <v>300</v>
      </c>
      <c r="M648" t="s">
        <v>290</v>
      </c>
      <c r="N648" s="159" t="s">
        <v>290</v>
      </c>
      <c r="P648" s="18" t="s">
        <v>290</v>
      </c>
      <c r="Q648" s="18" t="s">
        <v>290</v>
      </c>
      <c r="S648" t="s">
        <v>290</v>
      </c>
      <c r="T648" t="s">
        <v>290</v>
      </c>
      <c r="V648" t="s">
        <v>290</v>
      </c>
      <c r="X648" s="158" t="s">
        <v>6746</v>
      </c>
      <c r="Y648" s="11">
        <v>3.5</v>
      </c>
      <c r="Z648" t="s">
        <v>6422</v>
      </c>
      <c r="AA648" t="s">
        <v>300</v>
      </c>
      <c r="AB648" s="21" t="s">
        <v>290</v>
      </c>
      <c r="AC648" s="11">
        <v>4</v>
      </c>
      <c r="AD648" s="12">
        <v>3.548</v>
      </c>
      <c r="AE648" s="11">
        <v>0.22600000000000001</v>
      </c>
      <c r="AF648" t="s">
        <v>6422</v>
      </c>
      <c r="AG648">
        <v>1</v>
      </c>
      <c r="AH648" s="21" t="s">
        <v>290</v>
      </c>
      <c r="AI648" s="1" t="s">
        <v>300</v>
      </c>
      <c r="AJ648" t="s">
        <v>290</v>
      </c>
      <c r="AK648" s="159" t="s">
        <v>290</v>
      </c>
      <c r="CO648" t="s">
        <v>4466</v>
      </c>
      <c r="CP648">
        <v>5.5</v>
      </c>
      <c r="CR648" t="s">
        <v>5848</v>
      </c>
      <c r="CS648" s="16" t="s">
        <v>290</v>
      </c>
      <c r="CT648" s="14">
        <v>400</v>
      </c>
      <c r="CU648" s="14">
        <v>8</v>
      </c>
      <c r="CV648" s="11">
        <v>12</v>
      </c>
      <c r="CW648" s="11" t="s">
        <v>5800</v>
      </c>
      <c r="CX648" s="103">
        <v>8</v>
      </c>
      <c r="CY648" s="11">
        <v>10.25</v>
      </c>
      <c r="CZ648" s="42">
        <v>1.125</v>
      </c>
      <c r="DA648" s="107">
        <v>400</v>
      </c>
      <c r="DB648" s="18">
        <v>15</v>
      </c>
      <c r="DC648" s="18">
        <v>1.875</v>
      </c>
      <c r="DD648" s="18">
        <v>10.625</v>
      </c>
      <c r="DE648" s="11">
        <v>1</v>
      </c>
      <c r="DF648" s="11">
        <v>12</v>
      </c>
      <c r="DG648" s="11">
        <v>1.125</v>
      </c>
      <c r="DH648" s="11">
        <v>13</v>
      </c>
      <c r="DI648" s="42">
        <v>30</v>
      </c>
      <c r="DJ648" s="11">
        <v>140</v>
      </c>
      <c r="DK648" s="43" t="s">
        <v>5174</v>
      </c>
      <c r="DL648" s="90" t="s">
        <v>3796</v>
      </c>
      <c r="DM648" s="18">
        <v>0</v>
      </c>
      <c r="DN648" s="18" t="s">
        <v>5801</v>
      </c>
      <c r="DO648" t="s">
        <v>5098</v>
      </c>
      <c r="DP648">
        <v>65535</v>
      </c>
      <c r="DQ648" t="s">
        <v>5799</v>
      </c>
      <c r="DR648" s="16" t="s">
        <v>290</v>
      </c>
    </row>
    <row r="649" spans="1:122" x14ac:dyDescent="0.35">
      <c r="A649" s="158" t="s">
        <v>738</v>
      </c>
      <c r="B649" s="11">
        <v>3.5</v>
      </c>
      <c r="C649">
        <v>80</v>
      </c>
      <c r="D649" t="s">
        <v>300</v>
      </c>
      <c r="E649" s="21" t="s">
        <v>290</v>
      </c>
      <c r="F649" s="11">
        <v>4</v>
      </c>
      <c r="G649" s="12">
        <v>3.3639999999999999</v>
      </c>
      <c r="H649" s="11">
        <v>0.318</v>
      </c>
      <c r="I649" t="s">
        <v>290</v>
      </c>
      <c r="J649">
        <v>80</v>
      </c>
      <c r="K649" s="21" t="s">
        <v>290</v>
      </c>
      <c r="L649" s="1" t="s">
        <v>300</v>
      </c>
      <c r="M649" t="s">
        <v>290</v>
      </c>
      <c r="N649" s="159" t="s">
        <v>290</v>
      </c>
      <c r="P649" s="18" t="s">
        <v>290</v>
      </c>
      <c r="Q649" s="18" t="s">
        <v>290</v>
      </c>
      <c r="S649" t="s">
        <v>290</v>
      </c>
      <c r="T649" t="s">
        <v>290</v>
      </c>
      <c r="V649" t="s">
        <v>290</v>
      </c>
      <c r="X649" s="158" t="s">
        <v>738</v>
      </c>
      <c r="Y649" s="11">
        <v>3.5</v>
      </c>
      <c r="Z649">
        <v>80</v>
      </c>
      <c r="AA649" t="s">
        <v>300</v>
      </c>
      <c r="AB649" s="21" t="s">
        <v>290</v>
      </c>
      <c r="AC649" s="11">
        <v>4</v>
      </c>
      <c r="AD649" s="12">
        <v>3.3639999999999999</v>
      </c>
      <c r="AE649" s="11">
        <v>0.318</v>
      </c>
      <c r="AF649" t="s">
        <v>290</v>
      </c>
      <c r="AG649">
        <v>80</v>
      </c>
      <c r="AH649" s="21" t="s">
        <v>290</v>
      </c>
      <c r="AI649" s="1" t="s">
        <v>300</v>
      </c>
      <c r="AJ649" t="s">
        <v>290</v>
      </c>
      <c r="AK649" s="159" t="s">
        <v>290</v>
      </c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51"/>
      <c r="CO649" t="s">
        <v>4467</v>
      </c>
      <c r="CP649">
        <v>5.5</v>
      </c>
      <c r="CR649" t="s">
        <v>5849</v>
      </c>
      <c r="CS649" s="16" t="s">
        <v>290</v>
      </c>
      <c r="CT649" s="14">
        <v>400</v>
      </c>
      <c r="CU649" s="14">
        <v>10</v>
      </c>
      <c r="CV649" s="11">
        <v>12</v>
      </c>
      <c r="CW649" s="11" t="s">
        <v>5800</v>
      </c>
      <c r="CX649" s="103">
        <v>10</v>
      </c>
      <c r="CY649" s="11">
        <v>12.625</v>
      </c>
      <c r="CZ649" s="42">
        <v>1.3125</v>
      </c>
      <c r="DA649" s="107">
        <v>400</v>
      </c>
      <c r="DB649" s="18">
        <v>17.5</v>
      </c>
      <c r="DC649" s="18">
        <v>2.125</v>
      </c>
      <c r="DD649" s="18">
        <v>12.75</v>
      </c>
      <c r="DE649" s="11">
        <v>1.125</v>
      </c>
      <c r="DF649" s="11">
        <v>16</v>
      </c>
      <c r="DG649" s="11">
        <v>1.25</v>
      </c>
      <c r="DH649" s="11">
        <v>15.25</v>
      </c>
      <c r="DI649" s="42">
        <v>22.5</v>
      </c>
      <c r="DJ649" s="11">
        <v>230</v>
      </c>
      <c r="DK649" s="43" t="s">
        <v>5176</v>
      </c>
      <c r="DL649" s="90" t="s">
        <v>3796</v>
      </c>
      <c r="DM649" s="18">
        <v>0</v>
      </c>
      <c r="DN649" s="18" t="s">
        <v>5801</v>
      </c>
      <c r="DO649" t="s">
        <v>5069</v>
      </c>
      <c r="DP649">
        <v>65280</v>
      </c>
      <c r="DQ649" t="s">
        <v>5799</v>
      </c>
      <c r="DR649" s="16" t="s">
        <v>290</v>
      </c>
    </row>
    <row r="650" spans="1:122" x14ac:dyDescent="0.35">
      <c r="A650" s="158" t="s">
        <v>739</v>
      </c>
      <c r="B650" s="11">
        <v>3.5</v>
      </c>
      <c r="C650" s="11" t="s">
        <v>272</v>
      </c>
      <c r="D650" t="s">
        <v>300</v>
      </c>
      <c r="E650" s="21" t="s">
        <v>290</v>
      </c>
      <c r="F650" s="11">
        <v>4</v>
      </c>
      <c r="G650" s="12">
        <v>3.3639999999999999</v>
      </c>
      <c r="H650" s="11">
        <v>0.318</v>
      </c>
      <c r="I650" t="s">
        <v>272</v>
      </c>
      <c r="J650" s="11">
        <v>2</v>
      </c>
      <c r="K650" s="21" t="s">
        <v>290</v>
      </c>
      <c r="L650" s="1" t="s">
        <v>300</v>
      </c>
      <c r="M650" t="s">
        <v>290</v>
      </c>
      <c r="N650" s="159" t="s">
        <v>290</v>
      </c>
      <c r="P650" s="18" t="s">
        <v>290</v>
      </c>
      <c r="Q650" s="18" t="s">
        <v>290</v>
      </c>
      <c r="S650" t="s">
        <v>290</v>
      </c>
      <c r="T650" t="s">
        <v>290</v>
      </c>
      <c r="V650" t="s">
        <v>290</v>
      </c>
      <c r="X650" s="158" t="s">
        <v>739</v>
      </c>
      <c r="Y650" s="11">
        <v>3.5</v>
      </c>
      <c r="Z650" s="11" t="s">
        <v>272</v>
      </c>
      <c r="AA650" t="s">
        <v>300</v>
      </c>
      <c r="AB650" s="21" t="s">
        <v>290</v>
      </c>
      <c r="AC650" s="11">
        <v>4</v>
      </c>
      <c r="AD650" s="12">
        <v>3.3639999999999999</v>
      </c>
      <c r="AE650" s="11">
        <v>0.318</v>
      </c>
      <c r="AF650" t="s">
        <v>272</v>
      </c>
      <c r="AG650" s="11">
        <v>2</v>
      </c>
      <c r="AH650" s="21" t="s">
        <v>290</v>
      </c>
      <c r="AI650" s="1" t="s">
        <v>300</v>
      </c>
      <c r="AJ650" t="s">
        <v>290</v>
      </c>
      <c r="AK650" s="159" t="s">
        <v>290</v>
      </c>
      <c r="CC650" s="4"/>
      <c r="CD650" s="51"/>
      <c r="CE650" s="51"/>
      <c r="CF650" s="51"/>
      <c r="CG650" s="51"/>
      <c r="CH650" s="51"/>
      <c r="CI650" s="51"/>
      <c r="CJ650" s="51"/>
      <c r="CK650" s="51"/>
      <c r="CO650" t="s">
        <v>4468</v>
      </c>
      <c r="CP650">
        <v>5.5</v>
      </c>
      <c r="CR650" t="s">
        <v>5850</v>
      </c>
      <c r="CS650" s="16" t="s">
        <v>290</v>
      </c>
      <c r="CT650" s="14">
        <v>400</v>
      </c>
      <c r="CU650" s="14">
        <v>12</v>
      </c>
      <c r="CV650" s="11">
        <v>12</v>
      </c>
      <c r="CW650" s="11" t="s">
        <v>5800</v>
      </c>
      <c r="CX650" s="103">
        <v>12</v>
      </c>
      <c r="CY650" s="11">
        <v>14.75</v>
      </c>
      <c r="CZ650" s="42">
        <v>1.375</v>
      </c>
      <c r="DA650" s="107">
        <v>400</v>
      </c>
      <c r="DB650" s="18">
        <v>20.5</v>
      </c>
      <c r="DC650" s="18">
        <v>2.25</v>
      </c>
      <c r="DD650" s="18">
        <v>15</v>
      </c>
      <c r="DE650" s="11">
        <v>1.25</v>
      </c>
      <c r="DF650" s="11">
        <v>16</v>
      </c>
      <c r="DG650" s="11">
        <v>1.375</v>
      </c>
      <c r="DH650" s="11">
        <v>17.75</v>
      </c>
      <c r="DI650" s="42">
        <v>22.5</v>
      </c>
      <c r="DJ650" s="11">
        <v>301</v>
      </c>
      <c r="DK650" s="43" t="s">
        <v>5178</v>
      </c>
      <c r="DL650" s="90" t="s">
        <v>3796</v>
      </c>
      <c r="DM650" s="18">
        <v>0</v>
      </c>
      <c r="DN650" s="18" t="s">
        <v>5801</v>
      </c>
      <c r="DO650" t="s">
        <v>5072</v>
      </c>
      <c r="DP650">
        <v>12800</v>
      </c>
      <c r="DQ650" t="s">
        <v>5799</v>
      </c>
      <c r="DR650" s="16" t="s">
        <v>290</v>
      </c>
    </row>
    <row r="651" spans="1:122" x14ac:dyDescent="0.35">
      <c r="A651" s="160" t="s">
        <v>740</v>
      </c>
      <c r="B651" s="2">
        <v>3.5</v>
      </c>
      <c r="C651" s="4" t="s">
        <v>273</v>
      </c>
      <c r="D651" s="4" t="s">
        <v>300</v>
      </c>
      <c r="E651" s="23" t="s">
        <v>290</v>
      </c>
      <c r="F651" s="2">
        <v>4</v>
      </c>
      <c r="G651" s="3">
        <v>2.7279999999999998</v>
      </c>
      <c r="H651" s="2">
        <v>0.63600000000000001</v>
      </c>
      <c r="I651" s="2" t="s">
        <v>273</v>
      </c>
      <c r="J651" s="4">
        <v>4</v>
      </c>
      <c r="K651" s="23" t="s">
        <v>290</v>
      </c>
      <c r="L651" s="6" t="s">
        <v>300</v>
      </c>
      <c r="M651" s="4" t="s">
        <v>290</v>
      </c>
      <c r="N651" s="161" t="s">
        <v>290</v>
      </c>
      <c r="P651" s="18" t="s">
        <v>290</v>
      </c>
      <c r="Q651" s="18" t="s">
        <v>290</v>
      </c>
      <c r="S651" t="s">
        <v>290</v>
      </c>
      <c r="T651" t="s">
        <v>290</v>
      </c>
      <c r="V651" t="s">
        <v>290</v>
      </c>
      <c r="X651" s="160" t="s">
        <v>740</v>
      </c>
      <c r="Y651" s="2">
        <v>3.5</v>
      </c>
      <c r="Z651" s="4" t="s">
        <v>273</v>
      </c>
      <c r="AA651" s="4" t="s">
        <v>300</v>
      </c>
      <c r="AB651" s="23" t="s">
        <v>290</v>
      </c>
      <c r="AC651" s="2">
        <v>4</v>
      </c>
      <c r="AD651" s="3">
        <v>2.7279999999999998</v>
      </c>
      <c r="AE651" s="2">
        <v>0.63600000000000001</v>
      </c>
      <c r="AF651" s="2" t="s">
        <v>273</v>
      </c>
      <c r="AG651" s="4">
        <v>4</v>
      </c>
      <c r="AH651" s="23" t="s">
        <v>290</v>
      </c>
      <c r="AI651" s="6" t="s">
        <v>300</v>
      </c>
      <c r="AJ651" s="4" t="s">
        <v>290</v>
      </c>
      <c r="AK651" s="161" t="s">
        <v>290</v>
      </c>
      <c r="CO651" t="s">
        <v>4469</v>
      </c>
      <c r="CP651">
        <v>5.5</v>
      </c>
      <c r="CR651" t="s">
        <v>5851</v>
      </c>
      <c r="CS651" s="16" t="s">
        <v>290</v>
      </c>
      <c r="CT651" s="45">
        <v>400</v>
      </c>
      <c r="CU651" s="45">
        <v>14</v>
      </c>
      <c r="CV651" s="48">
        <v>12</v>
      </c>
      <c r="CW651" s="48" t="s">
        <v>5800</v>
      </c>
      <c r="CX651" s="104">
        <v>14</v>
      </c>
      <c r="CY651" s="48">
        <v>16.75</v>
      </c>
      <c r="CZ651" s="46">
        <v>1.375</v>
      </c>
      <c r="DA651" s="107">
        <v>400</v>
      </c>
      <c r="DB651" s="47">
        <v>23</v>
      </c>
      <c r="DC651" s="47">
        <v>2.375</v>
      </c>
      <c r="DD651" s="47">
        <v>16.25</v>
      </c>
      <c r="DE651" s="48">
        <v>1.25</v>
      </c>
      <c r="DF651" s="48">
        <v>20</v>
      </c>
      <c r="DG651" s="48">
        <v>1.375</v>
      </c>
      <c r="DH651" s="48">
        <v>20.25</v>
      </c>
      <c r="DI651" s="46">
        <v>18</v>
      </c>
      <c r="DJ651" s="48">
        <v>336</v>
      </c>
      <c r="DK651" s="43" t="s">
        <v>5180</v>
      </c>
      <c r="DL651" s="90" t="s">
        <v>3796</v>
      </c>
      <c r="DM651" s="18">
        <v>0</v>
      </c>
      <c r="DN651" s="18" t="s">
        <v>5801</v>
      </c>
      <c r="DO651" t="s">
        <v>5105</v>
      </c>
      <c r="DP651">
        <v>16711680</v>
      </c>
      <c r="DQ651" t="s">
        <v>5799</v>
      </c>
      <c r="DR651" s="16" t="s">
        <v>290</v>
      </c>
    </row>
    <row r="652" spans="1:122" x14ac:dyDescent="0.35">
      <c r="A652" s="156" t="s">
        <v>741</v>
      </c>
      <c r="B652" s="11">
        <v>4</v>
      </c>
      <c r="C652" s="11">
        <v>5</v>
      </c>
      <c r="D652" t="s">
        <v>300</v>
      </c>
      <c r="E652" s="21" t="s">
        <v>290</v>
      </c>
      <c r="F652" s="11">
        <v>4.5</v>
      </c>
      <c r="G652" s="12">
        <v>4.3339999999999996</v>
      </c>
      <c r="H652" s="11">
        <v>8.3000000000000004E-2</v>
      </c>
      <c r="I652" t="s">
        <v>290</v>
      </c>
      <c r="J652" s="11">
        <v>5</v>
      </c>
      <c r="K652" s="21" t="s">
        <v>290</v>
      </c>
      <c r="L652" s="11" t="s">
        <v>300</v>
      </c>
      <c r="M652" t="s">
        <v>290</v>
      </c>
      <c r="N652" s="159" t="s">
        <v>290</v>
      </c>
      <c r="P652" s="18" t="s">
        <v>290</v>
      </c>
      <c r="Q652" s="18" t="s">
        <v>290</v>
      </c>
      <c r="S652" t="s">
        <v>290</v>
      </c>
      <c r="T652" t="s">
        <v>290</v>
      </c>
      <c r="V652" t="s">
        <v>290</v>
      </c>
      <c r="X652" s="156" t="s">
        <v>741</v>
      </c>
      <c r="Y652" s="11">
        <v>4</v>
      </c>
      <c r="Z652" s="11">
        <v>5</v>
      </c>
      <c r="AA652" t="s">
        <v>300</v>
      </c>
      <c r="AB652" s="21" t="s">
        <v>290</v>
      </c>
      <c r="AC652" s="11">
        <v>4.5</v>
      </c>
      <c r="AD652" s="12">
        <v>4.3339999999999996</v>
      </c>
      <c r="AE652" s="11">
        <v>8.3000000000000004E-2</v>
      </c>
      <c r="AF652" t="s">
        <v>290</v>
      </c>
      <c r="AG652" s="11">
        <v>5</v>
      </c>
      <c r="AH652" s="21" t="s">
        <v>290</v>
      </c>
      <c r="AI652" s="11" t="s">
        <v>300</v>
      </c>
      <c r="AJ652" t="s">
        <v>290</v>
      </c>
      <c r="AK652" s="159" t="s">
        <v>290</v>
      </c>
      <c r="CO652" t="s">
        <v>4470</v>
      </c>
      <c r="CP652">
        <v>5.5</v>
      </c>
      <c r="CR652" t="s">
        <v>5852</v>
      </c>
      <c r="CS652" s="16" t="s">
        <v>290</v>
      </c>
      <c r="CT652" s="14">
        <v>400</v>
      </c>
      <c r="CU652" s="14">
        <v>14</v>
      </c>
      <c r="CV652" s="98">
        <v>14</v>
      </c>
      <c r="CW652" s="98" t="s">
        <v>5800</v>
      </c>
      <c r="CX652" s="103">
        <v>14</v>
      </c>
      <c r="CY652" s="11">
        <v>16.75</v>
      </c>
      <c r="CZ652" s="42">
        <v>1.375</v>
      </c>
      <c r="DA652" s="107">
        <v>400</v>
      </c>
      <c r="DB652" s="18">
        <v>23</v>
      </c>
      <c r="DC652" s="18">
        <v>2.375</v>
      </c>
      <c r="DD652" s="18">
        <v>16.25</v>
      </c>
      <c r="DE652" s="11">
        <v>1.25</v>
      </c>
      <c r="DF652" s="11">
        <v>20</v>
      </c>
      <c r="DG652" s="11">
        <v>1.375</v>
      </c>
      <c r="DH652" s="11">
        <v>20.25</v>
      </c>
      <c r="DI652" s="42">
        <v>18</v>
      </c>
      <c r="DJ652" s="11" t="s">
        <v>174</v>
      </c>
      <c r="DK652" s="43" t="s">
        <v>5180</v>
      </c>
      <c r="DL652" s="90" t="s">
        <v>3796</v>
      </c>
      <c r="DM652" s="18">
        <v>0</v>
      </c>
      <c r="DN652" s="18" t="s">
        <v>5801</v>
      </c>
      <c r="DO652" t="s">
        <v>5105</v>
      </c>
      <c r="DP652">
        <v>16711680</v>
      </c>
      <c r="DQ652" t="s">
        <v>5799</v>
      </c>
      <c r="DR652" s="16" t="s">
        <v>290</v>
      </c>
    </row>
    <row r="653" spans="1:122" x14ac:dyDescent="0.35">
      <c r="A653" s="156" t="s">
        <v>742</v>
      </c>
      <c r="B653" s="11">
        <v>4</v>
      </c>
      <c r="C653" s="11">
        <v>10</v>
      </c>
      <c r="D653" t="s">
        <v>300</v>
      </c>
      <c r="E653" s="21" t="s">
        <v>290</v>
      </c>
      <c r="F653" s="11">
        <v>4.5</v>
      </c>
      <c r="G653" s="12">
        <v>4.26</v>
      </c>
      <c r="H653" s="11">
        <v>0.12</v>
      </c>
      <c r="I653" t="s">
        <v>290</v>
      </c>
      <c r="J653" s="11">
        <v>10</v>
      </c>
      <c r="K653" s="21" t="s">
        <v>290</v>
      </c>
      <c r="L653" s="11" t="s">
        <v>300</v>
      </c>
      <c r="M653" t="s">
        <v>290</v>
      </c>
      <c r="N653" s="159" t="s">
        <v>290</v>
      </c>
      <c r="P653" s="18" t="s">
        <v>290</v>
      </c>
      <c r="Q653" s="18" t="s">
        <v>290</v>
      </c>
      <c r="S653" t="s">
        <v>290</v>
      </c>
      <c r="T653" t="s">
        <v>290</v>
      </c>
      <c r="V653" t="s">
        <v>290</v>
      </c>
      <c r="X653" s="156" t="s">
        <v>742</v>
      </c>
      <c r="Y653" s="11">
        <v>4</v>
      </c>
      <c r="Z653" s="11">
        <v>10</v>
      </c>
      <c r="AA653" t="s">
        <v>300</v>
      </c>
      <c r="AB653" s="21" t="s">
        <v>290</v>
      </c>
      <c r="AC653" s="11">
        <v>4.5</v>
      </c>
      <c r="AD653" s="12">
        <v>4.26</v>
      </c>
      <c r="AE653" s="11">
        <v>0.12</v>
      </c>
      <c r="AF653" t="s">
        <v>290</v>
      </c>
      <c r="AG653" s="11">
        <v>10</v>
      </c>
      <c r="AH653" s="21" t="s">
        <v>290</v>
      </c>
      <c r="AI653" s="11" t="s">
        <v>300</v>
      </c>
      <c r="AJ653" t="s">
        <v>290</v>
      </c>
      <c r="AK653" s="159" t="s">
        <v>290</v>
      </c>
      <c r="CO653" t="s">
        <v>4471</v>
      </c>
      <c r="CP653">
        <v>5.5</v>
      </c>
      <c r="CR653" t="s">
        <v>5853</v>
      </c>
      <c r="CS653" s="16" t="s">
        <v>290</v>
      </c>
      <c r="CT653" s="14">
        <v>400</v>
      </c>
      <c r="CU653" s="14">
        <v>14</v>
      </c>
      <c r="CV653" s="98">
        <v>16</v>
      </c>
      <c r="CW653" s="98" t="s">
        <v>5800</v>
      </c>
      <c r="CX653" s="103">
        <v>14</v>
      </c>
      <c r="CY653" s="11">
        <v>16.75</v>
      </c>
      <c r="CZ653" s="42">
        <v>1.375</v>
      </c>
      <c r="DA653" s="107">
        <v>400</v>
      </c>
      <c r="DB653" s="18">
        <v>23</v>
      </c>
      <c r="DC653" s="18">
        <v>2.375</v>
      </c>
      <c r="DD653" s="18">
        <v>16.25</v>
      </c>
      <c r="DE653" s="11">
        <v>1.25</v>
      </c>
      <c r="DF653" s="11">
        <v>20</v>
      </c>
      <c r="DG653" s="11">
        <v>1.375</v>
      </c>
      <c r="DH653" s="11">
        <v>20.25</v>
      </c>
      <c r="DI653" s="42">
        <v>18</v>
      </c>
      <c r="DJ653" s="11" t="s">
        <v>174</v>
      </c>
      <c r="DK653" s="43" t="s">
        <v>5180</v>
      </c>
      <c r="DL653" s="90" t="s">
        <v>3796</v>
      </c>
      <c r="DM653" s="18">
        <v>0</v>
      </c>
      <c r="DN653" s="18" t="s">
        <v>5801</v>
      </c>
      <c r="DO653" t="s">
        <v>5105</v>
      </c>
      <c r="DP653">
        <v>16711680</v>
      </c>
      <c r="DQ653" t="s">
        <v>5799</v>
      </c>
      <c r="DR653" s="16" t="s">
        <v>290</v>
      </c>
    </row>
    <row r="654" spans="1:122" x14ac:dyDescent="0.35">
      <c r="A654" s="158" t="s">
        <v>743</v>
      </c>
      <c r="B654" s="11">
        <v>4</v>
      </c>
      <c r="C654">
        <v>40</v>
      </c>
      <c r="D654" t="s">
        <v>300</v>
      </c>
      <c r="E654" s="21" t="s">
        <v>290</v>
      </c>
      <c r="F654" s="11">
        <v>4.5</v>
      </c>
      <c r="G654" s="12">
        <v>4.0259999999999998</v>
      </c>
      <c r="H654" s="11">
        <v>0.23699999999999999</v>
      </c>
      <c r="I654" t="s">
        <v>290</v>
      </c>
      <c r="J654">
        <v>40</v>
      </c>
      <c r="K654" s="21" t="s">
        <v>290</v>
      </c>
      <c r="L654" s="1" t="s">
        <v>300</v>
      </c>
      <c r="M654" t="s">
        <v>290</v>
      </c>
      <c r="N654" s="159" t="s">
        <v>290</v>
      </c>
      <c r="P654" s="18" t="s">
        <v>290</v>
      </c>
      <c r="Q654" s="18" t="s">
        <v>290</v>
      </c>
      <c r="S654" t="s">
        <v>290</v>
      </c>
      <c r="T654" t="s">
        <v>290</v>
      </c>
      <c r="V654" t="s">
        <v>290</v>
      </c>
      <c r="X654" s="158" t="s">
        <v>743</v>
      </c>
      <c r="Y654" s="11">
        <v>4</v>
      </c>
      <c r="Z654">
        <v>40</v>
      </c>
      <c r="AA654" t="s">
        <v>300</v>
      </c>
      <c r="AB654" s="21" t="s">
        <v>290</v>
      </c>
      <c r="AC654" s="11">
        <v>4.5</v>
      </c>
      <c r="AD654" s="12">
        <v>4.0259999999999998</v>
      </c>
      <c r="AE654" s="11">
        <v>0.23699999999999999</v>
      </c>
      <c r="AF654" t="s">
        <v>290</v>
      </c>
      <c r="AG654">
        <v>40</v>
      </c>
      <c r="AH654" s="21" t="s">
        <v>290</v>
      </c>
      <c r="AI654" s="1" t="s">
        <v>300</v>
      </c>
      <c r="AJ654" t="s">
        <v>290</v>
      </c>
      <c r="AK654" s="159" t="s">
        <v>290</v>
      </c>
      <c r="CO654" t="s">
        <v>4472</v>
      </c>
      <c r="CP654">
        <v>5.5</v>
      </c>
      <c r="CR654" t="s">
        <v>5854</v>
      </c>
      <c r="CS654" s="16" t="s">
        <v>290</v>
      </c>
      <c r="CT654" s="14">
        <v>400</v>
      </c>
      <c r="CU654" s="14">
        <v>14</v>
      </c>
      <c r="CV654" s="98">
        <v>18</v>
      </c>
      <c r="CW654" s="98" t="s">
        <v>5800</v>
      </c>
      <c r="CX654" s="103">
        <v>14</v>
      </c>
      <c r="CY654" s="11">
        <v>16.75</v>
      </c>
      <c r="CZ654" s="42">
        <v>1.375</v>
      </c>
      <c r="DA654" s="107">
        <v>400</v>
      </c>
      <c r="DB654" s="18">
        <v>23</v>
      </c>
      <c r="DC654" s="18">
        <v>2.375</v>
      </c>
      <c r="DD654" s="18">
        <v>16.25</v>
      </c>
      <c r="DE654" s="11">
        <v>1.25</v>
      </c>
      <c r="DF654" s="11">
        <v>20</v>
      </c>
      <c r="DG654" s="11">
        <v>1.375</v>
      </c>
      <c r="DH654" s="11">
        <v>20.25</v>
      </c>
      <c r="DI654" s="42">
        <v>18</v>
      </c>
      <c r="DJ654" s="11" t="s">
        <v>174</v>
      </c>
      <c r="DK654" s="43" t="s">
        <v>5180</v>
      </c>
      <c r="DL654" s="90" t="s">
        <v>3796</v>
      </c>
      <c r="DM654" s="18">
        <v>0</v>
      </c>
      <c r="DN654" s="18" t="s">
        <v>5801</v>
      </c>
      <c r="DO654" t="s">
        <v>5105</v>
      </c>
      <c r="DP654">
        <v>16711680</v>
      </c>
      <c r="DQ654" t="s">
        <v>5799</v>
      </c>
      <c r="DR654" s="16" t="s">
        <v>290</v>
      </c>
    </row>
    <row r="655" spans="1:122" x14ac:dyDescent="0.35">
      <c r="A655" s="158" t="s">
        <v>6747</v>
      </c>
      <c r="B655" s="11">
        <v>4</v>
      </c>
      <c r="C655" t="s">
        <v>6422</v>
      </c>
      <c r="D655" t="s">
        <v>300</v>
      </c>
      <c r="E655" s="21" t="s">
        <v>290</v>
      </c>
      <c r="F655" s="11">
        <v>4.5</v>
      </c>
      <c r="G655" s="12">
        <v>4.0259999999999998</v>
      </c>
      <c r="H655" s="11">
        <v>0.23699999999999999</v>
      </c>
      <c r="I655" t="s">
        <v>6422</v>
      </c>
      <c r="J655">
        <v>1</v>
      </c>
      <c r="K655" s="21" t="s">
        <v>290</v>
      </c>
      <c r="L655" s="1" t="s">
        <v>300</v>
      </c>
      <c r="M655" t="s">
        <v>290</v>
      </c>
      <c r="N655" s="159" t="s">
        <v>290</v>
      </c>
      <c r="P655" s="18" t="s">
        <v>290</v>
      </c>
      <c r="Q655" s="18" t="s">
        <v>290</v>
      </c>
      <c r="S655" t="s">
        <v>290</v>
      </c>
      <c r="T655" t="s">
        <v>290</v>
      </c>
      <c r="V655" t="s">
        <v>290</v>
      </c>
      <c r="X655" s="158" t="s">
        <v>6747</v>
      </c>
      <c r="Y655" s="11">
        <v>4</v>
      </c>
      <c r="Z655" t="s">
        <v>6422</v>
      </c>
      <c r="AA655" t="s">
        <v>300</v>
      </c>
      <c r="AB655" s="21" t="s">
        <v>290</v>
      </c>
      <c r="AC655" s="11">
        <v>4.5</v>
      </c>
      <c r="AD655" s="12">
        <v>4.0259999999999998</v>
      </c>
      <c r="AE655" s="11">
        <v>0.23699999999999999</v>
      </c>
      <c r="AF655" t="s">
        <v>6422</v>
      </c>
      <c r="AG655">
        <v>1</v>
      </c>
      <c r="AH655" s="21" t="s">
        <v>290</v>
      </c>
      <c r="AI655" s="1" t="s">
        <v>300</v>
      </c>
      <c r="AJ655" t="s">
        <v>290</v>
      </c>
      <c r="AK655" s="159" t="s">
        <v>290</v>
      </c>
      <c r="CO655" t="s">
        <v>4473</v>
      </c>
      <c r="CP655">
        <v>5.5</v>
      </c>
      <c r="CR655" t="s">
        <v>5855</v>
      </c>
      <c r="CS655" s="16" t="s">
        <v>290</v>
      </c>
      <c r="CT655" s="49">
        <v>400</v>
      </c>
      <c r="CU655" s="49">
        <v>14</v>
      </c>
      <c r="CV655" s="99">
        <v>20</v>
      </c>
      <c r="CW655" s="99" t="s">
        <v>5800</v>
      </c>
      <c r="CX655" s="105">
        <v>14</v>
      </c>
      <c r="CY655" s="2">
        <v>16.75</v>
      </c>
      <c r="CZ655" s="50">
        <v>1.375</v>
      </c>
      <c r="DA655" s="107">
        <v>400</v>
      </c>
      <c r="DB655" s="51">
        <v>23</v>
      </c>
      <c r="DC655" s="51">
        <v>2.375</v>
      </c>
      <c r="DD655" s="51">
        <v>16.25</v>
      </c>
      <c r="DE655" s="2">
        <v>1.25</v>
      </c>
      <c r="DF655" s="2">
        <v>20</v>
      </c>
      <c r="DG655" s="2">
        <v>1.375</v>
      </c>
      <c r="DH655" s="2">
        <v>20.25</v>
      </c>
      <c r="DI655" s="50">
        <v>18</v>
      </c>
      <c r="DJ655" s="2" t="s">
        <v>174</v>
      </c>
      <c r="DK655" s="43" t="s">
        <v>5180</v>
      </c>
      <c r="DL655" s="90" t="s">
        <v>3796</v>
      </c>
      <c r="DM655" s="18">
        <v>0</v>
      </c>
      <c r="DN655" s="18" t="s">
        <v>5801</v>
      </c>
      <c r="DO655" t="s">
        <v>5105</v>
      </c>
      <c r="DP655">
        <v>16711680</v>
      </c>
      <c r="DQ655" t="s">
        <v>5799</v>
      </c>
      <c r="DR655" s="16" t="s">
        <v>290</v>
      </c>
    </row>
    <row r="656" spans="1:122" x14ac:dyDescent="0.35">
      <c r="A656" s="158" t="s">
        <v>744</v>
      </c>
      <c r="B656" s="11">
        <v>4</v>
      </c>
      <c r="C656">
        <v>60</v>
      </c>
      <c r="D656" t="s">
        <v>300</v>
      </c>
      <c r="E656" s="21" t="s">
        <v>290</v>
      </c>
      <c r="F656" s="11">
        <v>4.5</v>
      </c>
      <c r="G656" s="12">
        <v>3.9379999999999997</v>
      </c>
      <c r="H656" s="11">
        <v>0.28100000000000003</v>
      </c>
      <c r="I656" t="s">
        <v>290</v>
      </c>
      <c r="J656">
        <v>60</v>
      </c>
      <c r="K656" s="21" t="s">
        <v>290</v>
      </c>
      <c r="L656" s="1" t="s">
        <v>300</v>
      </c>
      <c r="M656" t="s">
        <v>290</v>
      </c>
      <c r="N656" s="159" t="s">
        <v>290</v>
      </c>
      <c r="P656" s="18" t="s">
        <v>290</v>
      </c>
      <c r="Q656" s="18" t="s">
        <v>290</v>
      </c>
      <c r="S656" t="s">
        <v>290</v>
      </c>
      <c r="T656" t="s">
        <v>290</v>
      </c>
      <c r="V656" t="s">
        <v>290</v>
      </c>
      <c r="X656" s="158" t="s">
        <v>744</v>
      </c>
      <c r="Y656" s="11">
        <v>4</v>
      </c>
      <c r="Z656">
        <v>60</v>
      </c>
      <c r="AA656" t="s">
        <v>300</v>
      </c>
      <c r="AB656" s="21" t="s">
        <v>290</v>
      </c>
      <c r="AC656" s="11">
        <v>4.5</v>
      </c>
      <c r="AD656" s="12">
        <v>3.9379999999999997</v>
      </c>
      <c r="AE656" s="11">
        <v>0.28100000000000003</v>
      </c>
      <c r="AF656" t="s">
        <v>290</v>
      </c>
      <c r="AG656">
        <v>60</v>
      </c>
      <c r="AH656" s="21" t="s">
        <v>290</v>
      </c>
      <c r="AI656" s="1" t="s">
        <v>300</v>
      </c>
      <c r="AJ656" t="s">
        <v>290</v>
      </c>
      <c r="AK656" s="159" t="s">
        <v>290</v>
      </c>
      <c r="CO656" t="s">
        <v>4474</v>
      </c>
      <c r="CP656">
        <v>5.5</v>
      </c>
      <c r="CR656" t="s">
        <v>5856</v>
      </c>
      <c r="CS656" s="16" t="s">
        <v>290</v>
      </c>
      <c r="CT656" s="14">
        <v>400</v>
      </c>
      <c r="CU656" s="14">
        <v>16</v>
      </c>
      <c r="CV656" s="11">
        <v>12</v>
      </c>
      <c r="CW656" s="11" t="s">
        <v>5800</v>
      </c>
      <c r="CX656" s="103">
        <v>16</v>
      </c>
      <c r="CY656" s="11">
        <v>19</v>
      </c>
      <c r="CZ656" s="42">
        <v>1.5</v>
      </c>
      <c r="DA656" s="107">
        <v>400</v>
      </c>
      <c r="DB656" s="18">
        <v>25.5</v>
      </c>
      <c r="DC656" s="18">
        <v>2.5</v>
      </c>
      <c r="DD656" s="18">
        <v>18.5</v>
      </c>
      <c r="DE656" s="11">
        <v>1.375</v>
      </c>
      <c r="DF656" s="11">
        <v>20</v>
      </c>
      <c r="DG656" s="11">
        <v>1.5</v>
      </c>
      <c r="DH656" s="11">
        <v>22.5</v>
      </c>
      <c r="DI656" s="42">
        <v>18</v>
      </c>
      <c r="DJ656" s="11">
        <v>416</v>
      </c>
      <c r="DK656" s="43" t="s">
        <v>5186</v>
      </c>
      <c r="DL656" s="90" t="s">
        <v>3796</v>
      </c>
      <c r="DM656" s="18">
        <v>0</v>
      </c>
      <c r="DN656" s="18" t="s">
        <v>5801</v>
      </c>
      <c r="DO656" t="s">
        <v>5108</v>
      </c>
      <c r="DP656">
        <v>16776960</v>
      </c>
      <c r="DQ656" t="s">
        <v>5799</v>
      </c>
      <c r="DR656" s="16" t="s">
        <v>290</v>
      </c>
    </row>
    <row r="657" spans="1:122" x14ac:dyDescent="0.35">
      <c r="A657" s="158" t="s">
        <v>745</v>
      </c>
      <c r="B657" s="11">
        <v>4</v>
      </c>
      <c r="C657">
        <v>80</v>
      </c>
      <c r="D657" t="s">
        <v>300</v>
      </c>
      <c r="E657" s="21" t="s">
        <v>290</v>
      </c>
      <c r="F657" s="11">
        <v>4.5</v>
      </c>
      <c r="G657" s="12">
        <v>3.8260000000000001</v>
      </c>
      <c r="H657" s="11">
        <v>0.33700000000000002</v>
      </c>
      <c r="I657" t="s">
        <v>290</v>
      </c>
      <c r="J657">
        <v>80</v>
      </c>
      <c r="K657" s="21" t="s">
        <v>290</v>
      </c>
      <c r="L657" s="1" t="s">
        <v>300</v>
      </c>
      <c r="M657" t="s">
        <v>290</v>
      </c>
      <c r="N657" s="159" t="s">
        <v>290</v>
      </c>
      <c r="P657" s="18" t="s">
        <v>290</v>
      </c>
      <c r="Q657" s="18" t="s">
        <v>290</v>
      </c>
      <c r="S657" t="s">
        <v>290</v>
      </c>
      <c r="T657" t="s">
        <v>290</v>
      </c>
      <c r="V657" t="s">
        <v>290</v>
      </c>
      <c r="X657" s="158" t="s">
        <v>745</v>
      </c>
      <c r="Y657" s="11">
        <v>4</v>
      </c>
      <c r="Z657">
        <v>80</v>
      </c>
      <c r="AA657" t="s">
        <v>300</v>
      </c>
      <c r="AB657" s="21" t="s">
        <v>290</v>
      </c>
      <c r="AC657" s="11">
        <v>4.5</v>
      </c>
      <c r="AD657" s="12">
        <v>3.8260000000000001</v>
      </c>
      <c r="AE657" s="11">
        <v>0.33700000000000002</v>
      </c>
      <c r="AF657" t="s">
        <v>290</v>
      </c>
      <c r="AG657">
        <v>80</v>
      </c>
      <c r="AH657" s="21" t="s">
        <v>290</v>
      </c>
      <c r="AI657" s="1" t="s">
        <v>300</v>
      </c>
      <c r="AJ657" t="s">
        <v>290</v>
      </c>
      <c r="AK657" s="159" t="s">
        <v>290</v>
      </c>
      <c r="CO657" t="s">
        <v>4475</v>
      </c>
      <c r="CP657">
        <v>5.5</v>
      </c>
      <c r="CR657" t="s">
        <v>5857</v>
      </c>
      <c r="CS657" s="16" t="s">
        <v>290</v>
      </c>
      <c r="CT657" s="14">
        <v>400</v>
      </c>
      <c r="CU657" s="14">
        <v>16</v>
      </c>
      <c r="CV657" s="98">
        <v>14</v>
      </c>
      <c r="CW657" s="98" t="s">
        <v>5800</v>
      </c>
      <c r="CX657" s="103">
        <v>16</v>
      </c>
      <c r="CY657" s="11">
        <v>19</v>
      </c>
      <c r="CZ657" s="42">
        <v>1.5</v>
      </c>
      <c r="DA657" s="107">
        <v>400</v>
      </c>
      <c r="DB657" s="18">
        <v>25.5</v>
      </c>
      <c r="DC657" s="18">
        <v>2.5</v>
      </c>
      <c r="DD657" s="18">
        <v>18.5</v>
      </c>
      <c r="DE657" s="11">
        <v>1.375</v>
      </c>
      <c r="DF657" s="11">
        <v>20</v>
      </c>
      <c r="DG657" s="11">
        <v>1.5</v>
      </c>
      <c r="DH657" s="11">
        <v>22.5</v>
      </c>
      <c r="DI657" s="42">
        <v>18</v>
      </c>
      <c r="DJ657" s="11" t="s">
        <v>174</v>
      </c>
      <c r="DK657" s="43" t="s">
        <v>5186</v>
      </c>
      <c r="DL657" s="90" t="s">
        <v>3796</v>
      </c>
      <c r="DM657" s="18">
        <v>0</v>
      </c>
      <c r="DN657" s="18" t="s">
        <v>5801</v>
      </c>
      <c r="DO657" t="s">
        <v>5108</v>
      </c>
      <c r="DP657">
        <v>16776960</v>
      </c>
      <c r="DQ657" t="s">
        <v>5799</v>
      </c>
      <c r="DR657" s="16" t="s">
        <v>290</v>
      </c>
    </row>
    <row r="658" spans="1:122" x14ac:dyDescent="0.35">
      <c r="A658" s="158" t="s">
        <v>746</v>
      </c>
      <c r="B658" s="11">
        <v>4</v>
      </c>
      <c r="C658">
        <v>120</v>
      </c>
      <c r="D658" t="s">
        <v>300</v>
      </c>
      <c r="E658" s="21" t="s">
        <v>290</v>
      </c>
      <c r="F658" s="11">
        <v>4.5</v>
      </c>
      <c r="G658" s="12">
        <v>3.6259999999999999</v>
      </c>
      <c r="H658" s="11">
        <v>0.437</v>
      </c>
      <c r="I658" t="s">
        <v>290</v>
      </c>
      <c r="J658">
        <v>120</v>
      </c>
      <c r="K658" s="21" t="s">
        <v>290</v>
      </c>
      <c r="L658" s="1" t="s">
        <v>300</v>
      </c>
      <c r="M658" t="s">
        <v>290</v>
      </c>
      <c r="N658" s="159" t="s">
        <v>290</v>
      </c>
      <c r="P658" s="18" t="s">
        <v>290</v>
      </c>
      <c r="Q658" s="18" t="s">
        <v>290</v>
      </c>
      <c r="S658" t="s">
        <v>290</v>
      </c>
      <c r="T658" t="s">
        <v>290</v>
      </c>
      <c r="V658" t="s">
        <v>290</v>
      </c>
      <c r="X658" s="158" t="s">
        <v>746</v>
      </c>
      <c r="Y658" s="11">
        <v>4</v>
      </c>
      <c r="Z658">
        <v>120</v>
      </c>
      <c r="AA658" t="s">
        <v>300</v>
      </c>
      <c r="AB658" s="21" t="s">
        <v>290</v>
      </c>
      <c r="AC658" s="11">
        <v>4.5</v>
      </c>
      <c r="AD658" s="12">
        <v>3.6259999999999999</v>
      </c>
      <c r="AE658" s="11">
        <v>0.437</v>
      </c>
      <c r="AF658" t="s">
        <v>290</v>
      </c>
      <c r="AG658">
        <v>120</v>
      </c>
      <c r="AH658" s="21" t="s">
        <v>290</v>
      </c>
      <c r="AI658" s="1" t="s">
        <v>300</v>
      </c>
      <c r="AJ658" t="s">
        <v>290</v>
      </c>
      <c r="AK658" s="159" t="s">
        <v>290</v>
      </c>
      <c r="CO658" t="s">
        <v>4476</v>
      </c>
      <c r="CP658">
        <v>6.2500000000000009</v>
      </c>
      <c r="CR658" t="s">
        <v>5858</v>
      </c>
      <c r="CS658" s="16" t="s">
        <v>290</v>
      </c>
      <c r="CT658" s="14">
        <v>400</v>
      </c>
      <c r="CU658" s="14">
        <v>16</v>
      </c>
      <c r="CV658" s="98">
        <v>16</v>
      </c>
      <c r="CW658" s="98" t="s">
        <v>5800</v>
      </c>
      <c r="CX658" s="103">
        <v>16</v>
      </c>
      <c r="CY658" s="11">
        <v>19</v>
      </c>
      <c r="CZ658" s="42">
        <v>1.5</v>
      </c>
      <c r="DA658" s="107">
        <v>400</v>
      </c>
      <c r="DB658" s="18">
        <v>25.5</v>
      </c>
      <c r="DC658" s="18">
        <v>2.5</v>
      </c>
      <c r="DD658" s="18">
        <v>18.5</v>
      </c>
      <c r="DE658" s="11">
        <v>1.375</v>
      </c>
      <c r="DF658" s="11">
        <v>20</v>
      </c>
      <c r="DG658" s="11">
        <v>1.5</v>
      </c>
      <c r="DH658" s="11">
        <v>22.5</v>
      </c>
      <c r="DI658" s="42">
        <v>18</v>
      </c>
      <c r="DJ658" s="11" t="s">
        <v>174</v>
      </c>
      <c r="DK658" s="43" t="s">
        <v>5186</v>
      </c>
      <c r="DL658" s="90" t="s">
        <v>3796</v>
      </c>
      <c r="DM658" s="18">
        <v>0</v>
      </c>
      <c r="DN658" s="18" t="s">
        <v>5801</v>
      </c>
      <c r="DO658" t="s">
        <v>5108</v>
      </c>
      <c r="DP658">
        <v>16776960</v>
      </c>
      <c r="DQ658" t="s">
        <v>5799</v>
      </c>
      <c r="DR658" s="16" t="s">
        <v>290</v>
      </c>
    </row>
    <row r="659" spans="1:122" x14ac:dyDescent="0.35">
      <c r="A659" s="158" t="s">
        <v>747</v>
      </c>
      <c r="B659" s="11">
        <v>4</v>
      </c>
      <c r="C659" s="11">
        <v>160</v>
      </c>
      <c r="D659" t="s">
        <v>300</v>
      </c>
      <c r="E659" s="21" t="s">
        <v>290</v>
      </c>
      <c r="F659" s="11">
        <v>4.5</v>
      </c>
      <c r="G659" s="12">
        <v>3.4379999999999997</v>
      </c>
      <c r="H659" s="11">
        <v>0.53100000000000003</v>
      </c>
      <c r="I659" t="s">
        <v>290</v>
      </c>
      <c r="J659" s="11">
        <v>160</v>
      </c>
      <c r="K659" s="21" t="s">
        <v>290</v>
      </c>
      <c r="L659" s="1" t="s">
        <v>300</v>
      </c>
      <c r="M659" t="s">
        <v>290</v>
      </c>
      <c r="N659" s="159" t="s">
        <v>290</v>
      </c>
      <c r="P659" s="18" t="s">
        <v>290</v>
      </c>
      <c r="Q659" s="18" t="s">
        <v>290</v>
      </c>
      <c r="S659" t="s">
        <v>290</v>
      </c>
      <c r="T659" t="s">
        <v>290</v>
      </c>
      <c r="V659" t="s">
        <v>290</v>
      </c>
      <c r="X659" s="158" t="s">
        <v>747</v>
      </c>
      <c r="Y659" s="11">
        <v>4</v>
      </c>
      <c r="Z659" s="11">
        <v>160</v>
      </c>
      <c r="AA659" t="s">
        <v>300</v>
      </c>
      <c r="AB659" s="21" t="s">
        <v>290</v>
      </c>
      <c r="AC659" s="11">
        <v>4.5</v>
      </c>
      <c r="AD659" s="12">
        <v>3.4379999999999997</v>
      </c>
      <c r="AE659" s="11">
        <v>0.53100000000000003</v>
      </c>
      <c r="AF659" t="s">
        <v>290</v>
      </c>
      <c r="AG659" s="11">
        <v>160</v>
      </c>
      <c r="AH659" s="21" t="s">
        <v>290</v>
      </c>
      <c r="AI659" s="1" t="s">
        <v>300</v>
      </c>
      <c r="AJ659" t="s">
        <v>290</v>
      </c>
      <c r="AK659" s="159" t="s">
        <v>290</v>
      </c>
      <c r="CO659" t="s">
        <v>4477</v>
      </c>
      <c r="CP659">
        <v>6.2500000000000009</v>
      </c>
      <c r="CR659" t="s">
        <v>5859</v>
      </c>
      <c r="CS659" s="16" t="s">
        <v>290</v>
      </c>
      <c r="CT659" s="14">
        <v>400</v>
      </c>
      <c r="CU659" s="14">
        <v>16</v>
      </c>
      <c r="CV659" s="98">
        <v>18</v>
      </c>
      <c r="CW659" s="98" t="s">
        <v>5800</v>
      </c>
      <c r="CX659" s="103">
        <v>16</v>
      </c>
      <c r="CY659" s="11">
        <v>19</v>
      </c>
      <c r="CZ659" s="42">
        <v>1.5</v>
      </c>
      <c r="DA659" s="107">
        <v>400</v>
      </c>
      <c r="DB659" s="18">
        <v>25.5</v>
      </c>
      <c r="DC659" s="18">
        <v>2.5</v>
      </c>
      <c r="DD659" s="18">
        <v>18.5</v>
      </c>
      <c r="DE659" s="11">
        <v>1.375</v>
      </c>
      <c r="DF659" s="11">
        <v>20</v>
      </c>
      <c r="DG659" s="11">
        <v>1.5</v>
      </c>
      <c r="DH659" s="11">
        <v>22.5</v>
      </c>
      <c r="DI659" s="42">
        <v>18</v>
      </c>
      <c r="DJ659" s="11" t="s">
        <v>174</v>
      </c>
      <c r="DK659" s="43" t="s">
        <v>5186</v>
      </c>
      <c r="DL659" s="90" t="s">
        <v>3796</v>
      </c>
      <c r="DM659" s="18">
        <v>0</v>
      </c>
      <c r="DN659" s="18" t="s">
        <v>5801</v>
      </c>
      <c r="DO659" t="s">
        <v>5108</v>
      </c>
      <c r="DP659">
        <v>16776960</v>
      </c>
      <c r="DQ659" t="s">
        <v>5799</v>
      </c>
      <c r="DR659" s="16" t="s">
        <v>290</v>
      </c>
    </row>
    <row r="660" spans="1:122" x14ac:dyDescent="0.35">
      <c r="A660" s="158" t="s">
        <v>748</v>
      </c>
      <c r="B660" s="11">
        <v>4</v>
      </c>
      <c r="C660" s="11" t="s">
        <v>272</v>
      </c>
      <c r="D660" t="s">
        <v>300</v>
      </c>
      <c r="E660" s="21" t="s">
        <v>290</v>
      </c>
      <c r="F660" s="11">
        <v>4.5</v>
      </c>
      <c r="G660" s="12">
        <v>3.8260000000000001</v>
      </c>
      <c r="H660" s="11">
        <v>0.33700000000000002</v>
      </c>
      <c r="I660" t="s">
        <v>272</v>
      </c>
      <c r="J660" s="11">
        <v>2</v>
      </c>
      <c r="K660" s="21" t="s">
        <v>290</v>
      </c>
      <c r="L660" s="1" t="s">
        <v>300</v>
      </c>
      <c r="M660" t="s">
        <v>290</v>
      </c>
      <c r="N660" s="159" t="s">
        <v>290</v>
      </c>
      <c r="P660" s="18" t="s">
        <v>290</v>
      </c>
      <c r="Q660" s="18" t="s">
        <v>290</v>
      </c>
      <c r="S660" t="s">
        <v>290</v>
      </c>
      <c r="T660" t="s">
        <v>290</v>
      </c>
      <c r="V660" t="s">
        <v>290</v>
      </c>
      <c r="X660" s="158" t="s">
        <v>748</v>
      </c>
      <c r="Y660" s="11">
        <v>4</v>
      </c>
      <c r="Z660" s="11" t="s">
        <v>272</v>
      </c>
      <c r="AA660" t="s">
        <v>300</v>
      </c>
      <c r="AB660" s="21" t="s">
        <v>290</v>
      </c>
      <c r="AC660" s="11">
        <v>4.5</v>
      </c>
      <c r="AD660" s="12">
        <v>3.8260000000000001</v>
      </c>
      <c r="AE660" s="11">
        <v>0.33700000000000002</v>
      </c>
      <c r="AF660" t="s">
        <v>272</v>
      </c>
      <c r="AG660" s="11">
        <v>2</v>
      </c>
      <c r="AH660" s="21" t="s">
        <v>290</v>
      </c>
      <c r="AI660" s="1" t="s">
        <v>300</v>
      </c>
      <c r="AJ660" t="s">
        <v>290</v>
      </c>
      <c r="AK660" s="159" t="s">
        <v>290</v>
      </c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51"/>
      <c r="CO660" t="s">
        <v>4478</v>
      </c>
      <c r="CP660">
        <v>6.2500000000000009</v>
      </c>
      <c r="CR660" t="s">
        <v>5860</v>
      </c>
      <c r="CS660" s="16" t="s">
        <v>290</v>
      </c>
      <c r="CT660" s="49">
        <v>400</v>
      </c>
      <c r="CU660" s="49">
        <v>16</v>
      </c>
      <c r="CV660" s="99">
        <v>20</v>
      </c>
      <c r="CW660" s="99" t="s">
        <v>5800</v>
      </c>
      <c r="CX660" s="105">
        <v>16</v>
      </c>
      <c r="CY660" s="2">
        <v>19</v>
      </c>
      <c r="CZ660" s="50">
        <v>1.5</v>
      </c>
      <c r="DA660" s="107">
        <v>400</v>
      </c>
      <c r="DB660" s="51">
        <v>25.5</v>
      </c>
      <c r="DC660" s="51">
        <v>2.5</v>
      </c>
      <c r="DD660" s="51">
        <v>18.5</v>
      </c>
      <c r="DE660" s="2">
        <v>1.375</v>
      </c>
      <c r="DF660" s="2">
        <v>20</v>
      </c>
      <c r="DG660" s="2">
        <v>1.5</v>
      </c>
      <c r="DH660" s="2">
        <v>22.5</v>
      </c>
      <c r="DI660" s="50">
        <v>18</v>
      </c>
      <c r="DJ660" s="2" t="s">
        <v>174</v>
      </c>
      <c r="DK660" s="43" t="s">
        <v>5186</v>
      </c>
      <c r="DL660" s="90" t="s">
        <v>3796</v>
      </c>
      <c r="DM660" s="18">
        <v>0</v>
      </c>
      <c r="DN660" s="18" t="s">
        <v>5801</v>
      </c>
      <c r="DO660" t="s">
        <v>5108</v>
      </c>
      <c r="DP660">
        <v>16776960</v>
      </c>
      <c r="DQ660" t="s">
        <v>5799</v>
      </c>
      <c r="DR660" s="16" t="s">
        <v>290</v>
      </c>
    </row>
    <row r="661" spans="1:122" x14ac:dyDescent="0.35">
      <c r="A661" s="160" t="s">
        <v>749</v>
      </c>
      <c r="B661" s="2">
        <v>4</v>
      </c>
      <c r="C661" s="4" t="s">
        <v>273</v>
      </c>
      <c r="D661" s="4" t="s">
        <v>300</v>
      </c>
      <c r="E661" s="23" t="s">
        <v>750</v>
      </c>
      <c r="F661" s="2">
        <v>4.5</v>
      </c>
      <c r="G661" s="3">
        <v>3.1520000000000001</v>
      </c>
      <c r="H661" s="2">
        <v>0.67400000000000004</v>
      </c>
      <c r="I661" s="2" t="s">
        <v>273</v>
      </c>
      <c r="J661" s="4">
        <v>4</v>
      </c>
      <c r="K661" s="23" t="s">
        <v>290</v>
      </c>
      <c r="L661" s="6" t="s">
        <v>300</v>
      </c>
      <c r="M661" s="4" t="s">
        <v>290</v>
      </c>
      <c r="N661" s="161" t="s">
        <v>290</v>
      </c>
      <c r="P661" s="18" t="s">
        <v>290</v>
      </c>
      <c r="Q661" s="18" t="s">
        <v>290</v>
      </c>
      <c r="S661" t="s">
        <v>290</v>
      </c>
      <c r="T661" t="s">
        <v>290</v>
      </c>
      <c r="V661" t="s">
        <v>290</v>
      </c>
      <c r="X661" s="160" t="s">
        <v>749</v>
      </c>
      <c r="Y661" s="2">
        <v>4</v>
      </c>
      <c r="Z661" s="4" t="s">
        <v>273</v>
      </c>
      <c r="AA661" s="4" t="s">
        <v>300</v>
      </c>
      <c r="AB661" s="23" t="s">
        <v>751</v>
      </c>
      <c r="AC661" s="2">
        <v>4.5</v>
      </c>
      <c r="AD661" s="3">
        <v>3.1520000000000001</v>
      </c>
      <c r="AE661" s="2">
        <v>0.67400000000000004</v>
      </c>
      <c r="AF661" s="2" t="s">
        <v>273</v>
      </c>
      <c r="AG661" s="4">
        <v>4</v>
      </c>
      <c r="AH661" s="23" t="s">
        <v>290</v>
      </c>
      <c r="AI661" s="6" t="s">
        <v>300</v>
      </c>
      <c r="AJ661" s="4" t="s">
        <v>290</v>
      </c>
      <c r="AK661" s="161" t="s">
        <v>290</v>
      </c>
      <c r="CC661" s="4"/>
      <c r="CD661" s="51"/>
      <c r="CE661" s="51"/>
      <c r="CF661" s="51"/>
      <c r="CG661" s="51"/>
      <c r="CH661" s="51"/>
      <c r="CI661" s="51"/>
      <c r="CJ661" s="51"/>
      <c r="CK661" s="51"/>
      <c r="CO661" t="s">
        <v>4479</v>
      </c>
      <c r="CP661">
        <v>6.2500000000000009</v>
      </c>
      <c r="CR661" t="s">
        <v>5861</v>
      </c>
      <c r="CS661" s="16" t="s">
        <v>290</v>
      </c>
      <c r="CT661" s="14">
        <v>400</v>
      </c>
      <c r="CU661" s="14">
        <v>18</v>
      </c>
      <c r="CV661" s="11">
        <v>12</v>
      </c>
      <c r="CW661" s="11" t="s">
        <v>5800</v>
      </c>
      <c r="CX661" s="103">
        <v>18</v>
      </c>
      <c r="CY661" s="11">
        <v>21</v>
      </c>
      <c r="CZ661" s="42">
        <v>1.5</v>
      </c>
      <c r="DA661" s="107">
        <v>400</v>
      </c>
      <c r="DB661" s="18">
        <v>28</v>
      </c>
      <c r="DC661" s="18">
        <v>2.625</v>
      </c>
      <c r="DD661" s="18">
        <v>21</v>
      </c>
      <c r="DE661" s="11">
        <v>1.375</v>
      </c>
      <c r="DF661" s="11">
        <v>24</v>
      </c>
      <c r="DG661" s="11">
        <v>1.5</v>
      </c>
      <c r="DH661" s="11">
        <v>24.75</v>
      </c>
      <c r="DI661" s="42">
        <v>15</v>
      </c>
      <c r="DJ661" s="11">
        <v>481</v>
      </c>
      <c r="DK661" s="43" t="s">
        <v>5192</v>
      </c>
      <c r="DL661" s="90" t="s">
        <v>3796</v>
      </c>
      <c r="DM661" s="18">
        <v>0</v>
      </c>
      <c r="DN661" s="18" t="s">
        <v>5801</v>
      </c>
      <c r="DO661" t="s">
        <v>5111</v>
      </c>
      <c r="DP661">
        <v>16711935</v>
      </c>
      <c r="DQ661" t="s">
        <v>5799</v>
      </c>
      <c r="DR661" s="16" t="s">
        <v>290</v>
      </c>
    </row>
    <row r="662" spans="1:122" x14ac:dyDescent="0.35">
      <c r="A662" s="158" t="s">
        <v>6748</v>
      </c>
      <c r="B662" s="11">
        <v>4.5</v>
      </c>
      <c r="C662" t="s">
        <v>6422</v>
      </c>
      <c r="D662" t="s">
        <v>300</v>
      </c>
      <c r="E662" s="24" t="s">
        <v>290</v>
      </c>
      <c r="F662" s="11">
        <v>5</v>
      </c>
      <c r="G662" s="12">
        <v>4.5060000000000002</v>
      </c>
      <c r="H662" s="11">
        <v>0.247</v>
      </c>
      <c r="I662" s="11" t="s">
        <v>6422</v>
      </c>
      <c r="J662" s="11">
        <v>1</v>
      </c>
      <c r="K662" s="24"/>
      <c r="L662" s="1" t="s">
        <v>300</v>
      </c>
      <c r="N662" s="159"/>
      <c r="P662" s="18" t="s">
        <v>290</v>
      </c>
      <c r="Q662" s="18" t="s">
        <v>290</v>
      </c>
      <c r="S662" t="s">
        <v>290</v>
      </c>
      <c r="T662" t="s">
        <v>290</v>
      </c>
      <c r="V662" t="s">
        <v>290</v>
      </c>
      <c r="X662" s="158" t="s">
        <v>6748</v>
      </c>
      <c r="Y662" s="11">
        <v>4.5</v>
      </c>
      <c r="Z662" t="s">
        <v>6422</v>
      </c>
      <c r="AA662" t="s">
        <v>300</v>
      </c>
      <c r="AB662" s="24" t="s">
        <v>290</v>
      </c>
      <c r="AC662" s="11">
        <v>5</v>
      </c>
      <c r="AD662" s="12">
        <v>4.5060000000000002</v>
      </c>
      <c r="AE662" s="11">
        <v>0.247</v>
      </c>
      <c r="AF662" s="11" t="s">
        <v>6422</v>
      </c>
      <c r="AG662" s="11">
        <v>1</v>
      </c>
      <c r="AH662" s="24"/>
      <c r="AI662" s="1" t="s">
        <v>300</v>
      </c>
      <c r="AK662" s="159"/>
      <c r="CO662" t="s">
        <v>4480</v>
      </c>
      <c r="CP662">
        <v>6.2500000000000009</v>
      </c>
      <c r="CR662" t="s">
        <v>5862</v>
      </c>
      <c r="CS662" s="16" t="s">
        <v>290</v>
      </c>
      <c r="CT662" s="14">
        <v>400</v>
      </c>
      <c r="CU662" s="14">
        <v>18</v>
      </c>
      <c r="CV662" s="98">
        <v>14</v>
      </c>
      <c r="CW662" s="98" t="s">
        <v>5800</v>
      </c>
      <c r="CX662" s="103">
        <v>18</v>
      </c>
      <c r="CY662" s="11">
        <v>21</v>
      </c>
      <c r="CZ662" s="42">
        <v>1.5</v>
      </c>
      <c r="DA662" s="107">
        <v>400</v>
      </c>
      <c r="DB662" s="18">
        <v>28</v>
      </c>
      <c r="DC662" s="18">
        <v>2.625</v>
      </c>
      <c r="DD662" s="18">
        <v>21</v>
      </c>
      <c r="DE662" s="11">
        <v>1.375</v>
      </c>
      <c r="DF662" s="11">
        <v>24</v>
      </c>
      <c r="DG662" s="11">
        <v>1.5</v>
      </c>
      <c r="DH662" s="11">
        <v>24.75</v>
      </c>
      <c r="DI662" s="42">
        <v>15</v>
      </c>
      <c r="DJ662" s="11" t="s">
        <v>174</v>
      </c>
      <c r="DK662" s="43" t="s">
        <v>5192</v>
      </c>
      <c r="DL662" s="90" t="s">
        <v>3796</v>
      </c>
      <c r="DM662" s="18">
        <v>0</v>
      </c>
      <c r="DN662" s="18" t="s">
        <v>5801</v>
      </c>
      <c r="DO662" t="s">
        <v>5111</v>
      </c>
      <c r="DP662">
        <v>16711935</v>
      </c>
      <c r="DQ662" t="s">
        <v>5799</v>
      </c>
      <c r="DR662" s="16" t="s">
        <v>290</v>
      </c>
    </row>
    <row r="663" spans="1:122" x14ac:dyDescent="0.35">
      <c r="A663" s="158" t="s">
        <v>752</v>
      </c>
      <c r="B663" s="11">
        <v>4.5</v>
      </c>
      <c r="C663" s="11" t="s">
        <v>272</v>
      </c>
      <c r="D663" t="s">
        <v>300</v>
      </c>
      <c r="E663" s="21" t="s">
        <v>290</v>
      </c>
      <c r="F663" s="11">
        <v>5</v>
      </c>
      <c r="G663" s="12">
        <v>4.29</v>
      </c>
      <c r="H663" s="11">
        <v>0.35499999999999998</v>
      </c>
      <c r="I663" t="s">
        <v>272</v>
      </c>
      <c r="J663" s="11">
        <v>2</v>
      </c>
      <c r="K663" s="21" t="s">
        <v>290</v>
      </c>
      <c r="L663" s="1" t="s">
        <v>300</v>
      </c>
      <c r="M663" t="s">
        <v>290</v>
      </c>
      <c r="N663" s="159" t="s">
        <v>290</v>
      </c>
      <c r="P663" s="18" t="s">
        <v>290</v>
      </c>
      <c r="Q663" s="18" t="s">
        <v>290</v>
      </c>
      <c r="S663" t="s">
        <v>290</v>
      </c>
      <c r="T663" t="s">
        <v>290</v>
      </c>
      <c r="V663" t="s">
        <v>290</v>
      </c>
      <c r="X663" s="158" t="s">
        <v>752</v>
      </c>
      <c r="Y663" s="11">
        <v>4.5</v>
      </c>
      <c r="Z663" s="11" t="s">
        <v>272</v>
      </c>
      <c r="AA663" t="s">
        <v>300</v>
      </c>
      <c r="AB663" s="21" t="s">
        <v>290</v>
      </c>
      <c r="AC663" s="11">
        <v>5</v>
      </c>
      <c r="AD663" s="12">
        <v>4.29</v>
      </c>
      <c r="AE663" s="11">
        <v>0.35499999999999998</v>
      </c>
      <c r="AF663" t="s">
        <v>272</v>
      </c>
      <c r="AG663" s="11">
        <v>2</v>
      </c>
      <c r="AH663" s="21" t="s">
        <v>290</v>
      </c>
      <c r="AI663" s="1" t="s">
        <v>300</v>
      </c>
      <c r="AJ663" t="s">
        <v>290</v>
      </c>
      <c r="AK663" s="159" t="s">
        <v>290</v>
      </c>
      <c r="CO663" t="s">
        <v>4481</v>
      </c>
      <c r="CP663">
        <v>6.2500000000000009</v>
      </c>
      <c r="CR663" t="s">
        <v>5863</v>
      </c>
      <c r="CS663" s="16" t="s">
        <v>290</v>
      </c>
      <c r="CT663" s="14">
        <v>400</v>
      </c>
      <c r="CU663" s="14">
        <v>18</v>
      </c>
      <c r="CV663" s="98">
        <v>16</v>
      </c>
      <c r="CW663" s="98" t="s">
        <v>5800</v>
      </c>
      <c r="CX663" s="103">
        <v>18</v>
      </c>
      <c r="CY663" s="11">
        <v>21</v>
      </c>
      <c r="CZ663" s="42">
        <v>1.5</v>
      </c>
      <c r="DA663" s="107">
        <v>400</v>
      </c>
      <c r="DB663" s="18">
        <v>28</v>
      </c>
      <c r="DC663" s="18">
        <v>2.625</v>
      </c>
      <c r="DD663" s="18">
        <v>21</v>
      </c>
      <c r="DE663" s="11">
        <v>1.375</v>
      </c>
      <c r="DF663" s="11">
        <v>24</v>
      </c>
      <c r="DG663" s="11">
        <v>1.5</v>
      </c>
      <c r="DH663" s="11">
        <v>24.75</v>
      </c>
      <c r="DI663" s="42">
        <v>15</v>
      </c>
      <c r="DJ663" s="11" t="s">
        <v>174</v>
      </c>
      <c r="DK663" s="43" t="s">
        <v>5192</v>
      </c>
      <c r="DL663" s="90" t="s">
        <v>3796</v>
      </c>
      <c r="DM663" s="18">
        <v>0</v>
      </c>
      <c r="DN663" s="18" t="s">
        <v>5801</v>
      </c>
      <c r="DO663" t="s">
        <v>5111</v>
      </c>
      <c r="DP663">
        <v>16711935</v>
      </c>
      <c r="DQ663" t="s">
        <v>5799</v>
      </c>
      <c r="DR663" s="16" t="s">
        <v>290</v>
      </c>
    </row>
    <row r="664" spans="1:122" x14ac:dyDescent="0.35">
      <c r="A664" s="160" t="s">
        <v>753</v>
      </c>
      <c r="B664" s="2">
        <v>4.5</v>
      </c>
      <c r="C664" s="4" t="s">
        <v>273</v>
      </c>
      <c r="D664" s="4" t="s">
        <v>300</v>
      </c>
      <c r="E664" s="23" t="s">
        <v>290</v>
      </c>
      <c r="F664" s="2">
        <v>5</v>
      </c>
      <c r="G664" s="3">
        <v>3.58</v>
      </c>
      <c r="H664" s="2">
        <v>0.71</v>
      </c>
      <c r="I664" s="2" t="s">
        <v>273</v>
      </c>
      <c r="J664" s="4">
        <v>4</v>
      </c>
      <c r="K664" s="23" t="s">
        <v>290</v>
      </c>
      <c r="L664" s="6" t="s">
        <v>300</v>
      </c>
      <c r="M664" s="4" t="s">
        <v>290</v>
      </c>
      <c r="N664" s="161" t="s">
        <v>290</v>
      </c>
      <c r="P664" s="18" t="s">
        <v>290</v>
      </c>
      <c r="Q664" s="18" t="s">
        <v>290</v>
      </c>
      <c r="S664" t="s">
        <v>290</v>
      </c>
      <c r="T664" t="s">
        <v>290</v>
      </c>
      <c r="V664" t="s">
        <v>290</v>
      </c>
      <c r="X664" s="160" t="s">
        <v>753</v>
      </c>
      <c r="Y664" s="2">
        <v>4.5</v>
      </c>
      <c r="Z664" s="4" t="s">
        <v>273</v>
      </c>
      <c r="AA664" s="4" t="s">
        <v>300</v>
      </c>
      <c r="AB664" s="23" t="s">
        <v>290</v>
      </c>
      <c r="AC664" s="2">
        <v>5</v>
      </c>
      <c r="AD664" s="3">
        <v>3.58</v>
      </c>
      <c r="AE664" s="2">
        <v>0.71</v>
      </c>
      <c r="AF664" s="2" t="s">
        <v>273</v>
      </c>
      <c r="AG664" s="4">
        <v>4</v>
      </c>
      <c r="AH664" s="23" t="s">
        <v>290</v>
      </c>
      <c r="AI664" s="6" t="s">
        <v>300</v>
      </c>
      <c r="AJ664" s="4" t="s">
        <v>290</v>
      </c>
      <c r="AK664" s="161" t="s">
        <v>290</v>
      </c>
      <c r="CO664" t="s">
        <v>4482</v>
      </c>
      <c r="CP664">
        <v>6.2500000000000009</v>
      </c>
      <c r="CR664" t="s">
        <v>5864</v>
      </c>
      <c r="CS664" s="16" t="s">
        <v>290</v>
      </c>
      <c r="CT664" s="14">
        <v>400</v>
      </c>
      <c r="CU664" s="14">
        <v>18</v>
      </c>
      <c r="CV664" s="98">
        <v>18</v>
      </c>
      <c r="CW664" s="98" t="s">
        <v>5800</v>
      </c>
      <c r="CX664" s="103">
        <v>18</v>
      </c>
      <c r="CY664" s="11">
        <v>21</v>
      </c>
      <c r="CZ664" s="42">
        <v>1.5</v>
      </c>
      <c r="DA664" s="107">
        <v>400</v>
      </c>
      <c r="DB664" s="18">
        <v>28</v>
      </c>
      <c r="DC664" s="18">
        <v>2.625</v>
      </c>
      <c r="DD664" s="18">
        <v>21</v>
      </c>
      <c r="DE664" s="11">
        <v>1.375</v>
      </c>
      <c r="DF664" s="11">
        <v>24</v>
      </c>
      <c r="DG664" s="11">
        <v>1.5</v>
      </c>
      <c r="DH664" s="11">
        <v>24.75</v>
      </c>
      <c r="DI664" s="42">
        <v>15</v>
      </c>
      <c r="DJ664" s="11" t="s">
        <v>174</v>
      </c>
      <c r="DK664" s="43" t="s">
        <v>5192</v>
      </c>
      <c r="DL664" s="90" t="s">
        <v>3796</v>
      </c>
      <c r="DM664" s="18">
        <v>0</v>
      </c>
      <c r="DN664" s="18" t="s">
        <v>5801</v>
      </c>
      <c r="DO664" t="s">
        <v>5111</v>
      </c>
      <c r="DP664">
        <v>16711935</v>
      </c>
      <c r="DQ664" t="s">
        <v>5799</v>
      </c>
      <c r="DR664" s="16" t="s">
        <v>290</v>
      </c>
    </row>
    <row r="665" spans="1:122" x14ac:dyDescent="0.35">
      <c r="A665" s="156" t="s">
        <v>754</v>
      </c>
      <c r="B665" s="11">
        <v>5</v>
      </c>
      <c r="C665" s="11">
        <v>5</v>
      </c>
      <c r="D665" t="s">
        <v>300</v>
      </c>
      <c r="E665" s="21" t="s">
        <v>290</v>
      </c>
      <c r="F665" s="11">
        <v>5.5629999999999997</v>
      </c>
      <c r="G665" s="12">
        <v>5.3449999999999998</v>
      </c>
      <c r="H665" s="11">
        <v>0.109</v>
      </c>
      <c r="I665" t="s">
        <v>290</v>
      </c>
      <c r="J665" s="11">
        <v>5</v>
      </c>
      <c r="K665" s="21" t="s">
        <v>290</v>
      </c>
      <c r="L665" s="11" t="s">
        <v>300</v>
      </c>
      <c r="M665" t="s">
        <v>290</v>
      </c>
      <c r="N665" s="159" t="s">
        <v>290</v>
      </c>
      <c r="P665" s="18" t="s">
        <v>290</v>
      </c>
      <c r="Q665" s="18" t="s">
        <v>290</v>
      </c>
      <c r="S665" t="s">
        <v>290</v>
      </c>
      <c r="T665" t="s">
        <v>290</v>
      </c>
      <c r="V665" t="s">
        <v>290</v>
      </c>
      <c r="X665" s="156" t="s">
        <v>754</v>
      </c>
      <c r="Y665" s="11">
        <v>5</v>
      </c>
      <c r="Z665" s="11">
        <v>5</v>
      </c>
      <c r="AA665" t="s">
        <v>300</v>
      </c>
      <c r="AB665" s="21" t="s">
        <v>290</v>
      </c>
      <c r="AC665" s="11">
        <v>5.5629999999999997</v>
      </c>
      <c r="AD665" s="12">
        <v>5.3449999999999998</v>
      </c>
      <c r="AE665" s="11">
        <v>0.109</v>
      </c>
      <c r="AF665" t="s">
        <v>290</v>
      </c>
      <c r="AG665" s="11">
        <v>5</v>
      </c>
      <c r="AH665" s="21" t="s">
        <v>290</v>
      </c>
      <c r="AI665" s="11" t="s">
        <v>300</v>
      </c>
      <c r="AJ665" t="s">
        <v>290</v>
      </c>
      <c r="AK665" s="159" t="s">
        <v>290</v>
      </c>
      <c r="CO665" t="s">
        <v>4483</v>
      </c>
      <c r="CP665">
        <v>6.2500000000000009</v>
      </c>
      <c r="CR665" t="s">
        <v>5865</v>
      </c>
      <c r="CS665" s="16" t="s">
        <v>290</v>
      </c>
      <c r="CT665" s="49">
        <v>400</v>
      </c>
      <c r="CU665" s="49">
        <v>18</v>
      </c>
      <c r="CV665" s="99">
        <v>20</v>
      </c>
      <c r="CW665" s="99" t="s">
        <v>5800</v>
      </c>
      <c r="CX665" s="105">
        <v>18</v>
      </c>
      <c r="CY665" s="2">
        <v>21</v>
      </c>
      <c r="CZ665" s="50">
        <v>1.5</v>
      </c>
      <c r="DA665" s="107">
        <v>400</v>
      </c>
      <c r="DB665" s="51">
        <v>28</v>
      </c>
      <c r="DC665" s="51">
        <v>2.625</v>
      </c>
      <c r="DD665" s="51">
        <v>21</v>
      </c>
      <c r="DE665" s="2">
        <v>1.375</v>
      </c>
      <c r="DF665" s="2">
        <v>24</v>
      </c>
      <c r="DG665" s="2">
        <v>1.5</v>
      </c>
      <c r="DH665" s="2">
        <v>24.75</v>
      </c>
      <c r="DI665" s="50">
        <v>15</v>
      </c>
      <c r="DJ665" s="2" t="s">
        <v>174</v>
      </c>
      <c r="DK665" s="43" t="s">
        <v>5192</v>
      </c>
      <c r="DL665" s="90" t="s">
        <v>3796</v>
      </c>
      <c r="DM665" s="18">
        <v>0</v>
      </c>
      <c r="DN665" s="18" t="s">
        <v>5801</v>
      </c>
      <c r="DO665" t="s">
        <v>5111</v>
      </c>
      <c r="DP665">
        <v>16711935</v>
      </c>
      <c r="DQ665" t="s">
        <v>5799</v>
      </c>
      <c r="DR665" s="16" t="s">
        <v>290</v>
      </c>
    </row>
    <row r="666" spans="1:122" x14ac:dyDescent="0.35">
      <c r="A666" s="156" t="s">
        <v>755</v>
      </c>
      <c r="B666" s="11">
        <v>5</v>
      </c>
      <c r="C666" s="11">
        <v>10</v>
      </c>
      <c r="D666" t="s">
        <v>300</v>
      </c>
      <c r="E666" s="21" t="s">
        <v>290</v>
      </c>
      <c r="F666" s="11">
        <v>5.5629999999999997</v>
      </c>
      <c r="G666" s="12">
        <v>5.2949999999999999</v>
      </c>
      <c r="H666" s="11">
        <v>0.13400000000000001</v>
      </c>
      <c r="I666" t="s">
        <v>290</v>
      </c>
      <c r="J666" s="11">
        <v>10</v>
      </c>
      <c r="K666" s="21" t="s">
        <v>290</v>
      </c>
      <c r="L666" s="11" t="s">
        <v>300</v>
      </c>
      <c r="M666" t="s">
        <v>290</v>
      </c>
      <c r="N666" s="159" t="s">
        <v>290</v>
      </c>
      <c r="P666" s="18" t="s">
        <v>290</v>
      </c>
      <c r="Q666" s="18" t="s">
        <v>290</v>
      </c>
      <c r="S666" t="s">
        <v>290</v>
      </c>
      <c r="T666" t="s">
        <v>290</v>
      </c>
      <c r="V666" t="s">
        <v>290</v>
      </c>
      <c r="X666" s="156" t="s">
        <v>755</v>
      </c>
      <c r="Y666" s="11">
        <v>5</v>
      </c>
      <c r="Z666" s="11">
        <v>10</v>
      </c>
      <c r="AA666" t="s">
        <v>300</v>
      </c>
      <c r="AB666" s="21" t="s">
        <v>290</v>
      </c>
      <c r="AC666" s="11">
        <v>5.5629999999999997</v>
      </c>
      <c r="AD666" s="12">
        <v>5.2949999999999999</v>
      </c>
      <c r="AE666" s="11">
        <v>0.13400000000000001</v>
      </c>
      <c r="AF666" t="s">
        <v>290</v>
      </c>
      <c r="AG666" s="11">
        <v>10</v>
      </c>
      <c r="AH666" s="21" t="s">
        <v>290</v>
      </c>
      <c r="AI666" s="11" t="s">
        <v>300</v>
      </c>
      <c r="AJ666" t="s">
        <v>290</v>
      </c>
      <c r="AK666" s="159" t="s">
        <v>290</v>
      </c>
      <c r="CO666" t="s">
        <v>4484</v>
      </c>
      <c r="CP666">
        <v>6.2500000000000009</v>
      </c>
      <c r="CR666" t="s">
        <v>5866</v>
      </c>
      <c r="CS666" s="16" t="s">
        <v>290</v>
      </c>
      <c r="CT666" s="14">
        <v>400</v>
      </c>
      <c r="CU666" s="14">
        <v>20</v>
      </c>
      <c r="CV666" s="11">
        <v>12</v>
      </c>
      <c r="CW666" s="11" t="s">
        <v>5800</v>
      </c>
      <c r="CX666" s="103">
        <v>20</v>
      </c>
      <c r="CY666" s="11">
        <v>23.125</v>
      </c>
      <c r="CZ666" s="42">
        <v>1.5625</v>
      </c>
      <c r="DA666" s="107">
        <v>400</v>
      </c>
      <c r="DB666" s="18">
        <v>30.5</v>
      </c>
      <c r="DC666" s="18">
        <v>2.75</v>
      </c>
      <c r="DD666" s="18">
        <v>23</v>
      </c>
      <c r="DE666" s="11">
        <v>1.5</v>
      </c>
      <c r="DF666" s="11">
        <v>24</v>
      </c>
      <c r="DG666" s="11">
        <v>1.625</v>
      </c>
      <c r="DH666" s="11">
        <v>27</v>
      </c>
      <c r="DI666" s="42">
        <v>15</v>
      </c>
      <c r="DJ666" s="11">
        <v>563</v>
      </c>
      <c r="DK666" s="43" t="s">
        <v>5198</v>
      </c>
      <c r="DL666" s="90" t="s">
        <v>3796</v>
      </c>
      <c r="DM666" s="18">
        <v>0</v>
      </c>
      <c r="DN666" s="18" t="s">
        <v>5801</v>
      </c>
      <c r="DO666" t="s">
        <v>5114</v>
      </c>
      <c r="DP666">
        <v>16744703</v>
      </c>
      <c r="DQ666" t="s">
        <v>5799</v>
      </c>
      <c r="DR666" s="16" t="s">
        <v>290</v>
      </c>
    </row>
    <row r="667" spans="1:122" x14ac:dyDescent="0.35">
      <c r="A667" s="158" t="s">
        <v>756</v>
      </c>
      <c r="B667" s="11">
        <v>5</v>
      </c>
      <c r="C667" s="11">
        <v>20</v>
      </c>
      <c r="D667" t="s">
        <v>300</v>
      </c>
      <c r="E667" s="21" t="s">
        <v>290</v>
      </c>
      <c r="F667" s="11">
        <v>5.5629999999999997</v>
      </c>
      <c r="G667" s="12">
        <v>5.157</v>
      </c>
      <c r="H667" s="11">
        <v>0.20300000000000001</v>
      </c>
      <c r="I667" t="s">
        <v>290</v>
      </c>
      <c r="J667" s="11">
        <v>20</v>
      </c>
      <c r="K667" s="21" t="s">
        <v>290</v>
      </c>
      <c r="L667" s="1" t="s">
        <v>300</v>
      </c>
      <c r="M667" t="s">
        <v>290</v>
      </c>
      <c r="N667" s="159" t="s">
        <v>290</v>
      </c>
      <c r="P667" s="18" t="s">
        <v>290</v>
      </c>
      <c r="Q667" s="18" t="s">
        <v>290</v>
      </c>
      <c r="S667" t="s">
        <v>290</v>
      </c>
      <c r="T667" t="s">
        <v>290</v>
      </c>
      <c r="V667" t="s">
        <v>290</v>
      </c>
      <c r="X667" s="158" t="s">
        <v>756</v>
      </c>
      <c r="Y667" s="11">
        <v>5</v>
      </c>
      <c r="Z667" s="11">
        <v>20</v>
      </c>
      <c r="AA667" t="s">
        <v>300</v>
      </c>
      <c r="AB667" s="21" t="s">
        <v>290</v>
      </c>
      <c r="AC667" s="11">
        <v>5.5629999999999997</v>
      </c>
      <c r="AD667" s="12">
        <v>5.157</v>
      </c>
      <c r="AE667" s="11">
        <v>0.20300000000000001</v>
      </c>
      <c r="AF667" t="s">
        <v>290</v>
      </c>
      <c r="AG667" s="11">
        <v>20</v>
      </c>
      <c r="AH667" s="21" t="s">
        <v>290</v>
      </c>
      <c r="AI667" s="1" t="s">
        <v>300</v>
      </c>
      <c r="AJ667" t="s">
        <v>290</v>
      </c>
      <c r="AK667" s="159" t="s">
        <v>290</v>
      </c>
      <c r="CO667" t="s">
        <v>4485</v>
      </c>
      <c r="CP667">
        <v>6.2500000000000009</v>
      </c>
      <c r="CR667" t="s">
        <v>5867</v>
      </c>
      <c r="CS667" s="16" t="s">
        <v>290</v>
      </c>
      <c r="CT667" s="14">
        <v>400</v>
      </c>
      <c r="CU667" s="14">
        <v>20</v>
      </c>
      <c r="CV667" s="98">
        <v>14</v>
      </c>
      <c r="CW667" s="98" t="s">
        <v>5800</v>
      </c>
      <c r="CX667" s="103">
        <v>20</v>
      </c>
      <c r="CY667" s="11">
        <v>23.125</v>
      </c>
      <c r="CZ667" s="42">
        <v>1.5625</v>
      </c>
      <c r="DA667" s="107">
        <v>400</v>
      </c>
      <c r="DB667" s="18">
        <v>30.5</v>
      </c>
      <c r="DC667" s="18">
        <v>2.75</v>
      </c>
      <c r="DD667" s="18">
        <v>23</v>
      </c>
      <c r="DE667" s="11">
        <v>1.5</v>
      </c>
      <c r="DF667" s="11">
        <v>24</v>
      </c>
      <c r="DG667" s="11">
        <v>1.625</v>
      </c>
      <c r="DH667" s="11">
        <v>27</v>
      </c>
      <c r="DI667" s="42">
        <v>15</v>
      </c>
      <c r="DJ667" s="11" t="s">
        <v>174</v>
      </c>
      <c r="DK667" s="43" t="s">
        <v>5198</v>
      </c>
      <c r="DL667" s="90" t="s">
        <v>3796</v>
      </c>
      <c r="DM667" s="18">
        <v>0</v>
      </c>
      <c r="DN667" s="18" t="s">
        <v>5801</v>
      </c>
      <c r="DO667" t="s">
        <v>5114</v>
      </c>
      <c r="DP667">
        <v>16744703</v>
      </c>
      <c r="DQ667" t="s">
        <v>5799</v>
      </c>
      <c r="DR667" s="16" t="s">
        <v>290</v>
      </c>
    </row>
    <row r="668" spans="1:122" x14ac:dyDescent="0.35">
      <c r="A668" s="158" t="s">
        <v>757</v>
      </c>
      <c r="B668" s="11">
        <v>5</v>
      </c>
      <c r="C668">
        <v>40</v>
      </c>
      <c r="D668" t="s">
        <v>300</v>
      </c>
      <c r="E668" s="21" t="s">
        <v>290</v>
      </c>
      <c r="F668" s="11">
        <v>5.5629999999999997</v>
      </c>
      <c r="G668" s="12">
        <v>5.0469999999999997</v>
      </c>
      <c r="H668" s="11">
        <v>0.25800000000000001</v>
      </c>
      <c r="I668" t="s">
        <v>290</v>
      </c>
      <c r="J668">
        <v>40</v>
      </c>
      <c r="K668" s="21" t="s">
        <v>290</v>
      </c>
      <c r="L668" s="1" t="s">
        <v>300</v>
      </c>
      <c r="M668" t="s">
        <v>290</v>
      </c>
      <c r="N668" s="159" t="s">
        <v>290</v>
      </c>
      <c r="P668" s="18" t="s">
        <v>290</v>
      </c>
      <c r="Q668" s="18" t="s">
        <v>290</v>
      </c>
      <c r="S668" t="s">
        <v>290</v>
      </c>
      <c r="T668" t="s">
        <v>290</v>
      </c>
      <c r="V668" t="s">
        <v>290</v>
      </c>
      <c r="X668" s="158" t="s">
        <v>757</v>
      </c>
      <c r="Y668" s="11">
        <v>5</v>
      </c>
      <c r="Z668">
        <v>40</v>
      </c>
      <c r="AA668" t="s">
        <v>300</v>
      </c>
      <c r="AB668" s="21" t="s">
        <v>290</v>
      </c>
      <c r="AC668" s="11">
        <v>5.5629999999999997</v>
      </c>
      <c r="AD668" s="12">
        <v>5.0469999999999997</v>
      </c>
      <c r="AE668" s="11">
        <v>0.25800000000000001</v>
      </c>
      <c r="AF668" t="s">
        <v>290</v>
      </c>
      <c r="AG668">
        <v>40</v>
      </c>
      <c r="AH668" s="21" t="s">
        <v>290</v>
      </c>
      <c r="AI668" s="1" t="s">
        <v>300</v>
      </c>
      <c r="AJ668" t="s">
        <v>290</v>
      </c>
      <c r="AK668" s="159" t="s">
        <v>290</v>
      </c>
      <c r="CO668" t="s">
        <v>4486</v>
      </c>
      <c r="CP668">
        <v>6.2500000000000009</v>
      </c>
      <c r="CR668" t="s">
        <v>5868</v>
      </c>
      <c r="CS668" s="16" t="s">
        <v>290</v>
      </c>
      <c r="CT668" s="14">
        <v>400</v>
      </c>
      <c r="CU668" s="14">
        <v>20</v>
      </c>
      <c r="CV668" s="98">
        <v>16</v>
      </c>
      <c r="CW668" s="98" t="s">
        <v>5800</v>
      </c>
      <c r="CX668" s="103">
        <v>20</v>
      </c>
      <c r="CY668" s="11">
        <v>23.125</v>
      </c>
      <c r="CZ668" s="42">
        <v>1.5625</v>
      </c>
      <c r="DA668" s="107">
        <v>400</v>
      </c>
      <c r="DB668" s="18">
        <v>30.5</v>
      </c>
      <c r="DC668" s="18">
        <v>2.75</v>
      </c>
      <c r="DD668" s="18">
        <v>23</v>
      </c>
      <c r="DE668" s="11">
        <v>1.5</v>
      </c>
      <c r="DF668" s="11">
        <v>24</v>
      </c>
      <c r="DG668" s="11">
        <v>1.625</v>
      </c>
      <c r="DH668" s="11">
        <v>27</v>
      </c>
      <c r="DI668" s="42">
        <v>15</v>
      </c>
      <c r="DJ668" s="11" t="s">
        <v>174</v>
      </c>
      <c r="DK668" s="43" t="s">
        <v>5198</v>
      </c>
      <c r="DL668" s="90" t="s">
        <v>3796</v>
      </c>
      <c r="DM668" s="18">
        <v>0</v>
      </c>
      <c r="DN668" s="18" t="s">
        <v>5801</v>
      </c>
      <c r="DO668" t="s">
        <v>5114</v>
      </c>
      <c r="DP668">
        <v>16744703</v>
      </c>
      <c r="DQ668" t="s">
        <v>5799</v>
      </c>
      <c r="DR668" s="16" t="s">
        <v>290</v>
      </c>
    </row>
    <row r="669" spans="1:122" x14ac:dyDescent="0.35">
      <c r="A669" s="158" t="s">
        <v>6749</v>
      </c>
      <c r="B669" s="11">
        <v>5</v>
      </c>
      <c r="C669" t="s">
        <v>6422</v>
      </c>
      <c r="D669" t="s">
        <v>300</v>
      </c>
      <c r="E669" s="21" t="s">
        <v>290</v>
      </c>
      <c r="F669" s="11">
        <v>5.5629999999999997</v>
      </c>
      <c r="G669" s="12">
        <v>5.0469999999999997</v>
      </c>
      <c r="H669" s="11">
        <v>0.25800000000000001</v>
      </c>
      <c r="I669" t="s">
        <v>6422</v>
      </c>
      <c r="J669">
        <v>1</v>
      </c>
      <c r="K669" s="21" t="s">
        <v>290</v>
      </c>
      <c r="L669" s="1" t="s">
        <v>300</v>
      </c>
      <c r="M669" t="s">
        <v>290</v>
      </c>
      <c r="N669" s="159" t="s">
        <v>290</v>
      </c>
      <c r="P669" s="18" t="s">
        <v>290</v>
      </c>
      <c r="Q669" s="18" t="s">
        <v>290</v>
      </c>
      <c r="S669" t="s">
        <v>290</v>
      </c>
      <c r="T669" t="s">
        <v>290</v>
      </c>
      <c r="V669" t="s">
        <v>290</v>
      </c>
      <c r="X669" s="158" t="s">
        <v>6749</v>
      </c>
      <c r="Y669" s="11">
        <v>5</v>
      </c>
      <c r="Z669" t="s">
        <v>6422</v>
      </c>
      <c r="AA669" t="s">
        <v>300</v>
      </c>
      <c r="AB669" s="21" t="s">
        <v>290</v>
      </c>
      <c r="AC669" s="11">
        <v>5.5629999999999997</v>
      </c>
      <c r="AD669" s="12">
        <v>5.0469999999999997</v>
      </c>
      <c r="AE669" s="11">
        <v>0.25800000000000001</v>
      </c>
      <c r="AF669" t="s">
        <v>6422</v>
      </c>
      <c r="AG669">
        <v>1</v>
      </c>
      <c r="AH669" s="21" t="s">
        <v>290</v>
      </c>
      <c r="AI669" s="1" t="s">
        <v>300</v>
      </c>
      <c r="AJ669" t="s">
        <v>290</v>
      </c>
      <c r="AK669" s="159" t="s">
        <v>290</v>
      </c>
      <c r="CO669" t="s">
        <v>4487</v>
      </c>
      <c r="CP669">
        <v>6.2500000000000009</v>
      </c>
      <c r="CR669" t="s">
        <v>5869</v>
      </c>
      <c r="CS669" s="16" t="s">
        <v>290</v>
      </c>
      <c r="CT669" s="14">
        <v>400</v>
      </c>
      <c r="CU669" s="14">
        <v>20</v>
      </c>
      <c r="CV669" s="98">
        <v>18</v>
      </c>
      <c r="CW669" s="98" t="s">
        <v>5800</v>
      </c>
      <c r="CX669" s="103">
        <v>20</v>
      </c>
      <c r="CY669" s="11">
        <v>23.125</v>
      </c>
      <c r="CZ669" s="42">
        <v>1.5625</v>
      </c>
      <c r="DA669" s="107">
        <v>400</v>
      </c>
      <c r="DB669" s="18">
        <v>30.5</v>
      </c>
      <c r="DC669" s="18">
        <v>2.75</v>
      </c>
      <c r="DD669" s="18">
        <v>23</v>
      </c>
      <c r="DE669" s="11">
        <v>1.5</v>
      </c>
      <c r="DF669" s="11">
        <v>24</v>
      </c>
      <c r="DG669" s="11">
        <v>1.625</v>
      </c>
      <c r="DH669" s="11">
        <v>27</v>
      </c>
      <c r="DI669" s="42">
        <v>15</v>
      </c>
      <c r="DJ669" s="11" t="s">
        <v>174</v>
      </c>
      <c r="DK669" s="43" t="s">
        <v>5198</v>
      </c>
      <c r="DL669" s="90" t="s">
        <v>3796</v>
      </c>
      <c r="DM669" s="18">
        <v>0</v>
      </c>
      <c r="DN669" s="18" t="s">
        <v>5801</v>
      </c>
      <c r="DO669" t="s">
        <v>5114</v>
      </c>
      <c r="DP669">
        <v>16744703</v>
      </c>
      <c r="DQ669" t="s">
        <v>5799</v>
      </c>
      <c r="DR669" s="16" t="s">
        <v>290</v>
      </c>
    </row>
    <row r="670" spans="1:122" x14ac:dyDescent="0.35">
      <c r="A670" s="158" t="s">
        <v>758</v>
      </c>
      <c r="B670" s="11">
        <v>5</v>
      </c>
      <c r="C670">
        <v>80</v>
      </c>
      <c r="D670" t="s">
        <v>300</v>
      </c>
      <c r="E670" s="21" t="s">
        <v>290</v>
      </c>
      <c r="F670" s="11">
        <v>5.5629999999999997</v>
      </c>
      <c r="G670" s="12">
        <v>4.8129999999999997</v>
      </c>
      <c r="H670" s="11">
        <v>0.375</v>
      </c>
      <c r="I670" t="s">
        <v>290</v>
      </c>
      <c r="J670">
        <v>80</v>
      </c>
      <c r="K670" s="21" t="s">
        <v>290</v>
      </c>
      <c r="L670" s="1" t="s">
        <v>300</v>
      </c>
      <c r="M670" t="s">
        <v>290</v>
      </c>
      <c r="N670" s="159" t="s">
        <v>290</v>
      </c>
      <c r="P670" s="18" t="s">
        <v>290</v>
      </c>
      <c r="Q670" s="18" t="s">
        <v>290</v>
      </c>
      <c r="S670" t="s">
        <v>290</v>
      </c>
      <c r="T670" t="s">
        <v>290</v>
      </c>
      <c r="V670" t="s">
        <v>290</v>
      </c>
      <c r="X670" s="158" t="s">
        <v>758</v>
      </c>
      <c r="Y670" s="11">
        <v>5</v>
      </c>
      <c r="Z670">
        <v>80</v>
      </c>
      <c r="AA670" t="s">
        <v>300</v>
      </c>
      <c r="AB670" s="21" t="s">
        <v>290</v>
      </c>
      <c r="AC670" s="11">
        <v>5.5629999999999997</v>
      </c>
      <c r="AD670" s="12">
        <v>4.8129999999999997</v>
      </c>
      <c r="AE670" s="11">
        <v>0.375</v>
      </c>
      <c r="AF670" t="s">
        <v>290</v>
      </c>
      <c r="AG670">
        <v>80</v>
      </c>
      <c r="AH670" s="21" t="s">
        <v>290</v>
      </c>
      <c r="AI670" s="1" t="s">
        <v>300</v>
      </c>
      <c r="AJ670" t="s">
        <v>290</v>
      </c>
      <c r="AK670" s="159" t="s">
        <v>290</v>
      </c>
      <c r="CO670" t="s">
        <v>4488</v>
      </c>
      <c r="CP670">
        <v>6.2500000000000009</v>
      </c>
      <c r="CR670" t="s">
        <v>5870</v>
      </c>
      <c r="CS670" s="16" t="s">
        <v>290</v>
      </c>
      <c r="CT670" s="49">
        <v>400</v>
      </c>
      <c r="CU670" s="49">
        <v>20</v>
      </c>
      <c r="CV670" s="99">
        <v>20</v>
      </c>
      <c r="CW670" s="99" t="s">
        <v>5800</v>
      </c>
      <c r="CX670" s="105">
        <v>20</v>
      </c>
      <c r="CY670" s="2">
        <v>23.125</v>
      </c>
      <c r="CZ670" s="50">
        <v>1.5625</v>
      </c>
      <c r="DA670" s="107">
        <v>400</v>
      </c>
      <c r="DB670" s="51">
        <v>30.5</v>
      </c>
      <c r="DC670" s="51">
        <v>2.75</v>
      </c>
      <c r="DD670" s="51">
        <v>23</v>
      </c>
      <c r="DE670" s="2">
        <v>1.5</v>
      </c>
      <c r="DF670" s="2">
        <v>24</v>
      </c>
      <c r="DG670" s="2">
        <v>1.625</v>
      </c>
      <c r="DH670" s="2">
        <v>27</v>
      </c>
      <c r="DI670" s="50">
        <v>15</v>
      </c>
      <c r="DJ670" s="2" t="s">
        <v>174</v>
      </c>
      <c r="DK670" s="43" t="s">
        <v>5198</v>
      </c>
      <c r="DL670" s="90" t="s">
        <v>3796</v>
      </c>
      <c r="DM670" s="18">
        <v>0</v>
      </c>
      <c r="DN670" s="18" t="s">
        <v>5801</v>
      </c>
      <c r="DO670" t="s">
        <v>5114</v>
      </c>
      <c r="DP670">
        <v>16744703</v>
      </c>
      <c r="DQ670" t="s">
        <v>5799</v>
      </c>
      <c r="DR670" s="16" t="s">
        <v>290</v>
      </c>
    </row>
    <row r="671" spans="1:122" x14ac:dyDescent="0.35">
      <c r="A671" s="158" t="s">
        <v>759</v>
      </c>
      <c r="B671" s="11">
        <v>5</v>
      </c>
      <c r="C671">
        <v>120</v>
      </c>
      <c r="D671" t="s">
        <v>300</v>
      </c>
      <c r="E671" s="21" t="s">
        <v>290</v>
      </c>
      <c r="F671" s="11">
        <v>5.5629999999999997</v>
      </c>
      <c r="G671" s="12">
        <v>4.5629999999999997</v>
      </c>
      <c r="H671" s="11">
        <v>0.5</v>
      </c>
      <c r="I671" t="s">
        <v>290</v>
      </c>
      <c r="J671">
        <v>120</v>
      </c>
      <c r="K671" s="21" t="s">
        <v>290</v>
      </c>
      <c r="L671" s="1" t="s">
        <v>300</v>
      </c>
      <c r="M671" t="s">
        <v>290</v>
      </c>
      <c r="N671" s="159" t="s">
        <v>290</v>
      </c>
      <c r="P671" s="18" t="s">
        <v>290</v>
      </c>
      <c r="Q671" s="18" t="s">
        <v>290</v>
      </c>
      <c r="S671" t="s">
        <v>290</v>
      </c>
      <c r="T671" t="s">
        <v>290</v>
      </c>
      <c r="V671" t="s">
        <v>290</v>
      </c>
      <c r="X671" s="158" t="s">
        <v>759</v>
      </c>
      <c r="Y671" s="11">
        <v>5</v>
      </c>
      <c r="Z671">
        <v>120</v>
      </c>
      <c r="AA671" t="s">
        <v>300</v>
      </c>
      <c r="AB671" s="21" t="s">
        <v>290</v>
      </c>
      <c r="AC671" s="11">
        <v>5.5629999999999997</v>
      </c>
      <c r="AD671" s="12">
        <v>4.5629999999999997</v>
      </c>
      <c r="AE671" s="11">
        <v>0.5</v>
      </c>
      <c r="AF671" t="s">
        <v>290</v>
      </c>
      <c r="AG671">
        <v>120</v>
      </c>
      <c r="AH671" s="21" t="s">
        <v>290</v>
      </c>
      <c r="AI671" s="1" t="s">
        <v>300</v>
      </c>
      <c r="AJ671" t="s">
        <v>290</v>
      </c>
      <c r="AK671" s="159" t="s">
        <v>290</v>
      </c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51"/>
      <c r="CO671" t="s">
        <v>4489</v>
      </c>
      <c r="CP671">
        <v>6.37</v>
      </c>
      <c r="CR671" t="s">
        <v>5871</v>
      </c>
      <c r="CS671" s="16" t="s">
        <v>290</v>
      </c>
      <c r="CT671" s="14">
        <v>400</v>
      </c>
      <c r="CU671" s="14">
        <v>24</v>
      </c>
      <c r="CV671" s="11">
        <v>12</v>
      </c>
      <c r="CW671" s="11" t="s">
        <v>5800</v>
      </c>
      <c r="CX671" s="103">
        <v>24</v>
      </c>
      <c r="CY671" s="11">
        <v>27.625</v>
      </c>
      <c r="CZ671" s="42">
        <v>1.8125</v>
      </c>
      <c r="DA671" s="107">
        <v>400</v>
      </c>
      <c r="DB671" s="18">
        <v>36</v>
      </c>
      <c r="DC671" s="18">
        <v>3</v>
      </c>
      <c r="DD671" s="18">
        <v>27.25</v>
      </c>
      <c r="DE671" s="11">
        <v>1.75</v>
      </c>
      <c r="DF671" s="11">
        <v>24</v>
      </c>
      <c r="DG671" s="11">
        <v>1.875</v>
      </c>
      <c r="DH671" s="11">
        <v>32</v>
      </c>
      <c r="DI671" s="42">
        <v>15</v>
      </c>
      <c r="DJ671" s="11">
        <v>799</v>
      </c>
      <c r="DK671" s="43" t="s">
        <v>5204</v>
      </c>
      <c r="DL671" s="90" t="s">
        <v>3796</v>
      </c>
      <c r="DM671" s="18">
        <v>0</v>
      </c>
      <c r="DN671" s="18" t="s">
        <v>5801</v>
      </c>
      <c r="DO671" t="s">
        <v>5084</v>
      </c>
      <c r="DP671">
        <v>16777215</v>
      </c>
      <c r="DQ671" t="s">
        <v>5799</v>
      </c>
      <c r="DR671" s="16" t="s">
        <v>290</v>
      </c>
    </row>
    <row r="672" spans="1:122" x14ac:dyDescent="0.35">
      <c r="A672" s="158" t="s">
        <v>760</v>
      </c>
      <c r="B672" s="11">
        <v>5</v>
      </c>
      <c r="C672" s="11">
        <v>160</v>
      </c>
      <c r="D672" t="s">
        <v>300</v>
      </c>
      <c r="E672" s="21" t="s">
        <v>290</v>
      </c>
      <c r="F672" s="11">
        <v>5.5629999999999997</v>
      </c>
      <c r="G672" s="12">
        <v>4.3129999999999997</v>
      </c>
      <c r="H672" s="11">
        <v>0.625</v>
      </c>
      <c r="I672" t="s">
        <v>290</v>
      </c>
      <c r="J672" s="11">
        <v>160</v>
      </c>
      <c r="K672" s="21" t="s">
        <v>290</v>
      </c>
      <c r="L672" s="1" t="s">
        <v>300</v>
      </c>
      <c r="M672" t="s">
        <v>290</v>
      </c>
      <c r="N672" s="159" t="s">
        <v>290</v>
      </c>
      <c r="P672" s="18" t="s">
        <v>290</v>
      </c>
      <c r="Q672" s="18" t="s">
        <v>290</v>
      </c>
      <c r="S672" t="s">
        <v>290</v>
      </c>
      <c r="T672" t="s">
        <v>290</v>
      </c>
      <c r="V672" t="s">
        <v>290</v>
      </c>
      <c r="X672" s="158" t="s">
        <v>760</v>
      </c>
      <c r="Y672" s="11">
        <v>5</v>
      </c>
      <c r="Z672" s="11">
        <v>160</v>
      </c>
      <c r="AA672" t="s">
        <v>300</v>
      </c>
      <c r="AB672" s="21" t="s">
        <v>290</v>
      </c>
      <c r="AC672" s="11">
        <v>5.5629999999999997</v>
      </c>
      <c r="AD672" s="12">
        <v>4.3129999999999997</v>
      </c>
      <c r="AE672" s="11">
        <v>0.625</v>
      </c>
      <c r="AF672" t="s">
        <v>290</v>
      </c>
      <c r="AG672" s="11">
        <v>160</v>
      </c>
      <c r="AH672" s="21" t="s">
        <v>290</v>
      </c>
      <c r="AI672" s="1" t="s">
        <v>300</v>
      </c>
      <c r="AJ672" t="s">
        <v>290</v>
      </c>
      <c r="AK672" s="159" t="s">
        <v>290</v>
      </c>
      <c r="CC672" s="4"/>
      <c r="CD672" s="51"/>
      <c r="CE672" s="51"/>
      <c r="CF672" s="51"/>
      <c r="CG672" s="51"/>
      <c r="CH672" s="51"/>
      <c r="CI672" s="51"/>
      <c r="CJ672" s="51"/>
      <c r="CK672" s="51"/>
      <c r="CO672" t="s">
        <v>4490</v>
      </c>
      <c r="CP672">
        <v>6.37</v>
      </c>
      <c r="CR672" t="s">
        <v>5872</v>
      </c>
      <c r="CS672" s="16" t="s">
        <v>290</v>
      </c>
      <c r="CT672" s="14">
        <v>400</v>
      </c>
      <c r="CU672" s="14">
        <v>24</v>
      </c>
      <c r="CV672" s="98">
        <v>14</v>
      </c>
      <c r="CW672" s="98" t="s">
        <v>5800</v>
      </c>
      <c r="CX672" s="103">
        <v>24</v>
      </c>
      <c r="CY672" s="11">
        <v>27.625</v>
      </c>
      <c r="CZ672" s="42">
        <v>1.8125</v>
      </c>
      <c r="DA672" s="107">
        <v>400</v>
      </c>
      <c r="DB672" s="18">
        <v>36</v>
      </c>
      <c r="DC672" s="18">
        <v>3</v>
      </c>
      <c r="DD672" s="18">
        <v>27.25</v>
      </c>
      <c r="DE672" s="11">
        <v>1.75</v>
      </c>
      <c r="DF672" s="11">
        <v>24</v>
      </c>
      <c r="DG672" s="11">
        <v>1.875</v>
      </c>
      <c r="DH672" s="11">
        <v>32</v>
      </c>
      <c r="DI672" s="42">
        <v>15</v>
      </c>
      <c r="DJ672" s="11" t="s">
        <v>174</v>
      </c>
      <c r="DK672" s="43" t="s">
        <v>5204</v>
      </c>
      <c r="DL672" s="90" t="s">
        <v>3796</v>
      </c>
      <c r="DM672" s="18">
        <v>0</v>
      </c>
      <c r="DN672" s="18" t="s">
        <v>5801</v>
      </c>
      <c r="DO672" t="s">
        <v>5084</v>
      </c>
      <c r="DP672">
        <v>16777215</v>
      </c>
      <c r="DQ672" t="s">
        <v>5799</v>
      </c>
      <c r="DR672" s="16" t="s">
        <v>290</v>
      </c>
    </row>
    <row r="673" spans="1:122" x14ac:dyDescent="0.35">
      <c r="A673" s="158" t="s">
        <v>761</v>
      </c>
      <c r="B673" s="11">
        <v>5</v>
      </c>
      <c r="C673" s="11" t="s">
        <v>272</v>
      </c>
      <c r="D673" t="s">
        <v>300</v>
      </c>
      <c r="E673" s="21" t="s">
        <v>290</v>
      </c>
      <c r="F673" s="11">
        <v>5.5629999999999997</v>
      </c>
      <c r="G673" s="12">
        <v>4.8129999999999997</v>
      </c>
      <c r="H673" s="11">
        <v>0.375</v>
      </c>
      <c r="I673" t="s">
        <v>272</v>
      </c>
      <c r="J673" s="11">
        <v>2</v>
      </c>
      <c r="K673" s="21" t="s">
        <v>290</v>
      </c>
      <c r="L673" s="1" t="s">
        <v>300</v>
      </c>
      <c r="M673" t="s">
        <v>290</v>
      </c>
      <c r="N673" s="159" t="s">
        <v>290</v>
      </c>
      <c r="P673" s="18" t="s">
        <v>290</v>
      </c>
      <c r="Q673" s="18" t="s">
        <v>290</v>
      </c>
      <c r="S673" t="s">
        <v>290</v>
      </c>
      <c r="T673" t="s">
        <v>290</v>
      </c>
      <c r="V673" t="s">
        <v>290</v>
      </c>
      <c r="X673" s="158" t="s">
        <v>761</v>
      </c>
      <c r="Y673" s="11">
        <v>5</v>
      </c>
      <c r="Z673" s="11" t="s">
        <v>272</v>
      </c>
      <c r="AA673" t="s">
        <v>300</v>
      </c>
      <c r="AB673" s="21" t="s">
        <v>290</v>
      </c>
      <c r="AC673" s="11">
        <v>5.5629999999999997</v>
      </c>
      <c r="AD673" s="12">
        <v>4.8129999999999997</v>
      </c>
      <c r="AE673" s="11">
        <v>0.375</v>
      </c>
      <c r="AF673" t="s">
        <v>272</v>
      </c>
      <c r="AG673" s="11">
        <v>2</v>
      </c>
      <c r="AH673" s="21" t="s">
        <v>290</v>
      </c>
      <c r="AI673" s="1" t="s">
        <v>300</v>
      </c>
      <c r="AJ673" t="s">
        <v>290</v>
      </c>
      <c r="AK673" s="159" t="s">
        <v>290</v>
      </c>
      <c r="CO673" t="s">
        <v>4491</v>
      </c>
      <c r="CP673">
        <v>6.37</v>
      </c>
      <c r="CR673" t="s">
        <v>5873</v>
      </c>
      <c r="CS673" s="16" t="s">
        <v>290</v>
      </c>
      <c r="CT673" s="14">
        <v>400</v>
      </c>
      <c r="CU673" s="14">
        <v>24</v>
      </c>
      <c r="CV673" s="98">
        <v>16</v>
      </c>
      <c r="CW673" s="98" t="s">
        <v>5800</v>
      </c>
      <c r="CX673" s="103">
        <v>24</v>
      </c>
      <c r="CY673" s="11">
        <v>27.625</v>
      </c>
      <c r="CZ673" s="42">
        <v>1.8125</v>
      </c>
      <c r="DA673" s="107">
        <v>400</v>
      </c>
      <c r="DB673" s="18">
        <v>36</v>
      </c>
      <c r="DC673" s="18">
        <v>3</v>
      </c>
      <c r="DD673" s="18">
        <v>27.25</v>
      </c>
      <c r="DE673" s="11">
        <v>1.75</v>
      </c>
      <c r="DF673" s="11">
        <v>24</v>
      </c>
      <c r="DG673" s="11">
        <v>1.875</v>
      </c>
      <c r="DH673" s="11">
        <v>32</v>
      </c>
      <c r="DI673" s="42">
        <v>15</v>
      </c>
      <c r="DJ673" s="11" t="s">
        <v>174</v>
      </c>
      <c r="DK673" s="43" t="s">
        <v>5204</v>
      </c>
      <c r="DL673" s="90" t="s">
        <v>3796</v>
      </c>
      <c r="DM673" s="18">
        <v>0</v>
      </c>
      <c r="DN673" s="18" t="s">
        <v>5801</v>
      </c>
      <c r="DO673" t="s">
        <v>5084</v>
      </c>
      <c r="DP673">
        <v>16777215</v>
      </c>
      <c r="DQ673" t="s">
        <v>5799</v>
      </c>
      <c r="DR673" s="16" t="s">
        <v>290</v>
      </c>
    </row>
    <row r="674" spans="1:122" x14ac:dyDescent="0.35">
      <c r="A674" s="160" t="s">
        <v>762</v>
      </c>
      <c r="B674" s="2">
        <v>5</v>
      </c>
      <c r="C674" s="4" t="s">
        <v>273</v>
      </c>
      <c r="D674" s="4" t="s">
        <v>300</v>
      </c>
      <c r="E674" s="23" t="s">
        <v>290</v>
      </c>
      <c r="F674" s="2">
        <v>5.5629999999999997</v>
      </c>
      <c r="G674" s="3">
        <v>4.0629999999999997</v>
      </c>
      <c r="H674" s="2">
        <v>0.75</v>
      </c>
      <c r="I674" s="2" t="s">
        <v>273</v>
      </c>
      <c r="J674" s="4">
        <v>4</v>
      </c>
      <c r="K674" s="23" t="s">
        <v>290</v>
      </c>
      <c r="L674" s="6" t="s">
        <v>300</v>
      </c>
      <c r="M674" s="4" t="s">
        <v>290</v>
      </c>
      <c r="N674" s="161" t="s">
        <v>290</v>
      </c>
      <c r="P674" s="18" t="s">
        <v>290</v>
      </c>
      <c r="Q674" s="18" t="s">
        <v>290</v>
      </c>
      <c r="S674" t="s">
        <v>290</v>
      </c>
      <c r="T674" t="s">
        <v>290</v>
      </c>
      <c r="V674" t="s">
        <v>290</v>
      </c>
      <c r="X674" s="160" t="s">
        <v>762</v>
      </c>
      <c r="Y674" s="2">
        <v>5</v>
      </c>
      <c r="Z674" s="4" t="s">
        <v>273</v>
      </c>
      <c r="AA674" s="4" t="s">
        <v>300</v>
      </c>
      <c r="AB674" s="23" t="s">
        <v>290</v>
      </c>
      <c r="AC674" s="2">
        <v>5.5629999999999997</v>
      </c>
      <c r="AD674" s="3">
        <v>4.0629999999999997</v>
      </c>
      <c r="AE674" s="2">
        <v>0.75</v>
      </c>
      <c r="AF674" s="2" t="s">
        <v>273</v>
      </c>
      <c r="AG674" s="4">
        <v>4</v>
      </c>
      <c r="AH674" s="23" t="s">
        <v>290</v>
      </c>
      <c r="AI674" s="6" t="s">
        <v>300</v>
      </c>
      <c r="AJ674" s="4" t="s">
        <v>290</v>
      </c>
      <c r="AK674" s="161" t="s">
        <v>290</v>
      </c>
      <c r="CO674" t="s">
        <v>4492</v>
      </c>
      <c r="CP674">
        <v>6.37</v>
      </c>
      <c r="CR674" t="s">
        <v>5874</v>
      </c>
      <c r="CS674" s="16" t="s">
        <v>290</v>
      </c>
      <c r="CT674" s="14">
        <v>400</v>
      </c>
      <c r="CU674" s="14">
        <v>24</v>
      </c>
      <c r="CV674" s="98">
        <v>18</v>
      </c>
      <c r="CW674" s="98" t="s">
        <v>5800</v>
      </c>
      <c r="CX674" s="103">
        <v>24</v>
      </c>
      <c r="CY674" s="11">
        <v>27.625</v>
      </c>
      <c r="CZ674" s="42">
        <v>1.8125</v>
      </c>
      <c r="DA674" s="107">
        <v>400</v>
      </c>
      <c r="DB674" s="18">
        <v>36</v>
      </c>
      <c r="DC674" s="18">
        <v>3</v>
      </c>
      <c r="DD674" s="18">
        <v>27.25</v>
      </c>
      <c r="DE674" s="11">
        <v>1.75</v>
      </c>
      <c r="DF674" s="11">
        <v>24</v>
      </c>
      <c r="DG674" s="11">
        <v>1.875</v>
      </c>
      <c r="DH674" s="11">
        <v>32</v>
      </c>
      <c r="DI674" s="42">
        <v>15</v>
      </c>
      <c r="DJ674" s="11" t="s">
        <v>174</v>
      </c>
      <c r="DK674" s="43" t="s">
        <v>5204</v>
      </c>
      <c r="DL674" s="90" t="s">
        <v>3796</v>
      </c>
      <c r="DM674" s="18">
        <v>0</v>
      </c>
      <c r="DN674" s="18" t="s">
        <v>5801</v>
      </c>
      <c r="DO674" t="s">
        <v>5084</v>
      </c>
      <c r="DP674">
        <v>16777215</v>
      </c>
      <c r="DQ674" t="s">
        <v>5799</v>
      </c>
      <c r="DR674" s="16" t="s">
        <v>290</v>
      </c>
    </row>
    <row r="675" spans="1:122" x14ac:dyDescent="0.35">
      <c r="A675" s="156" t="s">
        <v>763</v>
      </c>
      <c r="B675" s="11">
        <v>6.0000000000000009</v>
      </c>
      <c r="C675" s="11">
        <v>5</v>
      </c>
      <c r="D675" t="s">
        <v>300</v>
      </c>
      <c r="E675" s="21" t="s">
        <v>290</v>
      </c>
      <c r="F675" s="11">
        <v>6.6250000000000009</v>
      </c>
      <c r="G675" s="12">
        <v>6.4070000000000009</v>
      </c>
      <c r="H675" s="11">
        <v>0.109</v>
      </c>
      <c r="I675" t="s">
        <v>290</v>
      </c>
      <c r="J675" s="11">
        <v>5</v>
      </c>
      <c r="K675" s="21" t="s">
        <v>290</v>
      </c>
      <c r="L675" s="11" t="s">
        <v>300</v>
      </c>
      <c r="M675" t="s">
        <v>290</v>
      </c>
      <c r="N675" s="159" t="s">
        <v>290</v>
      </c>
      <c r="P675" s="18" t="s">
        <v>290</v>
      </c>
      <c r="Q675" s="18" t="s">
        <v>290</v>
      </c>
      <c r="S675" t="s">
        <v>290</v>
      </c>
      <c r="T675" t="s">
        <v>290</v>
      </c>
      <c r="V675" t="s">
        <v>290</v>
      </c>
      <c r="X675" s="156" t="s">
        <v>763</v>
      </c>
      <c r="Y675" s="11">
        <v>6.0000000000000009</v>
      </c>
      <c r="Z675" s="11">
        <v>5</v>
      </c>
      <c r="AA675" t="s">
        <v>300</v>
      </c>
      <c r="AB675" s="21" t="s">
        <v>290</v>
      </c>
      <c r="AC675" s="11">
        <v>6.6250000000000009</v>
      </c>
      <c r="AD675" s="12">
        <v>6.4070000000000009</v>
      </c>
      <c r="AE675" s="11">
        <v>0.109</v>
      </c>
      <c r="AF675" t="s">
        <v>290</v>
      </c>
      <c r="AG675" s="11">
        <v>5</v>
      </c>
      <c r="AH675" s="21" t="s">
        <v>290</v>
      </c>
      <c r="AI675" s="11" t="s">
        <v>300</v>
      </c>
      <c r="AJ675" t="s">
        <v>290</v>
      </c>
      <c r="AK675" s="159" t="s">
        <v>290</v>
      </c>
      <c r="CO675" t="s">
        <v>4493</v>
      </c>
      <c r="CP675">
        <v>6.37</v>
      </c>
      <c r="CR675" t="s">
        <v>5875</v>
      </c>
      <c r="CS675" s="16" t="s">
        <v>290</v>
      </c>
      <c r="CT675" s="14">
        <v>400</v>
      </c>
      <c r="CU675" s="14">
        <v>24</v>
      </c>
      <c r="CV675" s="99">
        <v>20</v>
      </c>
      <c r="CW675" s="98" t="s">
        <v>5800</v>
      </c>
      <c r="CX675" s="103">
        <v>24</v>
      </c>
      <c r="CY675" s="11">
        <v>27.625</v>
      </c>
      <c r="CZ675" s="42">
        <v>1.8125</v>
      </c>
      <c r="DA675" s="107">
        <v>400</v>
      </c>
      <c r="DB675" s="18">
        <v>36</v>
      </c>
      <c r="DC675" s="18">
        <v>3</v>
      </c>
      <c r="DD675" s="18">
        <v>27.25</v>
      </c>
      <c r="DE675" s="11">
        <v>1.75</v>
      </c>
      <c r="DF675" s="11">
        <v>24</v>
      </c>
      <c r="DG675" s="11">
        <v>1.875</v>
      </c>
      <c r="DH675" s="11">
        <v>32</v>
      </c>
      <c r="DI675" s="42">
        <v>15</v>
      </c>
      <c r="DJ675" s="2" t="s">
        <v>174</v>
      </c>
      <c r="DK675" s="43" t="s">
        <v>5204</v>
      </c>
      <c r="DL675" s="90" t="s">
        <v>3796</v>
      </c>
      <c r="DM675" s="18">
        <v>0</v>
      </c>
      <c r="DN675" s="18" t="s">
        <v>5801</v>
      </c>
      <c r="DO675" t="s">
        <v>5084</v>
      </c>
      <c r="DP675">
        <v>16777215</v>
      </c>
      <c r="DQ675" t="s">
        <v>5799</v>
      </c>
      <c r="DR675" s="16" t="s">
        <v>290</v>
      </c>
    </row>
    <row r="676" spans="1:122" x14ac:dyDescent="0.35">
      <c r="A676" s="156" t="s">
        <v>764</v>
      </c>
      <c r="B676" s="11">
        <v>6.0000000000000009</v>
      </c>
      <c r="C676" s="11">
        <v>10</v>
      </c>
      <c r="D676" t="s">
        <v>300</v>
      </c>
      <c r="E676" s="21" t="s">
        <v>290</v>
      </c>
      <c r="F676" s="11">
        <v>6.6250000000000009</v>
      </c>
      <c r="G676" s="12">
        <v>6.3570000000000011</v>
      </c>
      <c r="H676" s="11">
        <v>0.13400000000000001</v>
      </c>
      <c r="I676" t="s">
        <v>290</v>
      </c>
      <c r="J676" s="11">
        <v>10</v>
      </c>
      <c r="K676" s="21" t="s">
        <v>290</v>
      </c>
      <c r="L676" s="11" t="s">
        <v>300</v>
      </c>
      <c r="M676" t="s">
        <v>290</v>
      </c>
      <c r="N676" s="159" t="s">
        <v>290</v>
      </c>
      <c r="P676" s="18" t="s">
        <v>290</v>
      </c>
      <c r="Q676" s="18" t="s">
        <v>290</v>
      </c>
      <c r="S676" t="s">
        <v>290</v>
      </c>
      <c r="T676" t="s">
        <v>290</v>
      </c>
      <c r="V676" t="s">
        <v>290</v>
      </c>
      <c r="X676" s="156" t="s">
        <v>764</v>
      </c>
      <c r="Y676" s="11">
        <v>6.0000000000000009</v>
      </c>
      <c r="Z676" s="11">
        <v>10</v>
      </c>
      <c r="AA676" t="s">
        <v>300</v>
      </c>
      <c r="AB676" s="21" t="s">
        <v>290</v>
      </c>
      <c r="AC676" s="11">
        <v>6.6250000000000009</v>
      </c>
      <c r="AD676" s="12">
        <v>6.3570000000000011</v>
      </c>
      <c r="AE676" s="11">
        <v>0.13400000000000001</v>
      </c>
      <c r="AF676" t="s">
        <v>290</v>
      </c>
      <c r="AG676" s="11">
        <v>10</v>
      </c>
      <c r="AH676" s="21" t="s">
        <v>290</v>
      </c>
      <c r="AI676" s="11" t="s">
        <v>300</v>
      </c>
      <c r="AJ676" t="s">
        <v>290</v>
      </c>
      <c r="AK676" s="159" t="s">
        <v>290</v>
      </c>
      <c r="CO676" t="s">
        <v>4494</v>
      </c>
      <c r="CP676">
        <v>6.37</v>
      </c>
      <c r="CR676" t="s">
        <v>5876</v>
      </c>
      <c r="CS676" s="16" t="s">
        <v>290</v>
      </c>
      <c r="CT676" s="14">
        <v>600</v>
      </c>
      <c r="CU676" s="14">
        <v>1</v>
      </c>
      <c r="CV676" s="11">
        <v>9</v>
      </c>
      <c r="CW676" s="11" t="s">
        <v>5800</v>
      </c>
      <c r="CX676" s="103">
        <v>1</v>
      </c>
      <c r="CY676" s="11">
        <v>2.125</v>
      </c>
      <c r="CZ676" s="42">
        <v>0.5625</v>
      </c>
      <c r="DA676" s="107">
        <v>600</v>
      </c>
      <c r="DB676" s="18">
        <v>4.875</v>
      </c>
      <c r="DC676" s="18">
        <v>0.6875</v>
      </c>
      <c r="DD676" s="18">
        <v>2</v>
      </c>
      <c r="DE676" s="11">
        <v>0.625</v>
      </c>
      <c r="DF676" s="11">
        <v>4</v>
      </c>
      <c r="DG676" s="11">
        <v>0.75</v>
      </c>
      <c r="DH676" s="11">
        <v>3.5</v>
      </c>
      <c r="DI676" s="42">
        <v>90</v>
      </c>
      <c r="DJ676" s="11">
        <v>11</v>
      </c>
      <c r="DK676" s="43" t="s">
        <v>5210</v>
      </c>
      <c r="DL676" s="90" t="s">
        <v>3796</v>
      </c>
      <c r="DM676" s="18">
        <v>0</v>
      </c>
      <c r="DN676" s="18" t="s">
        <v>5801</v>
      </c>
      <c r="DO676" t="s">
        <v>5069</v>
      </c>
      <c r="DP676">
        <v>65280</v>
      </c>
      <c r="DQ676" t="s">
        <v>5799</v>
      </c>
      <c r="DR676" s="16" t="s">
        <v>290</v>
      </c>
    </row>
    <row r="677" spans="1:122" x14ac:dyDescent="0.35">
      <c r="A677" s="158" t="s">
        <v>765</v>
      </c>
      <c r="B677" s="11">
        <v>6.0000000000000009</v>
      </c>
      <c r="C677" s="11">
        <v>20</v>
      </c>
      <c r="D677" t="s">
        <v>300</v>
      </c>
      <c r="E677" s="21" t="s">
        <v>290</v>
      </c>
      <c r="F677" s="11">
        <v>6.6250000000000009</v>
      </c>
      <c r="G677" s="12">
        <v>6.2190000000000012</v>
      </c>
      <c r="H677" s="11">
        <v>0.20300000000000001</v>
      </c>
      <c r="I677" t="s">
        <v>290</v>
      </c>
      <c r="J677" s="11">
        <v>20</v>
      </c>
      <c r="K677" s="21" t="s">
        <v>290</v>
      </c>
      <c r="L677" s="1" t="s">
        <v>300</v>
      </c>
      <c r="M677" t="s">
        <v>290</v>
      </c>
      <c r="N677" s="159" t="s">
        <v>290</v>
      </c>
      <c r="P677" s="18" t="s">
        <v>290</v>
      </c>
      <c r="Q677" s="18" t="s">
        <v>290</v>
      </c>
      <c r="S677" t="s">
        <v>290</v>
      </c>
      <c r="T677" t="s">
        <v>290</v>
      </c>
      <c r="V677" t="s">
        <v>290</v>
      </c>
      <c r="X677" s="158" t="s">
        <v>765</v>
      </c>
      <c r="Y677" s="11">
        <v>6.0000000000000009</v>
      </c>
      <c r="Z677" s="11">
        <v>20</v>
      </c>
      <c r="AA677" t="s">
        <v>300</v>
      </c>
      <c r="AB677" s="21" t="s">
        <v>290</v>
      </c>
      <c r="AC677" s="11">
        <v>6.6250000000000009</v>
      </c>
      <c r="AD677" s="12">
        <v>6.2190000000000012</v>
      </c>
      <c r="AE677" s="11">
        <v>0.20300000000000001</v>
      </c>
      <c r="AF677" t="s">
        <v>290</v>
      </c>
      <c r="AG677" s="11">
        <v>20</v>
      </c>
      <c r="AH677" s="21" t="s">
        <v>290</v>
      </c>
      <c r="AI677" s="1" t="s">
        <v>300</v>
      </c>
      <c r="AJ677" t="s">
        <v>290</v>
      </c>
      <c r="AK677" s="159" t="s">
        <v>290</v>
      </c>
      <c r="CO677" t="s">
        <v>4495</v>
      </c>
      <c r="CP677">
        <v>6.37</v>
      </c>
      <c r="CR677" t="s">
        <v>5877</v>
      </c>
      <c r="CS677" s="16" t="s">
        <v>290</v>
      </c>
      <c r="CT677" s="14">
        <v>600</v>
      </c>
      <c r="CU677" s="14">
        <v>1.25</v>
      </c>
      <c r="CV677" s="11">
        <v>9</v>
      </c>
      <c r="CW677" s="11" t="s">
        <v>5800</v>
      </c>
      <c r="CX677" s="103">
        <v>1.25</v>
      </c>
      <c r="CY677" s="11">
        <v>2.5</v>
      </c>
      <c r="CZ677" s="42">
        <v>0.625</v>
      </c>
      <c r="DA677" s="107">
        <v>600</v>
      </c>
      <c r="DB677" s="18">
        <v>5.25</v>
      </c>
      <c r="DC677" s="18">
        <v>0.8125</v>
      </c>
      <c r="DD677" s="18">
        <v>2.5</v>
      </c>
      <c r="DE677" s="11">
        <v>0.625</v>
      </c>
      <c r="DF677" s="11">
        <v>4</v>
      </c>
      <c r="DG677" s="11">
        <v>0.75</v>
      </c>
      <c r="DH677" s="11">
        <v>3.875</v>
      </c>
      <c r="DI677" s="42">
        <v>90</v>
      </c>
      <c r="DJ677" s="11">
        <v>14</v>
      </c>
      <c r="DK677" s="43" t="s">
        <v>5212</v>
      </c>
      <c r="DL677" s="90" t="s">
        <v>3796</v>
      </c>
      <c r="DM677" s="18">
        <v>0</v>
      </c>
      <c r="DN677" s="18" t="s">
        <v>5801</v>
      </c>
      <c r="DO677" t="s">
        <v>5072</v>
      </c>
      <c r="DP677">
        <v>12800</v>
      </c>
      <c r="DQ677" t="s">
        <v>5799</v>
      </c>
      <c r="DR677" s="16" t="s">
        <v>290</v>
      </c>
    </row>
    <row r="678" spans="1:122" x14ac:dyDescent="0.35">
      <c r="A678" s="158" t="s">
        <v>766</v>
      </c>
      <c r="B678" s="11">
        <v>6.0000000000000009</v>
      </c>
      <c r="C678">
        <v>40</v>
      </c>
      <c r="D678" t="s">
        <v>300</v>
      </c>
      <c r="E678" s="21" t="s">
        <v>290</v>
      </c>
      <c r="F678" s="11">
        <v>6.6250000000000009</v>
      </c>
      <c r="G678" s="12">
        <v>6.0650000000000013</v>
      </c>
      <c r="H678" s="11">
        <v>0.28000000000000003</v>
      </c>
      <c r="I678" t="s">
        <v>290</v>
      </c>
      <c r="J678">
        <v>40</v>
      </c>
      <c r="K678" s="21" t="s">
        <v>290</v>
      </c>
      <c r="L678" s="1" t="s">
        <v>300</v>
      </c>
      <c r="M678" t="s">
        <v>290</v>
      </c>
      <c r="N678" s="159" t="s">
        <v>290</v>
      </c>
      <c r="P678" s="18" t="s">
        <v>290</v>
      </c>
      <c r="Q678" s="18" t="s">
        <v>290</v>
      </c>
      <c r="S678" t="s">
        <v>290</v>
      </c>
      <c r="T678" t="s">
        <v>290</v>
      </c>
      <c r="V678" t="s">
        <v>290</v>
      </c>
      <c r="X678" s="158" t="s">
        <v>766</v>
      </c>
      <c r="Y678" s="11">
        <v>6.0000000000000009</v>
      </c>
      <c r="Z678">
        <v>40</v>
      </c>
      <c r="AA678" t="s">
        <v>300</v>
      </c>
      <c r="AB678" s="21" t="s">
        <v>290</v>
      </c>
      <c r="AC678" s="11">
        <v>6.6250000000000009</v>
      </c>
      <c r="AD678" s="12">
        <v>6.0650000000000013</v>
      </c>
      <c r="AE678" s="11">
        <v>0.28000000000000003</v>
      </c>
      <c r="AF678" t="s">
        <v>290</v>
      </c>
      <c r="AG678">
        <v>40</v>
      </c>
      <c r="AH678" s="21" t="s">
        <v>290</v>
      </c>
      <c r="AI678" s="1" t="s">
        <v>300</v>
      </c>
      <c r="AJ678" t="s">
        <v>290</v>
      </c>
      <c r="AK678" s="159" t="s">
        <v>290</v>
      </c>
      <c r="CO678" t="s">
        <v>4496</v>
      </c>
      <c r="CP678">
        <v>6.37</v>
      </c>
      <c r="CR678" t="s">
        <v>5878</v>
      </c>
      <c r="CS678" s="16" t="s">
        <v>290</v>
      </c>
      <c r="CT678" s="14">
        <v>600</v>
      </c>
      <c r="CU678" s="14">
        <v>1.5</v>
      </c>
      <c r="CV678" s="11">
        <v>9</v>
      </c>
      <c r="CW678" s="11" t="s">
        <v>5800</v>
      </c>
      <c r="CX678" s="103">
        <v>1.5</v>
      </c>
      <c r="CY678" s="11">
        <v>2.75</v>
      </c>
      <c r="CZ678" s="42">
        <v>0.625</v>
      </c>
      <c r="DA678" s="107">
        <v>600</v>
      </c>
      <c r="DB678" s="18">
        <v>6.125</v>
      </c>
      <c r="DC678" s="18">
        <v>0.875</v>
      </c>
      <c r="DD678" s="18">
        <v>2.875</v>
      </c>
      <c r="DE678" s="11">
        <v>0.75</v>
      </c>
      <c r="DF678" s="11">
        <v>4</v>
      </c>
      <c r="DG678" s="11">
        <v>0.875</v>
      </c>
      <c r="DH678" s="11">
        <v>4.5</v>
      </c>
      <c r="DI678" s="42">
        <v>90</v>
      </c>
      <c r="DJ678" s="11">
        <v>17</v>
      </c>
      <c r="DK678" s="43" t="s">
        <v>5214</v>
      </c>
      <c r="DL678" s="90" t="s">
        <v>3796</v>
      </c>
      <c r="DM678" s="18">
        <v>0</v>
      </c>
      <c r="DN678" s="18" t="s">
        <v>5801</v>
      </c>
      <c r="DO678" t="s">
        <v>5075</v>
      </c>
      <c r="DP678">
        <v>11861940</v>
      </c>
      <c r="DQ678" t="s">
        <v>5799</v>
      </c>
      <c r="DR678" s="16" t="s">
        <v>290</v>
      </c>
    </row>
    <row r="679" spans="1:122" x14ac:dyDescent="0.35">
      <c r="A679" s="158" t="s">
        <v>6750</v>
      </c>
      <c r="B679" s="11">
        <v>6.0000000000000009</v>
      </c>
      <c r="C679" t="s">
        <v>6422</v>
      </c>
      <c r="D679" t="s">
        <v>300</v>
      </c>
      <c r="E679" s="21" t="s">
        <v>290</v>
      </c>
      <c r="F679" s="11">
        <v>6.6250000000000009</v>
      </c>
      <c r="G679" s="12">
        <v>6.0650000000000013</v>
      </c>
      <c r="H679" s="11">
        <v>0.28000000000000003</v>
      </c>
      <c r="I679" t="s">
        <v>6422</v>
      </c>
      <c r="J679">
        <v>1</v>
      </c>
      <c r="K679" s="21" t="s">
        <v>290</v>
      </c>
      <c r="L679" s="1" t="s">
        <v>300</v>
      </c>
      <c r="M679" t="s">
        <v>290</v>
      </c>
      <c r="N679" s="159" t="s">
        <v>290</v>
      </c>
      <c r="P679" s="18" t="s">
        <v>290</v>
      </c>
      <c r="Q679" s="18" t="s">
        <v>290</v>
      </c>
      <c r="S679" t="s">
        <v>290</v>
      </c>
      <c r="T679" t="s">
        <v>290</v>
      </c>
      <c r="V679" t="s">
        <v>290</v>
      </c>
      <c r="X679" s="158" t="s">
        <v>6750</v>
      </c>
      <c r="Y679" s="11">
        <v>6.0000000000000009</v>
      </c>
      <c r="Z679" t="s">
        <v>6422</v>
      </c>
      <c r="AA679" t="s">
        <v>300</v>
      </c>
      <c r="AB679" s="21" t="s">
        <v>290</v>
      </c>
      <c r="AC679" s="11">
        <v>6.6250000000000009</v>
      </c>
      <c r="AD679" s="12">
        <v>6.0650000000000013</v>
      </c>
      <c r="AE679" s="11">
        <v>0.28000000000000003</v>
      </c>
      <c r="AF679" t="s">
        <v>6422</v>
      </c>
      <c r="AG679">
        <v>1</v>
      </c>
      <c r="AH679" s="21" t="s">
        <v>290</v>
      </c>
      <c r="AI679" s="1" t="s">
        <v>300</v>
      </c>
      <c r="AJ679" t="s">
        <v>290</v>
      </c>
      <c r="AK679" s="159" t="s">
        <v>290</v>
      </c>
      <c r="CO679" t="s">
        <v>4497</v>
      </c>
      <c r="CP679">
        <v>6.37</v>
      </c>
      <c r="CR679" t="s">
        <v>5879</v>
      </c>
      <c r="CS679" s="16" t="s">
        <v>290</v>
      </c>
      <c r="CT679" s="14">
        <v>600</v>
      </c>
      <c r="CU679" s="14">
        <v>2</v>
      </c>
      <c r="CV679" s="11">
        <v>9</v>
      </c>
      <c r="CW679" s="11" t="s">
        <v>5800</v>
      </c>
      <c r="CX679" s="103">
        <v>2</v>
      </c>
      <c r="CY679" s="11">
        <v>3.25</v>
      </c>
      <c r="CZ679" s="42">
        <v>0.625</v>
      </c>
      <c r="DA679" s="107">
        <v>600</v>
      </c>
      <c r="DB679" s="18">
        <v>6.5</v>
      </c>
      <c r="DC679" s="18">
        <v>1</v>
      </c>
      <c r="DD679" s="18">
        <v>3.625</v>
      </c>
      <c r="DE679" s="11">
        <v>0.625</v>
      </c>
      <c r="DF679" s="11">
        <v>8</v>
      </c>
      <c r="DG679" s="11">
        <v>0.75</v>
      </c>
      <c r="DH679" s="11">
        <v>5</v>
      </c>
      <c r="DI679" s="42">
        <v>45</v>
      </c>
      <c r="DJ679" s="11">
        <v>21</v>
      </c>
      <c r="DK679" s="43" t="s">
        <v>5216</v>
      </c>
      <c r="DL679" s="90" t="s">
        <v>3796</v>
      </c>
      <c r="DM679" s="18">
        <v>0</v>
      </c>
      <c r="DN679" s="18" t="s">
        <v>5801</v>
      </c>
      <c r="DO679" t="s">
        <v>5078</v>
      </c>
      <c r="DP679">
        <v>1262987</v>
      </c>
      <c r="DQ679" t="s">
        <v>5799</v>
      </c>
      <c r="DR679" s="16" t="s">
        <v>290</v>
      </c>
    </row>
    <row r="680" spans="1:122" x14ac:dyDescent="0.35">
      <c r="A680" s="158" t="s">
        <v>767</v>
      </c>
      <c r="B680" s="11">
        <v>6.0000000000000009</v>
      </c>
      <c r="C680">
        <v>80</v>
      </c>
      <c r="D680" t="s">
        <v>300</v>
      </c>
      <c r="E680" s="21" t="s">
        <v>290</v>
      </c>
      <c r="F680" s="11">
        <v>6.6250000000000009</v>
      </c>
      <c r="G680" s="12">
        <v>5.761000000000001</v>
      </c>
      <c r="H680" s="11">
        <v>0.432</v>
      </c>
      <c r="I680" t="s">
        <v>290</v>
      </c>
      <c r="J680">
        <v>80</v>
      </c>
      <c r="K680" s="21" t="s">
        <v>290</v>
      </c>
      <c r="L680" s="1" t="s">
        <v>300</v>
      </c>
      <c r="M680" t="s">
        <v>290</v>
      </c>
      <c r="N680" s="159" t="s">
        <v>290</v>
      </c>
      <c r="P680" s="18" t="s">
        <v>290</v>
      </c>
      <c r="Q680" s="18" t="s">
        <v>290</v>
      </c>
      <c r="S680" t="s">
        <v>290</v>
      </c>
      <c r="T680" t="s">
        <v>290</v>
      </c>
      <c r="V680" t="s">
        <v>290</v>
      </c>
      <c r="X680" s="158" t="s">
        <v>767</v>
      </c>
      <c r="Y680" s="11">
        <v>6.0000000000000009</v>
      </c>
      <c r="Z680">
        <v>80</v>
      </c>
      <c r="AA680" t="s">
        <v>300</v>
      </c>
      <c r="AB680" s="21" t="s">
        <v>290</v>
      </c>
      <c r="AC680" s="11">
        <v>6.6250000000000009</v>
      </c>
      <c r="AD680" s="12">
        <v>5.761000000000001</v>
      </c>
      <c r="AE680" s="11">
        <v>0.432</v>
      </c>
      <c r="AF680" t="s">
        <v>290</v>
      </c>
      <c r="AG680">
        <v>80</v>
      </c>
      <c r="AH680" s="21" t="s">
        <v>290</v>
      </c>
      <c r="AI680" s="1" t="s">
        <v>300</v>
      </c>
      <c r="AJ680" t="s">
        <v>290</v>
      </c>
      <c r="AK680" s="159" t="s">
        <v>290</v>
      </c>
      <c r="CO680" t="s">
        <v>4498</v>
      </c>
      <c r="CP680">
        <v>6.37</v>
      </c>
      <c r="CR680" t="s">
        <v>5880</v>
      </c>
      <c r="CS680" s="16" t="s">
        <v>290</v>
      </c>
      <c r="CT680" s="14">
        <v>600</v>
      </c>
      <c r="CU680" s="14">
        <v>2.5</v>
      </c>
      <c r="CV680" s="11">
        <v>9</v>
      </c>
      <c r="CW680" s="11" t="s">
        <v>5800</v>
      </c>
      <c r="CX680" s="103">
        <v>2.5</v>
      </c>
      <c r="CY680" s="11">
        <v>3.9375</v>
      </c>
      <c r="CZ680" s="42">
        <v>0.71875</v>
      </c>
      <c r="DA680" s="107">
        <v>600</v>
      </c>
      <c r="DB680" s="18">
        <v>7.5</v>
      </c>
      <c r="DC680" s="18">
        <v>1.125</v>
      </c>
      <c r="DD680" s="18">
        <v>4.125</v>
      </c>
      <c r="DE680" s="11">
        <v>0.75</v>
      </c>
      <c r="DF680" s="11">
        <v>8</v>
      </c>
      <c r="DG680" s="11">
        <v>0.875</v>
      </c>
      <c r="DH680" s="11">
        <v>5.875</v>
      </c>
      <c r="DI680" s="42">
        <v>45</v>
      </c>
      <c r="DJ680" s="11">
        <v>29</v>
      </c>
      <c r="DK680" s="43" t="s">
        <v>5218</v>
      </c>
      <c r="DL680" s="90" t="s">
        <v>3796</v>
      </c>
      <c r="DM680" s="18">
        <v>0</v>
      </c>
      <c r="DN680" s="18" t="s">
        <v>5801</v>
      </c>
      <c r="DO680" t="s">
        <v>5081</v>
      </c>
      <c r="DP680">
        <v>7448044</v>
      </c>
      <c r="DQ680" t="s">
        <v>5799</v>
      </c>
      <c r="DR680" s="16" t="s">
        <v>290</v>
      </c>
    </row>
    <row r="681" spans="1:122" x14ac:dyDescent="0.35">
      <c r="A681" s="158" t="s">
        <v>768</v>
      </c>
      <c r="B681" s="11">
        <v>6.0000000000000009</v>
      </c>
      <c r="C681">
        <v>120</v>
      </c>
      <c r="D681" t="s">
        <v>300</v>
      </c>
      <c r="E681" s="21" t="s">
        <v>290</v>
      </c>
      <c r="F681" s="11">
        <v>6.6250000000000009</v>
      </c>
      <c r="G681" s="12">
        <v>5.5010000000000012</v>
      </c>
      <c r="H681" s="11">
        <v>0.56200000000000006</v>
      </c>
      <c r="I681" t="s">
        <v>290</v>
      </c>
      <c r="J681">
        <v>120</v>
      </c>
      <c r="K681" s="21" t="s">
        <v>290</v>
      </c>
      <c r="L681" s="1" t="s">
        <v>300</v>
      </c>
      <c r="M681" t="s">
        <v>290</v>
      </c>
      <c r="N681" s="159" t="s">
        <v>290</v>
      </c>
      <c r="P681" s="18" t="s">
        <v>290</v>
      </c>
      <c r="Q681" s="18" t="s">
        <v>290</v>
      </c>
      <c r="S681" t="s">
        <v>290</v>
      </c>
      <c r="T681" t="s">
        <v>290</v>
      </c>
      <c r="V681" t="s">
        <v>290</v>
      </c>
      <c r="X681" s="158" t="s">
        <v>768</v>
      </c>
      <c r="Y681" s="11">
        <v>6.0000000000000009</v>
      </c>
      <c r="Z681">
        <v>120</v>
      </c>
      <c r="AA681" t="s">
        <v>300</v>
      </c>
      <c r="AB681" s="21" t="s">
        <v>290</v>
      </c>
      <c r="AC681" s="11">
        <v>6.6250000000000009</v>
      </c>
      <c r="AD681" s="12">
        <v>5.5010000000000012</v>
      </c>
      <c r="AE681" s="11">
        <v>0.56200000000000006</v>
      </c>
      <c r="AF681" t="s">
        <v>290</v>
      </c>
      <c r="AG681">
        <v>120</v>
      </c>
      <c r="AH681" s="21" t="s">
        <v>290</v>
      </c>
      <c r="AI681" s="1" t="s">
        <v>300</v>
      </c>
      <c r="AJ681" t="s">
        <v>290</v>
      </c>
      <c r="AK681" s="159" t="s">
        <v>290</v>
      </c>
      <c r="CO681" t="s">
        <v>4499</v>
      </c>
      <c r="CP681">
        <v>6.37</v>
      </c>
      <c r="CR681" t="s">
        <v>5881</v>
      </c>
      <c r="CS681" s="16" t="s">
        <v>290</v>
      </c>
      <c r="CT681" s="14">
        <v>600</v>
      </c>
      <c r="CU681" s="14">
        <v>3</v>
      </c>
      <c r="CV681" s="11">
        <v>9</v>
      </c>
      <c r="CW681" s="11" t="s">
        <v>5800</v>
      </c>
      <c r="CX681" s="103">
        <v>3</v>
      </c>
      <c r="CY681" s="11">
        <v>4.625</v>
      </c>
      <c r="CZ681" s="42">
        <v>0.8125</v>
      </c>
      <c r="DA681" s="107">
        <v>600</v>
      </c>
      <c r="DB681" s="18">
        <v>8.25</v>
      </c>
      <c r="DC681" s="14">
        <v>1.25</v>
      </c>
      <c r="DD681" s="18">
        <v>5</v>
      </c>
      <c r="DE681" s="11">
        <v>0.75</v>
      </c>
      <c r="DF681" s="11">
        <v>8</v>
      </c>
      <c r="DG681" s="11">
        <v>0.875</v>
      </c>
      <c r="DH681" s="11">
        <v>6.625</v>
      </c>
      <c r="DI681" s="42">
        <v>45</v>
      </c>
      <c r="DJ681" s="11">
        <v>38</v>
      </c>
      <c r="DK681" s="43" t="s">
        <v>5220</v>
      </c>
      <c r="DL681" s="90" t="s">
        <v>3796</v>
      </c>
      <c r="DM681" s="18">
        <v>0</v>
      </c>
      <c r="DN681" s="18" t="s">
        <v>5801</v>
      </c>
      <c r="DO681" t="s">
        <v>5084</v>
      </c>
      <c r="DP681">
        <v>16777215</v>
      </c>
      <c r="DQ681" t="s">
        <v>5799</v>
      </c>
      <c r="DR681" s="16" t="s">
        <v>290</v>
      </c>
    </row>
    <row r="682" spans="1:122" x14ac:dyDescent="0.35">
      <c r="A682" s="158" t="s">
        <v>769</v>
      </c>
      <c r="B682" s="11">
        <v>6.0000000000000009</v>
      </c>
      <c r="C682" s="11">
        <v>160</v>
      </c>
      <c r="D682" t="s">
        <v>300</v>
      </c>
      <c r="E682" s="21" t="s">
        <v>290</v>
      </c>
      <c r="F682" s="11">
        <v>6.6250000000000009</v>
      </c>
      <c r="G682" s="12">
        <v>5.1890000000000009</v>
      </c>
      <c r="H682" s="11">
        <v>0.71799999999999997</v>
      </c>
      <c r="I682" t="s">
        <v>290</v>
      </c>
      <c r="J682" s="11">
        <v>160</v>
      </c>
      <c r="K682" s="21" t="s">
        <v>290</v>
      </c>
      <c r="L682" s="1" t="s">
        <v>300</v>
      </c>
      <c r="M682" t="s">
        <v>290</v>
      </c>
      <c r="N682" s="159" t="s">
        <v>290</v>
      </c>
      <c r="P682" s="18" t="s">
        <v>290</v>
      </c>
      <c r="Q682" s="18" t="s">
        <v>290</v>
      </c>
      <c r="S682" t="s">
        <v>290</v>
      </c>
      <c r="T682" t="s">
        <v>290</v>
      </c>
      <c r="V682" t="s">
        <v>290</v>
      </c>
      <c r="X682" s="158" t="s">
        <v>769</v>
      </c>
      <c r="Y682" s="11">
        <v>6.0000000000000009</v>
      </c>
      <c r="Z682" s="11">
        <v>160</v>
      </c>
      <c r="AA682" t="s">
        <v>300</v>
      </c>
      <c r="AB682" s="21" t="s">
        <v>290</v>
      </c>
      <c r="AC682" s="11">
        <v>6.6250000000000009</v>
      </c>
      <c r="AD682" s="12">
        <v>5.1890000000000009</v>
      </c>
      <c r="AE682" s="11">
        <v>0.71799999999999997</v>
      </c>
      <c r="AF682" t="s">
        <v>290</v>
      </c>
      <c r="AG682" s="11">
        <v>160</v>
      </c>
      <c r="AH682" s="21" t="s">
        <v>290</v>
      </c>
      <c r="AI682" s="1" t="s">
        <v>300</v>
      </c>
      <c r="AJ682" t="s">
        <v>290</v>
      </c>
      <c r="AK682" s="159" t="s">
        <v>290</v>
      </c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51"/>
      <c r="CO682" t="s">
        <v>4500</v>
      </c>
      <c r="CP682">
        <v>6.37</v>
      </c>
      <c r="CR682" t="s">
        <v>5882</v>
      </c>
      <c r="CS682" s="16" t="s">
        <v>290</v>
      </c>
      <c r="CT682" s="14">
        <v>600</v>
      </c>
      <c r="CU682" s="14">
        <v>3.5</v>
      </c>
      <c r="CV682" s="11">
        <v>9</v>
      </c>
      <c r="CW682" s="11" t="s">
        <v>5800</v>
      </c>
      <c r="CX682" s="103">
        <v>3.5</v>
      </c>
      <c r="CY682" s="11">
        <v>5.25</v>
      </c>
      <c r="CZ682" s="42">
        <v>0.875</v>
      </c>
      <c r="DA682" s="107">
        <v>600</v>
      </c>
      <c r="DB682" s="18">
        <v>9</v>
      </c>
      <c r="DC682" s="18">
        <v>1.375</v>
      </c>
      <c r="DD682" s="18">
        <v>5.5</v>
      </c>
      <c r="DE682" s="11">
        <v>0.875</v>
      </c>
      <c r="DF682" s="11">
        <v>8</v>
      </c>
      <c r="DG682" s="11">
        <v>1</v>
      </c>
      <c r="DH682" s="11">
        <v>7.25</v>
      </c>
      <c r="DI682" s="42">
        <v>45</v>
      </c>
      <c r="DJ682" s="11">
        <v>48</v>
      </c>
      <c r="DK682" s="43" t="s">
        <v>5222</v>
      </c>
      <c r="DL682" s="90" t="s">
        <v>3796</v>
      </c>
      <c r="DM682" s="18">
        <v>0</v>
      </c>
      <c r="DN682" s="18" t="s">
        <v>5801</v>
      </c>
      <c r="DO682" t="s">
        <v>5087</v>
      </c>
      <c r="DP682">
        <v>12632256</v>
      </c>
      <c r="DQ682" t="s">
        <v>5799</v>
      </c>
      <c r="DR682" s="16" t="s">
        <v>290</v>
      </c>
    </row>
    <row r="683" spans="1:122" x14ac:dyDescent="0.35">
      <c r="A683" s="158" t="s">
        <v>770</v>
      </c>
      <c r="B683" s="11">
        <v>6.0000000000000009</v>
      </c>
      <c r="C683" s="11" t="s">
        <v>272</v>
      </c>
      <c r="D683" t="s">
        <v>300</v>
      </c>
      <c r="E683" s="21" t="s">
        <v>290</v>
      </c>
      <c r="F683" s="11">
        <v>6.6250000000000009</v>
      </c>
      <c r="G683" s="12">
        <v>5.761000000000001</v>
      </c>
      <c r="H683" s="11">
        <v>0.432</v>
      </c>
      <c r="I683" t="s">
        <v>272</v>
      </c>
      <c r="J683" s="11">
        <v>2</v>
      </c>
      <c r="K683" s="21" t="s">
        <v>290</v>
      </c>
      <c r="L683" s="1" t="s">
        <v>300</v>
      </c>
      <c r="M683" t="s">
        <v>290</v>
      </c>
      <c r="N683" s="159" t="s">
        <v>290</v>
      </c>
      <c r="P683" s="18" t="s">
        <v>290</v>
      </c>
      <c r="Q683" s="18" t="s">
        <v>290</v>
      </c>
      <c r="S683" t="s">
        <v>290</v>
      </c>
      <c r="T683" t="s">
        <v>290</v>
      </c>
      <c r="V683" t="s">
        <v>290</v>
      </c>
      <c r="X683" s="158" t="s">
        <v>770</v>
      </c>
      <c r="Y683" s="11">
        <v>6.0000000000000009</v>
      </c>
      <c r="Z683" s="11" t="s">
        <v>272</v>
      </c>
      <c r="AA683" t="s">
        <v>300</v>
      </c>
      <c r="AB683" s="21" t="s">
        <v>290</v>
      </c>
      <c r="AC683" s="11">
        <v>6.6250000000000009</v>
      </c>
      <c r="AD683" s="12">
        <v>5.761000000000001</v>
      </c>
      <c r="AE683" s="11">
        <v>0.432</v>
      </c>
      <c r="AF683" t="s">
        <v>272</v>
      </c>
      <c r="AG683" s="11">
        <v>2</v>
      </c>
      <c r="AH683" s="21" t="s">
        <v>290</v>
      </c>
      <c r="AI683" s="1" t="s">
        <v>300</v>
      </c>
      <c r="AJ683" t="s">
        <v>290</v>
      </c>
      <c r="AK683" s="159" t="s">
        <v>290</v>
      </c>
      <c r="CC683" s="4"/>
      <c r="CD683" s="51"/>
      <c r="CE683" s="51"/>
      <c r="CF683" s="51"/>
      <c r="CG683" s="51"/>
      <c r="CH683" s="51"/>
      <c r="CI683" s="51"/>
      <c r="CJ683" s="51"/>
      <c r="CK683" s="51"/>
      <c r="CO683" t="s">
        <v>4501</v>
      </c>
      <c r="CP683">
        <v>6.37</v>
      </c>
      <c r="CR683" t="s">
        <v>5883</v>
      </c>
      <c r="CS683" s="16" t="s">
        <v>290</v>
      </c>
      <c r="CT683" s="14">
        <v>600</v>
      </c>
      <c r="CU683" s="14">
        <v>4</v>
      </c>
      <c r="CV683" s="11">
        <v>12</v>
      </c>
      <c r="CW683" s="11" t="s">
        <v>5800</v>
      </c>
      <c r="CX683" s="103">
        <v>4</v>
      </c>
      <c r="CY683" s="11">
        <v>6</v>
      </c>
      <c r="CZ683" s="42">
        <v>1</v>
      </c>
      <c r="DA683" s="107">
        <v>600</v>
      </c>
      <c r="DB683" s="18">
        <v>10.75</v>
      </c>
      <c r="DC683" s="18">
        <v>1.5</v>
      </c>
      <c r="DD683" s="18">
        <v>6.1875</v>
      </c>
      <c r="DE683" s="11">
        <v>0.875</v>
      </c>
      <c r="DF683" s="11">
        <v>8</v>
      </c>
      <c r="DG683" s="11">
        <v>1</v>
      </c>
      <c r="DH683" s="11">
        <v>8.5</v>
      </c>
      <c r="DI683" s="42">
        <v>45</v>
      </c>
      <c r="DJ683" s="11">
        <v>80</v>
      </c>
      <c r="DK683" s="43" t="s">
        <v>5224</v>
      </c>
      <c r="DL683" s="90" t="s">
        <v>3796</v>
      </c>
      <c r="DM683" s="18">
        <v>0</v>
      </c>
      <c r="DN683" s="18" t="s">
        <v>5801</v>
      </c>
      <c r="DO683" t="s">
        <v>5090</v>
      </c>
      <c r="DP683">
        <v>255</v>
      </c>
      <c r="DQ683" t="s">
        <v>5799</v>
      </c>
      <c r="DR683" s="16" t="s">
        <v>290</v>
      </c>
    </row>
    <row r="684" spans="1:122" x14ac:dyDescent="0.35">
      <c r="A684" s="160" t="s">
        <v>771</v>
      </c>
      <c r="B684" s="2">
        <v>6.0000000000000009</v>
      </c>
      <c r="C684" s="4" t="s">
        <v>273</v>
      </c>
      <c r="D684" s="4" t="s">
        <v>300</v>
      </c>
      <c r="E684" s="23" t="s">
        <v>772</v>
      </c>
      <c r="F684" s="2">
        <v>6.6250000000000009</v>
      </c>
      <c r="G684" s="3">
        <v>4.8970000000000011</v>
      </c>
      <c r="H684" s="2">
        <v>0.86399999999999999</v>
      </c>
      <c r="I684" s="2" t="s">
        <v>273</v>
      </c>
      <c r="J684" s="4">
        <v>4</v>
      </c>
      <c r="K684" s="23" t="s">
        <v>290</v>
      </c>
      <c r="L684" s="6" t="s">
        <v>300</v>
      </c>
      <c r="M684" s="4" t="s">
        <v>290</v>
      </c>
      <c r="N684" s="161" t="s">
        <v>290</v>
      </c>
      <c r="P684" s="18" t="s">
        <v>290</v>
      </c>
      <c r="Q684" s="18" t="s">
        <v>290</v>
      </c>
      <c r="S684" t="s">
        <v>290</v>
      </c>
      <c r="T684" t="s">
        <v>290</v>
      </c>
      <c r="V684" t="s">
        <v>290</v>
      </c>
      <c r="X684" s="160" t="s">
        <v>771</v>
      </c>
      <c r="Y684" s="2">
        <v>6.0000000000000009</v>
      </c>
      <c r="Z684" s="4" t="s">
        <v>273</v>
      </c>
      <c r="AA684" s="4" t="s">
        <v>300</v>
      </c>
      <c r="AB684" s="23" t="s">
        <v>773</v>
      </c>
      <c r="AC684" s="2">
        <v>6.6250000000000009</v>
      </c>
      <c r="AD684" s="3">
        <v>4.8970000000000011</v>
      </c>
      <c r="AE684" s="2">
        <v>0.86399999999999999</v>
      </c>
      <c r="AF684" s="2" t="s">
        <v>273</v>
      </c>
      <c r="AG684" s="4">
        <v>4</v>
      </c>
      <c r="AH684" s="23" t="s">
        <v>290</v>
      </c>
      <c r="AI684" s="6" t="s">
        <v>300</v>
      </c>
      <c r="AJ684" s="4" t="s">
        <v>290</v>
      </c>
      <c r="AK684" s="161" t="s">
        <v>290</v>
      </c>
      <c r="CO684" t="s">
        <v>4502</v>
      </c>
      <c r="CP684">
        <v>6.75</v>
      </c>
      <c r="CR684" t="s">
        <v>5884</v>
      </c>
      <c r="CS684" s="16" t="s">
        <v>290</v>
      </c>
      <c r="CT684" s="14">
        <v>600</v>
      </c>
      <c r="CU684" s="14">
        <v>5</v>
      </c>
      <c r="CV684" s="11">
        <v>12</v>
      </c>
      <c r="CW684" s="11" t="s">
        <v>5800</v>
      </c>
      <c r="CX684" s="103">
        <v>5</v>
      </c>
      <c r="CY684" s="11">
        <v>7.5</v>
      </c>
      <c r="CZ684" s="42">
        <v>1.25</v>
      </c>
      <c r="DA684" s="107">
        <v>600</v>
      </c>
      <c r="DB684" s="18">
        <v>13</v>
      </c>
      <c r="DC684" s="18">
        <v>1.75</v>
      </c>
      <c r="DD684" s="18">
        <v>7.3125</v>
      </c>
      <c r="DE684" s="11">
        <v>1</v>
      </c>
      <c r="DF684" s="11">
        <v>8</v>
      </c>
      <c r="DG684" s="11">
        <v>1.125</v>
      </c>
      <c r="DH684" s="11">
        <v>10.5</v>
      </c>
      <c r="DI684" s="42">
        <v>45</v>
      </c>
      <c r="DJ684" s="11">
        <v>128</v>
      </c>
      <c r="DK684" s="43" t="s">
        <v>5226</v>
      </c>
      <c r="DL684" s="90" t="s">
        <v>3796</v>
      </c>
      <c r="DM684" s="18">
        <v>0</v>
      </c>
      <c r="DN684" s="18" t="s">
        <v>5801</v>
      </c>
      <c r="DO684" t="s">
        <v>5093</v>
      </c>
      <c r="DP684">
        <v>33023</v>
      </c>
      <c r="DQ684" t="s">
        <v>5799</v>
      </c>
      <c r="DR684" s="16" t="s">
        <v>290</v>
      </c>
    </row>
    <row r="685" spans="1:122" x14ac:dyDescent="0.35">
      <c r="A685" s="158" t="s">
        <v>6751</v>
      </c>
      <c r="B685" s="11">
        <v>7</v>
      </c>
      <c r="C685" t="s">
        <v>6422</v>
      </c>
      <c r="D685" t="s">
        <v>300</v>
      </c>
      <c r="E685" s="24" t="s">
        <v>290</v>
      </c>
      <c r="F685" s="11">
        <v>7.625</v>
      </c>
      <c r="G685" s="12">
        <v>7.0229999999999997</v>
      </c>
      <c r="H685" s="11">
        <v>0.30099999999999999</v>
      </c>
      <c r="I685" s="11" t="s">
        <v>6422</v>
      </c>
      <c r="J685" s="11">
        <v>1</v>
      </c>
      <c r="K685" s="24"/>
      <c r="L685" s="1" t="s">
        <v>300</v>
      </c>
      <c r="N685" s="159"/>
      <c r="P685" s="18" t="s">
        <v>290</v>
      </c>
      <c r="Q685" s="18" t="s">
        <v>290</v>
      </c>
      <c r="S685" t="s">
        <v>290</v>
      </c>
      <c r="T685" t="s">
        <v>290</v>
      </c>
      <c r="V685" t="s">
        <v>290</v>
      </c>
      <c r="X685" s="158" t="s">
        <v>6751</v>
      </c>
      <c r="Y685" s="11">
        <v>7</v>
      </c>
      <c r="Z685" t="s">
        <v>6422</v>
      </c>
      <c r="AA685" t="s">
        <v>300</v>
      </c>
      <c r="AB685" s="24" t="s">
        <v>290</v>
      </c>
      <c r="AC685" s="11">
        <v>7.625</v>
      </c>
      <c r="AD685" s="12">
        <v>7.0229999999999997</v>
      </c>
      <c r="AE685" s="11">
        <v>0.30099999999999999</v>
      </c>
      <c r="AF685" s="11" t="s">
        <v>6422</v>
      </c>
      <c r="AG685" s="11">
        <v>1</v>
      </c>
      <c r="AH685" s="24"/>
      <c r="AI685" s="1" t="s">
        <v>300</v>
      </c>
      <c r="AK685" s="159"/>
      <c r="CO685" t="s">
        <v>4503</v>
      </c>
      <c r="CP685">
        <v>6.75</v>
      </c>
      <c r="CR685" t="s">
        <v>5885</v>
      </c>
      <c r="CS685" s="16" t="s">
        <v>290</v>
      </c>
      <c r="CT685" s="14">
        <v>600</v>
      </c>
      <c r="CU685" s="14">
        <v>6</v>
      </c>
      <c r="CV685" s="11">
        <v>12</v>
      </c>
      <c r="CW685" s="11" t="s">
        <v>5800</v>
      </c>
      <c r="CX685" s="103">
        <v>6</v>
      </c>
      <c r="CY685" s="11">
        <v>8.75</v>
      </c>
      <c r="CZ685" s="42">
        <v>1.375</v>
      </c>
      <c r="DA685" s="107">
        <v>600</v>
      </c>
      <c r="DB685" s="18">
        <v>14</v>
      </c>
      <c r="DC685" s="18">
        <v>1.875</v>
      </c>
      <c r="DD685" s="18">
        <v>8.5</v>
      </c>
      <c r="DE685" s="11">
        <v>1</v>
      </c>
      <c r="DF685" s="11">
        <v>12</v>
      </c>
      <c r="DG685" s="11">
        <v>1.125</v>
      </c>
      <c r="DH685" s="11">
        <v>11.5</v>
      </c>
      <c r="DI685" s="42">
        <v>30</v>
      </c>
      <c r="DJ685" s="11">
        <v>158</v>
      </c>
      <c r="DK685" s="43" t="s">
        <v>5228</v>
      </c>
      <c r="DL685" s="90" t="s">
        <v>3796</v>
      </c>
      <c r="DM685" s="18">
        <v>0</v>
      </c>
      <c r="DN685" s="18" t="s">
        <v>5801</v>
      </c>
      <c r="DO685" t="s">
        <v>5078</v>
      </c>
      <c r="DP685">
        <v>1262987</v>
      </c>
      <c r="DQ685" t="s">
        <v>5799</v>
      </c>
      <c r="DR685" s="16" t="s">
        <v>290</v>
      </c>
    </row>
    <row r="686" spans="1:122" x14ac:dyDescent="0.35">
      <c r="A686" s="158" t="s">
        <v>774</v>
      </c>
      <c r="B686" s="11">
        <v>7</v>
      </c>
      <c r="C686" s="11" t="s">
        <v>272</v>
      </c>
      <c r="D686" t="s">
        <v>300</v>
      </c>
      <c r="E686" s="21" t="s">
        <v>290</v>
      </c>
      <c r="F686" s="11">
        <v>7.625</v>
      </c>
      <c r="G686" s="12">
        <v>6.625</v>
      </c>
      <c r="H686" s="11">
        <v>0.5</v>
      </c>
      <c r="I686" t="s">
        <v>272</v>
      </c>
      <c r="J686" s="11">
        <v>2</v>
      </c>
      <c r="K686" s="21" t="s">
        <v>290</v>
      </c>
      <c r="L686" s="1" t="s">
        <v>300</v>
      </c>
      <c r="M686" t="s">
        <v>290</v>
      </c>
      <c r="N686" s="159" t="s">
        <v>290</v>
      </c>
      <c r="P686" s="18" t="s">
        <v>290</v>
      </c>
      <c r="Q686" s="18" t="s">
        <v>290</v>
      </c>
      <c r="S686" t="s">
        <v>290</v>
      </c>
      <c r="T686" t="s">
        <v>290</v>
      </c>
      <c r="V686" t="s">
        <v>290</v>
      </c>
      <c r="X686" s="158" t="s">
        <v>774</v>
      </c>
      <c r="Y686" s="11">
        <v>7</v>
      </c>
      <c r="Z686" s="11" t="s">
        <v>272</v>
      </c>
      <c r="AA686" t="s">
        <v>300</v>
      </c>
      <c r="AB686" s="21" t="s">
        <v>290</v>
      </c>
      <c r="AC686" s="11">
        <v>7.625</v>
      </c>
      <c r="AD686" s="12">
        <v>6.625</v>
      </c>
      <c r="AE686" s="11">
        <v>0.5</v>
      </c>
      <c r="AF686" t="s">
        <v>272</v>
      </c>
      <c r="AG686" s="11">
        <v>2</v>
      </c>
      <c r="AH686" s="21" t="s">
        <v>290</v>
      </c>
      <c r="AI686" s="1" t="s">
        <v>300</v>
      </c>
      <c r="AJ686" t="s">
        <v>290</v>
      </c>
      <c r="AK686" s="159" t="s">
        <v>290</v>
      </c>
      <c r="CO686" t="s">
        <v>4504</v>
      </c>
      <c r="CP686">
        <v>6.75</v>
      </c>
      <c r="CR686" t="s">
        <v>5886</v>
      </c>
      <c r="CS686" s="16" t="s">
        <v>290</v>
      </c>
      <c r="CT686" s="14">
        <v>600</v>
      </c>
      <c r="CU686" s="14">
        <v>8</v>
      </c>
      <c r="CV686" s="11">
        <v>12</v>
      </c>
      <c r="CW686" s="11" t="s">
        <v>5800</v>
      </c>
      <c r="CX686" s="103">
        <v>8</v>
      </c>
      <c r="CY686" s="11">
        <v>10.75</v>
      </c>
      <c r="CZ686" s="42">
        <v>1.375</v>
      </c>
      <c r="DA686" s="107">
        <v>600</v>
      </c>
      <c r="DB686" s="18">
        <v>16.5</v>
      </c>
      <c r="DC686" s="18">
        <v>2.1875</v>
      </c>
      <c r="DD686" s="18">
        <v>10.625</v>
      </c>
      <c r="DE686" s="11">
        <v>1.125</v>
      </c>
      <c r="DF686" s="11">
        <v>12</v>
      </c>
      <c r="DG686" s="11">
        <v>1.25</v>
      </c>
      <c r="DH686" s="11">
        <v>13.75</v>
      </c>
      <c r="DI686" s="42">
        <v>30</v>
      </c>
      <c r="DJ686" s="11">
        <v>215</v>
      </c>
      <c r="DK686" s="43" t="s">
        <v>5230</v>
      </c>
      <c r="DL686" s="90" t="s">
        <v>3796</v>
      </c>
      <c r="DM686" s="18">
        <v>0</v>
      </c>
      <c r="DN686" s="18" t="s">
        <v>5801</v>
      </c>
      <c r="DO686" t="s">
        <v>5098</v>
      </c>
      <c r="DP686">
        <v>65535</v>
      </c>
      <c r="DQ686" t="s">
        <v>5799</v>
      </c>
      <c r="DR686" s="16" t="s">
        <v>290</v>
      </c>
    </row>
    <row r="687" spans="1:122" x14ac:dyDescent="0.35">
      <c r="A687" s="160" t="s">
        <v>775</v>
      </c>
      <c r="B687" s="2">
        <v>7</v>
      </c>
      <c r="C687" s="4" t="s">
        <v>273</v>
      </c>
      <c r="D687" s="4" t="s">
        <v>300</v>
      </c>
      <c r="E687" s="23" t="s">
        <v>290</v>
      </c>
      <c r="F687" s="2">
        <v>7.625</v>
      </c>
      <c r="G687" s="3">
        <v>5.875</v>
      </c>
      <c r="H687" s="2">
        <v>0.875</v>
      </c>
      <c r="I687" s="2" t="s">
        <v>273</v>
      </c>
      <c r="J687" s="4">
        <v>4</v>
      </c>
      <c r="K687" s="23" t="s">
        <v>290</v>
      </c>
      <c r="L687" s="6" t="s">
        <v>300</v>
      </c>
      <c r="M687" s="4" t="s">
        <v>290</v>
      </c>
      <c r="N687" s="161" t="s">
        <v>290</v>
      </c>
      <c r="P687" s="18" t="s">
        <v>290</v>
      </c>
      <c r="Q687" s="18" t="s">
        <v>290</v>
      </c>
      <c r="S687" t="s">
        <v>290</v>
      </c>
      <c r="T687" t="s">
        <v>290</v>
      </c>
      <c r="V687" t="s">
        <v>290</v>
      </c>
      <c r="X687" s="160" t="s">
        <v>775</v>
      </c>
      <c r="Y687" s="2">
        <v>7</v>
      </c>
      <c r="Z687" s="4" t="s">
        <v>273</v>
      </c>
      <c r="AA687" s="4" t="s">
        <v>300</v>
      </c>
      <c r="AB687" s="23" t="s">
        <v>290</v>
      </c>
      <c r="AC687" s="2">
        <v>7.625</v>
      </c>
      <c r="AD687" s="3">
        <v>5.875</v>
      </c>
      <c r="AE687" s="2">
        <v>0.875</v>
      </c>
      <c r="AF687" s="2" t="s">
        <v>273</v>
      </c>
      <c r="AG687" s="4">
        <v>4</v>
      </c>
      <c r="AH687" s="23" t="s">
        <v>290</v>
      </c>
      <c r="AI687" s="6" t="s">
        <v>300</v>
      </c>
      <c r="AJ687" s="4" t="s">
        <v>290</v>
      </c>
      <c r="AK687" s="161" t="s">
        <v>290</v>
      </c>
      <c r="CO687" t="s">
        <v>4505</v>
      </c>
      <c r="CP687">
        <v>6.75</v>
      </c>
      <c r="CR687" t="s">
        <v>5887</v>
      </c>
      <c r="CS687" s="16" t="s">
        <v>290</v>
      </c>
      <c r="CT687" s="14">
        <v>600</v>
      </c>
      <c r="CU687" s="14">
        <v>10</v>
      </c>
      <c r="CV687" s="11">
        <v>12</v>
      </c>
      <c r="CW687" s="11" t="s">
        <v>5800</v>
      </c>
      <c r="CX687" s="103">
        <v>10</v>
      </c>
      <c r="CY687" s="11">
        <v>13.5</v>
      </c>
      <c r="CZ687" s="42">
        <v>1.75</v>
      </c>
      <c r="DA687" s="107">
        <v>600</v>
      </c>
      <c r="DB687" s="18">
        <v>20</v>
      </c>
      <c r="DC687" s="18">
        <v>2.5</v>
      </c>
      <c r="DD687" s="18">
        <v>12.75</v>
      </c>
      <c r="DE687" s="11">
        <v>1.25</v>
      </c>
      <c r="DF687" s="11">
        <v>16</v>
      </c>
      <c r="DG687" s="11">
        <v>1.375</v>
      </c>
      <c r="DH687" s="11">
        <v>17</v>
      </c>
      <c r="DI687" s="42">
        <v>22.5</v>
      </c>
      <c r="DJ687" s="11">
        <v>324</v>
      </c>
      <c r="DK687" s="43" t="s">
        <v>5232</v>
      </c>
      <c r="DL687" s="90" t="s">
        <v>3796</v>
      </c>
      <c r="DM687" s="18">
        <v>0</v>
      </c>
      <c r="DN687" s="18" t="s">
        <v>5801</v>
      </c>
      <c r="DO687" t="s">
        <v>5069</v>
      </c>
      <c r="DP687">
        <v>65280</v>
      </c>
      <c r="DQ687" t="s">
        <v>5799</v>
      </c>
      <c r="DR687" s="16" t="s">
        <v>290</v>
      </c>
    </row>
    <row r="688" spans="1:122" x14ac:dyDescent="0.35">
      <c r="A688" s="156" t="s">
        <v>776</v>
      </c>
      <c r="B688" s="11">
        <v>8</v>
      </c>
      <c r="C688" s="11">
        <v>5</v>
      </c>
      <c r="D688" t="s">
        <v>300</v>
      </c>
      <c r="E688" s="21" t="s">
        <v>290</v>
      </c>
      <c r="F688" s="11">
        <v>8.625</v>
      </c>
      <c r="G688" s="12">
        <v>8.407</v>
      </c>
      <c r="H688" s="11">
        <v>0.109</v>
      </c>
      <c r="I688" t="s">
        <v>290</v>
      </c>
      <c r="J688" s="11">
        <v>5</v>
      </c>
      <c r="K688" s="21" t="s">
        <v>290</v>
      </c>
      <c r="L688" s="11" t="s">
        <v>300</v>
      </c>
      <c r="M688" t="s">
        <v>290</v>
      </c>
      <c r="N688" s="159" t="s">
        <v>290</v>
      </c>
      <c r="P688" s="18" t="s">
        <v>290</v>
      </c>
      <c r="Q688" s="18" t="s">
        <v>290</v>
      </c>
      <c r="S688" t="s">
        <v>290</v>
      </c>
      <c r="T688" t="s">
        <v>290</v>
      </c>
      <c r="V688" t="s">
        <v>290</v>
      </c>
      <c r="X688" s="156" t="s">
        <v>776</v>
      </c>
      <c r="Y688" s="11">
        <v>8</v>
      </c>
      <c r="Z688" s="11">
        <v>5</v>
      </c>
      <c r="AA688" t="s">
        <v>300</v>
      </c>
      <c r="AB688" s="21" t="s">
        <v>290</v>
      </c>
      <c r="AC688" s="11">
        <v>8.625</v>
      </c>
      <c r="AD688" s="12">
        <v>8.407</v>
      </c>
      <c r="AE688" s="11">
        <v>0.109</v>
      </c>
      <c r="AF688" t="s">
        <v>290</v>
      </c>
      <c r="AG688" s="11">
        <v>5</v>
      </c>
      <c r="AH688" s="21" t="s">
        <v>290</v>
      </c>
      <c r="AI688" s="11" t="s">
        <v>300</v>
      </c>
      <c r="AJ688" t="s">
        <v>290</v>
      </c>
      <c r="AK688" s="159" t="s">
        <v>290</v>
      </c>
      <c r="CO688" t="s">
        <v>4506</v>
      </c>
      <c r="CP688">
        <v>6.75</v>
      </c>
      <c r="CR688" t="s">
        <v>5888</v>
      </c>
      <c r="CS688" s="16" t="s">
        <v>290</v>
      </c>
      <c r="CT688" s="14">
        <v>600</v>
      </c>
      <c r="CU688" s="14">
        <v>12</v>
      </c>
      <c r="CV688" s="11">
        <v>12</v>
      </c>
      <c r="CW688" s="11" t="s">
        <v>5800</v>
      </c>
      <c r="CX688" s="103">
        <v>12</v>
      </c>
      <c r="CY688" s="11">
        <v>15.75</v>
      </c>
      <c r="CZ688" s="42">
        <v>1.875</v>
      </c>
      <c r="DA688" s="107">
        <v>600</v>
      </c>
      <c r="DB688" s="18">
        <v>22</v>
      </c>
      <c r="DC688" s="18">
        <v>2.625</v>
      </c>
      <c r="DD688" s="18">
        <v>15</v>
      </c>
      <c r="DE688" s="11">
        <v>1.25</v>
      </c>
      <c r="DF688" s="11">
        <v>20</v>
      </c>
      <c r="DG688" s="11">
        <v>1.375</v>
      </c>
      <c r="DH688" s="11">
        <v>19.25</v>
      </c>
      <c r="DI688" s="42">
        <v>18</v>
      </c>
      <c r="DJ688" s="11">
        <v>500</v>
      </c>
      <c r="DK688" s="43" t="s">
        <v>5234</v>
      </c>
      <c r="DL688" s="90" t="s">
        <v>3796</v>
      </c>
      <c r="DM688" s="18">
        <v>0</v>
      </c>
      <c r="DN688" s="18" t="s">
        <v>5801</v>
      </c>
      <c r="DO688" t="s">
        <v>5072</v>
      </c>
      <c r="DP688">
        <v>12800</v>
      </c>
      <c r="DQ688" t="s">
        <v>5799</v>
      </c>
      <c r="DR688" s="16" t="s">
        <v>290</v>
      </c>
    </row>
    <row r="689" spans="1:122" x14ac:dyDescent="0.35">
      <c r="A689" s="156" t="s">
        <v>777</v>
      </c>
      <c r="B689" s="11">
        <v>8</v>
      </c>
      <c r="C689" s="11">
        <v>10</v>
      </c>
      <c r="D689" t="s">
        <v>300</v>
      </c>
      <c r="E689" s="21" t="s">
        <v>290</v>
      </c>
      <c r="F689" s="11">
        <v>8.625</v>
      </c>
      <c r="G689" s="12">
        <v>8.3290000000000006</v>
      </c>
      <c r="H689" s="11">
        <v>0.14799999999999999</v>
      </c>
      <c r="I689" t="s">
        <v>290</v>
      </c>
      <c r="J689" s="11">
        <v>10</v>
      </c>
      <c r="K689" s="21" t="s">
        <v>290</v>
      </c>
      <c r="L689" s="11" t="s">
        <v>300</v>
      </c>
      <c r="M689" t="s">
        <v>290</v>
      </c>
      <c r="N689" s="159" t="s">
        <v>290</v>
      </c>
      <c r="P689" s="18" t="s">
        <v>290</v>
      </c>
      <c r="Q689" s="18" t="s">
        <v>290</v>
      </c>
      <c r="S689" t="s">
        <v>290</v>
      </c>
      <c r="T689" t="s">
        <v>290</v>
      </c>
      <c r="V689" t="s">
        <v>290</v>
      </c>
      <c r="X689" s="156" t="s">
        <v>777</v>
      </c>
      <c r="Y689" s="11">
        <v>8</v>
      </c>
      <c r="Z689" s="11">
        <v>10</v>
      </c>
      <c r="AA689" t="s">
        <v>300</v>
      </c>
      <c r="AB689" s="21" t="s">
        <v>290</v>
      </c>
      <c r="AC689" s="11">
        <v>8.625</v>
      </c>
      <c r="AD689" s="12">
        <v>8.3290000000000006</v>
      </c>
      <c r="AE689" s="11">
        <v>0.14799999999999999</v>
      </c>
      <c r="AF689" t="s">
        <v>290</v>
      </c>
      <c r="AG689" s="11">
        <v>10</v>
      </c>
      <c r="AH689" s="21" t="s">
        <v>290</v>
      </c>
      <c r="AI689" s="11" t="s">
        <v>300</v>
      </c>
      <c r="AJ689" t="s">
        <v>290</v>
      </c>
      <c r="AK689" s="159" t="s">
        <v>290</v>
      </c>
      <c r="CO689" t="s">
        <v>4507</v>
      </c>
      <c r="CP689">
        <v>6.75</v>
      </c>
      <c r="CR689" t="s">
        <v>5889</v>
      </c>
      <c r="CS689" s="16" t="s">
        <v>290</v>
      </c>
      <c r="CT689" s="45">
        <v>600</v>
      </c>
      <c r="CU689" s="45">
        <v>14</v>
      </c>
      <c r="CV689" s="48">
        <v>12</v>
      </c>
      <c r="CW689" s="48" t="s">
        <v>5800</v>
      </c>
      <c r="CX689" s="104">
        <v>14</v>
      </c>
      <c r="CY689" s="48">
        <v>17</v>
      </c>
      <c r="CZ689" s="46">
        <v>1.5</v>
      </c>
      <c r="DA689" s="107">
        <v>600</v>
      </c>
      <c r="DB689" s="47">
        <v>23.75</v>
      </c>
      <c r="DC689" s="47">
        <v>2.75</v>
      </c>
      <c r="DD689" s="47">
        <v>16.25</v>
      </c>
      <c r="DE689" s="48">
        <v>1.375</v>
      </c>
      <c r="DF689" s="48">
        <v>20</v>
      </c>
      <c r="DG689" s="48">
        <v>1.5</v>
      </c>
      <c r="DH689" s="48">
        <v>20.75</v>
      </c>
      <c r="DI689" s="46">
        <v>18</v>
      </c>
      <c r="DJ689" s="48">
        <v>417</v>
      </c>
      <c r="DK689" s="43" t="s">
        <v>5236</v>
      </c>
      <c r="DL689" s="90" t="s">
        <v>3796</v>
      </c>
      <c r="DM689" s="18">
        <v>0</v>
      </c>
      <c r="DN689" s="18" t="s">
        <v>5801</v>
      </c>
      <c r="DO689" t="s">
        <v>5105</v>
      </c>
      <c r="DP689">
        <v>16711680</v>
      </c>
      <c r="DQ689" t="s">
        <v>5799</v>
      </c>
      <c r="DR689" s="16" t="s">
        <v>290</v>
      </c>
    </row>
    <row r="690" spans="1:122" x14ac:dyDescent="0.35">
      <c r="A690" s="158" t="s">
        <v>778</v>
      </c>
      <c r="B690" s="11">
        <v>8</v>
      </c>
      <c r="C690" s="11">
        <v>20</v>
      </c>
      <c r="D690" t="s">
        <v>300</v>
      </c>
      <c r="E690" s="21" t="s">
        <v>290</v>
      </c>
      <c r="F690" s="11">
        <v>8.625</v>
      </c>
      <c r="G690" s="12">
        <v>8.125</v>
      </c>
      <c r="H690" s="11">
        <v>0.25</v>
      </c>
      <c r="I690" t="s">
        <v>290</v>
      </c>
      <c r="J690" s="11">
        <v>20</v>
      </c>
      <c r="K690" s="21" t="s">
        <v>290</v>
      </c>
      <c r="L690" s="1" t="s">
        <v>300</v>
      </c>
      <c r="M690" t="s">
        <v>290</v>
      </c>
      <c r="N690" s="159" t="s">
        <v>290</v>
      </c>
      <c r="P690" s="18" t="s">
        <v>290</v>
      </c>
      <c r="Q690" s="18" t="s">
        <v>290</v>
      </c>
      <c r="S690" t="s">
        <v>290</v>
      </c>
      <c r="T690" t="s">
        <v>290</v>
      </c>
      <c r="V690" t="s">
        <v>290</v>
      </c>
      <c r="X690" s="158" t="s">
        <v>778</v>
      </c>
      <c r="Y690" s="11">
        <v>8</v>
      </c>
      <c r="Z690" s="11">
        <v>20</v>
      </c>
      <c r="AA690" t="s">
        <v>300</v>
      </c>
      <c r="AB690" s="21" t="s">
        <v>290</v>
      </c>
      <c r="AC690" s="11">
        <v>8.625</v>
      </c>
      <c r="AD690" s="12">
        <v>8.125</v>
      </c>
      <c r="AE690" s="11">
        <v>0.25</v>
      </c>
      <c r="AF690" t="s">
        <v>290</v>
      </c>
      <c r="AG690" s="11">
        <v>20</v>
      </c>
      <c r="AH690" s="21" t="s">
        <v>290</v>
      </c>
      <c r="AI690" s="1" t="s">
        <v>300</v>
      </c>
      <c r="AJ690" t="s">
        <v>290</v>
      </c>
      <c r="AK690" s="159" t="s">
        <v>290</v>
      </c>
      <c r="CO690" t="s">
        <v>4508</v>
      </c>
      <c r="CP690">
        <v>6.75</v>
      </c>
      <c r="CR690" t="s">
        <v>5890</v>
      </c>
      <c r="CS690" s="16" t="s">
        <v>290</v>
      </c>
      <c r="CT690" s="14">
        <v>600</v>
      </c>
      <c r="CU690" s="14">
        <v>14</v>
      </c>
      <c r="CV690" s="98">
        <v>14</v>
      </c>
      <c r="CW690" s="98" t="s">
        <v>5800</v>
      </c>
      <c r="CX690" s="103">
        <v>14</v>
      </c>
      <c r="CY690" s="11">
        <v>17</v>
      </c>
      <c r="CZ690" s="42">
        <v>1.5</v>
      </c>
      <c r="DA690" s="107">
        <v>600</v>
      </c>
      <c r="DB690" s="18">
        <v>23.75</v>
      </c>
      <c r="DC690" s="18">
        <v>2.75</v>
      </c>
      <c r="DD690" s="18">
        <v>16.25</v>
      </c>
      <c r="DE690" s="11">
        <v>1.375</v>
      </c>
      <c r="DF690" s="11">
        <v>20</v>
      </c>
      <c r="DG690" s="11">
        <v>1.5</v>
      </c>
      <c r="DH690" s="11">
        <v>20.75</v>
      </c>
      <c r="DI690" s="42">
        <v>18</v>
      </c>
      <c r="DJ690" s="11" t="s">
        <v>174</v>
      </c>
      <c r="DK690" s="43" t="s">
        <v>5236</v>
      </c>
      <c r="DL690" s="90" t="s">
        <v>3796</v>
      </c>
      <c r="DM690" s="18">
        <v>0</v>
      </c>
      <c r="DN690" s="18" t="s">
        <v>5801</v>
      </c>
      <c r="DO690" t="s">
        <v>5105</v>
      </c>
      <c r="DP690">
        <v>16711680</v>
      </c>
      <c r="DQ690" t="s">
        <v>5799</v>
      </c>
      <c r="DR690" s="16" t="s">
        <v>290</v>
      </c>
    </row>
    <row r="691" spans="1:122" x14ac:dyDescent="0.35">
      <c r="A691" s="158" t="s">
        <v>779</v>
      </c>
      <c r="B691" s="11">
        <v>8</v>
      </c>
      <c r="C691">
        <v>30</v>
      </c>
      <c r="D691" t="s">
        <v>300</v>
      </c>
      <c r="E691" s="21" t="s">
        <v>290</v>
      </c>
      <c r="F691" s="11">
        <v>8.625</v>
      </c>
      <c r="G691" s="12">
        <v>8.0709999999999997</v>
      </c>
      <c r="H691" s="11">
        <v>0.27700000000000002</v>
      </c>
      <c r="I691" t="s">
        <v>290</v>
      </c>
      <c r="J691">
        <v>30</v>
      </c>
      <c r="K691" s="21" t="s">
        <v>290</v>
      </c>
      <c r="L691" s="1" t="s">
        <v>300</v>
      </c>
      <c r="M691" t="s">
        <v>290</v>
      </c>
      <c r="N691" s="159" t="s">
        <v>290</v>
      </c>
      <c r="P691" s="18" t="s">
        <v>290</v>
      </c>
      <c r="Q691" s="18" t="s">
        <v>290</v>
      </c>
      <c r="S691" t="s">
        <v>290</v>
      </c>
      <c r="T691" t="s">
        <v>290</v>
      </c>
      <c r="V691" t="s">
        <v>290</v>
      </c>
      <c r="X691" s="158" t="s">
        <v>779</v>
      </c>
      <c r="Y691" s="11">
        <v>8</v>
      </c>
      <c r="Z691">
        <v>30</v>
      </c>
      <c r="AA691" t="s">
        <v>300</v>
      </c>
      <c r="AB691" s="21" t="s">
        <v>290</v>
      </c>
      <c r="AC691" s="11">
        <v>8.625</v>
      </c>
      <c r="AD691" s="12">
        <v>8.0709999999999997</v>
      </c>
      <c r="AE691" s="11">
        <v>0.27700000000000002</v>
      </c>
      <c r="AF691" t="s">
        <v>290</v>
      </c>
      <c r="AG691">
        <v>30</v>
      </c>
      <c r="AH691" s="21" t="s">
        <v>290</v>
      </c>
      <c r="AI691" s="1" t="s">
        <v>300</v>
      </c>
      <c r="AJ691" t="s">
        <v>290</v>
      </c>
      <c r="AK691" s="159" t="s">
        <v>290</v>
      </c>
      <c r="CO691" t="s">
        <v>4509</v>
      </c>
      <c r="CP691">
        <v>6.75</v>
      </c>
      <c r="CR691" t="s">
        <v>5891</v>
      </c>
      <c r="CS691" s="16" t="s">
        <v>290</v>
      </c>
      <c r="CT691" s="14">
        <v>600</v>
      </c>
      <c r="CU691" s="14">
        <v>14</v>
      </c>
      <c r="CV691" s="98">
        <v>16</v>
      </c>
      <c r="CW691" s="98" t="s">
        <v>5800</v>
      </c>
      <c r="CX691" s="103">
        <v>14</v>
      </c>
      <c r="CY691" s="11">
        <v>17</v>
      </c>
      <c r="CZ691" s="42">
        <v>1.5</v>
      </c>
      <c r="DA691" s="107">
        <v>600</v>
      </c>
      <c r="DB691" s="18">
        <v>23.75</v>
      </c>
      <c r="DC691" s="18">
        <v>2.75</v>
      </c>
      <c r="DD691" s="18">
        <v>16.25</v>
      </c>
      <c r="DE691" s="11">
        <v>1.375</v>
      </c>
      <c r="DF691" s="11">
        <v>20</v>
      </c>
      <c r="DG691" s="11">
        <v>1.5</v>
      </c>
      <c r="DH691" s="11">
        <v>20.75</v>
      </c>
      <c r="DI691" s="42">
        <v>18</v>
      </c>
      <c r="DJ691" s="11" t="s">
        <v>174</v>
      </c>
      <c r="DK691" s="43" t="s">
        <v>5236</v>
      </c>
      <c r="DL691" s="90" t="s">
        <v>3796</v>
      </c>
      <c r="DM691" s="18">
        <v>0</v>
      </c>
      <c r="DN691" s="18" t="s">
        <v>5801</v>
      </c>
      <c r="DO691" t="s">
        <v>5105</v>
      </c>
      <c r="DP691">
        <v>16711680</v>
      </c>
      <c r="DQ691" t="s">
        <v>5799</v>
      </c>
      <c r="DR691" s="16" t="s">
        <v>290</v>
      </c>
    </row>
    <row r="692" spans="1:122" x14ac:dyDescent="0.35">
      <c r="A692" s="158" t="s">
        <v>780</v>
      </c>
      <c r="B692" s="11">
        <v>8</v>
      </c>
      <c r="C692">
        <v>40</v>
      </c>
      <c r="D692" t="s">
        <v>300</v>
      </c>
      <c r="E692" s="21" t="s">
        <v>290</v>
      </c>
      <c r="F692" s="11">
        <v>8.625</v>
      </c>
      <c r="G692" s="12">
        <v>7.9809999999999999</v>
      </c>
      <c r="H692" s="11">
        <v>0.32200000000000001</v>
      </c>
      <c r="I692" t="s">
        <v>290</v>
      </c>
      <c r="J692">
        <v>40</v>
      </c>
      <c r="K692" s="21" t="s">
        <v>290</v>
      </c>
      <c r="L692" s="1" t="s">
        <v>300</v>
      </c>
      <c r="M692" t="s">
        <v>290</v>
      </c>
      <c r="N692" s="159" t="s">
        <v>290</v>
      </c>
      <c r="P692" s="18" t="s">
        <v>290</v>
      </c>
      <c r="Q692" s="18" t="s">
        <v>290</v>
      </c>
      <c r="S692" t="s">
        <v>290</v>
      </c>
      <c r="T692" t="s">
        <v>290</v>
      </c>
      <c r="V692" t="s">
        <v>290</v>
      </c>
      <c r="X692" s="158" t="s">
        <v>780</v>
      </c>
      <c r="Y692" s="11">
        <v>8</v>
      </c>
      <c r="Z692">
        <v>40</v>
      </c>
      <c r="AA692" t="s">
        <v>300</v>
      </c>
      <c r="AB692" s="21" t="s">
        <v>290</v>
      </c>
      <c r="AC692" s="11">
        <v>8.625</v>
      </c>
      <c r="AD692" s="12">
        <v>7.9809999999999999</v>
      </c>
      <c r="AE692" s="11">
        <v>0.32200000000000001</v>
      </c>
      <c r="AF692" t="s">
        <v>290</v>
      </c>
      <c r="AG692">
        <v>40</v>
      </c>
      <c r="AH692" s="21" t="s">
        <v>290</v>
      </c>
      <c r="AI692" s="1" t="s">
        <v>300</v>
      </c>
      <c r="AJ692" t="s">
        <v>290</v>
      </c>
      <c r="AK692" s="159" t="s">
        <v>290</v>
      </c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51"/>
      <c r="CO692" t="s">
        <v>4510</v>
      </c>
      <c r="CP692">
        <v>6.75</v>
      </c>
      <c r="CR692" t="s">
        <v>5892</v>
      </c>
      <c r="CS692" s="16" t="s">
        <v>290</v>
      </c>
      <c r="CT692" s="14">
        <v>600</v>
      </c>
      <c r="CU692" s="14">
        <v>14</v>
      </c>
      <c r="CV692" s="98">
        <v>18</v>
      </c>
      <c r="CW692" s="98" t="s">
        <v>5800</v>
      </c>
      <c r="CX692" s="103">
        <v>14</v>
      </c>
      <c r="CY692" s="11">
        <v>17</v>
      </c>
      <c r="CZ692" s="42">
        <v>1.5</v>
      </c>
      <c r="DA692" s="107">
        <v>600</v>
      </c>
      <c r="DB692" s="18">
        <v>23.75</v>
      </c>
      <c r="DC692" s="18">
        <v>2.75</v>
      </c>
      <c r="DD692" s="18">
        <v>16.25</v>
      </c>
      <c r="DE692" s="11">
        <v>1.375</v>
      </c>
      <c r="DF692" s="11">
        <v>20</v>
      </c>
      <c r="DG692" s="11">
        <v>1.5</v>
      </c>
      <c r="DH692" s="11">
        <v>20.75</v>
      </c>
      <c r="DI692" s="42">
        <v>18</v>
      </c>
      <c r="DJ692" s="11" t="s">
        <v>174</v>
      </c>
      <c r="DK692" s="43" t="s">
        <v>5236</v>
      </c>
      <c r="DL692" s="90" t="s">
        <v>3796</v>
      </c>
      <c r="DM692" s="18">
        <v>0</v>
      </c>
      <c r="DN692" s="18" t="s">
        <v>5801</v>
      </c>
      <c r="DO692" t="s">
        <v>5105</v>
      </c>
      <c r="DP692">
        <v>16711680</v>
      </c>
      <c r="DQ692" t="s">
        <v>5799</v>
      </c>
      <c r="DR692" s="16" t="s">
        <v>290</v>
      </c>
    </row>
    <row r="693" spans="1:122" x14ac:dyDescent="0.35">
      <c r="A693" s="158" t="s">
        <v>6752</v>
      </c>
      <c r="B693" s="11">
        <v>8</v>
      </c>
      <c r="C693" t="s">
        <v>6422</v>
      </c>
      <c r="D693" t="s">
        <v>300</v>
      </c>
      <c r="E693" s="21" t="s">
        <v>290</v>
      </c>
      <c r="F693" s="11">
        <v>8.625</v>
      </c>
      <c r="G693" s="12">
        <v>7.9809999999999999</v>
      </c>
      <c r="H693" s="11">
        <v>0.32200000000000001</v>
      </c>
      <c r="I693" t="s">
        <v>6422</v>
      </c>
      <c r="J693">
        <v>1</v>
      </c>
      <c r="K693" s="21" t="s">
        <v>290</v>
      </c>
      <c r="L693" s="1" t="s">
        <v>300</v>
      </c>
      <c r="M693" t="s">
        <v>290</v>
      </c>
      <c r="N693" s="159" t="s">
        <v>290</v>
      </c>
      <c r="P693" s="18" t="s">
        <v>290</v>
      </c>
      <c r="Q693" s="18" t="s">
        <v>290</v>
      </c>
      <c r="S693" t="s">
        <v>290</v>
      </c>
      <c r="T693" t="s">
        <v>290</v>
      </c>
      <c r="V693" t="s">
        <v>290</v>
      </c>
      <c r="X693" s="158" t="s">
        <v>6752</v>
      </c>
      <c r="Y693" s="11">
        <v>8</v>
      </c>
      <c r="Z693" t="s">
        <v>6422</v>
      </c>
      <c r="AA693" t="s">
        <v>300</v>
      </c>
      <c r="AB693" s="21" t="s">
        <v>290</v>
      </c>
      <c r="AC693" s="11">
        <v>8.625</v>
      </c>
      <c r="AD693" s="12">
        <v>7.9809999999999999</v>
      </c>
      <c r="AE693" s="11">
        <v>0.32200000000000001</v>
      </c>
      <c r="AF693" t="s">
        <v>6422</v>
      </c>
      <c r="AG693">
        <v>1</v>
      </c>
      <c r="AH693" s="21" t="s">
        <v>290</v>
      </c>
      <c r="AI693" s="1" t="s">
        <v>300</v>
      </c>
      <c r="AJ693" t="s">
        <v>290</v>
      </c>
      <c r="AK693" s="159" t="s">
        <v>290</v>
      </c>
      <c r="CC693" s="4"/>
      <c r="CD693" s="51"/>
      <c r="CE693" s="51"/>
      <c r="CF693" s="51"/>
      <c r="CG693" s="51"/>
      <c r="CH693" s="51"/>
      <c r="CI693" s="51"/>
      <c r="CJ693" s="51"/>
      <c r="CK693" s="51"/>
      <c r="CO693" t="s">
        <v>4511</v>
      </c>
      <c r="CP693">
        <v>6.75</v>
      </c>
      <c r="CR693" t="s">
        <v>5893</v>
      </c>
      <c r="CS693" s="16" t="s">
        <v>290</v>
      </c>
      <c r="CT693" s="49">
        <v>600</v>
      </c>
      <c r="CU693" s="49">
        <v>14</v>
      </c>
      <c r="CV693" s="99">
        <v>20</v>
      </c>
      <c r="CW693" s="99" t="s">
        <v>5800</v>
      </c>
      <c r="CX693" s="105">
        <v>14</v>
      </c>
      <c r="CY693" s="2">
        <v>17</v>
      </c>
      <c r="CZ693" s="50">
        <v>1.5</v>
      </c>
      <c r="DA693" s="107">
        <v>600</v>
      </c>
      <c r="DB693" s="51">
        <v>23.75</v>
      </c>
      <c r="DC693" s="51">
        <v>2.75</v>
      </c>
      <c r="DD693" s="51">
        <v>16.25</v>
      </c>
      <c r="DE693" s="2">
        <v>1.375</v>
      </c>
      <c r="DF693" s="2">
        <v>20</v>
      </c>
      <c r="DG693" s="2">
        <v>1.5</v>
      </c>
      <c r="DH693" s="2">
        <v>20.75</v>
      </c>
      <c r="DI693" s="50">
        <v>18</v>
      </c>
      <c r="DJ693" s="2" t="s">
        <v>174</v>
      </c>
      <c r="DK693" s="43" t="s">
        <v>5236</v>
      </c>
      <c r="DL693" s="90" t="s">
        <v>3796</v>
      </c>
      <c r="DM693" s="18">
        <v>0</v>
      </c>
      <c r="DN693" s="18" t="s">
        <v>5801</v>
      </c>
      <c r="DO693" t="s">
        <v>5105</v>
      </c>
      <c r="DP693">
        <v>16711680</v>
      </c>
      <c r="DQ693" t="s">
        <v>5799</v>
      </c>
      <c r="DR693" s="16" t="s">
        <v>290</v>
      </c>
    </row>
    <row r="694" spans="1:122" x14ac:dyDescent="0.35">
      <c r="A694" s="158" t="s">
        <v>781</v>
      </c>
      <c r="B694" s="11">
        <v>8</v>
      </c>
      <c r="C694">
        <v>60</v>
      </c>
      <c r="D694" t="s">
        <v>300</v>
      </c>
      <c r="E694" s="21" t="s">
        <v>290</v>
      </c>
      <c r="F694" s="11">
        <v>8.625</v>
      </c>
      <c r="G694" s="12">
        <v>7.8129999999999997</v>
      </c>
      <c r="H694" s="11">
        <v>0.40600000000000003</v>
      </c>
      <c r="I694" t="s">
        <v>290</v>
      </c>
      <c r="J694">
        <v>60</v>
      </c>
      <c r="K694" s="21" t="s">
        <v>290</v>
      </c>
      <c r="L694" s="1" t="s">
        <v>300</v>
      </c>
      <c r="M694" t="s">
        <v>290</v>
      </c>
      <c r="N694" s="159" t="s">
        <v>290</v>
      </c>
      <c r="P694" s="18" t="s">
        <v>290</v>
      </c>
      <c r="Q694" s="18" t="s">
        <v>290</v>
      </c>
      <c r="S694" t="s">
        <v>290</v>
      </c>
      <c r="T694" t="s">
        <v>290</v>
      </c>
      <c r="V694" t="s">
        <v>290</v>
      </c>
      <c r="X694" s="158" t="s">
        <v>781</v>
      </c>
      <c r="Y694" s="11">
        <v>8</v>
      </c>
      <c r="Z694">
        <v>60</v>
      </c>
      <c r="AA694" t="s">
        <v>300</v>
      </c>
      <c r="AB694" s="21" t="s">
        <v>290</v>
      </c>
      <c r="AC694" s="11">
        <v>8.625</v>
      </c>
      <c r="AD694" s="12">
        <v>7.8129999999999997</v>
      </c>
      <c r="AE694" s="11">
        <v>0.40600000000000003</v>
      </c>
      <c r="AF694" t="s">
        <v>290</v>
      </c>
      <c r="AG694">
        <v>60</v>
      </c>
      <c r="AH694" s="21" t="s">
        <v>290</v>
      </c>
      <c r="AI694" s="1" t="s">
        <v>300</v>
      </c>
      <c r="AJ694" t="s">
        <v>290</v>
      </c>
      <c r="AK694" s="159" t="s">
        <v>290</v>
      </c>
      <c r="CO694" t="s">
        <v>4512</v>
      </c>
      <c r="CP694">
        <v>6.75</v>
      </c>
      <c r="CR694" t="s">
        <v>5894</v>
      </c>
      <c r="CS694" s="16" t="s">
        <v>290</v>
      </c>
      <c r="CT694" s="14">
        <v>600</v>
      </c>
      <c r="CU694" s="14">
        <v>16</v>
      </c>
      <c r="CV694" s="11">
        <v>12</v>
      </c>
      <c r="CW694" s="11" t="s">
        <v>5800</v>
      </c>
      <c r="CX694" s="103">
        <v>16</v>
      </c>
      <c r="CY694" s="11">
        <v>19.5</v>
      </c>
      <c r="CZ694" s="42">
        <v>1.75</v>
      </c>
      <c r="DA694" s="107">
        <v>600</v>
      </c>
      <c r="DB694" s="18">
        <v>27</v>
      </c>
      <c r="DC694" s="18">
        <v>3</v>
      </c>
      <c r="DD694" s="18">
        <v>18.5</v>
      </c>
      <c r="DE694" s="11">
        <v>1.5</v>
      </c>
      <c r="DF694" s="11">
        <v>20</v>
      </c>
      <c r="DG694" s="11">
        <v>1.625</v>
      </c>
      <c r="DH694" s="11">
        <v>23.75</v>
      </c>
      <c r="DI694" s="42">
        <v>18</v>
      </c>
      <c r="DJ694" s="11">
        <v>564</v>
      </c>
      <c r="DK694" s="43" t="s">
        <v>5242</v>
      </c>
      <c r="DL694" s="90" t="s">
        <v>3796</v>
      </c>
      <c r="DM694" s="18">
        <v>0</v>
      </c>
      <c r="DN694" s="18" t="s">
        <v>5801</v>
      </c>
      <c r="DO694" t="s">
        <v>5108</v>
      </c>
      <c r="DP694">
        <v>16776960</v>
      </c>
      <c r="DQ694" t="s">
        <v>5799</v>
      </c>
      <c r="DR694" s="16" t="s">
        <v>290</v>
      </c>
    </row>
    <row r="695" spans="1:122" x14ac:dyDescent="0.35">
      <c r="A695" s="158" t="s">
        <v>782</v>
      </c>
      <c r="B695" s="11">
        <v>8</v>
      </c>
      <c r="C695">
        <v>80</v>
      </c>
      <c r="D695" t="s">
        <v>300</v>
      </c>
      <c r="E695" s="21" t="s">
        <v>290</v>
      </c>
      <c r="F695" s="11">
        <v>8.625</v>
      </c>
      <c r="G695" s="12">
        <v>7.625</v>
      </c>
      <c r="H695" s="11">
        <v>0.5</v>
      </c>
      <c r="I695" t="s">
        <v>290</v>
      </c>
      <c r="J695">
        <v>80</v>
      </c>
      <c r="K695" s="21" t="s">
        <v>290</v>
      </c>
      <c r="L695" s="1" t="s">
        <v>300</v>
      </c>
      <c r="M695" t="s">
        <v>290</v>
      </c>
      <c r="N695" s="159" t="s">
        <v>290</v>
      </c>
      <c r="P695" s="18" t="s">
        <v>290</v>
      </c>
      <c r="Q695" s="18" t="s">
        <v>290</v>
      </c>
      <c r="S695" t="s">
        <v>290</v>
      </c>
      <c r="T695" t="s">
        <v>290</v>
      </c>
      <c r="V695" t="s">
        <v>290</v>
      </c>
      <c r="X695" s="158" t="s">
        <v>782</v>
      </c>
      <c r="Y695" s="11">
        <v>8</v>
      </c>
      <c r="Z695">
        <v>80</v>
      </c>
      <c r="AA695" t="s">
        <v>300</v>
      </c>
      <c r="AB695" s="21" t="s">
        <v>290</v>
      </c>
      <c r="AC695" s="11">
        <v>8.625</v>
      </c>
      <c r="AD695" s="12">
        <v>7.625</v>
      </c>
      <c r="AE695" s="11">
        <v>0.5</v>
      </c>
      <c r="AF695" t="s">
        <v>290</v>
      </c>
      <c r="AG695">
        <v>80</v>
      </c>
      <c r="AH695" s="21" t="s">
        <v>290</v>
      </c>
      <c r="AI695" s="1" t="s">
        <v>300</v>
      </c>
      <c r="AJ695" t="s">
        <v>290</v>
      </c>
      <c r="AK695" s="159" t="s">
        <v>290</v>
      </c>
      <c r="CO695" t="s">
        <v>4513</v>
      </c>
      <c r="CP695">
        <v>6.75</v>
      </c>
      <c r="CR695" t="s">
        <v>5895</v>
      </c>
      <c r="CS695" s="16" t="s">
        <v>290</v>
      </c>
      <c r="CT695" s="14">
        <v>600</v>
      </c>
      <c r="CU695" s="14">
        <v>16</v>
      </c>
      <c r="CV695" s="98">
        <v>14</v>
      </c>
      <c r="CW695" s="98" t="s">
        <v>5800</v>
      </c>
      <c r="CX695" s="103">
        <v>16</v>
      </c>
      <c r="CY695" s="11">
        <v>19.5</v>
      </c>
      <c r="CZ695" s="42">
        <v>1.75</v>
      </c>
      <c r="DA695" s="107">
        <v>600</v>
      </c>
      <c r="DB695" s="18">
        <v>27</v>
      </c>
      <c r="DC695" s="18">
        <v>3</v>
      </c>
      <c r="DD695" s="18">
        <v>18.5</v>
      </c>
      <c r="DE695" s="11">
        <v>1.5</v>
      </c>
      <c r="DF695" s="11">
        <v>20</v>
      </c>
      <c r="DG695" s="11">
        <v>1.625</v>
      </c>
      <c r="DH695" s="11">
        <v>23.75</v>
      </c>
      <c r="DI695" s="42">
        <v>18</v>
      </c>
      <c r="DJ695" s="11" t="s">
        <v>174</v>
      </c>
      <c r="DK695" s="43" t="s">
        <v>5242</v>
      </c>
      <c r="DL695" s="90" t="s">
        <v>3796</v>
      </c>
      <c r="DM695" s="18">
        <v>0</v>
      </c>
      <c r="DN695" s="18" t="s">
        <v>5801</v>
      </c>
      <c r="DO695" t="s">
        <v>5108</v>
      </c>
      <c r="DP695">
        <v>16776960</v>
      </c>
      <c r="DQ695" t="s">
        <v>5799</v>
      </c>
      <c r="DR695" s="16" t="s">
        <v>290</v>
      </c>
    </row>
    <row r="696" spans="1:122" x14ac:dyDescent="0.35">
      <c r="A696" s="158" t="s">
        <v>783</v>
      </c>
      <c r="B696" s="11">
        <v>8</v>
      </c>
      <c r="C696">
        <v>100</v>
      </c>
      <c r="D696" t="s">
        <v>300</v>
      </c>
      <c r="E696" s="21" t="s">
        <v>290</v>
      </c>
      <c r="F696" s="11">
        <v>8.625</v>
      </c>
      <c r="G696" s="12">
        <v>7.4390000000000001</v>
      </c>
      <c r="H696" s="11">
        <v>0.59299999999999997</v>
      </c>
      <c r="I696" t="s">
        <v>290</v>
      </c>
      <c r="J696">
        <v>100</v>
      </c>
      <c r="K696" s="21" t="s">
        <v>290</v>
      </c>
      <c r="L696" s="1" t="s">
        <v>300</v>
      </c>
      <c r="M696" t="s">
        <v>290</v>
      </c>
      <c r="N696" s="159" t="s">
        <v>290</v>
      </c>
      <c r="P696" s="18" t="s">
        <v>290</v>
      </c>
      <c r="Q696" s="18" t="s">
        <v>290</v>
      </c>
      <c r="S696" t="s">
        <v>290</v>
      </c>
      <c r="T696" t="s">
        <v>290</v>
      </c>
      <c r="V696" t="s">
        <v>290</v>
      </c>
      <c r="X696" s="158" t="s">
        <v>783</v>
      </c>
      <c r="Y696" s="11">
        <v>8</v>
      </c>
      <c r="Z696">
        <v>100</v>
      </c>
      <c r="AA696" t="s">
        <v>300</v>
      </c>
      <c r="AB696" s="21" t="s">
        <v>290</v>
      </c>
      <c r="AC696" s="11">
        <v>8.625</v>
      </c>
      <c r="AD696" s="12">
        <v>7.4390000000000001</v>
      </c>
      <c r="AE696" s="11">
        <v>0.59299999999999997</v>
      </c>
      <c r="AF696" t="s">
        <v>290</v>
      </c>
      <c r="AG696">
        <v>100</v>
      </c>
      <c r="AH696" s="21" t="s">
        <v>290</v>
      </c>
      <c r="AI696" s="1" t="s">
        <v>300</v>
      </c>
      <c r="AJ696" t="s">
        <v>290</v>
      </c>
      <c r="AK696" s="159" t="s">
        <v>290</v>
      </c>
      <c r="CO696" t="s">
        <v>4514</v>
      </c>
      <c r="CP696">
        <v>7.25</v>
      </c>
      <c r="CR696" t="s">
        <v>5896</v>
      </c>
      <c r="CS696" s="16" t="s">
        <v>290</v>
      </c>
      <c r="CT696" s="14">
        <v>600</v>
      </c>
      <c r="CU696" s="14">
        <v>16</v>
      </c>
      <c r="CV696" s="98">
        <v>16</v>
      </c>
      <c r="CW696" s="98" t="s">
        <v>5800</v>
      </c>
      <c r="CX696" s="103">
        <v>16</v>
      </c>
      <c r="CY696" s="11">
        <v>19.5</v>
      </c>
      <c r="CZ696" s="42">
        <v>1.75</v>
      </c>
      <c r="DA696" s="107">
        <v>600</v>
      </c>
      <c r="DB696" s="18">
        <v>27</v>
      </c>
      <c r="DC696" s="18">
        <v>3</v>
      </c>
      <c r="DD696" s="18">
        <v>18.5</v>
      </c>
      <c r="DE696" s="11">
        <v>1.5</v>
      </c>
      <c r="DF696" s="11">
        <v>20</v>
      </c>
      <c r="DG696" s="11">
        <v>1.625</v>
      </c>
      <c r="DH696" s="11">
        <v>23.75</v>
      </c>
      <c r="DI696" s="42">
        <v>18</v>
      </c>
      <c r="DJ696" s="11" t="s">
        <v>174</v>
      </c>
      <c r="DK696" s="43" t="s">
        <v>5242</v>
      </c>
      <c r="DL696" s="90" t="s">
        <v>3796</v>
      </c>
      <c r="DM696" s="18">
        <v>0</v>
      </c>
      <c r="DN696" s="18" t="s">
        <v>5801</v>
      </c>
      <c r="DO696" t="s">
        <v>5108</v>
      </c>
      <c r="DP696">
        <v>16776960</v>
      </c>
      <c r="DQ696" t="s">
        <v>5799</v>
      </c>
      <c r="DR696" s="16" t="s">
        <v>290</v>
      </c>
    </row>
    <row r="697" spans="1:122" x14ac:dyDescent="0.35">
      <c r="A697" s="158" t="s">
        <v>784</v>
      </c>
      <c r="B697" s="11">
        <v>8</v>
      </c>
      <c r="C697">
        <v>120</v>
      </c>
      <c r="D697" t="s">
        <v>300</v>
      </c>
      <c r="E697" s="21" t="s">
        <v>290</v>
      </c>
      <c r="F697" s="11">
        <v>8.625</v>
      </c>
      <c r="G697" s="12">
        <v>7.1890000000000001</v>
      </c>
      <c r="H697" s="11">
        <v>0.71799999999999997</v>
      </c>
      <c r="I697" t="s">
        <v>290</v>
      </c>
      <c r="J697">
        <v>120</v>
      </c>
      <c r="K697" s="21" t="s">
        <v>290</v>
      </c>
      <c r="L697" s="1" t="s">
        <v>300</v>
      </c>
      <c r="M697" t="s">
        <v>290</v>
      </c>
      <c r="N697" s="159" t="s">
        <v>290</v>
      </c>
      <c r="P697" s="18" t="s">
        <v>290</v>
      </c>
      <c r="Q697" s="18" t="s">
        <v>290</v>
      </c>
      <c r="S697" t="s">
        <v>290</v>
      </c>
      <c r="T697" t="s">
        <v>290</v>
      </c>
      <c r="V697" t="s">
        <v>290</v>
      </c>
      <c r="X697" s="158" t="s">
        <v>784</v>
      </c>
      <c r="Y697" s="11">
        <v>8</v>
      </c>
      <c r="Z697">
        <v>120</v>
      </c>
      <c r="AA697" t="s">
        <v>300</v>
      </c>
      <c r="AB697" s="21" t="s">
        <v>290</v>
      </c>
      <c r="AC697" s="11">
        <v>8.625</v>
      </c>
      <c r="AD697" s="12">
        <v>7.1890000000000001</v>
      </c>
      <c r="AE697" s="11">
        <v>0.71799999999999997</v>
      </c>
      <c r="AF697" t="s">
        <v>290</v>
      </c>
      <c r="AG697">
        <v>120</v>
      </c>
      <c r="AH697" s="21" t="s">
        <v>290</v>
      </c>
      <c r="AI697" s="1" t="s">
        <v>300</v>
      </c>
      <c r="AJ697" t="s">
        <v>290</v>
      </c>
      <c r="AK697" s="159" t="s">
        <v>290</v>
      </c>
      <c r="CO697" t="s">
        <v>4515</v>
      </c>
      <c r="CP697">
        <v>7.25</v>
      </c>
      <c r="CR697" t="s">
        <v>5897</v>
      </c>
      <c r="CS697" s="16" t="s">
        <v>290</v>
      </c>
      <c r="CT697" s="14">
        <v>600</v>
      </c>
      <c r="CU697" s="14">
        <v>16</v>
      </c>
      <c r="CV697" s="98">
        <v>18</v>
      </c>
      <c r="CW697" s="98" t="s">
        <v>5800</v>
      </c>
      <c r="CX697" s="103">
        <v>16</v>
      </c>
      <c r="CY697" s="11">
        <v>19.5</v>
      </c>
      <c r="CZ697" s="42">
        <v>1.75</v>
      </c>
      <c r="DA697" s="107">
        <v>600</v>
      </c>
      <c r="DB697" s="18">
        <v>27</v>
      </c>
      <c r="DC697" s="18">
        <v>3</v>
      </c>
      <c r="DD697" s="18">
        <v>18.5</v>
      </c>
      <c r="DE697" s="11">
        <v>1.5</v>
      </c>
      <c r="DF697" s="11">
        <v>20</v>
      </c>
      <c r="DG697" s="11">
        <v>1.625</v>
      </c>
      <c r="DH697" s="11">
        <v>23.75</v>
      </c>
      <c r="DI697" s="42">
        <v>18</v>
      </c>
      <c r="DJ697" s="11" t="s">
        <v>174</v>
      </c>
      <c r="DK697" s="43" t="s">
        <v>5242</v>
      </c>
      <c r="DL697" s="90" t="s">
        <v>3796</v>
      </c>
      <c r="DM697" s="18">
        <v>0</v>
      </c>
      <c r="DN697" s="18" t="s">
        <v>5801</v>
      </c>
      <c r="DO697" t="s">
        <v>5108</v>
      </c>
      <c r="DP697">
        <v>16776960</v>
      </c>
      <c r="DQ697" t="s">
        <v>5799</v>
      </c>
      <c r="DR697" s="16" t="s">
        <v>290</v>
      </c>
    </row>
    <row r="698" spans="1:122" x14ac:dyDescent="0.35">
      <c r="A698" s="158" t="s">
        <v>785</v>
      </c>
      <c r="B698" s="11">
        <v>8</v>
      </c>
      <c r="C698">
        <v>140</v>
      </c>
      <c r="D698" t="s">
        <v>300</v>
      </c>
      <c r="E698" s="21" t="s">
        <v>290</v>
      </c>
      <c r="F698" s="11">
        <v>8.625</v>
      </c>
      <c r="G698" s="12">
        <v>7.0009999999999994</v>
      </c>
      <c r="H698" s="11">
        <v>0.81200000000000006</v>
      </c>
      <c r="I698" t="s">
        <v>290</v>
      </c>
      <c r="J698">
        <v>140</v>
      </c>
      <c r="K698" s="21" t="s">
        <v>290</v>
      </c>
      <c r="L698" s="1" t="s">
        <v>300</v>
      </c>
      <c r="M698" t="s">
        <v>290</v>
      </c>
      <c r="N698" s="159" t="s">
        <v>290</v>
      </c>
      <c r="P698" s="18" t="s">
        <v>290</v>
      </c>
      <c r="Q698" s="18" t="s">
        <v>290</v>
      </c>
      <c r="S698" t="s">
        <v>290</v>
      </c>
      <c r="T698" t="s">
        <v>290</v>
      </c>
      <c r="V698" t="s">
        <v>290</v>
      </c>
      <c r="X698" s="158" t="s">
        <v>785</v>
      </c>
      <c r="Y698" s="11">
        <v>8</v>
      </c>
      <c r="Z698">
        <v>140</v>
      </c>
      <c r="AA698" t="s">
        <v>300</v>
      </c>
      <c r="AB698" s="21" t="s">
        <v>290</v>
      </c>
      <c r="AC698" s="11">
        <v>8.625</v>
      </c>
      <c r="AD698" s="12">
        <v>7.0009999999999994</v>
      </c>
      <c r="AE698" s="11">
        <v>0.81200000000000006</v>
      </c>
      <c r="AF698" t="s">
        <v>290</v>
      </c>
      <c r="AG698">
        <v>140</v>
      </c>
      <c r="AH698" s="21" t="s">
        <v>290</v>
      </c>
      <c r="AI698" s="1" t="s">
        <v>300</v>
      </c>
      <c r="AJ698" t="s">
        <v>290</v>
      </c>
      <c r="AK698" s="159" t="s">
        <v>290</v>
      </c>
      <c r="CO698" t="s">
        <v>4516</v>
      </c>
      <c r="CP698">
        <v>7.25</v>
      </c>
      <c r="CR698" t="s">
        <v>5898</v>
      </c>
      <c r="CS698" s="16" t="s">
        <v>290</v>
      </c>
      <c r="CT698" s="49">
        <v>600</v>
      </c>
      <c r="CU698" s="49">
        <v>16</v>
      </c>
      <c r="CV698" s="99">
        <v>20</v>
      </c>
      <c r="CW698" s="99" t="s">
        <v>5800</v>
      </c>
      <c r="CX698" s="105">
        <v>16</v>
      </c>
      <c r="CY698" s="2">
        <v>19.5</v>
      </c>
      <c r="CZ698" s="50">
        <v>1.75</v>
      </c>
      <c r="DA698" s="107">
        <v>600</v>
      </c>
      <c r="DB698" s="51">
        <v>27</v>
      </c>
      <c r="DC698" s="51">
        <v>3</v>
      </c>
      <c r="DD698" s="51">
        <v>18.5</v>
      </c>
      <c r="DE698" s="2">
        <v>1.5</v>
      </c>
      <c r="DF698" s="2">
        <v>20</v>
      </c>
      <c r="DG698" s="2">
        <v>1.625</v>
      </c>
      <c r="DH698" s="2">
        <v>23.75</v>
      </c>
      <c r="DI698" s="50">
        <v>18</v>
      </c>
      <c r="DJ698" s="2" t="s">
        <v>174</v>
      </c>
      <c r="DK698" s="43" t="s">
        <v>5242</v>
      </c>
      <c r="DL698" s="90" t="s">
        <v>3796</v>
      </c>
      <c r="DM698" s="18">
        <v>0</v>
      </c>
      <c r="DN698" s="18" t="s">
        <v>5801</v>
      </c>
      <c r="DO698" t="s">
        <v>5108</v>
      </c>
      <c r="DP698">
        <v>16776960</v>
      </c>
      <c r="DQ698" t="s">
        <v>5799</v>
      </c>
      <c r="DR698" s="16" t="s">
        <v>290</v>
      </c>
    </row>
    <row r="699" spans="1:122" x14ac:dyDescent="0.35">
      <c r="A699" s="158" t="s">
        <v>786</v>
      </c>
      <c r="B699" s="11">
        <v>8</v>
      </c>
      <c r="C699" s="11">
        <v>160</v>
      </c>
      <c r="D699" t="s">
        <v>300</v>
      </c>
      <c r="E699" s="21" t="s">
        <v>787</v>
      </c>
      <c r="F699" s="11">
        <v>8.625</v>
      </c>
      <c r="G699" s="12">
        <v>6.8129999999999997</v>
      </c>
      <c r="H699" s="11">
        <v>0.90600000000000003</v>
      </c>
      <c r="I699" t="s">
        <v>290</v>
      </c>
      <c r="J699" s="11">
        <v>160</v>
      </c>
      <c r="K699" s="21" t="s">
        <v>290</v>
      </c>
      <c r="L699" s="1" t="s">
        <v>300</v>
      </c>
      <c r="M699" t="s">
        <v>290</v>
      </c>
      <c r="N699" s="159" t="s">
        <v>290</v>
      </c>
      <c r="P699" s="18" t="s">
        <v>290</v>
      </c>
      <c r="Q699" s="18" t="s">
        <v>290</v>
      </c>
      <c r="S699" t="s">
        <v>290</v>
      </c>
      <c r="T699" t="s">
        <v>290</v>
      </c>
      <c r="V699" t="s">
        <v>290</v>
      </c>
      <c r="X699" s="158" t="s">
        <v>786</v>
      </c>
      <c r="Y699" s="11">
        <v>8</v>
      </c>
      <c r="Z699" s="11">
        <v>160</v>
      </c>
      <c r="AA699" t="s">
        <v>300</v>
      </c>
      <c r="AB699" s="21" t="s">
        <v>788</v>
      </c>
      <c r="AC699" s="11">
        <v>8.625</v>
      </c>
      <c r="AD699" s="12">
        <v>6.8129999999999997</v>
      </c>
      <c r="AE699" s="11">
        <v>0.90600000000000003</v>
      </c>
      <c r="AF699" t="s">
        <v>290</v>
      </c>
      <c r="AG699" s="11">
        <v>160</v>
      </c>
      <c r="AH699" s="21" t="s">
        <v>290</v>
      </c>
      <c r="AI699" s="1" t="s">
        <v>300</v>
      </c>
      <c r="AJ699" t="s">
        <v>290</v>
      </c>
      <c r="AK699" s="159" t="s">
        <v>290</v>
      </c>
      <c r="CO699" t="s">
        <v>4517</v>
      </c>
      <c r="CP699">
        <v>7.25</v>
      </c>
      <c r="CR699" t="s">
        <v>5899</v>
      </c>
      <c r="CS699" s="16" t="s">
        <v>290</v>
      </c>
      <c r="CT699" s="14">
        <v>600</v>
      </c>
      <c r="CU699" s="14">
        <v>18</v>
      </c>
      <c r="CV699" s="11">
        <v>12</v>
      </c>
      <c r="CW699" s="11" t="s">
        <v>5800</v>
      </c>
      <c r="CX699" s="103">
        <v>18</v>
      </c>
      <c r="CY699" s="11">
        <v>21.5</v>
      </c>
      <c r="CZ699" s="42">
        <v>1.75</v>
      </c>
      <c r="DA699" s="107">
        <v>600</v>
      </c>
      <c r="DB699" s="18">
        <v>29.25</v>
      </c>
      <c r="DC699" s="18">
        <v>3.25</v>
      </c>
      <c r="DD699" s="18">
        <v>21</v>
      </c>
      <c r="DE699" s="11">
        <v>1.625</v>
      </c>
      <c r="DF699" s="11">
        <v>20</v>
      </c>
      <c r="DG699" s="11">
        <v>1.75</v>
      </c>
      <c r="DH699" s="11">
        <v>25.75</v>
      </c>
      <c r="DI699" s="42">
        <v>18</v>
      </c>
      <c r="DJ699" s="11">
        <v>654</v>
      </c>
      <c r="DK699" s="43" t="s">
        <v>5248</v>
      </c>
      <c r="DL699" s="90" t="s">
        <v>3796</v>
      </c>
      <c r="DM699" s="18">
        <v>0</v>
      </c>
      <c r="DN699" s="18" t="s">
        <v>5801</v>
      </c>
      <c r="DO699" t="s">
        <v>5111</v>
      </c>
      <c r="DP699">
        <v>16711935</v>
      </c>
      <c r="DQ699" t="s">
        <v>5799</v>
      </c>
      <c r="DR699" s="16" t="s">
        <v>290</v>
      </c>
    </row>
    <row r="700" spans="1:122" x14ac:dyDescent="0.35">
      <c r="A700" s="158" t="s">
        <v>789</v>
      </c>
      <c r="B700" s="11">
        <v>8</v>
      </c>
      <c r="C700" s="11" t="s">
        <v>272</v>
      </c>
      <c r="D700" t="s">
        <v>300</v>
      </c>
      <c r="E700" s="21" t="s">
        <v>290</v>
      </c>
      <c r="F700" s="11">
        <v>8.625</v>
      </c>
      <c r="G700" s="12">
        <v>7.625</v>
      </c>
      <c r="H700" s="11">
        <v>0.5</v>
      </c>
      <c r="I700" t="s">
        <v>272</v>
      </c>
      <c r="J700" s="11">
        <v>2</v>
      </c>
      <c r="K700" s="21" t="s">
        <v>290</v>
      </c>
      <c r="L700" s="1" t="s">
        <v>300</v>
      </c>
      <c r="M700" t="s">
        <v>290</v>
      </c>
      <c r="N700" s="159" t="s">
        <v>290</v>
      </c>
      <c r="P700" s="18" t="s">
        <v>290</v>
      </c>
      <c r="Q700" s="18" t="s">
        <v>290</v>
      </c>
      <c r="S700" t="s">
        <v>290</v>
      </c>
      <c r="T700" t="s">
        <v>290</v>
      </c>
      <c r="V700" t="s">
        <v>290</v>
      </c>
      <c r="X700" s="158" t="s">
        <v>789</v>
      </c>
      <c r="Y700" s="11">
        <v>8</v>
      </c>
      <c r="Z700" s="11" t="s">
        <v>272</v>
      </c>
      <c r="AA700" t="s">
        <v>300</v>
      </c>
      <c r="AB700" s="21" t="s">
        <v>290</v>
      </c>
      <c r="AC700" s="11">
        <v>8.625</v>
      </c>
      <c r="AD700" s="12">
        <v>7.625</v>
      </c>
      <c r="AE700" s="11">
        <v>0.5</v>
      </c>
      <c r="AF700" t="s">
        <v>272</v>
      </c>
      <c r="AG700" s="11">
        <v>2</v>
      </c>
      <c r="AH700" s="21" t="s">
        <v>290</v>
      </c>
      <c r="AI700" s="1" t="s">
        <v>300</v>
      </c>
      <c r="AJ700" t="s">
        <v>290</v>
      </c>
      <c r="AK700" s="159" t="s">
        <v>290</v>
      </c>
      <c r="CO700" t="s">
        <v>4518</v>
      </c>
      <c r="CP700">
        <v>7.25</v>
      </c>
      <c r="CR700" t="s">
        <v>5900</v>
      </c>
      <c r="CS700" s="16" t="s">
        <v>290</v>
      </c>
      <c r="CT700" s="14">
        <v>600</v>
      </c>
      <c r="CU700" s="14">
        <v>18</v>
      </c>
      <c r="CV700" s="98">
        <v>14</v>
      </c>
      <c r="CW700" s="98" t="s">
        <v>5800</v>
      </c>
      <c r="CX700" s="103">
        <v>18</v>
      </c>
      <c r="CY700" s="11">
        <v>21.5</v>
      </c>
      <c r="CZ700" s="42">
        <v>1.75</v>
      </c>
      <c r="DA700" s="107">
        <v>600</v>
      </c>
      <c r="DB700" s="18">
        <v>29.25</v>
      </c>
      <c r="DC700" s="18">
        <v>3.25</v>
      </c>
      <c r="DD700" s="18">
        <v>21</v>
      </c>
      <c r="DE700" s="11">
        <v>1.625</v>
      </c>
      <c r="DF700" s="11">
        <v>20</v>
      </c>
      <c r="DG700" s="11">
        <v>1.75</v>
      </c>
      <c r="DH700" s="11">
        <v>25.75</v>
      </c>
      <c r="DI700" s="42">
        <v>18</v>
      </c>
      <c r="DJ700" s="11" t="s">
        <v>174</v>
      </c>
      <c r="DK700" s="43" t="s">
        <v>5248</v>
      </c>
      <c r="DL700" s="90" t="s">
        <v>3796</v>
      </c>
      <c r="DM700" s="18">
        <v>0</v>
      </c>
      <c r="DN700" s="18" t="s">
        <v>5801</v>
      </c>
      <c r="DO700" t="s">
        <v>5111</v>
      </c>
      <c r="DP700">
        <v>16711935</v>
      </c>
      <c r="DQ700" t="s">
        <v>5799</v>
      </c>
      <c r="DR700" s="16" t="s">
        <v>290</v>
      </c>
    </row>
    <row r="701" spans="1:122" x14ac:dyDescent="0.35">
      <c r="A701" s="158" t="s">
        <v>790</v>
      </c>
      <c r="B701" s="11">
        <v>8</v>
      </c>
      <c r="C701" t="s">
        <v>273</v>
      </c>
      <c r="D701" t="s">
        <v>300</v>
      </c>
      <c r="E701" s="24" t="s">
        <v>290</v>
      </c>
      <c r="F701" s="11">
        <v>8.625</v>
      </c>
      <c r="G701" s="12">
        <v>6.875</v>
      </c>
      <c r="H701" s="11">
        <v>0.875</v>
      </c>
      <c r="I701" s="11" t="s">
        <v>273</v>
      </c>
      <c r="J701">
        <v>4</v>
      </c>
      <c r="K701" s="24" t="s">
        <v>290</v>
      </c>
      <c r="L701" s="1" t="s">
        <v>300</v>
      </c>
      <c r="M701" t="s">
        <v>290</v>
      </c>
      <c r="N701" s="159" t="s">
        <v>290</v>
      </c>
      <c r="P701" s="18" t="s">
        <v>290</v>
      </c>
      <c r="Q701" s="18" t="s">
        <v>290</v>
      </c>
      <c r="S701" t="s">
        <v>290</v>
      </c>
      <c r="T701" t="s">
        <v>290</v>
      </c>
      <c r="V701" t="s">
        <v>290</v>
      </c>
      <c r="X701" s="158" t="s">
        <v>790</v>
      </c>
      <c r="Y701" s="11">
        <v>8</v>
      </c>
      <c r="Z701" t="s">
        <v>273</v>
      </c>
      <c r="AA701" t="s">
        <v>300</v>
      </c>
      <c r="AB701" s="24" t="s">
        <v>290</v>
      </c>
      <c r="AC701" s="11">
        <v>8.625</v>
      </c>
      <c r="AD701" s="12">
        <v>6.875</v>
      </c>
      <c r="AE701" s="11">
        <v>0.875</v>
      </c>
      <c r="AF701" s="11" t="s">
        <v>273</v>
      </c>
      <c r="AG701">
        <v>4</v>
      </c>
      <c r="AH701" s="24" t="s">
        <v>290</v>
      </c>
      <c r="AI701" s="1" t="s">
        <v>300</v>
      </c>
      <c r="AJ701" t="s">
        <v>290</v>
      </c>
      <c r="AK701" s="159" t="s">
        <v>290</v>
      </c>
      <c r="CO701" t="s">
        <v>4519</v>
      </c>
      <c r="CP701">
        <v>7.25</v>
      </c>
      <c r="CR701" t="s">
        <v>5901</v>
      </c>
      <c r="CS701" s="16" t="s">
        <v>290</v>
      </c>
      <c r="CT701" s="14">
        <v>600</v>
      </c>
      <c r="CU701" s="14">
        <v>18</v>
      </c>
      <c r="CV701" s="98">
        <v>16</v>
      </c>
      <c r="CW701" s="98" t="s">
        <v>5800</v>
      </c>
      <c r="CX701" s="103">
        <v>18</v>
      </c>
      <c r="CY701" s="11">
        <v>21.5</v>
      </c>
      <c r="CZ701" s="42">
        <v>1.75</v>
      </c>
      <c r="DA701" s="107">
        <v>600</v>
      </c>
      <c r="DB701" s="18">
        <v>29.25</v>
      </c>
      <c r="DC701" s="18">
        <v>3.25</v>
      </c>
      <c r="DD701" s="18">
        <v>21</v>
      </c>
      <c r="DE701" s="11">
        <v>1.625</v>
      </c>
      <c r="DF701" s="11">
        <v>20</v>
      </c>
      <c r="DG701" s="11">
        <v>1.75</v>
      </c>
      <c r="DH701" s="11">
        <v>25.75</v>
      </c>
      <c r="DI701" s="42">
        <v>18</v>
      </c>
      <c r="DJ701" s="11" t="s">
        <v>174</v>
      </c>
      <c r="DK701" s="43" t="s">
        <v>5248</v>
      </c>
      <c r="DL701" s="90" t="s">
        <v>3796</v>
      </c>
      <c r="DM701" s="18">
        <v>0</v>
      </c>
      <c r="DN701" s="18" t="s">
        <v>5801</v>
      </c>
      <c r="DO701" t="s">
        <v>5111</v>
      </c>
      <c r="DP701">
        <v>16711935</v>
      </c>
      <c r="DQ701" t="s">
        <v>5799</v>
      </c>
      <c r="DR701" s="16" t="s">
        <v>290</v>
      </c>
    </row>
    <row r="702" spans="1:122" x14ac:dyDescent="0.35">
      <c r="A702" s="160" t="s">
        <v>791</v>
      </c>
      <c r="B702" s="2">
        <v>9</v>
      </c>
      <c r="C702" s="2" t="s">
        <v>272</v>
      </c>
      <c r="D702" s="4" t="s">
        <v>300</v>
      </c>
      <c r="E702" s="22" t="s">
        <v>290</v>
      </c>
      <c r="F702" s="2">
        <v>9.625</v>
      </c>
      <c r="G702" s="3">
        <v>8.625</v>
      </c>
      <c r="H702" s="2">
        <v>0.5</v>
      </c>
      <c r="I702" s="4" t="s">
        <v>272</v>
      </c>
      <c r="J702" s="2">
        <v>2</v>
      </c>
      <c r="K702" s="22" t="s">
        <v>290</v>
      </c>
      <c r="L702" s="6" t="s">
        <v>300</v>
      </c>
      <c r="M702" s="4" t="s">
        <v>290</v>
      </c>
      <c r="N702" s="161" t="s">
        <v>290</v>
      </c>
      <c r="P702" s="18" t="s">
        <v>290</v>
      </c>
      <c r="Q702" s="18" t="s">
        <v>290</v>
      </c>
      <c r="S702" t="s">
        <v>290</v>
      </c>
      <c r="T702" t="s">
        <v>290</v>
      </c>
      <c r="V702" t="s">
        <v>290</v>
      </c>
      <c r="X702" s="160" t="s">
        <v>791</v>
      </c>
      <c r="Y702" s="2">
        <v>9</v>
      </c>
      <c r="Z702" s="2" t="s">
        <v>272</v>
      </c>
      <c r="AA702" s="4" t="s">
        <v>300</v>
      </c>
      <c r="AB702" s="22" t="s">
        <v>290</v>
      </c>
      <c r="AC702" s="2">
        <v>9.625</v>
      </c>
      <c r="AD702" s="3">
        <v>8.625</v>
      </c>
      <c r="AE702" s="2">
        <v>0.5</v>
      </c>
      <c r="AF702" s="4" t="s">
        <v>272</v>
      </c>
      <c r="AG702" s="2">
        <v>2</v>
      </c>
      <c r="AH702" s="22" t="s">
        <v>290</v>
      </c>
      <c r="AI702" s="6" t="s">
        <v>300</v>
      </c>
      <c r="AJ702" s="4" t="s">
        <v>290</v>
      </c>
      <c r="AK702" s="161" t="s">
        <v>290</v>
      </c>
      <c r="CO702" t="s">
        <v>4520</v>
      </c>
      <c r="CP702">
        <v>7.25</v>
      </c>
      <c r="CR702" t="s">
        <v>5902</v>
      </c>
      <c r="CS702" s="16" t="s">
        <v>290</v>
      </c>
      <c r="CT702" s="14">
        <v>600</v>
      </c>
      <c r="CU702" s="14">
        <v>18</v>
      </c>
      <c r="CV702" s="98">
        <v>18</v>
      </c>
      <c r="CW702" s="98" t="s">
        <v>5800</v>
      </c>
      <c r="CX702" s="103">
        <v>18</v>
      </c>
      <c r="CY702" s="11">
        <v>21.5</v>
      </c>
      <c r="CZ702" s="42">
        <v>1.75</v>
      </c>
      <c r="DA702" s="107">
        <v>600</v>
      </c>
      <c r="DB702" s="18">
        <v>29.25</v>
      </c>
      <c r="DC702" s="18">
        <v>3.25</v>
      </c>
      <c r="DD702" s="18">
        <v>21</v>
      </c>
      <c r="DE702" s="11">
        <v>1.625</v>
      </c>
      <c r="DF702" s="11">
        <v>20</v>
      </c>
      <c r="DG702" s="11">
        <v>1.75</v>
      </c>
      <c r="DH702" s="11">
        <v>25.75</v>
      </c>
      <c r="DI702" s="42">
        <v>18</v>
      </c>
      <c r="DJ702" s="11" t="s">
        <v>174</v>
      </c>
      <c r="DK702" s="43" t="s">
        <v>5248</v>
      </c>
      <c r="DL702" s="90" t="s">
        <v>3796</v>
      </c>
      <c r="DM702" s="18">
        <v>0</v>
      </c>
      <c r="DN702" s="18" t="s">
        <v>5801</v>
      </c>
      <c r="DO702" t="s">
        <v>5111</v>
      </c>
      <c r="DP702">
        <v>16711935</v>
      </c>
      <c r="DQ702" t="s">
        <v>5799</v>
      </c>
      <c r="DR702" s="16" t="s">
        <v>290</v>
      </c>
    </row>
    <row r="703" spans="1:122" x14ac:dyDescent="0.35">
      <c r="A703" s="156" t="s">
        <v>792</v>
      </c>
      <c r="B703" s="11">
        <v>10</v>
      </c>
      <c r="C703" s="11">
        <v>5</v>
      </c>
      <c r="D703" t="s">
        <v>300</v>
      </c>
      <c r="E703" s="21" t="s">
        <v>290</v>
      </c>
      <c r="F703" s="11">
        <v>10.750000000000002</v>
      </c>
      <c r="G703" s="12">
        <v>10.482000000000001</v>
      </c>
      <c r="H703" s="11">
        <v>0.13400000000000001</v>
      </c>
      <c r="I703" t="s">
        <v>290</v>
      </c>
      <c r="J703" s="11">
        <v>5</v>
      </c>
      <c r="K703" s="21" t="s">
        <v>290</v>
      </c>
      <c r="L703" s="11" t="s">
        <v>300</v>
      </c>
      <c r="M703" t="s">
        <v>290</v>
      </c>
      <c r="N703" s="159" t="s">
        <v>290</v>
      </c>
      <c r="P703" s="18" t="s">
        <v>290</v>
      </c>
      <c r="Q703" s="18" t="s">
        <v>290</v>
      </c>
      <c r="S703" t="s">
        <v>290</v>
      </c>
      <c r="T703" t="s">
        <v>290</v>
      </c>
      <c r="V703" t="s">
        <v>290</v>
      </c>
      <c r="X703" s="156" t="s">
        <v>792</v>
      </c>
      <c r="Y703" s="11">
        <v>10</v>
      </c>
      <c r="Z703" s="11">
        <v>5</v>
      </c>
      <c r="AA703" t="s">
        <v>300</v>
      </c>
      <c r="AB703" s="21" t="s">
        <v>290</v>
      </c>
      <c r="AC703" s="11">
        <v>10.750000000000002</v>
      </c>
      <c r="AD703" s="12">
        <v>10.482000000000001</v>
      </c>
      <c r="AE703" s="11">
        <v>0.13400000000000001</v>
      </c>
      <c r="AF703" t="s">
        <v>290</v>
      </c>
      <c r="AG703" s="11">
        <v>5</v>
      </c>
      <c r="AH703" s="21" t="s">
        <v>290</v>
      </c>
      <c r="AI703" s="11" t="s">
        <v>300</v>
      </c>
      <c r="AJ703" t="s">
        <v>290</v>
      </c>
      <c r="AK703" s="159" t="s">
        <v>290</v>
      </c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51"/>
      <c r="CO703" t="s">
        <v>4521</v>
      </c>
      <c r="CP703">
        <v>7.25</v>
      </c>
      <c r="CR703" t="s">
        <v>5903</v>
      </c>
      <c r="CS703" s="16" t="s">
        <v>290</v>
      </c>
      <c r="CT703" s="49">
        <v>600</v>
      </c>
      <c r="CU703" s="49">
        <v>18</v>
      </c>
      <c r="CV703" s="99">
        <v>20</v>
      </c>
      <c r="CW703" s="99" t="s">
        <v>5800</v>
      </c>
      <c r="CX703" s="105">
        <v>18</v>
      </c>
      <c r="CY703" s="2">
        <v>21.5</v>
      </c>
      <c r="CZ703" s="50">
        <v>1.75</v>
      </c>
      <c r="DA703" s="107">
        <v>600</v>
      </c>
      <c r="DB703" s="51">
        <v>29.25</v>
      </c>
      <c r="DC703" s="51">
        <v>3.25</v>
      </c>
      <c r="DD703" s="51">
        <v>21</v>
      </c>
      <c r="DE703" s="2">
        <v>1.625</v>
      </c>
      <c r="DF703" s="2">
        <v>20</v>
      </c>
      <c r="DG703" s="2">
        <v>1.75</v>
      </c>
      <c r="DH703" s="2">
        <v>25.75</v>
      </c>
      <c r="DI703" s="50">
        <v>18</v>
      </c>
      <c r="DJ703" s="2" t="s">
        <v>174</v>
      </c>
      <c r="DK703" s="43" t="s">
        <v>5248</v>
      </c>
      <c r="DL703" s="90" t="s">
        <v>3796</v>
      </c>
      <c r="DM703" s="18">
        <v>0</v>
      </c>
      <c r="DN703" s="18" t="s">
        <v>5801</v>
      </c>
      <c r="DO703" t="s">
        <v>5111</v>
      </c>
      <c r="DP703">
        <v>16711935</v>
      </c>
      <c r="DQ703" t="s">
        <v>5799</v>
      </c>
      <c r="DR703" s="16" t="s">
        <v>290</v>
      </c>
    </row>
    <row r="704" spans="1:122" x14ac:dyDescent="0.35">
      <c r="A704" s="156" t="s">
        <v>793</v>
      </c>
      <c r="B704" s="11">
        <v>10</v>
      </c>
      <c r="C704" s="11">
        <v>10</v>
      </c>
      <c r="D704" t="s">
        <v>300</v>
      </c>
      <c r="E704" s="21" t="s">
        <v>290</v>
      </c>
      <c r="F704" s="11">
        <v>10.750000000000002</v>
      </c>
      <c r="G704" s="12">
        <v>10.420000000000002</v>
      </c>
      <c r="H704" s="11">
        <v>0.16500000000000001</v>
      </c>
      <c r="I704" t="s">
        <v>290</v>
      </c>
      <c r="J704" s="11">
        <v>10</v>
      </c>
      <c r="K704" s="21" t="s">
        <v>290</v>
      </c>
      <c r="L704" s="11" t="s">
        <v>300</v>
      </c>
      <c r="M704" t="s">
        <v>290</v>
      </c>
      <c r="N704" s="159" t="s">
        <v>290</v>
      </c>
      <c r="P704" s="18" t="s">
        <v>290</v>
      </c>
      <c r="Q704" s="18" t="s">
        <v>290</v>
      </c>
      <c r="S704" t="s">
        <v>290</v>
      </c>
      <c r="T704" t="s">
        <v>290</v>
      </c>
      <c r="V704" t="s">
        <v>290</v>
      </c>
      <c r="X704" s="156" t="s">
        <v>793</v>
      </c>
      <c r="Y704" s="11">
        <v>10</v>
      </c>
      <c r="Z704" s="11">
        <v>10</v>
      </c>
      <c r="AA704" t="s">
        <v>300</v>
      </c>
      <c r="AB704" s="21" t="s">
        <v>290</v>
      </c>
      <c r="AC704" s="11">
        <v>10.750000000000002</v>
      </c>
      <c r="AD704" s="12">
        <v>10.420000000000002</v>
      </c>
      <c r="AE704" s="11">
        <v>0.16500000000000001</v>
      </c>
      <c r="AF704" t="s">
        <v>290</v>
      </c>
      <c r="AG704" s="11">
        <v>10</v>
      </c>
      <c r="AH704" s="21" t="s">
        <v>290</v>
      </c>
      <c r="AI704" s="11" t="s">
        <v>300</v>
      </c>
      <c r="AJ704" t="s">
        <v>290</v>
      </c>
      <c r="AK704" s="159" t="s">
        <v>290</v>
      </c>
      <c r="CC704" s="4"/>
      <c r="CD704" s="51"/>
      <c r="CE704" s="51"/>
      <c r="CF704" s="51"/>
      <c r="CG704" s="51"/>
      <c r="CH704" s="51"/>
      <c r="CI704" s="51"/>
      <c r="CJ704" s="51"/>
      <c r="CK704" s="51"/>
      <c r="CO704" t="s">
        <v>4522</v>
      </c>
      <c r="CP704">
        <v>7.25</v>
      </c>
      <c r="CR704" t="s">
        <v>5904</v>
      </c>
      <c r="CS704" s="16" t="s">
        <v>290</v>
      </c>
      <c r="CT704" s="14">
        <v>600</v>
      </c>
      <c r="CU704" s="14">
        <v>20</v>
      </c>
      <c r="CV704" s="11">
        <v>12</v>
      </c>
      <c r="CW704" s="11" t="s">
        <v>5800</v>
      </c>
      <c r="CX704" s="103">
        <v>20</v>
      </c>
      <c r="CY704" s="11">
        <v>24</v>
      </c>
      <c r="CZ704" s="42">
        <v>2</v>
      </c>
      <c r="DA704" s="107">
        <v>600</v>
      </c>
      <c r="DB704" s="18">
        <v>32</v>
      </c>
      <c r="DC704" s="18">
        <v>3.5</v>
      </c>
      <c r="DD704" s="18">
        <v>23</v>
      </c>
      <c r="DE704" s="11">
        <v>1.625</v>
      </c>
      <c r="DF704" s="11">
        <v>24</v>
      </c>
      <c r="DG704" s="11">
        <v>1.75</v>
      </c>
      <c r="DH704" s="11">
        <v>28.5</v>
      </c>
      <c r="DI704" s="42">
        <v>15</v>
      </c>
      <c r="DJ704" s="11">
        <v>840</v>
      </c>
      <c r="DK704" s="43" t="s">
        <v>5254</v>
      </c>
      <c r="DL704" s="90" t="s">
        <v>3796</v>
      </c>
      <c r="DM704" s="18">
        <v>0</v>
      </c>
      <c r="DN704" s="18" t="s">
        <v>5801</v>
      </c>
      <c r="DO704" t="s">
        <v>5114</v>
      </c>
      <c r="DP704">
        <v>16744703</v>
      </c>
      <c r="DQ704" t="s">
        <v>5799</v>
      </c>
      <c r="DR704" s="16" t="s">
        <v>290</v>
      </c>
    </row>
    <row r="705" spans="1:122" x14ac:dyDescent="0.35">
      <c r="A705" s="158" t="s">
        <v>794</v>
      </c>
      <c r="B705" s="11">
        <v>10</v>
      </c>
      <c r="C705" s="11">
        <v>20</v>
      </c>
      <c r="D705" t="s">
        <v>300</v>
      </c>
      <c r="E705" s="21" t="s">
        <v>290</v>
      </c>
      <c r="F705" s="11">
        <v>10.750000000000002</v>
      </c>
      <c r="G705" s="12">
        <v>10.250000000000002</v>
      </c>
      <c r="H705" s="11">
        <v>0.25</v>
      </c>
      <c r="I705" t="s">
        <v>290</v>
      </c>
      <c r="J705" s="11">
        <v>20</v>
      </c>
      <c r="K705" s="21" t="s">
        <v>290</v>
      </c>
      <c r="L705" s="1" t="s">
        <v>300</v>
      </c>
      <c r="M705" t="s">
        <v>290</v>
      </c>
      <c r="N705" s="159" t="s">
        <v>290</v>
      </c>
      <c r="P705" s="18" t="s">
        <v>290</v>
      </c>
      <c r="Q705" s="18" t="s">
        <v>290</v>
      </c>
      <c r="S705" t="s">
        <v>290</v>
      </c>
      <c r="T705" t="s">
        <v>290</v>
      </c>
      <c r="V705" t="s">
        <v>290</v>
      </c>
      <c r="X705" s="158" t="s">
        <v>794</v>
      </c>
      <c r="Y705" s="11">
        <v>10</v>
      </c>
      <c r="Z705" s="11">
        <v>20</v>
      </c>
      <c r="AA705" t="s">
        <v>300</v>
      </c>
      <c r="AB705" s="21" t="s">
        <v>290</v>
      </c>
      <c r="AC705" s="11">
        <v>10.750000000000002</v>
      </c>
      <c r="AD705" s="12">
        <v>10.250000000000002</v>
      </c>
      <c r="AE705" s="11">
        <v>0.25</v>
      </c>
      <c r="AF705" t="s">
        <v>290</v>
      </c>
      <c r="AG705" s="11">
        <v>20</v>
      </c>
      <c r="AH705" s="21" t="s">
        <v>290</v>
      </c>
      <c r="AI705" s="1" t="s">
        <v>300</v>
      </c>
      <c r="AJ705" t="s">
        <v>290</v>
      </c>
      <c r="AK705" s="159" t="s">
        <v>290</v>
      </c>
      <c r="CO705" t="s">
        <v>4523</v>
      </c>
      <c r="CP705">
        <v>7.25</v>
      </c>
      <c r="CR705" t="s">
        <v>5905</v>
      </c>
      <c r="CS705" s="16" t="s">
        <v>290</v>
      </c>
      <c r="CT705" s="14">
        <v>600</v>
      </c>
      <c r="CU705" s="14">
        <v>20</v>
      </c>
      <c r="CV705" s="98">
        <v>14</v>
      </c>
      <c r="CW705" s="98" t="s">
        <v>5800</v>
      </c>
      <c r="CX705" s="103">
        <v>20</v>
      </c>
      <c r="CY705" s="11">
        <v>24</v>
      </c>
      <c r="CZ705" s="42">
        <v>2</v>
      </c>
      <c r="DA705" s="107">
        <v>600</v>
      </c>
      <c r="DB705" s="18">
        <v>32</v>
      </c>
      <c r="DC705" s="18">
        <v>3.5</v>
      </c>
      <c r="DD705" s="18">
        <v>23</v>
      </c>
      <c r="DE705" s="11">
        <v>1.625</v>
      </c>
      <c r="DF705" s="11">
        <v>24</v>
      </c>
      <c r="DG705" s="11">
        <v>1.75</v>
      </c>
      <c r="DH705" s="11">
        <v>28.5</v>
      </c>
      <c r="DI705" s="42">
        <v>15</v>
      </c>
      <c r="DJ705" s="11" t="s">
        <v>174</v>
      </c>
      <c r="DK705" s="43" t="s">
        <v>5254</v>
      </c>
      <c r="DL705" s="90" t="s">
        <v>3796</v>
      </c>
      <c r="DM705" s="18">
        <v>0</v>
      </c>
      <c r="DN705" s="18" t="s">
        <v>5801</v>
      </c>
      <c r="DO705" t="s">
        <v>5114</v>
      </c>
      <c r="DP705">
        <v>16744703</v>
      </c>
      <c r="DQ705" t="s">
        <v>5799</v>
      </c>
      <c r="DR705" s="16" t="s">
        <v>290</v>
      </c>
    </row>
    <row r="706" spans="1:122" x14ac:dyDescent="0.35">
      <c r="A706" s="158" t="s">
        <v>795</v>
      </c>
      <c r="B706" s="11">
        <v>10</v>
      </c>
      <c r="C706">
        <v>30</v>
      </c>
      <c r="D706" t="s">
        <v>300</v>
      </c>
      <c r="E706" s="21" t="s">
        <v>290</v>
      </c>
      <c r="F706" s="11">
        <v>10.750000000000002</v>
      </c>
      <c r="G706" s="12">
        <v>10.136000000000001</v>
      </c>
      <c r="H706" s="11">
        <v>0.307</v>
      </c>
      <c r="I706" t="s">
        <v>290</v>
      </c>
      <c r="J706">
        <v>30</v>
      </c>
      <c r="K706" s="21" t="s">
        <v>290</v>
      </c>
      <c r="L706" s="1" t="s">
        <v>300</v>
      </c>
      <c r="M706" t="s">
        <v>290</v>
      </c>
      <c r="N706" s="159" t="s">
        <v>290</v>
      </c>
      <c r="P706" s="18" t="s">
        <v>290</v>
      </c>
      <c r="Q706" s="18" t="s">
        <v>290</v>
      </c>
      <c r="S706" t="s">
        <v>290</v>
      </c>
      <c r="T706" t="s">
        <v>290</v>
      </c>
      <c r="V706" t="s">
        <v>290</v>
      </c>
      <c r="X706" s="158" t="s">
        <v>795</v>
      </c>
      <c r="Y706" s="11">
        <v>10</v>
      </c>
      <c r="Z706">
        <v>30</v>
      </c>
      <c r="AA706" t="s">
        <v>300</v>
      </c>
      <c r="AB706" s="21" t="s">
        <v>290</v>
      </c>
      <c r="AC706" s="11">
        <v>10.750000000000002</v>
      </c>
      <c r="AD706" s="12">
        <v>10.136000000000001</v>
      </c>
      <c r="AE706" s="11">
        <v>0.307</v>
      </c>
      <c r="AF706" t="s">
        <v>290</v>
      </c>
      <c r="AG706">
        <v>30</v>
      </c>
      <c r="AH706" s="21" t="s">
        <v>290</v>
      </c>
      <c r="AI706" s="1" t="s">
        <v>300</v>
      </c>
      <c r="AJ706" t="s">
        <v>290</v>
      </c>
      <c r="AK706" s="159" t="s">
        <v>290</v>
      </c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51"/>
      <c r="CO706" t="s">
        <v>4524</v>
      </c>
      <c r="CP706">
        <v>7.25</v>
      </c>
      <c r="CR706" t="s">
        <v>5906</v>
      </c>
      <c r="CS706" s="16" t="s">
        <v>290</v>
      </c>
      <c r="CT706" s="14">
        <v>600</v>
      </c>
      <c r="CU706" s="14">
        <v>20</v>
      </c>
      <c r="CV706" s="98">
        <v>16</v>
      </c>
      <c r="CW706" s="98" t="s">
        <v>5800</v>
      </c>
      <c r="CX706" s="103">
        <v>20</v>
      </c>
      <c r="CY706" s="11">
        <v>24</v>
      </c>
      <c r="CZ706" s="42">
        <v>2</v>
      </c>
      <c r="DA706" s="107">
        <v>600</v>
      </c>
      <c r="DB706" s="18">
        <v>32</v>
      </c>
      <c r="DC706" s="18">
        <v>3.5</v>
      </c>
      <c r="DD706" s="18">
        <v>23</v>
      </c>
      <c r="DE706" s="11">
        <v>1.625</v>
      </c>
      <c r="DF706" s="11">
        <v>24</v>
      </c>
      <c r="DG706" s="11">
        <v>1.75</v>
      </c>
      <c r="DH706" s="11">
        <v>28.5</v>
      </c>
      <c r="DI706" s="42">
        <v>15</v>
      </c>
      <c r="DJ706" s="11" t="s">
        <v>174</v>
      </c>
      <c r="DK706" s="43" t="s">
        <v>5254</v>
      </c>
      <c r="DL706" s="90" t="s">
        <v>3796</v>
      </c>
      <c r="DM706" s="18">
        <v>0</v>
      </c>
      <c r="DN706" s="18" t="s">
        <v>5801</v>
      </c>
      <c r="DO706" t="s">
        <v>5114</v>
      </c>
      <c r="DP706">
        <v>16744703</v>
      </c>
      <c r="DQ706" t="s">
        <v>5799</v>
      </c>
      <c r="DR706" s="16" t="s">
        <v>290</v>
      </c>
    </row>
    <row r="707" spans="1:122" x14ac:dyDescent="0.35">
      <c r="A707" s="158" t="s">
        <v>796</v>
      </c>
      <c r="B707" s="11">
        <v>10</v>
      </c>
      <c r="C707">
        <v>40</v>
      </c>
      <c r="D707" t="s">
        <v>300</v>
      </c>
      <c r="E707" s="21" t="s">
        <v>290</v>
      </c>
      <c r="F707" s="11">
        <v>10.750000000000002</v>
      </c>
      <c r="G707" s="12">
        <v>10.020000000000001</v>
      </c>
      <c r="H707" s="11">
        <v>0.36499999999999999</v>
      </c>
      <c r="I707" t="s">
        <v>290</v>
      </c>
      <c r="J707">
        <v>40</v>
      </c>
      <c r="K707" s="21" t="s">
        <v>290</v>
      </c>
      <c r="L707" s="1" t="s">
        <v>300</v>
      </c>
      <c r="M707" t="s">
        <v>290</v>
      </c>
      <c r="N707" s="159" t="s">
        <v>290</v>
      </c>
      <c r="P707" s="18" t="s">
        <v>290</v>
      </c>
      <c r="Q707" s="18" t="s">
        <v>290</v>
      </c>
      <c r="S707" t="s">
        <v>290</v>
      </c>
      <c r="T707" t="s">
        <v>290</v>
      </c>
      <c r="V707" t="s">
        <v>290</v>
      </c>
      <c r="X707" s="158" t="s">
        <v>796</v>
      </c>
      <c r="Y707" s="11">
        <v>10</v>
      </c>
      <c r="Z707">
        <v>40</v>
      </c>
      <c r="AA707" t="s">
        <v>300</v>
      </c>
      <c r="AB707" s="21" t="s">
        <v>290</v>
      </c>
      <c r="AC707" s="11">
        <v>10.750000000000002</v>
      </c>
      <c r="AD707" s="12">
        <v>10.020000000000001</v>
      </c>
      <c r="AE707" s="11">
        <v>0.36499999999999999</v>
      </c>
      <c r="AF707" t="s">
        <v>290</v>
      </c>
      <c r="AG707">
        <v>40</v>
      </c>
      <c r="AH707" s="21" t="s">
        <v>290</v>
      </c>
      <c r="AI707" s="1" t="s">
        <v>300</v>
      </c>
      <c r="AJ707" t="s">
        <v>290</v>
      </c>
      <c r="AK707" s="159" t="s">
        <v>290</v>
      </c>
      <c r="CC707" s="4"/>
      <c r="CD707" s="51"/>
      <c r="CE707" s="51"/>
      <c r="CF707" s="51"/>
      <c r="CG707" s="51"/>
      <c r="CH707" s="51"/>
      <c r="CI707" s="51"/>
      <c r="CJ707" s="51"/>
      <c r="CK707" s="51"/>
      <c r="CO707" t="s">
        <v>4525</v>
      </c>
      <c r="CP707">
        <v>7.25</v>
      </c>
      <c r="CR707" t="s">
        <v>5907</v>
      </c>
      <c r="CS707" s="16" t="s">
        <v>290</v>
      </c>
      <c r="CT707" s="14">
        <v>600</v>
      </c>
      <c r="CU707" s="14">
        <v>20</v>
      </c>
      <c r="CV707" s="98">
        <v>18</v>
      </c>
      <c r="CW707" s="98" t="s">
        <v>5800</v>
      </c>
      <c r="CX707" s="103">
        <v>20</v>
      </c>
      <c r="CY707" s="11">
        <v>24</v>
      </c>
      <c r="CZ707" s="42">
        <v>2</v>
      </c>
      <c r="DA707" s="107">
        <v>600</v>
      </c>
      <c r="DB707" s="18">
        <v>32</v>
      </c>
      <c r="DC707" s="18">
        <v>3.5</v>
      </c>
      <c r="DD707" s="18">
        <v>23</v>
      </c>
      <c r="DE707" s="11">
        <v>1.625</v>
      </c>
      <c r="DF707" s="11">
        <v>24</v>
      </c>
      <c r="DG707" s="11">
        <v>1.75</v>
      </c>
      <c r="DH707" s="11">
        <v>28.5</v>
      </c>
      <c r="DI707" s="42">
        <v>15</v>
      </c>
      <c r="DJ707" s="11" t="s">
        <v>174</v>
      </c>
      <c r="DK707" s="43" t="s">
        <v>5254</v>
      </c>
      <c r="DL707" s="90" t="s">
        <v>3796</v>
      </c>
      <c r="DM707" s="18">
        <v>0</v>
      </c>
      <c r="DN707" s="18" t="s">
        <v>5801</v>
      </c>
      <c r="DO707" t="s">
        <v>5114</v>
      </c>
      <c r="DP707">
        <v>16744703</v>
      </c>
      <c r="DQ707" t="s">
        <v>5799</v>
      </c>
      <c r="DR707" s="16" t="s">
        <v>290</v>
      </c>
    </row>
    <row r="708" spans="1:122" x14ac:dyDescent="0.35">
      <c r="A708" s="158" t="s">
        <v>6753</v>
      </c>
      <c r="B708" s="11">
        <v>10</v>
      </c>
      <c r="C708" t="s">
        <v>6422</v>
      </c>
      <c r="D708" t="s">
        <v>300</v>
      </c>
      <c r="E708" s="21" t="s">
        <v>290</v>
      </c>
      <c r="F708" s="11">
        <v>10.750000000000002</v>
      </c>
      <c r="G708" s="12">
        <v>10.020000000000001</v>
      </c>
      <c r="H708" s="11">
        <v>0.36499999999999999</v>
      </c>
      <c r="I708" t="s">
        <v>6422</v>
      </c>
      <c r="J708">
        <v>1</v>
      </c>
      <c r="K708" s="21" t="s">
        <v>290</v>
      </c>
      <c r="L708" s="1" t="s">
        <v>300</v>
      </c>
      <c r="M708" t="s">
        <v>290</v>
      </c>
      <c r="N708" s="159" t="s">
        <v>290</v>
      </c>
      <c r="P708" s="18" t="s">
        <v>290</v>
      </c>
      <c r="Q708" s="18" t="s">
        <v>290</v>
      </c>
      <c r="S708" t="s">
        <v>290</v>
      </c>
      <c r="T708" t="s">
        <v>290</v>
      </c>
      <c r="V708" t="s">
        <v>290</v>
      </c>
      <c r="X708" s="158" t="s">
        <v>6753</v>
      </c>
      <c r="Y708" s="11">
        <v>10</v>
      </c>
      <c r="Z708" t="s">
        <v>6422</v>
      </c>
      <c r="AA708" t="s">
        <v>300</v>
      </c>
      <c r="AB708" s="21" t="s">
        <v>290</v>
      </c>
      <c r="AC708" s="11">
        <v>10.750000000000002</v>
      </c>
      <c r="AD708" s="12">
        <v>10.020000000000001</v>
      </c>
      <c r="AE708" s="11">
        <v>0.36499999999999999</v>
      </c>
      <c r="AF708" t="s">
        <v>6422</v>
      </c>
      <c r="AG708">
        <v>1</v>
      </c>
      <c r="AH708" s="21" t="s">
        <v>290</v>
      </c>
      <c r="AI708" s="1" t="s">
        <v>300</v>
      </c>
      <c r="AJ708" t="s">
        <v>290</v>
      </c>
      <c r="AK708" s="159" t="s">
        <v>290</v>
      </c>
      <c r="CO708" t="s">
        <v>4526</v>
      </c>
      <c r="CP708">
        <v>7.5000000000000009</v>
      </c>
      <c r="CR708" t="s">
        <v>5908</v>
      </c>
      <c r="CS708" s="16" t="s">
        <v>290</v>
      </c>
      <c r="CT708" s="49">
        <v>600</v>
      </c>
      <c r="CU708" s="49">
        <v>20</v>
      </c>
      <c r="CV708" s="99">
        <v>20</v>
      </c>
      <c r="CW708" s="99" t="s">
        <v>5800</v>
      </c>
      <c r="CX708" s="105">
        <v>20</v>
      </c>
      <c r="CY708" s="2">
        <v>24</v>
      </c>
      <c r="CZ708" s="50">
        <v>2</v>
      </c>
      <c r="DA708" s="107">
        <v>600</v>
      </c>
      <c r="DB708" s="51">
        <v>32</v>
      </c>
      <c r="DC708" s="51">
        <v>3.5</v>
      </c>
      <c r="DD708" s="51">
        <v>23</v>
      </c>
      <c r="DE708" s="2">
        <v>1.625</v>
      </c>
      <c r="DF708" s="2">
        <v>24</v>
      </c>
      <c r="DG708" s="2">
        <v>1.75</v>
      </c>
      <c r="DH708" s="2">
        <v>28.5</v>
      </c>
      <c r="DI708" s="50">
        <v>15</v>
      </c>
      <c r="DJ708" s="2" t="s">
        <v>174</v>
      </c>
      <c r="DK708" s="43" t="s">
        <v>5254</v>
      </c>
      <c r="DL708" s="90" t="s">
        <v>3796</v>
      </c>
      <c r="DM708" s="18">
        <v>0</v>
      </c>
      <c r="DN708" s="18" t="s">
        <v>5801</v>
      </c>
      <c r="DO708" t="s">
        <v>5114</v>
      </c>
      <c r="DP708">
        <v>16744703</v>
      </c>
      <c r="DQ708" t="s">
        <v>5799</v>
      </c>
      <c r="DR708" s="16" t="s">
        <v>290</v>
      </c>
    </row>
    <row r="709" spans="1:122" x14ac:dyDescent="0.35">
      <c r="A709" s="158" t="s">
        <v>797</v>
      </c>
      <c r="B709" s="11">
        <v>10</v>
      </c>
      <c r="C709">
        <v>60</v>
      </c>
      <c r="D709" t="s">
        <v>300</v>
      </c>
      <c r="E709" s="21" t="s">
        <v>290</v>
      </c>
      <c r="F709" s="11">
        <v>10.750000000000002</v>
      </c>
      <c r="G709" s="12">
        <v>9.7500000000000018</v>
      </c>
      <c r="H709" s="11">
        <v>0.5</v>
      </c>
      <c r="I709" t="s">
        <v>290</v>
      </c>
      <c r="J709">
        <v>60</v>
      </c>
      <c r="K709" s="21" t="s">
        <v>290</v>
      </c>
      <c r="L709" s="1" t="s">
        <v>300</v>
      </c>
      <c r="M709" t="s">
        <v>290</v>
      </c>
      <c r="N709" s="159" t="s">
        <v>290</v>
      </c>
      <c r="P709" s="18" t="s">
        <v>290</v>
      </c>
      <c r="Q709" s="18" t="s">
        <v>290</v>
      </c>
      <c r="S709" t="s">
        <v>290</v>
      </c>
      <c r="T709" t="s">
        <v>290</v>
      </c>
      <c r="V709" t="s">
        <v>290</v>
      </c>
      <c r="X709" s="158" t="s">
        <v>797</v>
      </c>
      <c r="Y709" s="11">
        <v>10</v>
      </c>
      <c r="Z709">
        <v>60</v>
      </c>
      <c r="AA709" t="s">
        <v>300</v>
      </c>
      <c r="AB709" s="21" t="s">
        <v>290</v>
      </c>
      <c r="AC709" s="11">
        <v>10.750000000000002</v>
      </c>
      <c r="AD709" s="12">
        <v>9.7500000000000018</v>
      </c>
      <c r="AE709" s="11">
        <v>0.5</v>
      </c>
      <c r="AF709" t="s">
        <v>290</v>
      </c>
      <c r="AG709">
        <v>60</v>
      </c>
      <c r="AH709" s="21" t="s">
        <v>290</v>
      </c>
      <c r="AI709" s="1" t="s">
        <v>300</v>
      </c>
      <c r="AJ709" t="s">
        <v>290</v>
      </c>
      <c r="AK709" s="159" t="s">
        <v>290</v>
      </c>
      <c r="CO709" t="s">
        <v>4527</v>
      </c>
      <c r="CP709">
        <v>7.5000000000000009</v>
      </c>
      <c r="CR709" t="s">
        <v>5909</v>
      </c>
      <c r="CS709" s="16" t="s">
        <v>290</v>
      </c>
      <c r="CT709" s="14">
        <v>600</v>
      </c>
      <c r="CU709" s="14">
        <v>24</v>
      </c>
      <c r="CV709" s="11">
        <v>12</v>
      </c>
      <c r="CW709" s="11" t="s">
        <v>5800</v>
      </c>
      <c r="CX709" s="103">
        <v>24</v>
      </c>
      <c r="CY709" s="11">
        <v>28.25</v>
      </c>
      <c r="CZ709" s="42">
        <v>2.125</v>
      </c>
      <c r="DA709" s="107">
        <v>600</v>
      </c>
      <c r="DB709" s="18">
        <v>37</v>
      </c>
      <c r="DC709" s="18">
        <v>4</v>
      </c>
      <c r="DD709" s="18">
        <v>27.25</v>
      </c>
      <c r="DE709" s="11">
        <v>1.875</v>
      </c>
      <c r="DF709" s="11">
        <v>24</v>
      </c>
      <c r="DG709" s="11">
        <v>2</v>
      </c>
      <c r="DH709" s="11">
        <v>33</v>
      </c>
      <c r="DI709" s="42">
        <v>15</v>
      </c>
      <c r="DJ709" s="11">
        <v>1100</v>
      </c>
      <c r="DK709" s="43" t="s">
        <v>5260</v>
      </c>
      <c r="DL709" s="90" t="s">
        <v>3796</v>
      </c>
      <c r="DM709" s="18">
        <v>0</v>
      </c>
      <c r="DN709" s="18" t="s">
        <v>5801</v>
      </c>
      <c r="DO709" t="s">
        <v>5084</v>
      </c>
      <c r="DP709">
        <v>16777215</v>
      </c>
      <c r="DQ709" t="s">
        <v>5799</v>
      </c>
      <c r="DR709" s="16" t="s">
        <v>290</v>
      </c>
    </row>
    <row r="710" spans="1:122" x14ac:dyDescent="0.35">
      <c r="A710" s="158" t="s">
        <v>798</v>
      </c>
      <c r="B710" s="11">
        <v>10</v>
      </c>
      <c r="C710">
        <v>80</v>
      </c>
      <c r="D710" t="s">
        <v>300</v>
      </c>
      <c r="E710" s="21" t="s">
        <v>290</v>
      </c>
      <c r="F710" s="11">
        <v>10.750000000000002</v>
      </c>
      <c r="G710" s="12">
        <v>9.5640000000000018</v>
      </c>
      <c r="H710" s="11">
        <v>0.59299999999999997</v>
      </c>
      <c r="I710" t="s">
        <v>290</v>
      </c>
      <c r="J710">
        <v>80</v>
      </c>
      <c r="K710" s="21" t="s">
        <v>290</v>
      </c>
      <c r="L710" s="1" t="s">
        <v>300</v>
      </c>
      <c r="M710" t="s">
        <v>290</v>
      </c>
      <c r="N710" s="159" t="s">
        <v>290</v>
      </c>
      <c r="P710" s="18" t="s">
        <v>290</v>
      </c>
      <c r="Q710" s="18" t="s">
        <v>290</v>
      </c>
      <c r="S710" t="s">
        <v>290</v>
      </c>
      <c r="T710" t="s">
        <v>290</v>
      </c>
      <c r="V710" t="s">
        <v>290</v>
      </c>
      <c r="X710" s="158" t="s">
        <v>798</v>
      </c>
      <c r="Y710" s="11">
        <v>10</v>
      </c>
      <c r="Z710">
        <v>80</v>
      </c>
      <c r="AA710" t="s">
        <v>300</v>
      </c>
      <c r="AB710" s="21" t="s">
        <v>290</v>
      </c>
      <c r="AC710" s="11">
        <v>10.750000000000002</v>
      </c>
      <c r="AD710" s="12">
        <v>9.5640000000000018</v>
      </c>
      <c r="AE710" s="11">
        <v>0.59299999999999997</v>
      </c>
      <c r="AF710" t="s">
        <v>290</v>
      </c>
      <c r="AG710">
        <v>80</v>
      </c>
      <c r="AH710" s="21" t="s">
        <v>290</v>
      </c>
      <c r="AI710" s="1" t="s">
        <v>300</v>
      </c>
      <c r="AJ710" t="s">
        <v>290</v>
      </c>
      <c r="AK710" s="159" t="s">
        <v>290</v>
      </c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51"/>
      <c r="CO710" t="s">
        <v>4528</v>
      </c>
      <c r="CP710">
        <v>7.5000000000000009</v>
      </c>
      <c r="CR710" t="s">
        <v>5910</v>
      </c>
      <c r="CS710" s="16" t="s">
        <v>290</v>
      </c>
      <c r="CT710" s="14">
        <v>600</v>
      </c>
      <c r="CU710" s="14">
        <v>24</v>
      </c>
      <c r="CV710" s="98">
        <v>14</v>
      </c>
      <c r="CW710" s="98" t="s">
        <v>5800</v>
      </c>
      <c r="CX710" s="103">
        <v>24</v>
      </c>
      <c r="CY710" s="11">
        <v>28.25</v>
      </c>
      <c r="CZ710" s="42">
        <v>2.125</v>
      </c>
      <c r="DA710" s="107">
        <v>600</v>
      </c>
      <c r="DB710" s="18">
        <v>37</v>
      </c>
      <c r="DC710" s="18">
        <v>4</v>
      </c>
      <c r="DD710" s="18">
        <v>27.25</v>
      </c>
      <c r="DE710" s="11">
        <v>1.875</v>
      </c>
      <c r="DF710" s="11">
        <v>24</v>
      </c>
      <c r="DG710" s="11">
        <v>2</v>
      </c>
      <c r="DH710" s="11">
        <v>33</v>
      </c>
      <c r="DI710" s="42">
        <v>15</v>
      </c>
      <c r="DJ710" s="11" t="s">
        <v>174</v>
      </c>
      <c r="DK710" s="43" t="s">
        <v>5260</v>
      </c>
      <c r="DL710" s="90" t="s">
        <v>3796</v>
      </c>
      <c r="DM710" s="18">
        <v>0</v>
      </c>
      <c r="DN710" s="18" t="s">
        <v>5801</v>
      </c>
      <c r="DO710" t="s">
        <v>5084</v>
      </c>
      <c r="DP710">
        <v>16777215</v>
      </c>
      <c r="DQ710" t="s">
        <v>5799</v>
      </c>
      <c r="DR710" s="16" t="s">
        <v>290</v>
      </c>
    </row>
    <row r="711" spans="1:122" x14ac:dyDescent="0.35">
      <c r="A711" s="158" t="s">
        <v>799</v>
      </c>
      <c r="B711" s="11">
        <v>10</v>
      </c>
      <c r="C711">
        <v>100</v>
      </c>
      <c r="D711" t="s">
        <v>300</v>
      </c>
      <c r="E711" s="21" t="s">
        <v>290</v>
      </c>
      <c r="F711" s="11">
        <v>10.750000000000002</v>
      </c>
      <c r="G711" s="12">
        <v>9.3140000000000018</v>
      </c>
      <c r="H711" s="11">
        <v>0.71799999999999997</v>
      </c>
      <c r="I711" t="s">
        <v>290</v>
      </c>
      <c r="J711">
        <v>100</v>
      </c>
      <c r="K711" s="21" t="s">
        <v>290</v>
      </c>
      <c r="L711" s="1" t="s">
        <v>300</v>
      </c>
      <c r="M711" t="s">
        <v>290</v>
      </c>
      <c r="N711" s="159" t="s">
        <v>290</v>
      </c>
      <c r="P711" s="18" t="s">
        <v>290</v>
      </c>
      <c r="Q711" s="18" t="s">
        <v>290</v>
      </c>
      <c r="S711" t="s">
        <v>290</v>
      </c>
      <c r="T711" t="s">
        <v>290</v>
      </c>
      <c r="V711" t="s">
        <v>290</v>
      </c>
      <c r="X711" s="158" t="s">
        <v>799</v>
      </c>
      <c r="Y711" s="11">
        <v>10</v>
      </c>
      <c r="Z711">
        <v>100</v>
      </c>
      <c r="AA711" t="s">
        <v>300</v>
      </c>
      <c r="AB711" s="21" t="s">
        <v>290</v>
      </c>
      <c r="AC711" s="11">
        <v>10.750000000000002</v>
      </c>
      <c r="AD711" s="12">
        <v>9.3140000000000018</v>
      </c>
      <c r="AE711" s="11">
        <v>0.71799999999999997</v>
      </c>
      <c r="AF711" t="s">
        <v>290</v>
      </c>
      <c r="AG711">
        <v>100</v>
      </c>
      <c r="AH711" s="21" t="s">
        <v>290</v>
      </c>
      <c r="AI711" s="1" t="s">
        <v>300</v>
      </c>
      <c r="AJ711" t="s">
        <v>290</v>
      </c>
      <c r="AK711" s="159" t="s">
        <v>290</v>
      </c>
      <c r="CC711" s="4"/>
      <c r="CD711" s="51"/>
      <c r="CE711" s="51"/>
      <c r="CF711" s="51"/>
      <c r="CG711" s="51"/>
      <c r="CH711" s="51"/>
      <c r="CI711" s="51"/>
      <c r="CJ711" s="51"/>
      <c r="CK711" s="51"/>
      <c r="CO711" t="s">
        <v>4529</v>
      </c>
      <c r="CP711">
        <v>7.5000000000000009</v>
      </c>
      <c r="CR711" t="s">
        <v>5911</v>
      </c>
      <c r="CS711" s="16" t="s">
        <v>290</v>
      </c>
      <c r="CT711" s="14">
        <v>600</v>
      </c>
      <c r="CU711" s="14">
        <v>24</v>
      </c>
      <c r="CV711" s="98">
        <v>16</v>
      </c>
      <c r="CW711" s="98" t="s">
        <v>5800</v>
      </c>
      <c r="CX711" s="103">
        <v>24</v>
      </c>
      <c r="CY711" s="11">
        <v>28.25</v>
      </c>
      <c r="CZ711" s="42">
        <v>2.125</v>
      </c>
      <c r="DA711" s="107">
        <v>600</v>
      </c>
      <c r="DB711" s="18">
        <v>37</v>
      </c>
      <c r="DC711" s="18">
        <v>4</v>
      </c>
      <c r="DD711" s="18">
        <v>27.25</v>
      </c>
      <c r="DE711" s="11">
        <v>1.875</v>
      </c>
      <c r="DF711" s="11">
        <v>24</v>
      </c>
      <c r="DG711" s="11">
        <v>2</v>
      </c>
      <c r="DH711" s="11">
        <v>33</v>
      </c>
      <c r="DI711" s="42">
        <v>15</v>
      </c>
      <c r="DJ711" s="11" t="s">
        <v>174</v>
      </c>
      <c r="DK711" s="43" t="s">
        <v>5260</v>
      </c>
      <c r="DL711" s="90" t="s">
        <v>3796</v>
      </c>
      <c r="DM711" s="18">
        <v>0</v>
      </c>
      <c r="DN711" s="18" t="s">
        <v>5801</v>
      </c>
      <c r="DO711" t="s">
        <v>5084</v>
      </c>
      <c r="DP711">
        <v>16777215</v>
      </c>
      <c r="DQ711" t="s">
        <v>5799</v>
      </c>
      <c r="DR711" s="16" t="s">
        <v>290</v>
      </c>
    </row>
    <row r="712" spans="1:122" x14ac:dyDescent="0.35">
      <c r="A712" s="158" t="s">
        <v>800</v>
      </c>
      <c r="B712" s="11">
        <v>10</v>
      </c>
      <c r="C712">
        <v>120</v>
      </c>
      <c r="D712" t="s">
        <v>300</v>
      </c>
      <c r="E712" s="21" t="s">
        <v>290</v>
      </c>
      <c r="F712" s="11">
        <v>10.750000000000002</v>
      </c>
      <c r="G712" s="12">
        <v>9.0640000000000018</v>
      </c>
      <c r="H712" s="11">
        <v>0.84299999999999997</v>
      </c>
      <c r="I712" t="s">
        <v>290</v>
      </c>
      <c r="J712">
        <v>120</v>
      </c>
      <c r="K712" s="21" t="s">
        <v>290</v>
      </c>
      <c r="L712" s="1" t="s">
        <v>300</v>
      </c>
      <c r="M712" t="s">
        <v>290</v>
      </c>
      <c r="N712" s="159" t="s">
        <v>290</v>
      </c>
      <c r="P712" s="18" t="s">
        <v>290</v>
      </c>
      <c r="Q712" s="18" t="s">
        <v>290</v>
      </c>
      <c r="S712" t="s">
        <v>290</v>
      </c>
      <c r="T712" t="s">
        <v>290</v>
      </c>
      <c r="V712" t="s">
        <v>290</v>
      </c>
      <c r="X712" s="158" t="s">
        <v>800</v>
      </c>
      <c r="Y712" s="11">
        <v>10</v>
      </c>
      <c r="Z712">
        <v>120</v>
      </c>
      <c r="AA712" t="s">
        <v>300</v>
      </c>
      <c r="AB712" s="21" t="s">
        <v>290</v>
      </c>
      <c r="AC712" s="11">
        <v>10.750000000000002</v>
      </c>
      <c r="AD712" s="12">
        <v>9.0640000000000018</v>
      </c>
      <c r="AE712" s="11">
        <v>0.84299999999999997</v>
      </c>
      <c r="AF712" t="s">
        <v>290</v>
      </c>
      <c r="AG712">
        <v>120</v>
      </c>
      <c r="AH712" s="21" t="s">
        <v>290</v>
      </c>
      <c r="AI712" s="1" t="s">
        <v>300</v>
      </c>
      <c r="AJ712" t="s">
        <v>290</v>
      </c>
      <c r="AK712" s="159" t="s">
        <v>290</v>
      </c>
      <c r="CO712" t="s">
        <v>4530</v>
      </c>
      <c r="CP712">
        <v>7.5000000000000009</v>
      </c>
      <c r="CR712" t="s">
        <v>5912</v>
      </c>
      <c r="CS712" s="16" t="s">
        <v>290</v>
      </c>
      <c r="CT712" s="14">
        <v>600</v>
      </c>
      <c r="CU712" s="14">
        <v>24</v>
      </c>
      <c r="CV712" s="98">
        <v>18</v>
      </c>
      <c r="CW712" s="98" t="s">
        <v>5800</v>
      </c>
      <c r="CX712" s="103">
        <v>24</v>
      </c>
      <c r="CY712" s="11">
        <v>28.25</v>
      </c>
      <c r="CZ712" s="42">
        <v>2.125</v>
      </c>
      <c r="DA712" s="107">
        <v>600</v>
      </c>
      <c r="DB712" s="18">
        <v>37</v>
      </c>
      <c r="DC712" s="18">
        <v>4</v>
      </c>
      <c r="DD712" s="18">
        <v>27.25</v>
      </c>
      <c r="DE712" s="11">
        <v>1.875</v>
      </c>
      <c r="DF712" s="11">
        <v>24</v>
      </c>
      <c r="DG712" s="11">
        <v>2</v>
      </c>
      <c r="DH712" s="11">
        <v>33</v>
      </c>
      <c r="DI712" s="42">
        <v>15</v>
      </c>
      <c r="DJ712" s="11" t="s">
        <v>174</v>
      </c>
      <c r="DK712" s="43" t="s">
        <v>5260</v>
      </c>
      <c r="DL712" s="90" t="s">
        <v>3796</v>
      </c>
      <c r="DM712" s="18">
        <v>0</v>
      </c>
      <c r="DN712" s="18" t="s">
        <v>5801</v>
      </c>
      <c r="DO712" t="s">
        <v>5084</v>
      </c>
      <c r="DP712">
        <v>16777215</v>
      </c>
      <c r="DQ712" t="s">
        <v>5799</v>
      </c>
      <c r="DR712" s="16" t="s">
        <v>290</v>
      </c>
    </row>
    <row r="713" spans="1:122" x14ac:dyDescent="0.35">
      <c r="A713" s="158" t="s">
        <v>801</v>
      </c>
      <c r="B713" s="11">
        <v>10</v>
      </c>
      <c r="C713">
        <v>140</v>
      </c>
      <c r="D713" t="s">
        <v>300</v>
      </c>
      <c r="E713" s="21" t="s">
        <v>290</v>
      </c>
      <c r="F713" s="11">
        <v>10.750000000000002</v>
      </c>
      <c r="G713" s="12">
        <v>8.7500000000000018</v>
      </c>
      <c r="H713" s="11">
        <v>1</v>
      </c>
      <c r="I713" t="s">
        <v>290</v>
      </c>
      <c r="J713">
        <v>140</v>
      </c>
      <c r="K713" s="21" t="s">
        <v>290</v>
      </c>
      <c r="L713" s="1" t="s">
        <v>300</v>
      </c>
      <c r="M713" t="s">
        <v>290</v>
      </c>
      <c r="N713" s="159" t="s">
        <v>290</v>
      </c>
      <c r="P713" s="18" t="s">
        <v>290</v>
      </c>
      <c r="Q713" s="18" t="s">
        <v>290</v>
      </c>
      <c r="S713" t="s">
        <v>290</v>
      </c>
      <c r="T713" t="s">
        <v>290</v>
      </c>
      <c r="V713" t="s">
        <v>290</v>
      </c>
      <c r="X713" s="158" t="s">
        <v>801</v>
      </c>
      <c r="Y713" s="11">
        <v>10</v>
      </c>
      <c r="Z713">
        <v>140</v>
      </c>
      <c r="AA713" t="s">
        <v>300</v>
      </c>
      <c r="AB713" s="21" t="s">
        <v>290</v>
      </c>
      <c r="AC713" s="11">
        <v>10.750000000000002</v>
      </c>
      <c r="AD713" s="12">
        <v>8.7500000000000018</v>
      </c>
      <c r="AE713" s="11">
        <v>1</v>
      </c>
      <c r="AF713" t="s">
        <v>290</v>
      </c>
      <c r="AG713">
        <v>140</v>
      </c>
      <c r="AH713" s="21" t="s">
        <v>290</v>
      </c>
      <c r="AI713" s="1" t="s">
        <v>300</v>
      </c>
      <c r="AJ713" t="s">
        <v>290</v>
      </c>
      <c r="AK713" s="159" t="s">
        <v>290</v>
      </c>
      <c r="CO713" t="s">
        <v>4531</v>
      </c>
      <c r="CP713">
        <v>7.5000000000000009</v>
      </c>
      <c r="CR713" t="s">
        <v>5913</v>
      </c>
      <c r="CS713" s="16" t="s">
        <v>290</v>
      </c>
      <c r="CT713" s="14">
        <v>600</v>
      </c>
      <c r="CU713" s="14">
        <v>24</v>
      </c>
      <c r="CV713" s="99">
        <v>20</v>
      </c>
      <c r="CW713" s="98" t="s">
        <v>5800</v>
      </c>
      <c r="CX713" s="103">
        <v>24</v>
      </c>
      <c r="CY713" s="11">
        <v>28.25</v>
      </c>
      <c r="CZ713" s="42">
        <v>2.125</v>
      </c>
      <c r="DA713" s="107">
        <v>600</v>
      </c>
      <c r="DB713" s="18">
        <v>37</v>
      </c>
      <c r="DC713" s="18">
        <v>4</v>
      </c>
      <c r="DD713" s="18">
        <v>27.25</v>
      </c>
      <c r="DE713" s="11">
        <v>1.875</v>
      </c>
      <c r="DF713" s="11">
        <v>24</v>
      </c>
      <c r="DG713" s="11">
        <v>2</v>
      </c>
      <c r="DH713" s="11">
        <v>33</v>
      </c>
      <c r="DI713" s="42">
        <v>15</v>
      </c>
      <c r="DJ713" s="2" t="s">
        <v>174</v>
      </c>
      <c r="DK713" s="43" t="s">
        <v>5260</v>
      </c>
      <c r="DL713" s="90" t="s">
        <v>3796</v>
      </c>
      <c r="DM713" s="18">
        <v>0</v>
      </c>
      <c r="DN713" s="18" t="s">
        <v>5801</v>
      </c>
      <c r="DO713" t="s">
        <v>5084</v>
      </c>
      <c r="DP713">
        <v>16777215</v>
      </c>
      <c r="DQ713" t="s">
        <v>5799</v>
      </c>
      <c r="DR713" s="16" t="s">
        <v>290</v>
      </c>
    </row>
    <row r="714" spans="1:122" x14ac:dyDescent="0.35">
      <c r="A714" s="158" t="s">
        <v>802</v>
      </c>
      <c r="B714" s="11">
        <v>10</v>
      </c>
      <c r="C714" s="11">
        <v>160</v>
      </c>
      <c r="D714" t="s">
        <v>300</v>
      </c>
      <c r="E714" s="21" t="s">
        <v>290</v>
      </c>
      <c r="F714" s="11">
        <v>10.750000000000002</v>
      </c>
      <c r="G714" s="12">
        <v>8.5000000000000018</v>
      </c>
      <c r="H714" s="11">
        <v>1.125</v>
      </c>
      <c r="I714" t="s">
        <v>290</v>
      </c>
      <c r="J714" s="11">
        <v>160</v>
      </c>
      <c r="K714" s="21" t="s">
        <v>290</v>
      </c>
      <c r="L714" s="1" t="s">
        <v>300</v>
      </c>
      <c r="M714" t="s">
        <v>290</v>
      </c>
      <c r="N714" s="159" t="s">
        <v>290</v>
      </c>
      <c r="P714" s="18" t="s">
        <v>290</v>
      </c>
      <c r="Q714" s="18" t="s">
        <v>290</v>
      </c>
      <c r="S714" t="s">
        <v>290</v>
      </c>
      <c r="T714" t="s">
        <v>290</v>
      </c>
      <c r="V714" t="s">
        <v>290</v>
      </c>
      <c r="X714" s="158" t="s">
        <v>802</v>
      </c>
      <c r="Y714" s="11">
        <v>10</v>
      </c>
      <c r="Z714" s="11">
        <v>160</v>
      </c>
      <c r="AA714" t="s">
        <v>300</v>
      </c>
      <c r="AB714" s="21" t="s">
        <v>290</v>
      </c>
      <c r="AC714" s="11">
        <v>10.750000000000002</v>
      </c>
      <c r="AD714" s="12">
        <v>8.5000000000000018</v>
      </c>
      <c r="AE714" s="11">
        <v>1.125</v>
      </c>
      <c r="AF714" t="s">
        <v>290</v>
      </c>
      <c r="AG714" s="11">
        <v>160</v>
      </c>
      <c r="AH714" s="21" t="s">
        <v>290</v>
      </c>
      <c r="AI714" s="1" t="s">
        <v>300</v>
      </c>
      <c r="AJ714" t="s">
        <v>290</v>
      </c>
      <c r="AK714" s="159" t="s">
        <v>290</v>
      </c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51"/>
      <c r="CO714" t="s">
        <v>4532</v>
      </c>
      <c r="CP714">
        <v>7.5000000000000009</v>
      </c>
      <c r="CR714" t="s">
        <v>5914</v>
      </c>
      <c r="CS714" s="16" t="s">
        <v>290</v>
      </c>
      <c r="CT714" s="14">
        <v>900</v>
      </c>
      <c r="CU714" s="14">
        <v>1</v>
      </c>
      <c r="CV714" s="11">
        <v>9</v>
      </c>
      <c r="CW714" s="11" t="s">
        <v>5800</v>
      </c>
      <c r="CX714" s="103">
        <v>1</v>
      </c>
      <c r="CY714" s="11">
        <v>2.0625</v>
      </c>
      <c r="CZ714" s="42">
        <v>0.53125</v>
      </c>
      <c r="DA714" s="107">
        <v>900</v>
      </c>
      <c r="DB714" s="18">
        <v>5.875</v>
      </c>
      <c r="DC714" s="18">
        <v>1.125</v>
      </c>
      <c r="DD714" s="18">
        <v>2</v>
      </c>
      <c r="DE714" s="11">
        <v>0.875</v>
      </c>
      <c r="DF714" s="11">
        <v>4</v>
      </c>
      <c r="DG714" s="11">
        <v>1</v>
      </c>
      <c r="DH714" s="11">
        <v>4</v>
      </c>
      <c r="DI714" s="42">
        <v>90</v>
      </c>
      <c r="DJ714" s="11">
        <v>15</v>
      </c>
      <c r="DK714" s="43" t="s">
        <v>5266</v>
      </c>
      <c r="DL714" s="90" t="s">
        <v>3796</v>
      </c>
      <c r="DM714" s="18">
        <v>0</v>
      </c>
      <c r="DN714" s="18" t="s">
        <v>5801</v>
      </c>
      <c r="DO714" t="s">
        <v>5069</v>
      </c>
      <c r="DP714">
        <v>65280</v>
      </c>
      <c r="DQ714" t="s">
        <v>5799</v>
      </c>
      <c r="DR714" s="16" t="s">
        <v>290</v>
      </c>
    </row>
    <row r="715" spans="1:122" x14ac:dyDescent="0.35">
      <c r="A715" s="160" t="s">
        <v>803</v>
      </c>
      <c r="B715" s="2">
        <v>10</v>
      </c>
      <c r="C715" s="2" t="s">
        <v>272</v>
      </c>
      <c r="D715" s="4" t="s">
        <v>300</v>
      </c>
      <c r="E715" s="22" t="s">
        <v>290</v>
      </c>
      <c r="F715" s="2">
        <v>10.750000000000002</v>
      </c>
      <c r="G715" s="3">
        <v>9.7500000000000018</v>
      </c>
      <c r="H715" s="2">
        <v>0.5</v>
      </c>
      <c r="I715" s="4" t="s">
        <v>272</v>
      </c>
      <c r="J715" s="2">
        <v>2</v>
      </c>
      <c r="K715" s="22" t="s">
        <v>290</v>
      </c>
      <c r="L715" s="6" t="s">
        <v>300</v>
      </c>
      <c r="M715" s="4" t="s">
        <v>290</v>
      </c>
      <c r="N715" s="161" t="s">
        <v>290</v>
      </c>
      <c r="P715" s="18" t="s">
        <v>290</v>
      </c>
      <c r="Q715" s="18" t="s">
        <v>290</v>
      </c>
      <c r="S715" t="s">
        <v>290</v>
      </c>
      <c r="T715" t="s">
        <v>290</v>
      </c>
      <c r="V715" t="s">
        <v>290</v>
      </c>
      <c r="X715" s="160" t="s">
        <v>803</v>
      </c>
      <c r="Y715" s="2">
        <v>10</v>
      </c>
      <c r="Z715" s="2" t="s">
        <v>272</v>
      </c>
      <c r="AA715" s="4" t="s">
        <v>300</v>
      </c>
      <c r="AB715" s="22" t="s">
        <v>290</v>
      </c>
      <c r="AC715" s="2">
        <v>10.750000000000002</v>
      </c>
      <c r="AD715" s="3">
        <v>9.7500000000000018</v>
      </c>
      <c r="AE715" s="2">
        <v>0.5</v>
      </c>
      <c r="AF715" s="4" t="s">
        <v>272</v>
      </c>
      <c r="AG715" s="2">
        <v>2</v>
      </c>
      <c r="AH715" s="22" t="s">
        <v>290</v>
      </c>
      <c r="AI715" s="6" t="s">
        <v>300</v>
      </c>
      <c r="AJ715" s="4" t="s">
        <v>290</v>
      </c>
      <c r="AK715" s="161" t="s">
        <v>290</v>
      </c>
      <c r="CC715" s="4"/>
      <c r="CD715" s="51"/>
      <c r="CE715" s="51"/>
      <c r="CF715" s="51"/>
      <c r="CG715" s="51"/>
      <c r="CH715" s="51"/>
      <c r="CI715" s="51"/>
      <c r="CJ715" s="51"/>
      <c r="CK715" s="51"/>
      <c r="CO715" t="s">
        <v>4533</v>
      </c>
      <c r="CP715">
        <v>7.5000000000000009</v>
      </c>
      <c r="CR715" t="s">
        <v>5915</v>
      </c>
      <c r="CS715" s="16" t="s">
        <v>290</v>
      </c>
      <c r="CT715" s="14">
        <v>900</v>
      </c>
      <c r="CU715" s="14">
        <v>1.25</v>
      </c>
      <c r="CV715" s="11">
        <v>9</v>
      </c>
      <c r="CW715" s="11" t="s">
        <v>5800</v>
      </c>
      <c r="CX715" s="103">
        <v>1.25</v>
      </c>
      <c r="CY715" s="11">
        <v>2.5</v>
      </c>
      <c r="CZ715" s="42">
        <v>0.625</v>
      </c>
      <c r="DA715" s="107">
        <v>900</v>
      </c>
      <c r="DB715" s="18">
        <v>6.25</v>
      </c>
      <c r="DC715" s="18">
        <v>1.125</v>
      </c>
      <c r="DD715" s="18">
        <v>2.5</v>
      </c>
      <c r="DE715" s="11">
        <v>0.875</v>
      </c>
      <c r="DF715" s="11">
        <v>4</v>
      </c>
      <c r="DG715" s="11">
        <v>1</v>
      </c>
      <c r="DH715" s="11">
        <v>4.3780000000000001</v>
      </c>
      <c r="DI715" s="42">
        <v>90</v>
      </c>
      <c r="DJ715" s="11">
        <v>18</v>
      </c>
      <c r="DK715" s="43" t="s">
        <v>5268</v>
      </c>
      <c r="DL715" s="90" t="s">
        <v>3796</v>
      </c>
      <c r="DM715" s="18">
        <v>0</v>
      </c>
      <c r="DN715" s="18" t="s">
        <v>5801</v>
      </c>
      <c r="DO715" t="s">
        <v>5072</v>
      </c>
      <c r="DP715">
        <v>12800</v>
      </c>
      <c r="DQ715" t="s">
        <v>5799</v>
      </c>
      <c r="DR715" s="16" t="s">
        <v>290</v>
      </c>
    </row>
    <row r="716" spans="1:122" x14ac:dyDescent="0.35">
      <c r="A716" s="167" t="s">
        <v>6754</v>
      </c>
      <c r="B716" s="48">
        <v>11</v>
      </c>
      <c r="C716" s="48" t="s">
        <v>6422</v>
      </c>
      <c r="D716" s="168" t="s">
        <v>300</v>
      </c>
      <c r="E716" s="169" t="s">
        <v>290</v>
      </c>
      <c r="F716" s="48">
        <v>11.75</v>
      </c>
      <c r="G716" s="170">
        <v>11</v>
      </c>
      <c r="H716" s="48">
        <v>0.375</v>
      </c>
      <c r="I716" s="168" t="s">
        <v>6422</v>
      </c>
      <c r="J716" s="48">
        <v>1</v>
      </c>
      <c r="K716" s="169"/>
      <c r="L716" s="171" t="s">
        <v>300</v>
      </c>
      <c r="M716" s="168"/>
      <c r="N716" s="163"/>
      <c r="P716" s="18" t="s">
        <v>290</v>
      </c>
      <c r="Q716" s="18" t="s">
        <v>290</v>
      </c>
      <c r="S716" t="s">
        <v>290</v>
      </c>
      <c r="T716" t="s">
        <v>290</v>
      </c>
      <c r="V716" t="s">
        <v>290</v>
      </c>
      <c r="X716" s="167" t="s">
        <v>6754</v>
      </c>
      <c r="Y716" s="48">
        <v>11</v>
      </c>
      <c r="Z716" s="48" t="s">
        <v>6422</v>
      </c>
      <c r="AA716" s="168" t="s">
        <v>300</v>
      </c>
      <c r="AB716" s="169" t="s">
        <v>290</v>
      </c>
      <c r="AC716" s="48">
        <v>11.75</v>
      </c>
      <c r="AD716" s="170">
        <v>11</v>
      </c>
      <c r="AE716" s="48">
        <v>0.375</v>
      </c>
      <c r="AF716" s="168" t="s">
        <v>6422</v>
      </c>
      <c r="AG716" s="48">
        <v>1</v>
      </c>
      <c r="AH716" s="169"/>
      <c r="AI716" s="171" t="s">
        <v>300</v>
      </c>
      <c r="AJ716" s="168"/>
      <c r="AK716" s="163"/>
      <c r="CO716" t="s">
        <v>4534</v>
      </c>
      <c r="CP716">
        <v>7.5000000000000009</v>
      </c>
      <c r="CR716" t="s">
        <v>5916</v>
      </c>
      <c r="CS716" s="16" t="s">
        <v>290</v>
      </c>
      <c r="CT716" s="14">
        <v>900</v>
      </c>
      <c r="CU716" s="14">
        <v>1.5</v>
      </c>
      <c r="CV716" s="11">
        <v>9</v>
      </c>
      <c r="CW716" s="11" t="s">
        <v>5800</v>
      </c>
      <c r="CX716" s="103">
        <v>1.5</v>
      </c>
      <c r="CY716" s="11">
        <v>2.75</v>
      </c>
      <c r="CZ716" s="42">
        <v>0.625</v>
      </c>
      <c r="DA716" s="107">
        <v>900</v>
      </c>
      <c r="DB716" s="18">
        <v>7</v>
      </c>
      <c r="DC716" s="18">
        <v>1.25</v>
      </c>
      <c r="DD716" s="18">
        <v>2.875</v>
      </c>
      <c r="DE716" s="11">
        <v>1</v>
      </c>
      <c r="DF716" s="11">
        <v>4</v>
      </c>
      <c r="DG716" s="11">
        <v>1.125</v>
      </c>
      <c r="DH716" s="11">
        <v>4.875</v>
      </c>
      <c r="DI716" s="42">
        <v>90</v>
      </c>
      <c r="DJ716" s="11">
        <v>23</v>
      </c>
      <c r="DK716" s="43" t="s">
        <v>5270</v>
      </c>
      <c r="DL716" s="90" t="s">
        <v>3796</v>
      </c>
      <c r="DM716" s="18">
        <v>0</v>
      </c>
      <c r="DN716" s="18" t="s">
        <v>5801</v>
      </c>
      <c r="DO716" t="s">
        <v>5075</v>
      </c>
      <c r="DP716">
        <v>11861940</v>
      </c>
      <c r="DQ716" t="s">
        <v>5799</v>
      </c>
      <c r="DR716" s="16" t="s">
        <v>290</v>
      </c>
    </row>
    <row r="717" spans="1:122" x14ac:dyDescent="0.35">
      <c r="A717" s="160" t="s">
        <v>804</v>
      </c>
      <c r="B717" s="2">
        <v>11</v>
      </c>
      <c r="C717" s="2" t="s">
        <v>272</v>
      </c>
      <c r="D717" s="4" t="s">
        <v>300</v>
      </c>
      <c r="E717" s="22" t="s">
        <v>290</v>
      </c>
      <c r="F717" s="2">
        <v>11.75</v>
      </c>
      <c r="G717" s="3">
        <v>10.75</v>
      </c>
      <c r="H717" s="2">
        <v>0.5</v>
      </c>
      <c r="I717" s="4" t="s">
        <v>272</v>
      </c>
      <c r="J717" s="2">
        <v>2</v>
      </c>
      <c r="K717" s="22" t="s">
        <v>290</v>
      </c>
      <c r="L717" s="6" t="s">
        <v>300</v>
      </c>
      <c r="M717" s="4" t="s">
        <v>290</v>
      </c>
      <c r="N717" s="161" t="s">
        <v>290</v>
      </c>
      <c r="P717" s="18" t="s">
        <v>290</v>
      </c>
      <c r="Q717" s="18" t="s">
        <v>290</v>
      </c>
      <c r="S717" t="s">
        <v>290</v>
      </c>
      <c r="T717" t="s">
        <v>290</v>
      </c>
      <c r="V717" t="s">
        <v>290</v>
      </c>
      <c r="X717" s="160" t="s">
        <v>804</v>
      </c>
      <c r="Y717" s="2">
        <v>11</v>
      </c>
      <c r="Z717" s="2" t="s">
        <v>272</v>
      </c>
      <c r="AA717" s="4" t="s">
        <v>300</v>
      </c>
      <c r="AB717" s="22" t="s">
        <v>290</v>
      </c>
      <c r="AC717" s="2">
        <v>11.75</v>
      </c>
      <c r="AD717" s="3">
        <v>10.75</v>
      </c>
      <c r="AE717" s="2">
        <v>0.5</v>
      </c>
      <c r="AF717" s="4" t="s">
        <v>272</v>
      </c>
      <c r="AG717" s="2">
        <v>2</v>
      </c>
      <c r="AH717" s="22" t="s">
        <v>290</v>
      </c>
      <c r="AI717" s="6" t="s">
        <v>300</v>
      </c>
      <c r="AJ717" s="4" t="s">
        <v>290</v>
      </c>
      <c r="AK717" s="161" t="s">
        <v>290</v>
      </c>
      <c r="CO717" t="s">
        <v>4535</v>
      </c>
      <c r="CP717">
        <v>7.5000000000000009</v>
      </c>
      <c r="CR717" t="s">
        <v>5917</v>
      </c>
      <c r="CS717" s="16" t="s">
        <v>290</v>
      </c>
      <c r="CT717" s="14">
        <v>900</v>
      </c>
      <c r="CU717" s="14">
        <v>2</v>
      </c>
      <c r="CV717" s="11">
        <v>9</v>
      </c>
      <c r="CW717" s="11" t="s">
        <v>5800</v>
      </c>
      <c r="CX717" s="103">
        <v>2</v>
      </c>
      <c r="CY717" s="11">
        <v>4.125</v>
      </c>
      <c r="CZ717" s="42">
        <v>1.0625</v>
      </c>
      <c r="DA717" s="107">
        <v>900</v>
      </c>
      <c r="DB717" s="18">
        <v>8.5</v>
      </c>
      <c r="DC717" s="18">
        <v>1.5</v>
      </c>
      <c r="DD717" s="18">
        <v>3.625</v>
      </c>
      <c r="DE717" s="11">
        <v>0.875</v>
      </c>
      <c r="DF717" s="11">
        <v>8</v>
      </c>
      <c r="DG717" s="11">
        <v>1</v>
      </c>
      <c r="DH717" s="11">
        <v>6.5</v>
      </c>
      <c r="DI717" s="42">
        <v>45</v>
      </c>
      <c r="DJ717" s="11">
        <v>44</v>
      </c>
      <c r="DK717" s="43" t="s">
        <v>5272</v>
      </c>
      <c r="DL717" s="90" t="s">
        <v>3796</v>
      </c>
      <c r="DM717" s="18">
        <v>0</v>
      </c>
      <c r="DN717" s="18" t="s">
        <v>5801</v>
      </c>
      <c r="DO717" t="s">
        <v>5078</v>
      </c>
      <c r="DP717">
        <v>1262987</v>
      </c>
      <c r="DQ717" t="s">
        <v>5799</v>
      </c>
      <c r="DR717" s="16" t="s">
        <v>290</v>
      </c>
    </row>
    <row r="718" spans="1:122" x14ac:dyDescent="0.35">
      <c r="A718" s="156" t="s">
        <v>805</v>
      </c>
      <c r="B718" s="11">
        <v>12.000000000000002</v>
      </c>
      <c r="C718" s="11">
        <v>5</v>
      </c>
      <c r="D718" t="s">
        <v>300</v>
      </c>
      <c r="E718" s="21" t="s">
        <v>290</v>
      </c>
      <c r="F718" s="11">
        <v>12.75</v>
      </c>
      <c r="G718" s="12">
        <v>12.42</v>
      </c>
      <c r="H718" s="11">
        <v>0.16500000000000001</v>
      </c>
      <c r="I718" t="s">
        <v>290</v>
      </c>
      <c r="J718" s="11">
        <v>5</v>
      </c>
      <c r="K718" s="21" t="s">
        <v>290</v>
      </c>
      <c r="L718" s="11" t="s">
        <v>300</v>
      </c>
      <c r="M718" t="s">
        <v>290</v>
      </c>
      <c r="N718" s="159" t="s">
        <v>290</v>
      </c>
      <c r="P718" s="18" t="s">
        <v>290</v>
      </c>
      <c r="Q718" s="18" t="s">
        <v>290</v>
      </c>
      <c r="S718" t="s">
        <v>290</v>
      </c>
      <c r="T718" t="s">
        <v>290</v>
      </c>
      <c r="V718" t="s">
        <v>290</v>
      </c>
      <c r="X718" s="156" t="s">
        <v>805</v>
      </c>
      <c r="Y718" s="11">
        <v>12.000000000000002</v>
      </c>
      <c r="Z718" s="11">
        <v>5</v>
      </c>
      <c r="AA718" t="s">
        <v>300</v>
      </c>
      <c r="AB718" s="21" t="s">
        <v>290</v>
      </c>
      <c r="AC718" s="11">
        <v>12.75</v>
      </c>
      <c r="AD718" s="12">
        <v>12.42</v>
      </c>
      <c r="AE718" s="11">
        <v>0.16500000000000001</v>
      </c>
      <c r="AF718" t="s">
        <v>290</v>
      </c>
      <c r="AG718" s="11">
        <v>5</v>
      </c>
      <c r="AH718" s="21" t="s">
        <v>290</v>
      </c>
      <c r="AI718" s="11" t="s">
        <v>300</v>
      </c>
      <c r="AJ718" t="s">
        <v>290</v>
      </c>
      <c r="AK718" s="159" t="s">
        <v>290</v>
      </c>
      <c r="CO718" t="s">
        <v>4536</v>
      </c>
      <c r="CP718">
        <v>7.5000000000000009</v>
      </c>
      <c r="CR718" t="s">
        <v>5918</v>
      </c>
      <c r="CS718" s="16" t="s">
        <v>290</v>
      </c>
      <c r="CT718" s="14">
        <v>900</v>
      </c>
      <c r="CU718" s="14">
        <v>2.5</v>
      </c>
      <c r="CV718" s="11">
        <v>12</v>
      </c>
      <c r="CW718" s="11" t="s">
        <v>5800</v>
      </c>
      <c r="CX718" s="103">
        <v>2.5</v>
      </c>
      <c r="CY718" s="11">
        <v>4.875</v>
      </c>
      <c r="CZ718" s="42">
        <v>1.1875</v>
      </c>
      <c r="DA718" s="107">
        <v>900</v>
      </c>
      <c r="DB718" s="18">
        <v>9.625</v>
      </c>
      <c r="DC718" s="18">
        <v>1.625</v>
      </c>
      <c r="DD718" s="18">
        <v>4.125</v>
      </c>
      <c r="DE718" s="11">
        <v>1</v>
      </c>
      <c r="DF718" s="11">
        <v>8</v>
      </c>
      <c r="DG718" s="11">
        <v>1.125</v>
      </c>
      <c r="DH718" s="11">
        <v>7.5</v>
      </c>
      <c r="DI718" s="42">
        <v>45</v>
      </c>
      <c r="DJ718" s="11">
        <v>72</v>
      </c>
      <c r="DK718" s="43" t="s">
        <v>5274</v>
      </c>
      <c r="DL718" s="90" t="s">
        <v>3796</v>
      </c>
      <c r="DM718" s="18">
        <v>0</v>
      </c>
      <c r="DN718" s="18" t="s">
        <v>5801</v>
      </c>
      <c r="DO718" t="s">
        <v>5081</v>
      </c>
      <c r="DP718">
        <v>7448044</v>
      </c>
      <c r="DQ718" t="s">
        <v>5799</v>
      </c>
      <c r="DR718" s="16" t="s">
        <v>290</v>
      </c>
    </row>
    <row r="719" spans="1:122" x14ac:dyDescent="0.35">
      <c r="A719" s="156" t="s">
        <v>806</v>
      </c>
      <c r="B719" s="11">
        <v>12.000000000000002</v>
      </c>
      <c r="C719" s="11">
        <v>10</v>
      </c>
      <c r="D719" t="s">
        <v>300</v>
      </c>
      <c r="E719" s="21" t="s">
        <v>290</v>
      </c>
      <c r="F719" s="11">
        <v>12.75</v>
      </c>
      <c r="G719" s="12">
        <v>12.39</v>
      </c>
      <c r="H719" s="11">
        <v>0.18</v>
      </c>
      <c r="I719" t="s">
        <v>290</v>
      </c>
      <c r="J719" s="11">
        <v>10</v>
      </c>
      <c r="K719" s="21" t="s">
        <v>290</v>
      </c>
      <c r="L719" s="11" t="s">
        <v>300</v>
      </c>
      <c r="M719" t="s">
        <v>290</v>
      </c>
      <c r="N719" s="159" t="s">
        <v>290</v>
      </c>
      <c r="P719" s="18" t="s">
        <v>290</v>
      </c>
      <c r="Q719" s="18" t="s">
        <v>290</v>
      </c>
      <c r="S719" t="s">
        <v>290</v>
      </c>
      <c r="T719" t="s">
        <v>290</v>
      </c>
      <c r="V719" t="s">
        <v>290</v>
      </c>
      <c r="X719" s="156" t="s">
        <v>806</v>
      </c>
      <c r="Y719" s="11">
        <v>12.000000000000002</v>
      </c>
      <c r="Z719" s="11">
        <v>10</v>
      </c>
      <c r="AA719" t="s">
        <v>300</v>
      </c>
      <c r="AB719" s="21" t="s">
        <v>290</v>
      </c>
      <c r="AC719" s="11">
        <v>12.75</v>
      </c>
      <c r="AD719" s="12">
        <v>12.39</v>
      </c>
      <c r="AE719" s="11">
        <v>0.18</v>
      </c>
      <c r="AF719" t="s">
        <v>290</v>
      </c>
      <c r="AG719" s="11">
        <v>10</v>
      </c>
      <c r="AH719" s="21" t="s">
        <v>290</v>
      </c>
      <c r="AI719" s="11" t="s">
        <v>300</v>
      </c>
      <c r="AJ719" t="s">
        <v>290</v>
      </c>
      <c r="AK719" s="159" t="s">
        <v>290</v>
      </c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51"/>
      <c r="CO719" t="s">
        <v>4537</v>
      </c>
      <c r="CP719">
        <v>7.5000000000000009</v>
      </c>
      <c r="CR719" t="s">
        <v>5919</v>
      </c>
      <c r="CS719" s="16" t="s">
        <v>290</v>
      </c>
      <c r="CT719" s="14">
        <v>900</v>
      </c>
      <c r="CU719" s="14">
        <v>3</v>
      </c>
      <c r="CV719" s="11">
        <v>12</v>
      </c>
      <c r="CW719" s="11" t="s">
        <v>5800</v>
      </c>
      <c r="CX719" s="103">
        <v>3</v>
      </c>
      <c r="CY719" s="11">
        <v>5</v>
      </c>
      <c r="CZ719" s="42">
        <v>1</v>
      </c>
      <c r="DA719" s="107">
        <v>900</v>
      </c>
      <c r="DB719" s="18">
        <v>9.5</v>
      </c>
      <c r="DC719" s="14">
        <v>1.5</v>
      </c>
      <c r="DD719" s="18">
        <v>5</v>
      </c>
      <c r="DE719" s="11">
        <v>0.875</v>
      </c>
      <c r="DF719" s="11">
        <v>8</v>
      </c>
      <c r="DG719" s="11">
        <v>1</v>
      </c>
      <c r="DH719" s="11">
        <v>7.5</v>
      </c>
      <c r="DI719" s="42">
        <v>45</v>
      </c>
      <c r="DJ719" s="11">
        <v>65</v>
      </c>
      <c r="DK719" s="43" t="s">
        <v>5276</v>
      </c>
      <c r="DL719" s="90" t="s">
        <v>3796</v>
      </c>
      <c r="DM719" s="18">
        <v>0</v>
      </c>
      <c r="DN719" s="18" t="s">
        <v>5801</v>
      </c>
      <c r="DO719" t="s">
        <v>5084</v>
      </c>
      <c r="DP719">
        <v>16777215</v>
      </c>
      <c r="DQ719" t="s">
        <v>5799</v>
      </c>
      <c r="DR719" s="16" t="s">
        <v>290</v>
      </c>
    </row>
    <row r="720" spans="1:122" x14ac:dyDescent="0.35">
      <c r="A720" s="158" t="s">
        <v>807</v>
      </c>
      <c r="B720" s="11">
        <v>12.000000000000002</v>
      </c>
      <c r="C720" s="11">
        <v>20</v>
      </c>
      <c r="D720" t="s">
        <v>300</v>
      </c>
      <c r="E720" s="21" t="s">
        <v>290</v>
      </c>
      <c r="F720" s="11">
        <v>12.75</v>
      </c>
      <c r="G720" s="12">
        <v>12.25</v>
      </c>
      <c r="H720" s="11">
        <v>0.25</v>
      </c>
      <c r="I720" t="s">
        <v>290</v>
      </c>
      <c r="J720" s="11">
        <v>20</v>
      </c>
      <c r="K720" s="21" t="s">
        <v>290</v>
      </c>
      <c r="L720" s="1" t="s">
        <v>300</v>
      </c>
      <c r="M720" t="s">
        <v>290</v>
      </c>
      <c r="N720" s="159" t="s">
        <v>290</v>
      </c>
      <c r="P720" s="18" t="s">
        <v>290</v>
      </c>
      <c r="Q720" s="18" t="s">
        <v>290</v>
      </c>
      <c r="S720" t="s">
        <v>290</v>
      </c>
      <c r="T720" t="s">
        <v>290</v>
      </c>
      <c r="V720" t="s">
        <v>290</v>
      </c>
      <c r="X720" s="158" t="s">
        <v>807</v>
      </c>
      <c r="Y720" s="11">
        <v>12.000000000000002</v>
      </c>
      <c r="Z720" s="11">
        <v>20</v>
      </c>
      <c r="AA720" t="s">
        <v>300</v>
      </c>
      <c r="AB720" s="21" t="s">
        <v>290</v>
      </c>
      <c r="AC720" s="11">
        <v>12.75</v>
      </c>
      <c r="AD720" s="12">
        <v>12.25</v>
      </c>
      <c r="AE720" s="11">
        <v>0.25</v>
      </c>
      <c r="AF720" t="s">
        <v>290</v>
      </c>
      <c r="AG720" s="11">
        <v>20</v>
      </c>
      <c r="AH720" s="21" t="s">
        <v>290</v>
      </c>
      <c r="AI720" s="1" t="s">
        <v>300</v>
      </c>
      <c r="AJ720" t="s">
        <v>290</v>
      </c>
      <c r="AK720" s="159" t="s">
        <v>290</v>
      </c>
      <c r="CC720" s="4"/>
      <c r="CD720" s="51"/>
      <c r="CE720" s="51"/>
      <c r="CF720" s="51"/>
      <c r="CG720" s="51"/>
      <c r="CH720" s="51"/>
      <c r="CI720" s="51"/>
      <c r="CJ720" s="51"/>
      <c r="CK720" s="51"/>
      <c r="CO720" t="s">
        <v>4538</v>
      </c>
      <c r="CP720">
        <v>7.75</v>
      </c>
      <c r="CR720" t="s">
        <v>5920</v>
      </c>
      <c r="CS720" s="16" t="s">
        <v>290</v>
      </c>
      <c r="CT720" s="14">
        <v>900</v>
      </c>
      <c r="CU720" s="14">
        <v>4</v>
      </c>
      <c r="CV720" s="11">
        <v>12</v>
      </c>
      <c r="CW720" s="11" t="s">
        <v>5800</v>
      </c>
      <c r="CX720" s="103">
        <v>4</v>
      </c>
      <c r="CY720" s="11">
        <v>6.25</v>
      </c>
      <c r="CZ720" s="42">
        <v>1.125</v>
      </c>
      <c r="DA720" s="107">
        <v>900</v>
      </c>
      <c r="DB720" s="18">
        <v>11.5</v>
      </c>
      <c r="DC720" s="18">
        <v>1.75</v>
      </c>
      <c r="DD720" s="18">
        <v>6.1875</v>
      </c>
      <c r="DE720" s="11">
        <v>1.125</v>
      </c>
      <c r="DF720" s="11">
        <v>8</v>
      </c>
      <c r="DG720" s="11">
        <v>1.25</v>
      </c>
      <c r="DH720" s="11">
        <v>9.25</v>
      </c>
      <c r="DI720" s="42">
        <v>45</v>
      </c>
      <c r="DJ720" s="11">
        <v>98</v>
      </c>
      <c r="DK720" s="43" t="s">
        <v>5278</v>
      </c>
      <c r="DL720" s="90" t="s">
        <v>3796</v>
      </c>
      <c r="DM720" s="18">
        <v>0</v>
      </c>
      <c r="DN720" s="18" t="s">
        <v>5801</v>
      </c>
      <c r="DO720" t="s">
        <v>5090</v>
      </c>
      <c r="DP720">
        <v>255</v>
      </c>
      <c r="DQ720" t="s">
        <v>5799</v>
      </c>
      <c r="DR720" s="16" t="s">
        <v>290</v>
      </c>
    </row>
    <row r="721" spans="1:122" x14ac:dyDescent="0.35">
      <c r="A721" s="158" t="s">
        <v>808</v>
      </c>
      <c r="B721" s="11">
        <v>12.000000000000002</v>
      </c>
      <c r="C721">
        <v>30</v>
      </c>
      <c r="D721" t="s">
        <v>300</v>
      </c>
      <c r="E721" s="21" t="s">
        <v>290</v>
      </c>
      <c r="F721" s="11">
        <v>12.75</v>
      </c>
      <c r="G721" s="12">
        <v>12.09</v>
      </c>
      <c r="H721" s="11">
        <v>0.33</v>
      </c>
      <c r="I721" t="s">
        <v>290</v>
      </c>
      <c r="J721">
        <v>30</v>
      </c>
      <c r="K721" s="21" t="s">
        <v>290</v>
      </c>
      <c r="L721" s="1" t="s">
        <v>300</v>
      </c>
      <c r="M721" t="s">
        <v>290</v>
      </c>
      <c r="N721" s="159" t="s">
        <v>290</v>
      </c>
      <c r="P721" s="18" t="s">
        <v>290</v>
      </c>
      <c r="Q721" s="18" t="s">
        <v>290</v>
      </c>
      <c r="S721" t="s">
        <v>290</v>
      </c>
      <c r="T721" t="s">
        <v>290</v>
      </c>
      <c r="V721" t="s">
        <v>290</v>
      </c>
      <c r="X721" s="158" t="s">
        <v>808</v>
      </c>
      <c r="Y721" s="11">
        <v>12.000000000000002</v>
      </c>
      <c r="Z721">
        <v>30</v>
      </c>
      <c r="AA721" t="s">
        <v>300</v>
      </c>
      <c r="AB721" s="21" t="s">
        <v>290</v>
      </c>
      <c r="AC721" s="11">
        <v>12.75</v>
      </c>
      <c r="AD721" s="12">
        <v>12.09</v>
      </c>
      <c r="AE721" s="11">
        <v>0.33</v>
      </c>
      <c r="AF721" t="s">
        <v>290</v>
      </c>
      <c r="AG721">
        <v>30</v>
      </c>
      <c r="AH721" s="21" t="s">
        <v>290</v>
      </c>
      <c r="AI721" s="1" t="s">
        <v>300</v>
      </c>
      <c r="AJ721" t="s">
        <v>290</v>
      </c>
      <c r="AK721" s="159" t="s">
        <v>290</v>
      </c>
      <c r="CO721" t="s">
        <v>4539</v>
      </c>
      <c r="CP721">
        <v>7.75</v>
      </c>
      <c r="CR721" t="s">
        <v>5921</v>
      </c>
      <c r="CS721" s="16" t="s">
        <v>290</v>
      </c>
      <c r="CT721" s="14">
        <v>900</v>
      </c>
      <c r="CU721" s="14">
        <v>5</v>
      </c>
      <c r="CV721" s="11">
        <v>12</v>
      </c>
      <c r="CW721" s="11" t="s">
        <v>5800</v>
      </c>
      <c r="CX721" s="103">
        <v>5</v>
      </c>
      <c r="CY721" s="11">
        <v>7.5</v>
      </c>
      <c r="CZ721" s="42">
        <v>1.25</v>
      </c>
      <c r="DA721" s="107">
        <v>900</v>
      </c>
      <c r="DB721" s="18">
        <v>13.75</v>
      </c>
      <c r="DC721" s="18">
        <v>2</v>
      </c>
      <c r="DD721" s="18">
        <v>7.3125</v>
      </c>
      <c r="DE721" s="11">
        <v>1.25</v>
      </c>
      <c r="DF721" s="11">
        <v>8</v>
      </c>
      <c r="DG721" s="11">
        <v>1.375</v>
      </c>
      <c r="DH721" s="11">
        <v>11</v>
      </c>
      <c r="DI721" s="42">
        <v>45</v>
      </c>
      <c r="DJ721" s="11">
        <v>143</v>
      </c>
      <c r="DK721" s="43" t="s">
        <v>5280</v>
      </c>
      <c r="DL721" s="90" t="s">
        <v>3796</v>
      </c>
      <c r="DM721" s="18">
        <v>0</v>
      </c>
      <c r="DN721" s="18" t="s">
        <v>5801</v>
      </c>
      <c r="DO721" t="s">
        <v>5093</v>
      </c>
      <c r="DP721">
        <v>33023</v>
      </c>
      <c r="DQ721" t="s">
        <v>5799</v>
      </c>
      <c r="DR721" s="16" t="s">
        <v>290</v>
      </c>
    </row>
    <row r="722" spans="1:122" x14ac:dyDescent="0.35">
      <c r="A722" s="158" t="s">
        <v>809</v>
      </c>
      <c r="B722" s="11">
        <v>12.000000000000002</v>
      </c>
      <c r="C722">
        <v>40</v>
      </c>
      <c r="D722" t="s">
        <v>300</v>
      </c>
      <c r="E722" s="21" t="s">
        <v>290</v>
      </c>
      <c r="F722" s="11">
        <v>12.75</v>
      </c>
      <c r="G722" s="12">
        <v>11.938000000000001</v>
      </c>
      <c r="H722" s="11">
        <v>0.40600000000000003</v>
      </c>
      <c r="I722" t="s">
        <v>290</v>
      </c>
      <c r="J722">
        <v>40</v>
      </c>
      <c r="K722" s="21" t="s">
        <v>290</v>
      </c>
      <c r="L722" s="1" t="s">
        <v>300</v>
      </c>
      <c r="M722" t="s">
        <v>290</v>
      </c>
      <c r="N722" s="159" t="s">
        <v>290</v>
      </c>
      <c r="P722" s="18" t="s">
        <v>290</v>
      </c>
      <c r="Q722" s="18" t="s">
        <v>290</v>
      </c>
      <c r="S722" t="s">
        <v>290</v>
      </c>
      <c r="T722" t="s">
        <v>290</v>
      </c>
      <c r="V722" t="s">
        <v>290</v>
      </c>
      <c r="X722" s="158" t="s">
        <v>809</v>
      </c>
      <c r="Y722" s="11">
        <v>12.000000000000002</v>
      </c>
      <c r="Z722">
        <v>40</v>
      </c>
      <c r="AA722" t="s">
        <v>300</v>
      </c>
      <c r="AB722" s="21" t="s">
        <v>290</v>
      </c>
      <c r="AC722" s="11">
        <v>12.75</v>
      </c>
      <c r="AD722" s="12">
        <v>11.938000000000001</v>
      </c>
      <c r="AE722" s="11">
        <v>0.40600000000000003</v>
      </c>
      <c r="AF722" t="s">
        <v>290</v>
      </c>
      <c r="AG722">
        <v>40</v>
      </c>
      <c r="AH722" s="21" t="s">
        <v>290</v>
      </c>
      <c r="AI722" s="1" t="s">
        <v>300</v>
      </c>
      <c r="AJ722" t="s">
        <v>290</v>
      </c>
      <c r="AK722" s="159" t="s">
        <v>290</v>
      </c>
      <c r="CO722" t="s">
        <v>4540</v>
      </c>
      <c r="CP722">
        <v>7.75</v>
      </c>
      <c r="CR722" t="s">
        <v>5922</v>
      </c>
      <c r="CS722" s="16" t="s">
        <v>290</v>
      </c>
      <c r="CT722" s="14">
        <v>900</v>
      </c>
      <c r="CU722" s="14">
        <v>6</v>
      </c>
      <c r="CV722" s="11">
        <v>12</v>
      </c>
      <c r="CW722" s="11" t="s">
        <v>5800</v>
      </c>
      <c r="CX722" s="103">
        <v>6</v>
      </c>
      <c r="CY722" s="11">
        <v>9.25</v>
      </c>
      <c r="CZ722" s="42">
        <v>1.625</v>
      </c>
      <c r="DA722" s="107">
        <v>900</v>
      </c>
      <c r="DB722" s="18">
        <v>15</v>
      </c>
      <c r="DC722" s="18">
        <v>2.1875</v>
      </c>
      <c r="DD722" s="18">
        <v>8.5</v>
      </c>
      <c r="DE722" s="11">
        <v>1.125</v>
      </c>
      <c r="DF722" s="11">
        <v>12</v>
      </c>
      <c r="DG722" s="11">
        <v>1.25</v>
      </c>
      <c r="DH722" s="11">
        <v>12.5</v>
      </c>
      <c r="DI722" s="42">
        <v>30</v>
      </c>
      <c r="DJ722" s="11">
        <v>199</v>
      </c>
      <c r="DK722" s="43" t="s">
        <v>5282</v>
      </c>
      <c r="DL722" s="90" t="s">
        <v>3796</v>
      </c>
      <c r="DM722" s="18">
        <v>0</v>
      </c>
      <c r="DN722" s="18" t="s">
        <v>5801</v>
      </c>
      <c r="DO722" t="s">
        <v>5078</v>
      </c>
      <c r="DP722">
        <v>1262987</v>
      </c>
      <c r="DQ722" t="s">
        <v>5799</v>
      </c>
      <c r="DR722" s="16" t="s">
        <v>290</v>
      </c>
    </row>
    <row r="723" spans="1:122" x14ac:dyDescent="0.35">
      <c r="A723" s="158" t="s">
        <v>6755</v>
      </c>
      <c r="B723" s="11">
        <v>12.000000000000002</v>
      </c>
      <c r="C723" t="s">
        <v>6422</v>
      </c>
      <c r="D723" t="s">
        <v>300</v>
      </c>
      <c r="E723" s="21" t="s">
        <v>290</v>
      </c>
      <c r="F723" s="11">
        <v>12.75</v>
      </c>
      <c r="G723" s="12">
        <v>12</v>
      </c>
      <c r="H723" s="11">
        <v>0.375</v>
      </c>
      <c r="I723" t="s">
        <v>6422</v>
      </c>
      <c r="J723">
        <v>1</v>
      </c>
      <c r="K723" s="21" t="s">
        <v>290</v>
      </c>
      <c r="L723" s="1" t="s">
        <v>300</v>
      </c>
      <c r="M723" t="s">
        <v>290</v>
      </c>
      <c r="N723" s="159" t="s">
        <v>290</v>
      </c>
      <c r="P723" s="18" t="s">
        <v>290</v>
      </c>
      <c r="Q723" s="18" t="s">
        <v>290</v>
      </c>
      <c r="S723" t="s">
        <v>290</v>
      </c>
      <c r="T723" t="s">
        <v>290</v>
      </c>
      <c r="V723" t="s">
        <v>290</v>
      </c>
      <c r="X723" s="158" t="s">
        <v>6755</v>
      </c>
      <c r="Y723" s="11">
        <v>12.000000000000002</v>
      </c>
      <c r="Z723" t="s">
        <v>6422</v>
      </c>
      <c r="AA723" t="s">
        <v>300</v>
      </c>
      <c r="AB723" s="21" t="s">
        <v>290</v>
      </c>
      <c r="AC723" s="11">
        <v>12.75</v>
      </c>
      <c r="AD723" s="12">
        <v>12</v>
      </c>
      <c r="AE723" s="11">
        <v>0.375</v>
      </c>
      <c r="AF723" t="s">
        <v>6422</v>
      </c>
      <c r="AG723">
        <v>1</v>
      </c>
      <c r="AH723" s="21" t="s">
        <v>290</v>
      </c>
      <c r="AI723" s="1" t="s">
        <v>300</v>
      </c>
      <c r="AJ723" t="s">
        <v>290</v>
      </c>
      <c r="AK723" s="159" t="s">
        <v>290</v>
      </c>
      <c r="CO723" t="s">
        <v>4541</v>
      </c>
      <c r="CP723">
        <v>7.75</v>
      </c>
      <c r="CR723" t="s">
        <v>5923</v>
      </c>
      <c r="CS723" s="16" t="s">
        <v>290</v>
      </c>
      <c r="CT723" s="14">
        <v>900</v>
      </c>
      <c r="CU723" s="14">
        <v>8</v>
      </c>
      <c r="CV723" s="11">
        <v>12</v>
      </c>
      <c r="CW723" s="11" t="s">
        <v>5800</v>
      </c>
      <c r="CX723" s="103">
        <v>8</v>
      </c>
      <c r="CY723" s="11">
        <v>11.75</v>
      </c>
      <c r="CZ723" s="42">
        <v>1.875</v>
      </c>
      <c r="DA723" s="107">
        <v>900</v>
      </c>
      <c r="DB723" s="18">
        <v>18.5</v>
      </c>
      <c r="DC723" s="18">
        <v>2.5</v>
      </c>
      <c r="DD723" s="18">
        <v>10.625</v>
      </c>
      <c r="DE723" s="11">
        <v>1.375</v>
      </c>
      <c r="DF723" s="11">
        <v>12</v>
      </c>
      <c r="DG723" s="11">
        <v>1.5</v>
      </c>
      <c r="DH723" s="11">
        <v>15.5</v>
      </c>
      <c r="DI723" s="42">
        <v>30</v>
      </c>
      <c r="DJ723" s="11">
        <v>310</v>
      </c>
      <c r="DK723" s="43" t="s">
        <v>5284</v>
      </c>
      <c r="DL723" s="90" t="s">
        <v>3796</v>
      </c>
      <c r="DM723" s="18">
        <v>0</v>
      </c>
      <c r="DN723" s="18" t="s">
        <v>5801</v>
      </c>
      <c r="DO723" t="s">
        <v>5098</v>
      </c>
      <c r="DP723">
        <v>65535</v>
      </c>
      <c r="DQ723" t="s">
        <v>5799</v>
      </c>
      <c r="DR723" s="16" t="s">
        <v>290</v>
      </c>
    </row>
    <row r="724" spans="1:122" x14ac:dyDescent="0.35">
      <c r="A724" s="158" t="s">
        <v>810</v>
      </c>
      <c r="B724" s="11">
        <v>12.000000000000002</v>
      </c>
      <c r="C724">
        <v>60</v>
      </c>
      <c r="D724" t="s">
        <v>300</v>
      </c>
      <c r="E724" s="21" t="s">
        <v>290</v>
      </c>
      <c r="F724" s="11">
        <v>12.75</v>
      </c>
      <c r="G724" s="12">
        <v>11.625999999999999</v>
      </c>
      <c r="H724" s="11">
        <v>0.56200000000000006</v>
      </c>
      <c r="I724" t="s">
        <v>290</v>
      </c>
      <c r="J724">
        <v>60</v>
      </c>
      <c r="K724" s="21" t="s">
        <v>290</v>
      </c>
      <c r="L724" s="1" t="s">
        <v>300</v>
      </c>
      <c r="M724" t="s">
        <v>290</v>
      </c>
      <c r="N724" s="159" t="s">
        <v>290</v>
      </c>
      <c r="P724" s="18" t="s">
        <v>290</v>
      </c>
      <c r="Q724" s="18" t="s">
        <v>290</v>
      </c>
      <c r="S724" t="s">
        <v>290</v>
      </c>
      <c r="T724" t="s">
        <v>290</v>
      </c>
      <c r="V724" t="s">
        <v>290</v>
      </c>
      <c r="X724" s="158" t="s">
        <v>810</v>
      </c>
      <c r="Y724" s="11">
        <v>12.000000000000002</v>
      </c>
      <c r="Z724">
        <v>60</v>
      </c>
      <c r="AA724" t="s">
        <v>300</v>
      </c>
      <c r="AB724" s="21" t="s">
        <v>290</v>
      </c>
      <c r="AC724" s="11">
        <v>12.75</v>
      </c>
      <c r="AD724" s="12">
        <v>11.625999999999999</v>
      </c>
      <c r="AE724" s="11">
        <v>0.56200000000000006</v>
      </c>
      <c r="AF724" t="s">
        <v>290</v>
      </c>
      <c r="AG724">
        <v>60</v>
      </c>
      <c r="AH724" s="21" t="s">
        <v>290</v>
      </c>
      <c r="AI724" s="1" t="s">
        <v>300</v>
      </c>
      <c r="AJ724" t="s">
        <v>290</v>
      </c>
      <c r="AK724" s="159" t="s">
        <v>290</v>
      </c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51"/>
      <c r="CO724" t="s">
        <v>4542</v>
      </c>
      <c r="CP724">
        <v>7.75</v>
      </c>
      <c r="CR724" t="s">
        <v>5924</v>
      </c>
      <c r="CS724" s="16" t="s">
        <v>290</v>
      </c>
      <c r="CT724" s="14">
        <v>900</v>
      </c>
      <c r="CU724" s="14">
        <v>10</v>
      </c>
      <c r="CV724" s="11">
        <v>16</v>
      </c>
      <c r="CW724" s="11" t="s">
        <v>5800</v>
      </c>
      <c r="CX724" s="103">
        <v>10</v>
      </c>
      <c r="CY724" s="11">
        <v>14.5</v>
      </c>
      <c r="CZ724" s="42">
        <v>2.25</v>
      </c>
      <c r="DA724" s="107">
        <v>900</v>
      </c>
      <c r="DB724" s="18">
        <v>21.5</v>
      </c>
      <c r="DC724" s="18">
        <v>2.75</v>
      </c>
      <c r="DD724" s="18">
        <v>12.75</v>
      </c>
      <c r="DE724" s="11">
        <v>1.375</v>
      </c>
      <c r="DF724" s="11">
        <v>16</v>
      </c>
      <c r="DG724" s="11">
        <v>1.5</v>
      </c>
      <c r="DH724" s="11">
        <v>18.5</v>
      </c>
      <c r="DI724" s="42">
        <v>22.5</v>
      </c>
      <c r="DJ724" s="11">
        <v>385</v>
      </c>
      <c r="DK724" s="43" t="s">
        <v>5286</v>
      </c>
      <c r="DL724" s="90" t="s">
        <v>3796</v>
      </c>
      <c r="DM724" s="18">
        <v>0</v>
      </c>
      <c r="DN724" s="18" t="s">
        <v>5801</v>
      </c>
      <c r="DO724" t="s">
        <v>5069</v>
      </c>
      <c r="DP724">
        <v>65280</v>
      </c>
      <c r="DQ724" t="s">
        <v>5799</v>
      </c>
      <c r="DR724" s="16" t="s">
        <v>290</v>
      </c>
    </row>
    <row r="725" spans="1:122" x14ac:dyDescent="0.35">
      <c r="A725" s="158" t="s">
        <v>811</v>
      </c>
      <c r="B725" s="11">
        <v>12.000000000000002</v>
      </c>
      <c r="C725">
        <v>80</v>
      </c>
      <c r="D725" t="s">
        <v>300</v>
      </c>
      <c r="E725" s="21" t="s">
        <v>290</v>
      </c>
      <c r="F725" s="11">
        <v>12.75</v>
      </c>
      <c r="G725" s="12">
        <v>11.375999999999999</v>
      </c>
      <c r="H725" s="11">
        <v>0.68700000000000006</v>
      </c>
      <c r="I725" t="s">
        <v>290</v>
      </c>
      <c r="J725">
        <v>80</v>
      </c>
      <c r="K725" s="21" t="s">
        <v>290</v>
      </c>
      <c r="L725" s="1" t="s">
        <v>300</v>
      </c>
      <c r="M725" t="s">
        <v>290</v>
      </c>
      <c r="N725" s="159" t="s">
        <v>290</v>
      </c>
      <c r="P725" s="18" t="s">
        <v>290</v>
      </c>
      <c r="Q725" s="18" t="s">
        <v>290</v>
      </c>
      <c r="S725" t="s">
        <v>290</v>
      </c>
      <c r="T725" t="s">
        <v>290</v>
      </c>
      <c r="V725" t="s">
        <v>290</v>
      </c>
      <c r="X725" s="158" t="s">
        <v>811</v>
      </c>
      <c r="Y725" s="11">
        <v>12.000000000000002</v>
      </c>
      <c r="Z725">
        <v>80</v>
      </c>
      <c r="AA725" t="s">
        <v>300</v>
      </c>
      <c r="AB725" s="21" t="s">
        <v>290</v>
      </c>
      <c r="AC725" s="11">
        <v>12.75</v>
      </c>
      <c r="AD725" s="12">
        <v>11.375999999999999</v>
      </c>
      <c r="AE725" s="11">
        <v>0.68700000000000006</v>
      </c>
      <c r="AF725" t="s">
        <v>290</v>
      </c>
      <c r="AG725">
        <v>80</v>
      </c>
      <c r="AH725" s="21" t="s">
        <v>290</v>
      </c>
      <c r="AI725" s="1" t="s">
        <v>300</v>
      </c>
      <c r="AJ725" t="s">
        <v>290</v>
      </c>
      <c r="AK725" s="159" t="s">
        <v>290</v>
      </c>
      <c r="CC725" s="4"/>
      <c r="CD725" s="51"/>
      <c r="CE725" s="51"/>
      <c r="CF725" s="51"/>
      <c r="CG725" s="51"/>
      <c r="CH725" s="51"/>
      <c r="CI725" s="51"/>
      <c r="CJ725" s="51"/>
      <c r="CK725" s="51"/>
      <c r="CO725" t="s">
        <v>4543</v>
      </c>
      <c r="CP725">
        <v>7.75</v>
      </c>
      <c r="CR725" t="s">
        <v>5925</v>
      </c>
      <c r="CS725" s="16" t="s">
        <v>290</v>
      </c>
      <c r="CT725" s="14">
        <v>900</v>
      </c>
      <c r="CU725" s="14">
        <v>12</v>
      </c>
      <c r="CV725" s="11">
        <v>16</v>
      </c>
      <c r="CW725" s="11" t="s">
        <v>5800</v>
      </c>
      <c r="CX725" s="103">
        <v>12</v>
      </c>
      <c r="CY725" s="11">
        <v>16.5</v>
      </c>
      <c r="CZ725" s="42">
        <v>2.25</v>
      </c>
      <c r="DA725" s="107">
        <v>900</v>
      </c>
      <c r="DB725" s="18">
        <v>24</v>
      </c>
      <c r="DC725" s="18">
        <v>3.125</v>
      </c>
      <c r="DD725" s="18">
        <v>15</v>
      </c>
      <c r="DE725" s="11">
        <v>1.375</v>
      </c>
      <c r="DF725" s="11">
        <v>20</v>
      </c>
      <c r="DG725" s="11">
        <v>1.5</v>
      </c>
      <c r="DH725" s="11">
        <v>21</v>
      </c>
      <c r="DI725" s="42">
        <v>18</v>
      </c>
      <c r="DJ725" s="11">
        <v>667</v>
      </c>
      <c r="DK725" s="43" t="s">
        <v>5288</v>
      </c>
      <c r="DL725" s="90" t="s">
        <v>3796</v>
      </c>
      <c r="DM725" s="18">
        <v>0</v>
      </c>
      <c r="DN725" s="18" t="s">
        <v>5801</v>
      </c>
      <c r="DO725" t="s">
        <v>5072</v>
      </c>
      <c r="DP725">
        <v>12800</v>
      </c>
      <c r="DQ725" t="s">
        <v>5799</v>
      </c>
      <c r="DR725" s="16" t="s">
        <v>290</v>
      </c>
    </row>
    <row r="726" spans="1:122" x14ac:dyDescent="0.35">
      <c r="A726" s="158" t="s">
        <v>812</v>
      </c>
      <c r="B726" s="11">
        <v>12.000000000000002</v>
      </c>
      <c r="C726">
        <v>100</v>
      </c>
      <c r="D726" t="s">
        <v>300</v>
      </c>
      <c r="E726" s="21" t="s">
        <v>290</v>
      </c>
      <c r="F726" s="11">
        <v>12.75</v>
      </c>
      <c r="G726" s="12">
        <v>11.064</v>
      </c>
      <c r="H726" s="11">
        <v>0.84299999999999997</v>
      </c>
      <c r="I726" t="s">
        <v>290</v>
      </c>
      <c r="J726">
        <v>100</v>
      </c>
      <c r="K726" s="21" t="s">
        <v>290</v>
      </c>
      <c r="L726" s="1" t="s">
        <v>300</v>
      </c>
      <c r="M726" t="s">
        <v>290</v>
      </c>
      <c r="N726" s="159" t="s">
        <v>290</v>
      </c>
      <c r="P726" s="18" t="s">
        <v>290</v>
      </c>
      <c r="Q726" s="18" t="s">
        <v>290</v>
      </c>
      <c r="S726" t="s">
        <v>290</v>
      </c>
      <c r="T726" t="s">
        <v>290</v>
      </c>
      <c r="V726" t="s">
        <v>290</v>
      </c>
      <c r="X726" s="158" t="s">
        <v>812</v>
      </c>
      <c r="Y726" s="11">
        <v>12.000000000000002</v>
      </c>
      <c r="Z726">
        <v>100</v>
      </c>
      <c r="AA726" t="s">
        <v>300</v>
      </c>
      <c r="AB726" s="21" t="s">
        <v>290</v>
      </c>
      <c r="AC726" s="11">
        <v>12.75</v>
      </c>
      <c r="AD726" s="12">
        <v>11.064</v>
      </c>
      <c r="AE726" s="11">
        <v>0.84299999999999997</v>
      </c>
      <c r="AF726" t="s">
        <v>290</v>
      </c>
      <c r="AG726">
        <v>100</v>
      </c>
      <c r="AH726" s="21" t="s">
        <v>290</v>
      </c>
      <c r="AI726" s="1" t="s">
        <v>300</v>
      </c>
      <c r="AJ726" t="s">
        <v>290</v>
      </c>
      <c r="AK726" s="159" t="s">
        <v>290</v>
      </c>
      <c r="CO726" t="s">
        <v>4544</v>
      </c>
      <c r="CP726">
        <v>7.75</v>
      </c>
      <c r="CR726" t="s">
        <v>5926</v>
      </c>
      <c r="CS726" s="16" t="s">
        <v>290</v>
      </c>
      <c r="CT726" s="45">
        <v>900</v>
      </c>
      <c r="CU726" s="45">
        <v>14</v>
      </c>
      <c r="CV726" s="48">
        <v>12</v>
      </c>
      <c r="CW726" s="48" t="s">
        <v>5800</v>
      </c>
      <c r="CX726" s="104">
        <v>14</v>
      </c>
      <c r="CY726" s="48">
        <v>17.75</v>
      </c>
      <c r="CZ726" s="46">
        <v>1.875</v>
      </c>
      <c r="DA726" s="107">
        <v>900</v>
      </c>
      <c r="DB726" s="47">
        <v>25.25</v>
      </c>
      <c r="DC726" s="47">
        <v>3.375</v>
      </c>
      <c r="DD726" s="47">
        <v>16.25</v>
      </c>
      <c r="DE726" s="48">
        <v>1.5</v>
      </c>
      <c r="DF726" s="48">
        <v>20</v>
      </c>
      <c r="DG726" s="48">
        <v>1.625</v>
      </c>
      <c r="DH726" s="48">
        <v>22</v>
      </c>
      <c r="DI726" s="46">
        <v>18</v>
      </c>
      <c r="DJ726" s="48">
        <v>558</v>
      </c>
      <c r="DK726" s="43" t="s">
        <v>5290</v>
      </c>
      <c r="DL726" s="90" t="s">
        <v>3796</v>
      </c>
      <c r="DM726" s="18">
        <v>0</v>
      </c>
      <c r="DN726" s="18" t="s">
        <v>5801</v>
      </c>
      <c r="DO726" t="s">
        <v>5105</v>
      </c>
      <c r="DP726">
        <v>16711680</v>
      </c>
      <c r="DQ726" t="s">
        <v>5799</v>
      </c>
      <c r="DR726" s="16" t="s">
        <v>290</v>
      </c>
    </row>
    <row r="727" spans="1:122" x14ac:dyDescent="0.35">
      <c r="A727" s="158" t="s">
        <v>813</v>
      </c>
      <c r="B727" s="11">
        <v>12.000000000000002</v>
      </c>
      <c r="C727">
        <v>120</v>
      </c>
      <c r="D727" t="s">
        <v>300</v>
      </c>
      <c r="E727" s="21" t="s">
        <v>814</v>
      </c>
      <c r="F727" s="11">
        <v>12.75</v>
      </c>
      <c r="G727" s="12">
        <v>10.75</v>
      </c>
      <c r="H727" s="11">
        <v>1</v>
      </c>
      <c r="I727" t="s">
        <v>290</v>
      </c>
      <c r="J727">
        <v>120</v>
      </c>
      <c r="K727" s="21" t="s">
        <v>290</v>
      </c>
      <c r="L727" s="1" t="s">
        <v>300</v>
      </c>
      <c r="M727" t="s">
        <v>290</v>
      </c>
      <c r="N727" s="159" t="s">
        <v>290</v>
      </c>
      <c r="P727" s="18" t="s">
        <v>290</v>
      </c>
      <c r="Q727" s="18" t="s">
        <v>290</v>
      </c>
      <c r="S727" t="s">
        <v>290</v>
      </c>
      <c r="T727" t="s">
        <v>290</v>
      </c>
      <c r="V727" t="s">
        <v>290</v>
      </c>
      <c r="X727" s="158" t="s">
        <v>813</v>
      </c>
      <c r="Y727" s="11">
        <v>12.000000000000002</v>
      </c>
      <c r="Z727">
        <v>120</v>
      </c>
      <c r="AA727" t="s">
        <v>300</v>
      </c>
      <c r="AB727" s="21" t="s">
        <v>815</v>
      </c>
      <c r="AC727" s="11">
        <v>12.75</v>
      </c>
      <c r="AD727" s="12">
        <v>10.75</v>
      </c>
      <c r="AE727" s="11">
        <v>1</v>
      </c>
      <c r="AF727" t="s">
        <v>290</v>
      </c>
      <c r="AG727">
        <v>120</v>
      </c>
      <c r="AH727" s="21" t="s">
        <v>290</v>
      </c>
      <c r="AI727" s="1" t="s">
        <v>300</v>
      </c>
      <c r="AJ727" t="s">
        <v>290</v>
      </c>
      <c r="AK727" s="159" t="s">
        <v>290</v>
      </c>
      <c r="CO727" t="s">
        <v>4545</v>
      </c>
      <c r="CP727">
        <v>7.75</v>
      </c>
      <c r="CR727" t="s">
        <v>5927</v>
      </c>
      <c r="CS727" s="16" t="s">
        <v>290</v>
      </c>
      <c r="CT727" s="14">
        <v>900</v>
      </c>
      <c r="CU727" s="14">
        <v>14</v>
      </c>
      <c r="CV727" s="98">
        <v>14</v>
      </c>
      <c r="CW727" s="98" t="s">
        <v>5800</v>
      </c>
      <c r="CX727" s="103">
        <v>14</v>
      </c>
      <c r="CY727" s="11">
        <v>17.75</v>
      </c>
      <c r="CZ727" s="42">
        <v>1.875</v>
      </c>
      <c r="DA727" s="107">
        <v>900</v>
      </c>
      <c r="DB727" s="18">
        <v>25.25</v>
      </c>
      <c r="DC727" s="18">
        <v>3.375</v>
      </c>
      <c r="DD727" s="18">
        <v>16.25</v>
      </c>
      <c r="DE727" s="11">
        <v>1.5</v>
      </c>
      <c r="DF727" s="11">
        <v>20</v>
      </c>
      <c r="DG727" s="11">
        <v>1.625</v>
      </c>
      <c r="DH727" s="11">
        <v>22</v>
      </c>
      <c r="DI727" s="42">
        <v>18</v>
      </c>
      <c r="DJ727" s="11" t="s">
        <v>174</v>
      </c>
      <c r="DK727" s="43" t="s">
        <v>5290</v>
      </c>
      <c r="DL727" s="90" t="s">
        <v>3796</v>
      </c>
      <c r="DM727" s="18">
        <v>0</v>
      </c>
      <c r="DN727" s="18" t="s">
        <v>5801</v>
      </c>
      <c r="DO727" t="s">
        <v>5105</v>
      </c>
      <c r="DP727">
        <v>16711680</v>
      </c>
      <c r="DQ727" t="s">
        <v>5799</v>
      </c>
      <c r="DR727" s="16" t="s">
        <v>290</v>
      </c>
    </row>
    <row r="728" spans="1:122" x14ac:dyDescent="0.35">
      <c r="A728" s="158" t="s">
        <v>816</v>
      </c>
      <c r="B728" s="11">
        <v>12.000000000000002</v>
      </c>
      <c r="C728">
        <v>140</v>
      </c>
      <c r="D728" t="s">
        <v>300</v>
      </c>
      <c r="E728" s="21" t="s">
        <v>290</v>
      </c>
      <c r="F728" s="11">
        <v>12.75</v>
      </c>
      <c r="G728" s="12">
        <v>10.5</v>
      </c>
      <c r="H728" s="11">
        <v>1.125</v>
      </c>
      <c r="I728" t="s">
        <v>290</v>
      </c>
      <c r="J728">
        <v>140</v>
      </c>
      <c r="K728" s="21" t="s">
        <v>290</v>
      </c>
      <c r="L728" s="1" t="s">
        <v>300</v>
      </c>
      <c r="M728" t="s">
        <v>290</v>
      </c>
      <c r="N728" s="159" t="s">
        <v>290</v>
      </c>
      <c r="P728" s="18" t="s">
        <v>290</v>
      </c>
      <c r="Q728" s="18" t="s">
        <v>290</v>
      </c>
      <c r="S728" t="s">
        <v>290</v>
      </c>
      <c r="T728" t="s">
        <v>290</v>
      </c>
      <c r="V728" t="s">
        <v>290</v>
      </c>
      <c r="X728" s="158" t="s">
        <v>816</v>
      </c>
      <c r="Y728" s="11">
        <v>12.000000000000002</v>
      </c>
      <c r="Z728">
        <v>140</v>
      </c>
      <c r="AA728" t="s">
        <v>300</v>
      </c>
      <c r="AB728" s="21" t="s">
        <v>290</v>
      </c>
      <c r="AC728" s="11">
        <v>12.75</v>
      </c>
      <c r="AD728" s="12">
        <v>10.5</v>
      </c>
      <c r="AE728" s="11">
        <v>1.125</v>
      </c>
      <c r="AF728" t="s">
        <v>290</v>
      </c>
      <c r="AG728">
        <v>140</v>
      </c>
      <c r="AH728" s="21" t="s">
        <v>290</v>
      </c>
      <c r="AI728" s="1" t="s">
        <v>300</v>
      </c>
      <c r="AJ728" t="s">
        <v>290</v>
      </c>
      <c r="AK728" s="159" t="s">
        <v>290</v>
      </c>
      <c r="CO728" t="s">
        <v>4546</v>
      </c>
      <c r="CP728">
        <v>7.75</v>
      </c>
      <c r="CR728" t="s">
        <v>5928</v>
      </c>
      <c r="CS728" s="16" t="s">
        <v>290</v>
      </c>
      <c r="CT728" s="14">
        <v>900</v>
      </c>
      <c r="CU728" s="14">
        <v>14</v>
      </c>
      <c r="CV728" s="98">
        <v>16</v>
      </c>
      <c r="CW728" s="98" t="s">
        <v>5800</v>
      </c>
      <c r="CX728" s="103">
        <v>14</v>
      </c>
      <c r="CY728" s="11">
        <v>17.75</v>
      </c>
      <c r="CZ728" s="42">
        <v>1.875</v>
      </c>
      <c r="DA728" s="107">
        <v>900</v>
      </c>
      <c r="DB728" s="18">
        <v>25.25</v>
      </c>
      <c r="DC728" s="18">
        <v>3.375</v>
      </c>
      <c r="DD728" s="18">
        <v>16.25</v>
      </c>
      <c r="DE728" s="11">
        <v>1.5</v>
      </c>
      <c r="DF728" s="11">
        <v>20</v>
      </c>
      <c r="DG728" s="11">
        <v>1.625</v>
      </c>
      <c r="DH728" s="11">
        <v>22</v>
      </c>
      <c r="DI728" s="42">
        <v>18</v>
      </c>
      <c r="DJ728" s="11" t="s">
        <v>174</v>
      </c>
      <c r="DK728" s="43" t="s">
        <v>5290</v>
      </c>
      <c r="DL728" s="90" t="s">
        <v>3796</v>
      </c>
      <c r="DM728" s="18">
        <v>0</v>
      </c>
      <c r="DN728" s="18" t="s">
        <v>5801</v>
      </c>
      <c r="DO728" t="s">
        <v>5105</v>
      </c>
      <c r="DP728">
        <v>16711680</v>
      </c>
      <c r="DQ728" t="s">
        <v>5799</v>
      </c>
      <c r="DR728" s="16" t="s">
        <v>290</v>
      </c>
    </row>
    <row r="729" spans="1:122" x14ac:dyDescent="0.35">
      <c r="A729" s="158" t="s">
        <v>817</v>
      </c>
      <c r="B729" s="11">
        <v>12.000000000000002</v>
      </c>
      <c r="C729" s="11">
        <v>160</v>
      </c>
      <c r="D729" t="s">
        <v>300</v>
      </c>
      <c r="E729" s="21" t="s">
        <v>290</v>
      </c>
      <c r="F729" s="11">
        <v>12.75</v>
      </c>
      <c r="G729" s="12">
        <v>10.125999999999999</v>
      </c>
      <c r="H729" s="11">
        <v>1.3120000000000001</v>
      </c>
      <c r="I729" t="s">
        <v>290</v>
      </c>
      <c r="J729" s="11">
        <v>160</v>
      </c>
      <c r="K729" s="21" t="s">
        <v>290</v>
      </c>
      <c r="L729" s="1" t="s">
        <v>300</v>
      </c>
      <c r="M729" t="s">
        <v>290</v>
      </c>
      <c r="N729" s="159" t="s">
        <v>290</v>
      </c>
      <c r="P729" s="18" t="s">
        <v>290</v>
      </c>
      <c r="Q729" s="18" t="s">
        <v>290</v>
      </c>
      <c r="S729" t="s">
        <v>290</v>
      </c>
      <c r="T729" t="s">
        <v>290</v>
      </c>
      <c r="V729" t="s">
        <v>290</v>
      </c>
      <c r="X729" s="158" t="s">
        <v>817</v>
      </c>
      <c r="Y729" s="11">
        <v>12.000000000000002</v>
      </c>
      <c r="Z729" s="11">
        <v>160</v>
      </c>
      <c r="AA729" t="s">
        <v>300</v>
      </c>
      <c r="AB729" s="21" t="s">
        <v>290</v>
      </c>
      <c r="AC729" s="11">
        <v>12.75</v>
      </c>
      <c r="AD729" s="12">
        <v>10.125999999999999</v>
      </c>
      <c r="AE729" s="11">
        <v>1.3120000000000001</v>
      </c>
      <c r="AF729" t="s">
        <v>290</v>
      </c>
      <c r="AG729" s="11">
        <v>160</v>
      </c>
      <c r="AH729" s="21" t="s">
        <v>290</v>
      </c>
      <c r="AI729" s="1" t="s">
        <v>300</v>
      </c>
      <c r="AJ729" t="s">
        <v>290</v>
      </c>
      <c r="AK729" s="159" t="s">
        <v>290</v>
      </c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51"/>
      <c r="CO729" t="s">
        <v>4547</v>
      </c>
      <c r="CP729">
        <v>7.75</v>
      </c>
      <c r="CR729" t="s">
        <v>5929</v>
      </c>
      <c r="CS729" s="16" t="s">
        <v>290</v>
      </c>
      <c r="CT729" s="14">
        <v>900</v>
      </c>
      <c r="CU729" s="14">
        <v>14</v>
      </c>
      <c r="CV729" s="98">
        <v>18</v>
      </c>
      <c r="CW729" s="98" t="s">
        <v>5800</v>
      </c>
      <c r="CX729" s="103">
        <v>14</v>
      </c>
      <c r="CY729" s="11">
        <v>17.75</v>
      </c>
      <c r="CZ729" s="42">
        <v>1.875</v>
      </c>
      <c r="DA729" s="107">
        <v>900</v>
      </c>
      <c r="DB729" s="18">
        <v>25.25</v>
      </c>
      <c r="DC729" s="18">
        <v>3.375</v>
      </c>
      <c r="DD729" s="18">
        <v>16.25</v>
      </c>
      <c r="DE729" s="11">
        <v>1.5</v>
      </c>
      <c r="DF729" s="11">
        <v>20</v>
      </c>
      <c r="DG729" s="11">
        <v>1.625</v>
      </c>
      <c r="DH729" s="11">
        <v>22</v>
      </c>
      <c r="DI729" s="42">
        <v>18</v>
      </c>
      <c r="DJ729" s="11" t="s">
        <v>174</v>
      </c>
      <c r="DK729" s="43" t="s">
        <v>5290</v>
      </c>
      <c r="DL729" s="90" t="s">
        <v>3796</v>
      </c>
      <c r="DM729" s="18">
        <v>0</v>
      </c>
      <c r="DN729" s="18" t="s">
        <v>5801</v>
      </c>
      <c r="DO729" t="s">
        <v>5105</v>
      </c>
      <c r="DP729">
        <v>16711680</v>
      </c>
      <c r="DQ729" t="s">
        <v>5799</v>
      </c>
      <c r="DR729" s="16" t="s">
        <v>290</v>
      </c>
    </row>
    <row r="730" spans="1:122" x14ac:dyDescent="0.35">
      <c r="A730" s="160" t="s">
        <v>818</v>
      </c>
      <c r="B730" s="2">
        <v>12.000000000000002</v>
      </c>
      <c r="C730" s="2" t="s">
        <v>272</v>
      </c>
      <c r="D730" s="4" t="s">
        <v>300</v>
      </c>
      <c r="E730" s="22" t="s">
        <v>290</v>
      </c>
      <c r="F730" s="2">
        <v>12.75</v>
      </c>
      <c r="G730" s="3">
        <v>11.75</v>
      </c>
      <c r="H730" s="2">
        <v>0.5</v>
      </c>
      <c r="I730" s="4" t="s">
        <v>272</v>
      </c>
      <c r="J730" s="2">
        <v>2</v>
      </c>
      <c r="K730" s="22" t="s">
        <v>290</v>
      </c>
      <c r="L730" s="6" t="s">
        <v>300</v>
      </c>
      <c r="M730" s="4" t="s">
        <v>290</v>
      </c>
      <c r="N730" s="161" t="s">
        <v>290</v>
      </c>
      <c r="P730" s="18" t="s">
        <v>290</v>
      </c>
      <c r="Q730" s="18" t="s">
        <v>290</v>
      </c>
      <c r="S730" t="s">
        <v>290</v>
      </c>
      <c r="T730" t="s">
        <v>290</v>
      </c>
      <c r="V730" t="s">
        <v>290</v>
      </c>
      <c r="X730" s="160" t="s">
        <v>818</v>
      </c>
      <c r="Y730" s="2">
        <v>12.000000000000002</v>
      </c>
      <c r="Z730" s="2" t="s">
        <v>272</v>
      </c>
      <c r="AA730" s="4" t="s">
        <v>300</v>
      </c>
      <c r="AB730" s="22" t="s">
        <v>290</v>
      </c>
      <c r="AC730" s="2">
        <v>12.75</v>
      </c>
      <c r="AD730" s="3">
        <v>11.75</v>
      </c>
      <c r="AE730" s="2">
        <v>0.5</v>
      </c>
      <c r="AF730" s="4" t="s">
        <v>272</v>
      </c>
      <c r="AG730" s="2">
        <v>2</v>
      </c>
      <c r="AH730" s="22" t="s">
        <v>290</v>
      </c>
      <c r="AI730" s="6" t="s">
        <v>300</v>
      </c>
      <c r="AJ730" s="4" t="s">
        <v>290</v>
      </c>
      <c r="AK730" s="161" t="s">
        <v>290</v>
      </c>
      <c r="CC730" s="4"/>
      <c r="CD730" s="51"/>
      <c r="CE730" s="51"/>
      <c r="CF730" s="51"/>
      <c r="CG730" s="51"/>
      <c r="CH730" s="51"/>
      <c r="CI730" s="51"/>
      <c r="CJ730" s="51"/>
      <c r="CK730" s="51"/>
      <c r="CO730" t="s">
        <v>4548</v>
      </c>
      <c r="CP730">
        <v>7.75</v>
      </c>
      <c r="CR730" t="s">
        <v>5930</v>
      </c>
      <c r="CS730" s="16" t="s">
        <v>290</v>
      </c>
      <c r="CT730" s="49">
        <v>900</v>
      </c>
      <c r="CU730" s="49">
        <v>14</v>
      </c>
      <c r="CV730" s="99">
        <v>20</v>
      </c>
      <c r="CW730" s="99" t="s">
        <v>5800</v>
      </c>
      <c r="CX730" s="105">
        <v>14</v>
      </c>
      <c r="CY730" s="2">
        <v>17.75</v>
      </c>
      <c r="CZ730" s="50">
        <v>1.875</v>
      </c>
      <c r="DA730" s="107">
        <v>900</v>
      </c>
      <c r="DB730" s="51">
        <v>25.25</v>
      </c>
      <c r="DC730" s="51">
        <v>3.375</v>
      </c>
      <c r="DD730" s="51">
        <v>16.25</v>
      </c>
      <c r="DE730" s="2">
        <v>1.5</v>
      </c>
      <c r="DF730" s="2">
        <v>20</v>
      </c>
      <c r="DG730" s="2">
        <v>1.625</v>
      </c>
      <c r="DH730" s="2">
        <v>22</v>
      </c>
      <c r="DI730" s="50">
        <v>18</v>
      </c>
      <c r="DJ730" s="2" t="s">
        <v>174</v>
      </c>
      <c r="DK730" s="43" t="s">
        <v>5290</v>
      </c>
      <c r="DL730" s="90" t="s">
        <v>3796</v>
      </c>
      <c r="DM730" s="18">
        <v>0</v>
      </c>
      <c r="DN730" s="18" t="s">
        <v>5801</v>
      </c>
      <c r="DO730" t="s">
        <v>5105</v>
      </c>
      <c r="DP730">
        <v>16711680</v>
      </c>
      <c r="DQ730" t="s">
        <v>5799</v>
      </c>
      <c r="DR730" s="16" t="s">
        <v>290</v>
      </c>
    </row>
    <row r="731" spans="1:122" x14ac:dyDescent="0.35">
      <c r="A731" s="156" t="s">
        <v>819</v>
      </c>
      <c r="B731" s="11">
        <v>14</v>
      </c>
      <c r="C731" s="11">
        <v>10</v>
      </c>
      <c r="D731" t="s">
        <v>300</v>
      </c>
      <c r="E731" s="21" t="s">
        <v>290</v>
      </c>
      <c r="F731" s="11">
        <v>14</v>
      </c>
      <c r="G731" s="13">
        <v>13.5</v>
      </c>
      <c r="H731" s="11">
        <v>0.25</v>
      </c>
      <c r="I731" t="s">
        <v>290</v>
      </c>
      <c r="J731" s="11">
        <v>10</v>
      </c>
      <c r="K731" s="21" t="s">
        <v>290</v>
      </c>
      <c r="L731" s="11" t="s">
        <v>300</v>
      </c>
      <c r="M731" t="s">
        <v>290</v>
      </c>
      <c r="N731" s="159" t="s">
        <v>290</v>
      </c>
      <c r="P731" s="18" t="s">
        <v>290</v>
      </c>
      <c r="Q731" s="18" t="s">
        <v>290</v>
      </c>
      <c r="S731" t="s">
        <v>290</v>
      </c>
      <c r="T731" t="s">
        <v>290</v>
      </c>
      <c r="V731" t="s">
        <v>290</v>
      </c>
      <c r="X731" s="156" t="s">
        <v>819</v>
      </c>
      <c r="Y731" s="11">
        <v>14</v>
      </c>
      <c r="Z731" s="11">
        <v>10</v>
      </c>
      <c r="AA731" t="s">
        <v>300</v>
      </c>
      <c r="AB731" s="21" t="s">
        <v>290</v>
      </c>
      <c r="AC731" s="11">
        <v>14</v>
      </c>
      <c r="AD731" s="13">
        <v>13.5</v>
      </c>
      <c r="AE731" s="11">
        <v>0.25</v>
      </c>
      <c r="AF731" t="s">
        <v>290</v>
      </c>
      <c r="AG731" s="11">
        <v>10</v>
      </c>
      <c r="AH731" s="21" t="s">
        <v>290</v>
      </c>
      <c r="AI731" s="11" t="s">
        <v>300</v>
      </c>
      <c r="AJ731" t="s">
        <v>290</v>
      </c>
      <c r="AK731" s="159" t="s">
        <v>290</v>
      </c>
      <c r="CO731" t="s">
        <v>4549</v>
      </c>
      <c r="CP731">
        <v>7.75</v>
      </c>
      <c r="CR731" t="s">
        <v>5931</v>
      </c>
      <c r="CS731" s="16" t="s">
        <v>290</v>
      </c>
      <c r="CT731" s="14">
        <v>900</v>
      </c>
      <c r="CU731" s="14">
        <v>16</v>
      </c>
      <c r="CV731" s="11">
        <v>12</v>
      </c>
      <c r="CW731" s="11" t="s">
        <v>5800</v>
      </c>
      <c r="CX731" s="103">
        <v>16</v>
      </c>
      <c r="CY731" s="11">
        <v>20</v>
      </c>
      <c r="CZ731" s="42">
        <v>2</v>
      </c>
      <c r="DA731" s="107">
        <v>900</v>
      </c>
      <c r="DB731" s="18">
        <v>27.75</v>
      </c>
      <c r="DC731" s="18">
        <v>3.5</v>
      </c>
      <c r="DD731" s="18">
        <v>18.5</v>
      </c>
      <c r="DE731" s="11">
        <v>1.625</v>
      </c>
      <c r="DF731" s="11">
        <v>20</v>
      </c>
      <c r="DG731" s="11">
        <v>1.75</v>
      </c>
      <c r="DH731" s="11">
        <v>24.25</v>
      </c>
      <c r="DI731" s="42">
        <v>18</v>
      </c>
      <c r="DJ731" s="11">
        <v>670</v>
      </c>
      <c r="DK731" s="43" t="s">
        <v>5296</v>
      </c>
      <c r="DL731" s="90" t="s">
        <v>3796</v>
      </c>
      <c r="DM731" s="18">
        <v>0</v>
      </c>
      <c r="DN731" s="18" t="s">
        <v>5801</v>
      </c>
      <c r="DO731" t="s">
        <v>5108</v>
      </c>
      <c r="DP731">
        <v>16776960</v>
      </c>
      <c r="DQ731" t="s">
        <v>5799</v>
      </c>
      <c r="DR731" s="16" t="s">
        <v>290</v>
      </c>
    </row>
    <row r="732" spans="1:122" x14ac:dyDescent="0.35">
      <c r="A732" s="158" t="s">
        <v>820</v>
      </c>
      <c r="B732" s="11">
        <v>14</v>
      </c>
      <c r="C732" s="11">
        <v>20</v>
      </c>
      <c r="D732" t="s">
        <v>300</v>
      </c>
      <c r="E732" s="21" t="s">
        <v>290</v>
      </c>
      <c r="F732" s="11">
        <v>14</v>
      </c>
      <c r="G732" s="13">
        <v>13.375999999999999</v>
      </c>
      <c r="H732" s="11">
        <v>0.312</v>
      </c>
      <c r="I732" t="s">
        <v>290</v>
      </c>
      <c r="J732" s="11">
        <v>20</v>
      </c>
      <c r="K732" s="21" t="s">
        <v>290</v>
      </c>
      <c r="L732" s="1" t="s">
        <v>300</v>
      </c>
      <c r="M732" t="s">
        <v>290</v>
      </c>
      <c r="N732" s="159" t="s">
        <v>290</v>
      </c>
      <c r="P732" s="18" t="s">
        <v>290</v>
      </c>
      <c r="Q732" s="18" t="s">
        <v>290</v>
      </c>
      <c r="S732" t="s">
        <v>290</v>
      </c>
      <c r="T732" t="s">
        <v>290</v>
      </c>
      <c r="V732" t="s">
        <v>290</v>
      </c>
      <c r="X732" s="158" t="s">
        <v>820</v>
      </c>
      <c r="Y732" s="11">
        <v>14</v>
      </c>
      <c r="Z732" s="11">
        <v>20</v>
      </c>
      <c r="AA732" t="s">
        <v>300</v>
      </c>
      <c r="AB732" s="21" t="s">
        <v>290</v>
      </c>
      <c r="AC732" s="11">
        <v>14</v>
      </c>
      <c r="AD732" s="13">
        <v>13.375999999999999</v>
      </c>
      <c r="AE732" s="11">
        <v>0.312</v>
      </c>
      <c r="AF732" t="s">
        <v>290</v>
      </c>
      <c r="AG732" s="11">
        <v>20</v>
      </c>
      <c r="AH732" s="21" t="s">
        <v>290</v>
      </c>
      <c r="AI732" s="1" t="s">
        <v>300</v>
      </c>
      <c r="AJ732" t="s">
        <v>290</v>
      </c>
      <c r="AK732" s="159" t="s">
        <v>290</v>
      </c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51"/>
      <c r="CO732" t="s">
        <v>4550</v>
      </c>
      <c r="CP732">
        <v>8.25</v>
      </c>
      <c r="CR732" t="s">
        <v>5932</v>
      </c>
      <c r="CS732" s="16" t="s">
        <v>290</v>
      </c>
      <c r="CT732" s="14">
        <v>900</v>
      </c>
      <c r="CU732" s="14">
        <v>16</v>
      </c>
      <c r="CV732" s="98">
        <v>14</v>
      </c>
      <c r="CW732" s="98" t="s">
        <v>5800</v>
      </c>
      <c r="CX732" s="103">
        <v>16</v>
      </c>
      <c r="CY732" s="11">
        <v>20</v>
      </c>
      <c r="CZ732" s="42">
        <v>2</v>
      </c>
      <c r="DA732" s="107">
        <v>900</v>
      </c>
      <c r="DB732" s="18">
        <v>27.75</v>
      </c>
      <c r="DC732" s="18">
        <v>3.5</v>
      </c>
      <c r="DD732" s="18">
        <v>18.5</v>
      </c>
      <c r="DE732" s="11">
        <v>1.625</v>
      </c>
      <c r="DF732" s="11">
        <v>20</v>
      </c>
      <c r="DG732" s="11">
        <v>1.75</v>
      </c>
      <c r="DH732" s="11">
        <v>24.25</v>
      </c>
      <c r="DI732" s="42">
        <v>18</v>
      </c>
      <c r="DJ732" s="11" t="s">
        <v>174</v>
      </c>
      <c r="DK732" s="43" t="s">
        <v>5296</v>
      </c>
      <c r="DL732" s="90" t="s">
        <v>3796</v>
      </c>
      <c r="DM732" s="18">
        <v>0</v>
      </c>
      <c r="DN732" s="18" t="s">
        <v>5801</v>
      </c>
      <c r="DO732" t="s">
        <v>5108</v>
      </c>
      <c r="DP732">
        <v>16776960</v>
      </c>
      <c r="DQ732" t="s">
        <v>5799</v>
      </c>
      <c r="DR732" s="16" t="s">
        <v>290</v>
      </c>
    </row>
    <row r="733" spans="1:122" x14ac:dyDescent="0.35">
      <c r="A733" s="158" t="s">
        <v>821</v>
      </c>
      <c r="B733" s="11">
        <v>14</v>
      </c>
      <c r="C733">
        <v>30</v>
      </c>
      <c r="D733" t="s">
        <v>300</v>
      </c>
      <c r="E733" s="21" t="s">
        <v>290</v>
      </c>
      <c r="F733" s="11">
        <v>14</v>
      </c>
      <c r="G733" s="13">
        <v>13.25</v>
      </c>
      <c r="H733" s="11">
        <v>0.375</v>
      </c>
      <c r="I733" t="s">
        <v>290</v>
      </c>
      <c r="J733">
        <v>30</v>
      </c>
      <c r="K733" s="21" t="s">
        <v>290</v>
      </c>
      <c r="L733" s="1" t="s">
        <v>300</v>
      </c>
      <c r="M733" t="s">
        <v>290</v>
      </c>
      <c r="N733" s="159" t="s">
        <v>290</v>
      </c>
      <c r="P733" s="18" t="s">
        <v>290</v>
      </c>
      <c r="Q733" s="18" t="s">
        <v>290</v>
      </c>
      <c r="S733" t="s">
        <v>290</v>
      </c>
      <c r="T733" t="s">
        <v>290</v>
      </c>
      <c r="V733" t="s">
        <v>290</v>
      </c>
      <c r="X733" s="158" t="s">
        <v>821</v>
      </c>
      <c r="Y733" s="11">
        <v>14</v>
      </c>
      <c r="Z733">
        <v>30</v>
      </c>
      <c r="AA733" t="s">
        <v>300</v>
      </c>
      <c r="AB733" s="21" t="s">
        <v>290</v>
      </c>
      <c r="AC733" s="11">
        <v>14</v>
      </c>
      <c r="AD733" s="13">
        <v>13.25</v>
      </c>
      <c r="AE733" s="11">
        <v>0.375</v>
      </c>
      <c r="AF733" t="s">
        <v>290</v>
      </c>
      <c r="AG733">
        <v>30</v>
      </c>
      <c r="AH733" s="21" t="s">
        <v>290</v>
      </c>
      <c r="AI733" s="1" t="s">
        <v>300</v>
      </c>
      <c r="AJ733" t="s">
        <v>290</v>
      </c>
      <c r="AK733" s="159" t="s">
        <v>290</v>
      </c>
      <c r="CC733" s="4"/>
      <c r="CD733" s="51"/>
      <c r="CE733" s="51"/>
      <c r="CF733" s="51"/>
      <c r="CG733" s="51"/>
      <c r="CH733" s="51"/>
      <c r="CI733" s="51"/>
      <c r="CJ733" s="51"/>
      <c r="CK733" s="51"/>
      <c r="CO733" t="s">
        <v>4551</v>
      </c>
      <c r="CP733">
        <v>8.25</v>
      </c>
      <c r="CR733" t="s">
        <v>5933</v>
      </c>
      <c r="CS733" s="16" t="s">
        <v>290</v>
      </c>
      <c r="CT733" s="14">
        <v>900</v>
      </c>
      <c r="CU733" s="14">
        <v>16</v>
      </c>
      <c r="CV733" s="98">
        <v>16</v>
      </c>
      <c r="CW733" s="98" t="s">
        <v>5800</v>
      </c>
      <c r="CX733" s="103">
        <v>16</v>
      </c>
      <c r="CY733" s="11">
        <v>20</v>
      </c>
      <c r="CZ733" s="42">
        <v>2</v>
      </c>
      <c r="DA733" s="107">
        <v>900</v>
      </c>
      <c r="DB733" s="18">
        <v>27.75</v>
      </c>
      <c r="DC733" s="18">
        <v>3.5</v>
      </c>
      <c r="DD733" s="18">
        <v>18.5</v>
      </c>
      <c r="DE733" s="11">
        <v>1.625</v>
      </c>
      <c r="DF733" s="11">
        <v>20</v>
      </c>
      <c r="DG733" s="11">
        <v>1.75</v>
      </c>
      <c r="DH733" s="11">
        <v>24.25</v>
      </c>
      <c r="DI733" s="42">
        <v>18</v>
      </c>
      <c r="DJ733" s="11" t="s">
        <v>174</v>
      </c>
      <c r="DK733" s="43" t="s">
        <v>5296</v>
      </c>
      <c r="DL733" s="90" t="s">
        <v>3796</v>
      </c>
      <c r="DM733" s="18">
        <v>0</v>
      </c>
      <c r="DN733" s="18" t="s">
        <v>5801</v>
      </c>
      <c r="DO733" t="s">
        <v>5108</v>
      </c>
      <c r="DP733">
        <v>16776960</v>
      </c>
      <c r="DQ733" t="s">
        <v>5799</v>
      </c>
      <c r="DR733" s="16" t="s">
        <v>290</v>
      </c>
    </row>
    <row r="734" spans="1:122" x14ac:dyDescent="0.35">
      <c r="A734" s="158" t="s">
        <v>822</v>
      </c>
      <c r="B734" s="11">
        <v>14</v>
      </c>
      <c r="C734">
        <v>40</v>
      </c>
      <c r="D734" t="s">
        <v>300</v>
      </c>
      <c r="E734" s="21" t="s">
        <v>290</v>
      </c>
      <c r="F734" s="11">
        <v>14</v>
      </c>
      <c r="G734" s="13">
        <v>13.125999999999999</v>
      </c>
      <c r="H734" s="11">
        <v>0.437</v>
      </c>
      <c r="I734" t="s">
        <v>290</v>
      </c>
      <c r="J734">
        <v>40</v>
      </c>
      <c r="K734" s="21" t="s">
        <v>290</v>
      </c>
      <c r="L734" s="1" t="s">
        <v>300</v>
      </c>
      <c r="M734" t="s">
        <v>290</v>
      </c>
      <c r="N734" s="159" t="s">
        <v>290</v>
      </c>
      <c r="P734" s="18" t="s">
        <v>290</v>
      </c>
      <c r="Q734" s="18" t="s">
        <v>290</v>
      </c>
      <c r="S734" t="s">
        <v>290</v>
      </c>
      <c r="T734" t="s">
        <v>290</v>
      </c>
      <c r="V734" t="s">
        <v>290</v>
      </c>
      <c r="X734" s="158" t="s">
        <v>822</v>
      </c>
      <c r="Y734" s="11">
        <v>14</v>
      </c>
      <c r="Z734">
        <v>40</v>
      </c>
      <c r="AA734" t="s">
        <v>300</v>
      </c>
      <c r="AB734" s="21" t="s">
        <v>290</v>
      </c>
      <c r="AC734" s="11">
        <v>14</v>
      </c>
      <c r="AD734" s="13">
        <v>13.125999999999999</v>
      </c>
      <c r="AE734" s="11">
        <v>0.437</v>
      </c>
      <c r="AF734" t="s">
        <v>290</v>
      </c>
      <c r="AG734">
        <v>40</v>
      </c>
      <c r="AH734" s="21" t="s">
        <v>290</v>
      </c>
      <c r="AI734" s="1" t="s">
        <v>300</v>
      </c>
      <c r="AJ734" t="s">
        <v>290</v>
      </c>
      <c r="AK734" s="159" t="s">
        <v>290</v>
      </c>
      <c r="CO734" t="s">
        <v>4552</v>
      </c>
      <c r="CP734">
        <v>8.25</v>
      </c>
      <c r="CR734" t="s">
        <v>5934</v>
      </c>
      <c r="CS734" s="16" t="s">
        <v>290</v>
      </c>
      <c r="CT734" s="14">
        <v>900</v>
      </c>
      <c r="CU734" s="14">
        <v>16</v>
      </c>
      <c r="CV734" s="98">
        <v>18</v>
      </c>
      <c r="CW734" s="98" t="s">
        <v>5800</v>
      </c>
      <c r="CX734" s="103">
        <v>16</v>
      </c>
      <c r="CY734" s="11">
        <v>20</v>
      </c>
      <c r="CZ734" s="42">
        <v>2</v>
      </c>
      <c r="DA734" s="107">
        <v>900</v>
      </c>
      <c r="DB734" s="18">
        <v>27.75</v>
      </c>
      <c r="DC734" s="18">
        <v>3.5</v>
      </c>
      <c r="DD734" s="18">
        <v>18.5</v>
      </c>
      <c r="DE734" s="11">
        <v>1.625</v>
      </c>
      <c r="DF734" s="11">
        <v>20</v>
      </c>
      <c r="DG734" s="11">
        <v>1.75</v>
      </c>
      <c r="DH734" s="11">
        <v>24.25</v>
      </c>
      <c r="DI734" s="42">
        <v>18</v>
      </c>
      <c r="DJ734" s="11" t="s">
        <v>174</v>
      </c>
      <c r="DK734" s="43" t="s">
        <v>5296</v>
      </c>
      <c r="DL734" s="90" t="s">
        <v>3796</v>
      </c>
      <c r="DM734" s="18">
        <v>0</v>
      </c>
      <c r="DN734" s="18" t="s">
        <v>5801</v>
      </c>
      <c r="DO734" t="s">
        <v>5108</v>
      </c>
      <c r="DP734">
        <v>16776960</v>
      </c>
      <c r="DQ734" t="s">
        <v>5799</v>
      </c>
      <c r="DR734" s="16" t="s">
        <v>290</v>
      </c>
    </row>
    <row r="735" spans="1:122" x14ac:dyDescent="0.35">
      <c r="A735" s="158" t="s">
        <v>6756</v>
      </c>
      <c r="B735" s="11">
        <v>14</v>
      </c>
      <c r="C735" t="s">
        <v>6422</v>
      </c>
      <c r="D735" t="s">
        <v>300</v>
      </c>
      <c r="E735" s="21" t="s">
        <v>290</v>
      </c>
      <c r="F735" s="11">
        <v>14</v>
      </c>
      <c r="G735" s="12">
        <v>13.25</v>
      </c>
      <c r="H735" s="11">
        <v>0.375</v>
      </c>
      <c r="I735" t="s">
        <v>6422</v>
      </c>
      <c r="J735">
        <v>1</v>
      </c>
      <c r="K735" s="21" t="s">
        <v>290</v>
      </c>
      <c r="L735" s="1" t="s">
        <v>300</v>
      </c>
      <c r="M735" t="s">
        <v>290</v>
      </c>
      <c r="N735" s="159" t="s">
        <v>290</v>
      </c>
      <c r="P735" s="18" t="s">
        <v>290</v>
      </c>
      <c r="Q735" s="18" t="s">
        <v>290</v>
      </c>
      <c r="S735" t="s">
        <v>290</v>
      </c>
      <c r="T735" t="s">
        <v>290</v>
      </c>
      <c r="V735" t="s">
        <v>290</v>
      </c>
      <c r="X735" s="158" t="s">
        <v>6756</v>
      </c>
      <c r="Y735" s="11">
        <v>14</v>
      </c>
      <c r="Z735" t="s">
        <v>6422</v>
      </c>
      <c r="AA735" t="s">
        <v>300</v>
      </c>
      <c r="AB735" s="21" t="s">
        <v>290</v>
      </c>
      <c r="AC735" s="11">
        <v>14</v>
      </c>
      <c r="AD735" s="12">
        <v>13.25</v>
      </c>
      <c r="AE735" s="11">
        <v>0.375</v>
      </c>
      <c r="AF735" t="s">
        <v>6422</v>
      </c>
      <c r="AG735">
        <v>1</v>
      </c>
      <c r="AH735" s="21" t="s">
        <v>290</v>
      </c>
      <c r="AI735" s="1" t="s">
        <v>300</v>
      </c>
      <c r="AJ735" t="s">
        <v>290</v>
      </c>
      <c r="AK735" s="159" t="s">
        <v>290</v>
      </c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51"/>
      <c r="CO735" t="s">
        <v>4553</v>
      </c>
      <c r="CP735">
        <v>8.25</v>
      </c>
      <c r="CR735" t="s">
        <v>5935</v>
      </c>
      <c r="CS735" s="16" t="s">
        <v>290</v>
      </c>
      <c r="CT735" s="49">
        <v>900</v>
      </c>
      <c r="CU735" s="49">
        <v>16</v>
      </c>
      <c r="CV735" s="99">
        <v>20</v>
      </c>
      <c r="CW735" s="99" t="s">
        <v>5800</v>
      </c>
      <c r="CX735" s="105">
        <v>16</v>
      </c>
      <c r="CY735" s="2">
        <v>20</v>
      </c>
      <c r="CZ735" s="50">
        <v>2</v>
      </c>
      <c r="DA735" s="107">
        <v>900</v>
      </c>
      <c r="DB735" s="51">
        <v>27.75</v>
      </c>
      <c r="DC735" s="51">
        <v>3.5</v>
      </c>
      <c r="DD735" s="51">
        <v>18.5</v>
      </c>
      <c r="DE735" s="2">
        <v>1.625</v>
      </c>
      <c r="DF735" s="2">
        <v>20</v>
      </c>
      <c r="DG735" s="2">
        <v>1.75</v>
      </c>
      <c r="DH735" s="2">
        <v>24.25</v>
      </c>
      <c r="DI735" s="50">
        <v>18</v>
      </c>
      <c r="DJ735" s="2" t="s">
        <v>174</v>
      </c>
      <c r="DK735" s="43" t="s">
        <v>5296</v>
      </c>
      <c r="DL735" s="90" t="s">
        <v>3796</v>
      </c>
      <c r="DM735" s="18">
        <v>0</v>
      </c>
      <c r="DN735" s="18" t="s">
        <v>5801</v>
      </c>
      <c r="DO735" t="s">
        <v>5108</v>
      </c>
      <c r="DP735">
        <v>16776960</v>
      </c>
      <c r="DQ735" t="s">
        <v>5799</v>
      </c>
      <c r="DR735" s="16" t="s">
        <v>290</v>
      </c>
    </row>
    <row r="736" spans="1:122" x14ac:dyDescent="0.35">
      <c r="A736" s="158" t="s">
        <v>823</v>
      </c>
      <c r="B736" s="11">
        <v>14</v>
      </c>
      <c r="C736">
        <v>60</v>
      </c>
      <c r="D736" t="s">
        <v>300</v>
      </c>
      <c r="E736" s="21" t="s">
        <v>290</v>
      </c>
      <c r="F736" s="11">
        <v>14</v>
      </c>
      <c r="G736" s="13">
        <v>12.811999999999999</v>
      </c>
      <c r="H736" s="11">
        <v>0.59399999999999997</v>
      </c>
      <c r="I736" t="s">
        <v>290</v>
      </c>
      <c r="J736">
        <v>60</v>
      </c>
      <c r="K736" s="21" t="s">
        <v>290</v>
      </c>
      <c r="L736" s="1" t="s">
        <v>300</v>
      </c>
      <c r="M736" t="s">
        <v>290</v>
      </c>
      <c r="N736" s="159" t="s">
        <v>290</v>
      </c>
      <c r="P736" s="18" t="s">
        <v>290</v>
      </c>
      <c r="Q736" s="18" t="s">
        <v>290</v>
      </c>
      <c r="S736" t="s">
        <v>290</v>
      </c>
      <c r="T736" t="s">
        <v>290</v>
      </c>
      <c r="V736" t="s">
        <v>290</v>
      </c>
      <c r="X736" s="158" t="s">
        <v>823</v>
      </c>
      <c r="Y736" s="11">
        <v>14</v>
      </c>
      <c r="Z736">
        <v>60</v>
      </c>
      <c r="AA736" t="s">
        <v>300</v>
      </c>
      <c r="AB736" s="21" t="s">
        <v>290</v>
      </c>
      <c r="AC736" s="11">
        <v>14</v>
      </c>
      <c r="AD736" s="13">
        <v>12.811999999999999</v>
      </c>
      <c r="AE736" s="11">
        <v>0.59399999999999997</v>
      </c>
      <c r="AF736" t="s">
        <v>290</v>
      </c>
      <c r="AG736">
        <v>60</v>
      </c>
      <c r="AH736" s="21" t="s">
        <v>290</v>
      </c>
      <c r="AI736" s="1" t="s">
        <v>300</v>
      </c>
      <c r="AJ736" t="s">
        <v>290</v>
      </c>
      <c r="AK736" s="159" t="s">
        <v>290</v>
      </c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C736" s="4"/>
      <c r="CD736" s="51"/>
      <c r="CE736" s="51"/>
      <c r="CF736" s="51"/>
      <c r="CG736" s="51"/>
      <c r="CH736" s="51"/>
      <c r="CI736" s="51"/>
      <c r="CJ736" s="51"/>
      <c r="CK736" s="51"/>
      <c r="CO736" t="s">
        <v>4554</v>
      </c>
      <c r="CP736">
        <v>8.25</v>
      </c>
      <c r="CR736" t="s">
        <v>5936</v>
      </c>
      <c r="CS736" s="16" t="s">
        <v>290</v>
      </c>
      <c r="CT736" s="14">
        <v>900</v>
      </c>
      <c r="CU736" s="14">
        <v>18</v>
      </c>
      <c r="CV736" s="11">
        <v>12</v>
      </c>
      <c r="CW736" s="11" t="s">
        <v>5800</v>
      </c>
      <c r="CX736" s="103">
        <v>18</v>
      </c>
      <c r="CY736" s="11">
        <v>22.25</v>
      </c>
      <c r="CZ736" s="42">
        <v>2.125</v>
      </c>
      <c r="DA736" s="107">
        <v>900</v>
      </c>
      <c r="DB736" s="18">
        <v>31</v>
      </c>
      <c r="DC736" s="18">
        <v>4</v>
      </c>
      <c r="DD736" s="18">
        <v>21</v>
      </c>
      <c r="DE736" s="11">
        <v>1.875</v>
      </c>
      <c r="DF736" s="11">
        <v>20</v>
      </c>
      <c r="DG736" s="11">
        <v>2</v>
      </c>
      <c r="DH736" s="11">
        <v>27</v>
      </c>
      <c r="DI736" s="42">
        <v>18</v>
      </c>
      <c r="DJ736" s="11">
        <v>949</v>
      </c>
      <c r="DK736" s="43" t="s">
        <v>5302</v>
      </c>
      <c r="DL736" s="90" t="s">
        <v>3796</v>
      </c>
      <c r="DM736" s="18">
        <v>0</v>
      </c>
      <c r="DN736" s="18" t="s">
        <v>5801</v>
      </c>
      <c r="DO736" t="s">
        <v>5111</v>
      </c>
      <c r="DP736">
        <v>16711935</v>
      </c>
      <c r="DQ736" t="s">
        <v>5799</v>
      </c>
      <c r="DR736" s="16" t="s">
        <v>290</v>
      </c>
    </row>
    <row r="737" spans="1:122" x14ac:dyDescent="0.35">
      <c r="A737" s="158" t="s">
        <v>824</v>
      </c>
      <c r="B737" s="11">
        <v>14</v>
      </c>
      <c r="C737">
        <v>80</v>
      </c>
      <c r="D737" t="s">
        <v>300</v>
      </c>
      <c r="E737" s="21" t="s">
        <v>290</v>
      </c>
      <c r="F737" s="11">
        <v>14</v>
      </c>
      <c r="G737" s="13">
        <v>12.5</v>
      </c>
      <c r="H737" s="11">
        <v>0.75</v>
      </c>
      <c r="I737" t="s">
        <v>290</v>
      </c>
      <c r="J737">
        <v>80</v>
      </c>
      <c r="K737" s="21" t="s">
        <v>290</v>
      </c>
      <c r="L737" s="1" t="s">
        <v>300</v>
      </c>
      <c r="M737" t="s">
        <v>290</v>
      </c>
      <c r="N737" s="159" t="s">
        <v>290</v>
      </c>
      <c r="P737" s="18" t="s">
        <v>290</v>
      </c>
      <c r="Q737" s="18" t="s">
        <v>290</v>
      </c>
      <c r="S737" t="s">
        <v>290</v>
      </c>
      <c r="T737" t="s">
        <v>290</v>
      </c>
      <c r="V737" t="s">
        <v>290</v>
      </c>
      <c r="X737" s="158" t="s">
        <v>824</v>
      </c>
      <c r="Y737" s="11">
        <v>14</v>
      </c>
      <c r="Z737">
        <v>80</v>
      </c>
      <c r="AA737" t="s">
        <v>300</v>
      </c>
      <c r="AB737" s="21" t="s">
        <v>290</v>
      </c>
      <c r="AC737" s="11">
        <v>14</v>
      </c>
      <c r="AD737" s="13">
        <v>12.5</v>
      </c>
      <c r="AE737" s="11">
        <v>0.75</v>
      </c>
      <c r="AF737" t="s">
        <v>290</v>
      </c>
      <c r="AG737">
        <v>80</v>
      </c>
      <c r="AH737" s="21" t="s">
        <v>290</v>
      </c>
      <c r="AI737" s="1" t="s">
        <v>300</v>
      </c>
      <c r="AJ737" t="s">
        <v>290</v>
      </c>
      <c r="AK737" s="159" t="s">
        <v>290</v>
      </c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4"/>
      <c r="CC737" s="10"/>
      <c r="CD737" s="10"/>
      <c r="CE737" s="10"/>
      <c r="CF737" s="10"/>
      <c r="CG737" s="10"/>
      <c r="CH737" s="10"/>
      <c r="CI737" s="10"/>
      <c r="CJ737" s="10"/>
      <c r="CK737" s="10"/>
      <c r="CO737" t="s">
        <v>4555</v>
      </c>
      <c r="CP737">
        <v>8.25</v>
      </c>
      <c r="CR737" t="s">
        <v>5937</v>
      </c>
      <c r="CS737" s="16" t="s">
        <v>290</v>
      </c>
      <c r="CT737" s="14">
        <v>900</v>
      </c>
      <c r="CU737" s="14">
        <v>18</v>
      </c>
      <c r="CV737" s="98">
        <v>14</v>
      </c>
      <c r="CW737" s="98" t="s">
        <v>5800</v>
      </c>
      <c r="CX737" s="103">
        <v>18</v>
      </c>
      <c r="CY737" s="11">
        <v>22.25</v>
      </c>
      <c r="CZ737" s="42">
        <v>2.125</v>
      </c>
      <c r="DA737" s="107">
        <v>900</v>
      </c>
      <c r="DB737" s="18">
        <v>31</v>
      </c>
      <c r="DC737" s="18">
        <v>4</v>
      </c>
      <c r="DD737" s="18">
        <v>21</v>
      </c>
      <c r="DE737" s="11">
        <v>1.875</v>
      </c>
      <c r="DF737" s="11">
        <v>20</v>
      </c>
      <c r="DG737" s="11">
        <v>2</v>
      </c>
      <c r="DH737" s="11">
        <v>27</v>
      </c>
      <c r="DI737" s="42">
        <v>18</v>
      </c>
      <c r="DJ737" s="11" t="s">
        <v>174</v>
      </c>
      <c r="DK737" s="43" t="s">
        <v>5302</v>
      </c>
      <c r="DL737" s="90" t="s">
        <v>3796</v>
      </c>
      <c r="DM737" s="18">
        <v>0</v>
      </c>
      <c r="DN737" s="18" t="s">
        <v>5801</v>
      </c>
      <c r="DO737" t="s">
        <v>5111</v>
      </c>
      <c r="DP737">
        <v>16711935</v>
      </c>
      <c r="DQ737" t="s">
        <v>5799</v>
      </c>
      <c r="DR737" s="16" t="s">
        <v>290</v>
      </c>
    </row>
    <row r="738" spans="1:122" s="8" customFormat="1" x14ac:dyDescent="0.35">
      <c r="A738" s="158" t="s">
        <v>825</v>
      </c>
      <c r="B738" s="11">
        <v>14</v>
      </c>
      <c r="C738">
        <v>100</v>
      </c>
      <c r="D738" t="s">
        <v>300</v>
      </c>
      <c r="E738" s="21" t="s">
        <v>290</v>
      </c>
      <c r="F738" s="11">
        <v>14</v>
      </c>
      <c r="G738" s="13">
        <v>12.125999999999999</v>
      </c>
      <c r="H738" s="11">
        <v>0.93700000000000006</v>
      </c>
      <c r="I738" t="s">
        <v>290</v>
      </c>
      <c r="J738">
        <v>100</v>
      </c>
      <c r="K738" s="21" t="s">
        <v>290</v>
      </c>
      <c r="L738" s="1" t="s">
        <v>300</v>
      </c>
      <c r="M738" t="s">
        <v>290</v>
      </c>
      <c r="N738" s="159" t="s">
        <v>290</v>
      </c>
      <c r="O738"/>
      <c r="P738" s="18" t="s">
        <v>290</v>
      </c>
      <c r="Q738" s="18" t="s">
        <v>290</v>
      </c>
      <c r="R738" s="18"/>
      <c r="S738" t="s">
        <v>290</v>
      </c>
      <c r="T738" t="s">
        <v>290</v>
      </c>
      <c r="U738"/>
      <c r="V738" t="s">
        <v>290</v>
      </c>
      <c r="W738"/>
      <c r="X738" s="158" t="s">
        <v>825</v>
      </c>
      <c r="Y738" s="11">
        <v>14</v>
      </c>
      <c r="Z738">
        <v>100</v>
      </c>
      <c r="AA738" t="s">
        <v>300</v>
      </c>
      <c r="AB738" s="21" t="s">
        <v>290</v>
      </c>
      <c r="AC738" s="11">
        <v>14</v>
      </c>
      <c r="AD738" s="13">
        <v>12.125999999999999</v>
      </c>
      <c r="AE738" s="11">
        <v>0.93700000000000006</v>
      </c>
      <c r="AF738" t="s">
        <v>290</v>
      </c>
      <c r="AG738">
        <v>100</v>
      </c>
      <c r="AH738" s="21" t="s">
        <v>290</v>
      </c>
      <c r="AI738" s="1" t="s">
        <v>300</v>
      </c>
      <c r="AJ738" t="s">
        <v>290</v>
      </c>
      <c r="AK738" s="159" t="s">
        <v>290</v>
      </c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4"/>
      <c r="CC738" s="11"/>
      <c r="CD738" s="14"/>
      <c r="CE738" s="14"/>
      <c r="CF738" s="14"/>
      <c r="CG738" s="14"/>
      <c r="CH738" s="14"/>
      <c r="CI738" s="14"/>
      <c r="CJ738" s="14"/>
      <c r="CK738" s="14"/>
      <c r="CO738" s="11" t="s">
        <v>4556</v>
      </c>
      <c r="CP738" s="11">
        <v>8.25</v>
      </c>
      <c r="CR738" t="s">
        <v>5938</v>
      </c>
      <c r="CS738" s="16" t="s">
        <v>290</v>
      </c>
      <c r="CT738" s="14">
        <v>900</v>
      </c>
      <c r="CU738" s="14">
        <v>18</v>
      </c>
      <c r="CV738" s="98">
        <v>16</v>
      </c>
      <c r="CW738" s="98" t="s">
        <v>5800</v>
      </c>
      <c r="CX738" s="103">
        <v>18</v>
      </c>
      <c r="CY738" s="11">
        <v>22.25</v>
      </c>
      <c r="CZ738" s="42">
        <v>2.125</v>
      </c>
      <c r="DA738" s="107">
        <v>900</v>
      </c>
      <c r="DB738" s="18">
        <v>31</v>
      </c>
      <c r="DC738" s="18">
        <v>4</v>
      </c>
      <c r="DD738" s="18">
        <v>21</v>
      </c>
      <c r="DE738" s="11">
        <v>1.875</v>
      </c>
      <c r="DF738" s="11">
        <v>20</v>
      </c>
      <c r="DG738" s="11">
        <v>2</v>
      </c>
      <c r="DH738" s="11">
        <v>27</v>
      </c>
      <c r="DI738" s="42">
        <v>18</v>
      </c>
      <c r="DJ738" s="11" t="s">
        <v>174</v>
      </c>
      <c r="DK738" s="43" t="s">
        <v>5302</v>
      </c>
      <c r="DL738" s="90" t="s">
        <v>3796</v>
      </c>
      <c r="DM738" s="18">
        <v>0</v>
      </c>
      <c r="DN738" s="18" t="s">
        <v>5801</v>
      </c>
      <c r="DO738" t="s">
        <v>5111</v>
      </c>
      <c r="DP738">
        <v>16711935</v>
      </c>
      <c r="DQ738" t="s">
        <v>5799</v>
      </c>
      <c r="DR738" s="16" t="s">
        <v>290</v>
      </c>
    </row>
    <row r="739" spans="1:122" s="11" customFormat="1" x14ac:dyDescent="0.35">
      <c r="A739" s="158" t="s">
        <v>826</v>
      </c>
      <c r="B739" s="11">
        <v>14</v>
      </c>
      <c r="C739">
        <v>120</v>
      </c>
      <c r="D739" t="s">
        <v>300</v>
      </c>
      <c r="E739" s="21" t="s">
        <v>290</v>
      </c>
      <c r="F739" s="11">
        <v>14</v>
      </c>
      <c r="G739" s="13">
        <v>11.814</v>
      </c>
      <c r="H739" s="11">
        <v>1.093</v>
      </c>
      <c r="I739" t="s">
        <v>290</v>
      </c>
      <c r="J739">
        <v>120</v>
      </c>
      <c r="K739" s="21" t="s">
        <v>290</v>
      </c>
      <c r="L739" s="1" t="s">
        <v>300</v>
      </c>
      <c r="M739" t="s">
        <v>290</v>
      </c>
      <c r="N739" s="159" t="s">
        <v>290</v>
      </c>
      <c r="O739"/>
      <c r="P739" s="18" t="s">
        <v>290</v>
      </c>
      <c r="Q739" s="18" t="s">
        <v>290</v>
      </c>
      <c r="R739" s="18"/>
      <c r="S739" t="s">
        <v>290</v>
      </c>
      <c r="T739" t="s">
        <v>290</v>
      </c>
      <c r="U739"/>
      <c r="V739" t="s">
        <v>290</v>
      </c>
      <c r="W739"/>
      <c r="X739" s="158" t="s">
        <v>826</v>
      </c>
      <c r="Y739" s="11">
        <v>14</v>
      </c>
      <c r="Z739">
        <v>120</v>
      </c>
      <c r="AA739" t="s">
        <v>300</v>
      </c>
      <c r="AB739" s="21" t="s">
        <v>290</v>
      </c>
      <c r="AC739" s="11">
        <v>14</v>
      </c>
      <c r="AD739" s="13">
        <v>11.814</v>
      </c>
      <c r="AE739" s="11">
        <v>1.093</v>
      </c>
      <c r="AF739" t="s">
        <v>290</v>
      </c>
      <c r="AG739">
        <v>120</v>
      </c>
      <c r="AH739" s="21" t="s">
        <v>290</v>
      </c>
      <c r="AI739" s="1" t="s">
        <v>300</v>
      </c>
      <c r="AJ739" t="s">
        <v>290</v>
      </c>
      <c r="AK739" s="159" t="s">
        <v>290</v>
      </c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CA739" s="14"/>
      <c r="CD739" s="14"/>
      <c r="CE739" s="14"/>
      <c r="CF739" s="14"/>
      <c r="CG739" s="14"/>
      <c r="CH739" s="14"/>
      <c r="CI739" s="14"/>
      <c r="CJ739" s="14"/>
      <c r="CK739" s="14"/>
      <c r="CO739" s="11" t="s">
        <v>4557</v>
      </c>
      <c r="CP739" s="11">
        <v>8.25</v>
      </c>
      <c r="CR739" t="s">
        <v>5939</v>
      </c>
      <c r="CS739" s="16" t="s">
        <v>290</v>
      </c>
      <c r="CT739" s="14">
        <v>900</v>
      </c>
      <c r="CU739" s="14">
        <v>18</v>
      </c>
      <c r="CV739" s="98">
        <v>18</v>
      </c>
      <c r="CW739" s="98" t="s">
        <v>5800</v>
      </c>
      <c r="CX739" s="103">
        <v>18</v>
      </c>
      <c r="CY739" s="11">
        <v>22.25</v>
      </c>
      <c r="CZ739" s="42">
        <v>2.125</v>
      </c>
      <c r="DA739" s="107">
        <v>900</v>
      </c>
      <c r="DB739" s="18">
        <v>31</v>
      </c>
      <c r="DC739" s="18">
        <v>4</v>
      </c>
      <c r="DD739" s="18">
        <v>21</v>
      </c>
      <c r="DE739" s="11">
        <v>1.875</v>
      </c>
      <c r="DF739" s="11">
        <v>20</v>
      </c>
      <c r="DG739" s="11">
        <v>2</v>
      </c>
      <c r="DH739" s="11">
        <v>27</v>
      </c>
      <c r="DI739" s="42">
        <v>18</v>
      </c>
      <c r="DJ739" s="11" t="s">
        <v>174</v>
      </c>
      <c r="DK739" s="43" t="s">
        <v>5302</v>
      </c>
      <c r="DL739" s="90" t="s">
        <v>3796</v>
      </c>
      <c r="DM739" s="18">
        <v>0</v>
      </c>
      <c r="DN739" s="18" t="s">
        <v>5801</v>
      </c>
      <c r="DO739" t="s">
        <v>5111</v>
      </c>
      <c r="DP739">
        <v>16711935</v>
      </c>
      <c r="DQ739" t="s">
        <v>5799</v>
      </c>
      <c r="DR739" s="16" t="s">
        <v>290</v>
      </c>
    </row>
    <row r="740" spans="1:122" s="11" customFormat="1" x14ac:dyDescent="0.35">
      <c r="A740" s="158" t="s">
        <v>827</v>
      </c>
      <c r="B740" s="11">
        <v>14</v>
      </c>
      <c r="C740">
        <v>140</v>
      </c>
      <c r="D740" t="s">
        <v>300</v>
      </c>
      <c r="E740" s="21" t="s">
        <v>290</v>
      </c>
      <c r="F740" s="11">
        <v>14</v>
      </c>
      <c r="G740" s="13">
        <v>11.5</v>
      </c>
      <c r="H740" s="11">
        <v>1.25</v>
      </c>
      <c r="I740" t="s">
        <v>290</v>
      </c>
      <c r="J740">
        <v>140</v>
      </c>
      <c r="K740" s="21" t="s">
        <v>290</v>
      </c>
      <c r="L740" s="1" t="s">
        <v>300</v>
      </c>
      <c r="M740" t="s">
        <v>290</v>
      </c>
      <c r="N740" s="159" t="s">
        <v>290</v>
      </c>
      <c r="O740"/>
      <c r="P740" s="18" t="s">
        <v>290</v>
      </c>
      <c r="Q740" s="18" t="s">
        <v>290</v>
      </c>
      <c r="R740" s="18"/>
      <c r="S740" t="s">
        <v>290</v>
      </c>
      <c r="T740" t="s">
        <v>290</v>
      </c>
      <c r="U740"/>
      <c r="V740" t="s">
        <v>290</v>
      </c>
      <c r="W740"/>
      <c r="X740" s="158" t="s">
        <v>827</v>
      </c>
      <c r="Y740" s="11">
        <v>14</v>
      </c>
      <c r="Z740">
        <v>140</v>
      </c>
      <c r="AA740" t="s">
        <v>300</v>
      </c>
      <c r="AB740" s="21" t="s">
        <v>290</v>
      </c>
      <c r="AC740" s="11">
        <v>14</v>
      </c>
      <c r="AD740" s="13">
        <v>11.5</v>
      </c>
      <c r="AE740" s="11">
        <v>1.25</v>
      </c>
      <c r="AF740" t="s">
        <v>290</v>
      </c>
      <c r="AG740">
        <v>140</v>
      </c>
      <c r="AH740" s="21" t="s">
        <v>290</v>
      </c>
      <c r="AI740" s="1" t="s">
        <v>300</v>
      </c>
      <c r="AJ740" t="s">
        <v>290</v>
      </c>
      <c r="AK740" s="159" t="s">
        <v>290</v>
      </c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 s="18"/>
      <c r="CD740" s="14"/>
      <c r="CE740" s="14"/>
      <c r="CF740" s="14"/>
      <c r="CG740" s="14"/>
      <c r="CH740" s="14"/>
      <c r="CI740" s="14"/>
      <c r="CJ740" s="14"/>
      <c r="CK740" s="14"/>
      <c r="CO740" s="11" t="s">
        <v>4558</v>
      </c>
      <c r="CP740" s="11">
        <v>8.25</v>
      </c>
      <c r="CR740" t="s">
        <v>5940</v>
      </c>
      <c r="CS740" s="16" t="s">
        <v>290</v>
      </c>
      <c r="CT740" s="49">
        <v>900</v>
      </c>
      <c r="CU740" s="49">
        <v>18</v>
      </c>
      <c r="CV740" s="99">
        <v>20</v>
      </c>
      <c r="CW740" s="99" t="s">
        <v>5800</v>
      </c>
      <c r="CX740" s="105">
        <v>18</v>
      </c>
      <c r="CY740" s="2">
        <v>22.25</v>
      </c>
      <c r="CZ740" s="50">
        <v>2.125</v>
      </c>
      <c r="DA740" s="107">
        <v>900</v>
      </c>
      <c r="DB740" s="51">
        <v>31</v>
      </c>
      <c r="DC740" s="51">
        <v>4</v>
      </c>
      <c r="DD740" s="51">
        <v>21</v>
      </c>
      <c r="DE740" s="2">
        <v>1.875</v>
      </c>
      <c r="DF740" s="2">
        <v>20</v>
      </c>
      <c r="DG740" s="2">
        <v>2</v>
      </c>
      <c r="DH740" s="2">
        <v>27</v>
      </c>
      <c r="DI740" s="50">
        <v>18</v>
      </c>
      <c r="DJ740" s="2" t="s">
        <v>174</v>
      </c>
      <c r="DK740" s="43" t="s">
        <v>5302</v>
      </c>
      <c r="DL740" s="90" t="s">
        <v>3796</v>
      </c>
      <c r="DM740" s="18">
        <v>0</v>
      </c>
      <c r="DN740" s="18" t="s">
        <v>5801</v>
      </c>
      <c r="DO740" t="s">
        <v>5111</v>
      </c>
      <c r="DP740">
        <v>16711935</v>
      </c>
      <c r="DQ740" t="s">
        <v>5799</v>
      </c>
      <c r="DR740" s="16" t="s">
        <v>290</v>
      </c>
    </row>
    <row r="741" spans="1:122" s="11" customFormat="1" x14ac:dyDescent="0.35">
      <c r="A741" s="158" t="s">
        <v>828</v>
      </c>
      <c r="B741" s="11">
        <v>14</v>
      </c>
      <c r="C741" s="11">
        <v>160</v>
      </c>
      <c r="D741" t="s">
        <v>300</v>
      </c>
      <c r="E741" s="21" t="s">
        <v>290</v>
      </c>
      <c r="F741" s="11">
        <v>14</v>
      </c>
      <c r="G741" s="13">
        <v>11.188000000000001</v>
      </c>
      <c r="H741" s="11">
        <v>1.4059999999999999</v>
      </c>
      <c r="I741" t="s">
        <v>290</v>
      </c>
      <c r="J741" s="11">
        <v>160</v>
      </c>
      <c r="K741" s="21" t="s">
        <v>290</v>
      </c>
      <c r="L741" s="1" t="s">
        <v>300</v>
      </c>
      <c r="M741" t="s">
        <v>290</v>
      </c>
      <c r="N741" s="159" t="s">
        <v>290</v>
      </c>
      <c r="O741"/>
      <c r="P741" s="18" t="s">
        <v>290</v>
      </c>
      <c r="Q741" s="18" t="s">
        <v>290</v>
      </c>
      <c r="R741" s="18"/>
      <c r="S741" t="s">
        <v>290</v>
      </c>
      <c r="T741" t="s">
        <v>290</v>
      </c>
      <c r="U741"/>
      <c r="V741" t="s">
        <v>290</v>
      </c>
      <c r="W741"/>
      <c r="X741" s="158" t="s">
        <v>828</v>
      </c>
      <c r="Y741" s="11">
        <v>14</v>
      </c>
      <c r="Z741" s="11">
        <v>160</v>
      </c>
      <c r="AA741" t="s">
        <v>300</v>
      </c>
      <c r="AB741" s="21" t="s">
        <v>290</v>
      </c>
      <c r="AC741" s="11">
        <v>14</v>
      </c>
      <c r="AD741" s="13">
        <v>11.188000000000001</v>
      </c>
      <c r="AE741" s="11">
        <v>1.4059999999999999</v>
      </c>
      <c r="AF741" t="s">
        <v>290</v>
      </c>
      <c r="AG741" s="11">
        <v>160</v>
      </c>
      <c r="AH741" s="21" t="s">
        <v>290</v>
      </c>
      <c r="AI741" s="1" t="s">
        <v>300</v>
      </c>
      <c r="AJ741" t="s">
        <v>290</v>
      </c>
      <c r="AK741" s="159" t="s">
        <v>290</v>
      </c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51"/>
      <c r="CC741"/>
      <c r="CD741" s="18"/>
      <c r="CE741" s="18"/>
      <c r="CF741" s="18"/>
      <c r="CG741" s="18"/>
      <c r="CH741" s="18"/>
      <c r="CI741" s="18"/>
      <c r="CJ741" s="18"/>
      <c r="CK741" s="18"/>
      <c r="CO741" s="11" t="s">
        <v>4559</v>
      </c>
      <c r="CP741" s="11">
        <v>8.25</v>
      </c>
      <c r="CR741" t="s">
        <v>5941</v>
      </c>
      <c r="CS741" s="16" t="s">
        <v>290</v>
      </c>
      <c r="CT741" s="14">
        <v>900</v>
      </c>
      <c r="CU741" s="14">
        <v>20</v>
      </c>
      <c r="CV741" s="11">
        <v>12</v>
      </c>
      <c r="CW741" s="11" t="s">
        <v>5800</v>
      </c>
      <c r="CX741" s="103">
        <v>20</v>
      </c>
      <c r="CY741" s="11">
        <v>24.5</v>
      </c>
      <c r="CZ741" s="42">
        <v>2.25</v>
      </c>
      <c r="DA741" s="107">
        <v>900</v>
      </c>
      <c r="DB741" s="18">
        <v>33.75</v>
      </c>
      <c r="DC741" s="18">
        <v>4.25</v>
      </c>
      <c r="DD741" s="18">
        <v>23</v>
      </c>
      <c r="DE741" s="11">
        <v>2</v>
      </c>
      <c r="DF741" s="11">
        <v>20</v>
      </c>
      <c r="DG741" s="11">
        <v>2.125</v>
      </c>
      <c r="DH741" s="11">
        <v>29.5</v>
      </c>
      <c r="DI741" s="42">
        <v>18</v>
      </c>
      <c r="DJ741" s="11">
        <v>1040</v>
      </c>
      <c r="DK741" s="43" t="s">
        <v>5308</v>
      </c>
      <c r="DL741" s="90" t="s">
        <v>3796</v>
      </c>
      <c r="DM741" s="18">
        <v>0</v>
      </c>
      <c r="DN741" s="18" t="s">
        <v>5801</v>
      </c>
      <c r="DO741" t="s">
        <v>5114</v>
      </c>
      <c r="DP741">
        <v>16744703</v>
      </c>
      <c r="DQ741" t="s">
        <v>5799</v>
      </c>
      <c r="DR741" s="16" t="s">
        <v>290</v>
      </c>
    </row>
    <row r="742" spans="1:122" x14ac:dyDescent="0.35">
      <c r="A742" s="160" t="s">
        <v>829</v>
      </c>
      <c r="B742" s="2">
        <v>14</v>
      </c>
      <c r="C742" s="2" t="s">
        <v>272</v>
      </c>
      <c r="D742" s="4" t="s">
        <v>300</v>
      </c>
      <c r="E742" s="22" t="s">
        <v>290</v>
      </c>
      <c r="F742" s="2">
        <v>14</v>
      </c>
      <c r="G742" s="5">
        <v>13</v>
      </c>
      <c r="H742" s="2">
        <v>0.5</v>
      </c>
      <c r="I742" s="4" t="s">
        <v>272</v>
      </c>
      <c r="J742" s="2">
        <v>2</v>
      </c>
      <c r="K742" s="22" t="s">
        <v>290</v>
      </c>
      <c r="L742" s="6" t="s">
        <v>300</v>
      </c>
      <c r="M742" s="4" t="s">
        <v>290</v>
      </c>
      <c r="N742" s="161" t="s">
        <v>290</v>
      </c>
      <c r="P742" s="18" t="s">
        <v>290</v>
      </c>
      <c r="Q742" s="18" t="s">
        <v>290</v>
      </c>
      <c r="S742" t="s">
        <v>290</v>
      </c>
      <c r="T742" t="s">
        <v>290</v>
      </c>
      <c r="V742" t="s">
        <v>290</v>
      </c>
      <c r="X742" s="160" t="s">
        <v>829</v>
      </c>
      <c r="Y742" s="2">
        <v>14</v>
      </c>
      <c r="Z742" s="2" t="s">
        <v>272</v>
      </c>
      <c r="AA742" s="4" t="s">
        <v>300</v>
      </c>
      <c r="AB742" s="22" t="s">
        <v>290</v>
      </c>
      <c r="AC742" s="2">
        <v>14</v>
      </c>
      <c r="AD742" s="5">
        <v>13</v>
      </c>
      <c r="AE742" s="2">
        <v>0.5</v>
      </c>
      <c r="AF742" s="4" t="s">
        <v>272</v>
      </c>
      <c r="AG742" s="2">
        <v>2</v>
      </c>
      <c r="AH742" s="22" t="s">
        <v>290</v>
      </c>
      <c r="AI742" s="6" t="s">
        <v>300</v>
      </c>
      <c r="AJ742" s="4" t="s">
        <v>290</v>
      </c>
      <c r="AK742" s="161" t="s">
        <v>290</v>
      </c>
      <c r="CC742" s="4"/>
      <c r="CD742" s="51"/>
      <c r="CE742" s="51"/>
      <c r="CF742" s="51"/>
      <c r="CG742" s="51"/>
      <c r="CH742" s="51"/>
      <c r="CI742" s="51"/>
      <c r="CJ742" s="51"/>
      <c r="CK742" s="51"/>
      <c r="CO742" t="s">
        <v>4560</v>
      </c>
      <c r="CP742">
        <v>8.25</v>
      </c>
      <c r="CR742" t="s">
        <v>5942</v>
      </c>
      <c r="CS742" s="16" t="s">
        <v>290</v>
      </c>
      <c r="CT742" s="14">
        <v>900</v>
      </c>
      <c r="CU742" s="14">
        <v>20</v>
      </c>
      <c r="CV742" s="98">
        <v>14</v>
      </c>
      <c r="CW742" s="98" t="s">
        <v>5800</v>
      </c>
      <c r="CX742" s="103">
        <v>20</v>
      </c>
      <c r="CY742" s="11">
        <v>24.5</v>
      </c>
      <c r="CZ742" s="42">
        <v>2.25</v>
      </c>
      <c r="DA742" s="107">
        <v>900</v>
      </c>
      <c r="DB742" s="18">
        <v>33.75</v>
      </c>
      <c r="DC742" s="18">
        <v>4.25</v>
      </c>
      <c r="DD742" s="18">
        <v>23</v>
      </c>
      <c r="DE742" s="11">
        <v>2</v>
      </c>
      <c r="DF742" s="11">
        <v>20</v>
      </c>
      <c r="DG742" s="11">
        <v>2.125</v>
      </c>
      <c r="DH742" s="11">
        <v>29.5</v>
      </c>
      <c r="DI742" s="42">
        <v>18</v>
      </c>
      <c r="DJ742" s="11" t="s">
        <v>174</v>
      </c>
      <c r="DK742" s="43" t="s">
        <v>5308</v>
      </c>
      <c r="DL742" s="90" t="s">
        <v>3796</v>
      </c>
      <c r="DM742" s="18">
        <v>0</v>
      </c>
      <c r="DN742" s="18" t="s">
        <v>5801</v>
      </c>
      <c r="DO742" t="s">
        <v>5114</v>
      </c>
      <c r="DP742">
        <v>16744703</v>
      </c>
      <c r="DQ742" t="s">
        <v>5799</v>
      </c>
      <c r="DR742" s="16" t="s">
        <v>290</v>
      </c>
    </row>
    <row r="743" spans="1:122" x14ac:dyDescent="0.35">
      <c r="A743" s="156" t="s">
        <v>830</v>
      </c>
      <c r="B743" s="11">
        <v>16</v>
      </c>
      <c r="C743" s="11">
        <v>10</v>
      </c>
      <c r="D743" t="s">
        <v>300</v>
      </c>
      <c r="E743" s="21" t="s">
        <v>290</v>
      </c>
      <c r="F743" s="11">
        <v>16</v>
      </c>
      <c r="G743" s="13">
        <v>15.5</v>
      </c>
      <c r="H743" s="11">
        <v>0.25</v>
      </c>
      <c r="I743" t="s">
        <v>290</v>
      </c>
      <c r="J743" s="11">
        <v>10</v>
      </c>
      <c r="K743" s="21" t="s">
        <v>290</v>
      </c>
      <c r="L743" s="11" t="s">
        <v>300</v>
      </c>
      <c r="M743" t="s">
        <v>290</v>
      </c>
      <c r="N743" s="159" t="s">
        <v>290</v>
      </c>
      <c r="P743" s="18" t="s">
        <v>290</v>
      </c>
      <c r="Q743" s="18" t="s">
        <v>290</v>
      </c>
      <c r="S743" t="s">
        <v>290</v>
      </c>
      <c r="T743" t="s">
        <v>290</v>
      </c>
      <c r="V743" t="s">
        <v>290</v>
      </c>
      <c r="X743" s="156" t="s">
        <v>830</v>
      </c>
      <c r="Y743" s="11">
        <v>16</v>
      </c>
      <c r="Z743" s="11">
        <v>10</v>
      </c>
      <c r="AA743" t="s">
        <v>300</v>
      </c>
      <c r="AB743" s="21" t="s">
        <v>290</v>
      </c>
      <c r="AC743" s="11">
        <v>16</v>
      </c>
      <c r="AD743" s="13">
        <v>15.5</v>
      </c>
      <c r="AE743" s="11">
        <v>0.25</v>
      </c>
      <c r="AF743" t="s">
        <v>290</v>
      </c>
      <c r="AG743" s="11">
        <v>10</v>
      </c>
      <c r="AH743" s="21" t="s">
        <v>290</v>
      </c>
      <c r="AI743" s="11" t="s">
        <v>300</v>
      </c>
      <c r="AJ743" t="s">
        <v>290</v>
      </c>
      <c r="AK743" s="159" t="s">
        <v>290</v>
      </c>
      <c r="CO743" t="s">
        <v>4561</v>
      </c>
      <c r="CP743">
        <v>8.25</v>
      </c>
      <c r="CR743" t="s">
        <v>5943</v>
      </c>
      <c r="CS743" s="16" t="s">
        <v>290</v>
      </c>
      <c r="CT743" s="14">
        <v>900</v>
      </c>
      <c r="CU743" s="14">
        <v>20</v>
      </c>
      <c r="CV743" s="98">
        <v>16</v>
      </c>
      <c r="CW743" s="98" t="s">
        <v>5800</v>
      </c>
      <c r="CX743" s="103">
        <v>20</v>
      </c>
      <c r="CY743" s="11">
        <v>24.5</v>
      </c>
      <c r="CZ743" s="42">
        <v>2.25</v>
      </c>
      <c r="DA743" s="107">
        <v>900</v>
      </c>
      <c r="DB743" s="18">
        <v>33.75</v>
      </c>
      <c r="DC743" s="18">
        <v>4.25</v>
      </c>
      <c r="DD743" s="18">
        <v>23</v>
      </c>
      <c r="DE743" s="11">
        <v>2</v>
      </c>
      <c r="DF743" s="11">
        <v>20</v>
      </c>
      <c r="DG743" s="11">
        <v>2.125</v>
      </c>
      <c r="DH743" s="11">
        <v>29.5</v>
      </c>
      <c r="DI743" s="42">
        <v>18</v>
      </c>
      <c r="DJ743" s="11" t="s">
        <v>174</v>
      </c>
      <c r="DK743" s="43" t="s">
        <v>5308</v>
      </c>
      <c r="DL743" s="90" t="s">
        <v>3796</v>
      </c>
      <c r="DM743" s="18">
        <v>0</v>
      </c>
      <c r="DN743" s="18" t="s">
        <v>5801</v>
      </c>
      <c r="DO743" t="s">
        <v>5114</v>
      </c>
      <c r="DP743">
        <v>16744703</v>
      </c>
      <c r="DQ743" t="s">
        <v>5799</v>
      </c>
      <c r="DR743" s="16" t="s">
        <v>290</v>
      </c>
    </row>
    <row r="744" spans="1:122" x14ac:dyDescent="0.35">
      <c r="A744" s="158" t="s">
        <v>831</v>
      </c>
      <c r="B744" s="11">
        <v>16</v>
      </c>
      <c r="C744" s="11">
        <v>20</v>
      </c>
      <c r="D744" t="s">
        <v>300</v>
      </c>
      <c r="E744" s="21" t="s">
        <v>290</v>
      </c>
      <c r="F744" s="11">
        <v>16</v>
      </c>
      <c r="G744" s="13">
        <v>15.375999999999999</v>
      </c>
      <c r="H744" s="11">
        <v>0.312</v>
      </c>
      <c r="I744" t="s">
        <v>290</v>
      </c>
      <c r="J744" s="11">
        <v>20</v>
      </c>
      <c r="K744" s="21" t="s">
        <v>290</v>
      </c>
      <c r="L744" s="1" t="s">
        <v>300</v>
      </c>
      <c r="M744" t="s">
        <v>290</v>
      </c>
      <c r="N744" s="159" t="s">
        <v>290</v>
      </c>
      <c r="P744" s="18" t="s">
        <v>290</v>
      </c>
      <c r="Q744" s="18" t="s">
        <v>290</v>
      </c>
      <c r="S744" t="s">
        <v>290</v>
      </c>
      <c r="T744" t="s">
        <v>290</v>
      </c>
      <c r="V744" t="s">
        <v>290</v>
      </c>
      <c r="X744" s="158" t="s">
        <v>831</v>
      </c>
      <c r="Y744" s="11">
        <v>16</v>
      </c>
      <c r="Z744" s="11">
        <v>20</v>
      </c>
      <c r="AA744" t="s">
        <v>300</v>
      </c>
      <c r="AB744" s="21" t="s">
        <v>290</v>
      </c>
      <c r="AC744" s="11">
        <v>16</v>
      </c>
      <c r="AD744" s="13">
        <v>15.375999999999999</v>
      </c>
      <c r="AE744" s="11">
        <v>0.312</v>
      </c>
      <c r="AF744" t="s">
        <v>290</v>
      </c>
      <c r="AG744" s="11">
        <v>20</v>
      </c>
      <c r="AH744" s="21" t="s">
        <v>290</v>
      </c>
      <c r="AI744" s="1" t="s">
        <v>300</v>
      </c>
      <c r="AJ744" t="s">
        <v>290</v>
      </c>
      <c r="AK744" s="159" t="s">
        <v>290</v>
      </c>
      <c r="CO744" t="s">
        <v>4562</v>
      </c>
      <c r="CP744">
        <v>2.63</v>
      </c>
      <c r="CR744" t="s">
        <v>5944</v>
      </c>
      <c r="CS744" s="16" t="s">
        <v>290</v>
      </c>
      <c r="CT744" s="14">
        <v>900</v>
      </c>
      <c r="CU744" s="14">
        <v>20</v>
      </c>
      <c r="CV744" s="98">
        <v>18</v>
      </c>
      <c r="CW744" s="98" t="s">
        <v>5800</v>
      </c>
      <c r="CX744" s="103">
        <v>20</v>
      </c>
      <c r="CY744" s="11">
        <v>24.5</v>
      </c>
      <c r="CZ744" s="42">
        <v>2.25</v>
      </c>
      <c r="DA744" s="107">
        <v>900</v>
      </c>
      <c r="DB744" s="18">
        <v>33.75</v>
      </c>
      <c r="DC744" s="18">
        <v>4.25</v>
      </c>
      <c r="DD744" s="18">
        <v>23</v>
      </c>
      <c r="DE744" s="11">
        <v>2</v>
      </c>
      <c r="DF744" s="11">
        <v>20</v>
      </c>
      <c r="DG744" s="11">
        <v>2.125</v>
      </c>
      <c r="DH744" s="11">
        <v>29.5</v>
      </c>
      <c r="DI744" s="42">
        <v>18</v>
      </c>
      <c r="DJ744" s="11" t="s">
        <v>174</v>
      </c>
      <c r="DK744" s="43" t="s">
        <v>5308</v>
      </c>
      <c r="DL744" s="90" t="s">
        <v>3796</v>
      </c>
      <c r="DM744" s="18">
        <v>0</v>
      </c>
      <c r="DN744" s="18" t="s">
        <v>5801</v>
      </c>
      <c r="DO744" t="s">
        <v>5114</v>
      </c>
      <c r="DP744">
        <v>16744703</v>
      </c>
      <c r="DQ744" t="s">
        <v>5799</v>
      </c>
      <c r="DR744" s="16" t="s">
        <v>290</v>
      </c>
    </row>
    <row r="745" spans="1:122" x14ac:dyDescent="0.35">
      <c r="A745" s="158" t="s">
        <v>832</v>
      </c>
      <c r="B745" s="11">
        <v>16</v>
      </c>
      <c r="C745">
        <v>30</v>
      </c>
      <c r="D745" t="s">
        <v>300</v>
      </c>
      <c r="E745" s="21" t="s">
        <v>290</v>
      </c>
      <c r="F745" s="11">
        <v>16</v>
      </c>
      <c r="G745" s="13">
        <v>15.25</v>
      </c>
      <c r="H745" s="11">
        <v>0.375</v>
      </c>
      <c r="I745" t="s">
        <v>290</v>
      </c>
      <c r="J745">
        <v>30</v>
      </c>
      <c r="K745" s="21" t="s">
        <v>290</v>
      </c>
      <c r="L745" s="1" t="s">
        <v>300</v>
      </c>
      <c r="M745" t="s">
        <v>290</v>
      </c>
      <c r="N745" s="159" t="s">
        <v>290</v>
      </c>
      <c r="P745" s="18" t="s">
        <v>290</v>
      </c>
      <c r="Q745" s="18" t="s">
        <v>290</v>
      </c>
      <c r="S745" t="s">
        <v>290</v>
      </c>
      <c r="T745" t="s">
        <v>290</v>
      </c>
      <c r="V745" t="s">
        <v>290</v>
      </c>
      <c r="X745" s="158" t="s">
        <v>832</v>
      </c>
      <c r="Y745" s="11">
        <v>16</v>
      </c>
      <c r="Z745">
        <v>30</v>
      </c>
      <c r="AA745" t="s">
        <v>300</v>
      </c>
      <c r="AB745" s="21" t="s">
        <v>290</v>
      </c>
      <c r="AC745" s="11">
        <v>16</v>
      </c>
      <c r="AD745" s="13">
        <v>15.25</v>
      </c>
      <c r="AE745" s="11">
        <v>0.375</v>
      </c>
      <c r="AF745" t="s">
        <v>290</v>
      </c>
      <c r="AG745">
        <v>30</v>
      </c>
      <c r="AH745" s="21" t="s">
        <v>290</v>
      </c>
      <c r="AI745" s="1" t="s">
        <v>300</v>
      </c>
      <c r="AJ745" t="s">
        <v>290</v>
      </c>
      <c r="AK745" s="159" t="s">
        <v>290</v>
      </c>
      <c r="CO745" t="s">
        <v>4563</v>
      </c>
      <c r="CP745">
        <v>2.63</v>
      </c>
      <c r="CR745" t="s">
        <v>5945</v>
      </c>
      <c r="CS745" s="16" t="s">
        <v>290</v>
      </c>
      <c r="CT745" s="49">
        <v>900</v>
      </c>
      <c r="CU745" s="49">
        <v>20</v>
      </c>
      <c r="CV745" s="99">
        <v>20</v>
      </c>
      <c r="CW745" s="99" t="s">
        <v>5800</v>
      </c>
      <c r="CX745" s="105">
        <v>20</v>
      </c>
      <c r="CY745" s="2">
        <v>24.5</v>
      </c>
      <c r="CZ745" s="50">
        <v>2.25</v>
      </c>
      <c r="DA745" s="107">
        <v>900</v>
      </c>
      <c r="DB745" s="51">
        <v>33.75</v>
      </c>
      <c r="DC745" s="51">
        <v>4.25</v>
      </c>
      <c r="DD745" s="51">
        <v>23</v>
      </c>
      <c r="DE745" s="2">
        <v>2</v>
      </c>
      <c r="DF745" s="2">
        <v>20</v>
      </c>
      <c r="DG745" s="2">
        <v>2.125</v>
      </c>
      <c r="DH745" s="2">
        <v>29.5</v>
      </c>
      <c r="DI745" s="50">
        <v>18</v>
      </c>
      <c r="DJ745" s="2" t="s">
        <v>174</v>
      </c>
      <c r="DK745" s="43" t="s">
        <v>5308</v>
      </c>
      <c r="DL745" s="90" t="s">
        <v>3796</v>
      </c>
      <c r="DM745" s="18">
        <v>0</v>
      </c>
      <c r="DN745" s="18" t="s">
        <v>5801</v>
      </c>
      <c r="DO745" t="s">
        <v>5114</v>
      </c>
      <c r="DP745">
        <v>16744703</v>
      </c>
      <c r="DQ745" t="s">
        <v>5799</v>
      </c>
      <c r="DR745" s="16" t="s">
        <v>290</v>
      </c>
    </row>
    <row r="746" spans="1:122" x14ac:dyDescent="0.35">
      <c r="A746" s="158" t="s">
        <v>833</v>
      </c>
      <c r="B746" s="11">
        <v>16</v>
      </c>
      <c r="C746">
        <v>40</v>
      </c>
      <c r="D746" t="s">
        <v>300</v>
      </c>
      <c r="E746" s="21" t="s">
        <v>290</v>
      </c>
      <c r="F746" s="11">
        <v>16</v>
      </c>
      <c r="G746" s="13">
        <v>15</v>
      </c>
      <c r="H746" s="11">
        <v>0.5</v>
      </c>
      <c r="I746" t="s">
        <v>290</v>
      </c>
      <c r="J746">
        <v>40</v>
      </c>
      <c r="K746" s="21" t="s">
        <v>290</v>
      </c>
      <c r="L746" s="1" t="s">
        <v>300</v>
      </c>
      <c r="M746" t="s">
        <v>290</v>
      </c>
      <c r="N746" s="159" t="s">
        <v>290</v>
      </c>
      <c r="P746" s="18" t="s">
        <v>290</v>
      </c>
      <c r="Q746" s="18" t="s">
        <v>290</v>
      </c>
      <c r="S746" t="s">
        <v>290</v>
      </c>
      <c r="T746" t="s">
        <v>290</v>
      </c>
      <c r="V746" t="s">
        <v>290</v>
      </c>
      <c r="X746" s="158" t="s">
        <v>833</v>
      </c>
      <c r="Y746" s="11">
        <v>16</v>
      </c>
      <c r="Z746">
        <v>40</v>
      </c>
      <c r="AA746" t="s">
        <v>300</v>
      </c>
      <c r="AB746" s="21" t="s">
        <v>290</v>
      </c>
      <c r="AC746" s="11">
        <v>16</v>
      </c>
      <c r="AD746" s="13">
        <v>15</v>
      </c>
      <c r="AE746" s="11">
        <v>0.5</v>
      </c>
      <c r="AF746" t="s">
        <v>290</v>
      </c>
      <c r="AG746">
        <v>40</v>
      </c>
      <c r="AH746" s="21" t="s">
        <v>290</v>
      </c>
      <c r="AI746" s="1" t="s">
        <v>300</v>
      </c>
      <c r="AJ746" t="s">
        <v>290</v>
      </c>
      <c r="AK746" s="159" t="s">
        <v>290</v>
      </c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51"/>
      <c r="CO746" t="s">
        <v>4564</v>
      </c>
      <c r="CP746">
        <v>2.63</v>
      </c>
      <c r="CR746" t="s">
        <v>5946</v>
      </c>
      <c r="CS746" s="16" t="s">
        <v>290</v>
      </c>
      <c r="CT746" s="14">
        <v>900</v>
      </c>
      <c r="CU746" s="14">
        <v>24</v>
      </c>
      <c r="CV746" s="11">
        <v>12</v>
      </c>
      <c r="CW746" s="11" t="s">
        <v>5800</v>
      </c>
      <c r="CX746" s="103">
        <v>24</v>
      </c>
      <c r="CY746" s="11">
        <v>29.5</v>
      </c>
      <c r="CZ746" s="42">
        <v>2.75</v>
      </c>
      <c r="DA746" s="107">
        <v>900</v>
      </c>
      <c r="DB746" s="18">
        <v>41</v>
      </c>
      <c r="DC746" s="18">
        <v>5.5</v>
      </c>
      <c r="DD746" s="18">
        <v>27.25</v>
      </c>
      <c r="DE746" s="11">
        <v>2.5</v>
      </c>
      <c r="DF746" s="11">
        <v>20</v>
      </c>
      <c r="DG746" s="11">
        <v>2.625</v>
      </c>
      <c r="DH746" s="11">
        <v>35.5</v>
      </c>
      <c r="DI746" s="42">
        <v>18</v>
      </c>
      <c r="DJ746" s="11">
        <v>1775</v>
      </c>
      <c r="DK746" s="43" t="s">
        <v>5314</v>
      </c>
      <c r="DL746" s="90" t="s">
        <v>3796</v>
      </c>
      <c r="DM746" s="18">
        <v>0</v>
      </c>
      <c r="DN746" s="18" t="s">
        <v>5801</v>
      </c>
      <c r="DO746" t="s">
        <v>5084</v>
      </c>
      <c r="DP746">
        <v>16777215</v>
      </c>
      <c r="DQ746" t="s">
        <v>5799</v>
      </c>
      <c r="DR746" s="16" t="s">
        <v>290</v>
      </c>
    </row>
    <row r="747" spans="1:122" x14ac:dyDescent="0.35">
      <c r="A747" s="158" t="s">
        <v>6757</v>
      </c>
      <c r="B747" s="11">
        <v>16</v>
      </c>
      <c r="C747" t="s">
        <v>6422</v>
      </c>
      <c r="D747" t="s">
        <v>300</v>
      </c>
      <c r="E747" s="21" t="s">
        <v>290</v>
      </c>
      <c r="F747" s="11">
        <v>16</v>
      </c>
      <c r="G747" s="12">
        <v>15.25</v>
      </c>
      <c r="H747" s="11">
        <v>0.375</v>
      </c>
      <c r="I747" t="s">
        <v>6422</v>
      </c>
      <c r="J747">
        <v>1</v>
      </c>
      <c r="K747" s="21" t="s">
        <v>290</v>
      </c>
      <c r="L747" s="1" t="s">
        <v>300</v>
      </c>
      <c r="M747" t="s">
        <v>290</v>
      </c>
      <c r="N747" s="159" t="s">
        <v>290</v>
      </c>
      <c r="P747" s="18" t="s">
        <v>290</v>
      </c>
      <c r="Q747" s="18" t="s">
        <v>290</v>
      </c>
      <c r="S747" t="s">
        <v>290</v>
      </c>
      <c r="T747" t="s">
        <v>290</v>
      </c>
      <c r="V747" t="s">
        <v>290</v>
      </c>
      <c r="X747" s="158" t="s">
        <v>6757</v>
      </c>
      <c r="Y747" s="11">
        <v>16</v>
      </c>
      <c r="Z747" t="s">
        <v>6422</v>
      </c>
      <c r="AA747" t="s">
        <v>300</v>
      </c>
      <c r="AB747" s="21" t="s">
        <v>290</v>
      </c>
      <c r="AC747" s="11">
        <v>16</v>
      </c>
      <c r="AD747" s="12">
        <v>15.25</v>
      </c>
      <c r="AE747" s="11">
        <v>0.375</v>
      </c>
      <c r="AF747" t="s">
        <v>6422</v>
      </c>
      <c r="AG747">
        <v>1</v>
      </c>
      <c r="AH747" s="21" t="s">
        <v>290</v>
      </c>
      <c r="AI747" s="1" t="s">
        <v>300</v>
      </c>
      <c r="AJ747" t="s">
        <v>290</v>
      </c>
      <c r="AK747" s="159" t="s">
        <v>290</v>
      </c>
      <c r="CC747" s="4"/>
      <c r="CD747" s="51"/>
      <c r="CE747" s="51"/>
      <c r="CF747" s="51"/>
      <c r="CG747" s="51"/>
      <c r="CH747" s="51"/>
      <c r="CI747" s="51"/>
      <c r="CJ747" s="51"/>
      <c r="CK747" s="51"/>
      <c r="CO747" t="s">
        <v>4565</v>
      </c>
      <c r="CP747">
        <v>2.63</v>
      </c>
      <c r="CR747" t="s">
        <v>5947</v>
      </c>
      <c r="CS747" s="16" t="s">
        <v>290</v>
      </c>
      <c r="CT747" s="14">
        <v>900</v>
      </c>
      <c r="CU747" s="14">
        <v>24</v>
      </c>
      <c r="CV747" s="98">
        <v>14</v>
      </c>
      <c r="CW747" s="98" t="s">
        <v>5800</v>
      </c>
      <c r="CX747" s="103">
        <v>24</v>
      </c>
      <c r="CY747" s="11">
        <v>29.5</v>
      </c>
      <c r="CZ747" s="42">
        <v>2.75</v>
      </c>
      <c r="DA747" s="107">
        <v>900</v>
      </c>
      <c r="DB747" s="18">
        <v>41</v>
      </c>
      <c r="DC747" s="18">
        <v>5.5</v>
      </c>
      <c r="DD747" s="18">
        <v>27.25</v>
      </c>
      <c r="DE747" s="11">
        <v>2.5</v>
      </c>
      <c r="DF747" s="11">
        <v>20</v>
      </c>
      <c r="DG747" s="11">
        <v>2.625</v>
      </c>
      <c r="DH747" s="11">
        <v>35.5</v>
      </c>
      <c r="DI747" s="42">
        <v>18</v>
      </c>
      <c r="DJ747" s="11" t="s">
        <v>174</v>
      </c>
      <c r="DK747" s="43" t="s">
        <v>5314</v>
      </c>
      <c r="DL747" s="90" t="s">
        <v>3796</v>
      </c>
      <c r="DM747" s="18">
        <v>0</v>
      </c>
      <c r="DN747" s="18" t="s">
        <v>5801</v>
      </c>
      <c r="DO747" t="s">
        <v>5084</v>
      </c>
      <c r="DP747">
        <v>16777215</v>
      </c>
      <c r="DQ747" t="s">
        <v>5799</v>
      </c>
      <c r="DR747" s="16" t="s">
        <v>290</v>
      </c>
    </row>
    <row r="748" spans="1:122" x14ac:dyDescent="0.35">
      <c r="A748" s="158" t="s">
        <v>834</v>
      </c>
      <c r="B748" s="11">
        <v>16</v>
      </c>
      <c r="C748">
        <v>60</v>
      </c>
      <c r="D748" t="s">
        <v>300</v>
      </c>
      <c r="E748" s="21" t="s">
        <v>290</v>
      </c>
      <c r="F748" s="11">
        <v>16</v>
      </c>
      <c r="G748" s="13">
        <v>14.688000000000001</v>
      </c>
      <c r="H748" s="11">
        <v>0.65600000000000003</v>
      </c>
      <c r="I748" t="s">
        <v>290</v>
      </c>
      <c r="J748">
        <v>60</v>
      </c>
      <c r="K748" s="21" t="s">
        <v>290</v>
      </c>
      <c r="L748" s="1" t="s">
        <v>300</v>
      </c>
      <c r="M748" t="s">
        <v>290</v>
      </c>
      <c r="N748" s="159" t="s">
        <v>290</v>
      </c>
      <c r="P748" s="18" t="s">
        <v>290</v>
      </c>
      <c r="Q748" s="18" t="s">
        <v>290</v>
      </c>
      <c r="S748" t="s">
        <v>290</v>
      </c>
      <c r="T748" t="s">
        <v>290</v>
      </c>
      <c r="V748" t="s">
        <v>290</v>
      </c>
      <c r="X748" s="158" t="s">
        <v>834</v>
      </c>
      <c r="Y748" s="11">
        <v>16</v>
      </c>
      <c r="Z748">
        <v>60</v>
      </c>
      <c r="AA748" t="s">
        <v>300</v>
      </c>
      <c r="AB748" s="21" t="s">
        <v>290</v>
      </c>
      <c r="AC748" s="11">
        <v>16</v>
      </c>
      <c r="AD748" s="13">
        <v>14.688000000000001</v>
      </c>
      <c r="AE748" s="11">
        <v>0.65600000000000003</v>
      </c>
      <c r="AF748" t="s">
        <v>290</v>
      </c>
      <c r="AG748">
        <v>60</v>
      </c>
      <c r="AH748" s="21" t="s">
        <v>290</v>
      </c>
      <c r="AI748" s="1" t="s">
        <v>300</v>
      </c>
      <c r="AJ748" t="s">
        <v>290</v>
      </c>
      <c r="AK748" s="159" t="s">
        <v>290</v>
      </c>
      <c r="CO748" t="s">
        <v>4566</v>
      </c>
      <c r="CP748">
        <v>2.63</v>
      </c>
      <c r="CR748" t="s">
        <v>5948</v>
      </c>
      <c r="CS748" s="16" t="s">
        <v>290</v>
      </c>
      <c r="CT748" s="14">
        <v>900</v>
      </c>
      <c r="CU748" s="14">
        <v>24</v>
      </c>
      <c r="CV748" s="98">
        <v>16</v>
      </c>
      <c r="CW748" s="98" t="s">
        <v>5800</v>
      </c>
      <c r="CX748" s="103">
        <v>24</v>
      </c>
      <c r="CY748" s="11">
        <v>29.5</v>
      </c>
      <c r="CZ748" s="42">
        <v>2.75</v>
      </c>
      <c r="DA748" s="107">
        <v>900</v>
      </c>
      <c r="DB748" s="18">
        <v>41</v>
      </c>
      <c r="DC748" s="18">
        <v>5.5</v>
      </c>
      <c r="DD748" s="18">
        <v>27.25</v>
      </c>
      <c r="DE748" s="11">
        <v>2.5</v>
      </c>
      <c r="DF748" s="11">
        <v>20</v>
      </c>
      <c r="DG748" s="11">
        <v>2.625</v>
      </c>
      <c r="DH748" s="11">
        <v>35.5</v>
      </c>
      <c r="DI748" s="42">
        <v>18</v>
      </c>
      <c r="DJ748" s="11" t="s">
        <v>174</v>
      </c>
      <c r="DK748" s="43" t="s">
        <v>5314</v>
      </c>
      <c r="DL748" s="90" t="s">
        <v>3796</v>
      </c>
      <c r="DM748" s="18">
        <v>0</v>
      </c>
      <c r="DN748" s="18" t="s">
        <v>5801</v>
      </c>
      <c r="DO748" t="s">
        <v>5084</v>
      </c>
      <c r="DP748">
        <v>16777215</v>
      </c>
      <c r="DQ748" t="s">
        <v>5799</v>
      </c>
      <c r="DR748" s="16" t="s">
        <v>290</v>
      </c>
    </row>
    <row r="749" spans="1:122" x14ac:dyDescent="0.35">
      <c r="A749" s="158" t="s">
        <v>835</v>
      </c>
      <c r="B749" s="11">
        <v>16</v>
      </c>
      <c r="C749">
        <v>80</v>
      </c>
      <c r="D749" t="s">
        <v>300</v>
      </c>
      <c r="E749" s="21" t="s">
        <v>290</v>
      </c>
      <c r="F749" s="11">
        <v>16</v>
      </c>
      <c r="G749" s="13">
        <v>14.314</v>
      </c>
      <c r="H749" s="11">
        <v>0.84299999999999997</v>
      </c>
      <c r="I749" t="s">
        <v>290</v>
      </c>
      <c r="J749">
        <v>80</v>
      </c>
      <c r="K749" s="21" t="s">
        <v>290</v>
      </c>
      <c r="L749" s="1" t="s">
        <v>300</v>
      </c>
      <c r="M749" t="s">
        <v>290</v>
      </c>
      <c r="N749" s="159" t="s">
        <v>290</v>
      </c>
      <c r="P749" s="18" t="s">
        <v>290</v>
      </c>
      <c r="Q749" s="18" t="s">
        <v>290</v>
      </c>
      <c r="S749" t="s">
        <v>290</v>
      </c>
      <c r="T749" t="s">
        <v>290</v>
      </c>
      <c r="V749" t="s">
        <v>290</v>
      </c>
      <c r="X749" s="158" t="s">
        <v>835</v>
      </c>
      <c r="Y749" s="11">
        <v>16</v>
      </c>
      <c r="Z749">
        <v>80</v>
      </c>
      <c r="AA749" t="s">
        <v>300</v>
      </c>
      <c r="AB749" s="21" t="s">
        <v>290</v>
      </c>
      <c r="AC749" s="11">
        <v>16</v>
      </c>
      <c r="AD749" s="13">
        <v>14.314</v>
      </c>
      <c r="AE749" s="11">
        <v>0.84299999999999997</v>
      </c>
      <c r="AF749" t="s">
        <v>290</v>
      </c>
      <c r="AG749">
        <v>80</v>
      </c>
      <c r="AH749" s="21" t="s">
        <v>290</v>
      </c>
      <c r="AI749" s="1" t="s">
        <v>300</v>
      </c>
      <c r="AJ749" t="s">
        <v>290</v>
      </c>
      <c r="AK749" s="159" t="s">
        <v>290</v>
      </c>
      <c r="CO749" t="s">
        <v>4567</v>
      </c>
      <c r="CP749">
        <v>2.63</v>
      </c>
      <c r="CR749" t="s">
        <v>5949</v>
      </c>
      <c r="CS749" s="16" t="s">
        <v>290</v>
      </c>
      <c r="CT749" s="14">
        <v>900</v>
      </c>
      <c r="CU749" s="14">
        <v>24</v>
      </c>
      <c r="CV749" s="98">
        <v>18</v>
      </c>
      <c r="CW749" s="98" t="s">
        <v>5800</v>
      </c>
      <c r="CX749" s="103">
        <v>24</v>
      </c>
      <c r="CY749" s="11">
        <v>29.5</v>
      </c>
      <c r="CZ749" s="42">
        <v>2.75</v>
      </c>
      <c r="DA749" s="107">
        <v>900</v>
      </c>
      <c r="DB749" s="18">
        <v>41</v>
      </c>
      <c r="DC749" s="18">
        <v>5.5</v>
      </c>
      <c r="DD749" s="18">
        <v>27.25</v>
      </c>
      <c r="DE749" s="11">
        <v>2.5</v>
      </c>
      <c r="DF749" s="11">
        <v>20</v>
      </c>
      <c r="DG749" s="11">
        <v>2.625</v>
      </c>
      <c r="DH749" s="11">
        <v>35.5</v>
      </c>
      <c r="DI749" s="42">
        <v>18</v>
      </c>
      <c r="DJ749" s="11" t="s">
        <v>174</v>
      </c>
      <c r="DK749" s="43" t="s">
        <v>5314</v>
      </c>
      <c r="DL749" s="90" t="s">
        <v>3796</v>
      </c>
      <c r="DM749" s="18">
        <v>0</v>
      </c>
      <c r="DN749" s="18" t="s">
        <v>5801</v>
      </c>
      <c r="DO749" t="s">
        <v>5084</v>
      </c>
      <c r="DP749">
        <v>16777215</v>
      </c>
      <c r="DQ749" t="s">
        <v>5799</v>
      </c>
      <c r="DR749" s="16" t="s">
        <v>290</v>
      </c>
    </row>
    <row r="750" spans="1:122" x14ac:dyDescent="0.35">
      <c r="A750" s="158" t="s">
        <v>836</v>
      </c>
      <c r="B750" s="11">
        <v>16</v>
      </c>
      <c r="C750">
        <v>100</v>
      </c>
      <c r="D750" t="s">
        <v>300</v>
      </c>
      <c r="E750" s="21" t="s">
        <v>290</v>
      </c>
      <c r="F750" s="11">
        <v>16</v>
      </c>
      <c r="G750" s="13">
        <v>13.938000000000001</v>
      </c>
      <c r="H750" s="11">
        <v>1.0309999999999999</v>
      </c>
      <c r="I750" t="s">
        <v>290</v>
      </c>
      <c r="J750">
        <v>100</v>
      </c>
      <c r="K750" s="21" t="s">
        <v>290</v>
      </c>
      <c r="L750" s="1" t="s">
        <v>300</v>
      </c>
      <c r="M750" t="s">
        <v>290</v>
      </c>
      <c r="N750" s="159" t="s">
        <v>290</v>
      </c>
      <c r="P750" s="18" t="s">
        <v>290</v>
      </c>
      <c r="Q750" s="18" t="s">
        <v>290</v>
      </c>
      <c r="S750" t="s">
        <v>290</v>
      </c>
      <c r="T750" t="s">
        <v>290</v>
      </c>
      <c r="V750" t="s">
        <v>290</v>
      </c>
      <c r="X750" s="158" t="s">
        <v>836</v>
      </c>
      <c r="Y750" s="11">
        <v>16</v>
      </c>
      <c r="Z750">
        <v>100</v>
      </c>
      <c r="AA750" t="s">
        <v>300</v>
      </c>
      <c r="AB750" s="21" t="s">
        <v>290</v>
      </c>
      <c r="AC750" s="11">
        <v>16</v>
      </c>
      <c r="AD750" s="13">
        <v>13.938000000000001</v>
      </c>
      <c r="AE750" s="11">
        <v>1.0309999999999999</v>
      </c>
      <c r="AF750" t="s">
        <v>290</v>
      </c>
      <c r="AG750">
        <v>100</v>
      </c>
      <c r="AH750" s="21" t="s">
        <v>290</v>
      </c>
      <c r="AI750" s="1" t="s">
        <v>300</v>
      </c>
      <c r="AJ750" t="s">
        <v>290</v>
      </c>
      <c r="AK750" s="159" t="s">
        <v>290</v>
      </c>
      <c r="CO750" t="s">
        <v>4568</v>
      </c>
      <c r="CP750">
        <v>2.63</v>
      </c>
      <c r="CR750" t="s">
        <v>5950</v>
      </c>
      <c r="CS750" s="16" t="s">
        <v>290</v>
      </c>
      <c r="CT750" s="14">
        <v>900</v>
      </c>
      <c r="CU750" s="14">
        <v>24</v>
      </c>
      <c r="CV750" s="99">
        <v>20</v>
      </c>
      <c r="CW750" s="98" t="s">
        <v>5800</v>
      </c>
      <c r="CX750" s="103">
        <v>24</v>
      </c>
      <c r="CY750" s="11">
        <v>29.5</v>
      </c>
      <c r="CZ750" s="42">
        <v>2.75</v>
      </c>
      <c r="DA750" s="107">
        <v>900</v>
      </c>
      <c r="DB750" s="18">
        <v>41</v>
      </c>
      <c r="DC750" s="18">
        <v>5.5</v>
      </c>
      <c r="DD750" s="18">
        <v>27.25</v>
      </c>
      <c r="DE750" s="11">
        <v>2.5</v>
      </c>
      <c r="DF750" s="11">
        <v>20</v>
      </c>
      <c r="DG750" s="11">
        <v>2.625</v>
      </c>
      <c r="DH750" s="11">
        <v>35.5</v>
      </c>
      <c r="DI750" s="42">
        <v>18</v>
      </c>
      <c r="DJ750" s="2" t="s">
        <v>174</v>
      </c>
      <c r="DK750" s="43" t="s">
        <v>5314</v>
      </c>
      <c r="DL750" s="90" t="s">
        <v>3796</v>
      </c>
      <c r="DM750" s="18">
        <v>0</v>
      </c>
      <c r="DN750" s="18" t="s">
        <v>5801</v>
      </c>
      <c r="DO750" t="s">
        <v>5084</v>
      </c>
      <c r="DP750">
        <v>16777215</v>
      </c>
      <c r="DQ750" t="s">
        <v>5799</v>
      </c>
      <c r="DR750" s="16" t="s">
        <v>290</v>
      </c>
    </row>
    <row r="751" spans="1:122" x14ac:dyDescent="0.35">
      <c r="A751" s="158" t="s">
        <v>837</v>
      </c>
      <c r="B751" s="11">
        <v>16</v>
      </c>
      <c r="C751">
        <v>120</v>
      </c>
      <c r="D751" t="s">
        <v>300</v>
      </c>
      <c r="E751" s="21" t="s">
        <v>290</v>
      </c>
      <c r="F751" s="11">
        <v>16</v>
      </c>
      <c r="G751" s="13">
        <v>13.564</v>
      </c>
      <c r="H751" s="11">
        <v>1.218</v>
      </c>
      <c r="I751" t="s">
        <v>290</v>
      </c>
      <c r="J751">
        <v>120</v>
      </c>
      <c r="K751" s="21" t="s">
        <v>290</v>
      </c>
      <c r="L751" s="1" t="s">
        <v>300</v>
      </c>
      <c r="M751" t="s">
        <v>290</v>
      </c>
      <c r="N751" s="159" t="s">
        <v>290</v>
      </c>
      <c r="P751" s="18" t="s">
        <v>290</v>
      </c>
      <c r="Q751" s="18" t="s">
        <v>290</v>
      </c>
      <c r="S751" t="s">
        <v>290</v>
      </c>
      <c r="T751" t="s">
        <v>290</v>
      </c>
      <c r="V751" t="s">
        <v>290</v>
      </c>
      <c r="X751" s="158" t="s">
        <v>837</v>
      </c>
      <c r="Y751" s="11">
        <v>16</v>
      </c>
      <c r="Z751">
        <v>120</v>
      </c>
      <c r="AA751" t="s">
        <v>300</v>
      </c>
      <c r="AB751" s="21" t="s">
        <v>290</v>
      </c>
      <c r="AC751" s="11">
        <v>16</v>
      </c>
      <c r="AD751" s="13">
        <v>13.564</v>
      </c>
      <c r="AE751" s="11">
        <v>1.218</v>
      </c>
      <c r="AF751" t="s">
        <v>290</v>
      </c>
      <c r="AG751">
        <v>120</v>
      </c>
      <c r="AH751" s="21" t="s">
        <v>290</v>
      </c>
      <c r="AI751" s="1" t="s">
        <v>300</v>
      </c>
      <c r="AJ751" t="s">
        <v>290</v>
      </c>
      <c r="AK751" s="159" t="s">
        <v>290</v>
      </c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51"/>
      <c r="CO751" t="s">
        <v>4569</v>
      </c>
      <c r="CP751">
        <v>3</v>
      </c>
      <c r="CR751" t="s">
        <v>5951</v>
      </c>
      <c r="CS751" s="16" t="s">
        <v>290</v>
      </c>
      <c r="CT751" s="14">
        <v>1500</v>
      </c>
      <c r="CU751" s="14">
        <v>1</v>
      </c>
      <c r="CV751" s="11">
        <v>9</v>
      </c>
      <c r="CW751" s="11" t="s">
        <v>5800</v>
      </c>
      <c r="CX751" s="103">
        <v>1</v>
      </c>
      <c r="CY751" s="11">
        <v>2.0625</v>
      </c>
      <c r="CZ751" s="42">
        <v>0.53125</v>
      </c>
      <c r="DA751" s="107">
        <v>1500</v>
      </c>
      <c r="DB751" s="18">
        <v>5.875</v>
      </c>
      <c r="DC751" s="18">
        <v>1.125</v>
      </c>
      <c r="DD751" s="18">
        <v>2</v>
      </c>
      <c r="DE751" s="11">
        <v>0.875</v>
      </c>
      <c r="DF751" s="11">
        <v>4</v>
      </c>
      <c r="DG751" s="11">
        <v>1</v>
      </c>
      <c r="DH751" s="11">
        <v>4</v>
      </c>
      <c r="DI751" s="42">
        <v>90</v>
      </c>
      <c r="DJ751" s="11">
        <v>15</v>
      </c>
      <c r="DK751" s="43" t="s">
        <v>5320</v>
      </c>
      <c r="DL751" s="90" t="s">
        <v>3796</v>
      </c>
      <c r="DM751" s="18">
        <v>0</v>
      </c>
      <c r="DN751" s="18" t="s">
        <v>5801</v>
      </c>
      <c r="DO751" t="s">
        <v>5069</v>
      </c>
      <c r="DP751">
        <v>65280</v>
      </c>
      <c r="DQ751" t="s">
        <v>5799</v>
      </c>
      <c r="DR751" s="16" t="s">
        <v>290</v>
      </c>
    </row>
    <row r="752" spans="1:122" x14ac:dyDescent="0.35">
      <c r="A752" s="158" t="s">
        <v>838</v>
      </c>
      <c r="B752" s="11">
        <v>16</v>
      </c>
      <c r="C752">
        <v>140</v>
      </c>
      <c r="D752" t="s">
        <v>300</v>
      </c>
      <c r="E752" s="21" t="s">
        <v>290</v>
      </c>
      <c r="F752" s="11">
        <v>16</v>
      </c>
      <c r="G752" s="13">
        <v>13.125999999999999</v>
      </c>
      <c r="H752" s="11">
        <v>1.4370000000000001</v>
      </c>
      <c r="I752" t="s">
        <v>290</v>
      </c>
      <c r="J752">
        <v>140</v>
      </c>
      <c r="K752" s="21" t="s">
        <v>290</v>
      </c>
      <c r="L752" s="1" t="s">
        <v>300</v>
      </c>
      <c r="M752" t="s">
        <v>290</v>
      </c>
      <c r="N752" s="159" t="s">
        <v>290</v>
      </c>
      <c r="P752" s="18" t="s">
        <v>290</v>
      </c>
      <c r="Q752" s="18" t="s">
        <v>290</v>
      </c>
      <c r="S752" t="s">
        <v>290</v>
      </c>
      <c r="T752" t="s">
        <v>290</v>
      </c>
      <c r="V752" t="s">
        <v>290</v>
      </c>
      <c r="X752" s="158" t="s">
        <v>838</v>
      </c>
      <c r="Y752" s="11">
        <v>16</v>
      </c>
      <c r="Z752">
        <v>140</v>
      </c>
      <c r="AA752" t="s">
        <v>300</v>
      </c>
      <c r="AB752" s="21" t="s">
        <v>290</v>
      </c>
      <c r="AC752" s="11">
        <v>16</v>
      </c>
      <c r="AD752" s="13">
        <v>13.125999999999999</v>
      </c>
      <c r="AE752" s="11">
        <v>1.4370000000000001</v>
      </c>
      <c r="AF752" t="s">
        <v>290</v>
      </c>
      <c r="AG752">
        <v>140</v>
      </c>
      <c r="AH752" s="21" t="s">
        <v>290</v>
      </c>
      <c r="AI752" s="1" t="s">
        <v>300</v>
      </c>
      <c r="AJ752" t="s">
        <v>290</v>
      </c>
      <c r="AK752" s="159" t="s">
        <v>290</v>
      </c>
      <c r="CC752" s="4"/>
      <c r="CD752" s="51"/>
      <c r="CE752" s="51"/>
      <c r="CF752" s="51"/>
      <c r="CG752" s="51"/>
      <c r="CH752" s="51"/>
      <c r="CI752" s="51"/>
      <c r="CJ752" s="51"/>
      <c r="CK752" s="51"/>
      <c r="CO752" t="s">
        <v>4570</v>
      </c>
      <c r="CP752">
        <v>3</v>
      </c>
      <c r="CR752" t="s">
        <v>5952</v>
      </c>
      <c r="CS752" s="16" t="s">
        <v>290</v>
      </c>
      <c r="CT752" s="14">
        <v>1500</v>
      </c>
      <c r="CU752" s="14">
        <v>1.25</v>
      </c>
      <c r="CV752" s="11">
        <v>9</v>
      </c>
      <c r="CW752" s="11" t="s">
        <v>5800</v>
      </c>
      <c r="CX752" s="103">
        <v>1.25</v>
      </c>
      <c r="CY752" s="11">
        <v>2.5</v>
      </c>
      <c r="CZ752" s="42">
        <v>0.625</v>
      </c>
      <c r="DA752" s="107">
        <v>1500</v>
      </c>
      <c r="DB752" s="18">
        <v>6.25</v>
      </c>
      <c r="DC752" s="18">
        <v>1.125</v>
      </c>
      <c r="DD752" s="18">
        <v>2.5</v>
      </c>
      <c r="DE752" s="11">
        <v>0.875</v>
      </c>
      <c r="DF752" s="11">
        <v>4</v>
      </c>
      <c r="DG752" s="11">
        <v>1</v>
      </c>
      <c r="DH752" s="11">
        <v>4.3780000000000001</v>
      </c>
      <c r="DI752" s="42">
        <v>90</v>
      </c>
      <c r="DJ752" s="11">
        <v>18</v>
      </c>
      <c r="DK752" s="43" t="s">
        <v>5322</v>
      </c>
      <c r="DL752" s="90" t="s">
        <v>3796</v>
      </c>
      <c r="DM752" s="18">
        <v>0</v>
      </c>
      <c r="DN752" s="18" t="s">
        <v>5801</v>
      </c>
      <c r="DO752" t="s">
        <v>5072</v>
      </c>
      <c r="DP752">
        <v>12800</v>
      </c>
      <c r="DQ752" t="s">
        <v>5799</v>
      </c>
      <c r="DR752" s="16" t="s">
        <v>290</v>
      </c>
    </row>
    <row r="753" spans="1:122" x14ac:dyDescent="0.35">
      <c r="A753" s="158" t="s">
        <v>839</v>
      </c>
      <c r="B753" s="11">
        <v>16</v>
      </c>
      <c r="C753" s="11">
        <v>160</v>
      </c>
      <c r="D753" t="s">
        <v>300</v>
      </c>
      <c r="E753" s="21" t="s">
        <v>290</v>
      </c>
      <c r="F753" s="11">
        <v>16</v>
      </c>
      <c r="G753" s="13">
        <v>12.814</v>
      </c>
      <c r="H753" s="11">
        <v>1.593</v>
      </c>
      <c r="I753" t="s">
        <v>290</v>
      </c>
      <c r="J753" s="11">
        <v>160</v>
      </c>
      <c r="K753" s="21" t="s">
        <v>290</v>
      </c>
      <c r="L753" s="1" t="s">
        <v>300</v>
      </c>
      <c r="M753" t="s">
        <v>290</v>
      </c>
      <c r="N753" s="159" t="s">
        <v>290</v>
      </c>
      <c r="P753" s="18" t="s">
        <v>290</v>
      </c>
      <c r="Q753" s="18" t="s">
        <v>290</v>
      </c>
      <c r="S753" t="s">
        <v>290</v>
      </c>
      <c r="T753" t="s">
        <v>290</v>
      </c>
      <c r="V753" t="s">
        <v>290</v>
      </c>
      <c r="X753" s="158" t="s">
        <v>839</v>
      </c>
      <c r="Y753" s="11">
        <v>16</v>
      </c>
      <c r="Z753" s="11">
        <v>160</v>
      </c>
      <c r="AA753" t="s">
        <v>300</v>
      </c>
      <c r="AB753" s="21" t="s">
        <v>290</v>
      </c>
      <c r="AC753" s="11">
        <v>16</v>
      </c>
      <c r="AD753" s="13">
        <v>12.814</v>
      </c>
      <c r="AE753" s="11">
        <v>1.593</v>
      </c>
      <c r="AF753" t="s">
        <v>290</v>
      </c>
      <c r="AG753" s="11">
        <v>160</v>
      </c>
      <c r="AH753" s="21" t="s">
        <v>290</v>
      </c>
      <c r="AI753" s="1" t="s">
        <v>300</v>
      </c>
      <c r="AJ753" t="s">
        <v>290</v>
      </c>
      <c r="AK753" s="159" t="s">
        <v>290</v>
      </c>
      <c r="CO753" t="s">
        <v>4571</v>
      </c>
      <c r="CP753">
        <v>3</v>
      </c>
      <c r="CR753" t="s">
        <v>5953</v>
      </c>
      <c r="CS753" s="16" t="s">
        <v>290</v>
      </c>
      <c r="CT753" s="14">
        <v>1500</v>
      </c>
      <c r="CU753" s="14">
        <v>1.5</v>
      </c>
      <c r="CV753" s="11">
        <v>9</v>
      </c>
      <c r="CW753" s="11" t="s">
        <v>5800</v>
      </c>
      <c r="CX753" s="103">
        <v>1.5</v>
      </c>
      <c r="CY753" s="11">
        <v>2.75</v>
      </c>
      <c r="CZ753" s="42">
        <v>0.625</v>
      </c>
      <c r="DA753" s="107">
        <v>1500</v>
      </c>
      <c r="DB753" s="18">
        <v>7</v>
      </c>
      <c r="DC753" s="18">
        <v>1.25</v>
      </c>
      <c r="DD753" s="18">
        <v>2.875</v>
      </c>
      <c r="DE753" s="11">
        <v>1</v>
      </c>
      <c r="DF753" s="11">
        <v>4</v>
      </c>
      <c r="DG753" s="11">
        <v>1.125</v>
      </c>
      <c r="DH753" s="11">
        <v>4.875</v>
      </c>
      <c r="DI753" s="42">
        <v>90</v>
      </c>
      <c r="DJ753" s="11">
        <v>23</v>
      </c>
      <c r="DK753" s="43" t="s">
        <v>5324</v>
      </c>
      <c r="DL753" s="90" t="s">
        <v>3796</v>
      </c>
      <c r="DM753" s="18">
        <v>0</v>
      </c>
      <c r="DN753" s="18" t="s">
        <v>5801</v>
      </c>
      <c r="DO753" t="s">
        <v>5075</v>
      </c>
      <c r="DP753">
        <v>11861940</v>
      </c>
      <c r="DQ753" t="s">
        <v>5799</v>
      </c>
      <c r="DR753" s="16" t="s">
        <v>290</v>
      </c>
    </row>
    <row r="754" spans="1:122" x14ac:dyDescent="0.35">
      <c r="A754" s="160" t="s">
        <v>840</v>
      </c>
      <c r="B754" s="2">
        <v>16</v>
      </c>
      <c r="C754" s="2" t="s">
        <v>272</v>
      </c>
      <c r="D754" s="4" t="s">
        <v>300</v>
      </c>
      <c r="E754" s="22" t="s">
        <v>290</v>
      </c>
      <c r="F754" s="2">
        <v>16</v>
      </c>
      <c r="G754" s="5">
        <v>15</v>
      </c>
      <c r="H754" s="2">
        <v>0.5</v>
      </c>
      <c r="I754" s="4" t="s">
        <v>272</v>
      </c>
      <c r="J754" s="2">
        <v>2</v>
      </c>
      <c r="K754" s="22" t="s">
        <v>290</v>
      </c>
      <c r="L754" s="6" t="s">
        <v>300</v>
      </c>
      <c r="M754" s="4" t="s">
        <v>290</v>
      </c>
      <c r="N754" s="161" t="s">
        <v>290</v>
      </c>
      <c r="P754" s="18" t="s">
        <v>290</v>
      </c>
      <c r="Q754" s="18" t="s">
        <v>290</v>
      </c>
      <c r="S754" t="s">
        <v>290</v>
      </c>
      <c r="T754" t="s">
        <v>290</v>
      </c>
      <c r="V754" t="s">
        <v>290</v>
      </c>
      <c r="X754" s="160" t="s">
        <v>840</v>
      </c>
      <c r="Y754" s="2">
        <v>16</v>
      </c>
      <c r="Z754" s="2" t="s">
        <v>272</v>
      </c>
      <c r="AA754" s="4" t="s">
        <v>300</v>
      </c>
      <c r="AB754" s="22" t="s">
        <v>290</v>
      </c>
      <c r="AC754" s="2">
        <v>16</v>
      </c>
      <c r="AD754" s="5">
        <v>15</v>
      </c>
      <c r="AE754" s="2">
        <v>0.5</v>
      </c>
      <c r="AF754" s="4" t="s">
        <v>272</v>
      </c>
      <c r="AG754" s="2">
        <v>2</v>
      </c>
      <c r="AH754" s="22" t="s">
        <v>290</v>
      </c>
      <c r="AI754" s="6" t="s">
        <v>300</v>
      </c>
      <c r="AJ754" s="4" t="s">
        <v>290</v>
      </c>
      <c r="AK754" s="161" t="s">
        <v>290</v>
      </c>
      <c r="CO754" t="s">
        <v>4572</v>
      </c>
      <c r="CP754">
        <v>3</v>
      </c>
      <c r="CR754" t="s">
        <v>5954</v>
      </c>
      <c r="CS754" s="16" t="s">
        <v>290</v>
      </c>
      <c r="CT754" s="14">
        <v>1500</v>
      </c>
      <c r="CU754" s="14">
        <v>2</v>
      </c>
      <c r="CV754" s="11">
        <v>9</v>
      </c>
      <c r="CW754" s="11" t="s">
        <v>5800</v>
      </c>
      <c r="CX754" s="103">
        <v>2</v>
      </c>
      <c r="CY754" s="11">
        <v>4.125</v>
      </c>
      <c r="CZ754" s="42">
        <v>1.0625</v>
      </c>
      <c r="DA754" s="107">
        <v>1500</v>
      </c>
      <c r="DB754" s="18">
        <v>8.5</v>
      </c>
      <c r="DC754" s="18">
        <v>1.5</v>
      </c>
      <c r="DD754" s="18">
        <v>3.625</v>
      </c>
      <c r="DE754" s="11">
        <v>0.875</v>
      </c>
      <c r="DF754" s="11">
        <v>8</v>
      </c>
      <c r="DG754" s="11">
        <v>1</v>
      </c>
      <c r="DH754" s="11">
        <v>6.5</v>
      </c>
      <c r="DI754" s="42">
        <v>45</v>
      </c>
      <c r="DJ754" s="11">
        <v>44</v>
      </c>
      <c r="DK754" s="43" t="s">
        <v>5326</v>
      </c>
      <c r="DL754" s="90" t="s">
        <v>3796</v>
      </c>
      <c r="DM754" s="18">
        <v>0</v>
      </c>
      <c r="DN754" s="18" t="s">
        <v>5801</v>
      </c>
      <c r="DO754" t="s">
        <v>5078</v>
      </c>
      <c r="DP754">
        <v>1262987</v>
      </c>
      <c r="DQ754" t="s">
        <v>5799</v>
      </c>
      <c r="DR754" s="16" t="s">
        <v>290</v>
      </c>
    </row>
    <row r="755" spans="1:122" x14ac:dyDescent="0.35">
      <c r="A755" s="156" t="s">
        <v>841</v>
      </c>
      <c r="B755" s="11">
        <v>18</v>
      </c>
      <c r="C755" s="11">
        <v>10</v>
      </c>
      <c r="D755" t="s">
        <v>300</v>
      </c>
      <c r="E755" s="21" t="s">
        <v>290</v>
      </c>
      <c r="F755" s="11">
        <v>18</v>
      </c>
      <c r="G755" s="13">
        <v>17.5</v>
      </c>
      <c r="H755" s="11">
        <v>0.25</v>
      </c>
      <c r="I755" t="s">
        <v>290</v>
      </c>
      <c r="J755" s="11">
        <v>10</v>
      </c>
      <c r="K755" s="21" t="s">
        <v>290</v>
      </c>
      <c r="L755" s="11" t="s">
        <v>300</v>
      </c>
      <c r="M755" t="s">
        <v>290</v>
      </c>
      <c r="N755" s="159" t="s">
        <v>290</v>
      </c>
      <c r="P755" s="18" t="s">
        <v>290</v>
      </c>
      <c r="Q755" s="18" t="s">
        <v>290</v>
      </c>
      <c r="S755" t="s">
        <v>290</v>
      </c>
      <c r="T755" t="s">
        <v>290</v>
      </c>
      <c r="V755" t="s">
        <v>290</v>
      </c>
      <c r="X755" s="156" t="s">
        <v>841</v>
      </c>
      <c r="Y755" s="11">
        <v>18</v>
      </c>
      <c r="Z755" s="11">
        <v>10</v>
      </c>
      <c r="AA755" t="s">
        <v>300</v>
      </c>
      <c r="AB755" s="21" t="s">
        <v>290</v>
      </c>
      <c r="AC755" s="11">
        <v>18</v>
      </c>
      <c r="AD755" s="13">
        <v>17.5</v>
      </c>
      <c r="AE755" s="11">
        <v>0.25</v>
      </c>
      <c r="AF755" t="s">
        <v>290</v>
      </c>
      <c r="AG755" s="11">
        <v>10</v>
      </c>
      <c r="AH755" s="21" t="s">
        <v>290</v>
      </c>
      <c r="AI755" s="11" t="s">
        <v>300</v>
      </c>
      <c r="AJ755" t="s">
        <v>290</v>
      </c>
      <c r="AK755" s="159" t="s">
        <v>290</v>
      </c>
      <c r="CO755" t="s">
        <v>4573</v>
      </c>
      <c r="CP755">
        <v>3</v>
      </c>
      <c r="CR755" t="s">
        <v>5955</v>
      </c>
      <c r="CS755" s="16" t="s">
        <v>290</v>
      </c>
      <c r="CT755" s="14">
        <v>1500</v>
      </c>
      <c r="CU755" s="14">
        <v>2.5</v>
      </c>
      <c r="CV755" s="11">
        <v>12</v>
      </c>
      <c r="CW755" s="11" t="s">
        <v>5800</v>
      </c>
      <c r="CX755" s="103">
        <v>2.5</v>
      </c>
      <c r="CY755" s="11">
        <v>4.875</v>
      </c>
      <c r="CZ755" s="42">
        <v>1.1875</v>
      </c>
      <c r="DA755" s="107">
        <v>1500</v>
      </c>
      <c r="DB755" s="18">
        <v>9.625</v>
      </c>
      <c r="DC755" s="18">
        <v>1.625</v>
      </c>
      <c r="DD755" s="18">
        <v>4.125</v>
      </c>
      <c r="DE755" s="11">
        <v>1</v>
      </c>
      <c r="DF755" s="11">
        <v>8</v>
      </c>
      <c r="DG755" s="11">
        <v>1.125</v>
      </c>
      <c r="DH755" s="11">
        <v>7.5</v>
      </c>
      <c r="DI755" s="42">
        <v>45</v>
      </c>
      <c r="DJ755" s="11">
        <v>72</v>
      </c>
      <c r="DK755" s="43" t="s">
        <v>5328</v>
      </c>
      <c r="DL755" s="90" t="s">
        <v>3796</v>
      </c>
      <c r="DM755" s="18">
        <v>0</v>
      </c>
      <c r="DN755" s="18" t="s">
        <v>5801</v>
      </c>
      <c r="DO755" t="s">
        <v>5081</v>
      </c>
      <c r="DP755">
        <v>7448044</v>
      </c>
      <c r="DQ755" t="s">
        <v>5799</v>
      </c>
      <c r="DR755" s="16" t="s">
        <v>290</v>
      </c>
    </row>
    <row r="756" spans="1:122" x14ac:dyDescent="0.35">
      <c r="A756" s="158" t="s">
        <v>842</v>
      </c>
      <c r="B756" s="11">
        <v>18</v>
      </c>
      <c r="C756" s="11">
        <v>20</v>
      </c>
      <c r="D756" t="s">
        <v>300</v>
      </c>
      <c r="E756" s="21" t="s">
        <v>290</v>
      </c>
      <c r="F756" s="11">
        <v>18</v>
      </c>
      <c r="G756" s="13">
        <v>17.376000000000001</v>
      </c>
      <c r="H756" s="11">
        <v>0.312</v>
      </c>
      <c r="I756" t="s">
        <v>290</v>
      </c>
      <c r="J756" s="11">
        <v>20</v>
      </c>
      <c r="K756" s="21" t="s">
        <v>290</v>
      </c>
      <c r="L756" s="1" t="s">
        <v>300</v>
      </c>
      <c r="M756" t="s">
        <v>290</v>
      </c>
      <c r="N756" s="159" t="s">
        <v>290</v>
      </c>
      <c r="P756" s="18" t="s">
        <v>290</v>
      </c>
      <c r="Q756" s="18" t="s">
        <v>290</v>
      </c>
      <c r="S756" t="s">
        <v>290</v>
      </c>
      <c r="T756" t="s">
        <v>290</v>
      </c>
      <c r="V756" t="s">
        <v>290</v>
      </c>
      <c r="X756" s="158" t="s">
        <v>842</v>
      </c>
      <c r="Y756" s="11">
        <v>18</v>
      </c>
      <c r="Z756" s="11">
        <v>20</v>
      </c>
      <c r="AA756" t="s">
        <v>300</v>
      </c>
      <c r="AB756" s="21" t="s">
        <v>290</v>
      </c>
      <c r="AC756" s="11">
        <v>18</v>
      </c>
      <c r="AD756" s="13">
        <v>17.376000000000001</v>
      </c>
      <c r="AE756" s="11">
        <v>0.312</v>
      </c>
      <c r="AF756" t="s">
        <v>290</v>
      </c>
      <c r="AG756" s="11">
        <v>20</v>
      </c>
      <c r="AH756" s="21" t="s">
        <v>290</v>
      </c>
      <c r="AI756" s="1" t="s">
        <v>300</v>
      </c>
      <c r="AJ756" t="s">
        <v>290</v>
      </c>
      <c r="AK756" s="159" t="s">
        <v>290</v>
      </c>
      <c r="CO756" t="s">
        <v>4574</v>
      </c>
      <c r="CP756">
        <v>3</v>
      </c>
      <c r="CR756" t="s">
        <v>5956</v>
      </c>
      <c r="CS756" s="16" t="s">
        <v>290</v>
      </c>
      <c r="CT756" s="14">
        <v>1500</v>
      </c>
      <c r="CU756" s="14">
        <v>3</v>
      </c>
      <c r="CV756" s="11">
        <v>12</v>
      </c>
      <c r="CW756" s="11" t="s">
        <v>5800</v>
      </c>
      <c r="CX756" s="103">
        <v>3</v>
      </c>
      <c r="CY756" s="11">
        <v>5.25</v>
      </c>
      <c r="CZ756" s="42">
        <v>1.125</v>
      </c>
      <c r="DA756" s="107">
        <v>1500</v>
      </c>
      <c r="DB756" s="18">
        <v>10.5</v>
      </c>
      <c r="DC756" s="14">
        <v>1.875</v>
      </c>
      <c r="DD756" s="18">
        <v>5</v>
      </c>
      <c r="DE756" s="11">
        <v>1.125</v>
      </c>
      <c r="DF756" s="11">
        <v>8</v>
      </c>
      <c r="DG756" s="11">
        <v>1.25</v>
      </c>
      <c r="DH756" s="11">
        <v>8</v>
      </c>
      <c r="DI756" s="42">
        <v>45</v>
      </c>
      <c r="DJ756" s="11">
        <v>84</v>
      </c>
      <c r="DK756" s="43" t="s">
        <v>5330</v>
      </c>
      <c r="DL756" s="90" t="s">
        <v>3796</v>
      </c>
      <c r="DM756" s="18">
        <v>0</v>
      </c>
      <c r="DN756" s="18" t="s">
        <v>5801</v>
      </c>
      <c r="DO756" t="s">
        <v>5084</v>
      </c>
      <c r="DP756">
        <v>16777215</v>
      </c>
      <c r="DQ756" t="s">
        <v>5799</v>
      </c>
      <c r="DR756" s="16" t="s">
        <v>290</v>
      </c>
    </row>
    <row r="757" spans="1:122" x14ac:dyDescent="0.35">
      <c r="A757" s="158" t="s">
        <v>843</v>
      </c>
      <c r="B757" s="11">
        <v>18</v>
      </c>
      <c r="C757">
        <v>30</v>
      </c>
      <c r="D757" t="s">
        <v>300</v>
      </c>
      <c r="E757" s="21" t="s">
        <v>290</v>
      </c>
      <c r="F757" s="11">
        <v>18</v>
      </c>
      <c r="G757" s="13">
        <v>17.123999999999999</v>
      </c>
      <c r="H757" s="11">
        <v>0.438</v>
      </c>
      <c r="I757" t="s">
        <v>290</v>
      </c>
      <c r="J757">
        <v>30</v>
      </c>
      <c r="K757" s="21" t="s">
        <v>290</v>
      </c>
      <c r="L757" s="1" t="s">
        <v>300</v>
      </c>
      <c r="M757" t="s">
        <v>290</v>
      </c>
      <c r="N757" s="159" t="s">
        <v>290</v>
      </c>
      <c r="P757" s="18" t="s">
        <v>290</v>
      </c>
      <c r="Q757" s="18" t="s">
        <v>290</v>
      </c>
      <c r="S757" t="s">
        <v>290</v>
      </c>
      <c r="T757" t="s">
        <v>290</v>
      </c>
      <c r="V757" t="s">
        <v>290</v>
      </c>
      <c r="X757" s="158" t="s">
        <v>843</v>
      </c>
      <c r="Y757" s="11">
        <v>18</v>
      </c>
      <c r="Z757">
        <v>30</v>
      </c>
      <c r="AA757" t="s">
        <v>300</v>
      </c>
      <c r="AB757" s="21" t="s">
        <v>290</v>
      </c>
      <c r="AC757" s="11">
        <v>18</v>
      </c>
      <c r="AD757" s="13">
        <v>17.123999999999999</v>
      </c>
      <c r="AE757" s="11">
        <v>0.438</v>
      </c>
      <c r="AF757" t="s">
        <v>290</v>
      </c>
      <c r="AG757">
        <v>30</v>
      </c>
      <c r="AH757" s="21" t="s">
        <v>290</v>
      </c>
      <c r="AI757" s="1" t="s">
        <v>300</v>
      </c>
      <c r="AJ757" t="s">
        <v>290</v>
      </c>
      <c r="AK757" s="159" t="s">
        <v>290</v>
      </c>
      <c r="CO757" t="s">
        <v>4575</v>
      </c>
      <c r="CP757">
        <v>3</v>
      </c>
      <c r="CR757" t="s">
        <v>5957</v>
      </c>
      <c r="CS757" s="16" t="s">
        <v>290</v>
      </c>
      <c r="CT757" s="14">
        <v>1500</v>
      </c>
      <c r="CU757" s="14">
        <v>4</v>
      </c>
      <c r="CV757" s="11">
        <v>12</v>
      </c>
      <c r="CW757" s="11" t="s">
        <v>5800</v>
      </c>
      <c r="CX757" s="103">
        <v>4</v>
      </c>
      <c r="CY757" s="11">
        <v>6.375</v>
      </c>
      <c r="CZ757" s="42">
        <v>1.1875</v>
      </c>
      <c r="DA757" s="107">
        <v>1500</v>
      </c>
      <c r="DB757" s="18">
        <v>12.25</v>
      </c>
      <c r="DC757" s="18">
        <v>2.125</v>
      </c>
      <c r="DD757" s="18">
        <v>6.1875</v>
      </c>
      <c r="DE757" s="11">
        <v>1.25</v>
      </c>
      <c r="DF757" s="11">
        <v>8</v>
      </c>
      <c r="DG757" s="11">
        <v>1.375</v>
      </c>
      <c r="DH757" s="11">
        <v>9.5</v>
      </c>
      <c r="DI757" s="42">
        <v>45</v>
      </c>
      <c r="DJ757" s="11">
        <v>118</v>
      </c>
      <c r="DK757" s="43" t="s">
        <v>5332</v>
      </c>
      <c r="DL757" s="90" t="s">
        <v>3796</v>
      </c>
      <c r="DM757" s="18">
        <v>0</v>
      </c>
      <c r="DN757" s="18" t="s">
        <v>5801</v>
      </c>
      <c r="DO757" t="s">
        <v>5090</v>
      </c>
      <c r="DP757">
        <v>255</v>
      </c>
      <c r="DQ757" t="s">
        <v>5799</v>
      </c>
      <c r="DR757" s="16" t="s">
        <v>290</v>
      </c>
    </row>
    <row r="758" spans="1:122" x14ac:dyDescent="0.35">
      <c r="A758" s="158" t="s">
        <v>844</v>
      </c>
      <c r="B758" s="11">
        <v>18</v>
      </c>
      <c r="C758">
        <v>40</v>
      </c>
      <c r="D758" t="s">
        <v>300</v>
      </c>
      <c r="E758" s="21" t="s">
        <v>290</v>
      </c>
      <c r="F758" s="11">
        <v>18</v>
      </c>
      <c r="G758" s="13">
        <v>16.876000000000001</v>
      </c>
      <c r="H758" s="11">
        <v>0.56200000000000006</v>
      </c>
      <c r="I758" t="s">
        <v>290</v>
      </c>
      <c r="J758">
        <v>40</v>
      </c>
      <c r="K758" s="21" t="s">
        <v>290</v>
      </c>
      <c r="L758" s="1" t="s">
        <v>300</v>
      </c>
      <c r="M758" t="s">
        <v>290</v>
      </c>
      <c r="N758" s="159" t="s">
        <v>290</v>
      </c>
      <c r="P758" s="18" t="s">
        <v>290</v>
      </c>
      <c r="Q758" s="18" t="s">
        <v>290</v>
      </c>
      <c r="S758" t="s">
        <v>290</v>
      </c>
      <c r="T758" t="s">
        <v>290</v>
      </c>
      <c r="V758" t="s">
        <v>290</v>
      </c>
      <c r="X758" s="158" t="s">
        <v>844</v>
      </c>
      <c r="Y758" s="11">
        <v>18</v>
      </c>
      <c r="Z758">
        <v>40</v>
      </c>
      <c r="AA758" t="s">
        <v>300</v>
      </c>
      <c r="AB758" s="21" t="s">
        <v>290</v>
      </c>
      <c r="AC758" s="11">
        <v>18</v>
      </c>
      <c r="AD758" s="13">
        <v>16.876000000000001</v>
      </c>
      <c r="AE758" s="11">
        <v>0.56200000000000006</v>
      </c>
      <c r="AF758" t="s">
        <v>290</v>
      </c>
      <c r="AG758">
        <v>40</v>
      </c>
      <c r="AH758" s="21" t="s">
        <v>290</v>
      </c>
      <c r="AI758" s="1" t="s">
        <v>300</v>
      </c>
      <c r="AJ758" t="s">
        <v>290</v>
      </c>
      <c r="AK758" s="159" t="s">
        <v>290</v>
      </c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51"/>
      <c r="CO758" t="s">
        <v>4576</v>
      </c>
      <c r="CP758">
        <v>3.13</v>
      </c>
      <c r="CR758" t="s">
        <v>5958</v>
      </c>
      <c r="CS758" s="16" t="s">
        <v>290</v>
      </c>
      <c r="CT758" s="14">
        <v>1500</v>
      </c>
      <c r="CU758" s="14">
        <v>5</v>
      </c>
      <c r="CV758" s="11">
        <v>12</v>
      </c>
      <c r="CW758" s="11" t="s">
        <v>5800</v>
      </c>
      <c r="CX758" s="103">
        <v>5</v>
      </c>
      <c r="CY758" s="11">
        <v>7.75</v>
      </c>
      <c r="CZ758" s="42">
        <v>1.375</v>
      </c>
      <c r="DA758" s="107">
        <v>1500</v>
      </c>
      <c r="DB758" s="18">
        <v>14.75</v>
      </c>
      <c r="DC758" s="18">
        <v>2.875</v>
      </c>
      <c r="DD758" s="18">
        <v>7.3125</v>
      </c>
      <c r="DE758" s="11">
        <v>1.5</v>
      </c>
      <c r="DF758" s="11">
        <v>8</v>
      </c>
      <c r="DG758" s="11">
        <v>1.625</v>
      </c>
      <c r="DH758" s="11">
        <v>11.5</v>
      </c>
      <c r="DI758" s="42">
        <v>45</v>
      </c>
      <c r="DJ758" s="11">
        <v>195</v>
      </c>
      <c r="DK758" s="43" t="s">
        <v>5334</v>
      </c>
      <c r="DL758" s="90" t="s">
        <v>3796</v>
      </c>
      <c r="DM758" s="18">
        <v>0</v>
      </c>
      <c r="DN758" s="18" t="s">
        <v>5801</v>
      </c>
      <c r="DO758" t="s">
        <v>5093</v>
      </c>
      <c r="DP758">
        <v>33023</v>
      </c>
      <c r="DQ758" t="s">
        <v>5799</v>
      </c>
      <c r="DR758" s="16" t="s">
        <v>290</v>
      </c>
    </row>
    <row r="759" spans="1:122" x14ac:dyDescent="0.35">
      <c r="A759" s="158" t="s">
        <v>6758</v>
      </c>
      <c r="B759" s="11">
        <v>18</v>
      </c>
      <c r="C759" t="s">
        <v>6422</v>
      </c>
      <c r="D759" t="s">
        <v>300</v>
      </c>
      <c r="E759" s="21" t="s">
        <v>290</v>
      </c>
      <c r="F759" s="11">
        <v>18</v>
      </c>
      <c r="G759" s="13">
        <v>17.25</v>
      </c>
      <c r="H759" s="11">
        <v>0.375</v>
      </c>
      <c r="I759" t="s">
        <v>6422</v>
      </c>
      <c r="J759">
        <v>1</v>
      </c>
      <c r="K759" s="21" t="s">
        <v>290</v>
      </c>
      <c r="L759" s="1" t="s">
        <v>300</v>
      </c>
      <c r="M759" t="s">
        <v>290</v>
      </c>
      <c r="N759" s="159" t="s">
        <v>290</v>
      </c>
      <c r="P759" s="18" t="s">
        <v>290</v>
      </c>
      <c r="Q759" s="18" t="s">
        <v>290</v>
      </c>
      <c r="S759" t="s">
        <v>290</v>
      </c>
      <c r="T759" t="s">
        <v>290</v>
      </c>
      <c r="V759" t="s">
        <v>290</v>
      </c>
      <c r="X759" s="158" t="s">
        <v>6758</v>
      </c>
      <c r="Y759" s="11">
        <v>18</v>
      </c>
      <c r="Z759" t="s">
        <v>6422</v>
      </c>
      <c r="AA759" t="s">
        <v>300</v>
      </c>
      <c r="AB759" s="21" t="s">
        <v>290</v>
      </c>
      <c r="AC759" s="11">
        <v>18</v>
      </c>
      <c r="AD759" s="13">
        <v>17.25</v>
      </c>
      <c r="AE759" s="11">
        <v>0.375</v>
      </c>
      <c r="AF759" t="s">
        <v>6422</v>
      </c>
      <c r="AG759">
        <v>1</v>
      </c>
      <c r="AH759" s="21" t="s">
        <v>290</v>
      </c>
      <c r="AI759" s="1" t="s">
        <v>300</v>
      </c>
      <c r="AJ759" t="s">
        <v>290</v>
      </c>
      <c r="AK759" s="159" t="s">
        <v>290</v>
      </c>
      <c r="CC759" s="4"/>
      <c r="CD759" s="51"/>
      <c r="CE759" s="51"/>
      <c r="CF759" s="51"/>
      <c r="CG759" s="51"/>
      <c r="CH759" s="51"/>
      <c r="CI759" s="51"/>
      <c r="CJ759" s="51"/>
      <c r="CK759" s="51"/>
      <c r="CO759" t="s">
        <v>4577</v>
      </c>
      <c r="CP759">
        <v>3.13</v>
      </c>
      <c r="CR759" t="s">
        <v>5959</v>
      </c>
      <c r="CS759" s="16" t="s">
        <v>290</v>
      </c>
      <c r="CT759" s="14">
        <v>1500</v>
      </c>
      <c r="CU759" s="14">
        <v>6</v>
      </c>
      <c r="CV759" s="11">
        <v>12</v>
      </c>
      <c r="CW759" s="11" t="s">
        <v>5800</v>
      </c>
      <c r="CX759" s="103">
        <v>6</v>
      </c>
      <c r="CY759" s="11">
        <v>9</v>
      </c>
      <c r="CZ759" s="42">
        <v>1.5</v>
      </c>
      <c r="DA759" s="107">
        <v>1500</v>
      </c>
      <c r="DB759" s="18">
        <v>15.5</v>
      </c>
      <c r="DC759" s="18">
        <v>3.25</v>
      </c>
      <c r="DD759" s="18">
        <v>8.5</v>
      </c>
      <c r="DE759" s="11">
        <v>1.375</v>
      </c>
      <c r="DF759" s="11">
        <v>12</v>
      </c>
      <c r="DG759" s="11">
        <v>1.5</v>
      </c>
      <c r="DH759" s="11">
        <v>12.5</v>
      </c>
      <c r="DI759" s="42">
        <v>30</v>
      </c>
      <c r="DJ759" s="11">
        <v>235</v>
      </c>
      <c r="DK759" s="43" t="s">
        <v>5336</v>
      </c>
      <c r="DL759" s="90" t="s">
        <v>3796</v>
      </c>
      <c r="DM759" s="18">
        <v>0</v>
      </c>
      <c r="DN759" s="18" t="s">
        <v>5801</v>
      </c>
      <c r="DO759" t="s">
        <v>5078</v>
      </c>
      <c r="DP759">
        <v>1262987</v>
      </c>
      <c r="DQ759" t="s">
        <v>5799</v>
      </c>
      <c r="DR759" s="16" t="s">
        <v>290</v>
      </c>
    </row>
    <row r="760" spans="1:122" x14ac:dyDescent="0.35">
      <c r="A760" s="158" t="s">
        <v>845</v>
      </c>
      <c r="B760" s="11">
        <v>18</v>
      </c>
      <c r="C760">
        <v>60</v>
      </c>
      <c r="D760" t="s">
        <v>300</v>
      </c>
      <c r="E760" s="21" t="s">
        <v>290</v>
      </c>
      <c r="F760" s="11">
        <v>18</v>
      </c>
      <c r="G760" s="13">
        <v>16.5</v>
      </c>
      <c r="H760" s="11">
        <v>0.75</v>
      </c>
      <c r="I760" t="s">
        <v>290</v>
      </c>
      <c r="J760">
        <v>60</v>
      </c>
      <c r="K760" s="21" t="s">
        <v>290</v>
      </c>
      <c r="L760" s="1" t="s">
        <v>300</v>
      </c>
      <c r="M760" t="s">
        <v>290</v>
      </c>
      <c r="N760" s="159" t="s">
        <v>290</v>
      </c>
      <c r="P760" s="18" t="s">
        <v>290</v>
      </c>
      <c r="Q760" s="18" t="s">
        <v>290</v>
      </c>
      <c r="S760" t="s">
        <v>290</v>
      </c>
      <c r="T760" t="s">
        <v>290</v>
      </c>
      <c r="V760" t="s">
        <v>290</v>
      </c>
      <c r="X760" s="158" t="s">
        <v>845</v>
      </c>
      <c r="Y760" s="11">
        <v>18</v>
      </c>
      <c r="Z760">
        <v>60</v>
      </c>
      <c r="AA760" t="s">
        <v>300</v>
      </c>
      <c r="AB760" s="21" t="s">
        <v>290</v>
      </c>
      <c r="AC760" s="11">
        <v>18</v>
      </c>
      <c r="AD760" s="13">
        <v>16.5</v>
      </c>
      <c r="AE760" s="11">
        <v>0.75</v>
      </c>
      <c r="AF760" t="s">
        <v>290</v>
      </c>
      <c r="AG760">
        <v>60</v>
      </c>
      <c r="AH760" s="21" t="s">
        <v>290</v>
      </c>
      <c r="AI760" s="1" t="s">
        <v>300</v>
      </c>
      <c r="AJ760" t="s">
        <v>290</v>
      </c>
      <c r="AK760" s="159" t="s">
        <v>290</v>
      </c>
      <c r="CO760" t="s">
        <v>4578</v>
      </c>
      <c r="CP760">
        <v>3.13</v>
      </c>
      <c r="CR760" t="s">
        <v>5960</v>
      </c>
      <c r="CS760" s="16" t="s">
        <v>290</v>
      </c>
      <c r="CT760" s="14">
        <v>1500</v>
      </c>
      <c r="CU760" s="14">
        <v>8</v>
      </c>
      <c r="CV760" s="11">
        <v>12</v>
      </c>
      <c r="CW760" s="11" t="s">
        <v>5800</v>
      </c>
      <c r="CX760" s="103">
        <v>8</v>
      </c>
      <c r="CY760" s="11">
        <v>11.5</v>
      </c>
      <c r="CZ760" s="42">
        <v>1.75</v>
      </c>
      <c r="DA760" s="107">
        <v>1500</v>
      </c>
      <c r="DB760" s="18">
        <v>19</v>
      </c>
      <c r="DC760" s="18">
        <v>3.625</v>
      </c>
      <c r="DD760" s="18">
        <v>10.625</v>
      </c>
      <c r="DE760" s="11">
        <v>1.625</v>
      </c>
      <c r="DF760" s="11">
        <v>12</v>
      </c>
      <c r="DG760" s="11">
        <v>1.75</v>
      </c>
      <c r="DH760" s="11">
        <v>15.5</v>
      </c>
      <c r="DI760" s="42">
        <v>30</v>
      </c>
      <c r="DJ760" s="11">
        <v>366</v>
      </c>
      <c r="DK760" s="43" t="s">
        <v>5338</v>
      </c>
      <c r="DL760" s="90" t="s">
        <v>3796</v>
      </c>
      <c r="DM760" s="18">
        <v>0</v>
      </c>
      <c r="DN760" s="18" t="s">
        <v>5801</v>
      </c>
      <c r="DO760" t="s">
        <v>5098</v>
      </c>
      <c r="DP760">
        <v>65535</v>
      </c>
      <c r="DQ760" t="s">
        <v>5799</v>
      </c>
      <c r="DR760" s="16" t="s">
        <v>290</v>
      </c>
    </row>
    <row r="761" spans="1:122" x14ac:dyDescent="0.35">
      <c r="A761" s="158" t="s">
        <v>846</v>
      </c>
      <c r="B761" s="11">
        <v>18</v>
      </c>
      <c r="C761">
        <v>80</v>
      </c>
      <c r="D761" t="s">
        <v>300</v>
      </c>
      <c r="E761" s="21" t="s">
        <v>290</v>
      </c>
      <c r="F761" s="11">
        <v>18</v>
      </c>
      <c r="G761" s="13">
        <v>16.126000000000001</v>
      </c>
      <c r="H761" s="11">
        <v>0.93700000000000006</v>
      </c>
      <c r="I761" t="s">
        <v>290</v>
      </c>
      <c r="J761">
        <v>80</v>
      </c>
      <c r="K761" s="21" t="s">
        <v>290</v>
      </c>
      <c r="L761" s="1" t="s">
        <v>300</v>
      </c>
      <c r="M761" t="s">
        <v>290</v>
      </c>
      <c r="N761" s="159" t="s">
        <v>290</v>
      </c>
      <c r="P761" s="18" t="s">
        <v>290</v>
      </c>
      <c r="Q761" s="18" t="s">
        <v>290</v>
      </c>
      <c r="S761" t="s">
        <v>290</v>
      </c>
      <c r="T761" t="s">
        <v>290</v>
      </c>
      <c r="V761" t="s">
        <v>290</v>
      </c>
      <c r="X761" s="158" t="s">
        <v>846</v>
      </c>
      <c r="Y761" s="11">
        <v>18</v>
      </c>
      <c r="Z761">
        <v>80</v>
      </c>
      <c r="AA761" t="s">
        <v>300</v>
      </c>
      <c r="AB761" s="21" t="s">
        <v>290</v>
      </c>
      <c r="AC761" s="11">
        <v>18</v>
      </c>
      <c r="AD761" s="13">
        <v>16.126000000000001</v>
      </c>
      <c r="AE761" s="11">
        <v>0.93700000000000006</v>
      </c>
      <c r="AF761" t="s">
        <v>290</v>
      </c>
      <c r="AG761">
        <v>80</v>
      </c>
      <c r="AH761" s="21" t="s">
        <v>290</v>
      </c>
      <c r="AI761" s="1" t="s">
        <v>300</v>
      </c>
      <c r="AJ761" t="s">
        <v>290</v>
      </c>
      <c r="AK761" s="159" t="s">
        <v>290</v>
      </c>
      <c r="CO761" t="s">
        <v>4579</v>
      </c>
      <c r="CP761">
        <v>3.13</v>
      </c>
      <c r="CR761" t="s">
        <v>5961</v>
      </c>
      <c r="CS761" s="16" t="s">
        <v>290</v>
      </c>
      <c r="CT761" s="14">
        <v>1500</v>
      </c>
      <c r="CU761" s="14">
        <v>10</v>
      </c>
      <c r="CV761" s="11">
        <v>16</v>
      </c>
      <c r="CW761" s="11" t="s">
        <v>5800</v>
      </c>
      <c r="CX761" s="103">
        <v>10</v>
      </c>
      <c r="CY761" s="11">
        <v>14.5</v>
      </c>
      <c r="CZ761" s="42">
        <v>2.25</v>
      </c>
      <c r="DA761" s="107">
        <v>1500</v>
      </c>
      <c r="DB761" s="18">
        <v>23</v>
      </c>
      <c r="DC761" s="18">
        <v>4.25</v>
      </c>
      <c r="DD761" s="18">
        <v>12.75</v>
      </c>
      <c r="DE761" s="11">
        <v>1.875</v>
      </c>
      <c r="DF761" s="11">
        <v>12</v>
      </c>
      <c r="DG761" s="11">
        <v>2</v>
      </c>
      <c r="DH761" s="11">
        <v>19</v>
      </c>
      <c r="DI761" s="42">
        <v>30</v>
      </c>
      <c r="DJ761" s="11">
        <v>610</v>
      </c>
      <c r="DK761" s="43" t="s">
        <v>5340</v>
      </c>
      <c r="DL761" s="90" t="s">
        <v>3796</v>
      </c>
      <c r="DM761" s="18">
        <v>0</v>
      </c>
      <c r="DN761" s="18" t="s">
        <v>5801</v>
      </c>
      <c r="DO761" t="s">
        <v>5069</v>
      </c>
      <c r="DP761">
        <v>65280</v>
      </c>
      <c r="DQ761" t="s">
        <v>5799</v>
      </c>
      <c r="DR761" s="16" t="s">
        <v>290</v>
      </c>
    </row>
    <row r="762" spans="1:122" x14ac:dyDescent="0.35">
      <c r="A762" s="158" t="s">
        <v>847</v>
      </c>
      <c r="B762" s="11">
        <v>18</v>
      </c>
      <c r="C762">
        <v>100</v>
      </c>
      <c r="D762" t="s">
        <v>300</v>
      </c>
      <c r="E762" s="21" t="s">
        <v>290</v>
      </c>
      <c r="F762" s="11">
        <v>18</v>
      </c>
      <c r="G762" s="13">
        <v>15.688000000000001</v>
      </c>
      <c r="H762" s="11">
        <v>1.1559999999999999</v>
      </c>
      <c r="I762" t="s">
        <v>290</v>
      </c>
      <c r="J762">
        <v>100</v>
      </c>
      <c r="K762" s="21" t="s">
        <v>290</v>
      </c>
      <c r="L762" s="1" t="s">
        <v>300</v>
      </c>
      <c r="M762" t="s">
        <v>290</v>
      </c>
      <c r="N762" s="159" t="s">
        <v>290</v>
      </c>
      <c r="P762" s="18" t="s">
        <v>290</v>
      </c>
      <c r="Q762" s="18" t="s">
        <v>290</v>
      </c>
      <c r="S762" t="s">
        <v>290</v>
      </c>
      <c r="T762" t="s">
        <v>290</v>
      </c>
      <c r="V762" t="s">
        <v>290</v>
      </c>
      <c r="X762" s="158" t="s">
        <v>847</v>
      </c>
      <c r="Y762" s="11">
        <v>18</v>
      </c>
      <c r="Z762">
        <v>100</v>
      </c>
      <c r="AA762" t="s">
        <v>300</v>
      </c>
      <c r="AB762" s="21" t="s">
        <v>290</v>
      </c>
      <c r="AC762" s="11">
        <v>18</v>
      </c>
      <c r="AD762" s="13">
        <v>15.688000000000001</v>
      </c>
      <c r="AE762" s="11">
        <v>1.1559999999999999</v>
      </c>
      <c r="AF762" t="s">
        <v>290</v>
      </c>
      <c r="AG762">
        <v>100</v>
      </c>
      <c r="AH762" s="21" t="s">
        <v>290</v>
      </c>
      <c r="AI762" s="1" t="s">
        <v>300</v>
      </c>
      <c r="AJ762" t="s">
        <v>290</v>
      </c>
      <c r="AK762" s="159" t="s">
        <v>290</v>
      </c>
      <c r="CO762" t="s">
        <v>4580</v>
      </c>
      <c r="CP762">
        <v>3.13</v>
      </c>
      <c r="CR762" t="s">
        <v>5962</v>
      </c>
      <c r="CS762" s="16" t="s">
        <v>290</v>
      </c>
      <c r="CT762" s="14">
        <v>1500</v>
      </c>
      <c r="CU762" s="14">
        <v>12</v>
      </c>
      <c r="CV762" s="11">
        <v>16</v>
      </c>
      <c r="CW762" s="11" t="s">
        <v>5800</v>
      </c>
      <c r="CX762" s="103">
        <v>12</v>
      </c>
      <c r="CY762" s="11">
        <v>17.75</v>
      </c>
      <c r="CZ762" s="42">
        <v>2.875</v>
      </c>
      <c r="DA762" s="107">
        <v>1500</v>
      </c>
      <c r="DB762" s="18">
        <v>26.5</v>
      </c>
      <c r="DC762" s="18">
        <v>4.875</v>
      </c>
      <c r="DD762" s="18">
        <v>15</v>
      </c>
      <c r="DE762" s="11">
        <v>2</v>
      </c>
      <c r="DF762" s="11">
        <v>16</v>
      </c>
      <c r="DG762" s="11">
        <v>2.125</v>
      </c>
      <c r="DH762" s="11">
        <v>22.5</v>
      </c>
      <c r="DI762" s="42">
        <v>22.5</v>
      </c>
      <c r="DJ762" s="11">
        <v>1028</v>
      </c>
      <c r="DK762" s="43" t="s">
        <v>5342</v>
      </c>
      <c r="DL762" s="90" t="s">
        <v>3796</v>
      </c>
      <c r="DM762" s="18">
        <v>0</v>
      </c>
      <c r="DN762" s="18" t="s">
        <v>5801</v>
      </c>
      <c r="DO762" t="s">
        <v>5072</v>
      </c>
      <c r="DP762">
        <v>12800</v>
      </c>
      <c r="DQ762" t="s">
        <v>5799</v>
      </c>
      <c r="DR762" s="16" t="s">
        <v>290</v>
      </c>
    </row>
    <row r="763" spans="1:122" x14ac:dyDescent="0.35">
      <c r="A763" s="158" t="s">
        <v>848</v>
      </c>
      <c r="B763" s="11">
        <v>18</v>
      </c>
      <c r="C763">
        <v>120</v>
      </c>
      <c r="D763" t="s">
        <v>300</v>
      </c>
      <c r="E763" s="21" t="s">
        <v>290</v>
      </c>
      <c r="F763" s="11">
        <v>18</v>
      </c>
      <c r="G763" s="13">
        <v>15.25</v>
      </c>
      <c r="H763" s="11">
        <v>1.375</v>
      </c>
      <c r="I763" t="s">
        <v>290</v>
      </c>
      <c r="J763">
        <v>120</v>
      </c>
      <c r="K763" s="21" t="s">
        <v>290</v>
      </c>
      <c r="L763" s="1" t="s">
        <v>300</v>
      </c>
      <c r="M763" t="s">
        <v>290</v>
      </c>
      <c r="N763" s="159" t="s">
        <v>290</v>
      </c>
      <c r="P763" s="18" t="s">
        <v>290</v>
      </c>
      <c r="Q763" s="18" t="s">
        <v>290</v>
      </c>
      <c r="S763" t="s">
        <v>290</v>
      </c>
      <c r="T763" t="s">
        <v>290</v>
      </c>
      <c r="V763" t="s">
        <v>290</v>
      </c>
      <c r="X763" s="158" t="s">
        <v>848</v>
      </c>
      <c r="Y763" s="11">
        <v>18</v>
      </c>
      <c r="Z763">
        <v>120</v>
      </c>
      <c r="AA763" t="s">
        <v>300</v>
      </c>
      <c r="AB763" s="21" t="s">
        <v>290</v>
      </c>
      <c r="AC763" s="11">
        <v>18</v>
      </c>
      <c r="AD763" s="13">
        <v>15.25</v>
      </c>
      <c r="AE763" s="11">
        <v>1.375</v>
      </c>
      <c r="AF763" t="s">
        <v>290</v>
      </c>
      <c r="AG763">
        <v>120</v>
      </c>
      <c r="AH763" s="21" t="s">
        <v>290</v>
      </c>
      <c r="AI763" s="1" t="s">
        <v>300</v>
      </c>
      <c r="AJ763" t="s">
        <v>290</v>
      </c>
      <c r="AK763" s="159" t="s">
        <v>290</v>
      </c>
      <c r="CO763" t="s">
        <v>4581</v>
      </c>
      <c r="CP763">
        <v>3.13</v>
      </c>
      <c r="CR763" t="s">
        <v>5963</v>
      </c>
      <c r="CS763" s="16" t="s">
        <v>290</v>
      </c>
      <c r="CT763" s="45">
        <v>1500</v>
      </c>
      <c r="CU763" s="45">
        <v>14</v>
      </c>
      <c r="CV763" s="48">
        <v>12</v>
      </c>
      <c r="CW763" s="48" t="s">
        <v>5800</v>
      </c>
      <c r="CX763" s="104">
        <v>14</v>
      </c>
      <c r="CY763" s="48">
        <v>19.5</v>
      </c>
      <c r="CZ763" s="46">
        <v>2.75</v>
      </c>
      <c r="DA763" s="107">
        <v>1500</v>
      </c>
      <c r="DB763" s="47">
        <v>29.5</v>
      </c>
      <c r="DC763" s="47">
        <v>5.25</v>
      </c>
      <c r="DD763" s="47">
        <v>16.25</v>
      </c>
      <c r="DE763" s="48">
        <v>2.25</v>
      </c>
      <c r="DF763" s="48">
        <v>16</v>
      </c>
      <c r="DG763" s="48">
        <v>2.375</v>
      </c>
      <c r="DH763" s="48">
        <v>25</v>
      </c>
      <c r="DI763" s="46">
        <v>22.5</v>
      </c>
      <c r="DJ763" s="48">
        <v>1030</v>
      </c>
      <c r="DK763" s="43" t="s">
        <v>5344</v>
      </c>
      <c r="DL763" s="90" t="s">
        <v>3796</v>
      </c>
      <c r="DM763" s="18">
        <v>0</v>
      </c>
      <c r="DN763" s="18" t="s">
        <v>5801</v>
      </c>
      <c r="DO763" t="s">
        <v>5105</v>
      </c>
      <c r="DP763">
        <v>16711680</v>
      </c>
      <c r="DQ763" t="s">
        <v>5799</v>
      </c>
      <c r="DR763" s="16" t="s">
        <v>290</v>
      </c>
    </row>
    <row r="764" spans="1:122" x14ac:dyDescent="0.35">
      <c r="A764" s="158" t="s">
        <v>849</v>
      </c>
      <c r="B764" s="11">
        <v>18</v>
      </c>
      <c r="C764">
        <v>140</v>
      </c>
      <c r="D764" t="s">
        <v>300</v>
      </c>
      <c r="E764" s="21" t="s">
        <v>290</v>
      </c>
      <c r="F764" s="11">
        <v>18</v>
      </c>
      <c r="G764" s="13">
        <v>14.875999999999999</v>
      </c>
      <c r="H764" s="11">
        <v>1.5620000000000001</v>
      </c>
      <c r="I764" t="s">
        <v>290</v>
      </c>
      <c r="J764">
        <v>140</v>
      </c>
      <c r="K764" s="21" t="s">
        <v>290</v>
      </c>
      <c r="L764" s="1" t="s">
        <v>300</v>
      </c>
      <c r="M764" t="s">
        <v>290</v>
      </c>
      <c r="N764" s="159" t="s">
        <v>290</v>
      </c>
      <c r="P764" s="18" t="s">
        <v>290</v>
      </c>
      <c r="Q764" s="18" t="s">
        <v>290</v>
      </c>
      <c r="S764" t="s">
        <v>290</v>
      </c>
      <c r="T764" t="s">
        <v>290</v>
      </c>
      <c r="V764" t="s">
        <v>290</v>
      </c>
      <c r="X764" s="158" t="s">
        <v>849</v>
      </c>
      <c r="Y764" s="11">
        <v>18</v>
      </c>
      <c r="Z764">
        <v>140</v>
      </c>
      <c r="AA764" t="s">
        <v>300</v>
      </c>
      <c r="AB764" s="21" t="s">
        <v>290</v>
      </c>
      <c r="AC764" s="11">
        <v>18</v>
      </c>
      <c r="AD764" s="13">
        <v>14.875999999999999</v>
      </c>
      <c r="AE764" s="11">
        <v>1.5620000000000001</v>
      </c>
      <c r="AF764" t="s">
        <v>290</v>
      </c>
      <c r="AG764">
        <v>140</v>
      </c>
      <c r="AH764" s="21" t="s">
        <v>290</v>
      </c>
      <c r="AI764" s="1" t="s">
        <v>300</v>
      </c>
      <c r="AJ764" t="s">
        <v>290</v>
      </c>
      <c r="AK764" s="159" t="s">
        <v>290</v>
      </c>
      <c r="CO764" t="s">
        <v>4582</v>
      </c>
      <c r="CP764">
        <v>3.13</v>
      </c>
      <c r="CR764" t="s">
        <v>5964</v>
      </c>
      <c r="CS764" s="16" t="s">
        <v>290</v>
      </c>
      <c r="CT764" s="14">
        <v>1500</v>
      </c>
      <c r="CU764" s="14">
        <v>14</v>
      </c>
      <c r="CV764" s="98">
        <v>14</v>
      </c>
      <c r="CW764" s="98" t="s">
        <v>5800</v>
      </c>
      <c r="CX764" s="103">
        <v>14</v>
      </c>
      <c r="CY764" s="11">
        <v>19.5</v>
      </c>
      <c r="CZ764" s="42">
        <v>2.75</v>
      </c>
      <c r="DA764" s="107">
        <v>1500</v>
      </c>
      <c r="DB764" s="18">
        <v>29.5</v>
      </c>
      <c r="DC764" s="18">
        <v>5.25</v>
      </c>
      <c r="DD764" s="18">
        <v>16.25</v>
      </c>
      <c r="DE764" s="11">
        <v>2.25</v>
      </c>
      <c r="DF764" s="11">
        <v>16</v>
      </c>
      <c r="DG764" s="11">
        <v>2.375</v>
      </c>
      <c r="DH764" s="11">
        <v>25</v>
      </c>
      <c r="DI764" s="42">
        <v>22.5</v>
      </c>
      <c r="DJ764" s="11" t="s">
        <v>174</v>
      </c>
      <c r="DK764" s="43" t="s">
        <v>5344</v>
      </c>
      <c r="DL764" s="90" t="s">
        <v>3796</v>
      </c>
      <c r="DM764" s="18">
        <v>0</v>
      </c>
      <c r="DN764" s="18" t="s">
        <v>5801</v>
      </c>
      <c r="DO764" t="s">
        <v>5105</v>
      </c>
      <c r="DP764">
        <v>16711680</v>
      </c>
      <c r="DQ764" t="s">
        <v>5799</v>
      </c>
      <c r="DR764" s="16" t="s">
        <v>290</v>
      </c>
    </row>
    <row r="765" spans="1:122" x14ac:dyDescent="0.35">
      <c r="A765" s="158" t="s">
        <v>850</v>
      </c>
      <c r="B765" s="11">
        <v>18</v>
      </c>
      <c r="C765" s="11">
        <v>160</v>
      </c>
      <c r="D765" t="s">
        <v>300</v>
      </c>
      <c r="E765" s="21" t="s">
        <v>290</v>
      </c>
      <c r="F765" s="11">
        <v>18</v>
      </c>
      <c r="G765" s="13">
        <v>14.438000000000001</v>
      </c>
      <c r="H765" s="11">
        <v>1.7809999999999999</v>
      </c>
      <c r="I765" t="s">
        <v>290</v>
      </c>
      <c r="J765" s="11">
        <v>160</v>
      </c>
      <c r="K765" s="21" t="s">
        <v>290</v>
      </c>
      <c r="L765" s="1" t="s">
        <v>300</v>
      </c>
      <c r="M765" t="s">
        <v>290</v>
      </c>
      <c r="N765" s="159" t="s">
        <v>290</v>
      </c>
      <c r="P765" s="18" t="s">
        <v>290</v>
      </c>
      <c r="Q765" s="18" t="s">
        <v>290</v>
      </c>
      <c r="S765" t="s">
        <v>290</v>
      </c>
      <c r="T765" t="s">
        <v>290</v>
      </c>
      <c r="V765" t="s">
        <v>290</v>
      </c>
      <c r="X765" s="158" t="s">
        <v>850</v>
      </c>
      <c r="Y765" s="11">
        <v>18</v>
      </c>
      <c r="Z765" s="11">
        <v>160</v>
      </c>
      <c r="AA765" t="s">
        <v>300</v>
      </c>
      <c r="AB765" s="21" t="s">
        <v>290</v>
      </c>
      <c r="AC765" s="11">
        <v>18</v>
      </c>
      <c r="AD765" s="13">
        <v>14.438000000000001</v>
      </c>
      <c r="AE765" s="11">
        <v>1.7809999999999999</v>
      </c>
      <c r="AF765" t="s">
        <v>290</v>
      </c>
      <c r="AG765" s="11">
        <v>160</v>
      </c>
      <c r="AH765" s="21" t="s">
        <v>290</v>
      </c>
      <c r="AI765" s="1" t="s">
        <v>300</v>
      </c>
      <c r="AJ765" t="s">
        <v>290</v>
      </c>
      <c r="AK765" s="159" t="s">
        <v>290</v>
      </c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51"/>
      <c r="CO765" t="s">
        <v>4583</v>
      </c>
      <c r="CP765">
        <v>3.13</v>
      </c>
      <c r="CR765" t="s">
        <v>5965</v>
      </c>
      <c r="CS765" s="16" t="s">
        <v>290</v>
      </c>
      <c r="CT765" s="14">
        <v>1500</v>
      </c>
      <c r="CU765" s="14">
        <v>14</v>
      </c>
      <c r="CV765" s="98">
        <v>16</v>
      </c>
      <c r="CW765" s="98" t="s">
        <v>5800</v>
      </c>
      <c r="CX765" s="103">
        <v>14</v>
      </c>
      <c r="CY765" s="11">
        <v>19.5</v>
      </c>
      <c r="CZ765" s="42">
        <v>2.75</v>
      </c>
      <c r="DA765" s="107">
        <v>1500</v>
      </c>
      <c r="DB765" s="18">
        <v>29.5</v>
      </c>
      <c r="DC765" s="18">
        <v>5.25</v>
      </c>
      <c r="DD765" s="18">
        <v>16.25</v>
      </c>
      <c r="DE765" s="11">
        <v>2.25</v>
      </c>
      <c r="DF765" s="11">
        <v>16</v>
      </c>
      <c r="DG765" s="11">
        <v>2.375</v>
      </c>
      <c r="DH765" s="11">
        <v>25</v>
      </c>
      <c r="DI765" s="42">
        <v>22.5</v>
      </c>
      <c r="DJ765" s="11" t="s">
        <v>174</v>
      </c>
      <c r="DK765" s="43" t="s">
        <v>5344</v>
      </c>
      <c r="DL765" s="90" t="s">
        <v>3796</v>
      </c>
      <c r="DM765" s="18">
        <v>0</v>
      </c>
      <c r="DN765" s="18" t="s">
        <v>5801</v>
      </c>
      <c r="DO765" t="s">
        <v>5105</v>
      </c>
      <c r="DP765">
        <v>16711680</v>
      </c>
      <c r="DQ765" t="s">
        <v>5799</v>
      </c>
      <c r="DR765" s="16" t="s">
        <v>290</v>
      </c>
    </row>
    <row r="766" spans="1:122" x14ac:dyDescent="0.35">
      <c r="A766" s="160" t="s">
        <v>851</v>
      </c>
      <c r="B766" s="2">
        <v>18</v>
      </c>
      <c r="C766" s="2" t="s">
        <v>272</v>
      </c>
      <c r="D766" s="4" t="s">
        <v>300</v>
      </c>
      <c r="E766" s="22" t="s">
        <v>290</v>
      </c>
      <c r="F766" s="2">
        <v>18</v>
      </c>
      <c r="G766" s="5">
        <v>17</v>
      </c>
      <c r="H766" s="2">
        <v>0.5</v>
      </c>
      <c r="I766" s="4" t="s">
        <v>272</v>
      </c>
      <c r="J766" s="2">
        <v>2</v>
      </c>
      <c r="K766" s="22" t="s">
        <v>290</v>
      </c>
      <c r="L766" s="6" t="s">
        <v>300</v>
      </c>
      <c r="M766" s="4" t="s">
        <v>290</v>
      </c>
      <c r="N766" s="161" t="s">
        <v>290</v>
      </c>
      <c r="P766" s="18" t="s">
        <v>290</v>
      </c>
      <c r="Q766" s="18" t="s">
        <v>290</v>
      </c>
      <c r="S766" t="s">
        <v>290</v>
      </c>
      <c r="T766" t="s">
        <v>290</v>
      </c>
      <c r="V766" t="s">
        <v>290</v>
      </c>
      <c r="X766" s="160" t="s">
        <v>851</v>
      </c>
      <c r="Y766" s="2">
        <v>18</v>
      </c>
      <c r="Z766" s="2" t="s">
        <v>272</v>
      </c>
      <c r="AA766" s="4" t="s">
        <v>300</v>
      </c>
      <c r="AB766" s="22" t="s">
        <v>290</v>
      </c>
      <c r="AC766" s="2">
        <v>18</v>
      </c>
      <c r="AD766" s="5">
        <v>17</v>
      </c>
      <c r="AE766" s="2">
        <v>0.5</v>
      </c>
      <c r="AF766" s="4" t="s">
        <v>272</v>
      </c>
      <c r="AG766" s="2">
        <v>2</v>
      </c>
      <c r="AH766" s="22" t="s">
        <v>290</v>
      </c>
      <c r="AI766" s="6" t="s">
        <v>300</v>
      </c>
      <c r="AJ766" s="4" t="s">
        <v>290</v>
      </c>
      <c r="AK766" s="161" t="s">
        <v>290</v>
      </c>
      <c r="CC766" s="4"/>
      <c r="CD766" s="51"/>
      <c r="CE766" s="51"/>
      <c r="CF766" s="51"/>
      <c r="CG766" s="51"/>
      <c r="CH766" s="51"/>
      <c r="CI766" s="51"/>
      <c r="CJ766" s="51"/>
      <c r="CK766" s="51"/>
      <c r="CO766" t="s">
        <v>4584</v>
      </c>
      <c r="CP766">
        <v>3.13</v>
      </c>
      <c r="CR766" t="s">
        <v>5966</v>
      </c>
      <c r="CS766" s="16" t="s">
        <v>290</v>
      </c>
      <c r="CT766" s="14">
        <v>1500</v>
      </c>
      <c r="CU766" s="14">
        <v>14</v>
      </c>
      <c r="CV766" s="98">
        <v>18</v>
      </c>
      <c r="CW766" s="98" t="s">
        <v>5800</v>
      </c>
      <c r="CX766" s="103">
        <v>14</v>
      </c>
      <c r="CY766" s="11">
        <v>19.5</v>
      </c>
      <c r="CZ766" s="42">
        <v>2.75</v>
      </c>
      <c r="DA766" s="107">
        <v>1500</v>
      </c>
      <c r="DB766" s="18">
        <v>29.5</v>
      </c>
      <c r="DC766" s="18">
        <v>5.25</v>
      </c>
      <c r="DD766" s="18">
        <v>16.25</v>
      </c>
      <c r="DE766" s="11">
        <v>2.25</v>
      </c>
      <c r="DF766" s="11">
        <v>16</v>
      </c>
      <c r="DG766" s="11">
        <v>2.375</v>
      </c>
      <c r="DH766" s="11">
        <v>25</v>
      </c>
      <c r="DI766" s="42">
        <v>22.5</v>
      </c>
      <c r="DJ766" s="11" t="s">
        <v>174</v>
      </c>
      <c r="DK766" s="43" t="s">
        <v>5344</v>
      </c>
      <c r="DL766" s="90" t="s">
        <v>3796</v>
      </c>
      <c r="DM766" s="18">
        <v>0</v>
      </c>
      <c r="DN766" s="18" t="s">
        <v>5801</v>
      </c>
      <c r="DO766" t="s">
        <v>5105</v>
      </c>
      <c r="DP766">
        <v>16711680</v>
      </c>
      <c r="DQ766" t="s">
        <v>5799</v>
      </c>
      <c r="DR766" s="16" t="s">
        <v>290</v>
      </c>
    </row>
    <row r="767" spans="1:122" x14ac:dyDescent="0.35">
      <c r="A767" s="156" t="s">
        <v>852</v>
      </c>
      <c r="B767" s="11">
        <v>20</v>
      </c>
      <c r="C767" s="11">
        <v>10</v>
      </c>
      <c r="D767" t="s">
        <v>300</v>
      </c>
      <c r="E767" s="21" t="s">
        <v>290</v>
      </c>
      <c r="F767" s="11">
        <v>20</v>
      </c>
      <c r="G767" s="13">
        <v>19.5</v>
      </c>
      <c r="H767" s="11">
        <v>0.25</v>
      </c>
      <c r="I767" t="s">
        <v>290</v>
      </c>
      <c r="J767" s="11">
        <v>10</v>
      </c>
      <c r="K767" s="21" t="s">
        <v>290</v>
      </c>
      <c r="L767" s="11" t="s">
        <v>300</v>
      </c>
      <c r="M767" t="s">
        <v>290</v>
      </c>
      <c r="N767" s="159" t="s">
        <v>290</v>
      </c>
      <c r="P767" s="18" t="s">
        <v>290</v>
      </c>
      <c r="Q767" s="18" t="s">
        <v>290</v>
      </c>
      <c r="S767" t="s">
        <v>290</v>
      </c>
      <c r="T767" t="s">
        <v>290</v>
      </c>
      <c r="V767" t="s">
        <v>290</v>
      </c>
      <c r="X767" s="156" t="s">
        <v>852</v>
      </c>
      <c r="Y767" s="11">
        <v>20</v>
      </c>
      <c r="Z767" s="11">
        <v>10</v>
      </c>
      <c r="AA767" t="s">
        <v>300</v>
      </c>
      <c r="AB767" s="21" t="s">
        <v>290</v>
      </c>
      <c r="AC767" s="11">
        <v>20</v>
      </c>
      <c r="AD767" s="13">
        <v>19.5</v>
      </c>
      <c r="AE767" s="11">
        <v>0.25</v>
      </c>
      <c r="AF767" t="s">
        <v>290</v>
      </c>
      <c r="AG767" s="11">
        <v>10</v>
      </c>
      <c r="AH767" s="21" t="s">
        <v>290</v>
      </c>
      <c r="AI767" s="11" t="s">
        <v>300</v>
      </c>
      <c r="AJ767" t="s">
        <v>290</v>
      </c>
      <c r="AK767" s="159" t="s">
        <v>290</v>
      </c>
      <c r="CO767" t="s">
        <v>4585</v>
      </c>
      <c r="CP767">
        <v>3.13</v>
      </c>
      <c r="CR767" t="s">
        <v>5967</v>
      </c>
      <c r="CS767" s="16" t="s">
        <v>290</v>
      </c>
      <c r="CT767" s="49">
        <v>1500</v>
      </c>
      <c r="CU767" s="49">
        <v>14</v>
      </c>
      <c r="CV767" s="99">
        <v>20</v>
      </c>
      <c r="CW767" s="99" t="s">
        <v>5800</v>
      </c>
      <c r="CX767" s="105">
        <v>14</v>
      </c>
      <c r="CY767" s="2">
        <v>19.5</v>
      </c>
      <c r="CZ767" s="50">
        <v>2.75</v>
      </c>
      <c r="DA767" s="107">
        <v>1500</v>
      </c>
      <c r="DB767" s="51">
        <v>29.5</v>
      </c>
      <c r="DC767" s="51">
        <v>5.25</v>
      </c>
      <c r="DD767" s="51">
        <v>16.25</v>
      </c>
      <c r="DE767" s="2">
        <v>2.25</v>
      </c>
      <c r="DF767" s="2">
        <v>16</v>
      </c>
      <c r="DG767" s="2">
        <v>2.375</v>
      </c>
      <c r="DH767" s="2">
        <v>25</v>
      </c>
      <c r="DI767" s="50">
        <v>22.5</v>
      </c>
      <c r="DJ767" s="2" t="s">
        <v>174</v>
      </c>
      <c r="DK767" s="43" t="s">
        <v>5344</v>
      </c>
      <c r="DL767" s="90" t="s">
        <v>3796</v>
      </c>
      <c r="DM767" s="18">
        <v>0</v>
      </c>
      <c r="DN767" s="18" t="s">
        <v>5801</v>
      </c>
      <c r="DO767" t="s">
        <v>5105</v>
      </c>
      <c r="DP767">
        <v>16711680</v>
      </c>
      <c r="DQ767" t="s">
        <v>5799</v>
      </c>
      <c r="DR767" s="16" t="s">
        <v>290</v>
      </c>
    </row>
    <row r="768" spans="1:122" x14ac:dyDescent="0.35">
      <c r="A768" s="158" t="s">
        <v>853</v>
      </c>
      <c r="B768" s="11">
        <v>20</v>
      </c>
      <c r="C768" s="11">
        <v>20</v>
      </c>
      <c r="D768" t="s">
        <v>300</v>
      </c>
      <c r="E768" s="21" t="s">
        <v>290</v>
      </c>
      <c r="F768" s="11">
        <v>20</v>
      </c>
      <c r="G768" s="13">
        <v>19.25</v>
      </c>
      <c r="H768" s="11">
        <v>0.375</v>
      </c>
      <c r="I768" t="s">
        <v>290</v>
      </c>
      <c r="J768" s="11">
        <v>20</v>
      </c>
      <c r="K768" s="21" t="s">
        <v>290</v>
      </c>
      <c r="L768" s="1" t="s">
        <v>300</v>
      </c>
      <c r="M768" t="s">
        <v>290</v>
      </c>
      <c r="N768" s="159" t="s">
        <v>290</v>
      </c>
      <c r="P768" s="18" t="s">
        <v>290</v>
      </c>
      <c r="Q768" s="18" t="s">
        <v>290</v>
      </c>
      <c r="S768" t="s">
        <v>290</v>
      </c>
      <c r="T768" t="s">
        <v>290</v>
      </c>
      <c r="V768" t="s">
        <v>290</v>
      </c>
      <c r="X768" s="158" t="s">
        <v>853</v>
      </c>
      <c r="Y768" s="11">
        <v>20</v>
      </c>
      <c r="Z768" s="11">
        <v>20</v>
      </c>
      <c r="AA768" t="s">
        <v>300</v>
      </c>
      <c r="AB768" s="21" t="s">
        <v>290</v>
      </c>
      <c r="AC768" s="11">
        <v>20</v>
      </c>
      <c r="AD768" s="13">
        <v>19.25</v>
      </c>
      <c r="AE768" s="11">
        <v>0.375</v>
      </c>
      <c r="AF768" t="s">
        <v>290</v>
      </c>
      <c r="AG768" s="11">
        <v>20</v>
      </c>
      <c r="AH768" s="21" t="s">
        <v>290</v>
      </c>
      <c r="AI768" s="1" t="s">
        <v>300</v>
      </c>
      <c r="AJ768" t="s">
        <v>290</v>
      </c>
      <c r="AK768" s="159" t="s">
        <v>290</v>
      </c>
      <c r="CO768" t="s">
        <v>4586</v>
      </c>
      <c r="CP768">
        <v>3.13</v>
      </c>
      <c r="CR768" t="s">
        <v>5968</v>
      </c>
      <c r="CS768" s="16" t="s">
        <v>290</v>
      </c>
      <c r="CT768" s="14">
        <v>1500</v>
      </c>
      <c r="CU768" s="14">
        <v>16</v>
      </c>
      <c r="CV768" s="11">
        <v>12</v>
      </c>
      <c r="CW768" s="11" t="s">
        <v>5800</v>
      </c>
      <c r="CX768" s="103">
        <v>16</v>
      </c>
      <c r="CY768" s="11">
        <v>21.75</v>
      </c>
      <c r="CZ768" s="42">
        <v>2.875</v>
      </c>
      <c r="DA768" s="107">
        <v>1500</v>
      </c>
      <c r="DB768" s="18">
        <v>32.5</v>
      </c>
      <c r="DC768" s="18">
        <v>5.75</v>
      </c>
      <c r="DD768" s="18">
        <v>18.5</v>
      </c>
      <c r="DE768" s="11">
        <v>2.5</v>
      </c>
      <c r="DF768" s="11">
        <v>16</v>
      </c>
      <c r="DG768" s="11">
        <v>2.625</v>
      </c>
      <c r="DH768" s="11">
        <v>27.75</v>
      </c>
      <c r="DI768" s="42">
        <v>22.5</v>
      </c>
      <c r="DJ768" s="11">
        <v>1335</v>
      </c>
      <c r="DK768" s="43" t="s">
        <v>5350</v>
      </c>
      <c r="DL768" s="90" t="s">
        <v>3796</v>
      </c>
      <c r="DM768" s="18">
        <v>0</v>
      </c>
      <c r="DN768" s="18" t="s">
        <v>5801</v>
      </c>
      <c r="DO768" t="s">
        <v>5108</v>
      </c>
      <c r="DP768">
        <v>16776960</v>
      </c>
      <c r="DQ768" t="s">
        <v>5799</v>
      </c>
      <c r="DR768" s="16" t="s">
        <v>290</v>
      </c>
    </row>
    <row r="769" spans="1:122" x14ac:dyDescent="0.35">
      <c r="A769" s="158" t="s">
        <v>854</v>
      </c>
      <c r="B769" s="11">
        <v>20</v>
      </c>
      <c r="C769">
        <v>30</v>
      </c>
      <c r="D769" t="s">
        <v>300</v>
      </c>
      <c r="E769" s="21" t="s">
        <v>290</v>
      </c>
      <c r="F769" s="11">
        <v>20</v>
      </c>
      <c r="G769" s="13">
        <v>19</v>
      </c>
      <c r="H769" s="11">
        <v>0.5</v>
      </c>
      <c r="I769" t="s">
        <v>290</v>
      </c>
      <c r="J769">
        <v>30</v>
      </c>
      <c r="K769" s="21" t="s">
        <v>290</v>
      </c>
      <c r="L769" s="1" t="s">
        <v>300</v>
      </c>
      <c r="M769" t="s">
        <v>290</v>
      </c>
      <c r="N769" s="159" t="s">
        <v>290</v>
      </c>
      <c r="P769" s="18" t="s">
        <v>290</v>
      </c>
      <c r="Q769" s="18" t="s">
        <v>290</v>
      </c>
      <c r="S769" t="s">
        <v>290</v>
      </c>
      <c r="T769" t="s">
        <v>290</v>
      </c>
      <c r="V769" t="s">
        <v>290</v>
      </c>
      <c r="X769" s="158" t="s">
        <v>854</v>
      </c>
      <c r="Y769" s="11">
        <v>20</v>
      </c>
      <c r="Z769">
        <v>30</v>
      </c>
      <c r="AA769" t="s">
        <v>300</v>
      </c>
      <c r="AB769" s="21" t="s">
        <v>290</v>
      </c>
      <c r="AC769" s="11">
        <v>20</v>
      </c>
      <c r="AD769" s="13">
        <v>19</v>
      </c>
      <c r="AE769" s="11">
        <v>0.5</v>
      </c>
      <c r="AF769" t="s">
        <v>290</v>
      </c>
      <c r="AG769">
        <v>30</v>
      </c>
      <c r="AH769" s="21" t="s">
        <v>290</v>
      </c>
      <c r="AI769" s="1" t="s">
        <v>300</v>
      </c>
      <c r="AJ769" t="s">
        <v>290</v>
      </c>
      <c r="AK769" s="159" t="s">
        <v>290</v>
      </c>
      <c r="CO769" t="s">
        <v>4587</v>
      </c>
      <c r="CP769">
        <v>3.13</v>
      </c>
      <c r="CR769" t="s">
        <v>5969</v>
      </c>
      <c r="CS769" s="16" t="s">
        <v>290</v>
      </c>
      <c r="CT769" s="14">
        <v>1500</v>
      </c>
      <c r="CU769" s="14">
        <v>16</v>
      </c>
      <c r="CV769" s="98">
        <v>14</v>
      </c>
      <c r="CW769" s="98" t="s">
        <v>5800</v>
      </c>
      <c r="CX769" s="103">
        <v>16</v>
      </c>
      <c r="CY769" s="11">
        <v>21.75</v>
      </c>
      <c r="CZ769" s="42">
        <v>2.875</v>
      </c>
      <c r="DA769" s="107">
        <v>1500</v>
      </c>
      <c r="DB769" s="18">
        <v>32.5</v>
      </c>
      <c r="DC769" s="18">
        <v>5.75</v>
      </c>
      <c r="DD769" s="18">
        <v>18.5</v>
      </c>
      <c r="DE769" s="11">
        <v>2.5</v>
      </c>
      <c r="DF769" s="11">
        <v>16</v>
      </c>
      <c r="DG769" s="11">
        <v>2.625</v>
      </c>
      <c r="DH769" s="11">
        <v>27.75</v>
      </c>
      <c r="DI769" s="42">
        <v>22.5</v>
      </c>
      <c r="DJ769" s="11" t="s">
        <v>174</v>
      </c>
      <c r="DK769" s="43" t="s">
        <v>5350</v>
      </c>
      <c r="DL769" s="90" t="s">
        <v>3796</v>
      </c>
      <c r="DM769" s="18">
        <v>0</v>
      </c>
      <c r="DN769" s="18" t="s">
        <v>5801</v>
      </c>
      <c r="DO769" t="s">
        <v>5108</v>
      </c>
      <c r="DP769">
        <v>16776960</v>
      </c>
      <c r="DQ769" t="s">
        <v>5799</v>
      </c>
      <c r="DR769" s="16" t="s">
        <v>290</v>
      </c>
    </row>
    <row r="770" spans="1:122" x14ac:dyDescent="0.35">
      <c r="A770" s="158" t="s">
        <v>855</v>
      </c>
      <c r="B770" s="11">
        <v>20</v>
      </c>
      <c r="C770">
        <v>40</v>
      </c>
      <c r="D770" t="s">
        <v>300</v>
      </c>
      <c r="E770" s="21" t="s">
        <v>290</v>
      </c>
      <c r="F770" s="11">
        <v>20</v>
      </c>
      <c r="G770" s="13">
        <v>18.814</v>
      </c>
      <c r="H770" s="11">
        <v>0.59299999999999997</v>
      </c>
      <c r="I770" t="s">
        <v>290</v>
      </c>
      <c r="J770">
        <v>40</v>
      </c>
      <c r="K770" s="21" t="s">
        <v>290</v>
      </c>
      <c r="L770" s="1" t="s">
        <v>300</v>
      </c>
      <c r="M770" t="s">
        <v>290</v>
      </c>
      <c r="N770" s="159" t="s">
        <v>290</v>
      </c>
      <c r="P770" s="18" t="s">
        <v>290</v>
      </c>
      <c r="Q770" s="18" t="s">
        <v>290</v>
      </c>
      <c r="S770" t="s">
        <v>290</v>
      </c>
      <c r="T770" t="s">
        <v>290</v>
      </c>
      <c r="V770" t="s">
        <v>290</v>
      </c>
      <c r="X770" s="158" t="s">
        <v>855</v>
      </c>
      <c r="Y770" s="11">
        <v>20</v>
      </c>
      <c r="Z770">
        <v>40</v>
      </c>
      <c r="AA770" t="s">
        <v>300</v>
      </c>
      <c r="AB770" s="21" t="s">
        <v>290</v>
      </c>
      <c r="AC770" s="11">
        <v>20</v>
      </c>
      <c r="AD770" s="13">
        <v>18.814</v>
      </c>
      <c r="AE770" s="11">
        <v>0.59299999999999997</v>
      </c>
      <c r="AF770" t="s">
        <v>290</v>
      </c>
      <c r="AG770">
        <v>40</v>
      </c>
      <c r="AH770" s="21" t="s">
        <v>290</v>
      </c>
      <c r="AI770" s="1" t="s">
        <v>300</v>
      </c>
      <c r="AJ770" t="s">
        <v>290</v>
      </c>
      <c r="AK770" s="159" t="s">
        <v>290</v>
      </c>
      <c r="CO770" t="s">
        <v>4588</v>
      </c>
      <c r="CP770">
        <v>3.13</v>
      </c>
      <c r="CR770" t="s">
        <v>5970</v>
      </c>
      <c r="CS770" s="16" t="s">
        <v>290</v>
      </c>
      <c r="CT770" s="14">
        <v>1500</v>
      </c>
      <c r="CU770" s="14">
        <v>16</v>
      </c>
      <c r="CV770" s="98">
        <v>16</v>
      </c>
      <c r="CW770" s="98" t="s">
        <v>5800</v>
      </c>
      <c r="CX770" s="103">
        <v>16</v>
      </c>
      <c r="CY770" s="11">
        <v>21.75</v>
      </c>
      <c r="CZ770" s="42">
        <v>2.875</v>
      </c>
      <c r="DA770" s="107">
        <v>1500</v>
      </c>
      <c r="DB770" s="18">
        <v>32.5</v>
      </c>
      <c r="DC770" s="18">
        <v>5.75</v>
      </c>
      <c r="DD770" s="18">
        <v>18.5</v>
      </c>
      <c r="DE770" s="11">
        <v>2.5</v>
      </c>
      <c r="DF770" s="11">
        <v>16</v>
      </c>
      <c r="DG770" s="11">
        <v>2.625</v>
      </c>
      <c r="DH770" s="11">
        <v>27.75</v>
      </c>
      <c r="DI770" s="42">
        <v>22.5</v>
      </c>
      <c r="DJ770" s="11" t="s">
        <v>174</v>
      </c>
      <c r="DK770" s="43" t="s">
        <v>5350</v>
      </c>
      <c r="DL770" s="90" t="s">
        <v>3796</v>
      </c>
      <c r="DM770" s="18">
        <v>0</v>
      </c>
      <c r="DN770" s="18" t="s">
        <v>5801</v>
      </c>
      <c r="DO770" t="s">
        <v>5108</v>
      </c>
      <c r="DP770">
        <v>16776960</v>
      </c>
      <c r="DQ770" t="s">
        <v>5799</v>
      </c>
      <c r="DR770" s="16" t="s">
        <v>290</v>
      </c>
    </row>
    <row r="771" spans="1:122" x14ac:dyDescent="0.35">
      <c r="A771" s="158" t="s">
        <v>6759</v>
      </c>
      <c r="B771" s="11">
        <v>20</v>
      </c>
      <c r="C771" t="s">
        <v>6422</v>
      </c>
      <c r="D771" t="s">
        <v>300</v>
      </c>
      <c r="E771" s="21" t="s">
        <v>290</v>
      </c>
      <c r="F771" s="11">
        <v>20</v>
      </c>
      <c r="G771" s="13">
        <v>19.25</v>
      </c>
      <c r="H771" s="11">
        <v>0.375</v>
      </c>
      <c r="I771" t="s">
        <v>6422</v>
      </c>
      <c r="J771">
        <v>1</v>
      </c>
      <c r="K771" s="21" t="s">
        <v>290</v>
      </c>
      <c r="L771" s="1" t="s">
        <v>300</v>
      </c>
      <c r="M771" t="s">
        <v>290</v>
      </c>
      <c r="N771" s="159" t="s">
        <v>290</v>
      </c>
      <c r="P771" s="18" t="s">
        <v>290</v>
      </c>
      <c r="Q771" s="18" t="s">
        <v>290</v>
      </c>
      <c r="S771" t="s">
        <v>290</v>
      </c>
      <c r="T771" t="s">
        <v>290</v>
      </c>
      <c r="V771" t="s">
        <v>290</v>
      </c>
      <c r="X771" s="158" t="s">
        <v>6759</v>
      </c>
      <c r="Y771" s="11">
        <v>20</v>
      </c>
      <c r="Z771" t="s">
        <v>6422</v>
      </c>
      <c r="AA771" t="s">
        <v>300</v>
      </c>
      <c r="AB771" s="21" t="s">
        <v>290</v>
      </c>
      <c r="AC771" s="11">
        <v>20</v>
      </c>
      <c r="AD771" s="13">
        <v>19.25</v>
      </c>
      <c r="AE771" s="11">
        <v>0.375</v>
      </c>
      <c r="AF771" t="s">
        <v>6422</v>
      </c>
      <c r="AG771">
        <v>1</v>
      </c>
      <c r="AH771" s="21" t="s">
        <v>290</v>
      </c>
      <c r="AI771" s="1" t="s">
        <v>300</v>
      </c>
      <c r="AJ771" t="s">
        <v>290</v>
      </c>
      <c r="AK771" s="159" t="s">
        <v>290</v>
      </c>
      <c r="CO771" t="s">
        <v>4589</v>
      </c>
      <c r="CP771">
        <v>3.13</v>
      </c>
      <c r="CR771" t="s">
        <v>5971</v>
      </c>
      <c r="CS771" s="16" t="s">
        <v>290</v>
      </c>
      <c r="CT771" s="14">
        <v>1500</v>
      </c>
      <c r="CU771" s="14">
        <v>16</v>
      </c>
      <c r="CV771" s="98">
        <v>18</v>
      </c>
      <c r="CW771" s="98" t="s">
        <v>5800</v>
      </c>
      <c r="CX771" s="103">
        <v>16</v>
      </c>
      <c r="CY771" s="11">
        <v>21.75</v>
      </c>
      <c r="CZ771" s="42">
        <v>2.875</v>
      </c>
      <c r="DA771" s="107">
        <v>1500</v>
      </c>
      <c r="DB771" s="18">
        <v>32.5</v>
      </c>
      <c r="DC771" s="18">
        <v>5.75</v>
      </c>
      <c r="DD771" s="18">
        <v>18.5</v>
      </c>
      <c r="DE771" s="11">
        <v>2.5</v>
      </c>
      <c r="DF771" s="11">
        <v>16</v>
      </c>
      <c r="DG771" s="11">
        <v>2.625</v>
      </c>
      <c r="DH771" s="11">
        <v>27.75</v>
      </c>
      <c r="DI771" s="42">
        <v>22.5</v>
      </c>
      <c r="DJ771" s="11" t="s">
        <v>174</v>
      </c>
      <c r="DK771" s="43" t="s">
        <v>5350</v>
      </c>
      <c r="DL771" s="90" t="s">
        <v>3796</v>
      </c>
      <c r="DM771" s="18">
        <v>0</v>
      </c>
      <c r="DN771" s="18" t="s">
        <v>5801</v>
      </c>
      <c r="DO771" t="s">
        <v>5108</v>
      </c>
      <c r="DP771">
        <v>16776960</v>
      </c>
      <c r="DQ771" t="s">
        <v>5799</v>
      </c>
      <c r="DR771" s="16" t="s">
        <v>290</v>
      </c>
    </row>
    <row r="772" spans="1:122" x14ac:dyDescent="0.35">
      <c r="A772" s="158" t="s">
        <v>856</v>
      </c>
      <c r="B772" s="11">
        <v>20</v>
      </c>
      <c r="C772">
        <v>60</v>
      </c>
      <c r="D772" t="s">
        <v>300</v>
      </c>
      <c r="E772" s="21" t="s">
        <v>290</v>
      </c>
      <c r="F772" s="11">
        <v>20</v>
      </c>
      <c r="G772" s="13">
        <v>18.376000000000001</v>
      </c>
      <c r="H772" s="11">
        <v>0.81200000000000006</v>
      </c>
      <c r="I772" t="s">
        <v>290</v>
      </c>
      <c r="J772">
        <v>60</v>
      </c>
      <c r="K772" s="21" t="s">
        <v>290</v>
      </c>
      <c r="L772" s="1" t="s">
        <v>300</v>
      </c>
      <c r="M772" t="s">
        <v>290</v>
      </c>
      <c r="N772" s="159" t="s">
        <v>290</v>
      </c>
      <c r="P772" s="18" t="s">
        <v>290</v>
      </c>
      <c r="Q772" s="18" t="s">
        <v>290</v>
      </c>
      <c r="S772" t="s">
        <v>290</v>
      </c>
      <c r="T772" t="s">
        <v>290</v>
      </c>
      <c r="V772" t="s">
        <v>290</v>
      </c>
      <c r="X772" s="158" t="s">
        <v>856</v>
      </c>
      <c r="Y772" s="11">
        <v>20</v>
      </c>
      <c r="Z772">
        <v>60</v>
      </c>
      <c r="AA772" t="s">
        <v>300</v>
      </c>
      <c r="AB772" s="21" t="s">
        <v>290</v>
      </c>
      <c r="AC772" s="11">
        <v>20</v>
      </c>
      <c r="AD772" s="13">
        <v>18.376000000000001</v>
      </c>
      <c r="AE772" s="11">
        <v>0.81200000000000006</v>
      </c>
      <c r="AF772" t="s">
        <v>290</v>
      </c>
      <c r="AG772">
        <v>60</v>
      </c>
      <c r="AH772" s="21" t="s">
        <v>290</v>
      </c>
      <c r="AI772" s="1" t="s">
        <v>300</v>
      </c>
      <c r="AJ772" t="s">
        <v>290</v>
      </c>
      <c r="AK772" s="159" t="s">
        <v>290</v>
      </c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51"/>
      <c r="CO772" t="s">
        <v>4590</v>
      </c>
      <c r="CP772">
        <v>3.5</v>
      </c>
      <c r="CR772" t="s">
        <v>5972</v>
      </c>
      <c r="CS772" s="16" t="s">
        <v>290</v>
      </c>
      <c r="CT772" s="49">
        <v>1500</v>
      </c>
      <c r="CU772" s="49">
        <v>16</v>
      </c>
      <c r="CV772" s="99">
        <v>20</v>
      </c>
      <c r="CW772" s="99" t="s">
        <v>5800</v>
      </c>
      <c r="CX772" s="105">
        <v>16</v>
      </c>
      <c r="CY772" s="2">
        <v>21.75</v>
      </c>
      <c r="CZ772" s="50">
        <v>2.875</v>
      </c>
      <c r="DA772" s="107">
        <v>1500</v>
      </c>
      <c r="DB772" s="51">
        <v>32.5</v>
      </c>
      <c r="DC772" s="51">
        <v>5.75</v>
      </c>
      <c r="DD772" s="51">
        <v>18.5</v>
      </c>
      <c r="DE772" s="2">
        <v>2.5</v>
      </c>
      <c r="DF772" s="2">
        <v>16</v>
      </c>
      <c r="DG772" s="2">
        <v>2.625</v>
      </c>
      <c r="DH772" s="2">
        <v>27.75</v>
      </c>
      <c r="DI772" s="50">
        <v>22.5</v>
      </c>
      <c r="DJ772" s="2" t="s">
        <v>174</v>
      </c>
      <c r="DK772" s="43" t="s">
        <v>5350</v>
      </c>
      <c r="DL772" s="90" t="s">
        <v>3796</v>
      </c>
      <c r="DM772" s="18">
        <v>0</v>
      </c>
      <c r="DN772" s="18" t="s">
        <v>5801</v>
      </c>
      <c r="DO772" t="s">
        <v>5108</v>
      </c>
      <c r="DP772">
        <v>16776960</v>
      </c>
      <c r="DQ772" t="s">
        <v>5799</v>
      </c>
      <c r="DR772" s="16" t="s">
        <v>290</v>
      </c>
    </row>
    <row r="773" spans="1:122" x14ac:dyDescent="0.35">
      <c r="A773" s="158" t="s">
        <v>857</v>
      </c>
      <c r="B773" s="11">
        <v>20</v>
      </c>
      <c r="C773">
        <v>80</v>
      </c>
      <c r="D773" t="s">
        <v>300</v>
      </c>
      <c r="E773" s="21" t="s">
        <v>290</v>
      </c>
      <c r="F773" s="11">
        <v>20</v>
      </c>
      <c r="G773" s="13">
        <v>17.937999999999999</v>
      </c>
      <c r="H773" s="11">
        <v>1.0309999999999999</v>
      </c>
      <c r="I773" t="s">
        <v>290</v>
      </c>
      <c r="J773">
        <v>80</v>
      </c>
      <c r="K773" s="21" t="s">
        <v>290</v>
      </c>
      <c r="L773" s="1" t="s">
        <v>300</v>
      </c>
      <c r="M773" t="s">
        <v>290</v>
      </c>
      <c r="N773" s="159" t="s">
        <v>290</v>
      </c>
      <c r="P773" s="18" t="s">
        <v>290</v>
      </c>
      <c r="Q773" s="18" t="s">
        <v>290</v>
      </c>
      <c r="S773" t="s">
        <v>290</v>
      </c>
      <c r="T773" t="s">
        <v>290</v>
      </c>
      <c r="V773" t="s">
        <v>290</v>
      </c>
      <c r="X773" s="158" t="s">
        <v>857</v>
      </c>
      <c r="Y773" s="11">
        <v>20</v>
      </c>
      <c r="Z773">
        <v>80</v>
      </c>
      <c r="AA773" t="s">
        <v>300</v>
      </c>
      <c r="AB773" s="21" t="s">
        <v>290</v>
      </c>
      <c r="AC773" s="11">
        <v>20</v>
      </c>
      <c r="AD773" s="13">
        <v>17.937999999999999</v>
      </c>
      <c r="AE773" s="11">
        <v>1.0309999999999999</v>
      </c>
      <c r="AF773" t="s">
        <v>290</v>
      </c>
      <c r="AG773">
        <v>80</v>
      </c>
      <c r="AH773" s="21" t="s">
        <v>290</v>
      </c>
      <c r="AI773" s="1" t="s">
        <v>300</v>
      </c>
      <c r="AJ773" t="s">
        <v>290</v>
      </c>
      <c r="AK773" s="159" t="s">
        <v>290</v>
      </c>
      <c r="CC773" s="4"/>
      <c r="CD773" s="51"/>
      <c r="CE773" s="51"/>
      <c r="CF773" s="51"/>
      <c r="CG773" s="51"/>
      <c r="CH773" s="51"/>
      <c r="CI773" s="51"/>
      <c r="CJ773" s="51"/>
      <c r="CK773" s="51"/>
      <c r="CO773" t="s">
        <v>4591</v>
      </c>
      <c r="CP773">
        <v>3.5</v>
      </c>
      <c r="CR773" t="s">
        <v>5973</v>
      </c>
      <c r="CS773" s="16" t="s">
        <v>290</v>
      </c>
      <c r="CT773" s="14">
        <v>1500</v>
      </c>
      <c r="CU773" s="14">
        <v>18</v>
      </c>
      <c r="CV773" s="11">
        <v>12</v>
      </c>
      <c r="CW773" s="11" t="s">
        <v>5800</v>
      </c>
      <c r="CX773" s="103">
        <v>18</v>
      </c>
      <c r="CY773" s="11">
        <v>23.5</v>
      </c>
      <c r="CZ773" s="42">
        <v>2.75</v>
      </c>
      <c r="DA773" s="107">
        <v>1500</v>
      </c>
      <c r="DB773" s="18">
        <v>36</v>
      </c>
      <c r="DC773" s="18">
        <v>6.375</v>
      </c>
      <c r="DD773" s="18">
        <v>21</v>
      </c>
      <c r="DE773" s="11">
        <v>2.75</v>
      </c>
      <c r="DF773" s="11">
        <v>16</v>
      </c>
      <c r="DG773" s="11">
        <v>2.875</v>
      </c>
      <c r="DH773" s="11">
        <v>30.5</v>
      </c>
      <c r="DI773" s="42">
        <v>22.5</v>
      </c>
      <c r="DJ773" s="11">
        <v>1750</v>
      </c>
      <c r="DK773" s="43" t="s">
        <v>5356</v>
      </c>
      <c r="DL773" s="90" t="s">
        <v>3796</v>
      </c>
      <c r="DM773" s="18">
        <v>0</v>
      </c>
      <c r="DN773" s="18" t="s">
        <v>5801</v>
      </c>
      <c r="DO773" t="s">
        <v>5111</v>
      </c>
      <c r="DP773">
        <v>16711935</v>
      </c>
      <c r="DQ773" t="s">
        <v>5799</v>
      </c>
      <c r="DR773" s="16" t="s">
        <v>290</v>
      </c>
    </row>
    <row r="774" spans="1:122" x14ac:dyDescent="0.35">
      <c r="A774" s="158" t="s">
        <v>858</v>
      </c>
      <c r="B774" s="11">
        <v>20</v>
      </c>
      <c r="C774">
        <v>100</v>
      </c>
      <c r="D774" t="s">
        <v>300</v>
      </c>
      <c r="E774" s="21" t="s">
        <v>290</v>
      </c>
      <c r="F774" s="11">
        <v>20</v>
      </c>
      <c r="G774" s="13">
        <v>17.440000000000001</v>
      </c>
      <c r="H774" s="11">
        <v>1.28</v>
      </c>
      <c r="I774" t="s">
        <v>290</v>
      </c>
      <c r="J774">
        <v>100</v>
      </c>
      <c r="K774" s="21" t="s">
        <v>290</v>
      </c>
      <c r="L774" s="1" t="s">
        <v>300</v>
      </c>
      <c r="M774" t="s">
        <v>290</v>
      </c>
      <c r="N774" s="159" t="s">
        <v>290</v>
      </c>
      <c r="P774" s="18" t="s">
        <v>290</v>
      </c>
      <c r="Q774" s="18" t="s">
        <v>290</v>
      </c>
      <c r="S774" t="s">
        <v>290</v>
      </c>
      <c r="T774" t="s">
        <v>290</v>
      </c>
      <c r="V774" t="s">
        <v>290</v>
      </c>
      <c r="X774" s="158" t="s">
        <v>858</v>
      </c>
      <c r="Y774" s="11">
        <v>20</v>
      </c>
      <c r="Z774">
        <v>100</v>
      </c>
      <c r="AA774" t="s">
        <v>300</v>
      </c>
      <c r="AB774" s="21" t="s">
        <v>290</v>
      </c>
      <c r="AC774" s="11">
        <v>20</v>
      </c>
      <c r="AD774" s="13">
        <v>17.440000000000001</v>
      </c>
      <c r="AE774" s="11">
        <v>1.28</v>
      </c>
      <c r="AF774" t="s">
        <v>290</v>
      </c>
      <c r="AG774">
        <v>100</v>
      </c>
      <c r="AH774" s="21" t="s">
        <v>290</v>
      </c>
      <c r="AI774" s="1" t="s">
        <v>300</v>
      </c>
      <c r="AJ774" t="s">
        <v>290</v>
      </c>
      <c r="AK774" s="159" t="s">
        <v>290</v>
      </c>
      <c r="CO774" t="s">
        <v>4592</v>
      </c>
      <c r="CP774">
        <v>3.5</v>
      </c>
      <c r="CR774" t="s">
        <v>5974</v>
      </c>
      <c r="CS774" s="16" t="s">
        <v>290</v>
      </c>
      <c r="CT774" s="14">
        <v>1500</v>
      </c>
      <c r="CU774" s="14">
        <v>18</v>
      </c>
      <c r="CV774" s="98">
        <v>14</v>
      </c>
      <c r="CW774" s="98" t="s">
        <v>5800</v>
      </c>
      <c r="CX774" s="103">
        <v>18</v>
      </c>
      <c r="CY774" s="11">
        <v>23.5</v>
      </c>
      <c r="CZ774" s="42">
        <v>2.75</v>
      </c>
      <c r="DA774" s="107">
        <v>1500</v>
      </c>
      <c r="DB774" s="18">
        <v>36</v>
      </c>
      <c r="DC774" s="18">
        <v>6.375</v>
      </c>
      <c r="DD774" s="18">
        <v>21</v>
      </c>
      <c r="DE774" s="11">
        <v>2.75</v>
      </c>
      <c r="DF774" s="11">
        <v>16</v>
      </c>
      <c r="DG774" s="11">
        <v>2.875</v>
      </c>
      <c r="DH774" s="11">
        <v>30.5</v>
      </c>
      <c r="DI774" s="42">
        <v>22.5</v>
      </c>
      <c r="DJ774" s="11" t="s">
        <v>174</v>
      </c>
      <c r="DK774" s="43" t="s">
        <v>5356</v>
      </c>
      <c r="DL774" s="90" t="s">
        <v>3796</v>
      </c>
      <c r="DM774" s="18">
        <v>0</v>
      </c>
      <c r="DN774" s="18" t="s">
        <v>5801</v>
      </c>
      <c r="DO774" t="s">
        <v>5111</v>
      </c>
      <c r="DP774">
        <v>16711935</v>
      </c>
      <c r="DQ774" t="s">
        <v>5799</v>
      </c>
      <c r="DR774" s="16" t="s">
        <v>290</v>
      </c>
    </row>
    <row r="775" spans="1:122" x14ac:dyDescent="0.35">
      <c r="A775" s="158" t="s">
        <v>859</v>
      </c>
      <c r="B775" s="11">
        <v>20</v>
      </c>
      <c r="C775">
        <v>120</v>
      </c>
      <c r="D775" t="s">
        <v>300</v>
      </c>
      <c r="E775" s="21" t="s">
        <v>290</v>
      </c>
      <c r="F775" s="11">
        <v>20</v>
      </c>
      <c r="G775" s="13">
        <v>17</v>
      </c>
      <c r="H775" s="11">
        <v>1.5</v>
      </c>
      <c r="I775" t="s">
        <v>290</v>
      </c>
      <c r="J775">
        <v>120</v>
      </c>
      <c r="K775" s="21" t="s">
        <v>290</v>
      </c>
      <c r="L775" s="1" t="s">
        <v>300</v>
      </c>
      <c r="M775" t="s">
        <v>290</v>
      </c>
      <c r="N775" s="159" t="s">
        <v>290</v>
      </c>
      <c r="P775" s="18" t="s">
        <v>290</v>
      </c>
      <c r="Q775" s="18" t="s">
        <v>290</v>
      </c>
      <c r="S775" t="s">
        <v>290</v>
      </c>
      <c r="T775" t="s">
        <v>290</v>
      </c>
      <c r="V775" t="s">
        <v>290</v>
      </c>
      <c r="X775" s="158" t="s">
        <v>859</v>
      </c>
      <c r="Y775" s="11">
        <v>20</v>
      </c>
      <c r="Z775">
        <v>120</v>
      </c>
      <c r="AA775" t="s">
        <v>300</v>
      </c>
      <c r="AB775" s="21" t="s">
        <v>290</v>
      </c>
      <c r="AC775" s="11">
        <v>20</v>
      </c>
      <c r="AD775" s="13">
        <v>17</v>
      </c>
      <c r="AE775" s="11">
        <v>1.5</v>
      </c>
      <c r="AF775" t="s">
        <v>290</v>
      </c>
      <c r="AG775">
        <v>120</v>
      </c>
      <c r="AH775" s="21" t="s">
        <v>290</v>
      </c>
      <c r="AI775" s="1" t="s">
        <v>300</v>
      </c>
      <c r="AJ775" t="s">
        <v>290</v>
      </c>
      <c r="AK775" s="159" t="s">
        <v>290</v>
      </c>
      <c r="CO775" t="s">
        <v>4593</v>
      </c>
      <c r="CP775">
        <v>3.5</v>
      </c>
      <c r="CR775" t="s">
        <v>5975</v>
      </c>
      <c r="CS775" s="16" t="s">
        <v>290</v>
      </c>
      <c r="CT775" s="14">
        <v>1500</v>
      </c>
      <c r="CU775" s="14">
        <v>18</v>
      </c>
      <c r="CV775" s="98">
        <v>16</v>
      </c>
      <c r="CW775" s="98" t="s">
        <v>5800</v>
      </c>
      <c r="CX775" s="103">
        <v>18</v>
      </c>
      <c r="CY775" s="11">
        <v>23.5</v>
      </c>
      <c r="CZ775" s="42">
        <v>2.75</v>
      </c>
      <c r="DA775" s="107">
        <v>1500</v>
      </c>
      <c r="DB775" s="18">
        <v>36</v>
      </c>
      <c r="DC775" s="18">
        <v>6.375</v>
      </c>
      <c r="DD775" s="18">
        <v>21</v>
      </c>
      <c r="DE775" s="11">
        <v>2.75</v>
      </c>
      <c r="DF775" s="11">
        <v>16</v>
      </c>
      <c r="DG775" s="11">
        <v>2.875</v>
      </c>
      <c r="DH775" s="11">
        <v>30.5</v>
      </c>
      <c r="DI775" s="42">
        <v>22.5</v>
      </c>
      <c r="DJ775" s="11" t="s">
        <v>174</v>
      </c>
      <c r="DK775" s="43" t="s">
        <v>5356</v>
      </c>
      <c r="DL775" s="90" t="s">
        <v>3796</v>
      </c>
      <c r="DM775" s="18">
        <v>0</v>
      </c>
      <c r="DN775" s="18" t="s">
        <v>5801</v>
      </c>
      <c r="DO775" t="s">
        <v>5111</v>
      </c>
      <c r="DP775">
        <v>16711935</v>
      </c>
      <c r="DQ775" t="s">
        <v>5799</v>
      </c>
      <c r="DR775" s="16" t="s">
        <v>290</v>
      </c>
    </row>
    <row r="776" spans="1:122" x14ac:dyDescent="0.35">
      <c r="A776" s="158" t="s">
        <v>860</v>
      </c>
      <c r="B776" s="11">
        <v>20</v>
      </c>
      <c r="C776">
        <v>140</v>
      </c>
      <c r="D776" t="s">
        <v>300</v>
      </c>
      <c r="E776" s="21" t="s">
        <v>290</v>
      </c>
      <c r="F776" s="11">
        <v>20</v>
      </c>
      <c r="G776" s="13">
        <v>16.5</v>
      </c>
      <c r="H776" s="11">
        <v>1.75</v>
      </c>
      <c r="I776" t="s">
        <v>290</v>
      </c>
      <c r="J776">
        <v>140</v>
      </c>
      <c r="K776" s="21" t="s">
        <v>290</v>
      </c>
      <c r="L776" s="1" t="s">
        <v>300</v>
      </c>
      <c r="M776" t="s">
        <v>290</v>
      </c>
      <c r="N776" s="159" t="s">
        <v>290</v>
      </c>
      <c r="P776" s="18" t="s">
        <v>290</v>
      </c>
      <c r="Q776" s="18" t="s">
        <v>290</v>
      </c>
      <c r="S776" t="s">
        <v>290</v>
      </c>
      <c r="T776" t="s">
        <v>290</v>
      </c>
      <c r="V776" t="s">
        <v>290</v>
      </c>
      <c r="X776" s="158" t="s">
        <v>860</v>
      </c>
      <c r="Y776" s="11">
        <v>20</v>
      </c>
      <c r="Z776">
        <v>140</v>
      </c>
      <c r="AA776" t="s">
        <v>300</v>
      </c>
      <c r="AB776" s="21" t="s">
        <v>290</v>
      </c>
      <c r="AC776" s="11">
        <v>20</v>
      </c>
      <c r="AD776" s="13">
        <v>16.5</v>
      </c>
      <c r="AE776" s="11">
        <v>1.75</v>
      </c>
      <c r="AF776" t="s">
        <v>290</v>
      </c>
      <c r="AG776">
        <v>140</v>
      </c>
      <c r="AH776" s="21" t="s">
        <v>290</v>
      </c>
      <c r="AI776" s="1" t="s">
        <v>300</v>
      </c>
      <c r="AJ776" t="s">
        <v>290</v>
      </c>
      <c r="AK776" s="159" t="s">
        <v>290</v>
      </c>
      <c r="CO776" t="s">
        <v>4594</v>
      </c>
      <c r="CP776">
        <v>3.5</v>
      </c>
      <c r="CR776" t="s">
        <v>5976</v>
      </c>
      <c r="CS776" s="16" t="s">
        <v>290</v>
      </c>
      <c r="CT776" s="14">
        <v>1500</v>
      </c>
      <c r="CU776" s="14">
        <v>18</v>
      </c>
      <c r="CV776" s="98">
        <v>18</v>
      </c>
      <c r="CW776" s="98" t="s">
        <v>5800</v>
      </c>
      <c r="CX776" s="103">
        <v>18</v>
      </c>
      <c r="CY776" s="11">
        <v>23.5</v>
      </c>
      <c r="CZ776" s="42">
        <v>2.75</v>
      </c>
      <c r="DA776" s="107">
        <v>1500</v>
      </c>
      <c r="DB776" s="18">
        <v>36</v>
      </c>
      <c r="DC776" s="18">
        <v>6.375</v>
      </c>
      <c r="DD776" s="18">
        <v>21</v>
      </c>
      <c r="DE776" s="11">
        <v>2.75</v>
      </c>
      <c r="DF776" s="11">
        <v>16</v>
      </c>
      <c r="DG776" s="11">
        <v>2.875</v>
      </c>
      <c r="DH776" s="11">
        <v>30.5</v>
      </c>
      <c r="DI776" s="42">
        <v>22.5</v>
      </c>
      <c r="DJ776" s="11" t="s">
        <v>174</v>
      </c>
      <c r="DK776" s="43" t="s">
        <v>5356</v>
      </c>
      <c r="DL776" s="90" t="s">
        <v>3796</v>
      </c>
      <c r="DM776" s="18">
        <v>0</v>
      </c>
      <c r="DN776" s="18" t="s">
        <v>5801</v>
      </c>
      <c r="DO776" t="s">
        <v>5111</v>
      </c>
      <c r="DP776">
        <v>16711935</v>
      </c>
      <c r="DQ776" t="s">
        <v>5799</v>
      </c>
      <c r="DR776" s="16" t="s">
        <v>290</v>
      </c>
    </row>
    <row r="777" spans="1:122" x14ac:dyDescent="0.35">
      <c r="A777" s="158" t="s">
        <v>861</v>
      </c>
      <c r="B777" s="11">
        <v>20</v>
      </c>
      <c r="C777" s="11">
        <v>160</v>
      </c>
      <c r="D777" t="s">
        <v>300</v>
      </c>
      <c r="E777" s="21" t="s">
        <v>290</v>
      </c>
      <c r="F777" s="11">
        <v>20</v>
      </c>
      <c r="G777" s="13">
        <v>16.064</v>
      </c>
      <c r="H777" s="11">
        <v>1.968</v>
      </c>
      <c r="I777" t="s">
        <v>290</v>
      </c>
      <c r="J777" s="11">
        <v>160</v>
      </c>
      <c r="K777" s="21" t="s">
        <v>290</v>
      </c>
      <c r="L777" s="1" t="s">
        <v>300</v>
      </c>
      <c r="M777" t="s">
        <v>290</v>
      </c>
      <c r="N777" s="159" t="s">
        <v>290</v>
      </c>
      <c r="P777" s="18" t="s">
        <v>290</v>
      </c>
      <c r="Q777" s="18" t="s">
        <v>290</v>
      </c>
      <c r="S777" t="s">
        <v>290</v>
      </c>
      <c r="T777" t="s">
        <v>290</v>
      </c>
      <c r="V777" t="s">
        <v>290</v>
      </c>
      <c r="X777" s="158" t="s">
        <v>861</v>
      </c>
      <c r="Y777" s="11">
        <v>20</v>
      </c>
      <c r="Z777" s="11">
        <v>160</v>
      </c>
      <c r="AA777" t="s">
        <v>300</v>
      </c>
      <c r="AB777" s="21" t="s">
        <v>290</v>
      </c>
      <c r="AC777" s="11">
        <v>20</v>
      </c>
      <c r="AD777" s="13">
        <v>16.064</v>
      </c>
      <c r="AE777" s="11">
        <v>1.968</v>
      </c>
      <c r="AF777" t="s">
        <v>290</v>
      </c>
      <c r="AG777" s="11">
        <v>160</v>
      </c>
      <c r="AH777" s="21" t="s">
        <v>290</v>
      </c>
      <c r="AI777" s="1" t="s">
        <v>300</v>
      </c>
      <c r="AJ777" t="s">
        <v>290</v>
      </c>
      <c r="AK777" s="159" t="s">
        <v>290</v>
      </c>
      <c r="CO777" t="s">
        <v>4595</v>
      </c>
      <c r="CP777">
        <v>3.5</v>
      </c>
      <c r="CR777" t="s">
        <v>5977</v>
      </c>
      <c r="CS777" s="16" t="s">
        <v>290</v>
      </c>
      <c r="CT777" s="49">
        <v>1500</v>
      </c>
      <c r="CU777" s="49">
        <v>18</v>
      </c>
      <c r="CV777" s="99">
        <v>20</v>
      </c>
      <c r="CW777" s="99" t="s">
        <v>5800</v>
      </c>
      <c r="CX777" s="105">
        <v>18</v>
      </c>
      <c r="CY777" s="2">
        <v>23.5</v>
      </c>
      <c r="CZ777" s="50">
        <v>2.75</v>
      </c>
      <c r="DA777" s="107">
        <v>1500</v>
      </c>
      <c r="DB777" s="51">
        <v>36</v>
      </c>
      <c r="DC777" s="51">
        <v>6.375</v>
      </c>
      <c r="DD777" s="51">
        <v>21</v>
      </c>
      <c r="DE777" s="2">
        <v>2.75</v>
      </c>
      <c r="DF777" s="2">
        <v>16</v>
      </c>
      <c r="DG777" s="2">
        <v>2.875</v>
      </c>
      <c r="DH777" s="2">
        <v>30.5</v>
      </c>
      <c r="DI777" s="50">
        <v>22.5</v>
      </c>
      <c r="DJ777" s="2" t="s">
        <v>174</v>
      </c>
      <c r="DK777" s="43" t="s">
        <v>5356</v>
      </c>
      <c r="DL777" s="90" t="s">
        <v>3796</v>
      </c>
      <c r="DM777" s="18">
        <v>0</v>
      </c>
      <c r="DN777" s="18" t="s">
        <v>5801</v>
      </c>
      <c r="DO777" t="s">
        <v>5111</v>
      </c>
      <c r="DP777">
        <v>16711935</v>
      </c>
      <c r="DQ777" t="s">
        <v>5799</v>
      </c>
      <c r="DR777" s="16" t="s">
        <v>290</v>
      </c>
    </row>
    <row r="778" spans="1:122" x14ac:dyDescent="0.35">
      <c r="A778" s="160" t="s">
        <v>862</v>
      </c>
      <c r="B778" s="2">
        <v>20</v>
      </c>
      <c r="C778" s="2" t="s">
        <v>272</v>
      </c>
      <c r="D778" s="4" t="s">
        <v>300</v>
      </c>
      <c r="E778" s="22" t="s">
        <v>290</v>
      </c>
      <c r="F778" s="2">
        <v>20</v>
      </c>
      <c r="G778" s="5">
        <v>19</v>
      </c>
      <c r="H778" s="2">
        <v>0.5</v>
      </c>
      <c r="I778" s="4" t="s">
        <v>272</v>
      </c>
      <c r="J778" s="2">
        <v>2</v>
      </c>
      <c r="K778" s="22" t="s">
        <v>290</v>
      </c>
      <c r="L778" s="6" t="s">
        <v>300</v>
      </c>
      <c r="M778" s="4" t="s">
        <v>290</v>
      </c>
      <c r="N778" s="161" t="s">
        <v>290</v>
      </c>
      <c r="P778" s="18" t="s">
        <v>290</v>
      </c>
      <c r="Q778" s="18" t="s">
        <v>290</v>
      </c>
      <c r="S778" t="s">
        <v>290</v>
      </c>
      <c r="T778" t="s">
        <v>290</v>
      </c>
      <c r="V778" t="s">
        <v>290</v>
      </c>
      <c r="X778" s="160" t="s">
        <v>862</v>
      </c>
      <c r="Y778" s="2">
        <v>20</v>
      </c>
      <c r="Z778" s="2" t="s">
        <v>272</v>
      </c>
      <c r="AA778" s="4" t="s">
        <v>300</v>
      </c>
      <c r="AB778" s="22" t="s">
        <v>290</v>
      </c>
      <c r="AC778" s="2">
        <v>20</v>
      </c>
      <c r="AD778" s="5">
        <v>19</v>
      </c>
      <c r="AE778" s="2">
        <v>0.5</v>
      </c>
      <c r="AF778" s="4" t="s">
        <v>272</v>
      </c>
      <c r="AG778" s="2">
        <v>2</v>
      </c>
      <c r="AH778" s="22" t="s">
        <v>290</v>
      </c>
      <c r="AI778" s="6" t="s">
        <v>300</v>
      </c>
      <c r="AJ778" s="4" t="s">
        <v>290</v>
      </c>
      <c r="AK778" s="161" t="s">
        <v>290</v>
      </c>
      <c r="CO778" t="s">
        <v>4596</v>
      </c>
      <c r="CP778">
        <v>3.5</v>
      </c>
      <c r="CR778" t="s">
        <v>5978</v>
      </c>
      <c r="CS778" s="16" t="s">
        <v>290</v>
      </c>
      <c r="CT778" s="14">
        <v>1500</v>
      </c>
      <c r="CU778" s="14">
        <v>20</v>
      </c>
      <c r="CV778" s="11">
        <v>12</v>
      </c>
      <c r="CW778" s="11" t="s">
        <v>5800</v>
      </c>
      <c r="CX778" s="103">
        <v>20</v>
      </c>
      <c r="CY778" s="11">
        <v>25.25</v>
      </c>
      <c r="CZ778" s="42">
        <v>2.625</v>
      </c>
      <c r="DA778" s="107">
        <v>1500</v>
      </c>
      <c r="DB778" s="18">
        <v>38.75</v>
      </c>
      <c r="DC778" s="18">
        <v>7</v>
      </c>
      <c r="DD778" s="18">
        <v>23</v>
      </c>
      <c r="DE778" s="11">
        <v>3</v>
      </c>
      <c r="DF778" s="11">
        <v>16</v>
      </c>
      <c r="DG778" s="11">
        <v>3.125</v>
      </c>
      <c r="DH778" s="11">
        <v>32.75</v>
      </c>
      <c r="DI778" s="42">
        <v>22.5</v>
      </c>
      <c r="DJ778" s="11">
        <v>2130</v>
      </c>
      <c r="DK778" s="43" t="s">
        <v>5362</v>
      </c>
      <c r="DL778" s="90" t="s">
        <v>3796</v>
      </c>
      <c r="DM778" s="18">
        <v>0</v>
      </c>
      <c r="DN778" s="18" t="s">
        <v>5801</v>
      </c>
      <c r="DO778" t="s">
        <v>5114</v>
      </c>
      <c r="DP778">
        <v>16744703</v>
      </c>
      <c r="DQ778" t="s">
        <v>5799</v>
      </c>
      <c r="DR778" s="16" t="s">
        <v>290</v>
      </c>
    </row>
    <row r="779" spans="1:122" x14ac:dyDescent="0.35">
      <c r="A779" s="156" t="s">
        <v>863</v>
      </c>
      <c r="B779" s="11">
        <v>22</v>
      </c>
      <c r="C779" s="11">
        <v>10</v>
      </c>
      <c r="D779" t="s">
        <v>300</v>
      </c>
      <c r="E779" s="21" t="s">
        <v>290</v>
      </c>
      <c r="F779" s="11">
        <v>22</v>
      </c>
      <c r="G779" s="13">
        <v>21.5</v>
      </c>
      <c r="H779" s="11">
        <v>0.25</v>
      </c>
      <c r="I779" t="s">
        <v>290</v>
      </c>
      <c r="J779" s="11">
        <v>10</v>
      </c>
      <c r="K779" s="21" t="s">
        <v>290</v>
      </c>
      <c r="L779" s="11" t="s">
        <v>300</v>
      </c>
      <c r="M779" t="s">
        <v>290</v>
      </c>
      <c r="N779" s="159" t="s">
        <v>290</v>
      </c>
      <c r="P779" s="18" t="s">
        <v>290</v>
      </c>
      <c r="Q779" s="18" t="s">
        <v>290</v>
      </c>
      <c r="S779" t="s">
        <v>290</v>
      </c>
      <c r="T779" t="s">
        <v>290</v>
      </c>
      <c r="V779" t="s">
        <v>290</v>
      </c>
      <c r="X779" s="156" t="s">
        <v>863</v>
      </c>
      <c r="Y779" s="11">
        <v>22</v>
      </c>
      <c r="Z779" s="11">
        <v>10</v>
      </c>
      <c r="AA779" t="s">
        <v>300</v>
      </c>
      <c r="AB779" s="21" t="s">
        <v>290</v>
      </c>
      <c r="AC779" s="11">
        <v>22</v>
      </c>
      <c r="AD779" s="13">
        <v>21.5</v>
      </c>
      <c r="AE779" s="11">
        <v>0.25</v>
      </c>
      <c r="AF779" t="s">
        <v>290</v>
      </c>
      <c r="AG779" s="11">
        <v>10</v>
      </c>
      <c r="AH779" s="21" t="s">
        <v>290</v>
      </c>
      <c r="AI779" s="11" t="s">
        <v>300</v>
      </c>
      <c r="AJ779" t="s">
        <v>290</v>
      </c>
      <c r="AK779" s="159" t="s">
        <v>290</v>
      </c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51"/>
      <c r="CO779" t="s">
        <v>4597</v>
      </c>
      <c r="CP779">
        <v>4.25</v>
      </c>
      <c r="CR779" t="s">
        <v>5979</v>
      </c>
      <c r="CS779" s="16" t="s">
        <v>290</v>
      </c>
      <c r="CT779" s="14">
        <v>1500</v>
      </c>
      <c r="CU779" s="14">
        <v>20</v>
      </c>
      <c r="CV779" s="98">
        <v>14</v>
      </c>
      <c r="CW779" s="98" t="s">
        <v>5800</v>
      </c>
      <c r="CX779" s="103">
        <v>20</v>
      </c>
      <c r="CY779" s="11">
        <v>25.25</v>
      </c>
      <c r="CZ779" s="42">
        <v>2.625</v>
      </c>
      <c r="DA779" s="107">
        <v>1500</v>
      </c>
      <c r="DB779" s="18">
        <v>38.75</v>
      </c>
      <c r="DC779" s="18">
        <v>7</v>
      </c>
      <c r="DD779" s="18">
        <v>23</v>
      </c>
      <c r="DE779" s="11">
        <v>3</v>
      </c>
      <c r="DF779" s="11">
        <v>16</v>
      </c>
      <c r="DG779" s="11">
        <v>3.125</v>
      </c>
      <c r="DH779" s="11">
        <v>32.75</v>
      </c>
      <c r="DI779" s="42">
        <v>22.5</v>
      </c>
      <c r="DJ779" s="11" t="s">
        <v>174</v>
      </c>
      <c r="DK779" s="43" t="s">
        <v>5362</v>
      </c>
      <c r="DL779" s="90" t="s">
        <v>3796</v>
      </c>
      <c r="DM779" s="18">
        <v>0</v>
      </c>
      <c r="DN779" s="18" t="s">
        <v>5801</v>
      </c>
      <c r="DO779" t="s">
        <v>5114</v>
      </c>
      <c r="DP779">
        <v>16744703</v>
      </c>
      <c r="DQ779" t="s">
        <v>5799</v>
      </c>
      <c r="DR779" s="16" t="s">
        <v>290</v>
      </c>
    </row>
    <row r="780" spans="1:122" x14ac:dyDescent="0.35">
      <c r="A780" s="158" t="s">
        <v>864</v>
      </c>
      <c r="B780" s="11">
        <v>22</v>
      </c>
      <c r="C780" s="11">
        <v>20</v>
      </c>
      <c r="D780" t="s">
        <v>300</v>
      </c>
      <c r="E780" s="21" t="s">
        <v>290</v>
      </c>
      <c r="F780" s="11">
        <v>22</v>
      </c>
      <c r="G780" s="13">
        <v>21.25</v>
      </c>
      <c r="H780" s="11">
        <v>0.375</v>
      </c>
      <c r="I780" t="s">
        <v>290</v>
      </c>
      <c r="J780" s="11">
        <v>20</v>
      </c>
      <c r="K780" s="21" t="s">
        <v>290</v>
      </c>
      <c r="L780" s="1" t="s">
        <v>300</v>
      </c>
      <c r="M780" t="s">
        <v>290</v>
      </c>
      <c r="N780" s="159" t="s">
        <v>290</v>
      </c>
      <c r="P780" s="18" t="s">
        <v>290</v>
      </c>
      <c r="Q780" s="18" t="s">
        <v>290</v>
      </c>
      <c r="S780" t="s">
        <v>290</v>
      </c>
      <c r="T780" t="s">
        <v>290</v>
      </c>
      <c r="V780" t="s">
        <v>290</v>
      </c>
      <c r="X780" s="158" t="s">
        <v>864</v>
      </c>
      <c r="Y780" s="11">
        <v>22</v>
      </c>
      <c r="Z780" s="11">
        <v>20</v>
      </c>
      <c r="AA780" t="s">
        <v>300</v>
      </c>
      <c r="AB780" s="21" t="s">
        <v>290</v>
      </c>
      <c r="AC780" s="11">
        <v>22</v>
      </c>
      <c r="AD780" s="13">
        <v>21.25</v>
      </c>
      <c r="AE780" s="11">
        <v>0.375</v>
      </c>
      <c r="AF780" t="s">
        <v>290</v>
      </c>
      <c r="AG780" s="11">
        <v>20</v>
      </c>
      <c r="AH780" s="21" t="s">
        <v>290</v>
      </c>
      <c r="AI780" s="1" t="s">
        <v>300</v>
      </c>
      <c r="AJ780" t="s">
        <v>290</v>
      </c>
      <c r="AK780" s="159" t="s">
        <v>290</v>
      </c>
      <c r="CC780" s="4"/>
      <c r="CD780" s="51"/>
      <c r="CE780" s="51"/>
      <c r="CF780" s="51"/>
      <c r="CG780" s="51"/>
      <c r="CH780" s="51"/>
      <c r="CI780" s="51"/>
      <c r="CJ780" s="51"/>
      <c r="CK780" s="51"/>
      <c r="CO780" t="s">
        <v>4598</v>
      </c>
      <c r="CP780">
        <v>4.25</v>
      </c>
      <c r="CR780" t="s">
        <v>5980</v>
      </c>
      <c r="CS780" s="16" t="s">
        <v>290</v>
      </c>
      <c r="CT780" s="14">
        <v>1500</v>
      </c>
      <c r="CU780" s="14">
        <v>20</v>
      </c>
      <c r="CV780" s="98">
        <v>16</v>
      </c>
      <c r="CW780" s="98" t="s">
        <v>5800</v>
      </c>
      <c r="CX780" s="103">
        <v>20</v>
      </c>
      <c r="CY780" s="11">
        <v>25.25</v>
      </c>
      <c r="CZ780" s="42">
        <v>2.625</v>
      </c>
      <c r="DA780" s="107">
        <v>1500</v>
      </c>
      <c r="DB780" s="18">
        <v>38.75</v>
      </c>
      <c r="DC780" s="18">
        <v>7</v>
      </c>
      <c r="DD780" s="18">
        <v>23</v>
      </c>
      <c r="DE780" s="11">
        <v>3</v>
      </c>
      <c r="DF780" s="11">
        <v>16</v>
      </c>
      <c r="DG780" s="11">
        <v>3.125</v>
      </c>
      <c r="DH780" s="11">
        <v>32.75</v>
      </c>
      <c r="DI780" s="42">
        <v>22.5</v>
      </c>
      <c r="DJ780" s="11" t="s">
        <v>174</v>
      </c>
      <c r="DK780" s="43" t="s">
        <v>5362</v>
      </c>
      <c r="DL780" s="90" t="s">
        <v>3796</v>
      </c>
      <c r="DM780" s="18">
        <v>0</v>
      </c>
      <c r="DN780" s="18" t="s">
        <v>5801</v>
      </c>
      <c r="DO780" t="s">
        <v>5114</v>
      </c>
      <c r="DP780">
        <v>16744703</v>
      </c>
      <c r="DQ780" t="s">
        <v>5799</v>
      </c>
      <c r="DR780" s="16" t="s">
        <v>290</v>
      </c>
    </row>
    <row r="781" spans="1:122" x14ac:dyDescent="0.35">
      <c r="A781" s="158" t="s">
        <v>865</v>
      </c>
      <c r="B781" s="11">
        <v>22</v>
      </c>
      <c r="C781">
        <v>30</v>
      </c>
      <c r="D781" t="s">
        <v>300</v>
      </c>
      <c r="E781" s="21" t="s">
        <v>290</v>
      </c>
      <c r="F781" s="11">
        <v>22</v>
      </c>
      <c r="G781" s="13">
        <v>21</v>
      </c>
      <c r="H781" s="11">
        <v>0.5</v>
      </c>
      <c r="I781" t="s">
        <v>290</v>
      </c>
      <c r="J781">
        <v>30</v>
      </c>
      <c r="K781" s="21" t="s">
        <v>290</v>
      </c>
      <c r="L781" s="1" t="s">
        <v>300</v>
      </c>
      <c r="M781" t="s">
        <v>290</v>
      </c>
      <c r="N781" s="159" t="s">
        <v>290</v>
      </c>
      <c r="P781" s="18" t="s">
        <v>290</v>
      </c>
      <c r="Q781" s="18" t="s">
        <v>290</v>
      </c>
      <c r="S781" t="s">
        <v>290</v>
      </c>
      <c r="T781" t="s">
        <v>290</v>
      </c>
      <c r="V781" t="s">
        <v>290</v>
      </c>
      <c r="X781" s="158" t="s">
        <v>865</v>
      </c>
      <c r="Y781" s="11">
        <v>22</v>
      </c>
      <c r="Z781">
        <v>30</v>
      </c>
      <c r="AA781" t="s">
        <v>300</v>
      </c>
      <c r="AB781" s="21" t="s">
        <v>290</v>
      </c>
      <c r="AC781" s="11">
        <v>22</v>
      </c>
      <c r="AD781" s="13">
        <v>21</v>
      </c>
      <c r="AE781" s="11">
        <v>0.5</v>
      </c>
      <c r="AF781" t="s">
        <v>290</v>
      </c>
      <c r="AG781">
        <v>30</v>
      </c>
      <c r="AH781" s="21" t="s">
        <v>290</v>
      </c>
      <c r="AI781" s="1" t="s">
        <v>300</v>
      </c>
      <c r="AJ781" t="s">
        <v>290</v>
      </c>
      <c r="AK781" s="159" t="s">
        <v>290</v>
      </c>
      <c r="CO781" t="s">
        <v>4599</v>
      </c>
      <c r="CP781">
        <v>4.25</v>
      </c>
      <c r="CR781" t="s">
        <v>5981</v>
      </c>
      <c r="CS781" s="16" t="s">
        <v>290</v>
      </c>
      <c r="CT781" s="14">
        <v>1500</v>
      </c>
      <c r="CU781" s="14">
        <v>20</v>
      </c>
      <c r="CV781" s="98">
        <v>18</v>
      </c>
      <c r="CW781" s="98" t="s">
        <v>5800</v>
      </c>
      <c r="CX781" s="103">
        <v>20</v>
      </c>
      <c r="CY781" s="11">
        <v>25.25</v>
      </c>
      <c r="CZ781" s="42">
        <v>2.625</v>
      </c>
      <c r="DA781" s="107">
        <v>1500</v>
      </c>
      <c r="DB781" s="18">
        <v>38.75</v>
      </c>
      <c r="DC781" s="18">
        <v>7</v>
      </c>
      <c r="DD781" s="18">
        <v>23</v>
      </c>
      <c r="DE781" s="11">
        <v>3</v>
      </c>
      <c r="DF781" s="11">
        <v>16</v>
      </c>
      <c r="DG781" s="11">
        <v>3.125</v>
      </c>
      <c r="DH781" s="11">
        <v>32.75</v>
      </c>
      <c r="DI781" s="42">
        <v>22.5</v>
      </c>
      <c r="DJ781" s="11" t="s">
        <v>174</v>
      </c>
      <c r="DK781" s="43" t="s">
        <v>5362</v>
      </c>
      <c r="DL781" s="90" t="s">
        <v>3796</v>
      </c>
      <c r="DM781" s="18">
        <v>0</v>
      </c>
      <c r="DN781" s="18" t="s">
        <v>5801</v>
      </c>
      <c r="DO781" t="s">
        <v>5114</v>
      </c>
      <c r="DP781">
        <v>16744703</v>
      </c>
      <c r="DQ781" t="s">
        <v>5799</v>
      </c>
      <c r="DR781" s="16" t="s">
        <v>290</v>
      </c>
    </row>
    <row r="782" spans="1:122" x14ac:dyDescent="0.35">
      <c r="A782" s="158" t="s">
        <v>866</v>
      </c>
      <c r="B782" s="11">
        <v>22</v>
      </c>
      <c r="C782">
        <v>60</v>
      </c>
      <c r="D782" t="s">
        <v>300</v>
      </c>
      <c r="E782" s="21" t="s">
        <v>290</v>
      </c>
      <c r="F782" s="11">
        <v>22</v>
      </c>
      <c r="G782" s="13">
        <v>20.25</v>
      </c>
      <c r="H782" s="11">
        <v>0.875</v>
      </c>
      <c r="I782" t="s">
        <v>290</v>
      </c>
      <c r="J782">
        <v>60</v>
      </c>
      <c r="K782" s="21" t="s">
        <v>290</v>
      </c>
      <c r="L782" s="1" t="s">
        <v>300</v>
      </c>
      <c r="M782" t="s">
        <v>290</v>
      </c>
      <c r="N782" s="159" t="s">
        <v>290</v>
      </c>
      <c r="P782" s="18" t="s">
        <v>290</v>
      </c>
      <c r="Q782" s="18" t="s">
        <v>290</v>
      </c>
      <c r="S782" t="s">
        <v>290</v>
      </c>
      <c r="T782" t="s">
        <v>290</v>
      </c>
      <c r="V782" t="s">
        <v>290</v>
      </c>
      <c r="X782" s="158" t="s">
        <v>866</v>
      </c>
      <c r="Y782" s="11">
        <v>22</v>
      </c>
      <c r="Z782">
        <v>60</v>
      </c>
      <c r="AA782" t="s">
        <v>300</v>
      </c>
      <c r="AB782" s="21" t="s">
        <v>290</v>
      </c>
      <c r="AC782" s="11">
        <v>22</v>
      </c>
      <c r="AD782" s="13">
        <v>20.25</v>
      </c>
      <c r="AE782" s="11">
        <v>0.875</v>
      </c>
      <c r="AF782" t="s">
        <v>290</v>
      </c>
      <c r="AG782">
        <v>60</v>
      </c>
      <c r="AH782" s="21" t="s">
        <v>290</v>
      </c>
      <c r="AI782" s="1" t="s">
        <v>300</v>
      </c>
      <c r="AJ782" t="s">
        <v>290</v>
      </c>
      <c r="AK782" s="159" t="s">
        <v>290</v>
      </c>
      <c r="CO782" t="s">
        <v>4600</v>
      </c>
      <c r="CP782">
        <v>4.25</v>
      </c>
      <c r="CR782" t="s">
        <v>5982</v>
      </c>
      <c r="CS782" s="16" t="s">
        <v>290</v>
      </c>
      <c r="CT782" s="49">
        <v>1500</v>
      </c>
      <c r="CU782" s="49">
        <v>20</v>
      </c>
      <c r="CV782" s="99">
        <v>20</v>
      </c>
      <c r="CW782" s="99" t="s">
        <v>5800</v>
      </c>
      <c r="CX782" s="105">
        <v>20</v>
      </c>
      <c r="CY782" s="2">
        <v>25.25</v>
      </c>
      <c r="CZ782" s="50">
        <v>2.625</v>
      </c>
      <c r="DA782" s="107">
        <v>1500</v>
      </c>
      <c r="DB782" s="51">
        <v>38.75</v>
      </c>
      <c r="DC782" s="51">
        <v>7</v>
      </c>
      <c r="DD782" s="51">
        <v>23</v>
      </c>
      <c r="DE782" s="2">
        <v>3</v>
      </c>
      <c r="DF782" s="2">
        <v>16</v>
      </c>
      <c r="DG782" s="2">
        <v>3.125</v>
      </c>
      <c r="DH782" s="2">
        <v>32.75</v>
      </c>
      <c r="DI782" s="50">
        <v>22.5</v>
      </c>
      <c r="DJ782" s="2" t="s">
        <v>174</v>
      </c>
      <c r="DK782" s="43" t="s">
        <v>5362</v>
      </c>
      <c r="DL782" s="90" t="s">
        <v>3796</v>
      </c>
      <c r="DM782" s="18">
        <v>0</v>
      </c>
      <c r="DN782" s="18" t="s">
        <v>5801</v>
      </c>
      <c r="DO782" t="s">
        <v>5114</v>
      </c>
      <c r="DP782">
        <v>16744703</v>
      </c>
      <c r="DQ782" t="s">
        <v>5799</v>
      </c>
      <c r="DR782" s="16" t="s">
        <v>290</v>
      </c>
    </row>
    <row r="783" spans="1:122" x14ac:dyDescent="0.35">
      <c r="A783" s="158" t="s">
        <v>867</v>
      </c>
      <c r="B783" s="11">
        <v>22</v>
      </c>
      <c r="C783">
        <v>80</v>
      </c>
      <c r="D783" t="s">
        <v>300</v>
      </c>
      <c r="E783" s="21" t="s">
        <v>290</v>
      </c>
      <c r="F783" s="11">
        <v>22</v>
      </c>
      <c r="G783" s="13">
        <v>19.75</v>
      </c>
      <c r="H783" s="11">
        <v>1.125</v>
      </c>
      <c r="I783" t="s">
        <v>290</v>
      </c>
      <c r="J783">
        <v>80</v>
      </c>
      <c r="K783" s="21" t="s">
        <v>290</v>
      </c>
      <c r="L783" s="1" t="s">
        <v>300</v>
      </c>
      <c r="M783" t="s">
        <v>290</v>
      </c>
      <c r="N783" s="159" t="s">
        <v>290</v>
      </c>
      <c r="P783" s="18" t="s">
        <v>290</v>
      </c>
      <c r="Q783" s="18" t="s">
        <v>290</v>
      </c>
      <c r="S783" t="s">
        <v>290</v>
      </c>
      <c r="T783" t="s">
        <v>290</v>
      </c>
      <c r="V783" t="s">
        <v>290</v>
      </c>
      <c r="X783" s="158" t="s">
        <v>867</v>
      </c>
      <c r="Y783" s="11">
        <v>22</v>
      </c>
      <c r="Z783">
        <v>80</v>
      </c>
      <c r="AA783" t="s">
        <v>300</v>
      </c>
      <c r="AB783" s="21" t="s">
        <v>290</v>
      </c>
      <c r="AC783" s="11">
        <v>22</v>
      </c>
      <c r="AD783" s="13">
        <v>19.75</v>
      </c>
      <c r="AE783" s="11">
        <v>1.125</v>
      </c>
      <c r="AF783" t="s">
        <v>290</v>
      </c>
      <c r="AG783">
        <v>80</v>
      </c>
      <c r="AH783" s="21" t="s">
        <v>290</v>
      </c>
      <c r="AI783" s="1" t="s">
        <v>300</v>
      </c>
      <c r="AJ783" t="s">
        <v>290</v>
      </c>
      <c r="AK783" s="159" t="s">
        <v>290</v>
      </c>
      <c r="CO783" t="s">
        <v>4601</v>
      </c>
      <c r="CP783">
        <v>4.25</v>
      </c>
      <c r="CR783" t="s">
        <v>5983</v>
      </c>
      <c r="CS783" s="16" t="s">
        <v>290</v>
      </c>
      <c r="CT783" s="14">
        <v>1500</v>
      </c>
      <c r="CU783" s="14">
        <v>24</v>
      </c>
      <c r="CV783" s="11">
        <v>12</v>
      </c>
      <c r="CW783" s="11" t="s">
        <v>5800</v>
      </c>
      <c r="CX783" s="103">
        <v>24</v>
      </c>
      <c r="CY783" s="11">
        <v>30</v>
      </c>
      <c r="CZ783" s="42">
        <v>3</v>
      </c>
      <c r="DA783" s="107">
        <v>1500</v>
      </c>
      <c r="DB783" s="18">
        <v>46</v>
      </c>
      <c r="DC783" s="18">
        <v>8</v>
      </c>
      <c r="DD783" s="18">
        <v>27.25</v>
      </c>
      <c r="DE783" s="11">
        <v>3.5</v>
      </c>
      <c r="DF783" s="11">
        <v>16</v>
      </c>
      <c r="DG783" s="11">
        <v>3.625</v>
      </c>
      <c r="DH783" s="11">
        <v>39</v>
      </c>
      <c r="DI783" s="42">
        <v>22.5</v>
      </c>
      <c r="DJ783" s="11">
        <v>3180</v>
      </c>
      <c r="DK783" s="43" t="s">
        <v>5368</v>
      </c>
      <c r="DL783" s="90" t="s">
        <v>3796</v>
      </c>
      <c r="DM783" s="18">
        <v>0</v>
      </c>
      <c r="DN783" s="18" t="s">
        <v>5801</v>
      </c>
      <c r="DO783" t="s">
        <v>5084</v>
      </c>
      <c r="DP783">
        <v>16777215</v>
      </c>
      <c r="DQ783" t="s">
        <v>5799</v>
      </c>
      <c r="DR783" s="16" t="s">
        <v>290</v>
      </c>
    </row>
    <row r="784" spans="1:122" x14ac:dyDescent="0.35">
      <c r="A784" s="158" t="s">
        <v>868</v>
      </c>
      <c r="B784" s="11">
        <v>22</v>
      </c>
      <c r="C784">
        <v>100</v>
      </c>
      <c r="D784" t="s">
        <v>300</v>
      </c>
      <c r="E784" s="21" t="s">
        <v>290</v>
      </c>
      <c r="F784" s="11">
        <v>22</v>
      </c>
      <c r="G784" s="13">
        <v>19.25</v>
      </c>
      <c r="H784" s="11">
        <v>1.375</v>
      </c>
      <c r="I784" t="s">
        <v>290</v>
      </c>
      <c r="J784">
        <v>100</v>
      </c>
      <c r="K784" s="21" t="s">
        <v>290</v>
      </c>
      <c r="L784" s="1" t="s">
        <v>300</v>
      </c>
      <c r="M784" t="s">
        <v>290</v>
      </c>
      <c r="N784" s="159" t="s">
        <v>290</v>
      </c>
      <c r="P784" s="18" t="s">
        <v>290</v>
      </c>
      <c r="Q784" s="18" t="s">
        <v>290</v>
      </c>
      <c r="S784" t="s">
        <v>290</v>
      </c>
      <c r="T784" t="s">
        <v>290</v>
      </c>
      <c r="V784" t="s">
        <v>290</v>
      </c>
      <c r="X784" s="158" t="s">
        <v>868</v>
      </c>
      <c r="Y784" s="11">
        <v>22</v>
      </c>
      <c r="Z784">
        <v>100</v>
      </c>
      <c r="AA784" t="s">
        <v>300</v>
      </c>
      <c r="AB784" s="21" t="s">
        <v>290</v>
      </c>
      <c r="AC784" s="11">
        <v>22</v>
      </c>
      <c r="AD784" s="13">
        <v>19.25</v>
      </c>
      <c r="AE784" s="11">
        <v>1.375</v>
      </c>
      <c r="AF784" t="s">
        <v>290</v>
      </c>
      <c r="AG784">
        <v>100</v>
      </c>
      <c r="AH784" s="21" t="s">
        <v>290</v>
      </c>
      <c r="AI784" s="1" t="s">
        <v>300</v>
      </c>
      <c r="AJ784" t="s">
        <v>290</v>
      </c>
      <c r="AK784" s="159" t="s">
        <v>290</v>
      </c>
      <c r="CO784" t="s">
        <v>4602</v>
      </c>
      <c r="CP784">
        <v>4.25</v>
      </c>
      <c r="CR784" t="s">
        <v>5984</v>
      </c>
      <c r="CS784" s="16" t="s">
        <v>290</v>
      </c>
      <c r="CT784" s="14">
        <v>1500</v>
      </c>
      <c r="CU784" s="14">
        <v>24</v>
      </c>
      <c r="CV784" s="98">
        <v>14</v>
      </c>
      <c r="CW784" s="98" t="s">
        <v>5800</v>
      </c>
      <c r="CX784" s="103">
        <v>24</v>
      </c>
      <c r="CY784" s="11">
        <v>30</v>
      </c>
      <c r="CZ784" s="42">
        <v>3</v>
      </c>
      <c r="DA784" s="107">
        <v>1500</v>
      </c>
      <c r="DB784" s="18">
        <v>46</v>
      </c>
      <c r="DC784" s="18">
        <v>8</v>
      </c>
      <c r="DD784" s="18">
        <v>27.25</v>
      </c>
      <c r="DE784" s="11">
        <v>3.5</v>
      </c>
      <c r="DF784" s="11">
        <v>16</v>
      </c>
      <c r="DG784" s="11">
        <v>3.625</v>
      </c>
      <c r="DH784" s="11">
        <v>39</v>
      </c>
      <c r="DI784" s="42">
        <v>22.5</v>
      </c>
      <c r="DJ784" s="11" t="s">
        <v>174</v>
      </c>
      <c r="DK784" s="43" t="s">
        <v>5368</v>
      </c>
      <c r="DL784" s="90" t="s">
        <v>3796</v>
      </c>
      <c r="DM784" s="18">
        <v>0</v>
      </c>
      <c r="DN784" s="18" t="s">
        <v>5801</v>
      </c>
      <c r="DO784" t="s">
        <v>5084</v>
      </c>
      <c r="DP784">
        <v>16777215</v>
      </c>
      <c r="DQ784" t="s">
        <v>5799</v>
      </c>
      <c r="DR784" s="16" t="s">
        <v>290</v>
      </c>
    </row>
    <row r="785" spans="1:122" x14ac:dyDescent="0.35">
      <c r="A785" s="158" t="s">
        <v>869</v>
      </c>
      <c r="B785" s="11">
        <v>22</v>
      </c>
      <c r="C785">
        <v>120</v>
      </c>
      <c r="D785" t="s">
        <v>300</v>
      </c>
      <c r="E785" s="21" t="s">
        <v>290</v>
      </c>
      <c r="F785" s="11">
        <v>22</v>
      </c>
      <c r="G785" s="13">
        <v>18.75</v>
      </c>
      <c r="H785" s="11">
        <v>1.625</v>
      </c>
      <c r="I785" t="s">
        <v>290</v>
      </c>
      <c r="J785">
        <v>120</v>
      </c>
      <c r="K785" s="21" t="s">
        <v>290</v>
      </c>
      <c r="L785" s="1" t="s">
        <v>300</v>
      </c>
      <c r="M785" t="s">
        <v>290</v>
      </c>
      <c r="N785" s="159" t="s">
        <v>290</v>
      </c>
      <c r="P785" s="18" t="s">
        <v>290</v>
      </c>
      <c r="Q785" s="18" t="s">
        <v>290</v>
      </c>
      <c r="S785" t="s">
        <v>290</v>
      </c>
      <c r="T785" t="s">
        <v>290</v>
      </c>
      <c r="V785" t="s">
        <v>290</v>
      </c>
      <c r="X785" s="158" t="s">
        <v>869</v>
      </c>
      <c r="Y785" s="11">
        <v>22</v>
      </c>
      <c r="Z785">
        <v>120</v>
      </c>
      <c r="AA785" t="s">
        <v>300</v>
      </c>
      <c r="AB785" s="21" t="s">
        <v>290</v>
      </c>
      <c r="AC785" s="11">
        <v>22</v>
      </c>
      <c r="AD785" s="13">
        <v>18.75</v>
      </c>
      <c r="AE785" s="11">
        <v>1.625</v>
      </c>
      <c r="AF785" t="s">
        <v>290</v>
      </c>
      <c r="AG785">
        <v>120</v>
      </c>
      <c r="AH785" s="21" t="s">
        <v>290</v>
      </c>
      <c r="AI785" s="1" t="s">
        <v>300</v>
      </c>
      <c r="AJ785" t="s">
        <v>290</v>
      </c>
      <c r="AK785" s="159" t="s">
        <v>290</v>
      </c>
      <c r="CO785" t="s">
        <v>4603</v>
      </c>
      <c r="CP785">
        <v>4.25</v>
      </c>
      <c r="CR785" t="s">
        <v>5985</v>
      </c>
      <c r="CS785" s="16" t="s">
        <v>290</v>
      </c>
      <c r="CT785" s="14">
        <v>1500</v>
      </c>
      <c r="CU785" s="14">
        <v>24</v>
      </c>
      <c r="CV785" s="98">
        <v>16</v>
      </c>
      <c r="CW785" s="98" t="s">
        <v>5800</v>
      </c>
      <c r="CX785" s="103">
        <v>24</v>
      </c>
      <c r="CY785" s="11">
        <v>30</v>
      </c>
      <c r="CZ785" s="42">
        <v>3</v>
      </c>
      <c r="DA785" s="107">
        <v>1500</v>
      </c>
      <c r="DB785" s="18">
        <v>46</v>
      </c>
      <c r="DC785" s="18">
        <v>8</v>
      </c>
      <c r="DD785" s="18">
        <v>27.25</v>
      </c>
      <c r="DE785" s="11">
        <v>3.5</v>
      </c>
      <c r="DF785" s="11">
        <v>16</v>
      </c>
      <c r="DG785" s="11">
        <v>3.625</v>
      </c>
      <c r="DH785" s="11">
        <v>39</v>
      </c>
      <c r="DI785" s="42">
        <v>22.5</v>
      </c>
      <c r="DJ785" s="11" t="s">
        <v>174</v>
      </c>
      <c r="DK785" s="43" t="s">
        <v>5368</v>
      </c>
      <c r="DL785" s="90" t="s">
        <v>3796</v>
      </c>
      <c r="DM785" s="18">
        <v>0</v>
      </c>
      <c r="DN785" s="18" t="s">
        <v>5801</v>
      </c>
      <c r="DO785" t="s">
        <v>5084</v>
      </c>
      <c r="DP785">
        <v>16777215</v>
      </c>
      <c r="DQ785" t="s">
        <v>5799</v>
      </c>
      <c r="DR785" s="16" t="s">
        <v>290</v>
      </c>
    </row>
    <row r="786" spans="1:122" x14ac:dyDescent="0.35">
      <c r="A786" s="158" t="s">
        <v>870</v>
      </c>
      <c r="B786" s="11">
        <v>22</v>
      </c>
      <c r="C786">
        <v>140</v>
      </c>
      <c r="D786" t="s">
        <v>300</v>
      </c>
      <c r="E786" s="21" t="s">
        <v>290</v>
      </c>
      <c r="F786" s="11">
        <v>22</v>
      </c>
      <c r="G786" s="13">
        <v>18.25</v>
      </c>
      <c r="H786" s="11">
        <v>1.875</v>
      </c>
      <c r="I786" t="s">
        <v>290</v>
      </c>
      <c r="J786">
        <v>140</v>
      </c>
      <c r="K786" s="21" t="s">
        <v>290</v>
      </c>
      <c r="L786" s="1" t="s">
        <v>300</v>
      </c>
      <c r="M786" t="s">
        <v>290</v>
      </c>
      <c r="N786" s="159" t="s">
        <v>290</v>
      </c>
      <c r="P786" s="18" t="s">
        <v>290</v>
      </c>
      <c r="Q786" s="18" t="s">
        <v>290</v>
      </c>
      <c r="S786" t="s">
        <v>290</v>
      </c>
      <c r="T786" t="s">
        <v>290</v>
      </c>
      <c r="V786" t="s">
        <v>290</v>
      </c>
      <c r="X786" s="158" t="s">
        <v>870</v>
      </c>
      <c r="Y786" s="11">
        <v>22</v>
      </c>
      <c r="Z786">
        <v>140</v>
      </c>
      <c r="AA786" t="s">
        <v>300</v>
      </c>
      <c r="AB786" s="21" t="s">
        <v>290</v>
      </c>
      <c r="AC786" s="11">
        <v>22</v>
      </c>
      <c r="AD786" s="13">
        <v>18.25</v>
      </c>
      <c r="AE786" s="11">
        <v>1.875</v>
      </c>
      <c r="AF786" t="s">
        <v>290</v>
      </c>
      <c r="AG786">
        <v>140</v>
      </c>
      <c r="AH786" s="21" t="s">
        <v>290</v>
      </c>
      <c r="AI786" s="1" t="s">
        <v>300</v>
      </c>
      <c r="AJ786" t="s">
        <v>290</v>
      </c>
      <c r="AK786" s="159" t="s">
        <v>290</v>
      </c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51"/>
      <c r="CO786" t="s">
        <v>4604</v>
      </c>
      <c r="CP786">
        <v>4.37</v>
      </c>
      <c r="CR786" t="s">
        <v>5986</v>
      </c>
      <c r="CS786" s="16" t="s">
        <v>290</v>
      </c>
      <c r="CT786" s="14">
        <v>1500</v>
      </c>
      <c r="CU786" s="14">
        <v>24</v>
      </c>
      <c r="CV786" s="98">
        <v>18</v>
      </c>
      <c r="CW786" s="98" t="s">
        <v>5800</v>
      </c>
      <c r="CX786" s="103">
        <v>24</v>
      </c>
      <c r="CY786" s="11">
        <v>30</v>
      </c>
      <c r="CZ786" s="42">
        <v>3</v>
      </c>
      <c r="DA786" s="107">
        <v>1500</v>
      </c>
      <c r="DB786" s="18">
        <v>46</v>
      </c>
      <c r="DC786" s="18">
        <v>8</v>
      </c>
      <c r="DD786" s="18">
        <v>27.25</v>
      </c>
      <c r="DE786" s="11">
        <v>3.5</v>
      </c>
      <c r="DF786" s="11">
        <v>16</v>
      </c>
      <c r="DG786" s="11">
        <v>3.625</v>
      </c>
      <c r="DH786" s="11">
        <v>39</v>
      </c>
      <c r="DI786" s="42">
        <v>22.5</v>
      </c>
      <c r="DJ786" s="11" t="s">
        <v>174</v>
      </c>
      <c r="DK786" s="43" t="s">
        <v>5368</v>
      </c>
      <c r="DL786" s="90" t="s">
        <v>3796</v>
      </c>
      <c r="DM786" s="18">
        <v>0</v>
      </c>
      <c r="DN786" s="18" t="s">
        <v>5801</v>
      </c>
      <c r="DO786" t="s">
        <v>5084</v>
      </c>
      <c r="DP786">
        <v>16777215</v>
      </c>
      <c r="DQ786" t="s">
        <v>5799</v>
      </c>
      <c r="DR786" s="16" t="s">
        <v>290</v>
      </c>
    </row>
    <row r="787" spans="1:122" x14ac:dyDescent="0.35">
      <c r="A787" s="158" t="s">
        <v>871</v>
      </c>
      <c r="B787" s="11">
        <v>22</v>
      </c>
      <c r="C787" s="11">
        <v>160</v>
      </c>
      <c r="D787" t="s">
        <v>300</v>
      </c>
      <c r="E787" s="21" t="s">
        <v>290</v>
      </c>
      <c r="F787" s="11">
        <v>22</v>
      </c>
      <c r="G787" s="13">
        <v>17.75</v>
      </c>
      <c r="H787" s="11">
        <v>2.125</v>
      </c>
      <c r="I787" t="s">
        <v>290</v>
      </c>
      <c r="J787" s="11">
        <v>160</v>
      </c>
      <c r="K787" s="21" t="s">
        <v>290</v>
      </c>
      <c r="L787" s="1" t="s">
        <v>300</v>
      </c>
      <c r="M787" t="s">
        <v>290</v>
      </c>
      <c r="N787" s="159" t="s">
        <v>290</v>
      </c>
      <c r="P787" s="18" t="s">
        <v>290</v>
      </c>
      <c r="Q787" s="18" t="s">
        <v>290</v>
      </c>
      <c r="S787" t="s">
        <v>290</v>
      </c>
      <c r="T787" t="s">
        <v>290</v>
      </c>
      <c r="V787" t="s">
        <v>290</v>
      </c>
      <c r="X787" s="158" t="s">
        <v>871</v>
      </c>
      <c r="Y787" s="11">
        <v>22</v>
      </c>
      <c r="Z787" s="11">
        <v>160</v>
      </c>
      <c r="AA787" t="s">
        <v>300</v>
      </c>
      <c r="AB787" s="21" t="s">
        <v>290</v>
      </c>
      <c r="AC787" s="11">
        <v>22</v>
      </c>
      <c r="AD787" s="13">
        <v>17.75</v>
      </c>
      <c r="AE787" s="11">
        <v>2.125</v>
      </c>
      <c r="AF787" t="s">
        <v>290</v>
      </c>
      <c r="AG787" s="11">
        <v>160</v>
      </c>
      <c r="AH787" s="21" t="s">
        <v>290</v>
      </c>
      <c r="AI787" s="1" t="s">
        <v>300</v>
      </c>
      <c r="AJ787" t="s">
        <v>290</v>
      </c>
      <c r="AK787" s="159" t="s">
        <v>290</v>
      </c>
      <c r="CC787" s="4"/>
      <c r="CD787" s="51"/>
      <c r="CE787" s="51"/>
      <c r="CF787" s="51"/>
      <c r="CG787" s="51"/>
      <c r="CH787" s="51"/>
      <c r="CI787" s="51"/>
      <c r="CJ787" s="51"/>
      <c r="CK787" s="51"/>
      <c r="CO787" t="s">
        <v>4605</v>
      </c>
      <c r="CP787">
        <v>4.37</v>
      </c>
      <c r="CR787" t="s">
        <v>5987</v>
      </c>
      <c r="CS787" s="16" t="s">
        <v>290</v>
      </c>
      <c r="CT787" s="14">
        <v>1500</v>
      </c>
      <c r="CU787" s="14">
        <v>24</v>
      </c>
      <c r="CV787" s="99">
        <v>20</v>
      </c>
      <c r="CW787" s="98" t="s">
        <v>5800</v>
      </c>
      <c r="CX787" s="103">
        <v>24</v>
      </c>
      <c r="CY787" s="11">
        <v>30</v>
      </c>
      <c r="CZ787" s="42">
        <v>3</v>
      </c>
      <c r="DA787" s="107">
        <v>1500</v>
      </c>
      <c r="DB787" s="18">
        <v>46</v>
      </c>
      <c r="DC787" s="18">
        <v>8</v>
      </c>
      <c r="DD787" s="18">
        <v>27.25</v>
      </c>
      <c r="DE787" s="11">
        <v>3.5</v>
      </c>
      <c r="DF787" s="11">
        <v>16</v>
      </c>
      <c r="DG787" s="11">
        <v>3.625</v>
      </c>
      <c r="DH787" s="11">
        <v>39</v>
      </c>
      <c r="DI787" s="42">
        <v>22.5</v>
      </c>
      <c r="DJ787" s="2" t="s">
        <v>174</v>
      </c>
      <c r="DK787" s="43" t="s">
        <v>5368</v>
      </c>
      <c r="DL787" s="90" t="s">
        <v>3796</v>
      </c>
      <c r="DM787" s="18">
        <v>0</v>
      </c>
      <c r="DN787" s="18" t="s">
        <v>5801</v>
      </c>
      <c r="DO787" t="s">
        <v>5084</v>
      </c>
      <c r="DP787">
        <v>16777215</v>
      </c>
      <c r="DQ787" t="s">
        <v>5799</v>
      </c>
      <c r="DR787" s="16" t="s">
        <v>290</v>
      </c>
    </row>
    <row r="788" spans="1:122" x14ac:dyDescent="0.35">
      <c r="A788" s="160" t="s">
        <v>872</v>
      </c>
      <c r="B788" s="2">
        <v>22</v>
      </c>
      <c r="C788" s="2" t="s">
        <v>272</v>
      </c>
      <c r="D788" s="4" t="s">
        <v>300</v>
      </c>
      <c r="E788" s="22" t="s">
        <v>290</v>
      </c>
      <c r="F788" s="2">
        <v>22</v>
      </c>
      <c r="G788" s="5">
        <v>21</v>
      </c>
      <c r="H788" s="2">
        <v>0.5</v>
      </c>
      <c r="I788" s="4" t="s">
        <v>272</v>
      </c>
      <c r="J788" s="2">
        <v>2</v>
      </c>
      <c r="K788" s="22" t="s">
        <v>290</v>
      </c>
      <c r="L788" s="6" t="s">
        <v>300</v>
      </c>
      <c r="M788" s="4" t="s">
        <v>290</v>
      </c>
      <c r="N788" s="161" t="s">
        <v>290</v>
      </c>
      <c r="P788" s="18" t="s">
        <v>290</v>
      </c>
      <c r="Q788" s="18" t="s">
        <v>290</v>
      </c>
      <c r="S788" t="s">
        <v>290</v>
      </c>
      <c r="T788" t="s">
        <v>290</v>
      </c>
      <c r="V788" t="s">
        <v>290</v>
      </c>
      <c r="X788" s="160" t="s">
        <v>872</v>
      </c>
      <c r="Y788" s="2">
        <v>22</v>
      </c>
      <c r="Z788" s="2" t="s">
        <v>272</v>
      </c>
      <c r="AA788" s="4" t="s">
        <v>300</v>
      </c>
      <c r="AB788" s="22" t="s">
        <v>290</v>
      </c>
      <c r="AC788" s="2">
        <v>22</v>
      </c>
      <c r="AD788" s="5">
        <v>21</v>
      </c>
      <c r="AE788" s="2">
        <v>0.5</v>
      </c>
      <c r="AF788" s="4" t="s">
        <v>272</v>
      </c>
      <c r="AG788" s="2">
        <v>2</v>
      </c>
      <c r="AH788" s="22" t="s">
        <v>290</v>
      </c>
      <c r="AI788" s="6" t="s">
        <v>300</v>
      </c>
      <c r="AJ788" s="4" t="s">
        <v>290</v>
      </c>
      <c r="AK788" s="161" t="s">
        <v>290</v>
      </c>
      <c r="CO788" t="s">
        <v>4606</v>
      </c>
      <c r="CP788">
        <v>4.37</v>
      </c>
      <c r="CR788" t="s">
        <v>5988</v>
      </c>
      <c r="CS788" s="16" t="s">
        <v>290</v>
      </c>
      <c r="CT788" s="14">
        <v>2500</v>
      </c>
      <c r="CU788" s="14">
        <v>1</v>
      </c>
      <c r="CV788" s="11">
        <v>9</v>
      </c>
      <c r="CW788" s="11" t="s">
        <v>5800</v>
      </c>
      <c r="CX788" s="103">
        <v>1</v>
      </c>
      <c r="CY788" s="11">
        <v>2.25</v>
      </c>
      <c r="CZ788" s="42">
        <v>0.625</v>
      </c>
      <c r="DA788" s="107">
        <v>2500</v>
      </c>
      <c r="DB788" s="18">
        <v>6.25</v>
      </c>
      <c r="DC788" s="18">
        <v>1.375</v>
      </c>
      <c r="DD788" s="18">
        <v>2</v>
      </c>
      <c r="DE788" s="11">
        <v>0.875</v>
      </c>
      <c r="DF788" s="11">
        <v>4</v>
      </c>
      <c r="DG788" s="11">
        <v>1</v>
      </c>
      <c r="DH788" s="11">
        <v>4.25</v>
      </c>
      <c r="DI788" s="42">
        <v>90</v>
      </c>
      <c r="DJ788" s="11">
        <v>20</v>
      </c>
      <c r="DK788" s="43" t="s">
        <v>5374</v>
      </c>
      <c r="DL788" s="90" t="s">
        <v>3796</v>
      </c>
      <c r="DM788" s="18">
        <v>0</v>
      </c>
      <c r="DN788" s="18" t="s">
        <v>5801</v>
      </c>
      <c r="DO788" t="s">
        <v>5069</v>
      </c>
      <c r="DP788">
        <v>65280</v>
      </c>
      <c r="DQ788" t="s">
        <v>5799</v>
      </c>
      <c r="DR788" s="16" t="s">
        <v>290</v>
      </c>
    </row>
    <row r="789" spans="1:122" x14ac:dyDescent="0.35">
      <c r="A789" s="156" t="s">
        <v>873</v>
      </c>
      <c r="B789" s="11">
        <v>24.000000000000004</v>
      </c>
      <c r="C789" s="11">
        <v>10</v>
      </c>
      <c r="D789" t="s">
        <v>300</v>
      </c>
      <c r="E789" s="21" t="s">
        <v>290</v>
      </c>
      <c r="F789" s="11">
        <v>24.000000000000004</v>
      </c>
      <c r="G789" s="13">
        <v>23.500000000000004</v>
      </c>
      <c r="H789" s="11">
        <v>0.25</v>
      </c>
      <c r="I789" t="s">
        <v>290</v>
      </c>
      <c r="J789" s="11">
        <v>10</v>
      </c>
      <c r="K789" s="21" t="s">
        <v>290</v>
      </c>
      <c r="L789" s="11" t="s">
        <v>300</v>
      </c>
      <c r="M789" t="s">
        <v>290</v>
      </c>
      <c r="N789" s="159" t="s">
        <v>290</v>
      </c>
      <c r="P789" s="18" t="s">
        <v>290</v>
      </c>
      <c r="Q789" s="18" t="s">
        <v>290</v>
      </c>
      <c r="S789" t="s">
        <v>290</v>
      </c>
      <c r="T789" t="s">
        <v>290</v>
      </c>
      <c r="V789" t="s">
        <v>290</v>
      </c>
      <c r="X789" s="156" t="s">
        <v>873</v>
      </c>
      <c r="Y789" s="11">
        <v>24.000000000000004</v>
      </c>
      <c r="Z789" s="11">
        <v>10</v>
      </c>
      <c r="AA789" t="s">
        <v>300</v>
      </c>
      <c r="AB789" s="21" t="s">
        <v>290</v>
      </c>
      <c r="AC789" s="11">
        <v>24.000000000000004</v>
      </c>
      <c r="AD789" s="13">
        <v>23.500000000000004</v>
      </c>
      <c r="AE789" s="11">
        <v>0.25</v>
      </c>
      <c r="AF789" t="s">
        <v>290</v>
      </c>
      <c r="AG789" s="11">
        <v>10</v>
      </c>
      <c r="AH789" s="21" t="s">
        <v>290</v>
      </c>
      <c r="AI789" s="11" t="s">
        <v>300</v>
      </c>
      <c r="AJ789" t="s">
        <v>290</v>
      </c>
      <c r="AK789" s="159" t="s">
        <v>290</v>
      </c>
      <c r="CO789" t="s">
        <v>4607</v>
      </c>
      <c r="CP789">
        <v>4.37</v>
      </c>
      <c r="CR789" t="s">
        <v>5989</v>
      </c>
      <c r="CS789" s="16" t="s">
        <v>290</v>
      </c>
      <c r="CT789" s="14">
        <v>2500</v>
      </c>
      <c r="CU789" s="14">
        <v>1.25</v>
      </c>
      <c r="CV789" s="11">
        <v>9</v>
      </c>
      <c r="CW789" s="11" t="s">
        <v>5800</v>
      </c>
      <c r="CX789" s="103">
        <v>1.25</v>
      </c>
      <c r="CY789" s="11">
        <v>2.875</v>
      </c>
      <c r="CZ789" s="42">
        <v>0.8125</v>
      </c>
      <c r="DA789" s="107">
        <v>2500</v>
      </c>
      <c r="DB789" s="18">
        <v>7.25</v>
      </c>
      <c r="DC789" s="18">
        <v>1.5</v>
      </c>
      <c r="DD789" s="18">
        <v>2.5</v>
      </c>
      <c r="DE789" s="11">
        <v>1</v>
      </c>
      <c r="DF789" s="11">
        <v>4</v>
      </c>
      <c r="DG789" s="11">
        <v>1.125</v>
      </c>
      <c r="DH789" s="11">
        <v>5.125</v>
      </c>
      <c r="DI789" s="42">
        <v>90</v>
      </c>
      <c r="DJ789" s="11">
        <v>30</v>
      </c>
      <c r="DK789" s="43" t="s">
        <v>5376</v>
      </c>
      <c r="DL789" s="90" t="s">
        <v>3796</v>
      </c>
      <c r="DM789" s="18">
        <v>0</v>
      </c>
      <c r="DN789" s="18" t="s">
        <v>5801</v>
      </c>
      <c r="DO789" t="s">
        <v>5072</v>
      </c>
      <c r="DP789">
        <v>12800</v>
      </c>
      <c r="DQ789" t="s">
        <v>5799</v>
      </c>
      <c r="DR789" s="16" t="s">
        <v>290</v>
      </c>
    </row>
    <row r="790" spans="1:122" x14ac:dyDescent="0.35">
      <c r="A790" s="158" t="s">
        <v>874</v>
      </c>
      <c r="B790" s="11">
        <v>24.000000000000004</v>
      </c>
      <c r="C790" s="11">
        <v>20</v>
      </c>
      <c r="D790" t="s">
        <v>300</v>
      </c>
      <c r="E790" s="21" t="s">
        <v>290</v>
      </c>
      <c r="F790" s="11">
        <v>24.000000000000004</v>
      </c>
      <c r="G790" s="13">
        <v>23.250000000000004</v>
      </c>
      <c r="H790" s="11">
        <v>0.375</v>
      </c>
      <c r="I790" t="s">
        <v>290</v>
      </c>
      <c r="J790" s="11">
        <v>20</v>
      </c>
      <c r="K790" s="21" t="s">
        <v>290</v>
      </c>
      <c r="L790" s="1" t="s">
        <v>300</v>
      </c>
      <c r="M790" t="s">
        <v>290</v>
      </c>
      <c r="N790" s="159" t="s">
        <v>290</v>
      </c>
      <c r="P790" s="18" t="s">
        <v>290</v>
      </c>
      <c r="Q790" s="18" t="s">
        <v>290</v>
      </c>
      <c r="S790" t="s">
        <v>290</v>
      </c>
      <c r="T790" t="s">
        <v>290</v>
      </c>
      <c r="V790" t="s">
        <v>290</v>
      </c>
      <c r="X790" s="158" t="s">
        <v>874</v>
      </c>
      <c r="Y790" s="11">
        <v>24.000000000000004</v>
      </c>
      <c r="Z790" s="11">
        <v>20</v>
      </c>
      <c r="AA790" t="s">
        <v>300</v>
      </c>
      <c r="AB790" s="21" t="s">
        <v>290</v>
      </c>
      <c r="AC790" s="11">
        <v>24.000000000000004</v>
      </c>
      <c r="AD790" s="13">
        <v>23.250000000000004</v>
      </c>
      <c r="AE790" s="11">
        <v>0.375</v>
      </c>
      <c r="AF790" t="s">
        <v>290</v>
      </c>
      <c r="AG790" s="11">
        <v>20</v>
      </c>
      <c r="AH790" s="21" t="s">
        <v>290</v>
      </c>
      <c r="AI790" s="1" t="s">
        <v>300</v>
      </c>
      <c r="AJ790" t="s">
        <v>290</v>
      </c>
      <c r="AK790" s="159" t="s">
        <v>290</v>
      </c>
      <c r="CO790" t="s">
        <v>4608</v>
      </c>
      <c r="CP790">
        <v>4.37</v>
      </c>
      <c r="CR790" t="s">
        <v>5990</v>
      </c>
      <c r="CS790" s="16" t="s">
        <v>290</v>
      </c>
      <c r="CT790" s="14">
        <v>2500</v>
      </c>
      <c r="CU790" s="14">
        <v>1.5</v>
      </c>
      <c r="CV790" s="11">
        <v>9</v>
      </c>
      <c r="CW790" s="11" t="s">
        <v>5800</v>
      </c>
      <c r="CX790" s="103">
        <v>1.5</v>
      </c>
      <c r="CY790" s="11">
        <v>3.125</v>
      </c>
      <c r="CZ790" s="42">
        <v>0.8125</v>
      </c>
      <c r="DA790" s="107">
        <v>2500</v>
      </c>
      <c r="DB790" s="18">
        <v>8</v>
      </c>
      <c r="DC790" s="18">
        <v>1.75</v>
      </c>
      <c r="DD790" s="18">
        <v>2.875</v>
      </c>
      <c r="DE790" s="11">
        <v>1.125</v>
      </c>
      <c r="DF790" s="11">
        <v>4</v>
      </c>
      <c r="DG790" s="11">
        <v>1.25</v>
      </c>
      <c r="DH790" s="11">
        <v>5.75</v>
      </c>
      <c r="DI790" s="42">
        <v>90</v>
      </c>
      <c r="DJ790" s="11">
        <v>38</v>
      </c>
      <c r="DK790" s="43" t="s">
        <v>5378</v>
      </c>
      <c r="DL790" s="90" t="s">
        <v>3796</v>
      </c>
      <c r="DM790" s="18">
        <v>0</v>
      </c>
      <c r="DN790" s="18" t="s">
        <v>5801</v>
      </c>
      <c r="DO790" t="s">
        <v>5075</v>
      </c>
      <c r="DP790">
        <v>11861940</v>
      </c>
      <c r="DQ790" t="s">
        <v>5799</v>
      </c>
      <c r="DR790" s="16" t="s">
        <v>290</v>
      </c>
    </row>
    <row r="791" spans="1:122" x14ac:dyDescent="0.35">
      <c r="A791" s="158" t="s">
        <v>875</v>
      </c>
      <c r="B791" s="11">
        <v>24.000000000000004</v>
      </c>
      <c r="C791">
        <v>30</v>
      </c>
      <c r="D791" t="s">
        <v>300</v>
      </c>
      <c r="E791" s="21" t="s">
        <v>290</v>
      </c>
      <c r="F791" s="11">
        <v>24.000000000000004</v>
      </c>
      <c r="G791" s="13">
        <v>22.876000000000005</v>
      </c>
      <c r="H791" s="11">
        <v>0.56200000000000006</v>
      </c>
      <c r="I791" t="s">
        <v>290</v>
      </c>
      <c r="J791">
        <v>30</v>
      </c>
      <c r="K791" s="21" t="s">
        <v>290</v>
      </c>
      <c r="L791" s="1" t="s">
        <v>300</v>
      </c>
      <c r="M791" t="s">
        <v>290</v>
      </c>
      <c r="N791" s="159" t="s">
        <v>290</v>
      </c>
      <c r="P791" s="18" t="s">
        <v>290</v>
      </c>
      <c r="Q791" s="18" t="s">
        <v>290</v>
      </c>
      <c r="S791" t="s">
        <v>290</v>
      </c>
      <c r="T791" t="s">
        <v>290</v>
      </c>
      <c r="V791" t="s">
        <v>290</v>
      </c>
      <c r="X791" s="158" t="s">
        <v>875</v>
      </c>
      <c r="Y791" s="11">
        <v>24.000000000000004</v>
      </c>
      <c r="Z791">
        <v>30</v>
      </c>
      <c r="AA791" t="s">
        <v>300</v>
      </c>
      <c r="AB791" s="21" t="s">
        <v>290</v>
      </c>
      <c r="AC791" s="11">
        <v>24.000000000000004</v>
      </c>
      <c r="AD791" s="13">
        <v>22.876000000000005</v>
      </c>
      <c r="AE791" s="11">
        <v>0.56200000000000006</v>
      </c>
      <c r="AF791" t="s">
        <v>290</v>
      </c>
      <c r="AG791">
        <v>30</v>
      </c>
      <c r="AH791" s="21" t="s">
        <v>290</v>
      </c>
      <c r="AI791" s="1" t="s">
        <v>300</v>
      </c>
      <c r="AJ791" t="s">
        <v>290</v>
      </c>
      <c r="AK791" s="159" t="s">
        <v>290</v>
      </c>
      <c r="CO791" t="s">
        <v>4609</v>
      </c>
      <c r="CP791">
        <v>4.37</v>
      </c>
      <c r="CR791" t="s">
        <v>5991</v>
      </c>
      <c r="CS791" s="16" t="s">
        <v>290</v>
      </c>
      <c r="CT791" s="14">
        <v>2500</v>
      </c>
      <c r="CU791" s="14">
        <v>2</v>
      </c>
      <c r="CV791" s="11">
        <v>9</v>
      </c>
      <c r="CW791" s="11" t="s">
        <v>5800</v>
      </c>
      <c r="CX791" s="103">
        <v>2</v>
      </c>
      <c r="CY791" s="11">
        <v>3.75</v>
      </c>
      <c r="CZ791" s="42">
        <v>0.875</v>
      </c>
      <c r="DA791" s="107">
        <v>2500</v>
      </c>
      <c r="DB791" s="18">
        <v>9.25</v>
      </c>
      <c r="DC791" s="18">
        <v>2</v>
      </c>
      <c r="DD791" s="18">
        <v>3.625</v>
      </c>
      <c r="DE791" s="11">
        <v>1</v>
      </c>
      <c r="DF791" s="11">
        <v>8</v>
      </c>
      <c r="DG791" s="11">
        <v>1.125</v>
      </c>
      <c r="DH791" s="11">
        <v>6.75</v>
      </c>
      <c r="DI791" s="42">
        <v>45</v>
      </c>
      <c r="DJ791" s="11">
        <v>55</v>
      </c>
      <c r="DK791" s="43" t="s">
        <v>5380</v>
      </c>
      <c r="DL791" s="90" t="s">
        <v>3796</v>
      </c>
      <c r="DM791" s="18">
        <v>0</v>
      </c>
      <c r="DN791" s="18" t="s">
        <v>5801</v>
      </c>
      <c r="DO791" t="s">
        <v>5078</v>
      </c>
      <c r="DP791">
        <v>1262987</v>
      </c>
      <c r="DQ791" t="s">
        <v>5799</v>
      </c>
      <c r="DR791" s="16" t="s">
        <v>290</v>
      </c>
    </row>
    <row r="792" spans="1:122" x14ac:dyDescent="0.35">
      <c r="A792" s="158" t="s">
        <v>876</v>
      </c>
      <c r="B792" s="11">
        <v>24.000000000000004</v>
      </c>
      <c r="C792">
        <v>40</v>
      </c>
      <c r="D792" t="s">
        <v>300</v>
      </c>
      <c r="E792" s="21" t="s">
        <v>290</v>
      </c>
      <c r="F792" s="11">
        <v>24.000000000000004</v>
      </c>
      <c r="G792" s="13">
        <v>22.626000000000005</v>
      </c>
      <c r="H792" s="11">
        <v>0.68700000000000006</v>
      </c>
      <c r="I792" t="s">
        <v>290</v>
      </c>
      <c r="J792">
        <v>40</v>
      </c>
      <c r="K792" s="21" t="s">
        <v>290</v>
      </c>
      <c r="L792" s="1" t="s">
        <v>300</v>
      </c>
      <c r="M792" t="s">
        <v>290</v>
      </c>
      <c r="N792" s="159" t="s">
        <v>290</v>
      </c>
      <c r="P792" s="18" t="s">
        <v>290</v>
      </c>
      <c r="Q792" s="18" t="s">
        <v>290</v>
      </c>
      <c r="S792" t="s">
        <v>290</v>
      </c>
      <c r="T792" t="s">
        <v>290</v>
      </c>
      <c r="V792" t="s">
        <v>290</v>
      </c>
      <c r="X792" s="158" t="s">
        <v>876</v>
      </c>
      <c r="Y792" s="11">
        <v>24.000000000000004</v>
      </c>
      <c r="Z792">
        <v>40</v>
      </c>
      <c r="AA792" t="s">
        <v>300</v>
      </c>
      <c r="AB792" s="21" t="s">
        <v>290</v>
      </c>
      <c r="AC792" s="11">
        <v>24.000000000000004</v>
      </c>
      <c r="AD792" s="13">
        <v>22.626000000000005</v>
      </c>
      <c r="AE792" s="11">
        <v>0.68700000000000006</v>
      </c>
      <c r="AF792" t="s">
        <v>290</v>
      </c>
      <c r="AG792">
        <v>40</v>
      </c>
      <c r="AH792" s="21" t="s">
        <v>290</v>
      </c>
      <c r="AI792" s="1" t="s">
        <v>300</v>
      </c>
      <c r="AJ792" t="s">
        <v>290</v>
      </c>
      <c r="AK792" s="159" t="s">
        <v>290</v>
      </c>
      <c r="CO792" t="s">
        <v>4610</v>
      </c>
      <c r="CP792">
        <v>4.37</v>
      </c>
      <c r="CR792" t="s">
        <v>5992</v>
      </c>
      <c r="CS792" s="16" t="s">
        <v>290</v>
      </c>
      <c r="CT792" s="14">
        <v>2500</v>
      </c>
      <c r="CU792" s="14">
        <v>2.5</v>
      </c>
      <c r="CV792" s="11">
        <v>12</v>
      </c>
      <c r="CW792" s="11" t="s">
        <v>5800</v>
      </c>
      <c r="CX792" s="103">
        <v>2.5</v>
      </c>
      <c r="CY792" s="11">
        <v>4.5</v>
      </c>
      <c r="CZ792" s="42">
        <v>1</v>
      </c>
      <c r="DA792" s="107">
        <v>2500</v>
      </c>
      <c r="DB792" s="18">
        <v>10.5</v>
      </c>
      <c r="DC792" s="18">
        <v>2.25</v>
      </c>
      <c r="DD792" s="18">
        <v>4.125</v>
      </c>
      <c r="DE792" s="11">
        <v>1.125</v>
      </c>
      <c r="DF792" s="11">
        <v>8</v>
      </c>
      <c r="DG792" s="11">
        <v>1.25</v>
      </c>
      <c r="DH792" s="11">
        <v>7.75</v>
      </c>
      <c r="DI792" s="42">
        <v>45</v>
      </c>
      <c r="DJ792" s="11">
        <v>85</v>
      </c>
      <c r="DK792" s="43" t="s">
        <v>5382</v>
      </c>
      <c r="DL792" s="90" t="s">
        <v>3796</v>
      </c>
      <c r="DM792" s="18">
        <v>0</v>
      </c>
      <c r="DN792" s="18" t="s">
        <v>5801</v>
      </c>
      <c r="DO792" t="s">
        <v>5081</v>
      </c>
      <c r="DP792">
        <v>7448044</v>
      </c>
      <c r="DQ792" t="s">
        <v>5799</v>
      </c>
      <c r="DR792" s="16" t="s">
        <v>290</v>
      </c>
    </row>
    <row r="793" spans="1:122" x14ac:dyDescent="0.35">
      <c r="A793" s="158" t="s">
        <v>6760</v>
      </c>
      <c r="B793" s="11">
        <v>24</v>
      </c>
      <c r="C793" t="s">
        <v>6422</v>
      </c>
      <c r="D793" t="s">
        <v>300</v>
      </c>
      <c r="E793" s="21" t="s">
        <v>290</v>
      </c>
      <c r="F793" s="11">
        <v>24</v>
      </c>
      <c r="G793" s="13">
        <v>23.25</v>
      </c>
      <c r="H793" s="11">
        <v>0.375</v>
      </c>
      <c r="I793" t="s">
        <v>6422</v>
      </c>
      <c r="J793">
        <v>1</v>
      </c>
      <c r="K793" s="21" t="s">
        <v>290</v>
      </c>
      <c r="L793" s="1" t="s">
        <v>300</v>
      </c>
      <c r="M793" t="s">
        <v>290</v>
      </c>
      <c r="N793" s="159" t="s">
        <v>290</v>
      </c>
      <c r="P793" s="18" t="s">
        <v>290</v>
      </c>
      <c r="Q793" s="18" t="s">
        <v>290</v>
      </c>
      <c r="S793" t="s">
        <v>290</v>
      </c>
      <c r="T793" t="s">
        <v>290</v>
      </c>
      <c r="V793" t="s">
        <v>290</v>
      </c>
      <c r="X793" s="158" t="s">
        <v>6760</v>
      </c>
      <c r="Y793" s="11">
        <v>24</v>
      </c>
      <c r="Z793" t="s">
        <v>6422</v>
      </c>
      <c r="AA793" t="s">
        <v>300</v>
      </c>
      <c r="AB793" s="21" t="s">
        <v>290</v>
      </c>
      <c r="AC793" s="11">
        <v>24</v>
      </c>
      <c r="AD793" s="13">
        <v>23.25</v>
      </c>
      <c r="AE793" s="11">
        <v>0.375</v>
      </c>
      <c r="AF793" t="s">
        <v>6422</v>
      </c>
      <c r="AG793">
        <v>1</v>
      </c>
      <c r="AH793" s="21" t="s">
        <v>290</v>
      </c>
      <c r="AI793" s="1" t="s">
        <v>300</v>
      </c>
      <c r="AJ793" t="s">
        <v>290</v>
      </c>
      <c r="AK793" s="159" t="s">
        <v>290</v>
      </c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51"/>
      <c r="CO793" t="s">
        <v>4611</v>
      </c>
      <c r="CP793">
        <v>4.25</v>
      </c>
      <c r="CR793" t="s">
        <v>5993</v>
      </c>
      <c r="CS793" s="16" t="s">
        <v>290</v>
      </c>
      <c r="CT793" s="14">
        <v>2500</v>
      </c>
      <c r="CU793" s="14">
        <v>3</v>
      </c>
      <c r="CV793" s="11">
        <v>12</v>
      </c>
      <c r="CW793" s="11" t="s">
        <v>5800</v>
      </c>
      <c r="CX793" s="103">
        <v>3</v>
      </c>
      <c r="CY793" s="11">
        <v>5.25</v>
      </c>
      <c r="CZ793" s="42">
        <v>1.125</v>
      </c>
      <c r="DA793" s="107">
        <v>2500</v>
      </c>
      <c r="DB793" s="18">
        <v>12</v>
      </c>
      <c r="DC793" s="14">
        <v>2.625</v>
      </c>
      <c r="DD793" s="18">
        <v>5</v>
      </c>
      <c r="DE793" s="11">
        <v>1.25</v>
      </c>
      <c r="DF793" s="11">
        <v>8</v>
      </c>
      <c r="DG793" s="11">
        <v>1.375</v>
      </c>
      <c r="DH793" s="11">
        <v>9</v>
      </c>
      <c r="DI793" s="42">
        <v>45</v>
      </c>
      <c r="DJ793" s="11">
        <v>125</v>
      </c>
      <c r="DK793" s="43" t="s">
        <v>5384</v>
      </c>
      <c r="DL793" s="90" t="s">
        <v>3796</v>
      </c>
      <c r="DM793" s="18">
        <v>0</v>
      </c>
      <c r="DN793" s="18" t="s">
        <v>5801</v>
      </c>
      <c r="DO793" t="s">
        <v>5084</v>
      </c>
      <c r="DP793">
        <v>16777215</v>
      </c>
      <c r="DQ793" t="s">
        <v>5799</v>
      </c>
      <c r="DR793" s="16" t="s">
        <v>290</v>
      </c>
    </row>
    <row r="794" spans="1:122" x14ac:dyDescent="0.35">
      <c r="A794" s="158" t="s">
        <v>877</v>
      </c>
      <c r="B794" s="11">
        <v>24.000000000000004</v>
      </c>
      <c r="C794">
        <v>60</v>
      </c>
      <c r="D794" t="s">
        <v>300</v>
      </c>
      <c r="E794" s="21" t="s">
        <v>290</v>
      </c>
      <c r="F794" s="11">
        <v>24.000000000000004</v>
      </c>
      <c r="G794" s="13">
        <v>22.062000000000005</v>
      </c>
      <c r="H794" s="11">
        <v>0.96899999999999997</v>
      </c>
      <c r="I794" t="s">
        <v>290</v>
      </c>
      <c r="J794">
        <v>60</v>
      </c>
      <c r="K794" s="21" t="s">
        <v>290</v>
      </c>
      <c r="L794" s="1" t="s">
        <v>300</v>
      </c>
      <c r="M794" t="s">
        <v>290</v>
      </c>
      <c r="N794" s="159" t="s">
        <v>290</v>
      </c>
      <c r="P794" s="18" t="s">
        <v>290</v>
      </c>
      <c r="Q794" s="18" t="s">
        <v>290</v>
      </c>
      <c r="S794" t="s">
        <v>290</v>
      </c>
      <c r="T794" t="s">
        <v>290</v>
      </c>
      <c r="V794" t="s">
        <v>290</v>
      </c>
      <c r="X794" s="158" t="s">
        <v>877</v>
      </c>
      <c r="Y794" s="11">
        <v>24.000000000000004</v>
      </c>
      <c r="Z794">
        <v>60</v>
      </c>
      <c r="AA794" t="s">
        <v>300</v>
      </c>
      <c r="AB794" s="21" t="s">
        <v>290</v>
      </c>
      <c r="AC794" s="11">
        <v>24.000000000000004</v>
      </c>
      <c r="AD794" s="13">
        <v>22.062000000000005</v>
      </c>
      <c r="AE794" s="11">
        <v>0.96899999999999997</v>
      </c>
      <c r="AF794" t="s">
        <v>290</v>
      </c>
      <c r="AG794">
        <v>60</v>
      </c>
      <c r="AH794" s="21" t="s">
        <v>290</v>
      </c>
      <c r="AI794" s="1" t="s">
        <v>300</v>
      </c>
      <c r="AJ794" t="s">
        <v>290</v>
      </c>
      <c r="AK794" s="159" t="s">
        <v>290</v>
      </c>
      <c r="CC794" s="4"/>
      <c r="CD794" s="51"/>
      <c r="CE794" s="51"/>
      <c r="CF794" s="51"/>
      <c r="CG794" s="51"/>
      <c r="CH794" s="51"/>
      <c r="CI794" s="51"/>
      <c r="CJ794" s="51"/>
      <c r="CK794" s="51"/>
      <c r="CO794" t="s">
        <v>4612</v>
      </c>
      <c r="CP794">
        <v>4.25</v>
      </c>
      <c r="CR794" t="s">
        <v>5994</v>
      </c>
      <c r="CS794" s="16" t="s">
        <v>290</v>
      </c>
      <c r="CT794" s="14">
        <v>2500</v>
      </c>
      <c r="CU794" s="14">
        <v>4</v>
      </c>
      <c r="CV794" s="11">
        <v>12</v>
      </c>
      <c r="CW794" s="11" t="s">
        <v>5800</v>
      </c>
      <c r="CX794" s="103">
        <v>4</v>
      </c>
      <c r="CY794" s="11">
        <v>6.5</v>
      </c>
      <c r="CZ794" s="42">
        <v>1.25</v>
      </c>
      <c r="DA794" s="107">
        <v>2500</v>
      </c>
      <c r="DB794" s="18">
        <v>14</v>
      </c>
      <c r="DC794" s="18">
        <v>3</v>
      </c>
      <c r="DD794" s="18">
        <v>6.1875</v>
      </c>
      <c r="DE794" s="11">
        <v>1.5</v>
      </c>
      <c r="DF794" s="11">
        <v>8</v>
      </c>
      <c r="DG794" s="11">
        <v>1.625</v>
      </c>
      <c r="DH794" s="11">
        <v>10.75</v>
      </c>
      <c r="DI794" s="42">
        <v>45</v>
      </c>
      <c r="DJ794" s="11">
        <v>185</v>
      </c>
      <c r="DK794" s="43" t="s">
        <v>5386</v>
      </c>
      <c r="DL794" s="90" t="s">
        <v>3796</v>
      </c>
      <c r="DM794" s="18">
        <v>0</v>
      </c>
      <c r="DN794" s="18" t="s">
        <v>5801</v>
      </c>
      <c r="DO794" t="s">
        <v>5090</v>
      </c>
      <c r="DP794">
        <v>255</v>
      </c>
      <c r="DQ794" t="s">
        <v>5799</v>
      </c>
      <c r="DR794" s="16" t="s">
        <v>290</v>
      </c>
    </row>
    <row r="795" spans="1:122" x14ac:dyDescent="0.35">
      <c r="A795" s="158" t="s">
        <v>878</v>
      </c>
      <c r="B795" s="11">
        <v>24.000000000000004</v>
      </c>
      <c r="C795">
        <v>80</v>
      </c>
      <c r="D795" t="s">
        <v>300</v>
      </c>
      <c r="E795" s="21" t="s">
        <v>290</v>
      </c>
      <c r="F795" s="11">
        <v>24.000000000000004</v>
      </c>
      <c r="G795" s="13">
        <v>21.564000000000004</v>
      </c>
      <c r="H795" s="11">
        <v>1.218</v>
      </c>
      <c r="I795" t="s">
        <v>290</v>
      </c>
      <c r="J795">
        <v>80</v>
      </c>
      <c r="K795" s="21" t="s">
        <v>290</v>
      </c>
      <c r="L795" s="1" t="s">
        <v>300</v>
      </c>
      <c r="M795" t="s">
        <v>290</v>
      </c>
      <c r="N795" s="159" t="s">
        <v>290</v>
      </c>
      <c r="P795" s="18" t="s">
        <v>290</v>
      </c>
      <c r="Q795" s="18" t="s">
        <v>290</v>
      </c>
      <c r="S795" t="s">
        <v>290</v>
      </c>
      <c r="T795" t="s">
        <v>290</v>
      </c>
      <c r="V795" t="s">
        <v>290</v>
      </c>
      <c r="X795" s="158" t="s">
        <v>878</v>
      </c>
      <c r="Y795" s="11">
        <v>24.000000000000004</v>
      </c>
      <c r="Z795">
        <v>80</v>
      </c>
      <c r="AA795" t="s">
        <v>300</v>
      </c>
      <c r="AB795" s="21" t="s">
        <v>290</v>
      </c>
      <c r="AC795" s="11">
        <v>24.000000000000004</v>
      </c>
      <c r="AD795" s="13">
        <v>21.564000000000004</v>
      </c>
      <c r="AE795" s="11">
        <v>1.218</v>
      </c>
      <c r="AF795" t="s">
        <v>290</v>
      </c>
      <c r="AG795">
        <v>80</v>
      </c>
      <c r="AH795" s="21" t="s">
        <v>290</v>
      </c>
      <c r="AI795" s="1" t="s">
        <v>300</v>
      </c>
      <c r="AJ795" t="s">
        <v>290</v>
      </c>
      <c r="AK795" s="159" t="s">
        <v>290</v>
      </c>
      <c r="CO795" t="s">
        <v>4613</v>
      </c>
      <c r="CP795">
        <v>4.25</v>
      </c>
      <c r="CR795" t="s">
        <v>5995</v>
      </c>
      <c r="CS795" s="16" t="s">
        <v>290</v>
      </c>
      <c r="CT795" s="14">
        <v>2500</v>
      </c>
      <c r="CU795" s="14">
        <v>5</v>
      </c>
      <c r="CV795" s="11">
        <v>12</v>
      </c>
      <c r="CW795" s="11" t="s">
        <v>5800</v>
      </c>
      <c r="CX795" s="103">
        <v>5</v>
      </c>
      <c r="CY795" s="11">
        <v>8</v>
      </c>
      <c r="CZ795" s="42">
        <v>1.5</v>
      </c>
      <c r="DA795" s="107">
        <v>2500</v>
      </c>
      <c r="DB795" s="18">
        <v>16.5</v>
      </c>
      <c r="DC795" s="18">
        <v>3.625</v>
      </c>
      <c r="DD795" s="18">
        <v>7.3125</v>
      </c>
      <c r="DE795" s="11">
        <v>1.75</v>
      </c>
      <c r="DF795" s="11">
        <v>8</v>
      </c>
      <c r="DG795" s="11">
        <v>1.875</v>
      </c>
      <c r="DH795" s="11">
        <v>12.75</v>
      </c>
      <c r="DI795" s="42">
        <v>45</v>
      </c>
      <c r="DJ795" s="11">
        <v>300</v>
      </c>
      <c r="DK795" s="43" t="s">
        <v>5388</v>
      </c>
      <c r="DL795" s="90" t="s">
        <v>3796</v>
      </c>
      <c r="DM795" s="18">
        <v>0</v>
      </c>
      <c r="DN795" s="18" t="s">
        <v>5801</v>
      </c>
      <c r="DO795" t="s">
        <v>5093</v>
      </c>
      <c r="DP795">
        <v>33023</v>
      </c>
      <c r="DQ795" t="s">
        <v>5799</v>
      </c>
      <c r="DR795" s="16" t="s">
        <v>290</v>
      </c>
    </row>
    <row r="796" spans="1:122" x14ac:dyDescent="0.35">
      <c r="A796" s="158" t="s">
        <v>879</v>
      </c>
      <c r="B796" s="11">
        <v>24.000000000000004</v>
      </c>
      <c r="C796">
        <v>100</v>
      </c>
      <c r="D796" t="s">
        <v>300</v>
      </c>
      <c r="E796" s="21" t="s">
        <v>290</v>
      </c>
      <c r="F796" s="11">
        <v>24.000000000000004</v>
      </c>
      <c r="G796" s="13">
        <v>20.938000000000002</v>
      </c>
      <c r="H796" s="11">
        <v>1.5309999999999999</v>
      </c>
      <c r="I796" t="s">
        <v>290</v>
      </c>
      <c r="J796">
        <v>100</v>
      </c>
      <c r="K796" s="21" t="s">
        <v>290</v>
      </c>
      <c r="L796" s="1" t="s">
        <v>300</v>
      </c>
      <c r="M796" t="s">
        <v>290</v>
      </c>
      <c r="N796" s="159" t="s">
        <v>290</v>
      </c>
      <c r="P796" s="18" t="s">
        <v>290</v>
      </c>
      <c r="Q796" s="18" t="s">
        <v>290</v>
      </c>
      <c r="S796" t="s">
        <v>290</v>
      </c>
      <c r="T796" t="s">
        <v>290</v>
      </c>
      <c r="V796" t="s">
        <v>290</v>
      </c>
      <c r="X796" s="158" t="s">
        <v>879</v>
      </c>
      <c r="Y796" s="11">
        <v>24.000000000000004</v>
      </c>
      <c r="Z796">
        <v>100</v>
      </c>
      <c r="AA796" t="s">
        <v>300</v>
      </c>
      <c r="AB796" s="21" t="s">
        <v>290</v>
      </c>
      <c r="AC796" s="11">
        <v>24.000000000000004</v>
      </c>
      <c r="AD796" s="13">
        <v>20.938000000000002</v>
      </c>
      <c r="AE796" s="11">
        <v>1.5309999999999999</v>
      </c>
      <c r="AF796" t="s">
        <v>290</v>
      </c>
      <c r="AG796">
        <v>100</v>
      </c>
      <c r="AH796" s="21" t="s">
        <v>290</v>
      </c>
      <c r="AI796" s="1" t="s">
        <v>300</v>
      </c>
      <c r="AJ796" t="s">
        <v>290</v>
      </c>
      <c r="AK796" s="159" t="s">
        <v>290</v>
      </c>
      <c r="CO796" t="s">
        <v>4614</v>
      </c>
      <c r="CP796">
        <v>4.25</v>
      </c>
      <c r="CR796" t="s">
        <v>5996</v>
      </c>
      <c r="CS796" s="16" t="s">
        <v>290</v>
      </c>
      <c r="CT796" s="14">
        <v>2500</v>
      </c>
      <c r="CU796" s="14">
        <v>6</v>
      </c>
      <c r="CV796" s="11">
        <v>12</v>
      </c>
      <c r="CW796" s="11" t="s">
        <v>5800</v>
      </c>
      <c r="CX796" s="103">
        <v>6</v>
      </c>
      <c r="CY796" s="11">
        <v>9.25</v>
      </c>
      <c r="CZ796" s="42">
        <v>1.625</v>
      </c>
      <c r="DA796" s="107">
        <v>2500</v>
      </c>
      <c r="DB796" s="18">
        <v>19</v>
      </c>
      <c r="DC796" s="18">
        <v>4.25</v>
      </c>
      <c r="DD796" s="18">
        <v>8.5</v>
      </c>
      <c r="DE796" s="11">
        <v>2</v>
      </c>
      <c r="DF796" s="11">
        <v>8</v>
      </c>
      <c r="DG796" s="11">
        <v>2.125</v>
      </c>
      <c r="DH796" s="11">
        <v>14.5</v>
      </c>
      <c r="DI796" s="42">
        <v>45</v>
      </c>
      <c r="DJ796" s="11">
        <v>450</v>
      </c>
      <c r="DK796" s="43" t="s">
        <v>5390</v>
      </c>
      <c r="DL796" s="90" t="s">
        <v>3796</v>
      </c>
      <c r="DM796" s="18">
        <v>0</v>
      </c>
      <c r="DN796" s="18" t="s">
        <v>5801</v>
      </c>
      <c r="DO796" t="s">
        <v>5078</v>
      </c>
      <c r="DP796">
        <v>1262987</v>
      </c>
      <c r="DQ796" t="s">
        <v>5799</v>
      </c>
      <c r="DR796" s="16" t="s">
        <v>290</v>
      </c>
    </row>
    <row r="797" spans="1:122" x14ac:dyDescent="0.35">
      <c r="A797" s="158" t="s">
        <v>880</v>
      </c>
      <c r="B797" s="11">
        <v>24.000000000000004</v>
      </c>
      <c r="C797">
        <v>120</v>
      </c>
      <c r="D797" t="s">
        <v>300</v>
      </c>
      <c r="E797" s="21" t="s">
        <v>290</v>
      </c>
      <c r="F797" s="11">
        <v>24.000000000000004</v>
      </c>
      <c r="G797" s="13">
        <v>20.376000000000005</v>
      </c>
      <c r="H797" s="11">
        <v>1.8120000000000001</v>
      </c>
      <c r="I797" t="s">
        <v>290</v>
      </c>
      <c r="J797">
        <v>120</v>
      </c>
      <c r="K797" s="21" t="s">
        <v>290</v>
      </c>
      <c r="L797" s="1" t="s">
        <v>300</v>
      </c>
      <c r="M797" t="s">
        <v>290</v>
      </c>
      <c r="N797" s="159" t="s">
        <v>290</v>
      </c>
      <c r="P797" s="18" t="s">
        <v>290</v>
      </c>
      <c r="Q797" s="18" t="s">
        <v>290</v>
      </c>
      <c r="S797" t="s">
        <v>290</v>
      </c>
      <c r="T797" t="s">
        <v>290</v>
      </c>
      <c r="V797" t="s">
        <v>290</v>
      </c>
      <c r="X797" s="158" t="s">
        <v>880</v>
      </c>
      <c r="Y797" s="11">
        <v>24.000000000000004</v>
      </c>
      <c r="Z797">
        <v>120</v>
      </c>
      <c r="AA797" t="s">
        <v>300</v>
      </c>
      <c r="AB797" s="21" t="s">
        <v>290</v>
      </c>
      <c r="AC797" s="11">
        <v>24.000000000000004</v>
      </c>
      <c r="AD797" s="13">
        <v>20.376000000000005</v>
      </c>
      <c r="AE797" s="11">
        <v>1.8120000000000001</v>
      </c>
      <c r="AF797" t="s">
        <v>290</v>
      </c>
      <c r="AG797">
        <v>120</v>
      </c>
      <c r="AH797" s="21" t="s">
        <v>290</v>
      </c>
      <c r="AI797" s="1" t="s">
        <v>300</v>
      </c>
      <c r="AJ797" t="s">
        <v>290</v>
      </c>
      <c r="AK797" s="159" t="s">
        <v>290</v>
      </c>
      <c r="CO797" t="s">
        <v>4615</v>
      </c>
      <c r="CP797">
        <v>4.25</v>
      </c>
      <c r="CR797" t="s">
        <v>5997</v>
      </c>
      <c r="CS797" s="16" t="s">
        <v>290</v>
      </c>
      <c r="CT797" s="14">
        <v>2500</v>
      </c>
      <c r="CU797" s="14">
        <v>8</v>
      </c>
      <c r="CV797" s="11">
        <v>12</v>
      </c>
      <c r="CW797" s="11" t="s">
        <v>5800</v>
      </c>
      <c r="CX797" s="103">
        <v>8</v>
      </c>
      <c r="CY797" s="11">
        <v>12</v>
      </c>
      <c r="CZ797" s="42">
        <v>2</v>
      </c>
      <c r="DA797" s="107">
        <v>2500</v>
      </c>
      <c r="DB797" s="18">
        <v>21.75</v>
      </c>
      <c r="DC797" s="18">
        <v>5</v>
      </c>
      <c r="DD797" s="18">
        <v>10.625</v>
      </c>
      <c r="DE797" s="11">
        <v>2</v>
      </c>
      <c r="DF797" s="11">
        <v>12</v>
      </c>
      <c r="DG797" s="11">
        <v>2.125</v>
      </c>
      <c r="DH797" s="11">
        <v>17.25</v>
      </c>
      <c r="DI797" s="42">
        <v>30</v>
      </c>
      <c r="DJ797" s="11">
        <v>600</v>
      </c>
      <c r="DK797" s="43" t="s">
        <v>5392</v>
      </c>
      <c r="DL797" s="90" t="s">
        <v>3796</v>
      </c>
      <c r="DM797" s="18">
        <v>0</v>
      </c>
      <c r="DN797" s="18" t="s">
        <v>5801</v>
      </c>
      <c r="DO797" t="s">
        <v>5098</v>
      </c>
      <c r="DP797">
        <v>65535</v>
      </c>
      <c r="DQ797" t="s">
        <v>5799</v>
      </c>
      <c r="DR797" s="16" t="s">
        <v>290</v>
      </c>
    </row>
    <row r="798" spans="1:122" x14ac:dyDescent="0.35">
      <c r="A798" s="158" t="s">
        <v>881</v>
      </c>
      <c r="B798" s="11">
        <v>24.000000000000004</v>
      </c>
      <c r="C798">
        <v>140</v>
      </c>
      <c r="D798" t="s">
        <v>300</v>
      </c>
      <c r="E798" s="21" t="s">
        <v>290</v>
      </c>
      <c r="F798" s="11">
        <v>24.000000000000004</v>
      </c>
      <c r="G798" s="13">
        <v>19.876000000000005</v>
      </c>
      <c r="H798" s="11">
        <v>2.0619999999999998</v>
      </c>
      <c r="I798" t="s">
        <v>290</v>
      </c>
      <c r="J798">
        <v>140</v>
      </c>
      <c r="K798" s="21" t="s">
        <v>290</v>
      </c>
      <c r="L798" s="1" t="s">
        <v>300</v>
      </c>
      <c r="M798" t="s">
        <v>290</v>
      </c>
      <c r="N798" s="159" t="s">
        <v>290</v>
      </c>
      <c r="P798" s="18" t="s">
        <v>290</v>
      </c>
      <c r="Q798" s="18" t="s">
        <v>290</v>
      </c>
      <c r="S798" t="s">
        <v>290</v>
      </c>
      <c r="T798" t="s">
        <v>290</v>
      </c>
      <c r="V798" t="s">
        <v>290</v>
      </c>
      <c r="X798" s="158" t="s">
        <v>881</v>
      </c>
      <c r="Y798" s="11">
        <v>24.000000000000004</v>
      </c>
      <c r="Z798">
        <v>140</v>
      </c>
      <c r="AA798" t="s">
        <v>300</v>
      </c>
      <c r="AB798" s="21" t="s">
        <v>290</v>
      </c>
      <c r="AC798" s="11">
        <v>24.000000000000004</v>
      </c>
      <c r="AD798" s="13">
        <v>19.876000000000005</v>
      </c>
      <c r="AE798" s="11">
        <v>2.0619999999999998</v>
      </c>
      <c r="AF798" t="s">
        <v>290</v>
      </c>
      <c r="AG798">
        <v>140</v>
      </c>
      <c r="AH798" s="21" t="s">
        <v>290</v>
      </c>
      <c r="AI798" s="1" t="s">
        <v>300</v>
      </c>
      <c r="AJ798" t="s">
        <v>290</v>
      </c>
      <c r="AK798" s="159" t="s">
        <v>290</v>
      </c>
      <c r="CO798" t="s">
        <v>4616</v>
      </c>
      <c r="CP798">
        <v>4.25</v>
      </c>
      <c r="CR798" t="s">
        <v>5998</v>
      </c>
      <c r="CS798" s="16" t="s">
        <v>290</v>
      </c>
      <c r="CT798" s="14">
        <v>2500</v>
      </c>
      <c r="CU798" s="14">
        <v>10</v>
      </c>
      <c r="CV798" s="11">
        <v>16</v>
      </c>
      <c r="CW798" s="11" t="s">
        <v>5800</v>
      </c>
      <c r="CX798" s="103">
        <v>10</v>
      </c>
      <c r="CY798" s="11">
        <v>14.75</v>
      </c>
      <c r="CZ798" s="42">
        <v>2.375</v>
      </c>
      <c r="DA798" s="107">
        <v>2500</v>
      </c>
      <c r="DB798" s="18">
        <v>26.5</v>
      </c>
      <c r="DC798" s="18">
        <v>6.5</v>
      </c>
      <c r="DD798" s="18">
        <v>12.75</v>
      </c>
      <c r="DE798" s="11">
        <v>2.5</v>
      </c>
      <c r="DF798" s="11">
        <v>12</v>
      </c>
      <c r="DG798" s="11">
        <v>2.625</v>
      </c>
      <c r="DH798" s="11">
        <v>21.25</v>
      </c>
      <c r="DI798" s="42">
        <v>30</v>
      </c>
      <c r="DJ798" s="11">
        <v>1150</v>
      </c>
      <c r="DK798" s="43" t="s">
        <v>5394</v>
      </c>
      <c r="DL798" s="90" t="s">
        <v>3796</v>
      </c>
      <c r="DM798" s="18">
        <v>0</v>
      </c>
      <c r="DN798" s="18" t="s">
        <v>5801</v>
      </c>
      <c r="DO798" t="s">
        <v>5069</v>
      </c>
      <c r="DP798">
        <v>65280</v>
      </c>
      <c r="DQ798" t="s">
        <v>5799</v>
      </c>
      <c r="DR798" s="16" t="s">
        <v>290</v>
      </c>
    </row>
    <row r="799" spans="1:122" x14ac:dyDescent="0.35">
      <c r="A799" s="158" t="s">
        <v>882</v>
      </c>
      <c r="B799" s="11">
        <v>24.000000000000004</v>
      </c>
      <c r="C799" s="11">
        <v>160</v>
      </c>
      <c r="D799" t="s">
        <v>300</v>
      </c>
      <c r="E799" s="21" t="s">
        <v>290</v>
      </c>
      <c r="F799" s="11">
        <v>24.000000000000004</v>
      </c>
      <c r="G799" s="13">
        <v>19.314000000000004</v>
      </c>
      <c r="H799" s="11">
        <v>2.343</v>
      </c>
      <c r="I799" t="s">
        <v>290</v>
      </c>
      <c r="J799" s="11">
        <v>160</v>
      </c>
      <c r="K799" s="21" t="s">
        <v>290</v>
      </c>
      <c r="L799" s="1" t="s">
        <v>300</v>
      </c>
      <c r="M799" t="s">
        <v>290</v>
      </c>
      <c r="N799" s="159" t="s">
        <v>290</v>
      </c>
      <c r="P799" s="18" t="s">
        <v>290</v>
      </c>
      <c r="Q799" s="18" t="s">
        <v>290</v>
      </c>
      <c r="S799" t="s">
        <v>290</v>
      </c>
      <c r="T799" t="s">
        <v>290</v>
      </c>
      <c r="V799" t="s">
        <v>290</v>
      </c>
      <c r="X799" s="158" t="s">
        <v>882</v>
      </c>
      <c r="Y799" s="11">
        <v>24.000000000000004</v>
      </c>
      <c r="Z799" s="11">
        <v>160</v>
      </c>
      <c r="AA799" t="s">
        <v>300</v>
      </c>
      <c r="AB799" s="21" t="s">
        <v>290</v>
      </c>
      <c r="AC799" s="11">
        <v>24.000000000000004</v>
      </c>
      <c r="AD799" s="13">
        <v>19.314000000000004</v>
      </c>
      <c r="AE799" s="11">
        <v>2.343</v>
      </c>
      <c r="AF799" t="s">
        <v>290</v>
      </c>
      <c r="AG799" s="11">
        <v>160</v>
      </c>
      <c r="AH799" s="21" t="s">
        <v>290</v>
      </c>
      <c r="AI799" s="1" t="s">
        <v>300</v>
      </c>
      <c r="AJ799" t="s">
        <v>290</v>
      </c>
      <c r="AK799" s="159" t="s">
        <v>290</v>
      </c>
      <c r="CO799" t="s">
        <v>4617</v>
      </c>
      <c r="CP799">
        <v>4.25</v>
      </c>
      <c r="CR799" t="s">
        <v>5999</v>
      </c>
      <c r="CS799" s="16" t="s">
        <v>290</v>
      </c>
      <c r="CT799" s="14">
        <v>2500</v>
      </c>
      <c r="CU799" s="14">
        <v>12</v>
      </c>
      <c r="CV799" s="11">
        <v>16</v>
      </c>
      <c r="CW799" s="11" t="s">
        <v>5800</v>
      </c>
      <c r="CX799" s="103">
        <v>12</v>
      </c>
      <c r="CY799" s="11">
        <v>17.375</v>
      </c>
      <c r="CZ799" s="42">
        <v>2.6875</v>
      </c>
      <c r="DA799" s="107">
        <v>2500</v>
      </c>
      <c r="DB799" s="18">
        <v>30</v>
      </c>
      <c r="DC799" s="18">
        <v>7.25</v>
      </c>
      <c r="DD799" s="18">
        <v>15</v>
      </c>
      <c r="DE799" s="11">
        <v>2.75</v>
      </c>
      <c r="DF799" s="11">
        <v>12</v>
      </c>
      <c r="DG799" s="11">
        <v>2.875</v>
      </c>
      <c r="DH799" s="11">
        <v>24.375</v>
      </c>
      <c r="DI799" s="42">
        <v>30</v>
      </c>
      <c r="DJ799" s="11">
        <v>1560</v>
      </c>
      <c r="DK799" s="43" t="s">
        <v>5396</v>
      </c>
      <c r="DL799" s="90" t="s">
        <v>3796</v>
      </c>
      <c r="DM799" s="18">
        <v>0</v>
      </c>
      <c r="DN799" s="18" t="s">
        <v>5801</v>
      </c>
      <c r="DO799" t="s">
        <v>5072</v>
      </c>
      <c r="DP799">
        <v>12800</v>
      </c>
      <c r="DQ799" t="s">
        <v>5799</v>
      </c>
      <c r="DR799" s="16" t="s">
        <v>290</v>
      </c>
    </row>
    <row r="800" spans="1:122" x14ac:dyDescent="0.35">
      <c r="A800" s="160" t="s">
        <v>883</v>
      </c>
      <c r="B800" s="2">
        <v>24.000000000000004</v>
      </c>
      <c r="C800" s="2" t="s">
        <v>272</v>
      </c>
      <c r="D800" s="4" t="s">
        <v>300</v>
      </c>
      <c r="E800" s="22" t="s">
        <v>290</v>
      </c>
      <c r="F800" s="2">
        <v>24.000000000000004</v>
      </c>
      <c r="G800" s="5">
        <v>23.000000000000004</v>
      </c>
      <c r="H800" s="2">
        <v>0.5</v>
      </c>
      <c r="I800" s="4" t="s">
        <v>272</v>
      </c>
      <c r="J800" s="2">
        <v>2</v>
      </c>
      <c r="K800" s="22" t="s">
        <v>290</v>
      </c>
      <c r="L800" s="6" t="s">
        <v>300</v>
      </c>
      <c r="M800" s="4" t="s">
        <v>290</v>
      </c>
      <c r="N800" s="161" t="s">
        <v>290</v>
      </c>
      <c r="P800" s="18" t="s">
        <v>290</v>
      </c>
      <c r="Q800" s="18" t="s">
        <v>290</v>
      </c>
      <c r="S800" t="s">
        <v>290</v>
      </c>
      <c r="T800" t="s">
        <v>290</v>
      </c>
      <c r="V800" t="s">
        <v>290</v>
      </c>
      <c r="X800" s="160" t="s">
        <v>883</v>
      </c>
      <c r="Y800" s="2">
        <v>24.000000000000004</v>
      </c>
      <c r="Z800" s="2" t="s">
        <v>272</v>
      </c>
      <c r="AA800" s="4" t="s">
        <v>300</v>
      </c>
      <c r="AB800" s="22" t="s">
        <v>290</v>
      </c>
      <c r="AC800" s="2">
        <v>24.000000000000004</v>
      </c>
      <c r="AD800" s="5">
        <v>23.000000000000004</v>
      </c>
      <c r="AE800" s="2">
        <v>0.5</v>
      </c>
      <c r="AF800" s="4" t="s">
        <v>272</v>
      </c>
      <c r="AG800" s="2">
        <v>2</v>
      </c>
      <c r="AH800" s="22" t="s">
        <v>290</v>
      </c>
      <c r="AI800" s="6" t="s">
        <v>300</v>
      </c>
      <c r="AJ800" s="4" t="s">
        <v>290</v>
      </c>
      <c r="AK800" s="161" t="s">
        <v>290</v>
      </c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51"/>
      <c r="CO800" t="s">
        <v>4618</v>
      </c>
      <c r="CP800">
        <v>4.75</v>
      </c>
      <c r="CR800" s="94" t="s">
        <v>6000</v>
      </c>
      <c r="CS800" s="95" t="s">
        <v>290</v>
      </c>
      <c r="CT800" s="94">
        <v>150</v>
      </c>
      <c r="CU800" s="94">
        <v>1</v>
      </c>
      <c r="CV800" s="9">
        <v>9</v>
      </c>
      <c r="CW800" s="9" t="s">
        <v>301</v>
      </c>
      <c r="CX800" s="102">
        <v>1</v>
      </c>
      <c r="CY800" s="9">
        <v>2</v>
      </c>
      <c r="CZ800" s="9">
        <v>0.5</v>
      </c>
      <c r="DA800" s="106">
        <v>150</v>
      </c>
      <c r="DB800" s="96">
        <v>4.25</v>
      </c>
      <c r="DC800" s="96">
        <v>0.5625</v>
      </c>
      <c r="DD800" s="96">
        <v>2</v>
      </c>
      <c r="DE800" s="9">
        <v>0.5</v>
      </c>
      <c r="DF800" s="9">
        <v>4</v>
      </c>
      <c r="DG800" s="9">
        <v>0.625</v>
      </c>
      <c r="DH800" s="9">
        <v>3.125</v>
      </c>
      <c r="DI800" s="9">
        <v>90</v>
      </c>
      <c r="DJ800" s="9">
        <v>8</v>
      </c>
      <c r="DK800" s="94" t="s">
        <v>5065</v>
      </c>
      <c r="DL800" s="97" t="s">
        <v>3796</v>
      </c>
      <c r="DM800" s="94">
        <v>0</v>
      </c>
      <c r="DN800" s="94" t="s">
        <v>6001</v>
      </c>
      <c r="DO800" s="94" t="s">
        <v>5066</v>
      </c>
      <c r="DP800" s="94">
        <v>6447714</v>
      </c>
      <c r="DQ800" s="94"/>
      <c r="DR800" s="95" t="s">
        <v>290</v>
      </c>
    </row>
    <row r="801" spans="1:122" x14ac:dyDescent="0.35">
      <c r="A801" s="156" t="s">
        <v>884</v>
      </c>
      <c r="B801" s="11">
        <v>26</v>
      </c>
      <c r="C801" s="11">
        <v>10</v>
      </c>
      <c r="D801" t="s">
        <v>300</v>
      </c>
      <c r="E801" s="21" t="s">
        <v>290</v>
      </c>
      <c r="F801" s="11">
        <v>26</v>
      </c>
      <c r="G801" s="13">
        <v>25.376000000000001</v>
      </c>
      <c r="H801" s="11">
        <v>0.312</v>
      </c>
      <c r="I801" t="s">
        <v>290</v>
      </c>
      <c r="J801" s="11">
        <v>10</v>
      </c>
      <c r="K801" s="21" t="s">
        <v>290</v>
      </c>
      <c r="L801" s="11" t="s">
        <v>300</v>
      </c>
      <c r="M801" t="s">
        <v>290</v>
      </c>
      <c r="N801" s="159" t="s">
        <v>290</v>
      </c>
      <c r="P801" s="18" t="s">
        <v>290</v>
      </c>
      <c r="Q801" s="18" t="s">
        <v>290</v>
      </c>
      <c r="S801" t="s">
        <v>290</v>
      </c>
      <c r="T801" t="s">
        <v>290</v>
      </c>
      <c r="V801" t="s">
        <v>290</v>
      </c>
      <c r="X801" s="156" t="s">
        <v>884</v>
      </c>
      <c r="Y801" s="11">
        <v>26</v>
      </c>
      <c r="Z801" s="11">
        <v>10</v>
      </c>
      <c r="AA801" t="s">
        <v>300</v>
      </c>
      <c r="AB801" s="21" t="s">
        <v>290</v>
      </c>
      <c r="AC801" s="11">
        <v>26</v>
      </c>
      <c r="AD801" s="13">
        <v>25.376000000000001</v>
      </c>
      <c r="AE801" s="11">
        <v>0.312</v>
      </c>
      <c r="AF801" t="s">
        <v>290</v>
      </c>
      <c r="AG801" s="11">
        <v>10</v>
      </c>
      <c r="AH801" s="21" t="s">
        <v>290</v>
      </c>
      <c r="AI801" s="11" t="s">
        <v>300</v>
      </c>
      <c r="AJ801" t="s">
        <v>290</v>
      </c>
      <c r="AK801" s="159" t="s">
        <v>290</v>
      </c>
      <c r="CC801" s="4"/>
      <c r="CD801" s="51"/>
      <c r="CE801" s="51"/>
      <c r="CF801" s="51"/>
      <c r="CG801" s="51"/>
      <c r="CH801" s="51"/>
      <c r="CI801" s="51"/>
      <c r="CJ801" s="51"/>
      <c r="CK801" s="51"/>
      <c r="CO801" t="s">
        <v>4619</v>
      </c>
      <c r="CP801">
        <v>4.75</v>
      </c>
      <c r="CR801" t="s">
        <v>6002</v>
      </c>
      <c r="CS801" s="16" t="s">
        <v>290</v>
      </c>
      <c r="CT801" s="14">
        <v>150</v>
      </c>
      <c r="CU801" s="14">
        <v>1</v>
      </c>
      <c r="CV801" s="11">
        <v>9</v>
      </c>
      <c r="CW801" s="11" t="s">
        <v>301</v>
      </c>
      <c r="CX801" s="103">
        <v>1</v>
      </c>
      <c r="CY801" s="11">
        <v>2</v>
      </c>
      <c r="CZ801" s="42">
        <v>0.5</v>
      </c>
      <c r="DA801" s="107">
        <v>150</v>
      </c>
      <c r="DB801" s="18">
        <v>4.25</v>
      </c>
      <c r="DC801" s="18">
        <v>0.5625</v>
      </c>
      <c r="DD801" s="18">
        <v>2</v>
      </c>
      <c r="DE801" s="11">
        <v>0.5</v>
      </c>
      <c r="DF801" s="11">
        <v>4</v>
      </c>
      <c r="DG801" s="11">
        <v>0.625</v>
      </c>
      <c r="DH801" s="11">
        <v>3.125</v>
      </c>
      <c r="DI801" s="42">
        <v>90</v>
      </c>
      <c r="DJ801" s="11">
        <v>8</v>
      </c>
      <c r="DK801" s="43" t="s">
        <v>5068</v>
      </c>
      <c r="DL801" s="90" t="s">
        <v>3796</v>
      </c>
      <c r="DM801" s="18">
        <v>0</v>
      </c>
      <c r="DN801" s="18" t="s">
        <v>6001</v>
      </c>
      <c r="DO801" t="s">
        <v>5069</v>
      </c>
      <c r="DP801">
        <v>65280</v>
      </c>
      <c r="DQ801" t="s">
        <v>6000</v>
      </c>
      <c r="DR801" s="16" t="s">
        <v>290</v>
      </c>
    </row>
    <row r="802" spans="1:122" x14ac:dyDescent="0.35">
      <c r="A802" s="158" t="s">
        <v>885</v>
      </c>
      <c r="B802" s="11">
        <v>26</v>
      </c>
      <c r="C802" s="11">
        <v>20</v>
      </c>
      <c r="D802" t="s">
        <v>300</v>
      </c>
      <c r="E802" s="21" t="s">
        <v>290</v>
      </c>
      <c r="F802" s="11">
        <v>26</v>
      </c>
      <c r="G802" s="13">
        <v>25</v>
      </c>
      <c r="H802" s="11">
        <v>0.5</v>
      </c>
      <c r="I802" t="s">
        <v>290</v>
      </c>
      <c r="J802" s="11">
        <v>20</v>
      </c>
      <c r="K802" s="21" t="s">
        <v>290</v>
      </c>
      <c r="L802" s="1" t="s">
        <v>300</v>
      </c>
      <c r="M802" t="s">
        <v>290</v>
      </c>
      <c r="N802" s="159" t="s">
        <v>290</v>
      </c>
      <c r="P802" s="18" t="s">
        <v>290</v>
      </c>
      <c r="Q802" s="18" t="s">
        <v>290</v>
      </c>
      <c r="S802" t="s">
        <v>290</v>
      </c>
      <c r="T802" t="s">
        <v>290</v>
      </c>
      <c r="V802" t="s">
        <v>290</v>
      </c>
      <c r="X802" s="158" t="s">
        <v>885</v>
      </c>
      <c r="Y802" s="11">
        <v>26</v>
      </c>
      <c r="Z802" s="11">
        <v>20</v>
      </c>
      <c r="AA802" t="s">
        <v>300</v>
      </c>
      <c r="AB802" s="21" t="s">
        <v>290</v>
      </c>
      <c r="AC802" s="11">
        <v>26</v>
      </c>
      <c r="AD802" s="13">
        <v>25</v>
      </c>
      <c r="AE802" s="11">
        <v>0.5</v>
      </c>
      <c r="AF802" t="s">
        <v>290</v>
      </c>
      <c r="AG802" s="11">
        <v>20</v>
      </c>
      <c r="AH802" s="21" t="s">
        <v>290</v>
      </c>
      <c r="AI802" s="1" t="s">
        <v>300</v>
      </c>
      <c r="AJ802" t="s">
        <v>290</v>
      </c>
      <c r="AK802" s="159" t="s">
        <v>290</v>
      </c>
      <c r="CO802" t="s">
        <v>4620</v>
      </c>
      <c r="CP802">
        <v>4.75</v>
      </c>
      <c r="CR802" t="s">
        <v>6003</v>
      </c>
      <c r="CS802" s="16" t="s">
        <v>290</v>
      </c>
      <c r="CT802" s="14">
        <v>150</v>
      </c>
      <c r="CU802" s="14">
        <v>1.25</v>
      </c>
      <c r="CV802" s="11">
        <v>9</v>
      </c>
      <c r="CW802" s="11" t="s">
        <v>301</v>
      </c>
      <c r="CX802" s="103">
        <v>1.25</v>
      </c>
      <c r="CY802" s="11">
        <v>2.375</v>
      </c>
      <c r="CZ802" s="42">
        <v>0.5625</v>
      </c>
      <c r="DA802" s="107">
        <v>150</v>
      </c>
      <c r="DB802" s="18">
        <v>4.625</v>
      </c>
      <c r="DC802" s="18">
        <v>0.625</v>
      </c>
      <c r="DD802" s="18">
        <v>2.5</v>
      </c>
      <c r="DE802" s="11">
        <v>0.5</v>
      </c>
      <c r="DF802" s="11">
        <v>4</v>
      </c>
      <c r="DG802" s="11">
        <v>0.625</v>
      </c>
      <c r="DH802" s="11">
        <v>3.5</v>
      </c>
      <c r="DI802" s="42">
        <v>90</v>
      </c>
      <c r="DJ802" s="11">
        <v>10</v>
      </c>
      <c r="DK802" s="43" t="s">
        <v>5071</v>
      </c>
      <c r="DL802" s="90" t="s">
        <v>3796</v>
      </c>
      <c r="DM802" s="18">
        <v>0</v>
      </c>
      <c r="DN802" s="18" t="s">
        <v>6001</v>
      </c>
      <c r="DO802" t="s">
        <v>5072</v>
      </c>
      <c r="DP802">
        <v>12800</v>
      </c>
      <c r="DQ802" t="s">
        <v>6000</v>
      </c>
      <c r="DR802" s="16" t="s">
        <v>290</v>
      </c>
    </row>
    <row r="803" spans="1:122" x14ac:dyDescent="0.35">
      <c r="A803" s="158" t="s">
        <v>6761</v>
      </c>
      <c r="B803" s="11">
        <v>26</v>
      </c>
      <c r="C803" t="s">
        <v>6422</v>
      </c>
      <c r="D803" t="s">
        <v>300</v>
      </c>
      <c r="E803" s="21" t="s">
        <v>290</v>
      </c>
      <c r="F803" s="11">
        <v>26</v>
      </c>
      <c r="G803" s="13">
        <v>25.25</v>
      </c>
      <c r="H803" s="11">
        <v>0.375</v>
      </c>
      <c r="I803" t="s">
        <v>6422</v>
      </c>
      <c r="J803">
        <v>1</v>
      </c>
      <c r="K803" s="21" t="s">
        <v>290</v>
      </c>
      <c r="L803" s="1" t="s">
        <v>300</v>
      </c>
      <c r="M803" t="s">
        <v>290</v>
      </c>
      <c r="N803" s="159" t="s">
        <v>290</v>
      </c>
      <c r="P803" s="18" t="s">
        <v>290</v>
      </c>
      <c r="Q803" s="18" t="s">
        <v>290</v>
      </c>
      <c r="S803" t="s">
        <v>290</v>
      </c>
      <c r="T803" t="s">
        <v>290</v>
      </c>
      <c r="V803" t="s">
        <v>290</v>
      </c>
      <c r="X803" s="158" t="s">
        <v>6761</v>
      </c>
      <c r="Y803" s="11">
        <v>26</v>
      </c>
      <c r="Z803" t="s">
        <v>6422</v>
      </c>
      <c r="AA803" t="s">
        <v>300</v>
      </c>
      <c r="AB803" s="21" t="s">
        <v>290</v>
      </c>
      <c r="AC803" s="11">
        <v>26</v>
      </c>
      <c r="AD803" s="13">
        <v>25.25</v>
      </c>
      <c r="AE803" s="11">
        <v>0.375</v>
      </c>
      <c r="AF803" t="s">
        <v>6422</v>
      </c>
      <c r="AG803">
        <v>1</v>
      </c>
      <c r="AH803" s="21" t="s">
        <v>290</v>
      </c>
      <c r="AI803" s="1" t="s">
        <v>300</v>
      </c>
      <c r="AJ803" t="s">
        <v>290</v>
      </c>
      <c r="AK803" s="159" t="s">
        <v>290</v>
      </c>
      <c r="CO803" t="s">
        <v>4621</v>
      </c>
      <c r="CP803">
        <v>4.75</v>
      </c>
      <c r="CR803" t="s">
        <v>6004</v>
      </c>
      <c r="CS803" s="16" t="s">
        <v>290</v>
      </c>
      <c r="CT803" s="14">
        <v>150</v>
      </c>
      <c r="CU803" s="14">
        <v>1.5</v>
      </c>
      <c r="CV803" s="11">
        <v>9</v>
      </c>
      <c r="CW803" s="11" t="s">
        <v>301</v>
      </c>
      <c r="CX803" s="103">
        <v>1.5</v>
      </c>
      <c r="CY803" s="11">
        <v>2.625</v>
      </c>
      <c r="CZ803" s="42">
        <v>0.5625</v>
      </c>
      <c r="DA803" s="107">
        <v>150</v>
      </c>
      <c r="DB803" s="18">
        <v>5</v>
      </c>
      <c r="DC803" s="18">
        <v>0.6875</v>
      </c>
      <c r="DD803" s="18">
        <v>2.875</v>
      </c>
      <c r="DE803" s="11">
        <v>0.5</v>
      </c>
      <c r="DF803" s="11">
        <v>4</v>
      </c>
      <c r="DG803" s="11">
        <v>0.625</v>
      </c>
      <c r="DH803">
        <v>3.875</v>
      </c>
      <c r="DI803" s="42">
        <v>90</v>
      </c>
      <c r="DJ803" s="11">
        <v>12</v>
      </c>
      <c r="DK803" s="43" t="s">
        <v>5074</v>
      </c>
      <c r="DL803" s="90" t="s">
        <v>3796</v>
      </c>
      <c r="DM803" s="18">
        <v>0</v>
      </c>
      <c r="DN803" s="18" t="s">
        <v>6001</v>
      </c>
      <c r="DO803" t="s">
        <v>5075</v>
      </c>
      <c r="DP803">
        <v>11861940</v>
      </c>
      <c r="DQ803" t="s">
        <v>6000</v>
      </c>
      <c r="DR803" s="16" t="s">
        <v>290</v>
      </c>
    </row>
    <row r="804" spans="1:122" x14ac:dyDescent="0.35">
      <c r="A804" s="160" t="s">
        <v>886</v>
      </c>
      <c r="B804" s="2">
        <v>26</v>
      </c>
      <c r="C804" s="2" t="s">
        <v>272</v>
      </c>
      <c r="D804" s="4" t="s">
        <v>300</v>
      </c>
      <c r="E804" s="22" t="s">
        <v>290</v>
      </c>
      <c r="F804" s="2">
        <v>26</v>
      </c>
      <c r="G804" s="5">
        <v>25</v>
      </c>
      <c r="H804" s="2">
        <v>0.5</v>
      </c>
      <c r="I804" s="4" t="s">
        <v>272</v>
      </c>
      <c r="J804" s="2">
        <v>2</v>
      </c>
      <c r="K804" s="22" t="s">
        <v>290</v>
      </c>
      <c r="L804" s="6" t="s">
        <v>300</v>
      </c>
      <c r="M804" s="4" t="s">
        <v>290</v>
      </c>
      <c r="N804" s="161" t="s">
        <v>290</v>
      </c>
      <c r="P804" s="18" t="s">
        <v>290</v>
      </c>
      <c r="Q804" s="18" t="s">
        <v>290</v>
      </c>
      <c r="S804" t="s">
        <v>290</v>
      </c>
      <c r="T804" t="s">
        <v>290</v>
      </c>
      <c r="V804" t="s">
        <v>290</v>
      </c>
      <c r="X804" s="160" t="s">
        <v>886</v>
      </c>
      <c r="Y804" s="2">
        <v>26</v>
      </c>
      <c r="Z804" s="2" t="s">
        <v>272</v>
      </c>
      <c r="AA804" s="4" t="s">
        <v>300</v>
      </c>
      <c r="AB804" s="22" t="s">
        <v>290</v>
      </c>
      <c r="AC804" s="2">
        <v>26</v>
      </c>
      <c r="AD804" s="5">
        <v>25</v>
      </c>
      <c r="AE804" s="2">
        <v>0.5</v>
      </c>
      <c r="AF804" s="4" t="s">
        <v>272</v>
      </c>
      <c r="AG804" s="2">
        <v>2</v>
      </c>
      <c r="AH804" s="22" t="s">
        <v>290</v>
      </c>
      <c r="AI804" s="6" t="s">
        <v>300</v>
      </c>
      <c r="AJ804" s="4" t="s">
        <v>290</v>
      </c>
      <c r="AK804" s="161" t="s">
        <v>290</v>
      </c>
      <c r="CO804" t="s">
        <v>4622</v>
      </c>
      <c r="CP804">
        <v>4.75</v>
      </c>
      <c r="CR804" t="s">
        <v>6005</v>
      </c>
      <c r="CS804" s="16" t="s">
        <v>290</v>
      </c>
      <c r="CT804" s="14">
        <v>150</v>
      </c>
      <c r="CU804" s="14">
        <v>2</v>
      </c>
      <c r="CV804" s="11">
        <v>9</v>
      </c>
      <c r="CW804" s="11" t="s">
        <v>301</v>
      </c>
      <c r="CX804" s="103">
        <v>2</v>
      </c>
      <c r="CY804" s="11">
        <v>3.25</v>
      </c>
      <c r="CZ804" s="42">
        <v>0.625</v>
      </c>
      <c r="DA804" s="107">
        <v>150</v>
      </c>
      <c r="DB804" s="18">
        <v>6</v>
      </c>
      <c r="DC804" s="18">
        <v>0.75</v>
      </c>
      <c r="DD804" s="18">
        <v>3.625</v>
      </c>
      <c r="DE804" s="11">
        <v>0.625</v>
      </c>
      <c r="DF804" s="11">
        <v>4</v>
      </c>
      <c r="DG804" s="11">
        <v>0.75</v>
      </c>
      <c r="DH804" s="11">
        <v>4.75</v>
      </c>
      <c r="DI804" s="42">
        <v>90</v>
      </c>
      <c r="DJ804" s="11">
        <v>16</v>
      </c>
      <c r="DK804" s="43" t="s">
        <v>5077</v>
      </c>
      <c r="DL804" s="90" t="s">
        <v>3796</v>
      </c>
      <c r="DM804" s="18">
        <v>0</v>
      </c>
      <c r="DN804" s="18" t="s">
        <v>6001</v>
      </c>
      <c r="DO804" t="s">
        <v>5078</v>
      </c>
      <c r="DP804">
        <v>1262987</v>
      </c>
      <c r="DQ804" t="s">
        <v>6000</v>
      </c>
      <c r="DR804" s="16" t="s">
        <v>290</v>
      </c>
    </row>
    <row r="805" spans="1:122" x14ac:dyDescent="0.35">
      <c r="A805" s="156" t="s">
        <v>887</v>
      </c>
      <c r="B805" s="11">
        <v>28</v>
      </c>
      <c r="C805" s="11">
        <v>10</v>
      </c>
      <c r="D805" t="s">
        <v>300</v>
      </c>
      <c r="E805" s="21" t="s">
        <v>290</v>
      </c>
      <c r="F805" s="11">
        <v>28</v>
      </c>
      <c r="G805" s="13">
        <v>27.376000000000001</v>
      </c>
      <c r="H805" s="11">
        <v>0.312</v>
      </c>
      <c r="I805" t="s">
        <v>290</v>
      </c>
      <c r="J805" s="11">
        <v>10</v>
      </c>
      <c r="K805" s="21" t="s">
        <v>290</v>
      </c>
      <c r="L805" s="11" t="s">
        <v>300</v>
      </c>
      <c r="M805" t="s">
        <v>290</v>
      </c>
      <c r="N805" s="159" t="s">
        <v>290</v>
      </c>
      <c r="P805" s="18" t="s">
        <v>290</v>
      </c>
      <c r="Q805" s="18" t="s">
        <v>290</v>
      </c>
      <c r="S805" t="s">
        <v>290</v>
      </c>
      <c r="T805" t="s">
        <v>290</v>
      </c>
      <c r="V805" t="s">
        <v>290</v>
      </c>
      <c r="X805" s="156" t="s">
        <v>887</v>
      </c>
      <c r="Y805" s="11">
        <v>28</v>
      </c>
      <c r="Z805" s="11">
        <v>10</v>
      </c>
      <c r="AA805" t="s">
        <v>300</v>
      </c>
      <c r="AB805" s="21" t="s">
        <v>290</v>
      </c>
      <c r="AC805" s="11">
        <v>28</v>
      </c>
      <c r="AD805" s="13">
        <v>27.376000000000001</v>
      </c>
      <c r="AE805" s="11">
        <v>0.312</v>
      </c>
      <c r="AF805" t="s">
        <v>290</v>
      </c>
      <c r="AG805" s="11">
        <v>10</v>
      </c>
      <c r="AH805" s="21" t="s">
        <v>290</v>
      </c>
      <c r="AI805" s="11" t="s">
        <v>300</v>
      </c>
      <c r="AJ805" t="s">
        <v>290</v>
      </c>
      <c r="AK805" s="159" t="s">
        <v>290</v>
      </c>
      <c r="CO805" t="s">
        <v>4623</v>
      </c>
      <c r="CP805">
        <v>4.75</v>
      </c>
      <c r="CR805" t="s">
        <v>6006</v>
      </c>
      <c r="CS805" s="16" t="s">
        <v>290</v>
      </c>
      <c r="CT805" s="14">
        <v>150</v>
      </c>
      <c r="CU805" s="14">
        <v>2.5</v>
      </c>
      <c r="CV805" s="11">
        <v>9</v>
      </c>
      <c r="CW805" s="11" t="s">
        <v>301</v>
      </c>
      <c r="CX805" s="103">
        <v>2.5</v>
      </c>
      <c r="CY805" s="11">
        <v>3.75</v>
      </c>
      <c r="CZ805" s="42">
        <v>0.625</v>
      </c>
      <c r="DA805" s="107">
        <v>150</v>
      </c>
      <c r="DB805" s="18">
        <v>7</v>
      </c>
      <c r="DC805" s="18">
        <v>0.875</v>
      </c>
      <c r="DD805" s="18">
        <v>4.125</v>
      </c>
      <c r="DE805" s="11">
        <v>0.625</v>
      </c>
      <c r="DF805" s="11">
        <v>4</v>
      </c>
      <c r="DG805" s="11">
        <v>0.75</v>
      </c>
      <c r="DH805" s="11">
        <v>5.5</v>
      </c>
      <c r="DI805" s="42">
        <v>90</v>
      </c>
      <c r="DJ805" s="11">
        <v>21</v>
      </c>
      <c r="DK805" s="43" t="s">
        <v>5080</v>
      </c>
      <c r="DL805" s="90" t="s">
        <v>3796</v>
      </c>
      <c r="DM805" s="18">
        <v>0</v>
      </c>
      <c r="DN805" s="18" t="s">
        <v>6001</v>
      </c>
      <c r="DO805" t="s">
        <v>5081</v>
      </c>
      <c r="DP805">
        <v>7448044</v>
      </c>
      <c r="DQ805" t="s">
        <v>6000</v>
      </c>
      <c r="DR805" s="16" t="s">
        <v>290</v>
      </c>
    </row>
    <row r="806" spans="1:122" x14ac:dyDescent="0.35">
      <c r="A806" s="158" t="s">
        <v>888</v>
      </c>
      <c r="B806" s="11">
        <v>28</v>
      </c>
      <c r="C806" s="11">
        <v>20</v>
      </c>
      <c r="D806" t="s">
        <v>300</v>
      </c>
      <c r="E806" s="21" t="s">
        <v>290</v>
      </c>
      <c r="F806" s="11">
        <v>28</v>
      </c>
      <c r="G806" s="13">
        <v>27</v>
      </c>
      <c r="H806" s="11">
        <v>0.5</v>
      </c>
      <c r="I806" t="s">
        <v>290</v>
      </c>
      <c r="J806" s="11">
        <v>20</v>
      </c>
      <c r="K806" s="21" t="s">
        <v>290</v>
      </c>
      <c r="L806" s="1" t="s">
        <v>300</v>
      </c>
      <c r="M806" t="s">
        <v>290</v>
      </c>
      <c r="N806" s="159" t="s">
        <v>290</v>
      </c>
      <c r="P806" s="18" t="s">
        <v>290</v>
      </c>
      <c r="Q806" s="18" t="s">
        <v>290</v>
      </c>
      <c r="S806" t="s">
        <v>290</v>
      </c>
      <c r="T806" t="s">
        <v>290</v>
      </c>
      <c r="V806" t="s">
        <v>290</v>
      </c>
      <c r="X806" s="158" t="s">
        <v>888</v>
      </c>
      <c r="Y806" s="11">
        <v>28</v>
      </c>
      <c r="Z806" s="11">
        <v>20</v>
      </c>
      <c r="AA806" t="s">
        <v>300</v>
      </c>
      <c r="AB806" s="21" t="s">
        <v>290</v>
      </c>
      <c r="AC806" s="11">
        <v>28</v>
      </c>
      <c r="AD806" s="13">
        <v>27</v>
      </c>
      <c r="AE806" s="11">
        <v>0.5</v>
      </c>
      <c r="AF806" t="s">
        <v>290</v>
      </c>
      <c r="AG806" s="11">
        <v>20</v>
      </c>
      <c r="AH806" s="21" t="s">
        <v>290</v>
      </c>
      <c r="AI806" s="1" t="s">
        <v>300</v>
      </c>
      <c r="AJ806" t="s">
        <v>290</v>
      </c>
      <c r="AK806" s="159" t="s">
        <v>290</v>
      </c>
      <c r="CO806" t="s">
        <v>4624</v>
      </c>
      <c r="CP806">
        <v>4.75</v>
      </c>
      <c r="CR806" t="s">
        <v>6007</v>
      </c>
      <c r="CS806" s="16" t="s">
        <v>290</v>
      </c>
      <c r="CT806" s="14">
        <v>150</v>
      </c>
      <c r="CU806" s="14">
        <v>3</v>
      </c>
      <c r="CV806" s="11">
        <v>9</v>
      </c>
      <c r="CW806" s="11" t="s">
        <v>301</v>
      </c>
      <c r="CX806" s="103">
        <v>3</v>
      </c>
      <c r="CY806" s="11">
        <v>4.25</v>
      </c>
      <c r="CZ806" s="42">
        <v>0.625</v>
      </c>
      <c r="DA806" s="107">
        <v>150</v>
      </c>
      <c r="DB806" s="18">
        <v>7.5</v>
      </c>
      <c r="DC806" s="14">
        <v>0.9375</v>
      </c>
      <c r="DD806" s="18">
        <v>5</v>
      </c>
      <c r="DE806" s="11">
        <v>0.625</v>
      </c>
      <c r="DF806" s="11">
        <v>4</v>
      </c>
      <c r="DG806" s="11">
        <v>0.75</v>
      </c>
      <c r="DH806" s="11">
        <v>6</v>
      </c>
      <c r="DI806" s="42">
        <v>90</v>
      </c>
      <c r="DJ806" s="11">
        <v>24</v>
      </c>
      <c r="DK806" s="43" t="s">
        <v>5083</v>
      </c>
      <c r="DL806" s="90" t="s">
        <v>3796</v>
      </c>
      <c r="DM806" s="18">
        <v>0</v>
      </c>
      <c r="DN806" s="18" t="s">
        <v>6001</v>
      </c>
      <c r="DO806" t="s">
        <v>5084</v>
      </c>
      <c r="DP806">
        <v>16777215</v>
      </c>
      <c r="DQ806" t="s">
        <v>6000</v>
      </c>
      <c r="DR806" s="16" t="s">
        <v>290</v>
      </c>
    </row>
    <row r="807" spans="1:122" x14ac:dyDescent="0.35">
      <c r="A807" s="158" t="s">
        <v>889</v>
      </c>
      <c r="B807" s="11">
        <v>28</v>
      </c>
      <c r="C807">
        <v>30</v>
      </c>
      <c r="D807" t="s">
        <v>300</v>
      </c>
      <c r="E807" s="21" t="s">
        <v>290</v>
      </c>
      <c r="F807" s="11">
        <v>28</v>
      </c>
      <c r="G807" s="13">
        <v>26.75</v>
      </c>
      <c r="H807" s="11">
        <v>0.625</v>
      </c>
      <c r="I807" t="s">
        <v>290</v>
      </c>
      <c r="J807">
        <v>30</v>
      </c>
      <c r="K807" s="21" t="s">
        <v>290</v>
      </c>
      <c r="L807" s="1" t="s">
        <v>300</v>
      </c>
      <c r="M807" t="s">
        <v>290</v>
      </c>
      <c r="N807" s="159" t="s">
        <v>290</v>
      </c>
      <c r="P807" s="18" t="s">
        <v>290</v>
      </c>
      <c r="Q807" s="18" t="s">
        <v>290</v>
      </c>
      <c r="S807" t="s">
        <v>290</v>
      </c>
      <c r="T807" t="s">
        <v>290</v>
      </c>
      <c r="V807" t="s">
        <v>290</v>
      </c>
      <c r="X807" s="158" t="s">
        <v>889</v>
      </c>
      <c r="Y807" s="11">
        <v>28</v>
      </c>
      <c r="Z807">
        <v>30</v>
      </c>
      <c r="AA807" t="s">
        <v>300</v>
      </c>
      <c r="AB807" s="21" t="s">
        <v>290</v>
      </c>
      <c r="AC807" s="11">
        <v>28</v>
      </c>
      <c r="AD807" s="13">
        <v>26.75</v>
      </c>
      <c r="AE807" s="11">
        <v>0.625</v>
      </c>
      <c r="AF807" t="s">
        <v>290</v>
      </c>
      <c r="AG807">
        <v>30</v>
      </c>
      <c r="AH807" s="21" t="s">
        <v>290</v>
      </c>
      <c r="AI807" s="1" t="s">
        <v>300</v>
      </c>
      <c r="AJ807" t="s">
        <v>290</v>
      </c>
      <c r="AK807" s="159" t="s">
        <v>290</v>
      </c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51"/>
      <c r="CO807" t="s">
        <v>4625</v>
      </c>
      <c r="CP807">
        <v>4.75</v>
      </c>
      <c r="CR807" t="s">
        <v>6008</v>
      </c>
      <c r="CS807" s="16" t="s">
        <v>290</v>
      </c>
      <c r="CT807" s="14">
        <v>150</v>
      </c>
      <c r="CU807" s="14">
        <v>3.5</v>
      </c>
      <c r="CV807" s="11">
        <v>9</v>
      </c>
      <c r="CW807" s="11" t="s">
        <v>301</v>
      </c>
      <c r="CX807" s="103">
        <v>3.5</v>
      </c>
      <c r="CY807" s="11">
        <v>4.875</v>
      </c>
      <c r="CZ807" s="42">
        <v>0.6875</v>
      </c>
      <c r="DA807" s="107">
        <v>150</v>
      </c>
      <c r="DB807" s="18">
        <v>8.5</v>
      </c>
      <c r="DC807" s="18">
        <v>0.9375</v>
      </c>
      <c r="DD807" s="18">
        <v>5.5</v>
      </c>
      <c r="DE807" s="11">
        <v>0.625</v>
      </c>
      <c r="DF807" s="11">
        <v>8</v>
      </c>
      <c r="DG807" s="11">
        <v>0.75</v>
      </c>
      <c r="DH807" s="11">
        <v>7</v>
      </c>
      <c r="DI807" s="42">
        <v>45</v>
      </c>
      <c r="DJ807" s="11">
        <v>31</v>
      </c>
      <c r="DK807" s="43" t="s">
        <v>5086</v>
      </c>
      <c r="DL807" s="90" t="s">
        <v>3796</v>
      </c>
      <c r="DM807" s="18">
        <v>0</v>
      </c>
      <c r="DN807" s="18" t="s">
        <v>6001</v>
      </c>
      <c r="DO807" t="s">
        <v>5087</v>
      </c>
      <c r="DP807">
        <v>12632256</v>
      </c>
      <c r="DQ807" t="s">
        <v>6000</v>
      </c>
      <c r="DR807" s="16" t="s">
        <v>290</v>
      </c>
    </row>
    <row r="808" spans="1:122" x14ac:dyDescent="0.35">
      <c r="A808" s="158" t="s">
        <v>6762</v>
      </c>
      <c r="B808" s="11">
        <v>28</v>
      </c>
      <c r="C808" t="s">
        <v>6422</v>
      </c>
      <c r="D808" t="s">
        <v>300</v>
      </c>
      <c r="E808" s="21" t="s">
        <v>290</v>
      </c>
      <c r="F808" s="11">
        <v>28</v>
      </c>
      <c r="G808" s="13">
        <v>27.25</v>
      </c>
      <c r="H808" s="11">
        <v>0.375</v>
      </c>
      <c r="I808" t="s">
        <v>6422</v>
      </c>
      <c r="J808">
        <v>1</v>
      </c>
      <c r="K808" s="21" t="s">
        <v>290</v>
      </c>
      <c r="L808" s="1" t="s">
        <v>300</v>
      </c>
      <c r="M808" t="s">
        <v>290</v>
      </c>
      <c r="N808" s="159" t="s">
        <v>290</v>
      </c>
      <c r="P808" s="18" t="s">
        <v>290</v>
      </c>
      <c r="Q808" s="18" t="s">
        <v>290</v>
      </c>
      <c r="S808" t="s">
        <v>290</v>
      </c>
      <c r="T808" t="s">
        <v>290</v>
      </c>
      <c r="V808" t="s">
        <v>290</v>
      </c>
      <c r="X808" s="158" t="s">
        <v>6762</v>
      </c>
      <c r="Y808" s="11">
        <v>28</v>
      </c>
      <c r="Z808" t="s">
        <v>6422</v>
      </c>
      <c r="AA808" t="s">
        <v>300</v>
      </c>
      <c r="AB808" s="21" t="s">
        <v>290</v>
      </c>
      <c r="AC808" s="11">
        <v>28</v>
      </c>
      <c r="AD808" s="13">
        <v>27.25</v>
      </c>
      <c r="AE808" s="11">
        <v>0.375</v>
      </c>
      <c r="AF808" t="s">
        <v>6422</v>
      </c>
      <c r="AG808">
        <v>1</v>
      </c>
      <c r="AH808" s="21" t="s">
        <v>290</v>
      </c>
      <c r="AI808" s="1" t="s">
        <v>300</v>
      </c>
      <c r="AJ808" t="s">
        <v>290</v>
      </c>
      <c r="AK808" s="159" t="s">
        <v>290</v>
      </c>
      <c r="CC808" s="4"/>
      <c r="CD808" s="51"/>
      <c r="CE808" s="51"/>
      <c r="CF808" s="51"/>
      <c r="CG808" s="51"/>
      <c r="CH808" s="51"/>
      <c r="CI808" s="51"/>
      <c r="CJ808" s="51"/>
      <c r="CK808" s="51"/>
      <c r="CO808" t="s">
        <v>4626</v>
      </c>
      <c r="CP808">
        <v>5.25</v>
      </c>
      <c r="CR808" t="s">
        <v>6009</v>
      </c>
      <c r="CS808" s="16" t="s">
        <v>290</v>
      </c>
      <c r="CT808" s="14">
        <v>150</v>
      </c>
      <c r="CU808" s="14">
        <v>4</v>
      </c>
      <c r="CV808" s="11">
        <v>12</v>
      </c>
      <c r="CW808" s="11" t="s">
        <v>301</v>
      </c>
      <c r="CX808" s="103">
        <v>4</v>
      </c>
      <c r="CY808" s="11">
        <v>5.5</v>
      </c>
      <c r="CZ808" s="42">
        <v>0.75</v>
      </c>
      <c r="DA808" s="107">
        <v>150</v>
      </c>
      <c r="DB808" s="18">
        <v>9</v>
      </c>
      <c r="DC808" s="18">
        <v>0.9375</v>
      </c>
      <c r="DD808" s="18">
        <v>6.1875</v>
      </c>
      <c r="DE808" s="11">
        <v>0.625</v>
      </c>
      <c r="DF808" s="11">
        <v>8</v>
      </c>
      <c r="DG808" s="11">
        <v>0.75</v>
      </c>
      <c r="DH808" s="11">
        <v>7.5</v>
      </c>
      <c r="DI808" s="42">
        <v>45</v>
      </c>
      <c r="DJ808" s="11">
        <v>47</v>
      </c>
      <c r="DK808" s="43" t="s">
        <v>5089</v>
      </c>
      <c r="DL808" s="90" t="s">
        <v>3796</v>
      </c>
      <c r="DM808" s="18">
        <v>0</v>
      </c>
      <c r="DN808" s="18" t="s">
        <v>6001</v>
      </c>
      <c r="DO808" t="s">
        <v>5090</v>
      </c>
      <c r="DP808">
        <v>255</v>
      </c>
      <c r="DQ808" t="s">
        <v>6000</v>
      </c>
      <c r="DR808" s="16" t="s">
        <v>290</v>
      </c>
    </row>
    <row r="809" spans="1:122" x14ac:dyDescent="0.35">
      <c r="A809" s="160" t="s">
        <v>890</v>
      </c>
      <c r="B809" s="2">
        <v>28</v>
      </c>
      <c r="C809" s="2" t="s">
        <v>272</v>
      </c>
      <c r="D809" s="4" t="s">
        <v>300</v>
      </c>
      <c r="E809" s="22" t="s">
        <v>290</v>
      </c>
      <c r="F809" s="2">
        <v>28</v>
      </c>
      <c r="G809" s="5">
        <v>27</v>
      </c>
      <c r="H809" s="2">
        <v>0.5</v>
      </c>
      <c r="I809" s="4" t="s">
        <v>272</v>
      </c>
      <c r="J809" s="2">
        <v>2</v>
      </c>
      <c r="K809" s="22" t="s">
        <v>290</v>
      </c>
      <c r="L809" s="6" t="s">
        <v>300</v>
      </c>
      <c r="M809" s="4" t="s">
        <v>290</v>
      </c>
      <c r="N809" s="161" t="s">
        <v>290</v>
      </c>
      <c r="P809" s="18" t="s">
        <v>290</v>
      </c>
      <c r="Q809" s="18" t="s">
        <v>290</v>
      </c>
      <c r="S809" t="s">
        <v>290</v>
      </c>
      <c r="T809" t="s">
        <v>290</v>
      </c>
      <c r="V809" t="s">
        <v>290</v>
      </c>
      <c r="X809" s="160" t="s">
        <v>890</v>
      </c>
      <c r="Y809" s="2">
        <v>28</v>
      </c>
      <c r="Z809" s="2" t="s">
        <v>272</v>
      </c>
      <c r="AA809" s="4" t="s">
        <v>300</v>
      </c>
      <c r="AB809" s="22" t="s">
        <v>290</v>
      </c>
      <c r="AC809" s="2">
        <v>28</v>
      </c>
      <c r="AD809" s="5">
        <v>27</v>
      </c>
      <c r="AE809" s="2">
        <v>0.5</v>
      </c>
      <c r="AF809" s="4" t="s">
        <v>272</v>
      </c>
      <c r="AG809" s="2">
        <v>2</v>
      </c>
      <c r="AH809" s="22" t="s">
        <v>290</v>
      </c>
      <c r="AI809" s="6" t="s">
        <v>300</v>
      </c>
      <c r="AJ809" s="4" t="s">
        <v>290</v>
      </c>
      <c r="AK809" s="161" t="s">
        <v>290</v>
      </c>
      <c r="CO809" t="s">
        <v>4627</v>
      </c>
      <c r="CP809">
        <v>5.25</v>
      </c>
      <c r="CR809" t="s">
        <v>6010</v>
      </c>
      <c r="CS809" s="16" t="s">
        <v>290</v>
      </c>
      <c r="CT809" s="14">
        <v>150</v>
      </c>
      <c r="CU809" s="14">
        <v>5</v>
      </c>
      <c r="CV809" s="11">
        <v>12</v>
      </c>
      <c r="CW809" s="11" t="s">
        <v>301</v>
      </c>
      <c r="CX809" s="103">
        <v>5</v>
      </c>
      <c r="CY809" s="11">
        <v>6.5</v>
      </c>
      <c r="CZ809" s="42">
        <v>0.75</v>
      </c>
      <c r="DA809" s="107">
        <v>150</v>
      </c>
      <c r="DB809" s="18">
        <v>10</v>
      </c>
      <c r="DC809" s="18">
        <v>0.9375</v>
      </c>
      <c r="DD809" s="18">
        <v>7.3125</v>
      </c>
      <c r="DE809" s="11">
        <v>0.75</v>
      </c>
      <c r="DF809" s="11">
        <v>8</v>
      </c>
      <c r="DG809" s="11">
        <v>0.875</v>
      </c>
      <c r="DH809" s="11">
        <v>8.5</v>
      </c>
      <c r="DI809" s="42">
        <v>45</v>
      </c>
      <c r="DJ809" s="11">
        <v>57</v>
      </c>
      <c r="DK809" s="43" t="s">
        <v>5092</v>
      </c>
      <c r="DL809" s="90" t="s">
        <v>3796</v>
      </c>
      <c r="DM809" s="18">
        <v>0</v>
      </c>
      <c r="DN809" s="18" t="s">
        <v>6001</v>
      </c>
      <c r="DO809" t="s">
        <v>5093</v>
      </c>
      <c r="DP809">
        <v>33023</v>
      </c>
      <c r="DQ809" t="s">
        <v>6000</v>
      </c>
      <c r="DR809" s="16" t="s">
        <v>290</v>
      </c>
    </row>
    <row r="810" spans="1:122" x14ac:dyDescent="0.35">
      <c r="A810" s="156" t="s">
        <v>891</v>
      </c>
      <c r="B810" s="11">
        <v>30</v>
      </c>
      <c r="C810" s="11">
        <v>10</v>
      </c>
      <c r="D810" t="s">
        <v>300</v>
      </c>
      <c r="E810" s="21" t="s">
        <v>290</v>
      </c>
      <c r="F810" s="11">
        <v>30</v>
      </c>
      <c r="G810" s="13">
        <v>29.376000000000001</v>
      </c>
      <c r="H810" s="11">
        <v>0.312</v>
      </c>
      <c r="I810" t="s">
        <v>290</v>
      </c>
      <c r="J810" s="11">
        <v>10</v>
      </c>
      <c r="K810" s="21" t="s">
        <v>290</v>
      </c>
      <c r="L810" s="11" t="s">
        <v>300</v>
      </c>
      <c r="M810" t="s">
        <v>290</v>
      </c>
      <c r="N810" s="159" t="s">
        <v>290</v>
      </c>
      <c r="P810" s="18" t="s">
        <v>290</v>
      </c>
      <c r="Q810" s="18" t="s">
        <v>290</v>
      </c>
      <c r="S810" t="s">
        <v>290</v>
      </c>
      <c r="T810" t="s">
        <v>290</v>
      </c>
      <c r="V810" t="s">
        <v>290</v>
      </c>
      <c r="X810" s="156" t="s">
        <v>891</v>
      </c>
      <c r="Y810" s="11">
        <v>30</v>
      </c>
      <c r="Z810" s="11">
        <v>10</v>
      </c>
      <c r="AA810" t="s">
        <v>300</v>
      </c>
      <c r="AB810" s="21" t="s">
        <v>290</v>
      </c>
      <c r="AC810" s="11">
        <v>30</v>
      </c>
      <c r="AD810" s="13">
        <v>29.376000000000001</v>
      </c>
      <c r="AE810" s="11">
        <v>0.312</v>
      </c>
      <c r="AF810" t="s">
        <v>290</v>
      </c>
      <c r="AG810" s="11">
        <v>10</v>
      </c>
      <c r="AH810" s="21" t="s">
        <v>290</v>
      </c>
      <c r="AI810" s="11" t="s">
        <v>300</v>
      </c>
      <c r="AJ810" t="s">
        <v>290</v>
      </c>
      <c r="AK810" s="159" t="s">
        <v>290</v>
      </c>
      <c r="CO810" t="s">
        <v>4628</v>
      </c>
      <c r="CP810">
        <v>5.25</v>
      </c>
      <c r="CR810" t="s">
        <v>6011</v>
      </c>
      <c r="CS810" s="16" t="s">
        <v>290</v>
      </c>
      <c r="CT810" s="14">
        <v>150</v>
      </c>
      <c r="CU810" s="14">
        <v>6</v>
      </c>
      <c r="CV810" s="11">
        <v>12</v>
      </c>
      <c r="CW810" s="11" t="s">
        <v>301</v>
      </c>
      <c r="CX810" s="103">
        <v>6</v>
      </c>
      <c r="CY810" s="11">
        <v>7.75</v>
      </c>
      <c r="CZ810" s="42">
        <v>0.875</v>
      </c>
      <c r="DA810" s="107">
        <v>150</v>
      </c>
      <c r="DB810" s="18">
        <v>11</v>
      </c>
      <c r="DC810" s="18">
        <v>1</v>
      </c>
      <c r="DD810" s="18">
        <v>8.5</v>
      </c>
      <c r="DE810" s="11">
        <v>0.75</v>
      </c>
      <c r="DF810" s="11">
        <v>8</v>
      </c>
      <c r="DG810" s="11">
        <v>0.875</v>
      </c>
      <c r="DH810" s="11">
        <v>9.5</v>
      </c>
      <c r="DI810" s="42">
        <v>45</v>
      </c>
      <c r="DJ810" s="11">
        <v>77</v>
      </c>
      <c r="DK810" s="43" t="s">
        <v>5095</v>
      </c>
      <c r="DL810" s="90" t="s">
        <v>3796</v>
      </c>
      <c r="DM810" s="18">
        <v>0</v>
      </c>
      <c r="DN810" s="18" t="s">
        <v>6001</v>
      </c>
      <c r="DO810" t="s">
        <v>5078</v>
      </c>
      <c r="DP810">
        <v>1262987</v>
      </c>
      <c r="DQ810" t="s">
        <v>6000</v>
      </c>
      <c r="DR810" s="16" t="s">
        <v>290</v>
      </c>
    </row>
    <row r="811" spans="1:122" x14ac:dyDescent="0.35">
      <c r="A811" s="158" t="s">
        <v>892</v>
      </c>
      <c r="B811" s="11">
        <v>30</v>
      </c>
      <c r="C811" s="11">
        <v>20</v>
      </c>
      <c r="D811" t="s">
        <v>300</v>
      </c>
      <c r="E811" s="21" t="s">
        <v>290</v>
      </c>
      <c r="F811" s="11">
        <v>30</v>
      </c>
      <c r="G811" s="13">
        <v>29</v>
      </c>
      <c r="H811" s="11">
        <v>0.5</v>
      </c>
      <c r="I811" t="s">
        <v>290</v>
      </c>
      <c r="J811" s="11">
        <v>20</v>
      </c>
      <c r="K811" s="21" t="s">
        <v>290</v>
      </c>
      <c r="L811" s="1" t="s">
        <v>300</v>
      </c>
      <c r="M811" t="s">
        <v>290</v>
      </c>
      <c r="N811" s="159" t="s">
        <v>290</v>
      </c>
      <c r="P811" s="18" t="s">
        <v>290</v>
      </c>
      <c r="Q811" s="18" t="s">
        <v>290</v>
      </c>
      <c r="S811" t="s">
        <v>290</v>
      </c>
      <c r="T811" t="s">
        <v>290</v>
      </c>
      <c r="V811" t="s">
        <v>290</v>
      </c>
      <c r="X811" s="158" t="s">
        <v>892</v>
      </c>
      <c r="Y811" s="11">
        <v>30</v>
      </c>
      <c r="Z811" s="11">
        <v>20</v>
      </c>
      <c r="AA811" t="s">
        <v>300</v>
      </c>
      <c r="AB811" s="21" t="s">
        <v>290</v>
      </c>
      <c r="AC811" s="11">
        <v>30</v>
      </c>
      <c r="AD811" s="13">
        <v>29</v>
      </c>
      <c r="AE811" s="11">
        <v>0.5</v>
      </c>
      <c r="AF811" t="s">
        <v>290</v>
      </c>
      <c r="AG811" s="11">
        <v>20</v>
      </c>
      <c r="AH811" s="21" t="s">
        <v>290</v>
      </c>
      <c r="AI811" s="1" t="s">
        <v>300</v>
      </c>
      <c r="AJ811" t="s">
        <v>290</v>
      </c>
      <c r="AK811" s="159" t="s">
        <v>290</v>
      </c>
      <c r="CO811" t="s">
        <v>4629</v>
      </c>
      <c r="CP811">
        <v>5.25</v>
      </c>
      <c r="CR811" t="s">
        <v>6012</v>
      </c>
      <c r="CS811" s="16" t="s">
        <v>290</v>
      </c>
      <c r="CT811" s="14">
        <v>150</v>
      </c>
      <c r="CU811" s="14">
        <v>8</v>
      </c>
      <c r="CV811" s="11">
        <v>12</v>
      </c>
      <c r="CW811" s="11" t="s">
        <v>301</v>
      </c>
      <c r="CX811" s="103">
        <v>8</v>
      </c>
      <c r="CY811" s="11">
        <v>9.75</v>
      </c>
      <c r="CZ811" s="42">
        <v>0.875</v>
      </c>
      <c r="DA811" s="107">
        <v>150</v>
      </c>
      <c r="DB811" s="18">
        <v>13.5</v>
      </c>
      <c r="DC811" s="18">
        <v>1.125</v>
      </c>
      <c r="DD811" s="18">
        <v>10.625</v>
      </c>
      <c r="DE811" s="11">
        <v>0.75</v>
      </c>
      <c r="DF811" s="11">
        <v>8</v>
      </c>
      <c r="DG811" s="11">
        <v>0.875</v>
      </c>
      <c r="DH811" s="11">
        <v>11.75</v>
      </c>
      <c r="DI811" s="42">
        <v>45</v>
      </c>
      <c r="DJ811" s="11">
        <v>103</v>
      </c>
      <c r="DK811" s="43" t="s">
        <v>5097</v>
      </c>
      <c r="DL811" s="90" t="s">
        <v>3796</v>
      </c>
      <c r="DM811" s="18">
        <v>0</v>
      </c>
      <c r="DN811" s="18" t="s">
        <v>6001</v>
      </c>
      <c r="DO811" t="s">
        <v>5098</v>
      </c>
      <c r="DP811">
        <v>65535</v>
      </c>
      <c r="DQ811" t="s">
        <v>6000</v>
      </c>
      <c r="DR811" s="16" t="s">
        <v>290</v>
      </c>
    </row>
    <row r="812" spans="1:122" x14ac:dyDescent="0.35">
      <c r="A812" s="158" t="s">
        <v>893</v>
      </c>
      <c r="B812" s="11">
        <v>30</v>
      </c>
      <c r="C812">
        <v>30</v>
      </c>
      <c r="D812" t="s">
        <v>300</v>
      </c>
      <c r="E812" s="21" t="s">
        <v>290</v>
      </c>
      <c r="F812" s="11">
        <v>30</v>
      </c>
      <c r="G812" s="13">
        <v>28.75</v>
      </c>
      <c r="H812" s="11">
        <v>0.625</v>
      </c>
      <c r="I812" t="s">
        <v>290</v>
      </c>
      <c r="J812">
        <v>30</v>
      </c>
      <c r="K812" s="21" t="s">
        <v>290</v>
      </c>
      <c r="L812" s="1" t="s">
        <v>300</v>
      </c>
      <c r="M812" t="s">
        <v>290</v>
      </c>
      <c r="N812" s="159" t="s">
        <v>290</v>
      </c>
      <c r="P812" s="18" t="s">
        <v>290</v>
      </c>
      <c r="Q812" s="18" t="s">
        <v>290</v>
      </c>
      <c r="S812" t="s">
        <v>290</v>
      </c>
      <c r="T812" t="s">
        <v>290</v>
      </c>
      <c r="V812" t="s">
        <v>290</v>
      </c>
      <c r="X812" s="158" t="s">
        <v>893</v>
      </c>
      <c r="Y812" s="11">
        <v>30</v>
      </c>
      <c r="Z812">
        <v>30</v>
      </c>
      <c r="AA812" t="s">
        <v>300</v>
      </c>
      <c r="AB812" s="21" t="s">
        <v>290</v>
      </c>
      <c r="AC812" s="11">
        <v>30</v>
      </c>
      <c r="AD812" s="13">
        <v>28.75</v>
      </c>
      <c r="AE812" s="11">
        <v>0.625</v>
      </c>
      <c r="AF812" t="s">
        <v>290</v>
      </c>
      <c r="AG812">
        <v>30</v>
      </c>
      <c r="AH812" s="21" t="s">
        <v>290</v>
      </c>
      <c r="AI812" s="1" t="s">
        <v>300</v>
      </c>
      <c r="AJ812" t="s">
        <v>290</v>
      </c>
      <c r="AK812" s="159" t="s">
        <v>290</v>
      </c>
      <c r="CO812" t="s">
        <v>4630</v>
      </c>
      <c r="CP812">
        <v>5.25</v>
      </c>
      <c r="CR812" t="s">
        <v>6013</v>
      </c>
      <c r="CS812" s="16" t="s">
        <v>290</v>
      </c>
      <c r="CT812" s="14">
        <v>150</v>
      </c>
      <c r="CU812" s="14">
        <v>10</v>
      </c>
      <c r="CV812" s="11">
        <v>12</v>
      </c>
      <c r="CW812" s="11" t="s">
        <v>301</v>
      </c>
      <c r="CX812" s="103">
        <v>10</v>
      </c>
      <c r="CY812" s="11">
        <v>12</v>
      </c>
      <c r="CZ812" s="42">
        <v>1</v>
      </c>
      <c r="DA812" s="107">
        <v>150</v>
      </c>
      <c r="DB812" s="18">
        <v>16</v>
      </c>
      <c r="DC812" s="18">
        <v>1.1875</v>
      </c>
      <c r="DD812" s="18">
        <v>12.75</v>
      </c>
      <c r="DE812" s="11">
        <v>0.875</v>
      </c>
      <c r="DF812" s="11">
        <v>12</v>
      </c>
      <c r="DG812" s="11">
        <v>1</v>
      </c>
      <c r="DH812" s="11">
        <v>14.25</v>
      </c>
      <c r="DI812" s="42">
        <v>30</v>
      </c>
      <c r="DJ812" s="11">
        <v>150</v>
      </c>
      <c r="DK812" s="43" t="s">
        <v>5100</v>
      </c>
      <c r="DL812" s="90" t="s">
        <v>3796</v>
      </c>
      <c r="DM812" s="18">
        <v>0</v>
      </c>
      <c r="DN812" s="18" t="s">
        <v>6001</v>
      </c>
      <c r="DO812" t="s">
        <v>5069</v>
      </c>
      <c r="DP812">
        <v>65280</v>
      </c>
      <c r="DQ812" t="s">
        <v>6000</v>
      </c>
      <c r="DR812" s="16" t="s">
        <v>290</v>
      </c>
    </row>
    <row r="813" spans="1:122" x14ac:dyDescent="0.35">
      <c r="A813" s="158" t="s">
        <v>6763</v>
      </c>
      <c r="B813" s="11">
        <v>30</v>
      </c>
      <c r="C813" t="s">
        <v>6422</v>
      </c>
      <c r="D813" t="s">
        <v>300</v>
      </c>
      <c r="E813" s="21" t="s">
        <v>290</v>
      </c>
      <c r="F813" s="11">
        <v>30</v>
      </c>
      <c r="G813" s="13">
        <v>29.25</v>
      </c>
      <c r="H813" s="11">
        <v>0.375</v>
      </c>
      <c r="I813" t="s">
        <v>6422</v>
      </c>
      <c r="J813">
        <v>1</v>
      </c>
      <c r="K813" s="21" t="s">
        <v>290</v>
      </c>
      <c r="L813" s="1" t="s">
        <v>300</v>
      </c>
      <c r="M813" t="s">
        <v>290</v>
      </c>
      <c r="N813" s="159" t="s">
        <v>290</v>
      </c>
      <c r="P813" s="18" t="s">
        <v>290</v>
      </c>
      <c r="Q813" s="18" t="s">
        <v>290</v>
      </c>
      <c r="S813" t="s">
        <v>290</v>
      </c>
      <c r="T813" t="s">
        <v>290</v>
      </c>
      <c r="V813" t="s">
        <v>290</v>
      </c>
      <c r="X813" s="158" t="s">
        <v>6763</v>
      </c>
      <c r="Y813" s="11">
        <v>30</v>
      </c>
      <c r="Z813" t="s">
        <v>6422</v>
      </c>
      <c r="AA813" t="s">
        <v>300</v>
      </c>
      <c r="AB813" s="21" t="s">
        <v>290</v>
      </c>
      <c r="AC813" s="11">
        <v>30</v>
      </c>
      <c r="AD813" s="13">
        <v>29.25</v>
      </c>
      <c r="AE813" s="11">
        <v>0.375</v>
      </c>
      <c r="AF813" t="s">
        <v>6422</v>
      </c>
      <c r="AG813">
        <v>1</v>
      </c>
      <c r="AH813" s="21" t="s">
        <v>290</v>
      </c>
      <c r="AI813" s="1" t="s">
        <v>300</v>
      </c>
      <c r="AJ813" t="s">
        <v>290</v>
      </c>
      <c r="AK813" s="159" t="s">
        <v>290</v>
      </c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51"/>
      <c r="CO813" t="s">
        <v>4631</v>
      </c>
      <c r="CP813">
        <v>5.25</v>
      </c>
      <c r="CR813" t="s">
        <v>6014</v>
      </c>
      <c r="CS813" s="16" t="s">
        <v>290</v>
      </c>
      <c r="CT813" s="14">
        <v>150</v>
      </c>
      <c r="CU813" s="14">
        <v>12</v>
      </c>
      <c r="CV813" s="11">
        <v>12</v>
      </c>
      <c r="CW813" s="11" t="s">
        <v>301</v>
      </c>
      <c r="CX813" s="103">
        <v>12</v>
      </c>
      <c r="CY813" s="11">
        <v>14.375</v>
      </c>
      <c r="CZ813" s="42">
        <v>1.1875</v>
      </c>
      <c r="DA813" s="107">
        <v>150</v>
      </c>
      <c r="DB813" s="18">
        <v>19</v>
      </c>
      <c r="DC813" s="18">
        <v>1.125</v>
      </c>
      <c r="DD813" s="18">
        <v>15</v>
      </c>
      <c r="DE813" s="11">
        <v>0.875</v>
      </c>
      <c r="DF813" s="11">
        <v>12</v>
      </c>
      <c r="DG813" s="11">
        <v>1</v>
      </c>
      <c r="DH813" s="11">
        <v>17</v>
      </c>
      <c r="DI813" s="42">
        <v>30</v>
      </c>
      <c r="DJ813" s="11">
        <v>215</v>
      </c>
      <c r="DK813" s="43" t="s">
        <v>5102</v>
      </c>
      <c r="DL813" s="90" t="s">
        <v>3796</v>
      </c>
      <c r="DM813" s="18">
        <v>0</v>
      </c>
      <c r="DN813" s="18" t="s">
        <v>6001</v>
      </c>
      <c r="DO813" t="s">
        <v>5072</v>
      </c>
      <c r="DP813">
        <v>12800</v>
      </c>
      <c r="DQ813" t="s">
        <v>6000</v>
      </c>
      <c r="DR813" s="16" t="s">
        <v>290</v>
      </c>
    </row>
    <row r="814" spans="1:122" x14ac:dyDescent="0.35">
      <c r="A814" s="160" t="s">
        <v>894</v>
      </c>
      <c r="B814" s="2">
        <v>30</v>
      </c>
      <c r="C814" s="2" t="s">
        <v>272</v>
      </c>
      <c r="D814" s="4" t="s">
        <v>300</v>
      </c>
      <c r="E814" s="22" t="s">
        <v>290</v>
      </c>
      <c r="F814" s="2">
        <v>30</v>
      </c>
      <c r="G814" s="5">
        <v>29</v>
      </c>
      <c r="H814" s="2">
        <v>0.5</v>
      </c>
      <c r="I814" s="4" t="s">
        <v>272</v>
      </c>
      <c r="J814" s="2">
        <v>2</v>
      </c>
      <c r="K814" s="22" t="s">
        <v>290</v>
      </c>
      <c r="L814" s="6" t="s">
        <v>300</v>
      </c>
      <c r="M814" s="4" t="s">
        <v>290</v>
      </c>
      <c r="N814" s="161" t="s">
        <v>290</v>
      </c>
      <c r="P814" s="18" t="s">
        <v>290</v>
      </c>
      <c r="Q814" s="18" t="s">
        <v>290</v>
      </c>
      <c r="S814" t="s">
        <v>290</v>
      </c>
      <c r="T814" t="s">
        <v>290</v>
      </c>
      <c r="V814" t="s">
        <v>290</v>
      </c>
      <c r="X814" s="160" t="s">
        <v>894</v>
      </c>
      <c r="Y814" s="2">
        <v>30</v>
      </c>
      <c r="Z814" s="2" t="s">
        <v>272</v>
      </c>
      <c r="AA814" s="4" t="s">
        <v>300</v>
      </c>
      <c r="AB814" s="22" t="s">
        <v>290</v>
      </c>
      <c r="AC814" s="2">
        <v>30</v>
      </c>
      <c r="AD814" s="5">
        <v>29</v>
      </c>
      <c r="AE814" s="2">
        <v>0.5</v>
      </c>
      <c r="AF814" s="4" t="s">
        <v>272</v>
      </c>
      <c r="AG814" s="2">
        <v>2</v>
      </c>
      <c r="AH814" s="22" t="s">
        <v>290</v>
      </c>
      <c r="AI814" s="6" t="s">
        <v>300</v>
      </c>
      <c r="AJ814" s="4" t="s">
        <v>290</v>
      </c>
      <c r="AK814" s="161" t="s">
        <v>290</v>
      </c>
      <c r="CC814" s="4"/>
      <c r="CD814" s="51"/>
      <c r="CE814" s="51"/>
      <c r="CF814" s="51"/>
      <c r="CG814" s="51"/>
      <c r="CH814" s="51"/>
      <c r="CI814" s="51"/>
      <c r="CJ814" s="51"/>
      <c r="CK814" s="51"/>
      <c r="CO814" t="s">
        <v>4632</v>
      </c>
      <c r="CP814">
        <v>5.25</v>
      </c>
      <c r="CR814" t="s">
        <v>6015</v>
      </c>
      <c r="CS814" s="16" t="s">
        <v>290</v>
      </c>
      <c r="CT814" s="14">
        <v>150</v>
      </c>
      <c r="CU814" s="14">
        <v>14</v>
      </c>
      <c r="CV814" s="11">
        <v>12</v>
      </c>
      <c r="CW814" s="11" t="s">
        <v>301</v>
      </c>
      <c r="CX814" s="103">
        <v>14</v>
      </c>
      <c r="CY814" s="11">
        <v>16</v>
      </c>
      <c r="CZ814" s="42">
        <v>1</v>
      </c>
      <c r="DA814" s="107">
        <v>150</v>
      </c>
      <c r="DB814" s="18">
        <v>21</v>
      </c>
      <c r="DC814" s="18">
        <v>1.375</v>
      </c>
      <c r="DD814" s="18">
        <v>16.25</v>
      </c>
      <c r="DE814" s="11">
        <v>1</v>
      </c>
      <c r="DF814" s="11">
        <v>12</v>
      </c>
      <c r="DG814" s="11">
        <v>1.125</v>
      </c>
      <c r="DH814" s="11">
        <v>18.75</v>
      </c>
      <c r="DI814" s="42">
        <v>30</v>
      </c>
      <c r="DJ814" s="11">
        <v>221</v>
      </c>
      <c r="DK814" s="43" t="s">
        <v>5104</v>
      </c>
      <c r="DL814" s="90" t="s">
        <v>3796</v>
      </c>
      <c r="DM814" s="18">
        <v>0</v>
      </c>
      <c r="DN814" s="18" t="s">
        <v>6001</v>
      </c>
      <c r="DO814" t="s">
        <v>5105</v>
      </c>
      <c r="DP814">
        <v>16711680</v>
      </c>
      <c r="DQ814" t="s">
        <v>6000</v>
      </c>
      <c r="DR814" s="16" t="s">
        <v>290</v>
      </c>
    </row>
    <row r="815" spans="1:122" x14ac:dyDescent="0.35">
      <c r="A815" s="156" t="s">
        <v>895</v>
      </c>
      <c r="B815" s="11">
        <v>32</v>
      </c>
      <c r="C815" s="11">
        <v>10</v>
      </c>
      <c r="D815" t="s">
        <v>300</v>
      </c>
      <c r="E815" s="21" t="s">
        <v>290</v>
      </c>
      <c r="F815" s="11">
        <v>32</v>
      </c>
      <c r="G815" s="13">
        <v>31.376000000000001</v>
      </c>
      <c r="H815" s="11">
        <v>0.312</v>
      </c>
      <c r="I815" t="s">
        <v>290</v>
      </c>
      <c r="J815" s="11">
        <v>10</v>
      </c>
      <c r="K815" s="21" t="s">
        <v>290</v>
      </c>
      <c r="L815" s="11" t="s">
        <v>300</v>
      </c>
      <c r="M815" t="s">
        <v>290</v>
      </c>
      <c r="N815" s="159" t="s">
        <v>290</v>
      </c>
      <c r="P815" s="18" t="s">
        <v>290</v>
      </c>
      <c r="Q815" s="18" t="s">
        <v>290</v>
      </c>
      <c r="S815" t="s">
        <v>290</v>
      </c>
      <c r="T815" t="s">
        <v>290</v>
      </c>
      <c r="V815" t="s">
        <v>290</v>
      </c>
      <c r="X815" s="156" t="s">
        <v>895</v>
      </c>
      <c r="Y815" s="11">
        <v>32</v>
      </c>
      <c r="Z815" s="11">
        <v>10</v>
      </c>
      <c r="AA815" t="s">
        <v>300</v>
      </c>
      <c r="AB815" s="21" t="s">
        <v>290</v>
      </c>
      <c r="AC815" s="11">
        <v>32</v>
      </c>
      <c r="AD815" s="13">
        <v>31.376000000000001</v>
      </c>
      <c r="AE815" s="11">
        <v>0.312</v>
      </c>
      <c r="AF815" t="s">
        <v>290</v>
      </c>
      <c r="AG815" s="11">
        <v>10</v>
      </c>
      <c r="AH815" s="21" t="s">
        <v>290</v>
      </c>
      <c r="AI815" s="11" t="s">
        <v>300</v>
      </c>
      <c r="AJ815" t="s">
        <v>290</v>
      </c>
      <c r="AK815" s="159" t="s">
        <v>290</v>
      </c>
      <c r="CO815" t="s">
        <v>4633</v>
      </c>
      <c r="CP815">
        <v>5.25</v>
      </c>
      <c r="CR815" t="s">
        <v>6016</v>
      </c>
      <c r="CS815" s="16" t="s">
        <v>290</v>
      </c>
      <c r="CT815" s="14">
        <v>150</v>
      </c>
      <c r="CU815" s="14">
        <v>16</v>
      </c>
      <c r="CV815" s="11">
        <v>12</v>
      </c>
      <c r="CW815" s="11" t="s">
        <v>301</v>
      </c>
      <c r="CX815" s="103">
        <v>16</v>
      </c>
      <c r="CY815" s="11">
        <v>18</v>
      </c>
      <c r="CZ815" s="42">
        <v>1</v>
      </c>
      <c r="DA815" s="107">
        <v>150</v>
      </c>
      <c r="DB815" s="18">
        <v>23.5</v>
      </c>
      <c r="DC815" s="18">
        <v>1.4375</v>
      </c>
      <c r="DD815" s="18">
        <v>18.5</v>
      </c>
      <c r="DE815" s="11">
        <v>1</v>
      </c>
      <c r="DF815" s="11">
        <v>16</v>
      </c>
      <c r="DG815" s="11">
        <v>1.125</v>
      </c>
      <c r="DH815" s="11">
        <v>21.25</v>
      </c>
      <c r="DI815" s="42">
        <v>22.5</v>
      </c>
      <c r="DJ815" s="11">
        <v>254</v>
      </c>
      <c r="DK815" s="43" t="s">
        <v>5107</v>
      </c>
      <c r="DL815" s="90" t="s">
        <v>3796</v>
      </c>
      <c r="DM815" s="18">
        <v>0</v>
      </c>
      <c r="DN815" s="18" t="s">
        <v>6001</v>
      </c>
      <c r="DO815" t="s">
        <v>5108</v>
      </c>
      <c r="DP815">
        <v>16776960</v>
      </c>
      <c r="DQ815" t="s">
        <v>6000</v>
      </c>
      <c r="DR815" s="16" t="s">
        <v>290</v>
      </c>
    </row>
    <row r="816" spans="1:122" x14ac:dyDescent="0.35">
      <c r="A816" s="158" t="s">
        <v>896</v>
      </c>
      <c r="B816" s="11">
        <v>32</v>
      </c>
      <c r="C816" s="11">
        <v>20</v>
      </c>
      <c r="D816" t="s">
        <v>300</v>
      </c>
      <c r="E816" s="21" t="s">
        <v>290</v>
      </c>
      <c r="F816" s="11">
        <v>32</v>
      </c>
      <c r="G816" s="13">
        <v>31</v>
      </c>
      <c r="H816" s="11">
        <v>0.5</v>
      </c>
      <c r="I816" t="s">
        <v>290</v>
      </c>
      <c r="J816" s="11">
        <v>20</v>
      </c>
      <c r="K816" s="21" t="s">
        <v>290</v>
      </c>
      <c r="L816" s="1" t="s">
        <v>300</v>
      </c>
      <c r="M816" t="s">
        <v>290</v>
      </c>
      <c r="N816" s="159" t="s">
        <v>290</v>
      </c>
      <c r="P816" s="18" t="s">
        <v>290</v>
      </c>
      <c r="Q816" s="18" t="s">
        <v>290</v>
      </c>
      <c r="S816" t="s">
        <v>290</v>
      </c>
      <c r="T816" t="s">
        <v>290</v>
      </c>
      <c r="V816" t="s">
        <v>290</v>
      </c>
      <c r="X816" s="158" t="s">
        <v>896</v>
      </c>
      <c r="Y816" s="11">
        <v>32</v>
      </c>
      <c r="Z816" s="11">
        <v>20</v>
      </c>
      <c r="AA816" t="s">
        <v>300</v>
      </c>
      <c r="AB816" s="21" t="s">
        <v>290</v>
      </c>
      <c r="AC816" s="11">
        <v>32</v>
      </c>
      <c r="AD816" s="13">
        <v>31</v>
      </c>
      <c r="AE816" s="11">
        <v>0.5</v>
      </c>
      <c r="AF816" t="s">
        <v>290</v>
      </c>
      <c r="AG816" s="11">
        <v>20</v>
      </c>
      <c r="AH816" s="21" t="s">
        <v>290</v>
      </c>
      <c r="AI816" s="1" t="s">
        <v>300</v>
      </c>
      <c r="AJ816" t="s">
        <v>290</v>
      </c>
      <c r="AK816" s="159" t="s">
        <v>290</v>
      </c>
      <c r="CO816" t="s">
        <v>4634</v>
      </c>
      <c r="CP816">
        <v>5.75</v>
      </c>
      <c r="CR816" t="s">
        <v>6017</v>
      </c>
      <c r="CS816" s="16" t="s">
        <v>290</v>
      </c>
      <c r="CT816" s="14">
        <v>150</v>
      </c>
      <c r="CU816" s="14">
        <v>18</v>
      </c>
      <c r="CV816" s="11">
        <v>12</v>
      </c>
      <c r="CW816" s="11" t="s">
        <v>301</v>
      </c>
      <c r="CX816" s="103">
        <v>18</v>
      </c>
      <c r="CY816" s="11">
        <v>20</v>
      </c>
      <c r="CZ816" s="42">
        <v>1</v>
      </c>
      <c r="DA816" s="107">
        <v>150</v>
      </c>
      <c r="DB816" s="18">
        <v>25</v>
      </c>
      <c r="DC816" s="18">
        <v>1.5625</v>
      </c>
      <c r="DD816" s="18">
        <v>21</v>
      </c>
      <c r="DE816" s="11">
        <v>1.125</v>
      </c>
      <c r="DF816" s="11">
        <v>16</v>
      </c>
      <c r="DG816" s="11">
        <v>1.25</v>
      </c>
      <c r="DH816" s="11">
        <v>22.75</v>
      </c>
      <c r="DI816" s="42">
        <v>22.5</v>
      </c>
      <c r="DJ816" s="11">
        <v>278</v>
      </c>
      <c r="DK816" s="43" t="s">
        <v>5110</v>
      </c>
      <c r="DL816" s="90" t="s">
        <v>3796</v>
      </c>
      <c r="DM816" s="18">
        <v>0</v>
      </c>
      <c r="DN816" s="18" t="s">
        <v>6001</v>
      </c>
      <c r="DO816" t="s">
        <v>5111</v>
      </c>
      <c r="DP816">
        <v>16711935</v>
      </c>
      <c r="DQ816" t="s">
        <v>6000</v>
      </c>
      <c r="DR816" s="16" t="s">
        <v>290</v>
      </c>
    </row>
    <row r="817" spans="1:122" x14ac:dyDescent="0.35">
      <c r="A817" s="158" t="s">
        <v>897</v>
      </c>
      <c r="B817" s="11">
        <v>32</v>
      </c>
      <c r="C817">
        <v>30</v>
      </c>
      <c r="D817" t="s">
        <v>300</v>
      </c>
      <c r="E817" s="21" t="s">
        <v>290</v>
      </c>
      <c r="F817" s="11">
        <v>32</v>
      </c>
      <c r="G817" s="13">
        <v>30.75</v>
      </c>
      <c r="H817" s="11">
        <v>0.625</v>
      </c>
      <c r="I817" t="s">
        <v>290</v>
      </c>
      <c r="J817">
        <v>30</v>
      </c>
      <c r="K817" s="21" t="s">
        <v>290</v>
      </c>
      <c r="L817" s="1" t="s">
        <v>300</v>
      </c>
      <c r="M817" t="s">
        <v>290</v>
      </c>
      <c r="N817" s="159" t="s">
        <v>290</v>
      </c>
      <c r="P817" s="18" t="s">
        <v>290</v>
      </c>
      <c r="Q817" s="18" t="s">
        <v>290</v>
      </c>
      <c r="S817" t="s">
        <v>290</v>
      </c>
      <c r="T817" t="s">
        <v>290</v>
      </c>
      <c r="V817" t="s">
        <v>290</v>
      </c>
      <c r="X817" s="158" t="s">
        <v>897</v>
      </c>
      <c r="Y817" s="11">
        <v>32</v>
      </c>
      <c r="Z817">
        <v>30</v>
      </c>
      <c r="AA817" t="s">
        <v>300</v>
      </c>
      <c r="AB817" s="21" t="s">
        <v>290</v>
      </c>
      <c r="AC817" s="11">
        <v>32</v>
      </c>
      <c r="AD817" s="13">
        <v>30.75</v>
      </c>
      <c r="AE817" s="11">
        <v>0.625</v>
      </c>
      <c r="AF817" t="s">
        <v>290</v>
      </c>
      <c r="AG817">
        <v>30</v>
      </c>
      <c r="AH817" s="21" t="s">
        <v>290</v>
      </c>
      <c r="AI817" s="1" t="s">
        <v>300</v>
      </c>
      <c r="AJ817" t="s">
        <v>290</v>
      </c>
      <c r="AK817" s="159" t="s">
        <v>290</v>
      </c>
      <c r="CO817" t="s">
        <v>4635</v>
      </c>
      <c r="CP817">
        <v>5.75</v>
      </c>
      <c r="CR817" t="s">
        <v>6018</v>
      </c>
      <c r="CS817" s="16" t="s">
        <v>290</v>
      </c>
      <c r="CT817" s="14">
        <v>150</v>
      </c>
      <c r="CU817" s="14">
        <v>20</v>
      </c>
      <c r="CV817" s="11">
        <v>12</v>
      </c>
      <c r="CW817" s="11" t="s">
        <v>301</v>
      </c>
      <c r="CX817" s="103">
        <v>20</v>
      </c>
      <c r="CY817" s="11">
        <v>22</v>
      </c>
      <c r="CZ817" s="42">
        <v>1</v>
      </c>
      <c r="DA817" s="107">
        <v>150</v>
      </c>
      <c r="DB817" s="18">
        <v>27.5</v>
      </c>
      <c r="DC817" s="18">
        <v>1.6875</v>
      </c>
      <c r="DD817" s="18">
        <v>23</v>
      </c>
      <c r="DE817" s="11">
        <v>1.125</v>
      </c>
      <c r="DF817" s="11">
        <v>20</v>
      </c>
      <c r="DG817" s="11">
        <v>1.25</v>
      </c>
      <c r="DH817" s="11">
        <v>25</v>
      </c>
      <c r="DI817" s="42">
        <v>18</v>
      </c>
      <c r="DJ817" s="11">
        <v>324</v>
      </c>
      <c r="DK817" s="43" t="s">
        <v>5113</v>
      </c>
      <c r="DL817" s="90" t="s">
        <v>3796</v>
      </c>
      <c r="DM817" s="18">
        <v>0</v>
      </c>
      <c r="DN817" s="18" t="s">
        <v>6001</v>
      </c>
      <c r="DO817" t="s">
        <v>5114</v>
      </c>
      <c r="DP817">
        <v>16744703</v>
      </c>
      <c r="DQ817" t="s">
        <v>6000</v>
      </c>
      <c r="DR817" s="16" t="s">
        <v>290</v>
      </c>
    </row>
    <row r="818" spans="1:122" x14ac:dyDescent="0.35">
      <c r="A818" s="158" t="s">
        <v>898</v>
      </c>
      <c r="B818" s="11">
        <v>32</v>
      </c>
      <c r="C818">
        <v>40</v>
      </c>
      <c r="D818" t="s">
        <v>300</v>
      </c>
      <c r="E818" s="21" t="s">
        <v>290</v>
      </c>
      <c r="F818" s="11">
        <v>32</v>
      </c>
      <c r="G818" s="13">
        <v>30.623999999999999</v>
      </c>
      <c r="H818" s="11">
        <v>0.68799999999999994</v>
      </c>
      <c r="I818" t="s">
        <v>290</v>
      </c>
      <c r="J818">
        <v>40</v>
      </c>
      <c r="K818" s="21" t="s">
        <v>290</v>
      </c>
      <c r="L818" s="1" t="s">
        <v>300</v>
      </c>
      <c r="M818" t="s">
        <v>290</v>
      </c>
      <c r="N818" s="159" t="s">
        <v>290</v>
      </c>
      <c r="P818" s="18" t="s">
        <v>290</v>
      </c>
      <c r="Q818" s="18" t="s">
        <v>290</v>
      </c>
      <c r="S818" t="s">
        <v>290</v>
      </c>
      <c r="T818" t="s">
        <v>290</v>
      </c>
      <c r="V818" t="s">
        <v>290</v>
      </c>
      <c r="X818" s="158" t="s">
        <v>898</v>
      </c>
      <c r="Y818" s="11">
        <v>32</v>
      </c>
      <c r="Z818">
        <v>40</v>
      </c>
      <c r="AA818" t="s">
        <v>300</v>
      </c>
      <c r="AB818" s="21" t="s">
        <v>290</v>
      </c>
      <c r="AC818" s="11">
        <v>32</v>
      </c>
      <c r="AD818" s="13">
        <v>30.623999999999999</v>
      </c>
      <c r="AE818" s="11">
        <v>0.68799999999999994</v>
      </c>
      <c r="AF818" t="s">
        <v>290</v>
      </c>
      <c r="AG818">
        <v>40</v>
      </c>
      <c r="AH818" s="21" t="s">
        <v>290</v>
      </c>
      <c r="AI818" s="1" t="s">
        <v>300</v>
      </c>
      <c r="AJ818" t="s">
        <v>290</v>
      </c>
      <c r="AK818" s="159" t="s">
        <v>290</v>
      </c>
      <c r="CO818" t="s">
        <v>4636</v>
      </c>
      <c r="CP818">
        <v>5.75</v>
      </c>
      <c r="CR818" t="s">
        <v>6019</v>
      </c>
      <c r="CS818" s="16" t="s">
        <v>290</v>
      </c>
      <c r="CT818" s="14">
        <v>150</v>
      </c>
      <c r="CU818" s="14">
        <v>24</v>
      </c>
      <c r="CV818" s="11">
        <v>12</v>
      </c>
      <c r="CW818" s="11" t="s">
        <v>301</v>
      </c>
      <c r="CX818" s="103">
        <v>24</v>
      </c>
      <c r="CY818" s="11">
        <v>26.25</v>
      </c>
      <c r="CZ818" s="42">
        <v>1.125</v>
      </c>
      <c r="DA818" s="107">
        <v>150</v>
      </c>
      <c r="DB818" s="18">
        <v>32</v>
      </c>
      <c r="DC818" s="18">
        <v>1.875</v>
      </c>
      <c r="DD818" s="18">
        <v>27.25</v>
      </c>
      <c r="DE818" s="11">
        <v>1.25</v>
      </c>
      <c r="DF818" s="11">
        <v>20</v>
      </c>
      <c r="DG818" s="11">
        <v>1.375</v>
      </c>
      <c r="DH818" s="11">
        <v>29.5</v>
      </c>
      <c r="DI818" s="42">
        <v>18</v>
      </c>
      <c r="DJ818" s="11">
        <v>439</v>
      </c>
      <c r="DK818" s="43" t="s">
        <v>5116</v>
      </c>
      <c r="DL818" s="90" t="s">
        <v>3796</v>
      </c>
      <c r="DM818" s="18">
        <v>0</v>
      </c>
      <c r="DN818" s="18" t="s">
        <v>6001</v>
      </c>
      <c r="DO818" t="s">
        <v>5084</v>
      </c>
      <c r="DP818">
        <v>16777215</v>
      </c>
      <c r="DQ818" t="s">
        <v>6000</v>
      </c>
      <c r="DR818" s="16" t="s">
        <v>290</v>
      </c>
    </row>
    <row r="819" spans="1:122" x14ac:dyDescent="0.35">
      <c r="A819" s="158" t="s">
        <v>6764</v>
      </c>
      <c r="B819" s="11">
        <v>32</v>
      </c>
      <c r="C819" t="s">
        <v>6422</v>
      </c>
      <c r="D819" t="s">
        <v>300</v>
      </c>
      <c r="E819" s="21" t="s">
        <v>290</v>
      </c>
      <c r="F819" s="11">
        <v>32</v>
      </c>
      <c r="G819" s="13">
        <v>31.25</v>
      </c>
      <c r="H819" s="11">
        <v>0.375</v>
      </c>
      <c r="I819" t="s">
        <v>6422</v>
      </c>
      <c r="J819">
        <v>1</v>
      </c>
      <c r="K819" s="21" t="s">
        <v>290</v>
      </c>
      <c r="L819" s="1" t="s">
        <v>300</v>
      </c>
      <c r="M819" t="s">
        <v>290</v>
      </c>
      <c r="N819" s="159" t="s">
        <v>290</v>
      </c>
      <c r="P819" s="18" t="s">
        <v>290</v>
      </c>
      <c r="Q819" s="18" t="s">
        <v>290</v>
      </c>
      <c r="S819" t="s">
        <v>290</v>
      </c>
      <c r="T819" t="s">
        <v>290</v>
      </c>
      <c r="V819" t="s">
        <v>290</v>
      </c>
      <c r="X819" s="158" t="s">
        <v>6764</v>
      </c>
      <c r="Y819" s="11">
        <v>32</v>
      </c>
      <c r="Z819" t="s">
        <v>6422</v>
      </c>
      <c r="AA819" t="s">
        <v>300</v>
      </c>
      <c r="AB819" s="21" t="s">
        <v>290</v>
      </c>
      <c r="AC819" s="11">
        <v>32</v>
      </c>
      <c r="AD819" s="13">
        <v>31.25</v>
      </c>
      <c r="AE819" s="11">
        <v>0.375</v>
      </c>
      <c r="AF819" t="s">
        <v>6422</v>
      </c>
      <c r="AG819">
        <v>1</v>
      </c>
      <c r="AH819" s="21" t="s">
        <v>290</v>
      </c>
      <c r="AI819" s="1" t="s">
        <v>300</v>
      </c>
      <c r="AJ819" t="s">
        <v>290</v>
      </c>
      <c r="AK819" s="159" t="s">
        <v>290</v>
      </c>
      <c r="CO819" t="s">
        <v>4637</v>
      </c>
      <c r="CP819">
        <v>5.75</v>
      </c>
      <c r="CR819" t="s">
        <v>6020</v>
      </c>
      <c r="CS819" s="16" t="s">
        <v>290</v>
      </c>
      <c r="CT819" s="14">
        <v>300</v>
      </c>
      <c r="CU819" s="14">
        <v>1</v>
      </c>
      <c r="CV819" s="11">
        <v>9</v>
      </c>
      <c r="CW819" s="11" t="s">
        <v>301</v>
      </c>
      <c r="CX819" s="103">
        <v>1</v>
      </c>
      <c r="CY819" s="11">
        <v>2.125</v>
      </c>
      <c r="CZ819" s="42">
        <v>0.5625</v>
      </c>
      <c r="DA819" s="107">
        <v>300</v>
      </c>
      <c r="DB819" s="18">
        <v>4.875</v>
      </c>
      <c r="DC819" s="18">
        <v>0.6875</v>
      </c>
      <c r="DD819" s="18">
        <v>2</v>
      </c>
      <c r="DE819" s="11">
        <v>0.625</v>
      </c>
      <c r="DF819" s="11">
        <v>4</v>
      </c>
      <c r="DG819" s="11">
        <v>0.75</v>
      </c>
      <c r="DH819" s="11">
        <v>3.5</v>
      </c>
      <c r="DI819" s="42">
        <v>90</v>
      </c>
      <c r="DJ819" s="11">
        <v>10</v>
      </c>
      <c r="DK819" s="43" t="s">
        <v>5118</v>
      </c>
      <c r="DL819" s="90" t="s">
        <v>3796</v>
      </c>
      <c r="DM819" s="18">
        <v>0</v>
      </c>
      <c r="DN819" s="18" t="s">
        <v>6001</v>
      </c>
      <c r="DO819" t="s">
        <v>5069</v>
      </c>
      <c r="DP819">
        <v>65280</v>
      </c>
      <c r="DQ819" t="s">
        <v>6000</v>
      </c>
      <c r="DR819" s="16" t="s">
        <v>290</v>
      </c>
    </row>
    <row r="820" spans="1:122" x14ac:dyDescent="0.35">
      <c r="A820" s="160" t="s">
        <v>899</v>
      </c>
      <c r="B820" s="2">
        <v>32</v>
      </c>
      <c r="C820" s="2" t="s">
        <v>272</v>
      </c>
      <c r="D820" s="4" t="s">
        <v>300</v>
      </c>
      <c r="E820" s="22" t="s">
        <v>290</v>
      </c>
      <c r="F820" s="2">
        <v>32</v>
      </c>
      <c r="G820" s="5">
        <v>31</v>
      </c>
      <c r="H820" s="2">
        <v>0.5</v>
      </c>
      <c r="I820" s="4" t="s">
        <v>272</v>
      </c>
      <c r="J820" s="2">
        <v>2</v>
      </c>
      <c r="K820" s="22" t="s">
        <v>290</v>
      </c>
      <c r="L820" s="6" t="s">
        <v>300</v>
      </c>
      <c r="M820" s="4" t="s">
        <v>290</v>
      </c>
      <c r="N820" s="161" t="s">
        <v>290</v>
      </c>
      <c r="P820" s="18" t="s">
        <v>290</v>
      </c>
      <c r="Q820" s="18" t="s">
        <v>290</v>
      </c>
      <c r="S820" t="s">
        <v>290</v>
      </c>
      <c r="T820" t="s">
        <v>290</v>
      </c>
      <c r="V820" t="s">
        <v>290</v>
      </c>
      <c r="X820" s="160" t="s">
        <v>899</v>
      </c>
      <c r="Y820" s="2">
        <v>32</v>
      </c>
      <c r="Z820" s="2" t="s">
        <v>272</v>
      </c>
      <c r="AA820" s="4" t="s">
        <v>300</v>
      </c>
      <c r="AB820" s="22" t="s">
        <v>290</v>
      </c>
      <c r="AC820" s="2">
        <v>32</v>
      </c>
      <c r="AD820" s="5">
        <v>31</v>
      </c>
      <c r="AE820" s="2">
        <v>0.5</v>
      </c>
      <c r="AF820" s="4" t="s">
        <v>272</v>
      </c>
      <c r="AG820" s="2">
        <v>2</v>
      </c>
      <c r="AH820" s="22" t="s">
        <v>290</v>
      </c>
      <c r="AI820" s="6" t="s">
        <v>300</v>
      </c>
      <c r="AJ820" s="4" t="s">
        <v>290</v>
      </c>
      <c r="AK820" s="161" t="s">
        <v>290</v>
      </c>
      <c r="CO820" t="s">
        <v>4638</v>
      </c>
      <c r="CP820">
        <v>5.75</v>
      </c>
      <c r="CR820" t="s">
        <v>6021</v>
      </c>
      <c r="CS820" s="16" t="s">
        <v>290</v>
      </c>
      <c r="CT820" s="14">
        <v>300</v>
      </c>
      <c r="CU820" s="14">
        <v>1.25</v>
      </c>
      <c r="CV820" s="11">
        <v>9</v>
      </c>
      <c r="CW820" s="11" t="s">
        <v>301</v>
      </c>
      <c r="CX820" s="103">
        <v>1.25</v>
      </c>
      <c r="CY820" s="11">
        <v>2.5</v>
      </c>
      <c r="CZ820" s="42">
        <v>0.625</v>
      </c>
      <c r="DA820" s="107">
        <v>300</v>
      </c>
      <c r="DB820" s="18">
        <v>5.25</v>
      </c>
      <c r="DC820" s="18">
        <v>0.75</v>
      </c>
      <c r="DD820" s="18">
        <v>2.5</v>
      </c>
      <c r="DE820" s="11">
        <v>0.625</v>
      </c>
      <c r="DF820" s="11">
        <v>4</v>
      </c>
      <c r="DG820" s="11">
        <v>0.75</v>
      </c>
      <c r="DH820" s="11">
        <v>3.875</v>
      </c>
      <c r="DI820" s="42">
        <v>90</v>
      </c>
      <c r="DJ820" s="11">
        <v>14</v>
      </c>
      <c r="DK820" s="43" t="s">
        <v>5120</v>
      </c>
      <c r="DL820" s="90" t="s">
        <v>3796</v>
      </c>
      <c r="DM820" s="18">
        <v>0</v>
      </c>
      <c r="DN820" s="18" t="s">
        <v>6001</v>
      </c>
      <c r="DO820" t="s">
        <v>5072</v>
      </c>
      <c r="DP820">
        <v>12800</v>
      </c>
      <c r="DQ820" t="s">
        <v>6000</v>
      </c>
      <c r="DR820" s="16" t="s">
        <v>290</v>
      </c>
    </row>
    <row r="821" spans="1:122" x14ac:dyDescent="0.35">
      <c r="A821" s="156" t="s">
        <v>900</v>
      </c>
      <c r="B821" s="11">
        <v>34</v>
      </c>
      <c r="C821" s="11">
        <v>10</v>
      </c>
      <c r="D821" t="s">
        <v>300</v>
      </c>
      <c r="E821" s="21" t="s">
        <v>290</v>
      </c>
      <c r="F821" s="11">
        <v>34</v>
      </c>
      <c r="G821" s="13">
        <v>33.375999999999998</v>
      </c>
      <c r="H821" s="11">
        <v>0.312</v>
      </c>
      <c r="I821" t="s">
        <v>290</v>
      </c>
      <c r="J821" s="11">
        <v>10</v>
      </c>
      <c r="K821" s="21" t="s">
        <v>290</v>
      </c>
      <c r="L821" s="11" t="s">
        <v>300</v>
      </c>
      <c r="M821" t="s">
        <v>290</v>
      </c>
      <c r="N821" s="159" t="s">
        <v>290</v>
      </c>
      <c r="P821" s="18" t="s">
        <v>290</v>
      </c>
      <c r="Q821" s="18" t="s">
        <v>290</v>
      </c>
      <c r="S821" t="s">
        <v>290</v>
      </c>
      <c r="T821" t="s">
        <v>290</v>
      </c>
      <c r="V821" t="s">
        <v>290</v>
      </c>
      <c r="X821" s="156" t="s">
        <v>900</v>
      </c>
      <c r="Y821" s="11">
        <v>34</v>
      </c>
      <c r="Z821" s="11">
        <v>10</v>
      </c>
      <c r="AA821" t="s">
        <v>300</v>
      </c>
      <c r="AB821" s="21" t="s">
        <v>290</v>
      </c>
      <c r="AC821" s="11">
        <v>34</v>
      </c>
      <c r="AD821" s="13">
        <v>33.375999999999998</v>
      </c>
      <c r="AE821" s="11">
        <v>0.312</v>
      </c>
      <c r="AF821" t="s">
        <v>290</v>
      </c>
      <c r="AG821" s="11">
        <v>10</v>
      </c>
      <c r="AH821" s="21" t="s">
        <v>290</v>
      </c>
      <c r="AI821" s="11" t="s">
        <v>300</v>
      </c>
      <c r="AJ821" t="s">
        <v>290</v>
      </c>
      <c r="AK821" s="159" t="s">
        <v>290</v>
      </c>
      <c r="CO821" t="s">
        <v>4639</v>
      </c>
      <c r="CP821">
        <v>5.75</v>
      </c>
      <c r="CR821" t="s">
        <v>6022</v>
      </c>
      <c r="CS821" s="16" t="s">
        <v>290</v>
      </c>
      <c r="CT821" s="14">
        <v>300</v>
      </c>
      <c r="CU821" s="14">
        <v>1.5</v>
      </c>
      <c r="CV821" s="11">
        <v>9</v>
      </c>
      <c r="CW821" s="11" t="s">
        <v>301</v>
      </c>
      <c r="CX821" s="103">
        <v>1.5</v>
      </c>
      <c r="CY821" s="11">
        <v>2.75</v>
      </c>
      <c r="CZ821" s="42">
        <v>0.625</v>
      </c>
      <c r="DA821" s="107">
        <v>300</v>
      </c>
      <c r="DB821" s="18">
        <v>6.125</v>
      </c>
      <c r="DC821" s="18">
        <v>0.8125</v>
      </c>
      <c r="DD821" s="18">
        <v>2.875</v>
      </c>
      <c r="DE821" s="11">
        <v>0.75</v>
      </c>
      <c r="DF821" s="11">
        <v>4</v>
      </c>
      <c r="DG821" s="11">
        <v>0.875</v>
      </c>
      <c r="DH821" s="11">
        <v>4.5</v>
      </c>
      <c r="DI821" s="42">
        <v>90</v>
      </c>
      <c r="DJ821" s="11">
        <v>17</v>
      </c>
      <c r="DK821" s="43" t="s">
        <v>5122</v>
      </c>
      <c r="DL821" s="90" t="s">
        <v>3796</v>
      </c>
      <c r="DM821" s="18">
        <v>0</v>
      </c>
      <c r="DN821" s="18" t="s">
        <v>6001</v>
      </c>
      <c r="DO821" t="s">
        <v>5075</v>
      </c>
      <c r="DP821">
        <v>11861940</v>
      </c>
      <c r="DQ821" t="s">
        <v>6000</v>
      </c>
      <c r="DR821" s="16" t="s">
        <v>290</v>
      </c>
    </row>
    <row r="822" spans="1:122" x14ac:dyDescent="0.35">
      <c r="A822" s="158" t="s">
        <v>901</v>
      </c>
      <c r="B822" s="11">
        <v>34</v>
      </c>
      <c r="C822" s="11">
        <v>20</v>
      </c>
      <c r="D822" t="s">
        <v>300</v>
      </c>
      <c r="E822" s="21" t="s">
        <v>290</v>
      </c>
      <c r="F822" s="11">
        <v>34</v>
      </c>
      <c r="G822" s="13">
        <v>33</v>
      </c>
      <c r="H822" s="11">
        <v>0.5</v>
      </c>
      <c r="I822" t="s">
        <v>290</v>
      </c>
      <c r="J822" s="11">
        <v>20</v>
      </c>
      <c r="K822" s="21" t="s">
        <v>290</v>
      </c>
      <c r="L822" s="1" t="s">
        <v>300</v>
      </c>
      <c r="M822" t="s">
        <v>290</v>
      </c>
      <c r="N822" s="159" t="s">
        <v>290</v>
      </c>
      <c r="P822" s="18" t="s">
        <v>290</v>
      </c>
      <c r="Q822" s="18" t="s">
        <v>290</v>
      </c>
      <c r="S822" t="s">
        <v>290</v>
      </c>
      <c r="T822" t="s">
        <v>290</v>
      </c>
      <c r="V822" t="s">
        <v>290</v>
      </c>
      <c r="X822" s="158" t="s">
        <v>901</v>
      </c>
      <c r="Y822" s="11">
        <v>34</v>
      </c>
      <c r="Z822" s="11">
        <v>20</v>
      </c>
      <c r="AA822" t="s">
        <v>300</v>
      </c>
      <c r="AB822" s="21" t="s">
        <v>290</v>
      </c>
      <c r="AC822" s="11">
        <v>34</v>
      </c>
      <c r="AD822" s="13">
        <v>33</v>
      </c>
      <c r="AE822" s="11">
        <v>0.5</v>
      </c>
      <c r="AF822" t="s">
        <v>290</v>
      </c>
      <c r="AG822" s="11">
        <v>20</v>
      </c>
      <c r="AH822" s="21" t="s">
        <v>290</v>
      </c>
      <c r="AI822" s="1" t="s">
        <v>300</v>
      </c>
      <c r="AJ822" t="s">
        <v>290</v>
      </c>
      <c r="AK822" s="159" t="s">
        <v>290</v>
      </c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51"/>
      <c r="CO822" t="s">
        <v>4640</v>
      </c>
      <c r="CP822">
        <v>5.75</v>
      </c>
      <c r="CR822" t="s">
        <v>6023</v>
      </c>
      <c r="CS822" s="16" t="s">
        <v>290</v>
      </c>
      <c r="CT822" s="14">
        <v>300</v>
      </c>
      <c r="CU822" s="14">
        <v>2</v>
      </c>
      <c r="CV822" s="11">
        <v>9</v>
      </c>
      <c r="CW822" s="11" t="s">
        <v>301</v>
      </c>
      <c r="CX822" s="103">
        <v>2</v>
      </c>
      <c r="CY822" s="11">
        <v>3.25</v>
      </c>
      <c r="CZ822" s="42">
        <v>0.625</v>
      </c>
      <c r="DA822" s="107">
        <v>300</v>
      </c>
      <c r="DB822" s="18">
        <v>6.5</v>
      </c>
      <c r="DC822" s="18">
        <v>0.875</v>
      </c>
      <c r="DD822" s="18">
        <v>3.625</v>
      </c>
      <c r="DE822" s="11">
        <v>0.625</v>
      </c>
      <c r="DF822" s="11">
        <v>8</v>
      </c>
      <c r="DG822" s="11">
        <v>0.75</v>
      </c>
      <c r="DH822" s="11">
        <v>5</v>
      </c>
      <c r="DI822" s="42">
        <v>45</v>
      </c>
      <c r="DJ822" s="11">
        <v>19</v>
      </c>
      <c r="DK822" s="43" t="s">
        <v>5124</v>
      </c>
      <c r="DL822" s="90" t="s">
        <v>3796</v>
      </c>
      <c r="DM822" s="18">
        <v>0</v>
      </c>
      <c r="DN822" s="18" t="s">
        <v>6001</v>
      </c>
      <c r="DO822" t="s">
        <v>5078</v>
      </c>
      <c r="DP822">
        <v>1262987</v>
      </c>
      <c r="DQ822" t="s">
        <v>6000</v>
      </c>
      <c r="DR822" s="16" t="s">
        <v>290</v>
      </c>
    </row>
    <row r="823" spans="1:122" x14ac:dyDescent="0.35">
      <c r="A823" s="158" t="s">
        <v>902</v>
      </c>
      <c r="B823" s="11">
        <v>34</v>
      </c>
      <c r="C823">
        <v>30</v>
      </c>
      <c r="D823" t="s">
        <v>300</v>
      </c>
      <c r="E823" s="21" t="s">
        <v>290</v>
      </c>
      <c r="F823" s="11">
        <v>34</v>
      </c>
      <c r="G823" s="13">
        <v>32.75</v>
      </c>
      <c r="H823" s="11">
        <v>0.625</v>
      </c>
      <c r="I823" t="s">
        <v>290</v>
      </c>
      <c r="J823">
        <v>30</v>
      </c>
      <c r="K823" s="21" t="s">
        <v>290</v>
      </c>
      <c r="L823" s="1" t="s">
        <v>300</v>
      </c>
      <c r="M823" t="s">
        <v>290</v>
      </c>
      <c r="N823" s="159" t="s">
        <v>290</v>
      </c>
      <c r="P823" s="18" t="s">
        <v>290</v>
      </c>
      <c r="Q823" s="18" t="s">
        <v>290</v>
      </c>
      <c r="S823" t="s">
        <v>290</v>
      </c>
      <c r="T823" t="s">
        <v>290</v>
      </c>
      <c r="V823" t="s">
        <v>290</v>
      </c>
      <c r="X823" s="158" t="s">
        <v>902</v>
      </c>
      <c r="Y823" s="11">
        <v>34</v>
      </c>
      <c r="Z823">
        <v>30</v>
      </c>
      <c r="AA823" t="s">
        <v>300</v>
      </c>
      <c r="AB823" s="21" t="s">
        <v>290</v>
      </c>
      <c r="AC823" s="11">
        <v>34</v>
      </c>
      <c r="AD823" s="13">
        <v>32.75</v>
      </c>
      <c r="AE823" s="11">
        <v>0.625</v>
      </c>
      <c r="AF823" t="s">
        <v>290</v>
      </c>
      <c r="AG823">
        <v>30</v>
      </c>
      <c r="AH823" s="21" t="s">
        <v>290</v>
      </c>
      <c r="AI823" s="1" t="s">
        <v>300</v>
      </c>
      <c r="AJ823" t="s">
        <v>290</v>
      </c>
      <c r="AK823" s="159" t="s">
        <v>290</v>
      </c>
      <c r="CC823" s="4"/>
      <c r="CD823" s="51"/>
      <c r="CE823" s="51"/>
      <c r="CF823" s="51"/>
      <c r="CG823" s="51"/>
      <c r="CH823" s="51"/>
      <c r="CI823" s="51"/>
      <c r="CJ823" s="51"/>
      <c r="CK823" s="51"/>
      <c r="CO823" t="s">
        <v>4641</v>
      </c>
      <c r="CP823">
        <v>5.75</v>
      </c>
      <c r="CR823" t="s">
        <v>6024</v>
      </c>
      <c r="CS823" s="16" t="s">
        <v>290</v>
      </c>
      <c r="CT823" s="14">
        <v>300</v>
      </c>
      <c r="CU823" s="14">
        <v>2.5</v>
      </c>
      <c r="CV823" s="11">
        <v>9</v>
      </c>
      <c r="CW823" s="11" t="s">
        <v>301</v>
      </c>
      <c r="CX823" s="103">
        <v>2.5</v>
      </c>
      <c r="CY823" s="11">
        <v>3.9375</v>
      </c>
      <c r="CZ823" s="42">
        <v>0.71875</v>
      </c>
      <c r="DA823" s="107">
        <v>300</v>
      </c>
      <c r="DB823" s="18">
        <v>7.5</v>
      </c>
      <c r="DC823" s="18">
        <v>1</v>
      </c>
      <c r="DD823" s="18">
        <v>4.125</v>
      </c>
      <c r="DE823" s="11">
        <v>0.75</v>
      </c>
      <c r="DF823" s="11">
        <v>8</v>
      </c>
      <c r="DG823" s="11">
        <v>0.875</v>
      </c>
      <c r="DH823" s="11">
        <v>5.875</v>
      </c>
      <c r="DI823" s="42">
        <v>45</v>
      </c>
      <c r="DJ823" s="11">
        <v>28</v>
      </c>
      <c r="DK823" s="43" t="s">
        <v>5126</v>
      </c>
      <c r="DL823" s="90" t="s">
        <v>3796</v>
      </c>
      <c r="DM823" s="18">
        <v>0</v>
      </c>
      <c r="DN823" s="18" t="s">
        <v>6001</v>
      </c>
      <c r="DO823" t="s">
        <v>5081</v>
      </c>
      <c r="DP823">
        <v>7448044</v>
      </c>
      <c r="DQ823" t="s">
        <v>6000</v>
      </c>
      <c r="DR823" s="16" t="s">
        <v>290</v>
      </c>
    </row>
    <row r="824" spans="1:122" x14ac:dyDescent="0.35">
      <c r="A824" s="158" t="s">
        <v>903</v>
      </c>
      <c r="B824" s="11">
        <v>34</v>
      </c>
      <c r="C824">
        <v>40</v>
      </c>
      <c r="D824" t="s">
        <v>300</v>
      </c>
      <c r="E824" s="21" t="s">
        <v>290</v>
      </c>
      <c r="F824" s="11">
        <v>34</v>
      </c>
      <c r="G824" s="13">
        <v>32.624000000000002</v>
      </c>
      <c r="H824" s="11">
        <v>0.68799999999999994</v>
      </c>
      <c r="I824" t="s">
        <v>290</v>
      </c>
      <c r="J824">
        <v>40</v>
      </c>
      <c r="K824" s="21" t="s">
        <v>290</v>
      </c>
      <c r="L824" s="1" t="s">
        <v>300</v>
      </c>
      <c r="M824" t="s">
        <v>290</v>
      </c>
      <c r="N824" s="159" t="s">
        <v>290</v>
      </c>
      <c r="P824" s="18" t="s">
        <v>290</v>
      </c>
      <c r="Q824" s="18" t="s">
        <v>290</v>
      </c>
      <c r="S824" t="s">
        <v>290</v>
      </c>
      <c r="T824" t="s">
        <v>290</v>
      </c>
      <c r="V824" t="s">
        <v>290</v>
      </c>
      <c r="X824" s="158" t="s">
        <v>903</v>
      </c>
      <c r="Y824" s="11">
        <v>34</v>
      </c>
      <c r="Z824">
        <v>40</v>
      </c>
      <c r="AA824" t="s">
        <v>300</v>
      </c>
      <c r="AB824" s="21" t="s">
        <v>290</v>
      </c>
      <c r="AC824" s="11">
        <v>34</v>
      </c>
      <c r="AD824" s="13">
        <v>32.624000000000002</v>
      </c>
      <c r="AE824" s="11">
        <v>0.68799999999999994</v>
      </c>
      <c r="AF824" t="s">
        <v>290</v>
      </c>
      <c r="AG824">
        <v>40</v>
      </c>
      <c r="AH824" s="21" t="s">
        <v>290</v>
      </c>
      <c r="AI824" s="1" t="s">
        <v>300</v>
      </c>
      <c r="AJ824" t="s">
        <v>290</v>
      </c>
      <c r="AK824" s="159" t="s">
        <v>290</v>
      </c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51"/>
      <c r="CO824" t="s">
        <v>4642</v>
      </c>
      <c r="CP824">
        <v>6.63</v>
      </c>
      <c r="CR824" t="s">
        <v>6025</v>
      </c>
      <c r="CS824" s="16" t="s">
        <v>290</v>
      </c>
      <c r="CT824" s="14">
        <v>300</v>
      </c>
      <c r="CU824" s="14">
        <v>3</v>
      </c>
      <c r="CV824" s="11">
        <v>9</v>
      </c>
      <c r="CW824" s="11" t="s">
        <v>301</v>
      </c>
      <c r="CX824" s="103">
        <v>3</v>
      </c>
      <c r="CY824" s="11">
        <v>4.625</v>
      </c>
      <c r="CZ824" s="42">
        <v>0.8125</v>
      </c>
      <c r="DA824" s="107">
        <v>300</v>
      </c>
      <c r="DB824" s="18">
        <v>8.25</v>
      </c>
      <c r="DC824" s="14">
        <v>1.125</v>
      </c>
      <c r="DD824" s="18">
        <v>5</v>
      </c>
      <c r="DE824" s="11">
        <v>0.75</v>
      </c>
      <c r="DF824" s="11">
        <v>8</v>
      </c>
      <c r="DG824" s="11">
        <v>0.875</v>
      </c>
      <c r="DH824" s="11">
        <v>6.625</v>
      </c>
      <c r="DI824" s="42">
        <v>45</v>
      </c>
      <c r="DJ824" s="11">
        <v>36</v>
      </c>
      <c r="DK824" s="43" t="s">
        <v>5128</v>
      </c>
      <c r="DL824" s="90" t="s">
        <v>3796</v>
      </c>
      <c r="DM824" s="18">
        <v>0</v>
      </c>
      <c r="DN824" s="18" t="s">
        <v>6001</v>
      </c>
      <c r="DO824" t="s">
        <v>5084</v>
      </c>
      <c r="DP824">
        <v>16777215</v>
      </c>
      <c r="DQ824" t="s">
        <v>6000</v>
      </c>
      <c r="DR824" s="16" t="s">
        <v>290</v>
      </c>
    </row>
    <row r="825" spans="1:122" x14ac:dyDescent="0.35">
      <c r="A825" s="158" t="s">
        <v>6765</v>
      </c>
      <c r="B825" s="11">
        <v>34</v>
      </c>
      <c r="C825" t="s">
        <v>6422</v>
      </c>
      <c r="D825" t="s">
        <v>300</v>
      </c>
      <c r="E825" s="21" t="s">
        <v>290</v>
      </c>
      <c r="F825" s="11">
        <v>34</v>
      </c>
      <c r="G825" s="13">
        <v>33.25</v>
      </c>
      <c r="H825" s="11">
        <v>0.375</v>
      </c>
      <c r="I825" t="s">
        <v>6422</v>
      </c>
      <c r="J825">
        <v>1</v>
      </c>
      <c r="K825" s="21" t="s">
        <v>290</v>
      </c>
      <c r="L825" s="1" t="s">
        <v>300</v>
      </c>
      <c r="M825" t="s">
        <v>290</v>
      </c>
      <c r="N825" s="159" t="s">
        <v>290</v>
      </c>
      <c r="P825" s="18" t="s">
        <v>290</v>
      </c>
      <c r="Q825" s="18" t="s">
        <v>290</v>
      </c>
      <c r="S825" t="s">
        <v>290</v>
      </c>
      <c r="T825" t="s">
        <v>290</v>
      </c>
      <c r="V825" t="s">
        <v>290</v>
      </c>
      <c r="X825" s="158" t="s">
        <v>6765</v>
      </c>
      <c r="Y825" s="11">
        <v>34</v>
      </c>
      <c r="Z825" t="s">
        <v>6422</v>
      </c>
      <c r="AA825" t="s">
        <v>300</v>
      </c>
      <c r="AB825" s="21" t="s">
        <v>290</v>
      </c>
      <c r="AC825" s="11">
        <v>34</v>
      </c>
      <c r="AD825" s="13">
        <v>33.25</v>
      </c>
      <c r="AE825" s="11">
        <v>0.375</v>
      </c>
      <c r="AF825" t="s">
        <v>6422</v>
      </c>
      <c r="AG825">
        <v>1</v>
      </c>
      <c r="AH825" s="21" t="s">
        <v>290</v>
      </c>
      <c r="AI825" s="1" t="s">
        <v>300</v>
      </c>
      <c r="AJ825" t="s">
        <v>290</v>
      </c>
      <c r="AK825" s="159" t="s">
        <v>290</v>
      </c>
      <c r="CC825" s="4"/>
      <c r="CD825" s="51"/>
      <c r="CE825" s="51"/>
      <c r="CF825" s="51"/>
      <c r="CG825" s="51"/>
      <c r="CH825" s="51"/>
      <c r="CI825" s="51"/>
      <c r="CJ825" s="51"/>
      <c r="CK825" s="51"/>
      <c r="CO825" t="s">
        <v>4643</v>
      </c>
      <c r="CP825">
        <v>6.63</v>
      </c>
      <c r="CR825" t="s">
        <v>6026</v>
      </c>
      <c r="CS825" s="16" t="s">
        <v>290</v>
      </c>
      <c r="CT825" s="14">
        <v>300</v>
      </c>
      <c r="CU825" s="14">
        <v>3.5</v>
      </c>
      <c r="CV825" s="11">
        <v>9</v>
      </c>
      <c r="CW825" s="11" t="s">
        <v>301</v>
      </c>
      <c r="CX825" s="103">
        <v>3.5</v>
      </c>
      <c r="CY825" s="11">
        <v>5.25</v>
      </c>
      <c r="CZ825" s="42">
        <v>0.875</v>
      </c>
      <c r="DA825" s="107">
        <v>300</v>
      </c>
      <c r="DB825" s="18">
        <v>9</v>
      </c>
      <c r="DC825" s="18">
        <v>1.1875</v>
      </c>
      <c r="DD825" s="18">
        <v>5.5</v>
      </c>
      <c r="DE825" s="11">
        <v>0.75</v>
      </c>
      <c r="DF825" s="11">
        <v>8</v>
      </c>
      <c r="DG825" s="11">
        <v>0.875</v>
      </c>
      <c r="DH825" s="11">
        <v>7.25</v>
      </c>
      <c r="DI825" s="42">
        <v>45</v>
      </c>
      <c r="DJ825" s="11">
        <v>45</v>
      </c>
      <c r="DK825" s="43" t="s">
        <v>5130</v>
      </c>
      <c r="DL825" s="90" t="s">
        <v>3796</v>
      </c>
      <c r="DM825" s="18">
        <v>0</v>
      </c>
      <c r="DN825" s="18" t="s">
        <v>6001</v>
      </c>
      <c r="DO825" t="s">
        <v>5087</v>
      </c>
      <c r="DP825">
        <v>12632256</v>
      </c>
      <c r="DQ825" t="s">
        <v>6000</v>
      </c>
      <c r="DR825" s="16" t="s">
        <v>290</v>
      </c>
    </row>
    <row r="826" spans="1:122" x14ac:dyDescent="0.35">
      <c r="A826" s="160" t="s">
        <v>904</v>
      </c>
      <c r="B826" s="2">
        <v>34</v>
      </c>
      <c r="C826" s="2" t="s">
        <v>272</v>
      </c>
      <c r="D826" s="4" t="s">
        <v>300</v>
      </c>
      <c r="E826" s="22" t="s">
        <v>290</v>
      </c>
      <c r="F826" s="2">
        <v>34</v>
      </c>
      <c r="G826" s="5">
        <v>33</v>
      </c>
      <c r="H826" s="2">
        <v>0.5</v>
      </c>
      <c r="I826" s="4" t="s">
        <v>272</v>
      </c>
      <c r="J826" s="2">
        <v>2</v>
      </c>
      <c r="K826" s="22" t="s">
        <v>290</v>
      </c>
      <c r="L826" s="6" t="s">
        <v>300</v>
      </c>
      <c r="M826" s="4" t="s">
        <v>290</v>
      </c>
      <c r="N826" s="161" t="s">
        <v>290</v>
      </c>
      <c r="P826" s="18" t="s">
        <v>290</v>
      </c>
      <c r="Q826" s="18" t="s">
        <v>290</v>
      </c>
      <c r="S826" t="s">
        <v>290</v>
      </c>
      <c r="T826" t="s">
        <v>290</v>
      </c>
      <c r="V826" t="s">
        <v>290</v>
      </c>
      <c r="X826" s="160" t="s">
        <v>904</v>
      </c>
      <c r="Y826" s="2">
        <v>34</v>
      </c>
      <c r="Z826" s="2" t="s">
        <v>272</v>
      </c>
      <c r="AA826" s="4" t="s">
        <v>300</v>
      </c>
      <c r="AB826" s="22" t="s">
        <v>290</v>
      </c>
      <c r="AC826" s="2">
        <v>34</v>
      </c>
      <c r="AD826" s="5">
        <v>33</v>
      </c>
      <c r="AE826" s="2">
        <v>0.5</v>
      </c>
      <c r="AF826" s="4" t="s">
        <v>272</v>
      </c>
      <c r="AG826" s="2">
        <v>2</v>
      </c>
      <c r="AH826" s="22" t="s">
        <v>290</v>
      </c>
      <c r="AI826" s="6" t="s">
        <v>300</v>
      </c>
      <c r="AJ826" s="4" t="s">
        <v>290</v>
      </c>
      <c r="AK826" s="161" t="s">
        <v>290</v>
      </c>
      <c r="CO826" t="s">
        <v>4644</v>
      </c>
      <c r="CP826">
        <v>6.63</v>
      </c>
      <c r="CR826" t="s">
        <v>6027</v>
      </c>
      <c r="CS826" s="16" t="s">
        <v>290</v>
      </c>
      <c r="CT826" s="14">
        <v>300</v>
      </c>
      <c r="CU826" s="14">
        <v>4</v>
      </c>
      <c r="CV826" s="11">
        <v>12</v>
      </c>
      <c r="CW826" s="11" t="s">
        <v>301</v>
      </c>
      <c r="CX826" s="103">
        <v>4</v>
      </c>
      <c r="CY826" s="11">
        <v>5.75</v>
      </c>
      <c r="CZ826" s="42">
        <v>0.875</v>
      </c>
      <c r="DA826" s="107">
        <v>300</v>
      </c>
      <c r="DB826" s="18">
        <v>10</v>
      </c>
      <c r="DC826" s="18">
        <v>1.25</v>
      </c>
      <c r="DD826" s="18">
        <v>6.1875</v>
      </c>
      <c r="DE826" s="11">
        <v>0.75</v>
      </c>
      <c r="DF826" s="11">
        <v>8</v>
      </c>
      <c r="DG826" s="11">
        <v>0.875</v>
      </c>
      <c r="DH826" s="11">
        <v>7.875</v>
      </c>
      <c r="DI826" s="42">
        <v>45</v>
      </c>
      <c r="DJ826" s="11">
        <v>54</v>
      </c>
      <c r="DK826" s="43" t="s">
        <v>5132</v>
      </c>
      <c r="DL826" s="90" t="s">
        <v>3796</v>
      </c>
      <c r="DM826" s="18">
        <v>0</v>
      </c>
      <c r="DN826" s="18" t="s">
        <v>6001</v>
      </c>
      <c r="DO826" t="s">
        <v>5090</v>
      </c>
      <c r="DP826">
        <v>255</v>
      </c>
      <c r="DQ826" t="s">
        <v>6000</v>
      </c>
      <c r="DR826" s="16" t="s">
        <v>290</v>
      </c>
    </row>
    <row r="827" spans="1:122" x14ac:dyDescent="0.35">
      <c r="A827" s="156" t="s">
        <v>905</v>
      </c>
      <c r="B827" s="11">
        <v>36</v>
      </c>
      <c r="C827" s="11">
        <v>10</v>
      </c>
      <c r="D827" t="s">
        <v>300</v>
      </c>
      <c r="E827" s="21" t="s">
        <v>290</v>
      </c>
      <c r="F827" s="11">
        <v>36</v>
      </c>
      <c r="G827" s="13">
        <v>35.375999999999998</v>
      </c>
      <c r="H827" s="11">
        <v>0.312</v>
      </c>
      <c r="I827" t="s">
        <v>290</v>
      </c>
      <c r="J827" s="11">
        <v>10</v>
      </c>
      <c r="K827" s="21" t="s">
        <v>290</v>
      </c>
      <c r="L827" s="11" t="s">
        <v>300</v>
      </c>
      <c r="M827" t="s">
        <v>290</v>
      </c>
      <c r="N827" s="159" t="s">
        <v>290</v>
      </c>
      <c r="P827" s="18" t="s">
        <v>290</v>
      </c>
      <c r="Q827" s="18" t="s">
        <v>290</v>
      </c>
      <c r="S827" t="s">
        <v>290</v>
      </c>
      <c r="T827" t="s">
        <v>290</v>
      </c>
      <c r="V827" t="s">
        <v>290</v>
      </c>
      <c r="X827" s="156" t="s">
        <v>905</v>
      </c>
      <c r="Y827" s="11">
        <v>36</v>
      </c>
      <c r="Z827" s="11">
        <v>10</v>
      </c>
      <c r="AA827" t="s">
        <v>300</v>
      </c>
      <c r="AB827" s="21" t="s">
        <v>290</v>
      </c>
      <c r="AC827" s="11">
        <v>36</v>
      </c>
      <c r="AD827" s="13">
        <v>35.375999999999998</v>
      </c>
      <c r="AE827" s="11">
        <v>0.312</v>
      </c>
      <c r="AF827" t="s">
        <v>290</v>
      </c>
      <c r="AG827" s="11">
        <v>10</v>
      </c>
      <c r="AH827" s="21" t="s">
        <v>290</v>
      </c>
      <c r="AI827" s="11" t="s">
        <v>300</v>
      </c>
      <c r="AJ827" t="s">
        <v>290</v>
      </c>
      <c r="AK827" s="159" t="s">
        <v>290</v>
      </c>
      <c r="CO827" t="s">
        <v>4645</v>
      </c>
      <c r="CP827">
        <v>6.63</v>
      </c>
      <c r="CR827" t="s">
        <v>6028</v>
      </c>
      <c r="CS827" s="16" t="s">
        <v>290</v>
      </c>
      <c r="CT827" s="14">
        <v>300</v>
      </c>
      <c r="CU827" s="14">
        <v>5</v>
      </c>
      <c r="CV827" s="11">
        <v>12</v>
      </c>
      <c r="CW827" s="11" t="s">
        <v>301</v>
      </c>
      <c r="CX827" s="103">
        <v>5</v>
      </c>
      <c r="CY827" s="11">
        <v>7</v>
      </c>
      <c r="CZ827" s="42">
        <v>1</v>
      </c>
      <c r="DA827" s="107">
        <v>300</v>
      </c>
      <c r="DB827" s="18">
        <v>11</v>
      </c>
      <c r="DC827" s="18">
        <v>1.375</v>
      </c>
      <c r="DD827" s="18">
        <v>7.3125</v>
      </c>
      <c r="DE827" s="11">
        <v>0.75</v>
      </c>
      <c r="DF827" s="11">
        <v>8</v>
      </c>
      <c r="DG827" s="11">
        <v>0.875</v>
      </c>
      <c r="DH827" s="11">
        <v>9.25</v>
      </c>
      <c r="DI827" s="42">
        <v>45</v>
      </c>
      <c r="DJ827" s="11">
        <v>86</v>
      </c>
      <c r="DK827" s="43" t="s">
        <v>5134</v>
      </c>
      <c r="DL827" s="90" t="s">
        <v>3796</v>
      </c>
      <c r="DM827" s="18">
        <v>0</v>
      </c>
      <c r="DN827" s="18" t="s">
        <v>6001</v>
      </c>
      <c r="DO827" t="s">
        <v>5093</v>
      </c>
      <c r="DP827">
        <v>33023</v>
      </c>
      <c r="DQ827" t="s">
        <v>6000</v>
      </c>
      <c r="DR827" s="16" t="s">
        <v>290</v>
      </c>
    </row>
    <row r="828" spans="1:122" x14ac:dyDescent="0.35">
      <c r="A828" s="158" t="s">
        <v>906</v>
      </c>
      <c r="B828" s="11">
        <v>36</v>
      </c>
      <c r="C828" s="11">
        <v>20</v>
      </c>
      <c r="D828" t="s">
        <v>300</v>
      </c>
      <c r="E828" s="21" t="s">
        <v>290</v>
      </c>
      <c r="F828" s="11">
        <v>36</v>
      </c>
      <c r="G828" s="13">
        <v>35</v>
      </c>
      <c r="H828" s="11">
        <v>0.5</v>
      </c>
      <c r="I828" t="s">
        <v>290</v>
      </c>
      <c r="J828" s="11">
        <v>20</v>
      </c>
      <c r="K828" s="21" t="s">
        <v>290</v>
      </c>
      <c r="L828" s="1" t="s">
        <v>300</v>
      </c>
      <c r="M828" t="s">
        <v>290</v>
      </c>
      <c r="N828" s="159" t="s">
        <v>290</v>
      </c>
      <c r="P828" s="18" t="s">
        <v>290</v>
      </c>
      <c r="Q828" s="18" t="s">
        <v>290</v>
      </c>
      <c r="S828" t="s">
        <v>290</v>
      </c>
      <c r="T828" t="s">
        <v>290</v>
      </c>
      <c r="V828" t="s">
        <v>290</v>
      </c>
      <c r="X828" s="158" t="s">
        <v>906</v>
      </c>
      <c r="Y828" s="11">
        <v>36</v>
      </c>
      <c r="Z828" s="11">
        <v>20</v>
      </c>
      <c r="AA828" t="s">
        <v>300</v>
      </c>
      <c r="AB828" s="21" t="s">
        <v>290</v>
      </c>
      <c r="AC828" s="11">
        <v>36</v>
      </c>
      <c r="AD828" s="13">
        <v>35</v>
      </c>
      <c r="AE828" s="11">
        <v>0.5</v>
      </c>
      <c r="AF828" t="s">
        <v>290</v>
      </c>
      <c r="AG828" s="11">
        <v>20</v>
      </c>
      <c r="AH828" s="21" t="s">
        <v>290</v>
      </c>
      <c r="AI828" s="1" t="s">
        <v>300</v>
      </c>
      <c r="AJ828" t="s">
        <v>290</v>
      </c>
      <c r="AK828" s="159" t="s">
        <v>290</v>
      </c>
      <c r="CO828" t="s">
        <v>4646</v>
      </c>
      <c r="CP828">
        <v>6.63</v>
      </c>
      <c r="CR828" t="s">
        <v>6029</v>
      </c>
      <c r="CS828" s="16" t="s">
        <v>290</v>
      </c>
      <c r="CT828" s="14">
        <v>300</v>
      </c>
      <c r="CU828" s="14">
        <v>6</v>
      </c>
      <c r="CV828" s="11">
        <v>12</v>
      </c>
      <c r="CW828" s="11" t="s">
        <v>301</v>
      </c>
      <c r="CX828" s="103">
        <v>6</v>
      </c>
      <c r="CY828" s="11">
        <v>8.125</v>
      </c>
      <c r="CZ828" s="42">
        <v>1.0625</v>
      </c>
      <c r="DA828" s="107">
        <v>300</v>
      </c>
      <c r="DB828" s="18">
        <v>12.5</v>
      </c>
      <c r="DC828" s="18">
        <v>1.4375</v>
      </c>
      <c r="DD828" s="18">
        <v>8.5</v>
      </c>
      <c r="DE828" s="11">
        <v>0.75</v>
      </c>
      <c r="DF828" s="11">
        <v>12</v>
      </c>
      <c r="DG828" s="11">
        <v>0.875</v>
      </c>
      <c r="DH828" s="11">
        <v>10.625</v>
      </c>
      <c r="DI828" s="42">
        <v>30</v>
      </c>
      <c r="DJ828" s="11">
        <v>108</v>
      </c>
      <c r="DK828" s="43" t="s">
        <v>5136</v>
      </c>
      <c r="DL828" s="90" t="s">
        <v>3796</v>
      </c>
      <c r="DM828" s="18">
        <v>0</v>
      </c>
      <c r="DN828" s="18" t="s">
        <v>6001</v>
      </c>
      <c r="DO828" t="s">
        <v>5078</v>
      </c>
      <c r="DP828">
        <v>1262987</v>
      </c>
      <c r="DQ828" t="s">
        <v>6000</v>
      </c>
      <c r="DR828" s="16" t="s">
        <v>290</v>
      </c>
    </row>
    <row r="829" spans="1:122" x14ac:dyDescent="0.35">
      <c r="A829" s="158" t="s">
        <v>907</v>
      </c>
      <c r="B829" s="11">
        <v>36</v>
      </c>
      <c r="C829">
        <v>30</v>
      </c>
      <c r="D829" t="s">
        <v>300</v>
      </c>
      <c r="E829" s="21" t="s">
        <v>290</v>
      </c>
      <c r="F829" s="11">
        <v>36</v>
      </c>
      <c r="G829" s="13">
        <v>34.75</v>
      </c>
      <c r="H829" s="11">
        <v>0.625</v>
      </c>
      <c r="I829" t="s">
        <v>290</v>
      </c>
      <c r="J829">
        <v>30</v>
      </c>
      <c r="K829" s="21" t="s">
        <v>290</v>
      </c>
      <c r="L829" s="1" t="s">
        <v>300</v>
      </c>
      <c r="M829" t="s">
        <v>290</v>
      </c>
      <c r="N829" s="159" t="s">
        <v>290</v>
      </c>
      <c r="P829" s="18" t="s">
        <v>290</v>
      </c>
      <c r="Q829" s="18" t="s">
        <v>290</v>
      </c>
      <c r="S829" t="s">
        <v>290</v>
      </c>
      <c r="T829" t="s">
        <v>290</v>
      </c>
      <c r="V829" t="s">
        <v>290</v>
      </c>
      <c r="X829" s="158" t="s">
        <v>907</v>
      </c>
      <c r="Y829" s="11">
        <v>36</v>
      </c>
      <c r="Z829">
        <v>30</v>
      </c>
      <c r="AA829" t="s">
        <v>300</v>
      </c>
      <c r="AB829" s="21" t="s">
        <v>290</v>
      </c>
      <c r="AC829" s="11">
        <v>36</v>
      </c>
      <c r="AD829" s="13">
        <v>34.75</v>
      </c>
      <c r="AE829" s="11">
        <v>0.625</v>
      </c>
      <c r="AF829" t="s">
        <v>290</v>
      </c>
      <c r="AG829">
        <v>30</v>
      </c>
      <c r="AH829" s="21" t="s">
        <v>290</v>
      </c>
      <c r="AI829" s="1" t="s">
        <v>300</v>
      </c>
      <c r="AJ829" t="s">
        <v>290</v>
      </c>
      <c r="AK829" s="159" t="s">
        <v>290</v>
      </c>
      <c r="CO829" t="s">
        <v>4647</v>
      </c>
      <c r="CP829">
        <v>6.63</v>
      </c>
      <c r="CR829" t="s">
        <v>6030</v>
      </c>
      <c r="CS829" s="16" t="s">
        <v>290</v>
      </c>
      <c r="CT829" s="14">
        <v>300</v>
      </c>
      <c r="CU829" s="14">
        <v>8</v>
      </c>
      <c r="CV829" s="11">
        <v>12</v>
      </c>
      <c r="CW829" s="11" t="s">
        <v>301</v>
      </c>
      <c r="CX829" s="103">
        <v>8</v>
      </c>
      <c r="CY829" s="11">
        <v>10.25</v>
      </c>
      <c r="CZ829" s="42">
        <v>1.125</v>
      </c>
      <c r="DA829" s="107">
        <v>300</v>
      </c>
      <c r="DB829" s="18">
        <v>15</v>
      </c>
      <c r="DC829" s="18">
        <v>1.625</v>
      </c>
      <c r="DD829" s="18">
        <v>10.625</v>
      </c>
      <c r="DE829" s="11">
        <v>0.875</v>
      </c>
      <c r="DF829" s="11">
        <v>12</v>
      </c>
      <c r="DG829" s="11">
        <v>1</v>
      </c>
      <c r="DH829" s="11">
        <v>13</v>
      </c>
      <c r="DI829" s="42">
        <v>30</v>
      </c>
      <c r="DJ829" s="11">
        <v>150</v>
      </c>
      <c r="DK829" s="43" t="s">
        <v>5138</v>
      </c>
      <c r="DL829" s="90" t="s">
        <v>3796</v>
      </c>
      <c r="DM829" s="18">
        <v>0</v>
      </c>
      <c r="DN829" s="18" t="s">
        <v>6001</v>
      </c>
      <c r="DO829" t="s">
        <v>5098</v>
      </c>
      <c r="DP829">
        <v>65535</v>
      </c>
      <c r="DQ829" t="s">
        <v>6000</v>
      </c>
      <c r="DR829" s="16" t="s">
        <v>290</v>
      </c>
    </row>
    <row r="830" spans="1:122" x14ac:dyDescent="0.35">
      <c r="A830" s="158" t="s">
        <v>908</v>
      </c>
      <c r="B830" s="11">
        <v>36</v>
      </c>
      <c r="C830">
        <v>40</v>
      </c>
      <c r="D830" t="s">
        <v>300</v>
      </c>
      <c r="E830" s="21" t="s">
        <v>290</v>
      </c>
      <c r="F830" s="11">
        <v>36</v>
      </c>
      <c r="G830" s="13">
        <v>34.5</v>
      </c>
      <c r="H830" s="11">
        <v>0.75</v>
      </c>
      <c r="I830" t="s">
        <v>290</v>
      </c>
      <c r="J830">
        <v>40</v>
      </c>
      <c r="K830" s="21" t="s">
        <v>290</v>
      </c>
      <c r="L830" s="1" t="s">
        <v>300</v>
      </c>
      <c r="M830" t="s">
        <v>290</v>
      </c>
      <c r="N830" s="159" t="s">
        <v>290</v>
      </c>
      <c r="P830" s="18" t="s">
        <v>290</v>
      </c>
      <c r="Q830" s="18" t="s">
        <v>290</v>
      </c>
      <c r="S830" t="s">
        <v>290</v>
      </c>
      <c r="T830" t="s">
        <v>290</v>
      </c>
      <c r="V830" t="s">
        <v>290</v>
      </c>
      <c r="X830" s="158" t="s">
        <v>908</v>
      </c>
      <c r="Y830" s="11">
        <v>36</v>
      </c>
      <c r="Z830">
        <v>40</v>
      </c>
      <c r="AA830" t="s">
        <v>300</v>
      </c>
      <c r="AB830" s="21" t="s">
        <v>290</v>
      </c>
      <c r="AC830" s="11">
        <v>36</v>
      </c>
      <c r="AD830" s="13">
        <v>34.5</v>
      </c>
      <c r="AE830" s="11">
        <v>0.75</v>
      </c>
      <c r="AF830" t="s">
        <v>290</v>
      </c>
      <c r="AG830">
        <v>40</v>
      </c>
      <c r="AH830" s="21" t="s">
        <v>290</v>
      </c>
      <c r="AI830" s="1" t="s">
        <v>300</v>
      </c>
      <c r="AJ830" t="s">
        <v>290</v>
      </c>
      <c r="AK830" s="159" t="s">
        <v>290</v>
      </c>
      <c r="CO830" t="s">
        <v>4648</v>
      </c>
      <c r="CP830">
        <v>6.63</v>
      </c>
      <c r="CR830" t="s">
        <v>6031</v>
      </c>
      <c r="CS830" s="16" t="s">
        <v>290</v>
      </c>
      <c r="CT830" s="14">
        <v>300</v>
      </c>
      <c r="CU830" s="14">
        <v>10</v>
      </c>
      <c r="CV830" s="11">
        <v>12</v>
      </c>
      <c r="CW830" s="11" t="s">
        <v>301</v>
      </c>
      <c r="CX830" s="103">
        <v>10</v>
      </c>
      <c r="CY830" s="11">
        <v>12.625</v>
      </c>
      <c r="CZ830" s="42">
        <v>1.3125</v>
      </c>
      <c r="DA830" s="107">
        <v>300</v>
      </c>
      <c r="DB830" s="18">
        <v>17.5</v>
      </c>
      <c r="DC830" s="18">
        <v>1.875</v>
      </c>
      <c r="DD830" s="18">
        <v>12.75</v>
      </c>
      <c r="DE830" s="11">
        <v>1</v>
      </c>
      <c r="DF830" s="11">
        <v>16</v>
      </c>
      <c r="DG830" s="11">
        <v>1.125</v>
      </c>
      <c r="DH830" s="11">
        <v>15.25</v>
      </c>
      <c r="DI830" s="42">
        <v>22.5</v>
      </c>
      <c r="DJ830" s="11">
        <v>218</v>
      </c>
      <c r="DK830" s="43" t="s">
        <v>5140</v>
      </c>
      <c r="DL830" s="90" t="s">
        <v>3796</v>
      </c>
      <c r="DM830" s="18">
        <v>0</v>
      </c>
      <c r="DN830" s="18" t="s">
        <v>6001</v>
      </c>
      <c r="DO830" t="s">
        <v>5069</v>
      </c>
      <c r="DP830">
        <v>65280</v>
      </c>
      <c r="DQ830" t="s">
        <v>6000</v>
      </c>
      <c r="DR830" s="16" t="s">
        <v>290</v>
      </c>
    </row>
    <row r="831" spans="1:122" x14ac:dyDescent="0.35">
      <c r="A831" s="158" t="s">
        <v>6766</v>
      </c>
      <c r="B831" s="11">
        <v>36</v>
      </c>
      <c r="C831" t="s">
        <v>6422</v>
      </c>
      <c r="D831" t="s">
        <v>300</v>
      </c>
      <c r="E831" s="21" t="s">
        <v>290</v>
      </c>
      <c r="F831" s="11">
        <v>36</v>
      </c>
      <c r="G831" s="13">
        <v>35.25</v>
      </c>
      <c r="H831" s="11">
        <v>0.375</v>
      </c>
      <c r="I831" t="s">
        <v>6422</v>
      </c>
      <c r="J831">
        <v>1</v>
      </c>
      <c r="K831" s="21" t="s">
        <v>290</v>
      </c>
      <c r="L831" s="1" t="s">
        <v>300</v>
      </c>
      <c r="M831" t="s">
        <v>290</v>
      </c>
      <c r="N831" s="159" t="s">
        <v>290</v>
      </c>
      <c r="P831" s="18" t="s">
        <v>290</v>
      </c>
      <c r="Q831" s="18" t="s">
        <v>290</v>
      </c>
      <c r="S831" t="s">
        <v>290</v>
      </c>
      <c r="T831" t="s">
        <v>290</v>
      </c>
      <c r="V831" t="s">
        <v>290</v>
      </c>
      <c r="X831" s="158" t="s">
        <v>6766</v>
      </c>
      <c r="Y831" s="11">
        <v>36</v>
      </c>
      <c r="Z831" t="s">
        <v>6422</v>
      </c>
      <c r="AA831" t="s">
        <v>300</v>
      </c>
      <c r="AB831" s="21" t="s">
        <v>290</v>
      </c>
      <c r="AC831" s="11">
        <v>36</v>
      </c>
      <c r="AD831" s="13">
        <v>35.25</v>
      </c>
      <c r="AE831" s="11">
        <v>0.375</v>
      </c>
      <c r="AF831" t="s">
        <v>6422</v>
      </c>
      <c r="AG831">
        <v>1</v>
      </c>
      <c r="AH831" s="21" t="s">
        <v>290</v>
      </c>
      <c r="AI831" s="1" t="s">
        <v>300</v>
      </c>
      <c r="AJ831" t="s">
        <v>290</v>
      </c>
      <c r="AK831" s="159" t="s">
        <v>290</v>
      </c>
      <c r="CO831" t="s">
        <v>4649</v>
      </c>
      <c r="CP831">
        <v>6.63</v>
      </c>
      <c r="CR831" t="s">
        <v>6032</v>
      </c>
      <c r="CS831" s="16" t="s">
        <v>290</v>
      </c>
      <c r="CT831" s="14">
        <v>300</v>
      </c>
      <c r="CU831" s="14">
        <v>12</v>
      </c>
      <c r="CV831" s="11">
        <v>12</v>
      </c>
      <c r="CW831" s="11" t="s">
        <v>301</v>
      </c>
      <c r="CX831" s="103">
        <v>12</v>
      </c>
      <c r="CY831" s="11">
        <v>14.75</v>
      </c>
      <c r="CZ831" s="42">
        <v>1.375</v>
      </c>
      <c r="DA831" s="107">
        <v>300</v>
      </c>
      <c r="DB831" s="18">
        <v>20.5</v>
      </c>
      <c r="DC831" s="18">
        <v>2</v>
      </c>
      <c r="DD831" s="18">
        <v>15</v>
      </c>
      <c r="DE831" s="11">
        <v>1.125</v>
      </c>
      <c r="DF831" s="11">
        <v>16</v>
      </c>
      <c r="DG831" s="11">
        <v>1.25</v>
      </c>
      <c r="DH831" s="11">
        <v>17.75</v>
      </c>
      <c r="DI831" s="42">
        <v>22.5</v>
      </c>
      <c r="DJ831" s="11">
        <v>289</v>
      </c>
      <c r="DK831" s="43" t="s">
        <v>5142</v>
      </c>
      <c r="DL831" s="90" t="s">
        <v>3796</v>
      </c>
      <c r="DM831" s="18">
        <v>0</v>
      </c>
      <c r="DN831" s="18" t="s">
        <v>6001</v>
      </c>
      <c r="DO831" t="s">
        <v>5072</v>
      </c>
      <c r="DP831">
        <v>12800</v>
      </c>
      <c r="DQ831" t="s">
        <v>6000</v>
      </c>
      <c r="DR831" s="16" t="s">
        <v>290</v>
      </c>
    </row>
    <row r="832" spans="1:122" x14ac:dyDescent="0.35">
      <c r="A832" s="160" t="s">
        <v>909</v>
      </c>
      <c r="B832" s="2">
        <v>36</v>
      </c>
      <c r="C832" s="2" t="s">
        <v>272</v>
      </c>
      <c r="D832" s="4" t="s">
        <v>300</v>
      </c>
      <c r="E832" s="22" t="s">
        <v>290</v>
      </c>
      <c r="F832" s="2">
        <v>36</v>
      </c>
      <c r="G832" s="5">
        <v>35</v>
      </c>
      <c r="H832" s="2">
        <v>0.5</v>
      </c>
      <c r="I832" s="4" t="s">
        <v>272</v>
      </c>
      <c r="J832" s="2">
        <v>2</v>
      </c>
      <c r="K832" s="22" t="s">
        <v>290</v>
      </c>
      <c r="L832" s="6" t="s">
        <v>300</v>
      </c>
      <c r="M832" s="4" t="s">
        <v>290</v>
      </c>
      <c r="N832" s="161" t="s">
        <v>290</v>
      </c>
      <c r="P832" s="18" t="s">
        <v>290</v>
      </c>
      <c r="Q832" s="18" t="s">
        <v>290</v>
      </c>
      <c r="S832" t="s">
        <v>290</v>
      </c>
      <c r="T832" t="s">
        <v>290</v>
      </c>
      <c r="V832" t="s">
        <v>290</v>
      </c>
      <c r="X832" s="160" t="s">
        <v>909</v>
      </c>
      <c r="Y832" s="2">
        <v>36</v>
      </c>
      <c r="Z832" s="2" t="s">
        <v>272</v>
      </c>
      <c r="AA832" s="4" t="s">
        <v>300</v>
      </c>
      <c r="AB832" s="22" t="s">
        <v>290</v>
      </c>
      <c r="AC832" s="2">
        <v>36</v>
      </c>
      <c r="AD832" s="5">
        <v>35</v>
      </c>
      <c r="AE832" s="2">
        <v>0.5</v>
      </c>
      <c r="AF832" s="4" t="s">
        <v>272</v>
      </c>
      <c r="AG832" s="2">
        <v>2</v>
      </c>
      <c r="AH832" s="22" t="s">
        <v>290</v>
      </c>
      <c r="AI832" s="6" t="s">
        <v>300</v>
      </c>
      <c r="AJ832" s="4" t="s">
        <v>290</v>
      </c>
      <c r="AK832" s="161" t="s">
        <v>290</v>
      </c>
      <c r="CO832" t="s">
        <v>4650</v>
      </c>
      <c r="CP832">
        <v>6.63</v>
      </c>
      <c r="CR832" t="s">
        <v>6033</v>
      </c>
      <c r="CS832" s="16" t="s">
        <v>290</v>
      </c>
      <c r="CT832" s="14">
        <v>300</v>
      </c>
      <c r="CU832" s="14">
        <v>14</v>
      </c>
      <c r="CV832" s="11">
        <v>12</v>
      </c>
      <c r="CW832" s="11" t="s">
        <v>301</v>
      </c>
      <c r="CX832" s="103">
        <v>14</v>
      </c>
      <c r="CY832" s="11">
        <v>16.75</v>
      </c>
      <c r="CZ832" s="42">
        <v>1.375</v>
      </c>
      <c r="DA832" s="107">
        <v>300</v>
      </c>
      <c r="DB832" s="18">
        <v>23</v>
      </c>
      <c r="DC832" s="18">
        <v>2.125</v>
      </c>
      <c r="DD832" s="18">
        <v>16.25</v>
      </c>
      <c r="DE832" s="11">
        <v>1.125</v>
      </c>
      <c r="DF832" s="11">
        <v>20</v>
      </c>
      <c r="DG832" s="11">
        <v>1.25</v>
      </c>
      <c r="DH832" s="11">
        <v>20.25</v>
      </c>
      <c r="DI832" s="42">
        <v>18</v>
      </c>
      <c r="DJ832" s="11">
        <v>342</v>
      </c>
      <c r="DK832" s="43" t="s">
        <v>5144</v>
      </c>
      <c r="DL832" s="90" t="s">
        <v>3796</v>
      </c>
      <c r="DM832" s="18">
        <v>0</v>
      </c>
      <c r="DN832" s="18" t="s">
        <v>6001</v>
      </c>
      <c r="DO832" t="s">
        <v>5105</v>
      </c>
      <c r="DP832">
        <v>16711680</v>
      </c>
      <c r="DQ832" t="s">
        <v>6000</v>
      </c>
      <c r="DR832" s="16" t="s">
        <v>290</v>
      </c>
    </row>
    <row r="833" spans="1:122" x14ac:dyDescent="0.35">
      <c r="A833" s="158" t="s">
        <v>910</v>
      </c>
      <c r="B833" s="11">
        <v>42</v>
      </c>
      <c r="C833">
        <v>30</v>
      </c>
      <c r="D833" t="s">
        <v>300</v>
      </c>
      <c r="E833" s="21" t="s">
        <v>290</v>
      </c>
      <c r="F833" s="11">
        <v>42</v>
      </c>
      <c r="G833" s="13">
        <v>41.25</v>
      </c>
      <c r="H833" s="11">
        <v>0.375</v>
      </c>
      <c r="I833" t="s">
        <v>290</v>
      </c>
      <c r="J833">
        <v>30</v>
      </c>
      <c r="K833" s="21" t="s">
        <v>290</v>
      </c>
      <c r="L833" s="1" t="s">
        <v>300</v>
      </c>
      <c r="M833" t="s">
        <v>290</v>
      </c>
      <c r="N833" s="159" t="s">
        <v>290</v>
      </c>
      <c r="P833" s="18" t="s">
        <v>290</v>
      </c>
      <c r="Q833" s="18" t="s">
        <v>290</v>
      </c>
      <c r="S833" t="s">
        <v>290</v>
      </c>
      <c r="T833" t="s">
        <v>290</v>
      </c>
      <c r="V833" t="s">
        <v>290</v>
      </c>
      <c r="X833" s="158" t="s">
        <v>910</v>
      </c>
      <c r="Y833" s="11">
        <v>42</v>
      </c>
      <c r="Z833">
        <v>30</v>
      </c>
      <c r="AA833" t="s">
        <v>300</v>
      </c>
      <c r="AB833" s="21" t="s">
        <v>290</v>
      </c>
      <c r="AC833" s="11">
        <v>42</v>
      </c>
      <c r="AD833" s="13">
        <v>41.25</v>
      </c>
      <c r="AE833" s="11">
        <v>0.375</v>
      </c>
      <c r="AF833" t="s">
        <v>290</v>
      </c>
      <c r="AG833">
        <v>30</v>
      </c>
      <c r="AH833" s="21" t="s">
        <v>290</v>
      </c>
      <c r="AI833" s="1" t="s">
        <v>300</v>
      </c>
      <c r="AJ833" t="s">
        <v>290</v>
      </c>
      <c r="AK833" s="159" t="s">
        <v>290</v>
      </c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51"/>
      <c r="CO833" t="s">
        <v>4651</v>
      </c>
      <c r="CP833">
        <v>6.63</v>
      </c>
      <c r="CR833" t="s">
        <v>6034</v>
      </c>
      <c r="CS833" s="16" t="s">
        <v>290</v>
      </c>
      <c r="CT833" s="14">
        <v>300</v>
      </c>
      <c r="CU833" s="14">
        <v>16</v>
      </c>
      <c r="CV833" s="11">
        <v>12</v>
      </c>
      <c r="CW833" s="11" t="s">
        <v>301</v>
      </c>
      <c r="CX833" s="103">
        <v>16</v>
      </c>
      <c r="CY833" s="11">
        <v>19</v>
      </c>
      <c r="CZ833" s="42">
        <v>1.5</v>
      </c>
      <c r="DA833" s="107">
        <v>300</v>
      </c>
      <c r="DB833" s="18">
        <v>25.5</v>
      </c>
      <c r="DC833" s="18">
        <v>2.25</v>
      </c>
      <c r="DD833" s="18">
        <v>18.5</v>
      </c>
      <c r="DE833" s="11">
        <v>1.25</v>
      </c>
      <c r="DF833" s="11">
        <v>20</v>
      </c>
      <c r="DG833" s="11">
        <v>1.375</v>
      </c>
      <c r="DH833" s="11">
        <v>22.5</v>
      </c>
      <c r="DI833" s="42">
        <v>18</v>
      </c>
      <c r="DJ833" s="11">
        <v>426</v>
      </c>
      <c r="DK833" s="43" t="s">
        <v>5146</v>
      </c>
      <c r="DL833" s="90" t="s">
        <v>3796</v>
      </c>
      <c r="DM833" s="18">
        <v>0</v>
      </c>
      <c r="DN833" s="18" t="s">
        <v>6001</v>
      </c>
      <c r="DO833" t="s">
        <v>5108</v>
      </c>
      <c r="DP833">
        <v>16776960</v>
      </c>
      <c r="DQ833" t="s">
        <v>6000</v>
      </c>
      <c r="DR833" s="16" t="s">
        <v>290</v>
      </c>
    </row>
    <row r="834" spans="1:122" x14ac:dyDescent="0.35">
      <c r="A834" s="158" t="s">
        <v>911</v>
      </c>
      <c r="B834" s="11">
        <v>42</v>
      </c>
      <c r="C834">
        <v>60</v>
      </c>
      <c r="D834" t="s">
        <v>300</v>
      </c>
      <c r="E834" s="21" t="s">
        <v>290</v>
      </c>
      <c r="F834" s="11">
        <v>42</v>
      </c>
      <c r="G834" s="13">
        <v>41</v>
      </c>
      <c r="H834" s="11">
        <v>0.5</v>
      </c>
      <c r="I834" t="s">
        <v>290</v>
      </c>
      <c r="J834">
        <v>60</v>
      </c>
      <c r="K834" s="21" t="s">
        <v>290</v>
      </c>
      <c r="L834" s="1" t="s">
        <v>300</v>
      </c>
      <c r="M834" t="s">
        <v>290</v>
      </c>
      <c r="N834" s="159" t="s">
        <v>290</v>
      </c>
      <c r="P834" s="18" t="s">
        <v>290</v>
      </c>
      <c r="Q834" s="18" t="s">
        <v>290</v>
      </c>
      <c r="S834" t="s">
        <v>290</v>
      </c>
      <c r="T834" t="s">
        <v>290</v>
      </c>
      <c r="V834" t="s">
        <v>290</v>
      </c>
      <c r="X834" s="158" t="s">
        <v>911</v>
      </c>
      <c r="Y834" s="11">
        <v>42</v>
      </c>
      <c r="Z834">
        <v>60</v>
      </c>
      <c r="AA834" t="s">
        <v>300</v>
      </c>
      <c r="AB834" s="21" t="s">
        <v>290</v>
      </c>
      <c r="AC834" s="11">
        <v>42</v>
      </c>
      <c r="AD834" s="13">
        <v>41</v>
      </c>
      <c r="AE834" s="11">
        <v>0.5</v>
      </c>
      <c r="AF834" t="s">
        <v>290</v>
      </c>
      <c r="AG834">
        <v>60</v>
      </c>
      <c r="AH834" s="21" t="s">
        <v>290</v>
      </c>
      <c r="AI834" s="1" t="s">
        <v>300</v>
      </c>
      <c r="AJ834" t="s">
        <v>290</v>
      </c>
      <c r="AK834" s="159" t="s">
        <v>290</v>
      </c>
      <c r="CC834" s="4"/>
      <c r="CD834" s="51"/>
      <c r="CE834" s="51"/>
      <c r="CF834" s="51"/>
      <c r="CG834" s="51"/>
      <c r="CH834" s="51"/>
      <c r="CI834" s="51"/>
      <c r="CJ834" s="51"/>
      <c r="CK834" s="51"/>
      <c r="CO834" t="s">
        <v>4652</v>
      </c>
      <c r="CP834">
        <v>6.63</v>
      </c>
      <c r="CR834" t="s">
        <v>6035</v>
      </c>
      <c r="CS834" s="16" t="s">
        <v>290</v>
      </c>
      <c r="CT834" s="14">
        <v>300</v>
      </c>
      <c r="CU834" s="14">
        <v>18</v>
      </c>
      <c r="CV834" s="11">
        <v>12</v>
      </c>
      <c r="CW834" s="11" t="s">
        <v>301</v>
      </c>
      <c r="CX834" s="103">
        <v>18</v>
      </c>
      <c r="CY834" s="11">
        <v>21</v>
      </c>
      <c r="CZ834" s="42">
        <v>1.5</v>
      </c>
      <c r="DA834" s="107">
        <v>300</v>
      </c>
      <c r="DB834" s="18">
        <v>28</v>
      </c>
      <c r="DC834" s="18">
        <v>2.375</v>
      </c>
      <c r="DD834" s="18">
        <v>21</v>
      </c>
      <c r="DE834" s="11">
        <v>1.25</v>
      </c>
      <c r="DF834" s="11">
        <v>24</v>
      </c>
      <c r="DG834" s="11">
        <v>1.375</v>
      </c>
      <c r="DH834" s="11">
        <v>24.75</v>
      </c>
      <c r="DI834" s="42">
        <v>15</v>
      </c>
      <c r="DJ834" s="11">
        <v>493</v>
      </c>
      <c r="DK834" s="43" t="s">
        <v>5148</v>
      </c>
      <c r="DL834" s="90" t="s">
        <v>3796</v>
      </c>
      <c r="DM834" s="18">
        <v>0</v>
      </c>
      <c r="DN834" s="18" t="s">
        <v>6001</v>
      </c>
      <c r="DO834" t="s">
        <v>5111</v>
      </c>
      <c r="DP834">
        <v>16711935</v>
      </c>
      <c r="DQ834" t="s">
        <v>6000</v>
      </c>
      <c r="DR834" s="16" t="s">
        <v>290</v>
      </c>
    </row>
    <row r="835" spans="1:122" x14ac:dyDescent="0.35">
      <c r="A835" s="158" t="s">
        <v>6767</v>
      </c>
      <c r="B835" s="11">
        <v>42</v>
      </c>
      <c r="C835" t="s">
        <v>6422</v>
      </c>
      <c r="D835" t="s">
        <v>300</v>
      </c>
      <c r="E835" s="21" t="s">
        <v>290</v>
      </c>
      <c r="F835" s="11">
        <v>42</v>
      </c>
      <c r="G835" s="13">
        <v>41.25</v>
      </c>
      <c r="H835" s="11">
        <v>0.375</v>
      </c>
      <c r="I835" t="s">
        <v>6422</v>
      </c>
      <c r="J835">
        <v>1</v>
      </c>
      <c r="K835" s="21" t="s">
        <v>290</v>
      </c>
      <c r="L835" s="1" t="s">
        <v>300</v>
      </c>
      <c r="M835" t="s">
        <v>290</v>
      </c>
      <c r="N835" s="159" t="s">
        <v>290</v>
      </c>
      <c r="P835" s="18" t="s">
        <v>290</v>
      </c>
      <c r="Q835" s="18" t="s">
        <v>290</v>
      </c>
      <c r="S835" t="s">
        <v>290</v>
      </c>
      <c r="T835" t="s">
        <v>290</v>
      </c>
      <c r="V835" t="s">
        <v>290</v>
      </c>
      <c r="X835" s="158" t="s">
        <v>6767</v>
      </c>
      <c r="Y835" s="11">
        <v>42</v>
      </c>
      <c r="Z835" t="s">
        <v>6422</v>
      </c>
      <c r="AA835" t="s">
        <v>300</v>
      </c>
      <c r="AB835" s="21" t="s">
        <v>290</v>
      </c>
      <c r="AC835" s="11">
        <v>42</v>
      </c>
      <c r="AD835" s="13">
        <v>41.25</v>
      </c>
      <c r="AE835" s="11">
        <v>0.375</v>
      </c>
      <c r="AF835" t="s">
        <v>6422</v>
      </c>
      <c r="AG835">
        <v>1</v>
      </c>
      <c r="AH835" s="21" t="s">
        <v>290</v>
      </c>
      <c r="AI835" s="1" t="s">
        <v>300</v>
      </c>
      <c r="AJ835" t="s">
        <v>290</v>
      </c>
      <c r="AK835" s="159" t="s">
        <v>290</v>
      </c>
      <c r="CO835" t="s">
        <v>4653</v>
      </c>
      <c r="CP835">
        <v>6.63</v>
      </c>
      <c r="CR835" t="s">
        <v>6036</v>
      </c>
      <c r="CS835" s="16" t="s">
        <v>290</v>
      </c>
      <c r="CT835" s="14">
        <v>300</v>
      </c>
      <c r="CU835" s="14">
        <v>20</v>
      </c>
      <c r="CV835" s="11">
        <v>12</v>
      </c>
      <c r="CW835" s="11" t="s">
        <v>301</v>
      </c>
      <c r="CX835" s="103">
        <v>20</v>
      </c>
      <c r="CY835" s="11">
        <v>23.125</v>
      </c>
      <c r="CZ835" s="42">
        <v>1.5625</v>
      </c>
      <c r="DA835" s="107">
        <v>300</v>
      </c>
      <c r="DB835" s="18">
        <v>30.5</v>
      </c>
      <c r="DC835" s="18">
        <v>2.5</v>
      </c>
      <c r="DD835" s="18">
        <v>23</v>
      </c>
      <c r="DE835" s="11">
        <v>1.25</v>
      </c>
      <c r="DF835" s="11">
        <v>24</v>
      </c>
      <c r="DG835" s="11">
        <v>1.375</v>
      </c>
      <c r="DH835" s="11">
        <v>27</v>
      </c>
      <c r="DI835" s="42">
        <v>15</v>
      </c>
      <c r="DJ835" s="11">
        <v>575</v>
      </c>
      <c r="DK835" s="43" t="s">
        <v>5150</v>
      </c>
      <c r="DL835" s="90" t="s">
        <v>3796</v>
      </c>
      <c r="DM835" s="18">
        <v>0</v>
      </c>
      <c r="DN835" s="18" t="s">
        <v>6001</v>
      </c>
      <c r="DO835" t="s">
        <v>5114</v>
      </c>
      <c r="DP835">
        <v>16744703</v>
      </c>
      <c r="DQ835" t="s">
        <v>6000</v>
      </c>
      <c r="DR835" s="16" t="s">
        <v>290</v>
      </c>
    </row>
    <row r="836" spans="1:122" x14ac:dyDescent="0.35">
      <c r="A836" s="160" t="s">
        <v>912</v>
      </c>
      <c r="B836" s="2">
        <v>42</v>
      </c>
      <c r="C836" s="2" t="s">
        <v>272</v>
      </c>
      <c r="D836" s="4" t="s">
        <v>300</v>
      </c>
      <c r="E836" s="22" t="s">
        <v>290</v>
      </c>
      <c r="F836" s="2">
        <v>42</v>
      </c>
      <c r="G836" s="5">
        <v>41</v>
      </c>
      <c r="H836" s="2">
        <v>0.5</v>
      </c>
      <c r="I836" s="4" t="s">
        <v>272</v>
      </c>
      <c r="J836" s="2">
        <v>2</v>
      </c>
      <c r="K836" s="22" t="s">
        <v>290</v>
      </c>
      <c r="L836" s="6" t="s">
        <v>300</v>
      </c>
      <c r="M836" s="4" t="s">
        <v>290</v>
      </c>
      <c r="N836" s="161" t="s">
        <v>290</v>
      </c>
      <c r="P836" s="18" t="s">
        <v>290</v>
      </c>
      <c r="Q836" s="18" t="s">
        <v>290</v>
      </c>
      <c r="S836" t="s">
        <v>290</v>
      </c>
      <c r="T836" t="s">
        <v>290</v>
      </c>
      <c r="V836" t="s">
        <v>290</v>
      </c>
      <c r="X836" s="160" t="s">
        <v>912</v>
      </c>
      <c r="Y836" s="2">
        <v>42</v>
      </c>
      <c r="Z836" s="2" t="s">
        <v>272</v>
      </c>
      <c r="AA836" s="4" t="s">
        <v>300</v>
      </c>
      <c r="AB836" s="22" t="s">
        <v>290</v>
      </c>
      <c r="AC836" s="2">
        <v>42</v>
      </c>
      <c r="AD836" s="5">
        <v>41</v>
      </c>
      <c r="AE836" s="2">
        <v>0.5</v>
      </c>
      <c r="AF836" s="4" t="s">
        <v>272</v>
      </c>
      <c r="AG836" s="2">
        <v>2</v>
      </c>
      <c r="AH836" s="22" t="s">
        <v>290</v>
      </c>
      <c r="AI836" s="6" t="s">
        <v>300</v>
      </c>
      <c r="AJ836" s="4" t="s">
        <v>290</v>
      </c>
      <c r="AK836" s="161" t="s">
        <v>290</v>
      </c>
      <c r="CO836" t="s">
        <v>4654</v>
      </c>
      <c r="CP836">
        <v>6.63</v>
      </c>
      <c r="CR836" t="s">
        <v>6037</v>
      </c>
      <c r="CS836" s="16" t="s">
        <v>290</v>
      </c>
      <c r="CT836" s="14">
        <v>300</v>
      </c>
      <c r="CU836" s="14">
        <v>24</v>
      </c>
      <c r="CV836" s="11">
        <v>12</v>
      </c>
      <c r="CW836" s="11" t="s">
        <v>301</v>
      </c>
      <c r="CX836" s="103">
        <v>24</v>
      </c>
      <c r="CY836" s="11">
        <v>27.625</v>
      </c>
      <c r="CZ836" s="42">
        <v>1.8125</v>
      </c>
      <c r="DA836" s="107">
        <v>300</v>
      </c>
      <c r="DB836" s="18">
        <v>36</v>
      </c>
      <c r="DC836" s="18">
        <v>2.75</v>
      </c>
      <c r="DD836" s="18">
        <v>27.25</v>
      </c>
      <c r="DE836" s="11">
        <v>1.5</v>
      </c>
      <c r="DF836" s="11">
        <v>24</v>
      </c>
      <c r="DG836" s="11">
        <v>1.625</v>
      </c>
      <c r="DH836" s="11">
        <v>32</v>
      </c>
      <c r="DI836" s="42">
        <v>15</v>
      </c>
      <c r="DJ836" s="11">
        <v>823</v>
      </c>
      <c r="DK836" s="43" t="s">
        <v>5152</v>
      </c>
      <c r="DL836" s="90" t="s">
        <v>3796</v>
      </c>
      <c r="DM836" s="18">
        <v>0</v>
      </c>
      <c r="DN836" s="18" t="s">
        <v>6001</v>
      </c>
      <c r="DO836" t="s">
        <v>5084</v>
      </c>
      <c r="DP836">
        <v>16777215</v>
      </c>
      <c r="DQ836" t="s">
        <v>6000</v>
      </c>
      <c r="DR836" s="16" t="s">
        <v>290</v>
      </c>
    </row>
    <row r="837" spans="1:122" x14ac:dyDescent="0.35">
      <c r="A837" s="158" t="s">
        <v>913</v>
      </c>
      <c r="B837" s="11">
        <v>48.000000000000007</v>
      </c>
      <c r="C837">
        <v>30</v>
      </c>
      <c r="D837" t="s">
        <v>300</v>
      </c>
      <c r="E837" s="21" t="s">
        <v>290</v>
      </c>
      <c r="F837" s="11">
        <v>48.000000000000007</v>
      </c>
      <c r="G837" s="13">
        <v>47.250000000000007</v>
      </c>
      <c r="H837" s="11">
        <v>0.375</v>
      </c>
      <c r="I837" t="s">
        <v>290</v>
      </c>
      <c r="J837">
        <v>30</v>
      </c>
      <c r="K837" s="21" t="s">
        <v>290</v>
      </c>
      <c r="L837" s="1" t="s">
        <v>300</v>
      </c>
      <c r="M837" t="s">
        <v>290</v>
      </c>
      <c r="N837" s="159" t="s">
        <v>290</v>
      </c>
      <c r="P837" s="18" t="s">
        <v>290</v>
      </c>
      <c r="Q837" s="18" t="s">
        <v>290</v>
      </c>
      <c r="S837" t="s">
        <v>290</v>
      </c>
      <c r="T837" t="s">
        <v>290</v>
      </c>
      <c r="V837" t="s">
        <v>290</v>
      </c>
      <c r="X837" s="158" t="s">
        <v>913</v>
      </c>
      <c r="Y837" s="11">
        <v>48.000000000000007</v>
      </c>
      <c r="Z837">
        <v>30</v>
      </c>
      <c r="AA837" t="s">
        <v>300</v>
      </c>
      <c r="AB837" s="21" t="s">
        <v>290</v>
      </c>
      <c r="AC837" s="11">
        <v>48.000000000000007</v>
      </c>
      <c r="AD837" s="13">
        <v>47.250000000000007</v>
      </c>
      <c r="AE837" s="11">
        <v>0.375</v>
      </c>
      <c r="AF837" t="s">
        <v>290</v>
      </c>
      <c r="AG837">
        <v>30</v>
      </c>
      <c r="AH837" s="21" t="s">
        <v>290</v>
      </c>
      <c r="AI837" s="1" t="s">
        <v>300</v>
      </c>
      <c r="AJ837" t="s">
        <v>290</v>
      </c>
      <c r="AK837" s="159" t="s">
        <v>290</v>
      </c>
      <c r="CO837" t="s">
        <v>4655</v>
      </c>
      <c r="CP837">
        <v>7.5000000000000009</v>
      </c>
      <c r="CR837" t="s">
        <v>6038</v>
      </c>
      <c r="CS837" s="16" t="s">
        <v>290</v>
      </c>
      <c r="CT837" s="14">
        <v>400</v>
      </c>
      <c r="CU837" s="14">
        <v>1</v>
      </c>
      <c r="CV837" s="11">
        <v>9</v>
      </c>
      <c r="CW837" s="11" t="s">
        <v>301</v>
      </c>
      <c r="CX837" s="103">
        <v>1</v>
      </c>
      <c r="CY837" s="11">
        <v>2.125</v>
      </c>
      <c r="CZ837" s="42">
        <v>0.5625</v>
      </c>
      <c r="DA837" s="107">
        <v>400</v>
      </c>
      <c r="DB837" s="18">
        <v>4.875</v>
      </c>
      <c r="DC837" s="18">
        <v>0.6875</v>
      </c>
      <c r="DD837" s="18">
        <v>2</v>
      </c>
      <c r="DE837" s="11">
        <v>0.625</v>
      </c>
      <c r="DF837" s="11">
        <v>4</v>
      </c>
      <c r="DG837" s="11">
        <v>0.75</v>
      </c>
      <c r="DH837" s="11">
        <v>3.5</v>
      </c>
      <c r="DI837" s="42">
        <v>90</v>
      </c>
      <c r="DJ837" s="11">
        <v>11</v>
      </c>
      <c r="DK837" s="43" t="s">
        <v>5154</v>
      </c>
      <c r="DL837" s="90" t="s">
        <v>3796</v>
      </c>
      <c r="DM837" s="18">
        <v>0</v>
      </c>
      <c r="DN837" s="18" t="s">
        <v>6001</v>
      </c>
      <c r="DO837" t="s">
        <v>5069</v>
      </c>
      <c r="DP837">
        <v>65280</v>
      </c>
      <c r="DQ837" t="s">
        <v>6000</v>
      </c>
      <c r="DR837" s="16" t="s">
        <v>290</v>
      </c>
    </row>
    <row r="838" spans="1:122" x14ac:dyDescent="0.35">
      <c r="A838" s="158" t="s">
        <v>914</v>
      </c>
      <c r="B838" s="11">
        <v>48.000000000000007</v>
      </c>
      <c r="C838">
        <v>60</v>
      </c>
      <c r="D838" t="s">
        <v>300</v>
      </c>
      <c r="E838" s="21" t="s">
        <v>290</v>
      </c>
      <c r="F838" s="11">
        <v>48.000000000000007</v>
      </c>
      <c r="G838" s="13">
        <v>47.000000000000007</v>
      </c>
      <c r="H838" s="11">
        <v>0.5</v>
      </c>
      <c r="I838" t="s">
        <v>290</v>
      </c>
      <c r="J838">
        <v>60</v>
      </c>
      <c r="K838" s="21" t="s">
        <v>290</v>
      </c>
      <c r="L838" s="1" t="s">
        <v>300</v>
      </c>
      <c r="M838" t="s">
        <v>290</v>
      </c>
      <c r="N838" s="159" t="s">
        <v>290</v>
      </c>
      <c r="P838" s="18" t="s">
        <v>290</v>
      </c>
      <c r="Q838" s="18" t="s">
        <v>290</v>
      </c>
      <c r="S838" t="s">
        <v>290</v>
      </c>
      <c r="T838" t="s">
        <v>290</v>
      </c>
      <c r="V838" t="s">
        <v>290</v>
      </c>
      <c r="X838" s="158" t="s">
        <v>914</v>
      </c>
      <c r="Y838" s="11">
        <v>48.000000000000007</v>
      </c>
      <c r="Z838">
        <v>60</v>
      </c>
      <c r="AA838" t="s">
        <v>300</v>
      </c>
      <c r="AB838" s="21" t="s">
        <v>290</v>
      </c>
      <c r="AC838" s="11">
        <v>48.000000000000007</v>
      </c>
      <c r="AD838" s="13">
        <v>47.000000000000007</v>
      </c>
      <c r="AE838" s="11">
        <v>0.5</v>
      </c>
      <c r="AF838" t="s">
        <v>290</v>
      </c>
      <c r="AG838">
        <v>60</v>
      </c>
      <c r="AH838" s="21" t="s">
        <v>290</v>
      </c>
      <c r="AI838" s="1" t="s">
        <v>300</v>
      </c>
      <c r="AJ838" t="s">
        <v>290</v>
      </c>
      <c r="AK838" s="159" t="s">
        <v>290</v>
      </c>
      <c r="CO838" t="s">
        <v>4656</v>
      </c>
      <c r="CP838">
        <v>7.5000000000000009</v>
      </c>
      <c r="CR838" t="s">
        <v>6039</v>
      </c>
      <c r="CS838" s="16" t="s">
        <v>290</v>
      </c>
      <c r="CT838" s="14">
        <v>400</v>
      </c>
      <c r="CU838" s="14">
        <v>1.25</v>
      </c>
      <c r="CV838" s="11">
        <v>9</v>
      </c>
      <c r="CW838" s="11" t="s">
        <v>301</v>
      </c>
      <c r="CX838" s="103">
        <v>1.25</v>
      </c>
      <c r="CY838" s="11">
        <v>2.5</v>
      </c>
      <c r="CZ838" s="42">
        <v>0.625</v>
      </c>
      <c r="DA838" s="107">
        <v>400</v>
      </c>
      <c r="DB838" s="18">
        <v>5.25</v>
      </c>
      <c r="DC838" s="18">
        <v>0.8125</v>
      </c>
      <c r="DD838" s="18">
        <v>2.5</v>
      </c>
      <c r="DE838" s="11">
        <v>0.625</v>
      </c>
      <c r="DF838" s="11">
        <v>4</v>
      </c>
      <c r="DG838" s="11">
        <v>0.75</v>
      </c>
      <c r="DH838" s="11">
        <v>3.875</v>
      </c>
      <c r="DI838" s="42">
        <v>90</v>
      </c>
      <c r="DJ838" s="11">
        <v>14</v>
      </c>
      <c r="DK838" s="43" t="s">
        <v>5156</v>
      </c>
      <c r="DL838" s="90" t="s">
        <v>3796</v>
      </c>
      <c r="DM838" s="18">
        <v>0</v>
      </c>
      <c r="DN838" s="18" t="s">
        <v>6001</v>
      </c>
      <c r="DO838" t="s">
        <v>5072</v>
      </c>
      <c r="DP838">
        <v>12800</v>
      </c>
      <c r="DQ838" t="s">
        <v>6000</v>
      </c>
      <c r="DR838" s="16" t="s">
        <v>290</v>
      </c>
    </row>
    <row r="839" spans="1:122" x14ac:dyDescent="0.35">
      <c r="A839" s="158" t="s">
        <v>6768</v>
      </c>
      <c r="B839" s="11">
        <v>48</v>
      </c>
      <c r="C839" t="s">
        <v>6422</v>
      </c>
      <c r="D839" t="s">
        <v>300</v>
      </c>
      <c r="E839" s="21" t="s">
        <v>290</v>
      </c>
      <c r="F839" s="11">
        <v>48</v>
      </c>
      <c r="G839" s="13">
        <v>47.25</v>
      </c>
      <c r="H839" s="11">
        <v>0.375</v>
      </c>
      <c r="I839" t="s">
        <v>6422</v>
      </c>
      <c r="J839">
        <v>1</v>
      </c>
      <c r="K839" s="21" t="s">
        <v>290</v>
      </c>
      <c r="L839" s="1" t="s">
        <v>300</v>
      </c>
      <c r="M839" t="s">
        <v>290</v>
      </c>
      <c r="N839" s="159" t="s">
        <v>290</v>
      </c>
      <c r="P839" s="18" t="s">
        <v>290</v>
      </c>
      <c r="Q839" s="18" t="s">
        <v>290</v>
      </c>
      <c r="S839" t="s">
        <v>290</v>
      </c>
      <c r="T839" t="s">
        <v>290</v>
      </c>
      <c r="V839" t="s">
        <v>290</v>
      </c>
      <c r="X839" s="158" t="s">
        <v>6768</v>
      </c>
      <c r="Y839" s="11">
        <v>48</v>
      </c>
      <c r="Z839" t="s">
        <v>6422</v>
      </c>
      <c r="AA839" t="s">
        <v>300</v>
      </c>
      <c r="AB839" s="21" t="s">
        <v>290</v>
      </c>
      <c r="AC839" s="11">
        <v>48</v>
      </c>
      <c r="AD839" s="13">
        <v>47.25</v>
      </c>
      <c r="AE839" s="11">
        <v>0.375</v>
      </c>
      <c r="AF839" t="s">
        <v>6422</v>
      </c>
      <c r="AG839">
        <v>1</v>
      </c>
      <c r="AH839" s="21" t="s">
        <v>290</v>
      </c>
      <c r="AI839" s="1" t="s">
        <v>300</v>
      </c>
      <c r="AJ839" t="s">
        <v>290</v>
      </c>
      <c r="AK839" s="159" t="s">
        <v>290</v>
      </c>
      <c r="CO839" t="s">
        <v>4657</v>
      </c>
      <c r="CP839">
        <v>7.5000000000000009</v>
      </c>
      <c r="CR839" t="s">
        <v>6040</v>
      </c>
      <c r="CS839" s="16" t="s">
        <v>290</v>
      </c>
      <c r="CT839" s="14">
        <v>400</v>
      </c>
      <c r="CU839" s="14">
        <v>1.5</v>
      </c>
      <c r="CV839" s="11">
        <v>9</v>
      </c>
      <c r="CW839" s="11" t="s">
        <v>301</v>
      </c>
      <c r="CX839" s="103">
        <v>1.5</v>
      </c>
      <c r="CY839" s="11">
        <v>2.75</v>
      </c>
      <c r="CZ839" s="42">
        <v>0.625</v>
      </c>
      <c r="DA839" s="107">
        <v>400</v>
      </c>
      <c r="DB839" s="18">
        <v>6.125</v>
      </c>
      <c r="DC839" s="18">
        <v>0.875</v>
      </c>
      <c r="DD839" s="18">
        <v>2.875</v>
      </c>
      <c r="DE839" s="11">
        <v>0.75</v>
      </c>
      <c r="DF839" s="11">
        <v>4</v>
      </c>
      <c r="DG839" s="11">
        <v>0.875</v>
      </c>
      <c r="DH839" s="11">
        <v>4.5</v>
      </c>
      <c r="DI839" s="42">
        <v>90</v>
      </c>
      <c r="DJ839" s="11">
        <v>17</v>
      </c>
      <c r="DK839" s="43" t="s">
        <v>5158</v>
      </c>
      <c r="DL839" s="90" t="s">
        <v>3796</v>
      </c>
      <c r="DM839" s="18">
        <v>0</v>
      </c>
      <c r="DN839" s="18" t="s">
        <v>6001</v>
      </c>
      <c r="DO839" t="s">
        <v>5075</v>
      </c>
      <c r="DP839">
        <v>11861940</v>
      </c>
      <c r="DQ839" t="s">
        <v>6000</v>
      </c>
      <c r="DR839" s="16" t="s">
        <v>290</v>
      </c>
    </row>
    <row r="840" spans="1:122" x14ac:dyDescent="0.35">
      <c r="A840" s="160" t="s">
        <v>915</v>
      </c>
      <c r="B840" s="2">
        <v>48.000000000000007</v>
      </c>
      <c r="C840" s="2" t="s">
        <v>272</v>
      </c>
      <c r="D840" s="4" t="s">
        <v>300</v>
      </c>
      <c r="E840" s="22" t="s">
        <v>290</v>
      </c>
      <c r="F840" s="2">
        <v>48.000000000000007</v>
      </c>
      <c r="G840" s="5">
        <v>47.000000000000007</v>
      </c>
      <c r="H840" s="2">
        <v>0.5</v>
      </c>
      <c r="I840" s="4" t="s">
        <v>272</v>
      </c>
      <c r="J840" s="2">
        <v>2</v>
      </c>
      <c r="K840" s="22" t="s">
        <v>290</v>
      </c>
      <c r="L840" s="4" t="s">
        <v>300</v>
      </c>
      <c r="M840" s="4" t="s">
        <v>290</v>
      </c>
      <c r="N840" s="161" t="s">
        <v>290</v>
      </c>
      <c r="P840" s="18" t="s">
        <v>290</v>
      </c>
      <c r="Q840" s="18" t="s">
        <v>290</v>
      </c>
      <c r="S840" t="s">
        <v>290</v>
      </c>
      <c r="T840" t="s">
        <v>290</v>
      </c>
      <c r="V840" t="s">
        <v>290</v>
      </c>
      <c r="X840" s="160" t="s">
        <v>915</v>
      </c>
      <c r="Y840" s="2">
        <v>48.000000000000007</v>
      </c>
      <c r="Z840" s="2" t="s">
        <v>272</v>
      </c>
      <c r="AA840" s="4" t="s">
        <v>300</v>
      </c>
      <c r="AB840" s="22" t="s">
        <v>290</v>
      </c>
      <c r="AC840" s="2">
        <v>48.000000000000007</v>
      </c>
      <c r="AD840" s="5">
        <v>47.000000000000007</v>
      </c>
      <c r="AE840" s="2">
        <v>0.5</v>
      </c>
      <c r="AF840" s="4" t="s">
        <v>272</v>
      </c>
      <c r="AG840" s="2">
        <v>2</v>
      </c>
      <c r="AH840" s="22" t="s">
        <v>290</v>
      </c>
      <c r="AI840" s="6" t="s">
        <v>300</v>
      </c>
      <c r="AJ840" s="4" t="s">
        <v>290</v>
      </c>
      <c r="AK840" s="161" t="s">
        <v>290</v>
      </c>
      <c r="CO840" t="s">
        <v>4658</v>
      </c>
      <c r="CP840">
        <v>7.5000000000000009</v>
      </c>
      <c r="CR840" t="s">
        <v>6041</v>
      </c>
      <c r="CS840" s="16" t="s">
        <v>290</v>
      </c>
      <c r="CT840" s="14">
        <v>400</v>
      </c>
      <c r="CU840" s="14">
        <v>2</v>
      </c>
      <c r="CV840" s="11">
        <v>9</v>
      </c>
      <c r="CW840" s="11" t="s">
        <v>301</v>
      </c>
      <c r="CX840" s="103">
        <v>2</v>
      </c>
      <c r="CY840" s="11">
        <v>3.25</v>
      </c>
      <c r="CZ840" s="42">
        <v>0.625</v>
      </c>
      <c r="DA840" s="107">
        <v>400</v>
      </c>
      <c r="DB840" s="18">
        <v>6.5</v>
      </c>
      <c r="DC840" s="18">
        <v>1</v>
      </c>
      <c r="DD840" s="18">
        <v>3.625</v>
      </c>
      <c r="DE840" s="11">
        <v>0.625</v>
      </c>
      <c r="DF840" s="11">
        <v>8</v>
      </c>
      <c r="DG840" s="11">
        <v>0.75</v>
      </c>
      <c r="DH840" s="11">
        <v>5</v>
      </c>
      <c r="DI840" s="42">
        <v>45</v>
      </c>
      <c r="DJ840" s="11">
        <v>21</v>
      </c>
      <c r="DK840" s="43" t="s">
        <v>5160</v>
      </c>
      <c r="DL840" s="90" t="s">
        <v>3796</v>
      </c>
      <c r="DM840" s="18">
        <v>0</v>
      </c>
      <c r="DN840" s="18" t="s">
        <v>6001</v>
      </c>
      <c r="DO840" t="s">
        <v>5078</v>
      </c>
      <c r="DP840">
        <v>1262987</v>
      </c>
      <c r="DQ840" t="s">
        <v>6000</v>
      </c>
      <c r="DR840" s="16" t="s">
        <v>290</v>
      </c>
    </row>
    <row r="841" spans="1:122" x14ac:dyDescent="0.35">
      <c r="A841" s="153" t="s">
        <v>301</v>
      </c>
      <c r="B841" s="9">
        <v>0.125</v>
      </c>
      <c r="C841" s="9">
        <v>5</v>
      </c>
      <c r="D841" s="7" t="s">
        <v>301</v>
      </c>
      <c r="E841" s="166" t="s">
        <v>290</v>
      </c>
      <c r="F841" s="9">
        <v>0.40500000000000003</v>
      </c>
      <c r="G841" s="9">
        <v>0.33500000000000002</v>
      </c>
      <c r="H841" s="9">
        <v>3.5000000000000003E-2</v>
      </c>
      <c r="I841" s="9" t="s">
        <v>290</v>
      </c>
      <c r="J841" s="9">
        <v>5</v>
      </c>
      <c r="K841" s="166" t="s">
        <v>290</v>
      </c>
      <c r="L841" s="154" t="s">
        <v>290</v>
      </c>
      <c r="M841" s="10" t="s">
        <v>290</v>
      </c>
      <c r="N841" s="155" t="s">
        <v>290</v>
      </c>
      <c r="P841" s="18" t="s">
        <v>290</v>
      </c>
      <c r="Q841" s="18" t="s">
        <v>290</v>
      </c>
      <c r="S841" t="s">
        <v>290</v>
      </c>
      <c r="T841" t="s">
        <v>290</v>
      </c>
      <c r="V841" t="s">
        <v>290</v>
      </c>
      <c r="X841" s="153" t="s">
        <v>301</v>
      </c>
      <c r="Y841" s="9">
        <v>0.125</v>
      </c>
      <c r="Z841" s="9">
        <v>5</v>
      </c>
      <c r="AA841" s="7" t="s">
        <v>301</v>
      </c>
      <c r="AB841" s="166" t="s">
        <v>290</v>
      </c>
      <c r="AC841" s="9">
        <v>0.40500000000000003</v>
      </c>
      <c r="AD841" s="9">
        <v>0.33500000000000002</v>
      </c>
      <c r="AE841" s="9">
        <v>3.5000000000000003E-2</v>
      </c>
      <c r="AF841" s="9" t="s">
        <v>290</v>
      </c>
      <c r="AG841" s="9">
        <v>5</v>
      </c>
      <c r="AH841" s="166" t="s">
        <v>290</v>
      </c>
      <c r="AI841" s="154" t="s">
        <v>290</v>
      </c>
      <c r="AJ841" s="10" t="s">
        <v>290</v>
      </c>
      <c r="AK841" s="155" t="s">
        <v>290</v>
      </c>
      <c r="CO841" t="s">
        <v>4659</v>
      </c>
      <c r="CP841">
        <v>7.5000000000000009</v>
      </c>
      <c r="CR841" t="s">
        <v>6042</v>
      </c>
      <c r="CS841" s="16" t="s">
        <v>290</v>
      </c>
      <c r="CT841" s="14">
        <v>400</v>
      </c>
      <c r="CU841" s="14">
        <v>2.5</v>
      </c>
      <c r="CV841" s="11">
        <v>9</v>
      </c>
      <c r="CW841" s="11" t="s">
        <v>301</v>
      </c>
      <c r="CX841" s="103">
        <v>2.5</v>
      </c>
      <c r="CY841" s="11">
        <v>3.9375</v>
      </c>
      <c r="CZ841" s="42">
        <v>0.71875</v>
      </c>
      <c r="DA841" s="107">
        <v>400</v>
      </c>
      <c r="DB841" s="18">
        <v>7.5</v>
      </c>
      <c r="DC841" s="18">
        <v>1.125</v>
      </c>
      <c r="DD841" s="18">
        <v>4.125</v>
      </c>
      <c r="DE841" s="11">
        <v>0.75</v>
      </c>
      <c r="DF841" s="11">
        <v>8</v>
      </c>
      <c r="DG841" s="11">
        <v>0.875</v>
      </c>
      <c r="DH841" s="11">
        <v>5.875</v>
      </c>
      <c r="DI841" s="42">
        <v>45</v>
      </c>
      <c r="DJ841" s="11">
        <v>29</v>
      </c>
      <c r="DK841" s="43" t="s">
        <v>5162</v>
      </c>
      <c r="DL841" s="90" t="s">
        <v>3796</v>
      </c>
      <c r="DM841" s="18">
        <v>0</v>
      </c>
      <c r="DN841" s="18" t="s">
        <v>6001</v>
      </c>
      <c r="DO841" t="s">
        <v>5081</v>
      </c>
      <c r="DP841">
        <v>7448044</v>
      </c>
      <c r="DQ841" t="s">
        <v>6000</v>
      </c>
      <c r="DR841" s="16" t="s">
        <v>290</v>
      </c>
    </row>
    <row r="842" spans="1:122" x14ac:dyDescent="0.35">
      <c r="A842" s="156" t="s">
        <v>916</v>
      </c>
      <c r="B842" s="11">
        <v>0.125</v>
      </c>
      <c r="C842" s="11">
        <v>5</v>
      </c>
      <c r="D842" t="s">
        <v>301</v>
      </c>
      <c r="E842" s="21" t="s">
        <v>290</v>
      </c>
      <c r="F842" s="11">
        <v>0.40500000000000003</v>
      </c>
      <c r="G842" s="12">
        <v>0.33500000000000002</v>
      </c>
      <c r="H842" s="11">
        <v>3.5000000000000003E-2</v>
      </c>
      <c r="I842" s="11" t="s">
        <v>290</v>
      </c>
      <c r="J842" s="11">
        <v>5</v>
      </c>
      <c r="K842" s="21" t="s">
        <v>290</v>
      </c>
      <c r="L842" s="11" t="s">
        <v>301</v>
      </c>
      <c r="M842" s="11" t="s">
        <v>290</v>
      </c>
      <c r="N842" s="157" t="s">
        <v>290</v>
      </c>
      <c r="P842"/>
      <c r="Q842"/>
      <c r="R842"/>
      <c r="X842" s="158" t="s">
        <v>916</v>
      </c>
      <c r="Y842" s="11">
        <v>0.125</v>
      </c>
      <c r="Z842" s="11">
        <v>5</v>
      </c>
      <c r="AA842" t="s">
        <v>301</v>
      </c>
      <c r="AB842" s="21" t="s">
        <v>290</v>
      </c>
      <c r="AC842" s="11">
        <v>0.40500000000000003</v>
      </c>
      <c r="AD842" s="12">
        <v>0.33500000000000002</v>
      </c>
      <c r="AE842" s="11">
        <v>3.5000000000000003E-2</v>
      </c>
      <c r="AF842" s="11" t="s">
        <v>290</v>
      </c>
      <c r="AG842" s="11">
        <v>5</v>
      </c>
      <c r="AH842" s="21" t="s">
        <v>290</v>
      </c>
      <c r="AI842" s="11" t="s">
        <v>301</v>
      </c>
      <c r="AJ842" s="11" t="s">
        <v>290</v>
      </c>
      <c r="AK842" s="157" t="s">
        <v>290</v>
      </c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51"/>
      <c r="CO842" t="s">
        <v>4660</v>
      </c>
      <c r="CP842">
        <v>7.5000000000000009</v>
      </c>
      <c r="CR842" t="s">
        <v>6043</v>
      </c>
      <c r="CS842" s="16" t="s">
        <v>290</v>
      </c>
      <c r="CT842" s="14">
        <v>400</v>
      </c>
      <c r="CU842" s="14">
        <v>3</v>
      </c>
      <c r="CV842" s="11">
        <v>9</v>
      </c>
      <c r="CW842" s="11" t="s">
        <v>301</v>
      </c>
      <c r="CX842" s="103">
        <v>3</v>
      </c>
      <c r="CY842" s="11">
        <v>4.625</v>
      </c>
      <c r="CZ842" s="42">
        <v>0.8125</v>
      </c>
      <c r="DA842" s="107">
        <v>400</v>
      </c>
      <c r="DB842" s="18">
        <v>8.25</v>
      </c>
      <c r="DC842" s="14">
        <v>1.25</v>
      </c>
      <c r="DD842" s="18">
        <v>5</v>
      </c>
      <c r="DE842" s="11">
        <v>0.75</v>
      </c>
      <c r="DF842" s="11">
        <v>8</v>
      </c>
      <c r="DG842" s="11">
        <v>0.875</v>
      </c>
      <c r="DH842" s="11">
        <v>6.625</v>
      </c>
      <c r="DI842" s="42">
        <v>45</v>
      </c>
      <c r="DJ842" s="11">
        <v>38</v>
      </c>
      <c r="DK842" s="43" t="s">
        <v>5164</v>
      </c>
      <c r="DL842" s="90" t="s">
        <v>3796</v>
      </c>
      <c r="DM842" s="18">
        <v>0</v>
      </c>
      <c r="DN842" s="18" t="s">
        <v>6001</v>
      </c>
      <c r="DO842" t="s">
        <v>5084</v>
      </c>
      <c r="DP842">
        <v>16777215</v>
      </c>
      <c r="DQ842" t="s">
        <v>6000</v>
      </c>
      <c r="DR842" s="16" t="s">
        <v>290</v>
      </c>
    </row>
    <row r="843" spans="1:122" x14ac:dyDescent="0.35">
      <c r="A843" s="156" t="s">
        <v>917</v>
      </c>
      <c r="B843">
        <v>0.125</v>
      </c>
      <c r="C843">
        <v>10</v>
      </c>
      <c r="D843" t="s">
        <v>301</v>
      </c>
      <c r="E843" s="21" t="s">
        <v>290</v>
      </c>
      <c r="F843">
        <v>0.40500000000000003</v>
      </c>
      <c r="G843" s="12">
        <v>0.30700000000000005</v>
      </c>
      <c r="H843">
        <v>4.9000000000000002E-2</v>
      </c>
      <c r="I843" t="s">
        <v>290</v>
      </c>
      <c r="J843">
        <v>10</v>
      </c>
      <c r="K843" s="21" t="s">
        <v>290</v>
      </c>
      <c r="L843" s="11" t="s">
        <v>301</v>
      </c>
      <c r="M843" s="11" t="s">
        <v>290</v>
      </c>
      <c r="N843" s="157" t="s">
        <v>290</v>
      </c>
      <c r="P843"/>
      <c r="Q843"/>
      <c r="R843"/>
      <c r="X843" s="158" t="s">
        <v>917</v>
      </c>
      <c r="Y843">
        <v>0.125</v>
      </c>
      <c r="Z843">
        <v>10</v>
      </c>
      <c r="AA843" t="s">
        <v>301</v>
      </c>
      <c r="AB843" s="21" t="s">
        <v>290</v>
      </c>
      <c r="AC843">
        <v>0.40500000000000003</v>
      </c>
      <c r="AD843" s="12">
        <v>0.30700000000000005</v>
      </c>
      <c r="AE843">
        <v>4.9000000000000002E-2</v>
      </c>
      <c r="AF843" t="s">
        <v>290</v>
      </c>
      <c r="AG843">
        <v>10</v>
      </c>
      <c r="AH843" s="21" t="s">
        <v>290</v>
      </c>
      <c r="AI843" s="11" t="s">
        <v>301</v>
      </c>
      <c r="AJ843" s="11" t="s">
        <v>290</v>
      </c>
      <c r="AK843" s="157" t="s">
        <v>290</v>
      </c>
      <c r="CC843" s="4"/>
      <c r="CD843" s="51"/>
      <c r="CE843" s="51"/>
      <c r="CF843" s="51"/>
      <c r="CG843" s="51"/>
      <c r="CH843" s="51"/>
      <c r="CI843" s="51"/>
      <c r="CJ843" s="51"/>
      <c r="CK843" s="51"/>
      <c r="CO843" t="s">
        <v>4661</v>
      </c>
      <c r="CP843">
        <v>7.5000000000000009</v>
      </c>
      <c r="CR843" t="s">
        <v>6044</v>
      </c>
      <c r="CS843" s="16" t="s">
        <v>290</v>
      </c>
      <c r="CT843" s="14">
        <v>400</v>
      </c>
      <c r="CU843" s="14">
        <v>3.5</v>
      </c>
      <c r="CV843" s="11">
        <v>9</v>
      </c>
      <c r="CW843" s="11" t="s">
        <v>301</v>
      </c>
      <c r="CX843" s="103">
        <v>3.5</v>
      </c>
      <c r="CY843" s="11">
        <v>5.25</v>
      </c>
      <c r="CZ843" s="42">
        <v>0.875</v>
      </c>
      <c r="DA843" s="107">
        <v>400</v>
      </c>
      <c r="DB843" s="18">
        <v>9</v>
      </c>
      <c r="DC843" s="18">
        <v>1.375</v>
      </c>
      <c r="DD843" s="18">
        <v>5.5</v>
      </c>
      <c r="DE843" s="11">
        <v>0.875</v>
      </c>
      <c r="DF843" s="11">
        <v>8</v>
      </c>
      <c r="DG843" s="11">
        <v>1</v>
      </c>
      <c r="DH843" s="11">
        <v>7.25</v>
      </c>
      <c r="DI843" s="42">
        <v>45</v>
      </c>
      <c r="DJ843" s="11">
        <v>48</v>
      </c>
      <c r="DK843" s="43" t="s">
        <v>5166</v>
      </c>
      <c r="DL843" s="90" t="s">
        <v>3796</v>
      </c>
      <c r="DM843" s="18">
        <v>0</v>
      </c>
      <c r="DN843" s="18" t="s">
        <v>6001</v>
      </c>
      <c r="DO843" t="s">
        <v>5087</v>
      </c>
      <c r="DP843">
        <v>12632256</v>
      </c>
      <c r="DQ843" t="s">
        <v>6000</v>
      </c>
      <c r="DR843" s="16" t="s">
        <v>290</v>
      </c>
    </row>
    <row r="844" spans="1:122" x14ac:dyDescent="0.35">
      <c r="A844" s="158" t="s">
        <v>918</v>
      </c>
      <c r="B844">
        <v>0.125</v>
      </c>
      <c r="C844">
        <v>40</v>
      </c>
      <c r="D844" t="s">
        <v>301</v>
      </c>
      <c r="E844" s="21" t="s">
        <v>290</v>
      </c>
      <c r="F844">
        <v>0.40500000000000003</v>
      </c>
      <c r="G844" s="12">
        <v>0.26900000000000002</v>
      </c>
      <c r="H844">
        <v>6.8000000000000005E-2</v>
      </c>
      <c r="I844" t="s">
        <v>290</v>
      </c>
      <c r="J844">
        <v>40</v>
      </c>
      <c r="K844" s="21" t="s">
        <v>290</v>
      </c>
      <c r="L844" s="1" t="s">
        <v>301</v>
      </c>
      <c r="M844" s="11" t="s">
        <v>290</v>
      </c>
      <c r="N844" s="157" t="s">
        <v>290</v>
      </c>
      <c r="P844"/>
      <c r="Q844"/>
      <c r="R844"/>
      <c r="X844" s="158" t="s">
        <v>918</v>
      </c>
      <c r="Y844">
        <v>0.125</v>
      </c>
      <c r="Z844">
        <v>40</v>
      </c>
      <c r="AA844" t="s">
        <v>301</v>
      </c>
      <c r="AB844" s="21" t="s">
        <v>290</v>
      </c>
      <c r="AC844">
        <v>0.40500000000000003</v>
      </c>
      <c r="AD844" s="12">
        <v>0.26900000000000002</v>
      </c>
      <c r="AE844">
        <v>6.8000000000000005E-2</v>
      </c>
      <c r="AF844" t="s">
        <v>290</v>
      </c>
      <c r="AG844">
        <v>40</v>
      </c>
      <c r="AH844" s="21" t="s">
        <v>290</v>
      </c>
      <c r="AI844" s="1" t="s">
        <v>301</v>
      </c>
      <c r="AJ844" s="11" t="s">
        <v>290</v>
      </c>
      <c r="AK844" s="157" t="s">
        <v>290</v>
      </c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51"/>
      <c r="CO844" t="s">
        <v>4662</v>
      </c>
      <c r="CP844">
        <v>7.5000000000000009</v>
      </c>
      <c r="CR844" t="s">
        <v>6045</v>
      </c>
      <c r="CS844" s="16" t="s">
        <v>290</v>
      </c>
      <c r="CT844" s="14">
        <v>400</v>
      </c>
      <c r="CU844" s="14">
        <v>4</v>
      </c>
      <c r="CV844" s="11">
        <v>12</v>
      </c>
      <c r="CW844" s="11" t="s">
        <v>301</v>
      </c>
      <c r="CX844" s="103">
        <v>4</v>
      </c>
      <c r="CY844" s="11">
        <v>5.75</v>
      </c>
      <c r="CZ844" s="42">
        <v>0.875</v>
      </c>
      <c r="DA844" s="107">
        <v>400</v>
      </c>
      <c r="DB844" s="18">
        <v>10</v>
      </c>
      <c r="DC844" s="18">
        <v>1.375</v>
      </c>
      <c r="DD844" s="18">
        <v>6.1875</v>
      </c>
      <c r="DE844" s="11">
        <v>0.875</v>
      </c>
      <c r="DF844" s="11">
        <v>8</v>
      </c>
      <c r="DG844" s="11">
        <v>1</v>
      </c>
      <c r="DH844" s="11">
        <v>7.875</v>
      </c>
      <c r="DI844" s="42">
        <v>45</v>
      </c>
      <c r="DJ844" s="11">
        <v>67</v>
      </c>
      <c r="DK844" s="43" t="s">
        <v>5168</v>
      </c>
      <c r="DL844" s="90" t="s">
        <v>3796</v>
      </c>
      <c r="DM844" s="18">
        <v>0</v>
      </c>
      <c r="DN844" s="18" t="s">
        <v>6001</v>
      </c>
      <c r="DO844" t="s">
        <v>5090</v>
      </c>
      <c r="DP844">
        <v>255</v>
      </c>
      <c r="DQ844" t="s">
        <v>6000</v>
      </c>
      <c r="DR844" s="16" t="s">
        <v>290</v>
      </c>
    </row>
    <row r="845" spans="1:122" x14ac:dyDescent="0.35">
      <c r="A845" s="158" t="s">
        <v>6769</v>
      </c>
      <c r="B845">
        <v>0.125</v>
      </c>
      <c r="C845" t="s">
        <v>6422</v>
      </c>
      <c r="D845" t="s">
        <v>301</v>
      </c>
      <c r="E845" s="21" t="s">
        <v>290</v>
      </c>
      <c r="F845">
        <v>0.40500000000000003</v>
      </c>
      <c r="G845" s="12">
        <v>0.26900000000000002</v>
      </c>
      <c r="H845">
        <v>6.8000000000000005E-2</v>
      </c>
      <c r="I845" t="s">
        <v>6422</v>
      </c>
      <c r="J845">
        <v>1</v>
      </c>
      <c r="K845" s="21" t="s">
        <v>290</v>
      </c>
      <c r="L845" s="1" t="s">
        <v>301</v>
      </c>
      <c r="M845" s="11" t="s">
        <v>290</v>
      </c>
      <c r="N845" s="157" t="s">
        <v>290</v>
      </c>
      <c r="P845"/>
      <c r="Q845"/>
      <c r="R845"/>
      <c r="X845" s="158" t="s">
        <v>6769</v>
      </c>
      <c r="Y845">
        <v>0.125</v>
      </c>
      <c r="Z845" t="s">
        <v>6422</v>
      </c>
      <c r="AA845" t="s">
        <v>301</v>
      </c>
      <c r="AB845" s="21" t="s">
        <v>290</v>
      </c>
      <c r="AC845">
        <v>0.40500000000000003</v>
      </c>
      <c r="AD845" s="12">
        <v>0.26900000000000002</v>
      </c>
      <c r="AE845">
        <v>6.8000000000000005E-2</v>
      </c>
      <c r="AF845" t="s">
        <v>6422</v>
      </c>
      <c r="AG845">
        <v>1</v>
      </c>
      <c r="AH845" s="21" t="s">
        <v>290</v>
      </c>
      <c r="AI845" s="1" t="s">
        <v>301</v>
      </c>
      <c r="AJ845" s="11" t="s">
        <v>290</v>
      </c>
      <c r="AK845" s="157" t="s">
        <v>290</v>
      </c>
      <c r="CC845" s="4"/>
      <c r="CD845" s="51"/>
      <c r="CE845" s="51"/>
      <c r="CF845" s="51"/>
      <c r="CG845" s="51"/>
      <c r="CH845" s="51"/>
      <c r="CI845" s="51"/>
      <c r="CJ845" s="51"/>
      <c r="CK845" s="51"/>
      <c r="CO845" t="s">
        <v>4663</v>
      </c>
      <c r="CP845">
        <v>7.5000000000000009</v>
      </c>
      <c r="CR845" t="s">
        <v>6046</v>
      </c>
      <c r="CS845" s="16" t="s">
        <v>290</v>
      </c>
      <c r="CT845" s="14">
        <v>400</v>
      </c>
      <c r="CU845" s="14">
        <v>5</v>
      </c>
      <c r="CV845" s="11">
        <v>12</v>
      </c>
      <c r="CW845" s="11" t="s">
        <v>301</v>
      </c>
      <c r="CX845" s="103">
        <v>5</v>
      </c>
      <c r="CY845" s="11">
        <v>7</v>
      </c>
      <c r="CZ845" s="42">
        <v>1</v>
      </c>
      <c r="DA845" s="107">
        <v>400</v>
      </c>
      <c r="DB845" s="18">
        <v>11</v>
      </c>
      <c r="DC845" s="18">
        <v>1.5</v>
      </c>
      <c r="DD845" s="18">
        <v>7.3125</v>
      </c>
      <c r="DE845" s="11">
        <v>0.875</v>
      </c>
      <c r="DF845" s="11">
        <v>8</v>
      </c>
      <c r="DG845" s="11">
        <v>1</v>
      </c>
      <c r="DH845" s="11">
        <v>9.25</v>
      </c>
      <c r="DI845" s="42">
        <v>45</v>
      </c>
      <c r="DJ845" s="11">
        <v>90</v>
      </c>
      <c r="DK845" s="43" t="s">
        <v>5170</v>
      </c>
      <c r="DL845" s="90" t="s">
        <v>3796</v>
      </c>
      <c r="DM845" s="18">
        <v>0</v>
      </c>
      <c r="DN845" s="18" t="s">
        <v>6001</v>
      </c>
      <c r="DO845" t="s">
        <v>5093</v>
      </c>
      <c r="DP845">
        <v>33023</v>
      </c>
      <c r="DQ845" t="s">
        <v>6000</v>
      </c>
      <c r="DR845" s="16" t="s">
        <v>290</v>
      </c>
    </row>
    <row r="846" spans="1:122" x14ac:dyDescent="0.35">
      <c r="A846" s="158" t="s">
        <v>919</v>
      </c>
      <c r="B846">
        <v>0.125</v>
      </c>
      <c r="C846">
        <v>80</v>
      </c>
      <c r="D846" t="s">
        <v>301</v>
      </c>
      <c r="E846" s="21" t="s">
        <v>290</v>
      </c>
      <c r="F846">
        <v>0.40500000000000003</v>
      </c>
      <c r="G846" s="12">
        <v>0.21500000000000002</v>
      </c>
      <c r="H846">
        <v>9.5000000000000001E-2</v>
      </c>
      <c r="I846" t="s">
        <v>290</v>
      </c>
      <c r="J846">
        <v>80</v>
      </c>
      <c r="K846" s="21" t="s">
        <v>290</v>
      </c>
      <c r="L846" s="1" t="s">
        <v>301</v>
      </c>
      <c r="M846" t="s">
        <v>290</v>
      </c>
      <c r="N846" s="159" t="s">
        <v>290</v>
      </c>
      <c r="P846"/>
      <c r="Q846"/>
      <c r="R846"/>
      <c r="X846" s="158" t="s">
        <v>919</v>
      </c>
      <c r="Y846">
        <v>0.125</v>
      </c>
      <c r="Z846">
        <v>80</v>
      </c>
      <c r="AA846" t="s">
        <v>301</v>
      </c>
      <c r="AB846" s="21" t="s">
        <v>290</v>
      </c>
      <c r="AC846">
        <v>0.40500000000000003</v>
      </c>
      <c r="AD846" s="12">
        <v>0.21500000000000002</v>
      </c>
      <c r="AE846">
        <v>9.5000000000000001E-2</v>
      </c>
      <c r="AF846" t="s">
        <v>290</v>
      </c>
      <c r="AG846">
        <v>80</v>
      </c>
      <c r="AH846" s="21" t="s">
        <v>290</v>
      </c>
      <c r="AI846" s="1" t="s">
        <v>301</v>
      </c>
      <c r="AJ846" t="s">
        <v>290</v>
      </c>
      <c r="AK846" s="159" t="s">
        <v>290</v>
      </c>
      <c r="CO846" t="s">
        <v>4664</v>
      </c>
      <c r="CP846">
        <v>7.5000000000000009</v>
      </c>
      <c r="CR846" t="s">
        <v>6047</v>
      </c>
      <c r="CS846" s="16" t="s">
        <v>290</v>
      </c>
      <c r="CT846" s="14">
        <v>400</v>
      </c>
      <c r="CU846" s="14">
        <v>6</v>
      </c>
      <c r="CV846" s="11">
        <v>12</v>
      </c>
      <c r="CW846" s="11" t="s">
        <v>301</v>
      </c>
      <c r="CX846" s="103">
        <v>6</v>
      </c>
      <c r="CY846" s="11">
        <v>8.125</v>
      </c>
      <c r="CZ846" s="42">
        <v>1.0625</v>
      </c>
      <c r="DA846" s="107">
        <v>400</v>
      </c>
      <c r="DB846" s="18">
        <v>12.5</v>
      </c>
      <c r="DC846" s="18">
        <v>1.625</v>
      </c>
      <c r="DD846" s="18">
        <v>8.5</v>
      </c>
      <c r="DE846" s="11">
        <v>0.875</v>
      </c>
      <c r="DF846" s="11">
        <v>12</v>
      </c>
      <c r="DG846" s="11">
        <v>1</v>
      </c>
      <c r="DH846" s="11">
        <v>10.625</v>
      </c>
      <c r="DI846" s="42">
        <v>30</v>
      </c>
      <c r="DJ846" s="11">
        <v>115</v>
      </c>
      <c r="DK846" s="43" t="s">
        <v>5172</v>
      </c>
      <c r="DL846" s="90" t="s">
        <v>3796</v>
      </c>
      <c r="DM846" s="18">
        <v>0</v>
      </c>
      <c r="DN846" s="18" t="s">
        <v>6001</v>
      </c>
      <c r="DO846" t="s">
        <v>5078</v>
      </c>
      <c r="DP846">
        <v>1262987</v>
      </c>
      <c r="DQ846" t="s">
        <v>6000</v>
      </c>
      <c r="DR846" s="16" t="s">
        <v>290</v>
      </c>
    </row>
    <row r="847" spans="1:122" x14ac:dyDescent="0.35">
      <c r="A847" s="160" t="s">
        <v>920</v>
      </c>
      <c r="B847" s="4">
        <v>0.125</v>
      </c>
      <c r="C847" s="4" t="s">
        <v>272</v>
      </c>
      <c r="D847" s="4" t="s">
        <v>301</v>
      </c>
      <c r="E847" s="22" t="s">
        <v>290</v>
      </c>
      <c r="F847" s="4">
        <v>0.40500000000000003</v>
      </c>
      <c r="G847" s="3">
        <v>0.21500000000000002</v>
      </c>
      <c r="H847" s="4">
        <v>9.5000000000000001E-2</v>
      </c>
      <c r="I847" s="4" t="s">
        <v>272</v>
      </c>
      <c r="J847" s="4">
        <v>2</v>
      </c>
      <c r="K847" s="22" t="s">
        <v>290</v>
      </c>
      <c r="L847" s="6" t="s">
        <v>301</v>
      </c>
      <c r="M847" s="4" t="s">
        <v>290</v>
      </c>
      <c r="N847" s="161" t="s">
        <v>290</v>
      </c>
      <c r="P847"/>
      <c r="Q847"/>
      <c r="R847"/>
      <c r="X847" s="160" t="s">
        <v>920</v>
      </c>
      <c r="Y847" s="4">
        <v>0.125</v>
      </c>
      <c r="Z847" s="4" t="s">
        <v>272</v>
      </c>
      <c r="AA847" s="4" t="s">
        <v>301</v>
      </c>
      <c r="AB847" s="22" t="s">
        <v>290</v>
      </c>
      <c r="AC847" s="4">
        <v>0.40500000000000003</v>
      </c>
      <c r="AD847" s="3">
        <v>0.21500000000000002</v>
      </c>
      <c r="AE847" s="4">
        <v>9.5000000000000001E-2</v>
      </c>
      <c r="AF847" s="4" t="s">
        <v>272</v>
      </c>
      <c r="AG847" s="4">
        <v>2</v>
      </c>
      <c r="AH847" s="22" t="s">
        <v>290</v>
      </c>
      <c r="AI847" s="6" t="s">
        <v>301</v>
      </c>
      <c r="AJ847" s="4" t="s">
        <v>290</v>
      </c>
      <c r="AK847" s="161" t="s">
        <v>290</v>
      </c>
      <c r="CO847" t="s">
        <v>4665</v>
      </c>
      <c r="CP847">
        <v>7.5000000000000009</v>
      </c>
      <c r="CR847" t="s">
        <v>6048</v>
      </c>
      <c r="CS847" s="16" t="s">
        <v>290</v>
      </c>
      <c r="CT847" s="14">
        <v>400</v>
      </c>
      <c r="CU847" s="14">
        <v>8</v>
      </c>
      <c r="CV847" s="11">
        <v>12</v>
      </c>
      <c r="CW847" s="11" t="s">
        <v>301</v>
      </c>
      <c r="CX847" s="103">
        <v>8</v>
      </c>
      <c r="CY847" s="11">
        <v>10.25</v>
      </c>
      <c r="CZ847" s="42">
        <v>1.125</v>
      </c>
      <c r="DA847" s="107">
        <v>400</v>
      </c>
      <c r="DB847" s="18">
        <v>15</v>
      </c>
      <c r="DC847" s="18">
        <v>1.875</v>
      </c>
      <c r="DD847" s="18">
        <v>10.625</v>
      </c>
      <c r="DE847" s="11">
        <v>1</v>
      </c>
      <c r="DF847" s="11">
        <v>12</v>
      </c>
      <c r="DG847" s="11">
        <v>1.125</v>
      </c>
      <c r="DH847" s="11">
        <v>13</v>
      </c>
      <c r="DI847" s="42">
        <v>30</v>
      </c>
      <c r="DJ847" s="11">
        <v>140</v>
      </c>
      <c r="DK847" s="43" t="s">
        <v>5174</v>
      </c>
      <c r="DL847" s="90" t="s">
        <v>3796</v>
      </c>
      <c r="DM847" s="18">
        <v>0</v>
      </c>
      <c r="DN847" s="18" t="s">
        <v>6001</v>
      </c>
      <c r="DO847" t="s">
        <v>5098</v>
      </c>
      <c r="DP847">
        <v>65535</v>
      </c>
      <c r="DQ847" t="s">
        <v>6000</v>
      </c>
      <c r="DR847" s="16" t="s">
        <v>290</v>
      </c>
    </row>
    <row r="848" spans="1:122" x14ac:dyDescent="0.35">
      <c r="A848" s="156" t="s">
        <v>921</v>
      </c>
      <c r="B848" s="11">
        <v>0.25</v>
      </c>
      <c r="C848" s="11">
        <v>5</v>
      </c>
      <c r="D848" t="s">
        <v>301</v>
      </c>
      <c r="E848" s="21" t="s">
        <v>290</v>
      </c>
      <c r="F848" s="11">
        <v>0.54</v>
      </c>
      <c r="G848" s="12">
        <v>0.44200000000000006</v>
      </c>
      <c r="H848" s="11">
        <v>4.9000000000000002E-2</v>
      </c>
      <c r="I848" s="11" t="s">
        <v>290</v>
      </c>
      <c r="J848" s="11">
        <v>5</v>
      </c>
      <c r="K848" s="21" t="s">
        <v>290</v>
      </c>
      <c r="L848" s="11" t="s">
        <v>301</v>
      </c>
      <c r="M848" t="s">
        <v>290</v>
      </c>
      <c r="N848" s="159" t="s">
        <v>290</v>
      </c>
      <c r="P848"/>
      <c r="Q848"/>
      <c r="R848"/>
      <c r="X848" s="156" t="s">
        <v>921</v>
      </c>
      <c r="Y848" s="11">
        <v>0.25</v>
      </c>
      <c r="Z848" s="11">
        <v>5</v>
      </c>
      <c r="AA848" t="s">
        <v>301</v>
      </c>
      <c r="AB848" s="21" t="s">
        <v>290</v>
      </c>
      <c r="AC848" s="11">
        <v>0.54</v>
      </c>
      <c r="AD848" s="12">
        <v>0.44200000000000006</v>
      </c>
      <c r="AE848" s="11">
        <v>4.9000000000000002E-2</v>
      </c>
      <c r="AF848" s="11" t="s">
        <v>290</v>
      </c>
      <c r="AG848" s="11">
        <v>5</v>
      </c>
      <c r="AH848" s="21" t="s">
        <v>290</v>
      </c>
      <c r="AI848" s="11" t="s">
        <v>301</v>
      </c>
      <c r="AJ848" t="s">
        <v>290</v>
      </c>
      <c r="AK848" s="159" t="s">
        <v>290</v>
      </c>
      <c r="CO848" t="s">
        <v>4666</v>
      </c>
      <c r="CP848">
        <v>7.5000000000000009</v>
      </c>
      <c r="CR848" t="s">
        <v>6049</v>
      </c>
      <c r="CS848" s="16" t="s">
        <v>290</v>
      </c>
      <c r="CT848" s="14">
        <v>400</v>
      </c>
      <c r="CU848" s="14">
        <v>10</v>
      </c>
      <c r="CV848" s="11">
        <v>12</v>
      </c>
      <c r="CW848" s="11" t="s">
        <v>301</v>
      </c>
      <c r="CX848" s="103">
        <v>10</v>
      </c>
      <c r="CY848" s="11">
        <v>12.625</v>
      </c>
      <c r="CZ848" s="42">
        <v>1.3125</v>
      </c>
      <c r="DA848" s="107">
        <v>400</v>
      </c>
      <c r="DB848" s="18">
        <v>17.5</v>
      </c>
      <c r="DC848" s="18">
        <v>2.125</v>
      </c>
      <c r="DD848" s="18">
        <v>12.75</v>
      </c>
      <c r="DE848" s="11">
        <v>1.125</v>
      </c>
      <c r="DF848" s="11">
        <v>16</v>
      </c>
      <c r="DG848" s="11">
        <v>1.25</v>
      </c>
      <c r="DH848" s="11">
        <v>15.25</v>
      </c>
      <c r="DI848" s="42">
        <v>22.5</v>
      </c>
      <c r="DJ848" s="11">
        <v>230</v>
      </c>
      <c r="DK848" s="43" t="s">
        <v>5176</v>
      </c>
      <c r="DL848" s="90" t="s">
        <v>3796</v>
      </c>
      <c r="DM848" s="18">
        <v>0</v>
      </c>
      <c r="DN848" s="18" t="s">
        <v>6001</v>
      </c>
      <c r="DO848" t="s">
        <v>5069</v>
      </c>
      <c r="DP848">
        <v>65280</v>
      </c>
      <c r="DQ848" t="s">
        <v>6000</v>
      </c>
      <c r="DR848" s="16" t="s">
        <v>290</v>
      </c>
    </row>
    <row r="849" spans="1:122" x14ac:dyDescent="0.35">
      <c r="A849" s="156" t="s">
        <v>922</v>
      </c>
      <c r="B849">
        <v>0.25</v>
      </c>
      <c r="C849">
        <v>10</v>
      </c>
      <c r="D849" t="s">
        <v>301</v>
      </c>
      <c r="E849" s="21" t="s">
        <v>290</v>
      </c>
      <c r="F849">
        <v>0.54</v>
      </c>
      <c r="G849" s="12">
        <v>0.41000000000000003</v>
      </c>
      <c r="H849">
        <v>6.5000000000000002E-2</v>
      </c>
      <c r="I849" t="s">
        <v>290</v>
      </c>
      <c r="J849">
        <v>10</v>
      </c>
      <c r="K849" s="21" t="s">
        <v>290</v>
      </c>
      <c r="L849" s="11" t="s">
        <v>301</v>
      </c>
      <c r="M849" t="s">
        <v>290</v>
      </c>
      <c r="N849" s="159" t="s">
        <v>290</v>
      </c>
      <c r="P849"/>
      <c r="Q849"/>
      <c r="R849"/>
      <c r="X849" s="156" t="s">
        <v>922</v>
      </c>
      <c r="Y849">
        <v>0.25</v>
      </c>
      <c r="Z849">
        <v>10</v>
      </c>
      <c r="AA849" t="s">
        <v>301</v>
      </c>
      <c r="AB849" s="21" t="s">
        <v>290</v>
      </c>
      <c r="AC849">
        <v>0.54</v>
      </c>
      <c r="AD849" s="12">
        <v>0.41000000000000003</v>
      </c>
      <c r="AE849">
        <v>6.5000000000000002E-2</v>
      </c>
      <c r="AF849" t="s">
        <v>290</v>
      </c>
      <c r="AG849">
        <v>10</v>
      </c>
      <c r="AH849" s="21" t="s">
        <v>290</v>
      </c>
      <c r="AI849" s="11" t="s">
        <v>301</v>
      </c>
      <c r="AJ849" t="s">
        <v>290</v>
      </c>
      <c r="AK849" s="159" t="s">
        <v>290</v>
      </c>
      <c r="CO849" t="s">
        <v>4667</v>
      </c>
      <c r="CP849">
        <v>7.5000000000000009</v>
      </c>
      <c r="CR849" t="s">
        <v>6050</v>
      </c>
      <c r="CS849" s="16" t="s">
        <v>290</v>
      </c>
      <c r="CT849" s="14">
        <v>400</v>
      </c>
      <c r="CU849" s="14">
        <v>12</v>
      </c>
      <c r="CV849" s="11">
        <v>12</v>
      </c>
      <c r="CW849" s="11" t="s">
        <v>301</v>
      </c>
      <c r="CX849" s="103">
        <v>12</v>
      </c>
      <c r="CY849" s="11">
        <v>14.75</v>
      </c>
      <c r="CZ849" s="42">
        <v>1.375</v>
      </c>
      <c r="DA849" s="107">
        <v>400</v>
      </c>
      <c r="DB849" s="18">
        <v>20.5</v>
      </c>
      <c r="DC849" s="18">
        <v>2.25</v>
      </c>
      <c r="DD849" s="18">
        <v>15</v>
      </c>
      <c r="DE849" s="11">
        <v>1.25</v>
      </c>
      <c r="DF849" s="11">
        <v>16</v>
      </c>
      <c r="DG849" s="11">
        <v>1.375</v>
      </c>
      <c r="DH849" s="11">
        <v>17.75</v>
      </c>
      <c r="DI849" s="42">
        <v>22.5</v>
      </c>
      <c r="DJ849" s="11">
        <v>301</v>
      </c>
      <c r="DK849" s="43" t="s">
        <v>5178</v>
      </c>
      <c r="DL849" s="90" t="s">
        <v>3796</v>
      </c>
      <c r="DM849" s="18">
        <v>0</v>
      </c>
      <c r="DN849" s="18" t="s">
        <v>6001</v>
      </c>
      <c r="DO849" t="s">
        <v>5072</v>
      </c>
      <c r="DP849">
        <v>12800</v>
      </c>
      <c r="DQ849" t="s">
        <v>6000</v>
      </c>
      <c r="DR849" s="16" t="s">
        <v>290</v>
      </c>
    </row>
    <row r="850" spans="1:122" x14ac:dyDescent="0.35">
      <c r="A850" s="158" t="s">
        <v>923</v>
      </c>
      <c r="B850">
        <v>0.25</v>
      </c>
      <c r="C850">
        <v>40</v>
      </c>
      <c r="D850" t="s">
        <v>301</v>
      </c>
      <c r="E850" s="21" t="s">
        <v>290</v>
      </c>
      <c r="F850">
        <v>0.54</v>
      </c>
      <c r="G850" s="12">
        <v>0.36400000000000005</v>
      </c>
      <c r="H850">
        <v>8.7999999999999995E-2</v>
      </c>
      <c r="I850" t="s">
        <v>290</v>
      </c>
      <c r="J850">
        <v>40</v>
      </c>
      <c r="K850" s="21" t="s">
        <v>290</v>
      </c>
      <c r="L850" s="1" t="s">
        <v>301</v>
      </c>
      <c r="M850" t="s">
        <v>290</v>
      </c>
      <c r="N850" s="159" t="s">
        <v>290</v>
      </c>
      <c r="P850"/>
      <c r="Q850"/>
      <c r="R850"/>
      <c r="X850" s="158" t="s">
        <v>923</v>
      </c>
      <c r="Y850">
        <v>0.25</v>
      </c>
      <c r="Z850">
        <v>40</v>
      </c>
      <c r="AA850" t="s">
        <v>301</v>
      </c>
      <c r="AB850" s="21" t="s">
        <v>290</v>
      </c>
      <c r="AC850">
        <v>0.54</v>
      </c>
      <c r="AD850" s="12">
        <v>0.36400000000000005</v>
      </c>
      <c r="AE850">
        <v>8.7999999999999995E-2</v>
      </c>
      <c r="AF850" t="s">
        <v>290</v>
      </c>
      <c r="AG850">
        <v>40</v>
      </c>
      <c r="AH850" s="21" t="s">
        <v>290</v>
      </c>
      <c r="AI850" s="1" t="s">
        <v>301</v>
      </c>
      <c r="AJ850" t="s">
        <v>290</v>
      </c>
      <c r="AK850" s="159" t="s">
        <v>290</v>
      </c>
      <c r="CO850" t="s">
        <v>4668</v>
      </c>
      <c r="CP850">
        <v>8.129999999999999</v>
      </c>
      <c r="CR850" t="s">
        <v>6051</v>
      </c>
      <c r="CS850" s="16" t="s">
        <v>290</v>
      </c>
      <c r="CT850" s="45">
        <v>400</v>
      </c>
      <c r="CU850" s="45">
        <v>14</v>
      </c>
      <c r="CV850" s="48">
        <v>12</v>
      </c>
      <c r="CW850" s="48" t="s">
        <v>301</v>
      </c>
      <c r="CX850" s="104">
        <v>14</v>
      </c>
      <c r="CY850" s="48">
        <v>16.75</v>
      </c>
      <c r="CZ850" s="46">
        <v>1.375</v>
      </c>
      <c r="DA850" s="107">
        <v>400</v>
      </c>
      <c r="DB850" s="47">
        <v>23</v>
      </c>
      <c r="DC850" s="47">
        <v>2.375</v>
      </c>
      <c r="DD850" s="47">
        <v>16.25</v>
      </c>
      <c r="DE850" s="48">
        <v>1.25</v>
      </c>
      <c r="DF850" s="48">
        <v>20</v>
      </c>
      <c r="DG850" s="48">
        <v>1.375</v>
      </c>
      <c r="DH850" s="48">
        <v>20.25</v>
      </c>
      <c r="DI850" s="46">
        <v>18</v>
      </c>
      <c r="DJ850" s="48">
        <v>336</v>
      </c>
      <c r="DK850" s="43" t="s">
        <v>5180</v>
      </c>
      <c r="DL850" s="90" t="s">
        <v>3796</v>
      </c>
      <c r="DM850" s="18">
        <v>0</v>
      </c>
      <c r="DN850" s="18" t="s">
        <v>6001</v>
      </c>
      <c r="DO850" t="s">
        <v>5105</v>
      </c>
      <c r="DP850">
        <v>16711680</v>
      </c>
      <c r="DQ850" t="s">
        <v>6000</v>
      </c>
      <c r="DR850" s="16" t="s">
        <v>290</v>
      </c>
    </row>
    <row r="851" spans="1:122" x14ac:dyDescent="0.35">
      <c r="A851" s="158" t="s">
        <v>6770</v>
      </c>
      <c r="B851">
        <v>0.25</v>
      </c>
      <c r="C851" t="s">
        <v>6422</v>
      </c>
      <c r="D851" t="s">
        <v>301</v>
      </c>
      <c r="E851" s="21" t="s">
        <v>290</v>
      </c>
      <c r="F851">
        <v>0.54</v>
      </c>
      <c r="G851" s="12">
        <v>0.36400000000000005</v>
      </c>
      <c r="H851">
        <v>8.7999999999999995E-2</v>
      </c>
      <c r="I851" t="s">
        <v>6422</v>
      </c>
      <c r="J851">
        <v>1</v>
      </c>
      <c r="K851" s="21" t="s">
        <v>290</v>
      </c>
      <c r="L851" s="1" t="s">
        <v>301</v>
      </c>
      <c r="M851" t="s">
        <v>290</v>
      </c>
      <c r="N851" s="159" t="s">
        <v>290</v>
      </c>
      <c r="P851"/>
      <c r="Q851"/>
      <c r="R851"/>
      <c r="X851" s="158" t="s">
        <v>6770</v>
      </c>
      <c r="Y851">
        <v>0.25</v>
      </c>
      <c r="Z851" t="s">
        <v>6422</v>
      </c>
      <c r="AA851" t="s">
        <v>301</v>
      </c>
      <c r="AB851" s="21" t="s">
        <v>290</v>
      </c>
      <c r="AC851">
        <v>0.54</v>
      </c>
      <c r="AD851" s="12">
        <v>0.36400000000000005</v>
      </c>
      <c r="AE851">
        <v>8.7999999999999995E-2</v>
      </c>
      <c r="AF851" t="s">
        <v>6422</v>
      </c>
      <c r="AG851">
        <v>1</v>
      </c>
      <c r="AH851" s="21" t="s">
        <v>290</v>
      </c>
      <c r="AI851" s="1" t="s">
        <v>301</v>
      </c>
      <c r="AJ851" t="s">
        <v>290</v>
      </c>
      <c r="AK851" s="159" t="s">
        <v>290</v>
      </c>
      <c r="CO851" t="s">
        <v>4669</v>
      </c>
      <c r="CP851">
        <v>8.129999999999999</v>
      </c>
      <c r="CR851" t="s">
        <v>6052</v>
      </c>
      <c r="CS851" s="16" t="s">
        <v>290</v>
      </c>
      <c r="CT851" s="14">
        <v>400</v>
      </c>
      <c r="CU851" s="14">
        <v>14</v>
      </c>
      <c r="CV851" s="98">
        <v>14</v>
      </c>
      <c r="CW851" s="98" t="s">
        <v>301</v>
      </c>
      <c r="CX851" s="103">
        <v>14</v>
      </c>
      <c r="CY851" s="11">
        <v>16.75</v>
      </c>
      <c r="CZ851" s="42">
        <v>1.375</v>
      </c>
      <c r="DA851" s="107">
        <v>400</v>
      </c>
      <c r="DB851" s="18">
        <v>23</v>
      </c>
      <c r="DC851" s="18">
        <v>2.375</v>
      </c>
      <c r="DD851" s="18">
        <v>16.25</v>
      </c>
      <c r="DE851" s="11">
        <v>1.25</v>
      </c>
      <c r="DF851" s="11">
        <v>20</v>
      </c>
      <c r="DG851" s="11">
        <v>1.375</v>
      </c>
      <c r="DH851" s="11">
        <v>20.25</v>
      </c>
      <c r="DI851" s="42">
        <v>18</v>
      </c>
      <c r="DJ851" s="11" t="s">
        <v>174</v>
      </c>
      <c r="DK851" s="43" t="s">
        <v>5180</v>
      </c>
      <c r="DL851" s="90" t="s">
        <v>3796</v>
      </c>
      <c r="DM851" s="18">
        <v>0</v>
      </c>
      <c r="DN851" s="18" t="s">
        <v>6001</v>
      </c>
      <c r="DO851" t="s">
        <v>5105</v>
      </c>
      <c r="DP851">
        <v>16711680</v>
      </c>
      <c r="DQ851" t="s">
        <v>6000</v>
      </c>
      <c r="DR851" s="16" t="s">
        <v>290</v>
      </c>
    </row>
    <row r="852" spans="1:122" x14ac:dyDescent="0.35">
      <c r="A852" s="158" t="s">
        <v>924</v>
      </c>
      <c r="B852">
        <v>0.25</v>
      </c>
      <c r="C852">
        <v>80</v>
      </c>
      <c r="D852" t="s">
        <v>301</v>
      </c>
      <c r="E852" s="21" t="s">
        <v>290</v>
      </c>
      <c r="F852">
        <v>0.54</v>
      </c>
      <c r="G852" s="12">
        <v>0.30200000000000005</v>
      </c>
      <c r="H852">
        <v>0.11899999999999999</v>
      </c>
      <c r="I852" t="s">
        <v>290</v>
      </c>
      <c r="J852">
        <v>80</v>
      </c>
      <c r="K852" s="21" t="s">
        <v>290</v>
      </c>
      <c r="L852" s="1" t="s">
        <v>301</v>
      </c>
      <c r="M852" t="s">
        <v>290</v>
      </c>
      <c r="N852" s="159" t="s">
        <v>290</v>
      </c>
      <c r="P852"/>
      <c r="Q852"/>
      <c r="R852"/>
      <c r="X852" s="158" t="s">
        <v>924</v>
      </c>
      <c r="Y852">
        <v>0.25</v>
      </c>
      <c r="Z852">
        <v>80</v>
      </c>
      <c r="AA852" t="s">
        <v>301</v>
      </c>
      <c r="AB852" s="21" t="s">
        <v>290</v>
      </c>
      <c r="AC852">
        <v>0.54</v>
      </c>
      <c r="AD852" s="12">
        <v>0.30200000000000005</v>
      </c>
      <c r="AE852">
        <v>0.11899999999999999</v>
      </c>
      <c r="AF852" t="s">
        <v>290</v>
      </c>
      <c r="AG852">
        <v>80</v>
      </c>
      <c r="AH852" s="21" t="s">
        <v>290</v>
      </c>
      <c r="AI852" s="1" t="s">
        <v>301</v>
      </c>
      <c r="AJ852" t="s">
        <v>290</v>
      </c>
      <c r="AK852" s="159" t="s">
        <v>290</v>
      </c>
      <c r="CO852" t="s">
        <v>4670</v>
      </c>
      <c r="CP852">
        <v>8.129999999999999</v>
      </c>
      <c r="CR852" t="s">
        <v>6053</v>
      </c>
      <c r="CS852" s="16" t="s">
        <v>290</v>
      </c>
      <c r="CT852" s="14">
        <v>400</v>
      </c>
      <c r="CU852" s="14">
        <v>14</v>
      </c>
      <c r="CV852" s="98">
        <v>16</v>
      </c>
      <c r="CW852" s="98" t="s">
        <v>301</v>
      </c>
      <c r="CX852" s="103">
        <v>14</v>
      </c>
      <c r="CY852" s="11">
        <v>16.75</v>
      </c>
      <c r="CZ852" s="42">
        <v>1.375</v>
      </c>
      <c r="DA852" s="107">
        <v>400</v>
      </c>
      <c r="DB852" s="18">
        <v>23</v>
      </c>
      <c r="DC852" s="18">
        <v>2.375</v>
      </c>
      <c r="DD852" s="18">
        <v>16.25</v>
      </c>
      <c r="DE852" s="11">
        <v>1.25</v>
      </c>
      <c r="DF852" s="11">
        <v>20</v>
      </c>
      <c r="DG852" s="11">
        <v>1.375</v>
      </c>
      <c r="DH852" s="11">
        <v>20.25</v>
      </c>
      <c r="DI852" s="42">
        <v>18</v>
      </c>
      <c r="DJ852" s="11" t="s">
        <v>174</v>
      </c>
      <c r="DK852" s="43" t="s">
        <v>5180</v>
      </c>
      <c r="DL852" s="90" t="s">
        <v>3796</v>
      </c>
      <c r="DM852" s="18">
        <v>0</v>
      </c>
      <c r="DN852" s="18" t="s">
        <v>6001</v>
      </c>
      <c r="DO852" t="s">
        <v>5105</v>
      </c>
      <c r="DP852">
        <v>16711680</v>
      </c>
      <c r="DQ852" t="s">
        <v>6000</v>
      </c>
      <c r="DR852" s="16" t="s">
        <v>290</v>
      </c>
    </row>
    <row r="853" spans="1:122" x14ac:dyDescent="0.35">
      <c r="A853" s="160" t="s">
        <v>925</v>
      </c>
      <c r="B853" s="4">
        <v>0.25</v>
      </c>
      <c r="C853" s="4" t="s">
        <v>272</v>
      </c>
      <c r="D853" s="4" t="s">
        <v>301</v>
      </c>
      <c r="E853" s="22" t="s">
        <v>290</v>
      </c>
      <c r="F853" s="4">
        <v>0.54</v>
      </c>
      <c r="G853" s="3">
        <v>0.30200000000000005</v>
      </c>
      <c r="H853" s="4">
        <v>0.11899999999999999</v>
      </c>
      <c r="I853" s="4" t="s">
        <v>272</v>
      </c>
      <c r="J853" s="4">
        <v>2</v>
      </c>
      <c r="K853" s="22" t="s">
        <v>290</v>
      </c>
      <c r="L853" s="6" t="s">
        <v>301</v>
      </c>
      <c r="M853" s="4" t="s">
        <v>290</v>
      </c>
      <c r="N853" s="161" t="s">
        <v>290</v>
      </c>
      <c r="P853"/>
      <c r="Q853"/>
      <c r="R853"/>
      <c r="X853" s="160" t="s">
        <v>925</v>
      </c>
      <c r="Y853" s="4">
        <v>0.25</v>
      </c>
      <c r="Z853" s="4" t="s">
        <v>272</v>
      </c>
      <c r="AA853" s="4" t="s">
        <v>301</v>
      </c>
      <c r="AB853" s="22" t="s">
        <v>290</v>
      </c>
      <c r="AC853" s="4">
        <v>0.54</v>
      </c>
      <c r="AD853" s="3">
        <v>0.30200000000000005</v>
      </c>
      <c r="AE853" s="4">
        <v>0.11899999999999999</v>
      </c>
      <c r="AF853" s="4" t="s">
        <v>272</v>
      </c>
      <c r="AG853" s="4">
        <v>2</v>
      </c>
      <c r="AH853" s="22" t="s">
        <v>290</v>
      </c>
      <c r="AI853" s="6" t="s">
        <v>301</v>
      </c>
      <c r="AJ853" s="4" t="s">
        <v>290</v>
      </c>
      <c r="AK853" s="161" t="s">
        <v>290</v>
      </c>
      <c r="CO853" t="s">
        <v>4671</v>
      </c>
      <c r="CP853">
        <v>8.129999999999999</v>
      </c>
      <c r="CR853" t="s">
        <v>6054</v>
      </c>
      <c r="CS853" s="16" t="s">
        <v>290</v>
      </c>
      <c r="CT853" s="14">
        <v>400</v>
      </c>
      <c r="CU853" s="14">
        <v>14</v>
      </c>
      <c r="CV853" s="98">
        <v>18</v>
      </c>
      <c r="CW853" s="98" t="s">
        <v>301</v>
      </c>
      <c r="CX853" s="103">
        <v>14</v>
      </c>
      <c r="CY853" s="11">
        <v>16.75</v>
      </c>
      <c r="CZ853" s="42">
        <v>1.375</v>
      </c>
      <c r="DA853" s="107">
        <v>400</v>
      </c>
      <c r="DB853" s="18">
        <v>23</v>
      </c>
      <c r="DC853" s="18">
        <v>2.375</v>
      </c>
      <c r="DD853" s="18">
        <v>16.25</v>
      </c>
      <c r="DE853" s="11">
        <v>1.25</v>
      </c>
      <c r="DF853" s="11">
        <v>20</v>
      </c>
      <c r="DG853" s="11">
        <v>1.375</v>
      </c>
      <c r="DH853" s="11">
        <v>20.25</v>
      </c>
      <c r="DI853" s="42">
        <v>18</v>
      </c>
      <c r="DJ853" s="11" t="s">
        <v>174</v>
      </c>
      <c r="DK853" s="43" t="s">
        <v>5180</v>
      </c>
      <c r="DL853" s="90" t="s">
        <v>3796</v>
      </c>
      <c r="DM853" s="18">
        <v>0</v>
      </c>
      <c r="DN853" s="18" t="s">
        <v>6001</v>
      </c>
      <c r="DO853" t="s">
        <v>5105</v>
      </c>
      <c r="DP853">
        <v>16711680</v>
      </c>
      <c r="DQ853" t="s">
        <v>6000</v>
      </c>
      <c r="DR853" s="16" t="s">
        <v>290</v>
      </c>
    </row>
    <row r="854" spans="1:122" x14ac:dyDescent="0.35">
      <c r="A854" s="156" t="s">
        <v>926</v>
      </c>
      <c r="B854" s="11">
        <v>0.37500000000000006</v>
      </c>
      <c r="C854" s="11">
        <v>5</v>
      </c>
      <c r="D854" t="s">
        <v>301</v>
      </c>
      <c r="E854" s="21" t="s">
        <v>290</v>
      </c>
      <c r="F854" s="11">
        <v>0.67500000000000004</v>
      </c>
      <c r="G854" s="12">
        <v>0.57700000000000007</v>
      </c>
      <c r="H854" s="11">
        <v>4.9000000000000002E-2</v>
      </c>
      <c r="I854" s="11" t="s">
        <v>290</v>
      </c>
      <c r="J854" s="11">
        <v>5</v>
      </c>
      <c r="K854" s="21" t="s">
        <v>290</v>
      </c>
      <c r="L854" s="11" t="s">
        <v>301</v>
      </c>
      <c r="M854" t="s">
        <v>290</v>
      </c>
      <c r="N854" s="159" t="s">
        <v>290</v>
      </c>
      <c r="P854"/>
      <c r="Q854"/>
      <c r="R854"/>
      <c r="X854" s="156" t="s">
        <v>926</v>
      </c>
      <c r="Y854" s="11">
        <v>0.37500000000000006</v>
      </c>
      <c r="Z854" s="11">
        <v>5</v>
      </c>
      <c r="AA854" t="s">
        <v>301</v>
      </c>
      <c r="AB854" s="21" t="s">
        <v>290</v>
      </c>
      <c r="AC854" s="11">
        <v>0.67500000000000004</v>
      </c>
      <c r="AD854" s="12">
        <v>0.57700000000000007</v>
      </c>
      <c r="AE854" s="11">
        <v>4.9000000000000002E-2</v>
      </c>
      <c r="AF854" s="11" t="s">
        <v>290</v>
      </c>
      <c r="AG854" s="11">
        <v>5</v>
      </c>
      <c r="AH854" s="21" t="s">
        <v>290</v>
      </c>
      <c r="AI854" s="11" t="s">
        <v>301</v>
      </c>
      <c r="AJ854" t="s">
        <v>290</v>
      </c>
      <c r="AK854" s="159" t="s">
        <v>290</v>
      </c>
      <c r="CO854" t="s">
        <v>4672</v>
      </c>
      <c r="CP854">
        <v>8.129999999999999</v>
      </c>
      <c r="CR854" t="s">
        <v>6055</v>
      </c>
      <c r="CS854" s="16" t="s">
        <v>290</v>
      </c>
      <c r="CT854" s="49">
        <v>400</v>
      </c>
      <c r="CU854" s="49">
        <v>14</v>
      </c>
      <c r="CV854" s="99">
        <v>20</v>
      </c>
      <c r="CW854" s="99" t="s">
        <v>301</v>
      </c>
      <c r="CX854" s="105">
        <v>14</v>
      </c>
      <c r="CY854" s="2">
        <v>16.75</v>
      </c>
      <c r="CZ854" s="50">
        <v>1.375</v>
      </c>
      <c r="DA854" s="107">
        <v>400</v>
      </c>
      <c r="DB854" s="51">
        <v>23</v>
      </c>
      <c r="DC854" s="51">
        <v>2.375</v>
      </c>
      <c r="DD854" s="51">
        <v>16.25</v>
      </c>
      <c r="DE854" s="2">
        <v>1.25</v>
      </c>
      <c r="DF854" s="2">
        <v>20</v>
      </c>
      <c r="DG854" s="2">
        <v>1.375</v>
      </c>
      <c r="DH854" s="2">
        <v>20.25</v>
      </c>
      <c r="DI854" s="50">
        <v>18</v>
      </c>
      <c r="DJ854" s="2" t="s">
        <v>174</v>
      </c>
      <c r="DK854" s="43" t="s">
        <v>5180</v>
      </c>
      <c r="DL854" s="90" t="s">
        <v>3796</v>
      </c>
      <c r="DM854" s="18">
        <v>0</v>
      </c>
      <c r="DN854" s="18" t="s">
        <v>6001</v>
      </c>
      <c r="DO854" t="s">
        <v>5105</v>
      </c>
      <c r="DP854">
        <v>16711680</v>
      </c>
      <c r="DQ854" t="s">
        <v>6000</v>
      </c>
      <c r="DR854" s="16" t="s">
        <v>290</v>
      </c>
    </row>
    <row r="855" spans="1:122" x14ac:dyDescent="0.35">
      <c r="A855" s="156" t="s">
        <v>927</v>
      </c>
      <c r="B855">
        <v>0.37500000000000006</v>
      </c>
      <c r="C855">
        <v>10</v>
      </c>
      <c r="D855" t="s">
        <v>301</v>
      </c>
      <c r="E855" s="21" t="s">
        <v>290</v>
      </c>
      <c r="F855">
        <v>0.67500000000000004</v>
      </c>
      <c r="G855" s="12">
        <v>0.54500000000000004</v>
      </c>
      <c r="H855">
        <v>6.5000000000000002E-2</v>
      </c>
      <c r="I855" t="s">
        <v>290</v>
      </c>
      <c r="J855">
        <v>10</v>
      </c>
      <c r="K855" s="21" t="s">
        <v>290</v>
      </c>
      <c r="L855" s="11" t="s">
        <v>301</v>
      </c>
      <c r="M855" t="s">
        <v>290</v>
      </c>
      <c r="N855" s="159" t="s">
        <v>290</v>
      </c>
      <c r="P855"/>
      <c r="Q855"/>
      <c r="R855"/>
      <c r="X855" s="156" t="s">
        <v>927</v>
      </c>
      <c r="Y855">
        <v>0.37500000000000006</v>
      </c>
      <c r="Z855">
        <v>10</v>
      </c>
      <c r="AA855" t="s">
        <v>301</v>
      </c>
      <c r="AB855" s="21" t="s">
        <v>290</v>
      </c>
      <c r="AC855">
        <v>0.67500000000000004</v>
      </c>
      <c r="AD855" s="12">
        <v>0.54500000000000004</v>
      </c>
      <c r="AE855">
        <v>6.5000000000000002E-2</v>
      </c>
      <c r="AF855" t="s">
        <v>290</v>
      </c>
      <c r="AG855">
        <v>10</v>
      </c>
      <c r="AH855" s="21" t="s">
        <v>290</v>
      </c>
      <c r="AI855" s="11" t="s">
        <v>301</v>
      </c>
      <c r="AJ855" t="s">
        <v>290</v>
      </c>
      <c r="AK855" s="159" t="s">
        <v>290</v>
      </c>
      <c r="CO855" t="s">
        <v>4673</v>
      </c>
      <c r="CP855">
        <v>8.129999999999999</v>
      </c>
      <c r="CR855" t="s">
        <v>6056</v>
      </c>
      <c r="CS855" s="16" t="s">
        <v>290</v>
      </c>
      <c r="CT855" s="14">
        <v>400</v>
      </c>
      <c r="CU855" s="14">
        <v>16</v>
      </c>
      <c r="CV855" s="11">
        <v>12</v>
      </c>
      <c r="CW855" s="11" t="s">
        <v>301</v>
      </c>
      <c r="CX855" s="103">
        <v>16</v>
      </c>
      <c r="CY855" s="11">
        <v>19</v>
      </c>
      <c r="CZ855" s="42">
        <v>1.5</v>
      </c>
      <c r="DA855" s="107">
        <v>400</v>
      </c>
      <c r="DB855" s="18">
        <v>25.5</v>
      </c>
      <c r="DC855" s="18">
        <v>2.5</v>
      </c>
      <c r="DD855" s="18">
        <v>18.5</v>
      </c>
      <c r="DE855" s="11">
        <v>1.375</v>
      </c>
      <c r="DF855" s="11">
        <v>20</v>
      </c>
      <c r="DG855" s="11">
        <v>1.5</v>
      </c>
      <c r="DH855" s="11">
        <v>22.5</v>
      </c>
      <c r="DI855" s="42">
        <v>18</v>
      </c>
      <c r="DJ855" s="11">
        <v>416</v>
      </c>
      <c r="DK855" s="43" t="s">
        <v>5186</v>
      </c>
      <c r="DL855" s="90" t="s">
        <v>3796</v>
      </c>
      <c r="DM855" s="18">
        <v>0</v>
      </c>
      <c r="DN855" s="18" t="s">
        <v>6001</v>
      </c>
      <c r="DO855" t="s">
        <v>5108</v>
      </c>
      <c r="DP855">
        <v>16776960</v>
      </c>
      <c r="DQ855" t="s">
        <v>6000</v>
      </c>
      <c r="DR855" s="16" t="s">
        <v>290</v>
      </c>
    </row>
    <row r="856" spans="1:122" x14ac:dyDescent="0.35">
      <c r="A856" s="158" t="s">
        <v>928</v>
      </c>
      <c r="B856">
        <v>0.37500000000000006</v>
      </c>
      <c r="C856">
        <v>40</v>
      </c>
      <c r="D856" t="s">
        <v>301</v>
      </c>
      <c r="E856" s="21" t="s">
        <v>290</v>
      </c>
      <c r="F856">
        <v>0.67500000000000004</v>
      </c>
      <c r="G856" s="12">
        <v>0.49300000000000005</v>
      </c>
      <c r="H856">
        <v>9.0999999999999998E-2</v>
      </c>
      <c r="I856" t="s">
        <v>290</v>
      </c>
      <c r="J856">
        <v>40</v>
      </c>
      <c r="K856" s="21" t="s">
        <v>290</v>
      </c>
      <c r="L856" s="1" t="s">
        <v>301</v>
      </c>
      <c r="M856" t="s">
        <v>290</v>
      </c>
      <c r="N856" s="159" t="s">
        <v>290</v>
      </c>
      <c r="P856"/>
      <c r="Q856"/>
      <c r="R856"/>
      <c r="X856" s="158" t="s">
        <v>928</v>
      </c>
      <c r="Y856">
        <v>0.37500000000000006</v>
      </c>
      <c r="Z856">
        <v>40</v>
      </c>
      <c r="AA856" t="s">
        <v>301</v>
      </c>
      <c r="AB856" s="21" t="s">
        <v>290</v>
      </c>
      <c r="AC856">
        <v>0.67500000000000004</v>
      </c>
      <c r="AD856" s="12">
        <v>0.49300000000000005</v>
      </c>
      <c r="AE856">
        <v>9.0999999999999998E-2</v>
      </c>
      <c r="AF856" t="s">
        <v>290</v>
      </c>
      <c r="AG856">
        <v>40</v>
      </c>
      <c r="AH856" s="21" t="s">
        <v>290</v>
      </c>
      <c r="AI856" s="1" t="s">
        <v>301</v>
      </c>
      <c r="AJ856" t="s">
        <v>290</v>
      </c>
      <c r="AK856" s="159" t="s">
        <v>290</v>
      </c>
      <c r="CO856" t="s">
        <v>4674</v>
      </c>
      <c r="CP856">
        <v>8.129999999999999</v>
      </c>
      <c r="CR856" t="s">
        <v>6057</v>
      </c>
      <c r="CS856" s="16" t="s">
        <v>290</v>
      </c>
      <c r="CT856" s="14">
        <v>400</v>
      </c>
      <c r="CU856" s="14">
        <v>16</v>
      </c>
      <c r="CV856" s="98">
        <v>14</v>
      </c>
      <c r="CW856" s="98" t="s">
        <v>301</v>
      </c>
      <c r="CX856" s="103">
        <v>16</v>
      </c>
      <c r="CY856" s="11">
        <v>19</v>
      </c>
      <c r="CZ856" s="42">
        <v>1.5</v>
      </c>
      <c r="DA856" s="107">
        <v>400</v>
      </c>
      <c r="DB856" s="18">
        <v>25.5</v>
      </c>
      <c r="DC856" s="18">
        <v>2.5</v>
      </c>
      <c r="DD856" s="18">
        <v>18.5</v>
      </c>
      <c r="DE856" s="11">
        <v>1.375</v>
      </c>
      <c r="DF856" s="11">
        <v>20</v>
      </c>
      <c r="DG856" s="11">
        <v>1.5</v>
      </c>
      <c r="DH856" s="11">
        <v>22.5</v>
      </c>
      <c r="DI856" s="42">
        <v>18</v>
      </c>
      <c r="DJ856" s="11" t="s">
        <v>174</v>
      </c>
      <c r="DK856" s="43" t="s">
        <v>5186</v>
      </c>
      <c r="DL856" s="90" t="s">
        <v>3796</v>
      </c>
      <c r="DM856" s="18">
        <v>0</v>
      </c>
      <c r="DN856" s="18" t="s">
        <v>6001</v>
      </c>
      <c r="DO856" t="s">
        <v>5108</v>
      </c>
      <c r="DP856">
        <v>16776960</v>
      </c>
      <c r="DQ856" t="s">
        <v>6000</v>
      </c>
      <c r="DR856" s="16" t="s">
        <v>290</v>
      </c>
    </row>
    <row r="857" spans="1:122" x14ac:dyDescent="0.35">
      <c r="A857" s="158" t="s">
        <v>6771</v>
      </c>
      <c r="B857">
        <v>0.37500000000000006</v>
      </c>
      <c r="C857" t="s">
        <v>6422</v>
      </c>
      <c r="D857" t="s">
        <v>301</v>
      </c>
      <c r="E857" s="21" t="s">
        <v>290</v>
      </c>
      <c r="F857">
        <v>0.67500000000000004</v>
      </c>
      <c r="G857" s="12">
        <v>0.49300000000000005</v>
      </c>
      <c r="H857">
        <v>9.0999999999999998E-2</v>
      </c>
      <c r="I857" t="s">
        <v>6422</v>
      </c>
      <c r="J857">
        <v>1</v>
      </c>
      <c r="K857" s="21" t="s">
        <v>290</v>
      </c>
      <c r="L857" s="1" t="s">
        <v>301</v>
      </c>
      <c r="M857" t="s">
        <v>290</v>
      </c>
      <c r="N857" s="159" t="s">
        <v>290</v>
      </c>
      <c r="P857"/>
      <c r="Q857"/>
      <c r="R857"/>
      <c r="X857" s="158" t="s">
        <v>6771</v>
      </c>
      <c r="Y857">
        <v>0.37500000000000006</v>
      </c>
      <c r="Z857" t="s">
        <v>6422</v>
      </c>
      <c r="AA857" t="s">
        <v>301</v>
      </c>
      <c r="AB857" s="21" t="s">
        <v>290</v>
      </c>
      <c r="AC857">
        <v>0.67500000000000004</v>
      </c>
      <c r="AD857" s="12">
        <v>0.49300000000000005</v>
      </c>
      <c r="AE857">
        <v>9.0999999999999998E-2</v>
      </c>
      <c r="AF857" t="s">
        <v>6422</v>
      </c>
      <c r="AG857">
        <v>1</v>
      </c>
      <c r="AH857" s="21" t="s">
        <v>290</v>
      </c>
      <c r="AI857" s="1" t="s">
        <v>301</v>
      </c>
      <c r="AJ857" t="s">
        <v>290</v>
      </c>
      <c r="AK857" s="159" t="s">
        <v>290</v>
      </c>
      <c r="CO857" t="s">
        <v>4675</v>
      </c>
      <c r="CP857">
        <v>8.129999999999999</v>
      </c>
      <c r="CR857" t="s">
        <v>6058</v>
      </c>
      <c r="CS857" s="16" t="s">
        <v>290</v>
      </c>
      <c r="CT857" s="14">
        <v>400</v>
      </c>
      <c r="CU857" s="14">
        <v>16</v>
      </c>
      <c r="CV857" s="98">
        <v>16</v>
      </c>
      <c r="CW857" s="98" t="s">
        <v>301</v>
      </c>
      <c r="CX857" s="103">
        <v>16</v>
      </c>
      <c r="CY857" s="11">
        <v>19</v>
      </c>
      <c r="CZ857" s="42">
        <v>1.5</v>
      </c>
      <c r="DA857" s="107">
        <v>400</v>
      </c>
      <c r="DB857" s="18">
        <v>25.5</v>
      </c>
      <c r="DC857" s="18">
        <v>2.5</v>
      </c>
      <c r="DD857" s="18">
        <v>18.5</v>
      </c>
      <c r="DE857" s="11">
        <v>1.375</v>
      </c>
      <c r="DF857" s="11">
        <v>20</v>
      </c>
      <c r="DG857" s="11">
        <v>1.5</v>
      </c>
      <c r="DH857" s="11">
        <v>22.5</v>
      </c>
      <c r="DI857" s="42">
        <v>18</v>
      </c>
      <c r="DJ857" s="11" t="s">
        <v>174</v>
      </c>
      <c r="DK857" s="43" t="s">
        <v>5186</v>
      </c>
      <c r="DL857" s="90" t="s">
        <v>3796</v>
      </c>
      <c r="DM857" s="18">
        <v>0</v>
      </c>
      <c r="DN857" s="18" t="s">
        <v>6001</v>
      </c>
      <c r="DO857" t="s">
        <v>5108</v>
      </c>
      <c r="DP857">
        <v>16776960</v>
      </c>
      <c r="DQ857" t="s">
        <v>6000</v>
      </c>
      <c r="DR857" s="16" t="s">
        <v>290</v>
      </c>
    </row>
    <row r="858" spans="1:122" x14ac:dyDescent="0.35">
      <c r="A858" s="158" t="s">
        <v>929</v>
      </c>
      <c r="B858">
        <v>0.37500000000000006</v>
      </c>
      <c r="C858">
        <v>80</v>
      </c>
      <c r="D858" t="s">
        <v>301</v>
      </c>
      <c r="E858" s="21" t="s">
        <v>290</v>
      </c>
      <c r="F858">
        <v>0.67500000000000004</v>
      </c>
      <c r="G858" s="12">
        <v>0.42300000000000004</v>
      </c>
      <c r="H858">
        <v>0.126</v>
      </c>
      <c r="I858" t="s">
        <v>290</v>
      </c>
      <c r="J858">
        <v>80</v>
      </c>
      <c r="K858" s="21" t="s">
        <v>290</v>
      </c>
      <c r="L858" s="1" t="s">
        <v>301</v>
      </c>
      <c r="M858" t="s">
        <v>290</v>
      </c>
      <c r="N858" s="159" t="s">
        <v>290</v>
      </c>
      <c r="P858"/>
      <c r="Q858"/>
      <c r="R858"/>
      <c r="X858" s="158" t="s">
        <v>929</v>
      </c>
      <c r="Y858">
        <v>0.37500000000000006</v>
      </c>
      <c r="Z858">
        <v>80</v>
      </c>
      <c r="AA858" t="s">
        <v>301</v>
      </c>
      <c r="AB858" s="21" t="s">
        <v>290</v>
      </c>
      <c r="AC858">
        <v>0.67500000000000004</v>
      </c>
      <c r="AD858" s="12">
        <v>0.42300000000000004</v>
      </c>
      <c r="AE858">
        <v>0.126</v>
      </c>
      <c r="AF858" t="s">
        <v>290</v>
      </c>
      <c r="AG858">
        <v>80</v>
      </c>
      <c r="AH858" s="21" t="s">
        <v>290</v>
      </c>
      <c r="AI858" s="1" t="s">
        <v>301</v>
      </c>
      <c r="AJ858" t="s">
        <v>290</v>
      </c>
      <c r="AK858" s="159" t="s">
        <v>290</v>
      </c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51"/>
      <c r="CO858" t="s">
        <v>4676</v>
      </c>
      <c r="CP858">
        <v>8.129999999999999</v>
      </c>
      <c r="CR858" t="s">
        <v>6059</v>
      </c>
      <c r="CS858" s="16" t="s">
        <v>290</v>
      </c>
      <c r="CT858" s="14">
        <v>400</v>
      </c>
      <c r="CU858" s="14">
        <v>16</v>
      </c>
      <c r="CV858" s="98">
        <v>18</v>
      </c>
      <c r="CW858" s="98" t="s">
        <v>301</v>
      </c>
      <c r="CX858" s="103">
        <v>16</v>
      </c>
      <c r="CY858" s="11">
        <v>19</v>
      </c>
      <c r="CZ858" s="42">
        <v>1.5</v>
      </c>
      <c r="DA858" s="107">
        <v>400</v>
      </c>
      <c r="DB858" s="18">
        <v>25.5</v>
      </c>
      <c r="DC858" s="18">
        <v>2.5</v>
      </c>
      <c r="DD858" s="18">
        <v>18.5</v>
      </c>
      <c r="DE858" s="11">
        <v>1.375</v>
      </c>
      <c r="DF858" s="11">
        <v>20</v>
      </c>
      <c r="DG858" s="11">
        <v>1.5</v>
      </c>
      <c r="DH858" s="11">
        <v>22.5</v>
      </c>
      <c r="DI858" s="42">
        <v>18</v>
      </c>
      <c r="DJ858" s="11" t="s">
        <v>174</v>
      </c>
      <c r="DK858" s="43" t="s">
        <v>5186</v>
      </c>
      <c r="DL858" s="90" t="s">
        <v>3796</v>
      </c>
      <c r="DM858" s="18">
        <v>0</v>
      </c>
      <c r="DN858" s="18" t="s">
        <v>6001</v>
      </c>
      <c r="DO858" t="s">
        <v>5108</v>
      </c>
      <c r="DP858">
        <v>16776960</v>
      </c>
      <c r="DQ858" t="s">
        <v>6000</v>
      </c>
      <c r="DR858" s="16" t="s">
        <v>290</v>
      </c>
    </row>
    <row r="859" spans="1:122" x14ac:dyDescent="0.35">
      <c r="A859" s="160" t="s">
        <v>930</v>
      </c>
      <c r="B859" s="4">
        <v>0.37500000000000006</v>
      </c>
      <c r="C859" s="4" t="s">
        <v>272</v>
      </c>
      <c r="D859" s="4" t="s">
        <v>301</v>
      </c>
      <c r="E859" s="22" t="s">
        <v>290</v>
      </c>
      <c r="F859" s="4">
        <v>0.67500000000000004</v>
      </c>
      <c r="G859" s="3">
        <v>0.42300000000000004</v>
      </c>
      <c r="H859" s="4">
        <v>0.126</v>
      </c>
      <c r="I859" s="4" t="s">
        <v>272</v>
      </c>
      <c r="J859" s="4">
        <v>2</v>
      </c>
      <c r="K859" s="22" t="s">
        <v>290</v>
      </c>
      <c r="L859" s="6" t="s">
        <v>301</v>
      </c>
      <c r="M859" s="4" t="s">
        <v>290</v>
      </c>
      <c r="N859" s="161" t="s">
        <v>290</v>
      </c>
      <c r="P859"/>
      <c r="Q859"/>
      <c r="R859"/>
      <c r="X859" s="160" t="s">
        <v>930</v>
      </c>
      <c r="Y859" s="4">
        <v>0.37500000000000006</v>
      </c>
      <c r="Z859" s="4" t="s">
        <v>272</v>
      </c>
      <c r="AA859" s="4" t="s">
        <v>301</v>
      </c>
      <c r="AB859" s="22" t="s">
        <v>290</v>
      </c>
      <c r="AC859" s="4">
        <v>0.67500000000000004</v>
      </c>
      <c r="AD859" s="3">
        <v>0.42300000000000004</v>
      </c>
      <c r="AE859" s="4">
        <v>0.126</v>
      </c>
      <c r="AF859" s="4" t="s">
        <v>272</v>
      </c>
      <c r="AG859" s="4">
        <v>2</v>
      </c>
      <c r="AH859" s="22" t="s">
        <v>290</v>
      </c>
      <c r="AI859" s="6" t="s">
        <v>301</v>
      </c>
      <c r="AJ859" s="4" t="s">
        <v>290</v>
      </c>
      <c r="AK859" s="161" t="s">
        <v>290</v>
      </c>
      <c r="CC859" s="4"/>
      <c r="CD859" s="51"/>
      <c r="CE859" s="51"/>
      <c r="CF859" s="51"/>
      <c r="CG859" s="51"/>
      <c r="CH859" s="51"/>
      <c r="CI859" s="51"/>
      <c r="CJ859" s="51"/>
      <c r="CK859" s="51"/>
      <c r="CO859" t="s">
        <v>4677</v>
      </c>
      <c r="CP859">
        <v>8.129999999999999</v>
      </c>
      <c r="CR859" t="s">
        <v>6060</v>
      </c>
      <c r="CS859" s="16" t="s">
        <v>290</v>
      </c>
      <c r="CT859" s="49">
        <v>400</v>
      </c>
      <c r="CU859" s="49">
        <v>16</v>
      </c>
      <c r="CV859" s="99">
        <v>20</v>
      </c>
      <c r="CW859" s="99" t="s">
        <v>301</v>
      </c>
      <c r="CX859" s="105">
        <v>16</v>
      </c>
      <c r="CY859" s="2">
        <v>19</v>
      </c>
      <c r="CZ859" s="50">
        <v>1.5</v>
      </c>
      <c r="DA859" s="107">
        <v>400</v>
      </c>
      <c r="DB859" s="51">
        <v>25.5</v>
      </c>
      <c r="DC859" s="51">
        <v>2.5</v>
      </c>
      <c r="DD859" s="51">
        <v>18.5</v>
      </c>
      <c r="DE859" s="2">
        <v>1.375</v>
      </c>
      <c r="DF859" s="2">
        <v>20</v>
      </c>
      <c r="DG859" s="2">
        <v>1.5</v>
      </c>
      <c r="DH859" s="2">
        <v>22.5</v>
      </c>
      <c r="DI859" s="50">
        <v>18</v>
      </c>
      <c r="DJ859" s="2" t="s">
        <v>174</v>
      </c>
      <c r="DK859" s="43" t="s">
        <v>5186</v>
      </c>
      <c r="DL859" s="90" t="s">
        <v>3796</v>
      </c>
      <c r="DM859" s="18">
        <v>0</v>
      </c>
      <c r="DN859" s="18" t="s">
        <v>6001</v>
      </c>
      <c r="DO859" t="s">
        <v>5108</v>
      </c>
      <c r="DP859">
        <v>16776960</v>
      </c>
      <c r="DQ859" t="s">
        <v>6000</v>
      </c>
      <c r="DR859" s="16" t="s">
        <v>290</v>
      </c>
    </row>
    <row r="860" spans="1:122" x14ac:dyDescent="0.35">
      <c r="A860" s="156" t="s">
        <v>931</v>
      </c>
      <c r="B860" s="11">
        <v>0.5</v>
      </c>
      <c r="C860" s="11">
        <v>5</v>
      </c>
      <c r="D860" t="s">
        <v>301</v>
      </c>
      <c r="E860" s="21" t="s">
        <v>290</v>
      </c>
      <c r="F860">
        <v>0.84</v>
      </c>
      <c r="G860" s="12">
        <v>0.71</v>
      </c>
      <c r="H860" s="11">
        <v>6.5000000000000002E-2</v>
      </c>
      <c r="I860" t="s">
        <v>290</v>
      </c>
      <c r="J860" s="11">
        <v>5</v>
      </c>
      <c r="K860" s="21" t="s">
        <v>290</v>
      </c>
      <c r="L860" s="11" t="s">
        <v>301</v>
      </c>
      <c r="M860" t="s">
        <v>290</v>
      </c>
      <c r="N860" s="159" t="s">
        <v>290</v>
      </c>
      <c r="P860"/>
      <c r="Q860"/>
      <c r="R860"/>
      <c r="X860" s="156" t="s">
        <v>931</v>
      </c>
      <c r="Y860" s="11">
        <v>0.5</v>
      </c>
      <c r="Z860" s="11">
        <v>5</v>
      </c>
      <c r="AA860" t="s">
        <v>301</v>
      </c>
      <c r="AB860" s="21" t="s">
        <v>290</v>
      </c>
      <c r="AC860">
        <v>0.84</v>
      </c>
      <c r="AD860" s="12">
        <v>0.71</v>
      </c>
      <c r="AE860" s="11">
        <v>6.5000000000000002E-2</v>
      </c>
      <c r="AF860" t="s">
        <v>290</v>
      </c>
      <c r="AG860" s="11">
        <v>5</v>
      </c>
      <c r="AH860" s="21" t="s">
        <v>290</v>
      </c>
      <c r="AI860" s="11" t="s">
        <v>301</v>
      </c>
      <c r="AJ860" t="s">
        <v>290</v>
      </c>
      <c r="AK860" s="159" t="s">
        <v>290</v>
      </c>
      <c r="CO860" t="s">
        <v>4678</v>
      </c>
      <c r="CP860">
        <v>8.129999999999999</v>
      </c>
      <c r="CR860" t="s">
        <v>6061</v>
      </c>
      <c r="CS860" s="16" t="s">
        <v>290</v>
      </c>
      <c r="CT860" s="14">
        <v>400</v>
      </c>
      <c r="CU860" s="14">
        <v>18</v>
      </c>
      <c r="CV860" s="11">
        <v>12</v>
      </c>
      <c r="CW860" s="11" t="s">
        <v>301</v>
      </c>
      <c r="CX860" s="103">
        <v>18</v>
      </c>
      <c r="CY860" s="11">
        <v>21</v>
      </c>
      <c r="CZ860" s="42">
        <v>1.5</v>
      </c>
      <c r="DA860" s="107">
        <v>400</v>
      </c>
      <c r="DB860" s="18">
        <v>28</v>
      </c>
      <c r="DC860" s="18">
        <v>2.625</v>
      </c>
      <c r="DD860" s="18">
        <v>21</v>
      </c>
      <c r="DE860" s="11">
        <v>1.375</v>
      </c>
      <c r="DF860" s="11">
        <v>24</v>
      </c>
      <c r="DG860" s="11">
        <v>1.5</v>
      </c>
      <c r="DH860" s="11">
        <v>24.75</v>
      </c>
      <c r="DI860" s="42">
        <v>15</v>
      </c>
      <c r="DJ860" s="11">
        <v>481</v>
      </c>
      <c r="DK860" s="43" t="s">
        <v>5192</v>
      </c>
      <c r="DL860" s="90" t="s">
        <v>3796</v>
      </c>
      <c r="DM860" s="18">
        <v>0</v>
      </c>
      <c r="DN860" s="18" t="s">
        <v>6001</v>
      </c>
      <c r="DO860" t="s">
        <v>5111</v>
      </c>
      <c r="DP860">
        <v>16711935</v>
      </c>
      <c r="DQ860" t="s">
        <v>6000</v>
      </c>
      <c r="DR860" s="16" t="s">
        <v>290</v>
      </c>
    </row>
    <row r="861" spans="1:122" x14ac:dyDescent="0.35">
      <c r="A861" s="156" t="s">
        <v>932</v>
      </c>
      <c r="B861" s="11">
        <v>0.5</v>
      </c>
      <c r="C861" s="11">
        <v>10</v>
      </c>
      <c r="D861" t="s">
        <v>301</v>
      </c>
      <c r="E861" s="21" t="s">
        <v>290</v>
      </c>
      <c r="F861">
        <v>0.84</v>
      </c>
      <c r="G861" s="12">
        <v>0.67399999999999993</v>
      </c>
      <c r="H861" s="11">
        <v>8.3000000000000004E-2</v>
      </c>
      <c r="I861" t="s">
        <v>290</v>
      </c>
      <c r="J861" s="11">
        <v>10</v>
      </c>
      <c r="K861" s="21" t="s">
        <v>290</v>
      </c>
      <c r="L861" s="11" t="s">
        <v>301</v>
      </c>
      <c r="M861" t="s">
        <v>290</v>
      </c>
      <c r="N861" s="159" t="s">
        <v>290</v>
      </c>
      <c r="P861"/>
      <c r="Q861"/>
      <c r="R861"/>
      <c r="X861" s="156" t="s">
        <v>932</v>
      </c>
      <c r="Y861" s="11">
        <v>0.5</v>
      </c>
      <c r="Z861" s="11">
        <v>10</v>
      </c>
      <c r="AA861" t="s">
        <v>301</v>
      </c>
      <c r="AB861" s="21" t="s">
        <v>290</v>
      </c>
      <c r="AC861">
        <v>0.84</v>
      </c>
      <c r="AD861" s="12">
        <v>0.67399999999999993</v>
      </c>
      <c r="AE861" s="11">
        <v>8.3000000000000004E-2</v>
      </c>
      <c r="AF861" t="s">
        <v>290</v>
      </c>
      <c r="AG861" s="11">
        <v>10</v>
      </c>
      <c r="AH861" s="21" t="s">
        <v>290</v>
      </c>
      <c r="AI861" s="11" t="s">
        <v>301</v>
      </c>
      <c r="AJ861" t="s">
        <v>290</v>
      </c>
      <c r="AK861" s="159" t="s">
        <v>290</v>
      </c>
      <c r="CO861" t="s">
        <v>4679</v>
      </c>
      <c r="CP861">
        <v>8.129999999999999</v>
      </c>
      <c r="CR861" t="s">
        <v>6062</v>
      </c>
      <c r="CS861" s="16" t="s">
        <v>290</v>
      </c>
      <c r="CT861" s="14">
        <v>400</v>
      </c>
      <c r="CU861" s="14">
        <v>18</v>
      </c>
      <c r="CV861" s="98">
        <v>14</v>
      </c>
      <c r="CW861" s="98" t="s">
        <v>301</v>
      </c>
      <c r="CX861" s="103">
        <v>18</v>
      </c>
      <c r="CY861" s="11">
        <v>21</v>
      </c>
      <c r="CZ861" s="42">
        <v>1.5</v>
      </c>
      <c r="DA861" s="107">
        <v>400</v>
      </c>
      <c r="DB861" s="18">
        <v>28</v>
      </c>
      <c r="DC861" s="18">
        <v>2.625</v>
      </c>
      <c r="DD861" s="18">
        <v>21</v>
      </c>
      <c r="DE861" s="11">
        <v>1.375</v>
      </c>
      <c r="DF861" s="11">
        <v>24</v>
      </c>
      <c r="DG861" s="11">
        <v>1.5</v>
      </c>
      <c r="DH861" s="11">
        <v>24.75</v>
      </c>
      <c r="DI861" s="42">
        <v>15</v>
      </c>
      <c r="DJ861" s="11" t="s">
        <v>174</v>
      </c>
      <c r="DK861" s="43" t="s">
        <v>5192</v>
      </c>
      <c r="DL861" s="90" t="s">
        <v>3796</v>
      </c>
      <c r="DM861" s="18">
        <v>0</v>
      </c>
      <c r="DN861" s="18" t="s">
        <v>6001</v>
      </c>
      <c r="DO861" t="s">
        <v>5111</v>
      </c>
      <c r="DP861">
        <v>16711935</v>
      </c>
      <c r="DQ861" t="s">
        <v>6000</v>
      </c>
      <c r="DR861" s="16" t="s">
        <v>290</v>
      </c>
    </row>
    <row r="862" spans="1:122" x14ac:dyDescent="0.35">
      <c r="A862" s="158" t="s">
        <v>933</v>
      </c>
      <c r="B862" s="11">
        <v>0.5</v>
      </c>
      <c r="C862">
        <v>40</v>
      </c>
      <c r="D862" t="s">
        <v>301</v>
      </c>
      <c r="E862" s="21" t="s">
        <v>290</v>
      </c>
      <c r="F862">
        <v>0.84</v>
      </c>
      <c r="G862" s="12">
        <v>0.622</v>
      </c>
      <c r="H862" s="11">
        <v>0.109</v>
      </c>
      <c r="I862" t="s">
        <v>290</v>
      </c>
      <c r="J862">
        <v>40</v>
      </c>
      <c r="K862" s="21" t="s">
        <v>290</v>
      </c>
      <c r="L862" s="1" t="s">
        <v>301</v>
      </c>
      <c r="M862" t="s">
        <v>290</v>
      </c>
      <c r="N862" s="159" t="s">
        <v>290</v>
      </c>
      <c r="P862"/>
      <c r="Q862"/>
      <c r="R862"/>
      <c r="X862" s="158" t="s">
        <v>933</v>
      </c>
      <c r="Y862" s="11">
        <v>0.5</v>
      </c>
      <c r="Z862">
        <v>40</v>
      </c>
      <c r="AA862" t="s">
        <v>301</v>
      </c>
      <c r="AB862" s="21" t="s">
        <v>290</v>
      </c>
      <c r="AC862">
        <v>0.84</v>
      </c>
      <c r="AD862" s="12">
        <v>0.622</v>
      </c>
      <c r="AE862" s="11">
        <v>0.109</v>
      </c>
      <c r="AF862" t="s">
        <v>290</v>
      </c>
      <c r="AG862">
        <v>40</v>
      </c>
      <c r="AH862" s="21" t="s">
        <v>290</v>
      </c>
      <c r="AI862" s="1" t="s">
        <v>301</v>
      </c>
      <c r="AJ862" t="s">
        <v>290</v>
      </c>
      <c r="AK862" s="159" t="s">
        <v>290</v>
      </c>
      <c r="CO862" t="s">
        <v>4680</v>
      </c>
      <c r="CP862">
        <v>8.129999999999999</v>
      </c>
      <c r="CR862" t="s">
        <v>6063</v>
      </c>
      <c r="CS862" s="16" t="s">
        <v>290</v>
      </c>
      <c r="CT862" s="14">
        <v>400</v>
      </c>
      <c r="CU862" s="14">
        <v>18</v>
      </c>
      <c r="CV862" s="98">
        <v>16</v>
      </c>
      <c r="CW862" s="98" t="s">
        <v>301</v>
      </c>
      <c r="CX862" s="103">
        <v>18</v>
      </c>
      <c r="CY862" s="11">
        <v>21</v>
      </c>
      <c r="CZ862" s="42">
        <v>1.5</v>
      </c>
      <c r="DA862" s="107">
        <v>400</v>
      </c>
      <c r="DB862" s="18">
        <v>28</v>
      </c>
      <c r="DC862" s="18">
        <v>2.625</v>
      </c>
      <c r="DD862" s="18">
        <v>21</v>
      </c>
      <c r="DE862" s="11">
        <v>1.375</v>
      </c>
      <c r="DF862" s="11">
        <v>24</v>
      </c>
      <c r="DG862" s="11">
        <v>1.5</v>
      </c>
      <c r="DH862" s="11">
        <v>24.75</v>
      </c>
      <c r="DI862" s="42">
        <v>15</v>
      </c>
      <c r="DJ862" s="11" t="s">
        <v>174</v>
      </c>
      <c r="DK862" s="43" t="s">
        <v>5192</v>
      </c>
      <c r="DL862" s="90" t="s">
        <v>3796</v>
      </c>
      <c r="DM862" s="18">
        <v>0</v>
      </c>
      <c r="DN862" s="18" t="s">
        <v>6001</v>
      </c>
      <c r="DO862" t="s">
        <v>5111</v>
      </c>
      <c r="DP862">
        <v>16711935</v>
      </c>
      <c r="DQ862" t="s">
        <v>6000</v>
      </c>
      <c r="DR862" s="16" t="s">
        <v>290</v>
      </c>
    </row>
    <row r="863" spans="1:122" x14ac:dyDescent="0.35">
      <c r="A863" s="158" t="s">
        <v>6772</v>
      </c>
      <c r="B863" s="11">
        <v>0.5</v>
      </c>
      <c r="C863" t="s">
        <v>6422</v>
      </c>
      <c r="D863" t="s">
        <v>301</v>
      </c>
      <c r="E863" s="21" t="s">
        <v>290</v>
      </c>
      <c r="F863">
        <v>0.84</v>
      </c>
      <c r="G863" s="12">
        <v>0.622</v>
      </c>
      <c r="H863" s="11">
        <v>0.109</v>
      </c>
      <c r="I863" t="s">
        <v>6422</v>
      </c>
      <c r="J863">
        <v>1</v>
      </c>
      <c r="K863" s="21" t="s">
        <v>290</v>
      </c>
      <c r="L863" s="1" t="s">
        <v>301</v>
      </c>
      <c r="M863" t="s">
        <v>290</v>
      </c>
      <c r="N863" s="159" t="s">
        <v>290</v>
      </c>
      <c r="P863"/>
      <c r="Q863"/>
      <c r="R863"/>
      <c r="X863" s="158" t="s">
        <v>6772</v>
      </c>
      <c r="Y863" s="11">
        <v>0.5</v>
      </c>
      <c r="Z863" t="s">
        <v>6422</v>
      </c>
      <c r="AA863" t="s">
        <v>301</v>
      </c>
      <c r="AB863" s="21" t="s">
        <v>290</v>
      </c>
      <c r="AC863">
        <v>0.84</v>
      </c>
      <c r="AD863" s="12">
        <v>0.622</v>
      </c>
      <c r="AE863" s="11">
        <v>0.109</v>
      </c>
      <c r="AF863" t="s">
        <v>6422</v>
      </c>
      <c r="AG863">
        <v>1</v>
      </c>
      <c r="AH863" s="21" t="s">
        <v>290</v>
      </c>
      <c r="AI863" s="1" t="s">
        <v>301</v>
      </c>
      <c r="AJ863" t="s">
        <v>290</v>
      </c>
      <c r="AK863" s="159" t="s">
        <v>290</v>
      </c>
      <c r="CO863" t="s">
        <v>4681</v>
      </c>
      <c r="CP863">
        <v>8.6300000000000008</v>
      </c>
      <c r="CR863" t="s">
        <v>6064</v>
      </c>
      <c r="CS863" s="16" t="s">
        <v>290</v>
      </c>
      <c r="CT863" s="14">
        <v>400</v>
      </c>
      <c r="CU863" s="14">
        <v>18</v>
      </c>
      <c r="CV863" s="98">
        <v>18</v>
      </c>
      <c r="CW863" s="98" t="s">
        <v>301</v>
      </c>
      <c r="CX863" s="103">
        <v>18</v>
      </c>
      <c r="CY863" s="11">
        <v>21</v>
      </c>
      <c r="CZ863" s="42">
        <v>1.5</v>
      </c>
      <c r="DA863" s="107">
        <v>400</v>
      </c>
      <c r="DB863" s="18">
        <v>28</v>
      </c>
      <c r="DC863" s="18">
        <v>2.625</v>
      </c>
      <c r="DD863" s="18">
        <v>21</v>
      </c>
      <c r="DE863" s="11">
        <v>1.375</v>
      </c>
      <c r="DF863" s="11">
        <v>24</v>
      </c>
      <c r="DG863" s="11">
        <v>1.5</v>
      </c>
      <c r="DH863" s="11">
        <v>24.75</v>
      </c>
      <c r="DI863" s="42">
        <v>15</v>
      </c>
      <c r="DJ863" s="11" t="s">
        <v>174</v>
      </c>
      <c r="DK863" s="43" t="s">
        <v>5192</v>
      </c>
      <c r="DL863" s="90" t="s">
        <v>3796</v>
      </c>
      <c r="DM863" s="18">
        <v>0</v>
      </c>
      <c r="DN863" s="18" t="s">
        <v>6001</v>
      </c>
      <c r="DO863" t="s">
        <v>5111</v>
      </c>
      <c r="DP863">
        <v>16711935</v>
      </c>
      <c r="DQ863" t="s">
        <v>6000</v>
      </c>
      <c r="DR863" s="16" t="s">
        <v>290</v>
      </c>
    </row>
    <row r="864" spans="1:122" x14ac:dyDescent="0.35">
      <c r="A864" s="158" t="s">
        <v>934</v>
      </c>
      <c r="B864" s="11">
        <v>0.5</v>
      </c>
      <c r="C864">
        <v>80</v>
      </c>
      <c r="D864" t="s">
        <v>301</v>
      </c>
      <c r="E864" s="21" t="s">
        <v>290</v>
      </c>
      <c r="F864">
        <v>0.84</v>
      </c>
      <c r="G864" s="12">
        <v>0.54600000000000004</v>
      </c>
      <c r="H864" s="11">
        <v>0.14699999999999999</v>
      </c>
      <c r="I864" t="s">
        <v>290</v>
      </c>
      <c r="J864">
        <v>80</v>
      </c>
      <c r="K864" s="21" t="s">
        <v>290</v>
      </c>
      <c r="L864" s="1" t="s">
        <v>301</v>
      </c>
      <c r="M864" t="s">
        <v>290</v>
      </c>
      <c r="N864" s="159" t="s">
        <v>290</v>
      </c>
      <c r="P864"/>
      <c r="Q864"/>
      <c r="R864"/>
      <c r="X864" s="158" t="s">
        <v>934</v>
      </c>
      <c r="Y864" s="11">
        <v>0.5</v>
      </c>
      <c r="Z864">
        <v>80</v>
      </c>
      <c r="AA864" t="s">
        <v>301</v>
      </c>
      <c r="AB864" s="21" t="s">
        <v>290</v>
      </c>
      <c r="AC864">
        <v>0.84</v>
      </c>
      <c r="AD864" s="12">
        <v>0.54600000000000004</v>
      </c>
      <c r="AE864" s="11">
        <v>0.14699999999999999</v>
      </c>
      <c r="AF864" t="s">
        <v>290</v>
      </c>
      <c r="AG864">
        <v>80</v>
      </c>
      <c r="AH864" s="21" t="s">
        <v>290</v>
      </c>
      <c r="AI864" s="1" t="s">
        <v>301</v>
      </c>
      <c r="AJ864" t="s">
        <v>290</v>
      </c>
      <c r="AK864" s="159" t="s">
        <v>290</v>
      </c>
      <c r="CO864" t="s">
        <v>4682</v>
      </c>
      <c r="CP864">
        <v>8.6300000000000008</v>
      </c>
      <c r="CR864" t="s">
        <v>6065</v>
      </c>
      <c r="CS864" s="16" t="s">
        <v>290</v>
      </c>
      <c r="CT864" s="49">
        <v>400</v>
      </c>
      <c r="CU864" s="49">
        <v>18</v>
      </c>
      <c r="CV864" s="99">
        <v>20</v>
      </c>
      <c r="CW864" s="99" t="s">
        <v>301</v>
      </c>
      <c r="CX864" s="105">
        <v>18</v>
      </c>
      <c r="CY864" s="2">
        <v>21</v>
      </c>
      <c r="CZ864" s="50">
        <v>1.5</v>
      </c>
      <c r="DA864" s="107">
        <v>400</v>
      </c>
      <c r="DB864" s="51">
        <v>28</v>
      </c>
      <c r="DC864" s="51">
        <v>2.625</v>
      </c>
      <c r="DD864" s="51">
        <v>21</v>
      </c>
      <c r="DE864" s="2">
        <v>1.375</v>
      </c>
      <c r="DF864" s="2">
        <v>24</v>
      </c>
      <c r="DG864" s="2">
        <v>1.5</v>
      </c>
      <c r="DH864" s="2">
        <v>24.75</v>
      </c>
      <c r="DI864" s="50">
        <v>15</v>
      </c>
      <c r="DJ864" s="2" t="s">
        <v>174</v>
      </c>
      <c r="DK864" s="43" t="s">
        <v>5192</v>
      </c>
      <c r="DL864" s="90" t="s">
        <v>3796</v>
      </c>
      <c r="DM864" s="18">
        <v>0</v>
      </c>
      <c r="DN864" s="18" t="s">
        <v>6001</v>
      </c>
      <c r="DO864" t="s">
        <v>5111</v>
      </c>
      <c r="DP864">
        <v>16711935</v>
      </c>
      <c r="DQ864" t="s">
        <v>6000</v>
      </c>
      <c r="DR864" s="16" t="s">
        <v>290</v>
      </c>
    </row>
    <row r="865" spans="1:122" x14ac:dyDescent="0.35">
      <c r="A865" s="158" t="s">
        <v>935</v>
      </c>
      <c r="B865" s="11">
        <v>0.5</v>
      </c>
      <c r="C865" s="11">
        <v>160</v>
      </c>
      <c r="D865" t="s">
        <v>301</v>
      </c>
      <c r="E865" s="21" t="s">
        <v>290</v>
      </c>
      <c r="F865">
        <v>0.84</v>
      </c>
      <c r="G865" s="12">
        <v>0.46599999999999997</v>
      </c>
      <c r="H865" s="11">
        <v>0.187</v>
      </c>
      <c r="I865" t="s">
        <v>290</v>
      </c>
      <c r="J865" s="11">
        <v>160</v>
      </c>
      <c r="K865" s="21" t="s">
        <v>290</v>
      </c>
      <c r="L865" s="1" t="s">
        <v>301</v>
      </c>
      <c r="M865" t="s">
        <v>290</v>
      </c>
      <c r="N865" s="159" t="s">
        <v>290</v>
      </c>
      <c r="P865"/>
      <c r="Q865"/>
      <c r="R865"/>
      <c r="X865" s="158" t="s">
        <v>935</v>
      </c>
      <c r="Y865" s="11">
        <v>0.5</v>
      </c>
      <c r="Z865" s="11">
        <v>160</v>
      </c>
      <c r="AA865" t="s">
        <v>301</v>
      </c>
      <c r="AB865" s="21" t="s">
        <v>290</v>
      </c>
      <c r="AC865">
        <v>0.84</v>
      </c>
      <c r="AD865" s="12">
        <v>0.46599999999999997</v>
      </c>
      <c r="AE865" s="11">
        <v>0.187</v>
      </c>
      <c r="AF865" t="s">
        <v>290</v>
      </c>
      <c r="AG865" s="11">
        <v>160</v>
      </c>
      <c r="AH865" s="21" t="s">
        <v>290</v>
      </c>
      <c r="AI865" s="1" t="s">
        <v>301</v>
      </c>
      <c r="AJ865" t="s">
        <v>290</v>
      </c>
      <c r="AK865" s="159" t="s">
        <v>290</v>
      </c>
      <c r="CO865" t="s">
        <v>4683</v>
      </c>
      <c r="CP865">
        <v>8.6300000000000008</v>
      </c>
      <c r="CR865" t="s">
        <v>6066</v>
      </c>
      <c r="CS865" s="16" t="s">
        <v>290</v>
      </c>
      <c r="CT865" s="14">
        <v>400</v>
      </c>
      <c r="CU865" s="14">
        <v>20</v>
      </c>
      <c r="CV865" s="11">
        <v>12</v>
      </c>
      <c r="CW865" s="11" t="s">
        <v>301</v>
      </c>
      <c r="CX865" s="103">
        <v>20</v>
      </c>
      <c r="CY865" s="11">
        <v>23.125</v>
      </c>
      <c r="CZ865" s="42">
        <v>1.5625</v>
      </c>
      <c r="DA865" s="107">
        <v>400</v>
      </c>
      <c r="DB865" s="18">
        <v>30.5</v>
      </c>
      <c r="DC865" s="18">
        <v>2.75</v>
      </c>
      <c r="DD865" s="18">
        <v>23</v>
      </c>
      <c r="DE865" s="11">
        <v>1.5</v>
      </c>
      <c r="DF865" s="11">
        <v>24</v>
      </c>
      <c r="DG865" s="11">
        <v>1.625</v>
      </c>
      <c r="DH865" s="11">
        <v>27</v>
      </c>
      <c r="DI865" s="42">
        <v>15</v>
      </c>
      <c r="DJ865" s="11">
        <v>563</v>
      </c>
      <c r="DK865" s="43" t="s">
        <v>5198</v>
      </c>
      <c r="DL865" s="90" t="s">
        <v>3796</v>
      </c>
      <c r="DM865" s="18">
        <v>0</v>
      </c>
      <c r="DN865" s="18" t="s">
        <v>6001</v>
      </c>
      <c r="DO865" t="s">
        <v>5114</v>
      </c>
      <c r="DP865">
        <v>16744703</v>
      </c>
      <c r="DQ865" t="s">
        <v>6000</v>
      </c>
      <c r="DR865" s="16" t="s">
        <v>290</v>
      </c>
    </row>
    <row r="866" spans="1:122" x14ac:dyDescent="0.35">
      <c r="A866" s="158" t="s">
        <v>936</v>
      </c>
      <c r="B866" s="11">
        <v>0.5</v>
      </c>
      <c r="C866" s="11" t="s">
        <v>272</v>
      </c>
      <c r="D866" t="s">
        <v>301</v>
      </c>
      <c r="E866" s="21" t="s">
        <v>290</v>
      </c>
      <c r="F866">
        <v>0.84</v>
      </c>
      <c r="G866" s="12">
        <v>0.54600000000000004</v>
      </c>
      <c r="H866" s="11">
        <v>0.14699999999999999</v>
      </c>
      <c r="I866" t="s">
        <v>272</v>
      </c>
      <c r="J866" s="11">
        <v>2</v>
      </c>
      <c r="K866" s="21" t="s">
        <v>290</v>
      </c>
      <c r="L866" s="1" t="s">
        <v>301</v>
      </c>
      <c r="M866" t="s">
        <v>290</v>
      </c>
      <c r="N866" s="159" t="s">
        <v>290</v>
      </c>
      <c r="P866"/>
      <c r="Q866"/>
      <c r="R866"/>
      <c r="X866" s="158" t="s">
        <v>936</v>
      </c>
      <c r="Y866" s="11">
        <v>0.5</v>
      </c>
      <c r="Z866" s="11" t="s">
        <v>272</v>
      </c>
      <c r="AA866" t="s">
        <v>301</v>
      </c>
      <c r="AB866" s="21" t="s">
        <v>290</v>
      </c>
      <c r="AC866">
        <v>0.84</v>
      </c>
      <c r="AD866" s="12">
        <v>0.54600000000000004</v>
      </c>
      <c r="AE866" s="11">
        <v>0.14699999999999999</v>
      </c>
      <c r="AF866" t="s">
        <v>272</v>
      </c>
      <c r="AG866" s="11">
        <v>2</v>
      </c>
      <c r="AH866" s="21" t="s">
        <v>290</v>
      </c>
      <c r="AI866" s="1" t="s">
        <v>301</v>
      </c>
      <c r="AJ866" t="s">
        <v>290</v>
      </c>
      <c r="AK866" s="159" t="s">
        <v>290</v>
      </c>
      <c r="CO866" t="s">
        <v>4684</v>
      </c>
      <c r="CP866">
        <v>8.6300000000000008</v>
      </c>
      <c r="CR866" t="s">
        <v>6067</v>
      </c>
      <c r="CS866" s="16" t="s">
        <v>290</v>
      </c>
      <c r="CT866" s="14">
        <v>400</v>
      </c>
      <c r="CU866" s="14">
        <v>20</v>
      </c>
      <c r="CV866" s="98">
        <v>14</v>
      </c>
      <c r="CW866" s="98" t="s">
        <v>301</v>
      </c>
      <c r="CX866" s="103">
        <v>20</v>
      </c>
      <c r="CY866" s="11">
        <v>23.125</v>
      </c>
      <c r="CZ866" s="42">
        <v>1.5625</v>
      </c>
      <c r="DA866" s="107">
        <v>400</v>
      </c>
      <c r="DB866" s="18">
        <v>30.5</v>
      </c>
      <c r="DC866" s="18">
        <v>2.75</v>
      </c>
      <c r="DD866" s="18">
        <v>23</v>
      </c>
      <c r="DE866" s="11">
        <v>1.5</v>
      </c>
      <c r="DF866" s="11">
        <v>24</v>
      </c>
      <c r="DG866" s="11">
        <v>1.625</v>
      </c>
      <c r="DH866" s="11">
        <v>27</v>
      </c>
      <c r="DI866" s="42">
        <v>15</v>
      </c>
      <c r="DJ866" s="11" t="s">
        <v>174</v>
      </c>
      <c r="DK866" s="43" t="s">
        <v>5198</v>
      </c>
      <c r="DL866" s="90" t="s">
        <v>3796</v>
      </c>
      <c r="DM866" s="18">
        <v>0</v>
      </c>
      <c r="DN866" s="18" t="s">
        <v>6001</v>
      </c>
      <c r="DO866" t="s">
        <v>5114</v>
      </c>
      <c r="DP866">
        <v>16744703</v>
      </c>
      <c r="DQ866" t="s">
        <v>6000</v>
      </c>
      <c r="DR866" s="16" t="s">
        <v>290</v>
      </c>
    </row>
    <row r="867" spans="1:122" x14ac:dyDescent="0.35">
      <c r="A867" s="160" t="s">
        <v>937</v>
      </c>
      <c r="B867" s="2">
        <v>0.5</v>
      </c>
      <c r="C867" s="4" t="s">
        <v>273</v>
      </c>
      <c r="D867" s="4" t="s">
        <v>301</v>
      </c>
      <c r="E867" s="23" t="s">
        <v>290</v>
      </c>
      <c r="F867" s="4">
        <v>0.84</v>
      </c>
      <c r="G867" s="3">
        <v>0.252</v>
      </c>
      <c r="H867" s="2">
        <v>0.29399999999999998</v>
      </c>
      <c r="I867" s="2" t="s">
        <v>273</v>
      </c>
      <c r="J867" s="4">
        <v>4</v>
      </c>
      <c r="K867" s="23" t="s">
        <v>290</v>
      </c>
      <c r="L867" s="6" t="s">
        <v>301</v>
      </c>
      <c r="M867" s="4" t="s">
        <v>290</v>
      </c>
      <c r="N867" s="161" t="s">
        <v>290</v>
      </c>
      <c r="P867"/>
      <c r="Q867"/>
      <c r="R867"/>
      <c r="X867" s="160" t="s">
        <v>937</v>
      </c>
      <c r="Y867" s="2">
        <v>0.5</v>
      </c>
      <c r="Z867" s="4" t="s">
        <v>273</v>
      </c>
      <c r="AA867" s="4" t="s">
        <v>301</v>
      </c>
      <c r="AB867" s="23" t="s">
        <v>290</v>
      </c>
      <c r="AC867" s="4">
        <v>0.84</v>
      </c>
      <c r="AD867" s="3">
        <v>0.252</v>
      </c>
      <c r="AE867" s="2">
        <v>0.29399999999999998</v>
      </c>
      <c r="AF867" s="2" t="s">
        <v>273</v>
      </c>
      <c r="AG867" s="4">
        <v>4</v>
      </c>
      <c r="AH867" s="23" t="s">
        <v>290</v>
      </c>
      <c r="AI867" s="6" t="s">
        <v>301</v>
      </c>
      <c r="AJ867" s="4" t="s">
        <v>290</v>
      </c>
      <c r="AK867" s="161" t="s">
        <v>290</v>
      </c>
      <c r="CO867" t="s">
        <v>4685</v>
      </c>
      <c r="CP867">
        <v>8.6300000000000008</v>
      </c>
      <c r="CR867" t="s">
        <v>6068</v>
      </c>
      <c r="CS867" s="16" t="s">
        <v>290</v>
      </c>
      <c r="CT867" s="14">
        <v>400</v>
      </c>
      <c r="CU867" s="14">
        <v>20</v>
      </c>
      <c r="CV867" s="98">
        <v>16</v>
      </c>
      <c r="CW867" s="98" t="s">
        <v>301</v>
      </c>
      <c r="CX867" s="103">
        <v>20</v>
      </c>
      <c r="CY867" s="11">
        <v>23.125</v>
      </c>
      <c r="CZ867" s="42">
        <v>1.5625</v>
      </c>
      <c r="DA867" s="107">
        <v>400</v>
      </c>
      <c r="DB867" s="18">
        <v>30.5</v>
      </c>
      <c r="DC867" s="18">
        <v>2.75</v>
      </c>
      <c r="DD867" s="18">
        <v>23</v>
      </c>
      <c r="DE867" s="11">
        <v>1.5</v>
      </c>
      <c r="DF867" s="11">
        <v>24</v>
      </c>
      <c r="DG867" s="11">
        <v>1.625</v>
      </c>
      <c r="DH867" s="11">
        <v>27</v>
      </c>
      <c r="DI867" s="42">
        <v>15</v>
      </c>
      <c r="DJ867" s="11" t="s">
        <v>174</v>
      </c>
      <c r="DK867" s="43" t="s">
        <v>5198</v>
      </c>
      <c r="DL867" s="90" t="s">
        <v>3796</v>
      </c>
      <c r="DM867" s="18">
        <v>0</v>
      </c>
      <c r="DN867" s="18" t="s">
        <v>6001</v>
      </c>
      <c r="DO867" t="s">
        <v>5114</v>
      </c>
      <c r="DP867">
        <v>16744703</v>
      </c>
      <c r="DQ867" t="s">
        <v>6000</v>
      </c>
      <c r="DR867" s="16" t="s">
        <v>290</v>
      </c>
    </row>
    <row r="868" spans="1:122" x14ac:dyDescent="0.35">
      <c r="A868" s="156" t="s">
        <v>938</v>
      </c>
      <c r="B868" s="11">
        <v>0.75000000000000011</v>
      </c>
      <c r="C868" s="11">
        <v>5</v>
      </c>
      <c r="D868" t="s">
        <v>301</v>
      </c>
      <c r="E868" s="21" t="s">
        <v>290</v>
      </c>
      <c r="F868" s="11">
        <v>1.05</v>
      </c>
      <c r="G868" s="12">
        <v>0.92</v>
      </c>
      <c r="H868" s="11">
        <v>6.5000000000000002E-2</v>
      </c>
      <c r="I868" t="s">
        <v>290</v>
      </c>
      <c r="J868" s="11">
        <v>5</v>
      </c>
      <c r="K868" s="21" t="s">
        <v>290</v>
      </c>
      <c r="L868" s="11" t="s">
        <v>301</v>
      </c>
      <c r="M868" t="s">
        <v>290</v>
      </c>
      <c r="N868" s="159" t="s">
        <v>290</v>
      </c>
      <c r="P868"/>
      <c r="Q868"/>
      <c r="R868"/>
      <c r="X868" s="156" t="s">
        <v>938</v>
      </c>
      <c r="Y868" s="11">
        <v>0.75000000000000011</v>
      </c>
      <c r="Z868" s="11">
        <v>5</v>
      </c>
      <c r="AA868" t="s">
        <v>301</v>
      </c>
      <c r="AB868" s="21" t="s">
        <v>290</v>
      </c>
      <c r="AC868" s="11">
        <v>1.05</v>
      </c>
      <c r="AD868" s="12">
        <v>0.92</v>
      </c>
      <c r="AE868" s="11">
        <v>6.5000000000000002E-2</v>
      </c>
      <c r="AF868" t="s">
        <v>290</v>
      </c>
      <c r="AG868" s="11">
        <v>5</v>
      </c>
      <c r="AH868" s="21" t="s">
        <v>290</v>
      </c>
      <c r="AI868" s="11" t="s">
        <v>301</v>
      </c>
      <c r="AJ868" t="s">
        <v>290</v>
      </c>
      <c r="AK868" s="159" t="s">
        <v>290</v>
      </c>
      <c r="CO868" t="s">
        <v>4686</v>
      </c>
      <c r="CP868">
        <v>8.6300000000000008</v>
      </c>
      <c r="CR868" t="s">
        <v>6069</v>
      </c>
      <c r="CS868" s="16" t="s">
        <v>290</v>
      </c>
      <c r="CT868" s="14">
        <v>400</v>
      </c>
      <c r="CU868" s="14">
        <v>20</v>
      </c>
      <c r="CV868" s="98">
        <v>18</v>
      </c>
      <c r="CW868" s="98" t="s">
        <v>301</v>
      </c>
      <c r="CX868" s="103">
        <v>20</v>
      </c>
      <c r="CY868" s="11">
        <v>23.125</v>
      </c>
      <c r="CZ868" s="42">
        <v>1.5625</v>
      </c>
      <c r="DA868" s="107">
        <v>400</v>
      </c>
      <c r="DB868" s="18">
        <v>30.5</v>
      </c>
      <c r="DC868" s="18">
        <v>2.75</v>
      </c>
      <c r="DD868" s="18">
        <v>23</v>
      </c>
      <c r="DE868" s="11">
        <v>1.5</v>
      </c>
      <c r="DF868" s="11">
        <v>24</v>
      </c>
      <c r="DG868" s="11">
        <v>1.625</v>
      </c>
      <c r="DH868" s="11">
        <v>27</v>
      </c>
      <c r="DI868" s="42">
        <v>15</v>
      </c>
      <c r="DJ868" s="11" t="s">
        <v>174</v>
      </c>
      <c r="DK868" s="43" t="s">
        <v>5198</v>
      </c>
      <c r="DL868" s="90" t="s">
        <v>3796</v>
      </c>
      <c r="DM868" s="18">
        <v>0</v>
      </c>
      <c r="DN868" s="18" t="s">
        <v>6001</v>
      </c>
      <c r="DO868" t="s">
        <v>5114</v>
      </c>
      <c r="DP868">
        <v>16744703</v>
      </c>
      <c r="DQ868" t="s">
        <v>6000</v>
      </c>
      <c r="DR868" s="16" t="s">
        <v>290</v>
      </c>
    </row>
    <row r="869" spans="1:122" x14ac:dyDescent="0.35">
      <c r="A869" s="156" t="s">
        <v>939</v>
      </c>
      <c r="B869" s="11">
        <v>0.75000000000000011</v>
      </c>
      <c r="C869" s="11">
        <v>10</v>
      </c>
      <c r="D869" t="s">
        <v>301</v>
      </c>
      <c r="E869" s="21" t="s">
        <v>290</v>
      </c>
      <c r="F869" s="11">
        <v>1.05</v>
      </c>
      <c r="G869" s="12">
        <v>0.88400000000000001</v>
      </c>
      <c r="H869" s="11">
        <v>8.3000000000000004E-2</v>
      </c>
      <c r="I869" t="s">
        <v>290</v>
      </c>
      <c r="J869" s="11">
        <v>10</v>
      </c>
      <c r="K869" s="21" t="s">
        <v>290</v>
      </c>
      <c r="L869" s="11" t="s">
        <v>301</v>
      </c>
      <c r="M869" t="s">
        <v>290</v>
      </c>
      <c r="N869" s="159" t="s">
        <v>290</v>
      </c>
      <c r="P869"/>
      <c r="Q869"/>
      <c r="R869"/>
      <c r="X869" s="156" t="s">
        <v>939</v>
      </c>
      <c r="Y869" s="11">
        <v>0.75000000000000011</v>
      </c>
      <c r="Z869" s="11">
        <v>10</v>
      </c>
      <c r="AA869" t="s">
        <v>301</v>
      </c>
      <c r="AB869" s="21" t="s">
        <v>290</v>
      </c>
      <c r="AC869" s="11">
        <v>1.05</v>
      </c>
      <c r="AD869" s="12">
        <v>0.88400000000000001</v>
      </c>
      <c r="AE869" s="11">
        <v>8.3000000000000004E-2</v>
      </c>
      <c r="AF869" t="s">
        <v>290</v>
      </c>
      <c r="AG869" s="11">
        <v>10</v>
      </c>
      <c r="AH869" s="21" t="s">
        <v>290</v>
      </c>
      <c r="AI869" s="11" t="s">
        <v>301</v>
      </c>
      <c r="AJ869" t="s">
        <v>290</v>
      </c>
      <c r="AK869" s="159" t="s">
        <v>290</v>
      </c>
      <c r="CO869" t="s">
        <v>4687</v>
      </c>
      <c r="CP869">
        <v>8.6300000000000008</v>
      </c>
      <c r="CR869" t="s">
        <v>6070</v>
      </c>
      <c r="CS869" s="16" t="s">
        <v>290</v>
      </c>
      <c r="CT869" s="49">
        <v>400</v>
      </c>
      <c r="CU869" s="49">
        <v>20</v>
      </c>
      <c r="CV869" s="99">
        <v>20</v>
      </c>
      <c r="CW869" s="99" t="s">
        <v>301</v>
      </c>
      <c r="CX869" s="105">
        <v>20</v>
      </c>
      <c r="CY869" s="2">
        <v>23.125</v>
      </c>
      <c r="CZ869" s="50">
        <v>1.5625</v>
      </c>
      <c r="DA869" s="107">
        <v>400</v>
      </c>
      <c r="DB869" s="51">
        <v>30.5</v>
      </c>
      <c r="DC869" s="51">
        <v>2.75</v>
      </c>
      <c r="DD869" s="51">
        <v>23</v>
      </c>
      <c r="DE869" s="2">
        <v>1.5</v>
      </c>
      <c r="DF869" s="2">
        <v>24</v>
      </c>
      <c r="DG869" s="2">
        <v>1.625</v>
      </c>
      <c r="DH869" s="2">
        <v>27</v>
      </c>
      <c r="DI869" s="50">
        <v>15</v>
      </c>
      <c r="DJ869" s="2" t="s">
        <v>174</v>
      </c>
      <c r="DK869" s="43" t="s">
        <v>5198</v>
      </c>
      <c r="DL869" s="90" t="s">
        <v>3796</v>
      </c>
      <c r="DM869" s="18">
        <v>0</v>
      </c>
      <c r="DN869" s="18" t="s">
        <v>6001</v>
      </c>
      <c r="DO869" t="s">
        <v>5114</v>
      </c>
      <c r="DP869">
        <v>16744703</v>
      </c>
      <c r="DQ869" t="s">
        <v>6000</v>
      </c>
      <c r="DR869" s="16" t="s">
        <v>290</v>
      </c>
    </row>
    <row r="870" spans="1:122" x14ac:dyDescent="0.35">
      <c r="A870" s="158" t="s">
        <v>940</v>
      </c>
      <c r="B870" s="11">
        <v>0.75000000000000011</v>
      </c>
      <c r="C870">
        <v>40</v>
      </c>
      <c r="D870" t="s">
        <v>301</v>
      </c>
      <c r="E870" s="21" t="s">
        <v>290</v>
      </c>
      <c r="F870" s="11">
        <v>1.05</v>
      </c>
      <c r="G870" s="12">
        <v>0.82400000000000007</v>
      </c>
      <c r="H870" s="11">
        <v>0.113</v>
      </c>
      <c r="I870" t="s">
        <v>290</v>
      </c>
      <c r="J870">
        <v>40</v>
      </c>
      <c r="K870" s="21" t="s">
        <v>290</v>
      </c>
      <c r="L870" s="1" t="s">
        <v>301</v>
      </c>
      <c r="M870" t="s">
        <v>290</v>
      </c>
      <c r="N870" s="159" t="s">
        <v>290</v>
      </c>
      <c r="P870"/>
      <c r="Q870"/>
      <c r="R870"/>
      <c r="X870" s="158" t="s">
        <v>940</v>
      </c>
      <c r="Y870" s="11">
        <v>0.75000000000000011</v>
      </c>
      <c r="Z870">
        <v>40</v>
      </c>
      <c r="AA870" t="s">
        <v>301</v>
      </c>
      <c r="AB870" s="21" t="s">
        <v>290</v>
      </c>
      <c r="AC870" s="11">
        <v>1.05</v>
      </c>
      <c r="AD870" s="12">
        <v>0.82400000000000007</v>
      </c>
      <c r="AE870" s="11">
        <v>0.113</v>
      </c>
      <c r="AF870" t="s">
        <v>290</v>
      </c>
      <c r="AG870">
        <v>40</v>
      </c>
      <c r="AH870" s="21" t="s">
        <v>290</v>
      </c>
      <c r="AI870" s="1" t="s">
        <v>301</v>
      </c>
      <c r="AJ870" t="s">
        <v>290</v>
      </c>
      <c r="AK870" s="159" t="s">
        <v>290</v>
      </c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51"/>
      <c r="CO870" t="s">
        <v>4688</v>
      </c>
      <c r="CP870">
        <v>8.6300000000000008</v>
      </c>
      <c r="CR870" t="s">
        <v>6071</v>
      </c>
      <c r="CS870" s="16" t="s">
        <v>290</v>
      </c>
      <c r="CT870" s="14">
        <v>400</v>
      </c>
      <c r="CU870" s="14">
        <v>24</v>
      </c>
      <c r="CV870" s="11">
        <v>12</v>
      </c>
      <c r="CW870" s="11" t="s">
        <v>301</v>
      </c>
      <c r="CX870" s="103">
        <v>24</v>
      </c>
      <c r="CY870" s="11">
        <v>27.625</v>
      </c>
      <c r="CZ870" s="42">
        <v>1.8125</v>
      </c>
      <c r="DA870" s="107">
        <v>400</v>
      </c>
      <c r="DB870" s="18">
        <v>36</v>
      </c>
      <c r="DC870" s="18">
        <v>3</v>
      </c>
      <c r="DD870" s="18">
        <v>27.25</v>
      </c>
      <c r="DE870" s="11">
        <v>1.75</v>
      </c>
      <c r="DF870" s="11">
        <v>24</v>
      </c>
      <c r="DG870" s="11">
        <v>1.875</v>
      </c>
      <c r="DH870" s="11">
        <v>32</v>
      </c>
      <c r="DI870" s="42">
        <v>15</v>
      </c>
      <c r="DJ870" s="11">
        <v>799</v>
      </c>
      <c r="DK870" s="43" t="s">
        <v>5204</v>
      </c>
      <c r="DL870" s="90" t="s">
        <v>3796</v>
      </c>
      <c r="DM870" s="18">
        <v>0</v>
      </c>
      <c r="DN870" s="18" t="s">
        <v>6001</v>
      </c>
      <c r="DO870" t="s">
        <v>5084</v>
      </c>
      <c r="DP870">
        <v>16777215</v>
      </c>
      <c r="DQ870" t="s">
        <v>6000</v>
      </c>
      <c r="DR870" s="16" t="s">
        <v>290</v>
      </c>
    </row>
    <row r="871" spans="1:122" x14ac:dyDescent="0.35">
      <c r="A871" s="158" t="s">
        <v>6773</v>
      </c>
      <c r="B871" s="11">
        <v>0.75000000000000011</v>
      </c>
      <c r="C871" t="s">
        <v>6422</v>
      </c>
      <c r="D871" t="s">
        <v>301</v>
      </c>
      <c r="E871" s="21" t="s">
        <v>290</v>
      </c>
      <c r="F871" s="11">
        <v>1.05</v>
      </c>
      <c r="G871" s="12">
        <v>0.82400000000000007</v>
      </c>
      <c r="H871" s="11">
        <v>0.113</v>
      </c>
      <c r="I871" t="s">
        <v>6422</v>
      </c>
      <c r="J871">
        <v>1</v>
      </c>
      <c r="K871" s="21" t="s">
        <v>290</v>
      </c>
      <c r="L871" s="1" t="s">
        <v>301</v>
      </c>
      <c r="M871" t="s">
        <v>290</v>
      </c>
      <c r="N871" s="159" t="s">
        <v>290</v>
      </c>
      <c r="P871"/>
      <c r="Q871"/>
      <c r="R871"/>
      <c r="X871" s="158" t="s">
        <v>6773</v>
      </c>
      <c r="Y871" s="11">
        <v>0.75000000000000011</v>
      </c>
      <c r="Z871" t="s">
        <v>6422</v>
      </c>
      <c r="AA871" t="s">
        <v>301</v>
      </c>
      <c r="AB871" s="21" t="s">
        <v>290</v>
      </c>
      <c r="AC871" s="11">
        <v>1.05</v>
      </c>
      <c r="AD871" s="12">
        <v>0.82400000000000007</v>
      </c>
      <c r="AE871" s="11">
        <v>0.113</v>
      </c>
      <c r="AF871" t="s">
        <v>6422</v>
      </c>
      <c r="AG871">
        <v>1</v>
      </c>
      <c r="AH871" s="21" t="s">
        <v>290</v>
      </c>
      <c r="AI871" s="1" t="s">
        <v>301</v>
      </c>
      <c r="AJ871" t="s">
        <v>290</v>
      </c>
      <c r="AK871" s="159" t="s">
        <v>290</v>
      </c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51"/>
      <c r="CC871" s="4"/>
      <c r="CD871" s="51"/>
      <c r="CE871" s="51"/>
      <c r="CF871" s="51"/>
      <c r="CG871" s="51"/>
      <c r="CH871" s="51"/>
      <c r="CI871" s="51"/>
      <c r="CJ871" s="51"/>
      <c r="CK871" s="51"/>
      <c r="CO871" t="s">
        <v>4689</v>
      </c>
      <c r="CP871">
        <v>8.6300000000000008</v>
      </c>
      <c r="CR871" t="s">
        <v>6072</v>
      </c>
      <c r="CS871" s="16" t="s">
        <v>290</v>
      </c>
      <c r="CT871" s="14">
        <v>400</v>
      </c>
      <c r="CU871" s="14">
        <v>24</v>
      </c>
      <c r="CV871" s="98">
        <v>14</v>
      </c>
      <c r="CW871" s="98" t="s">
        <v>301</v>
      </c>
      <c r="CX871" s="103">
        <v>24</v>
      </c>
      <c r="CY871" s="11">
        <v>27.625</v>
      </c>
      <c r="CZ871" s="42">
        <v>1.8125</v>
      </c>
      <c r="DA871" s="107">
        <v>400</v>
      </c>
      <c r="DB871" s="18">
        <v>36</v>
      </c>
      <c r="DC871" s="18">
        <v>3</v>
      </c>
      <c r="DD871" s="18">
        <v>27.25</v>
      </c>
      <c r="DE871" s="11">
        <v>1.75</v>
      </c>
      <c r="DF871" s="11">
        <v>24</v>
      </c>
      <c r="DG871" s="11">
        <v>1.875</v>
      </c>
      <c r="DH871" s="11">
        <v>32</v>
      </c>
      <c r="DI871" s="42">
        <v>15</v>
      </c>
      <c r="DJ871" s="11" t="s">
        <v>174</v>
      </c>
      <c r="DK871" s="43" t="s">
        <v>5204</v>
      </c>
      <c r="DL871" s="90" t="s">
        <v>3796</v>
      </c>
      <c r="DM871" s="18">
        <v>0</v>
      </c>
      <c r="DN871" s="18" t="s">
        <v>6001</v>
      </c>
      <c r="DO871" t="s">
        <v>5084</v>
      </c>
      <c r="DP871">
        <v>16777215</v>
      </c>
      <c r="DQ871" t="s">
        <v>6000</v>
      </c>
      <c r="DR871" s="16" t="s">
        <v>290</v>
      </c>
    </row>
    <row r="872" spans="1:122" x14ac:dyDescent="0.35">
      <c r="A872" s="158" t="s">
        <v>941</v>
      </c>
      <c r="B872" s="11">
        <v>0.75000000000000011</v>
      </c>
      <c r="C872">
        <v>80</v>
      </c>
      <c r="D872" t="s">
        <v>301</v>
      </c>
      <c r="E872" s="21" t="s">
        <v>290</v>
      </c>
      <c r="F872" s="11">
        <v>1.05</v>
      </c>
      <c r="G872" s="12">
        <v>0.74199999999999999</v>
      </c>
      <c r="H872" s="11">
        <v>0.154</v>
      </c>
      <c r="I872" t="s">
        <v>290</v>
      </c>
      <c r="J872">
        <v>80</v>
      </c>
      <c r="K872" s="21" t="s">
        <v>290</v>
      </c>
      <c r="L872" s="1" t="s">
        <v>301</v>
      </c>
      <c r="M872" t="s">
        <v>290</v>
      </c>
      <c r="N872" s="159" t="s">
        <v>290</v>
      </c>
      <c r="P872"/>
      <c r="Q872"/>
      <c r="R872"/>
      <c r="X872" s="158" t="s">
        <v>941</v>
      </c>
      <c r="Y872" s="11">
        <v>0.75000000000000011</v>
      </c>
      <c r="Z872">
        <v>80</v>
      </c>
      <c r="AA872" t="s">
        <v>301</v>
      </c>
      <c r="AB872" s="21" t="s">
        <v>290</v>
      </c>
      <c r="AC872" s="11">
        <v>1.05</v>
      </c>
      <c r="AD872" s="12">
        <v>0.74199999999999999</v>
      </c>
      <c r="AE872" s="11">
        <v>0.154</v>
      </c>
      <c r="AF872" t="s">
        <v>290</v>
      </c>
      <c r="AG872">
        <v>80</v>
      </c>
      <c r="AH872" s="21" t="s">
        <v>290</v>
      </c>
      <c r="AI872" s="1" t="s">
        <v>301</v>
      </c>
      <c r="AJ872" t="s">
        <v>290</v>
      </c>
      <c r="AK872" s="159" t="s">
        <v>290</v>
      </c>
      <c r="CC872" s="4"/>
      <c r="CD872" s="51"/>
      <c r="CE872" s="51"/>
      <c r="CF872" s="51"/>
      <c r="CG872" s="51"/>
      <c r="CH872" s="51"/>
      <c r="CI872" s="51"/>
      <c r="CJ872" s="51"/>
      <c r="CK872" s="51"/>
      <c r="CO872" t="s">
        <v>4690</v>
      </c>
      <c r="CP872">
        <v>8.6300000000000008</v>
      </c>
      <c r="CR872" t="s">
        <v>6073</v>
      </c>
      <c r="CS872" s="16" t="s">
        <v>290</v>
      </c>
      <c r="CT872" s="14">
        <v>400</v>
      </c>
      <c r="CU872" s="14">
        <v>24</v>
      </c>
      <c r="CV872" s="98">
        <v>16</v>
      </c>
      <c r="CW872" s="98" t="s">
        <v>301</v>
      </c>
      <c r="CX872" s="103">
        <v>24</v>
      </c>
      <c r="CY872" s="11">
        <v>27.625</v>
      </c>
      <c r="CZ872" s="42">
        <v>1.8125</v>
      </c>
      <c r="DA872" s="107">
        <v>400</v>
      </c>
      <c r="DB872" s="18">
        <v>36</v>
      </c>
      <c r="DC872" s="18">
        <v>3</v>
      </c>
      <c r="DD872" s="18">
        <v>27.25</v>
      </c>
      <c r="DE872" s="11">
        <v>1.75</v>
      </c>
      <c r="DF872" s="11">
        <v>24</v>
      </c>
      <c r="DG872" s="11">
        <v>1.875</v>
      </c>
      <c r="DH872" s="11">
        <v>32</v>
      </c>
      <c r="DI872" s="42">
        <v>15</v>
      </c>
      <c r="DJ872" s="11" t="s">
        <v>174</v>
      </c>
      <c r="DK872" s="43" t="s">
        <v>5204</v>
      </c>
      <c r="DL872" s="90" t="s">
        <v>3796</v>
      </c>
      <c r="DM872" s="18">
        <v>0</v>
      </c>
      <c r="DN872" s="18" t="s">
        <v>6001</v>
      </c>
      <c r="DO872" t="s">
        <v>5084</v>
      </c>
      <c r="DP872">
        <v>16777215</v>
      </c>
      <c r="DQ872" t="s">
        <v>6000</v>
      </c>
      <c r="DR872" s="16" t="s">
        <v>290</v>
      </c>
    </row>
    <row r="873" spans="1:122" x14ac:dyDescent="0.35">
      <c r="A873" s="158" t="s">
        <v>942</v>
      </c>
      <c r="B873" s="11">
        <v>0.75000000000000011</v>
      </c>
      <c r="C873" s="11">
        <v>160</v>
      </c>
      <c r="D873" t="s">
        <v>301</v>
      </c>
      <c r="E873" s="21" t="s">
        <v>290</v>
      </c>
      <c r="F873" s="11">
        <v>1.05</v>
      </c>
      <c r="G873" s="12">
        <v>0.6140000000000001</v>
      </c>
      <c r="H873" s="11">
        <v>0.218</v>
      </c>
      <c r="I873" t="s">
        <v>290</v>
      </c>
      <c r="J873" s="11">
        <v>160</v>
      </c>
      <c r="K873" s="21" t="s">
        <v>290</v>
      </c>
      <c r="L873" s="1" t="s">
        <v>301</v>
      </c>
      <c r="M873" t="s">
        <v>290</v>
      </c>
      <c r="N873" s="159" t="s">
        <v>290</v>
      </c>
      <c r="P873"/>
      <c r="Q873"/>
      <c r="R873"/>
      <c r="X873" s="158" t="s">
        <v>942</v>
      </c>
      <c r="Y873" s="11">
        <v>0.75000000000000011</v>
      </c>
      <c r="Z873" s="11">
        <v>160</v>
      </c>
      <c r="AA873" t="s">
        <v>301</v>
      </c>
      <c r="AB873" s="21" t="s">
        <v>290</v>
      </c>
      <c r="AC873" s="11">
        <v>1.05</v>
      </c>
      <c r="AD873" s="12">
        <v>0.6140000000000001</v>
      </c>
      <c r="AE873" s="11">
        <v>0.218</v>
      </c>
      <c r="AF873" t="s">
        <v>290</v>
      </c>
      <c r="AG873" s="11">
        <v>160</v>
      </c>
      <c r="AH873" s="21" t="s">
        <v>290</v>
      </c>
      <c r="AI873" s="1" t="s">
        <v>301</v>
      </c>
      <c r="AJ873" t="s">
        <v>290</v>
      </c>
      <c r="AK873" s="159" t="s">
        <v>290</v>
      </c>
      <c r="CO873" t="s">
        <v>4691</v>
      </c>
      <c r="CP873">
        <v>8.6300000000000008</v>
      </c>
      <c r="CR873" t="s">
        <v>6074</v>
      </c>
      <c r="CS873" s="16" t="s">
        <v>290</v>
      </c>
      <c r="CT873" s="14">
        <v>400</v>
      </c>
      <c r="CU873" s="14">
        <v>24</v>
      </c>
      <c r="CV873" s="98">
        <v>18</v>
      </c>
      <c r="CW873" s="98" t="s">
        <v>301</v>
      </c>
      <c r="CX873" s="103">
        <v>24</v>
      </c>
      <c r="CY873" s="11">
        <v>27.625</v>
      </c>
      <c r="CZ873" s="42">
        <v>1.8125</v>
      </c>
      <c r="DA873" s="107">
        <v>400</v>
      </c>
      <c r="DB873" s="18">
        <v>36</v>
      </c>
      <c r="DC873" s="18">
        <v>3</v>
      </c>
      <c r="DD873" s="18">
        <v>27.25</v>
      </c>
      <c r="DE873" s="11">
        <v>1.75</v>
      </c>
      <c r="DF873" s="11">
        <v>24</v>
      </c>
      <c r="DG873" s="11">
        <v>1.875</v>
      </c>
      <c r="DH873" s="11">
        <v>32</v>
      </c>
      <c r="DI873" s="42">
        <v>15</v>
      </c>
      <c r="DJ873" s="11" t="s">
        <v>174</v>
      </c>
      <c r="DK873" s="43" t="s">
        <v>5204</v>
      </c>
      <c r="DL873" s="90" t="s">
        <v>3796</v>
      </c>
      <c r="DM873" s="18">
        <v>0</v>
      </c>
      <c r="DN873" s="18" t="s">
        <v>6001</v>
      </c>
      <c r="DO873" t="s">
        <v>5084</v>
      </c>
      <c r="DP873">
        <v>16777215</v>
      </c>
      <c r="DQ873" t="s">
        <v>6000</v>
      </c>
      <c r="DR873" s="16" t="s">
        <v>290</v>
      </c>
    </row>
    <row r="874" spans="1:122" x14ac:dyDescent="0.35">
      <c r="A874" s="158" t="s">
        <v>943</v>
      </c>
      <c r="B874" s="11">
        <v>0.75000000000000011</v>
      </c>
      <c r="C874" s="11" t="s">
        <v>272</v>
      </c>
      <c r="D874" t="s">
        <v>301</v>
      </c>
      <c r="E874" s="21" t="s">
        <v>290</v>
      </c>
      <c r="F874" s="11">
        <v>1.05</v>
      </c>
      <c r="G874" s="12">
        <v>0.74199999999999999</v>
      </c>
      <c r="H874" s="11">
        <v>0.154</v>
      </c>
      <c r="I874" t="s">
        <v>272</v>
      </c>
      <c r="J874" s="11">
        <v>2</v>
      </c>
      <c r="K874" s="21" t="s">
        <v>290</v>
      </c>
      <c r="L874" s="1" t="s">
        <v>301</v>
      </c>
      <c r="M874" t="s">
        <v>290</v>
      </c>
      <c r="N874" s="159" t="s">
        <v>290</v>
      </c>
      <c r="P874"/>
      <c r="Q874"/>
      <c r="R874"/>
      <c r="X874" s="158" t="s">
        <v>943</v>
      </c>
      <c r="Y874" s="11">
        <v>0.75000000000000011</v>
      </c>
      <c r="Z874" s="11" t="s">
        <v>272</v>
      </c>
      <c r="AA874" t="s">
        <v>301</v>
      </c>
      <c r="AB874" s="21" t="s">
        <v>290</v>
      </c>
      <c r="AC874" s="11">
        <v>1.05</v>
      </c>
      <c r="AD874" s="12">
        <v>0.74199999999999999</v>
      </c>
      <c r="AE874" s="11">
        <v>0.154</v>
      </c>
      <c r="AF874" t="s">
        <v>272</v>
      </c>
      <c r="AG874" s="11">
        <v>2</v>
      </c>
      <c r="AH874" s="21" t="s">
        <v>290</v>
      </c>
      <c r="AI874" s="1" t="s">
        <v>301</v>
      </c>
      <c r="AJ874" t="s">
        <v>290</v>
      </c>
      <c r="AK874" s="159" t="s">
        <v>290</v>
      </c>
      <c r="CO874" t="s">
        <v>4692</v>
      </c>
      <c r="CP874">
        <v>8.6300000000000008</v>
      </c>
      <c r="CR874" t="s">
        <v>6075</v>
      </c>
      <c r="CS874" s="16" t="s">
        <v>290</v>
      </c>
      <c r="CT874" s="14">
        <v>400</v>
      </c>
      <c r="CU874" s="14">
        <v>24</v>
      </c>
      <c r="CV874" s="99">
        <v>20</v>
      </c>
      <c r="CW874" s="98" t="s">
        <v>301</v>
      </c>
      <c r="CX874" s="103">
        <v>24</v>
      </c>
      <c r="CY874" s="11">
        <v>27.625</v>
      </c>
      <c r="CZ874" s="42">
        <v>1.8125</v>
      </c>
      <c r="DA874" s="107">
        <v>400</v>
      </c>
      <c r="DB874" s="18">
        <v>36</v>
      </c>
      <c r="DC874" s="18">
        <v>3</v>
      </c>
      <c r="DD874" s="18">
        <v>27.25</v>
      </c>
      <c r="DE874" s="11">
        <v>1.75</v>
      </c>
      <c r="DF874" s="11">
        <v>24</v>
      </c>
      <c r="DG874" s="11">
        <v>1.875</v>
      </c>
      <c r="DH874" s="11">
        <v>32</v>
      </c>
      <c r="DI874" s="42">
        <v>15</v>
      </c>
      <c r="DJ874" s="2" t="s">
        <v>174</v>
      </c>
      <c r="DK874" s="43" t="s">
        <v>5204</v>
      </c>
      <c r="DL874" s="90" t="s">
        <v>3796</v>
      </c>
      <c r="DM874" s="18">
        <v>0</v>
      </c>
      <c r="DN874" s="18" t="s">
        <v>6001</v>
      </c>
      <c r="DO874" t="s">
        <v>5084</v>
      </c>
      <c r="DP874">
        <v>16777215</v>
      </c>
      <c r="DQ874" t="s">
        <v>6000</v>
      </c>
      <c r="DR874" s="16" t="s">
        <v>290</v>
      </c>
    </row>
    <row r="875" spans="1:122" x14ac:dyDescent="0.35">
      <c r="A875" s="160" t="s">
        <v>944</v>
      </c>
      <c r="B875" s="2">
        <v>0.75000000000000011</v>
      </c>
      <c r="C875" s="4" t="s">
        <v>273</v>
      </c>
      <c r="D875" s="4" t="s">
        <v>301</v>
      </c>
      <c r="E875" s="23" t="s">
        <v>290</v>
      </c>
      <c r="F875" s="2">
        <v>1.05</v>
      </c>
      <c r="G875" s="3">
        <v>0.43400000000000005</v>
      </c>
      <c r="H875" s="2">
        <v>0.308</v>
      </c>
      <c r="I875" s="2" t="s">
        <v>273</v>
      </c>
      <c r="J875" s="4">
        <v>4</v>
      </c>
      <c r="K875" s="23" t="s">
        <v>290</v>
      </c>
      <c r="L875" s="6" t="s">
        <v>301</v>
      </c>
      <c r="M875" s="4" t="s">
        <v>290</v>
      </c>
      <c r="N875" s="161" t="s">
        <v>290</v>
      </c>
      <c r="P875"/>
      <c r="Q875"/>
      <c r="R875"/>
      <c r="X875" s="160" t="s">
        <v>944</v>
      </c>
      <c r="Y875" s="2">
        <v>0.75000000000000011</v>
      </c>
      <c r="Z875" s="4" t="s">
        <v>273</v>
      </c>
      <c r="AA875" s="4" t="s">
        <v>301</v>
      </c>
      <c r="AB875" s="23" t="s">
        <v>290</v>
      </c>
      <c r="AC875" s="2">
        <v>1.05</v>
      </c>
      <c r="AD875" s="3">
        <v>0.43400000000000005</v>
      </c>
      <c r="AE875" s="2">
        <v>0.308</v>
      </c>
      <c r="AF875" s="2" t="s">
        <v>273</v>
      </c>
      <c r="AG875" s="4">
        <v>4</v>
      </c>
      <c r="AH875" s="23" t="s">
        <v>290</v>
      </c>
      <c r="AI875" s="6" t="s">
        <v>301</v>
      </c>
      <c r="AJ875" s="4" t="s">
        <v>290</v>
      </c>
      <c r="AK875" s="161" t="s">
        <v>290</v>
      </c>
      <c r="CO875" t="s">
        <v>4693</v>
      </c>
      <c r="CP875">
        <v>8.75</v>
      </c>
      <c r="CR875" t="s">
        <v>6076</v>
      </c>
      <c r="CS875" s="16" t="s">
        <v>290</v>
      </c>
      <c r="CT875" s="14">
        <v>600</v>
      </c>
      <c r="CU875" s="14">
        <v>1</v>
      </c>
      <c r="CV875" s="11">
        <v>9</v>
      </c>
      <c r="CW875" s="11" t="s">
        <v>301</v>
      </c>
      <c r="CX875" s="103">
        <v>1</v>
      </c>
      <c r="CY875" s="11">
        <v>2.125</v>
      </c>
      <c r="CZ875" s="42">
        <v>0.5625</v>
      </c>
      <c r="DA875" s="107">
        <v>600</v>
      </c>
      <c r="DB875" s="18">
        <v>4.875</v>
      </c>
      <c r="DC875" s="18">
        <v>0.6875</v>
      </c>
      <c r="DD875" s="18">
        <v>2</v>
      </c>
      <c r="DE875" s="11">
        <v>0.625</v>
      </c>
      <c r="DF875" s="11">
        <v>4</v>
      </c>
      <c r="DG875" s="11">
        <v>0.75</v>
      </c>
      <c r="DH875" s="11">
        <v>3.5</v>
      </c>
      <c r="DI875" s="42">
        <v>90</v>
      </c>
      <c r="DJ875" s="11">
        <v>11</v>
      </c>
      <c r="DK875" s="43" t="s">
        <v>5210</v>
      </c>
      <c r="DL875" s="90" t="s">
        <v>3796</v>
      </c>
      <c r="DM875" s="18">
        <v>0</v>
      </c>
      <c r="DN875" s="18" t="s">
        <v>6001</v>
      </c>
      <c r="DO875" t="s">
        <v>5069</v>
      </c>
      <c r="DP875">
        <v>65280</v>
      </c>
      <c r="DQ875" t="s">
        <v>6000</v>
      </c>
      <c r="DR875" s="16" t="s">
        <v>290</v>
      </c>
    </row>
    <row r="876" spans="1:122" x14ac:dyDescent="0.35">
      <c r="A876" s="156" t="s">
        <v>945</v>
      </c>
      <c r="B876" s="11">
        <v>1</v>
      </c>
      <c r="C876" s="11">
        <v>5</v>
      </c>
      <c r="D876" t="s">
        <v>301</v>
      </c>
      <c r="E876" s="21" t="s">
        <v>290</v>
      </c>
      <c r="F876" s="11">
        <v>1.3149999999999999</v>
      </c>
      <c r="G876" s="12">
        <v>1.1850000000000001</v>
      </c>
      <c r="H876" s="11">
        <v>6.5000000000000002E-2</v>
      </c>
      <c r="I876" t="s">
        <v>290</v>
      </c>
      <c r="J876" s="11">
        <v>5</v>
      </c>
      <c r="K876" s="21" t="s">
        <v>290</v>
      </c>
      <c r="L876" s="11" t="s">
        <v>301</v>
      </c>
      <c r="M876" t="s">
        <v>290</v>
      </c>
      <c r="N876" s="159" t="s">
        <v>290</v>
      </c>
      <c r="P876"/>
      <c r="Q876"/>
      <c r="R876"/>
      <c r="X876" s="156" t="s">
        <v>945</v>
      </c>
      <c r="Y876" s="11">
        <v>1</v>
      </c>
      <c r="Z876" s="11">
        <v>5</v>
      </c>
      <c r="AA876" t="s">
        <v>301</v>
      </c>
      <c r="AB876" s="21" t="s">
        <v>290</v>
      </c>
      <c r="AC876" s="11">
        <v>1.3149999999999999</v>
      </c>
      <c r="AD876" s="12">
        <v>1.1850000000000001</v>
      </c>
      <c r="AE876" s="11">
        <v>6.5000000000000002E-2</v>
      </c>
      <c r="AF876" t="s">
        <v>290</v>
      </c>
      <c r="AG876" s="11">
        <v>5</v>
      </c>
      <c r="AH876" s="21" t="s">
        <v>290</v>
      </c>
      <c r="AI876" s="11" t="s">
        <v>301</v>
      </c>
      <c r="AJ876" t="s">
        <v>290</v>
      </c>
      <c r="AK876" s="159" t="s">
        <v>290</v>
      </c>
      <c r="CO876" t="s">
        <v>4694</v>
      </c>
      <c r="CP876">
        <v>8.75</v>
      </c>
      <c r="CR876" t="s">
        <v>6077</v>
      </c>
      <c r="CS876" s="16" t="s">
        <v>290</v>
      </c>
      <c r="CT876" s="14">
        <v>600</v>
      </c>
      <c r="CU876" s="14">
        <v>1.25</v>
      </c>
      <c r="CV876" s="11">
        <v>9</v>
      </c>
      <c r="CW876" s="11" t="s">
        <v>301</v>
      </c>
      <c r="CX876" s="103">
        <v>1.25</v>
      </c>
      <c r="CY876" s="11">
        <v>2.5</v>
      </c>
      <c r="CZ876" s="42">
        <v>0.625</v>
      </c>
      <c r="DA876" s="107">
        <v>600</v>
      </c>
      <c r="DB876" s="18">
        <v>5.25</v>
      </c>
      <c r="DC876" s="18">
        <v>0.8125</v>
      </c>
      <c r="DD876" s="18">
        <v>2.5</v>
      </c>
      <c r="DE876" s="11">
        <v>0.625</v>
      </c>
      <c r="DF876" s="11">
        <v>4</v>
      </c>
      <c r="DG876" s="11">
        <v>0.75</v>
      </c>
      <c r="DH876" s="11">
        <v>3.875</v>
      </c>
      <c r="DI876" s="42">
        <v>90</v>
      </c>
      <c r="DJ876" s="11">
        <v>14</v>
      </c>
      <c r="DK876" s="43" t="s">
        <v>5212</v>
      </c>
      <c r="DL876" s="90" t="s">
        <v>3796</v>
      </c>
      <c r="DM876" s="18">
        <v>0</v>
      </c>
      <c r="DN876" s="18" t="s">
        <v>6001</v>
      </c>
      <c r="DO876" t="s">
        <v>5072</v>
      </c>
      <c r="DP876">
        <v>12800</v>
      </c>
      <c r="DQ876" t="s">
        <v>6000</v>
      </c>
      <c r="DR876" s="16" t="s">
        <v>290</v>
      </c>
    </row>
    <row r="877" spans="1:122" x14ac:dyDescent="0.35">
      <c r="A877" s="156" t="s">
        <v>946</v>
      </c>
      <c r="B877" s="11">
        <v>1</v>
      </c>
      <c r="C877" s="11">
        <v>10</v>
      </c>
      <c r="D877" t="s">
        <v>301</v>
      </c>
      <c r="E877" s="21" t="s">
        <v>290</v>
      </c>
      <c r="F877" s="11">
        <v>1.3149999999999999</v>
      </c>
      <c r="G877" s="12">
        <v>1.097</v>
      </c>
      <c r="H877" s="11">
        <v>0.109</v>
      </c>
      <c r="I877" t="s">
        <v>290</v>
      </c>
      <c r="J877" s="11">
        <v>10</v>
      </c>
      <c r="K877" s="21" t="s">
        <v>290</v>
      </c>
      <c r="L877" s="11" t="s">
        <v>301</v>
      </c>
      <c r="M877" t="s">
        <v>290</v>
      </c>
      <c r="N877" s="159" t="s">
        <v>290</v>
      </c>
      <c r="P877"/>
      <c r="Q877"/>
      <c r="R877"/>
      <c r="X877" s="156" t="s">
        <v>946</v>
      </c>
      <c r="Y877" s="11">
        <v>1</v>
      </c>
      <c r="Z877" s="11">
        <v>10</v>
      </c>
      <c r="AA877" t="s">
        <v>301</v>
      </c>
      <c r="AB877" s="21" t="s">
        <v>290</v>
      </c>
      <c r="AC877" s="11">
        <v>1.3149999999999999</v>
      </c>
      <c r="AD877" s="12">
        <v>1.097</v>
      </c>
      <c r="AE877" s="11">
        <v>0.109</v>
      </c>
      <c r="AF877" t="s">
        <v>290</v>
      </c>
      <c r="AG877" s="11">
        <v>10</v>
      </c>
      <c r="AH877" s="21" t="s">
        <v>290</v>
      </c>
      <c r="AI877" s="11" t="s">
        <v>301</v>
      </c>
      <c r="AJ877" t="s">
        <v>290</v>
      </c>
      <c r="AK877" s="159" t="s">
        <v>290</v>
      </c>
      <c r="CO877" t="s">
        <v>4695</v>
      </c>
      <c r="CP877">
        <v>8.75</v>
      </c>
      <c r="CR877" t="s">
        <v>6078</v>
      </c>
      <c r="CS877" s="16" t="s">
        <v>290</v>
      </c>
      <c r="CT877" s="14">
        <v>600</v>
      </c>
      <c r="CU877" s="14">
        <v>1.5</v>
      </c>
      <c r="CV877" s="11">
        <v>9</v>
      </c>
      <c r="CW877" s="11" t="s">
        <v>301</v>
      </c>
      <c r="CX877" s="103">
        <v>1.5</v>
      </c>
      <c r="CY877" s="11">
        <v>2.75</v>
      </c>
      <c r="CZ877" s="42">
        <v>0.625</v>
      </c>
      <c r="DA877" s="107">
        <v>600</v>
      </c>
      <c r="DB877" s="18">
        <v>6.125</v>
      </c>
      <c r="DC877" s="18">
        <v>0.875</v>
      </c>
      <c r="DD877" s="18">
        <v>2.875</v>
      </c>
      <c r="DE877" s="11">
        <v>0.75</v>
      </c>
      <c r="DF877" s="11">
        <v>4</v>
      </c>
      <c r="DG877" s="11">
        <v>0.875</v>
      </c>
      <c r="DH877" s="11">
        <v>4.5</v>
      </c>
      <c r="DI877" s="42">
        <v>90</v>
      </c>
      <c r="DJ877" s="11">
        <v>17</v>
      </c>
      <c r="DK877" s="43" t="s">
        <v>5214</v>
      </c>
      <c r="DL877" s="90" t="s">
        <v>3796</v>
      </c>
      <c r="DM877" s="18">
        <v>0</v>
      </c>
      <c r="DN877" s="18" t="s">
        <v>6001</v>
      </c>
      <c r="DO877" t="s">
        <v>5075</v>
      </c>
      <c r="DP877">
        <v>11861940</v>
      </c>
      <c r="DQ877" t="s">
        <v>6000</v>
      </c>
      <c r="DR877" s="16" t="s">
        <v>290</v>
      </c>
    </row>
    <row r="878" spans="1:122" x14ac:dyDescent="0.35">
      <c r="A878" s="158" t="s">
        <v>947</v>
      </c>
      <c r="B878" s="11">
        <v>1</v>
      </c>
      <c r="C878">
        <v>40</v>
      </c>
      <c r="D878" t="s">
        <v>301</v>
      </c>
      <c r="E878" s="21" t="s">
        <v>290</v>
      </c>
      <c r="F878" s="11">
        <v>1.3149999999999999</v>
      </c>
      <c r="G878" s="12">
        <v>1.0489999999999999</v>
      </c>
      <c r="H878" s="11">
        <v>0.13300000000000001</v>
      </c>
      <c r="I878" t="s">
        <v>290</v>
      </c>
      <c r="J878">
        <v>40</v>
      </c>
      <c r="K878" s="21" t="s">
        <v>290</v>
      </c>
      <c r="L878" s="1" t="s">
        <v>301</v>
      </c>
      <c r="M878" t="s">
        <v>290</v>
      </c>
      <c r="N878" s="159" t="s">
        <v>290</v>
      </c>
      <c r="Q878" s="18" t="s">
        <v>290</v>
      </c>
      <c r="S878" t="s">
        <v>290</v>
      </c>
      <c r="T878" t="s">
        <v>290</v>
      </c>
      <c r="V878" t="s">
        <v>290</v>
      </c>
      <c r="X878" s="158" t="s">
        <v>947</v>
      </c>
      <c r="Y878" s="11">
        <v>1</v>
      </c>
      <c r="Z878">
        <v>40</v>
      </c>
      <c r="AA878" t="s">
        <v>301</v>
      </c>
      <c r="AB878" s="21" t="s">
        <v>290</v>
      </c>
      <c r="AC878" s="11">
        <v>1.3149999999999999</v>
      </c>
      <c r="AD878" s="12">
        <v>1.0489999999999999</v>
      </c>
      <c r="AE878" s="11">
        <v>0.13300000000000001</v>
      </c>
      <c r="AF878" t="s">
        <v>290</v>
      </c>
      <c r="AG878">
        <v>40</v>
      </c>
      <c r="AH878" s="21" t="s">
        <v>290</v>
      </c>
      <c r="AI878" s="1" t="s">
        <v>301</v>
      </c>
      <c r="AJ878" t="s">
        <v>290</v>
      </c>
      <c r="AK878" s="159" t="s">
        <v>290</v>
      </c>
      <c r="CO878" t="s">
        <v>4696</v>
      </c>
      <c r="CP878">
        <v>8.75</v>
      </c>
      <c r="CR878" t="s">
        <v>6079</v>
      </c>
      <c r="CS878" s="16" t="s">
        <v>290</v>
      </c>
      <c r="CT878" s="14">
        <v>600</v>
      </c>
      <c r="CU878" s="14">
        <v>2</v>
      </c>
      <c r="CV878" s="11">
        <v>9</v>
      </c>
      <c r="CW878" s="11" t="s">
        <v>301</v>
      </c>
      <c r="CX878" s="103">
        <v>2</v>
      </c>
      <c r="CY878" s="11">
        <v>3.25</v>
      </c>
      <c r="CZ878" s="42">
        <v>0.625</v>
      </c>
      <c r="DA878" s="107">
        <v>600</v>
      </c>
      <c r="DB878" s="18">
        <v>6.5</v>
      </c>
      <c r="DC878" s="18">
        <v>1</v>
      </c>
      <c r="DD878" s="18">
        <v>3.625</v>
      </c>
      <c r="DE878" s="11">
        <v>0.625</v>
      </c>
      <c r="DF878" s="11">
        <v>8</v>
      </c>
      <c r="DG878" s="11">
        <v>0.75</v>
      </c>
      <c r="DH878" s="11">
        <v>5</v>
      </c>
      <c r="DI878" s="42">
        <v>45</v>
      </c>
      <c r="DJ878" s="11">
        <v>21</v>
      </c>
      <c r="DK878" s="43" t="s">
        <v>5216</v>
      </c>
      <c r="DL878" s="90" t="s">
        <v>3796</v>
      </c>
      <c r="DM878" s="18">
        <v>0</v>
      </c>
      <c r="DN878" s="18" t="s">
        <v>6001</v>
      </c>
      <c r="DO878" t="s">
        <v>5078</v>
      </c>
      <c r="DP878">
        <v>1262987</v>
      </c>
      <c r="DQ878" t="s">
        <v>6000</v>
      </c>
      <c r="DR878" s="16" t="s">
        <v>290</v>
      </c>
    </row>
    <row r="879" spans="1:122" x14ac:dyDescent="0.35">
      <c r="A879" s="158" t="s">
        <v>6774</v>
      </c>
      <c r="B879" s="11">
        <v>1</v>
      </c>
      <c r="C879" t="s">
        <v>6422</v>
      </c>
      <c r="D879" t="s">
        <v>301</v>
      </c>
      <c r="E879" s="21" t="s">
        <v>290</v>
      </c>
      <c r="F879" s="11">
        <v>1.3149999999999999</v>
      </c>
      <c r="G879" s="12">
        <v>1.0489999999999999</v>
      </c>
      <c r="H879" s="11">
        <v>0.13300000000000001</v>
      </c>
      <c r="I879" t="s">
        <v>6422</v>
      </c>
      <c r="J879">
        <v>1</v>
      </c>
      <c r="K879" s="21" t="s">
        <v>290</v>
      </c>
      <c r="L879" s="1" t="s">
        <v>301</v>
      </c>
      <c r="M879" t="s">
        <v>290</v>
      </c>
      <c r="N879" s="159" t="s">
        <v>290</v>
      </c>
      <c r="Q879" s="18" t="s">
        <v>290</v>
      </c>
      <c r="S879" t="s">
        <v>290</v>
      </c>
      <c r="T879" t="s">
        <v>290</v>
      </c>
      <c r="V879" t="s">
        <v>290</v>
      </c>
      <c r="X879" s="158" t="s">
        <v>6774</v>
      </c>
      <c r="Y879" s="11">
        <v>1</v>
      </c>
      <c r="Z879" t="s">
        <v>6422</v>
      </c>
      <c r="AA879" t="s">
        <v>301</v>
      </c>
      <c r="AB879" s="21" t="s">
        <v>290</v>
      </c>
      <c r="AC879" s="11">
        <v>1.3149999999999999</v>
      </c>
      <c r="AD879" s="12">
        <v>1.0489999999999999</v>
      </c>
      <c r="AE879" s="11">
        <v>0.13300000000000001</v>
      </c>
      <c r="AF879" t="s">
        <v>6422</v>
      </c>
      <c r="AG879">
        <v>1</v>
      </c>
      <c r="AH879" s="21" t="s">
        <v>290</v>
      </c>
      <c r="AI879" s="1" t="s">
        <v>301</v>
      </c>
      <c r="AJ879" t="s">
        <v>290</v>
      </c>
      <c r="AK879" s="159" t="s">
        <v>290</v>
      </c>
      <c r="CO879" t="s">
        <v>4697</v>
      </c>
      <c r="CP879">
        <v>8.75</v>
      </c>
      <c r="CR879" t="s">
        <v>6080</v>
      </c>
      <c r="CS879" s="16" t="s">
        <v>290</v>
      </c>
      <c r="CT879" s="14">
        <v>600</v>
      </c>
      <c r="CU879" s="14">
        <v>2.5</v>
      </c>
      <c r="CV879" s="11">
        <v>9</v>
      </c>
      <c r="CW879" s="11" t="s">
        <v>301</v>
      </c>
      <c r="CX879" s="103">
        <v>2.5</v>
      </c>
      <c r="CY879" s="11">
        <v>3.9375</v>
      </c>
      <c r="CZ879" s="42">
        <v>0.71875</v>
      </c>
      <c r="DA879" s="107">
        <v>600</v>
      </c>
      <c r="DB879" s="18">
        <v>7.5</v>
      </c>
      <c r="DC879" s="18">
        <v>1.125</v>
      </c>
      <c r="DD879" s="18">
        <v>4.125</v>
      </c>
      <c r="DE879" s="11">
        <v>0.75</v>
      </c>
      <c r="DF879" s="11">
        <v>8</v>
      </c>
      <c r="DG879" s="11">
        <v>0.875</v>
      </c>
      <c r="DH879" s="11">
        <v>5.875</v>
      </c>
      <c r="DI879" s="42">
        <v>45</v>
      </c>
      <c r="DJ879" s="11">
        <v>29</v>
      </c>
      <c r="DK879" s="43" t="s">
        <v>5218</v>
      </c>
      <c r="DL879" s="90" t="s">
        <v>3796</v>
      </c>
      <c r="DM879" s="18">
        <v>0</v>
      </c>
      <c r="DN879" s="18" t="s">
        <v>6001</v>
      </c>
      <c r="DO879" t="s">
        <v>5081</v>
      </c>
      <c r="DP879">
        <v>7448044</v>
      </c>
      <c r="DQ879" t="s">
        <v>6000</v>
      </c>
      <c r="DR879" s="16" t="s">
        <v>290</v>
      </c>
    </row>
    <row r="880" spans="1:122" x14ac:dyDescent="0.35">
      <c r="A880" s="158" t="s">
        <v>948</v>
      </c>
      <c r="B880" s="11">
        <v>1</v>
      </c>
      <c r="C880">
        <v>80</v>
      </c>
      <c r="D880" t="s">
        <v>301</v>
      </c>
      <c r="E880" s="21" t="s">
        <v>290</v>
      </c>
      <c r="F880" s="11">
        <v>1.3149999999999999</v>
      </c>
      <c r="G880" s="12">
        <v>0.95699999999999996</v>
      </c>
      <c r="H880" s="11">
        <v>0.17899999999999999</v>
      </c>
      <c r="I880" t="s">
        <v>290</v>
      </c>
      <c r="J880">
        <v>80</v>
      </c>
      <c r="K880" s="21" t="s">
        <v>290</v>
      </c>
      <c r="L880" s="1" t="s">
        <v>301</v>
      </c>
      <c r="M880" t="s">
        <v>290</v>
      </c>
      <c r="N880" s="159" t="s">
        <v>290</v>
      </c>
      <c r="P880" s="18" t="s">
        <v>290</v>
      </c>
      <c r="Q880" s="18" t="s">
        <v>290</v>
      </c>
      <c r="S880" t="s">
        <v>290</v>
      </c>
      <c r="T880" t="s">
        <v>290</v>
      </c>
      <c r="V880" t="s">
        <v>290</v>
      </c>
      <c r="X880" s="158" t="s">
        <v>948</v>
      </c>
      <c r="Y880" s="11">
        <v>1</v>
      </c>
      <c r="Z880">
        <v>80</v>
      </c>
      <c r="AA880" t="s">
        <v>301</v>
      </c>
      <c r="AB880" s="21" t="s">
        <v>290</v>
      </c>
      <c r="AC880" s="11">
        <v>1.3149999999999999</v>
      </c>
      <c r="AD880" s="12">
        <v>0.95699999999999996</v>
      </c>
      <c r="AE880" s="11">
        <v>0.17899999999999999</v>
      </c>
      <c r="AF880" t="s">
        <v>290</v>
      </c>
      <c r="AG880">
        <v>80</v>
      </c>
      <c r="AH880" s="21" t="s">
        <v>290</v>
      </c>
      <c r="AI880" s="1" t="s">
        <v>301</v>
      </c>
      <c r="AJ880" t="s">
        <v>290</v>
      </c>
      <c r="AK880" s="159" t="s">
        <v>290</v>
      </c>
      <c r="CO880" t="s">
        <v>4698</v>
      </c>
      <c r="CP880">
        <v>8.75</v>
      </c>
      <c r="CR880" t="s">
        <v>6081</v>
      </c>
      <c r="CS880" s="16" t="s">
        <v>290</v>
      </c>
      <c r="CT880" s="14">
        <v>600</v>
      </c>
      <c r="CU880" s="14">
        <v>3</v>
      </c>
      <c r="CV880" s="11">
        <v>9</v>
      </c>
      <c r="CW880" s="11" t="s">
        <v>301</v>
      </c>
      <c r="CX880" s="103">
        <v>3</v>
      </c>
      <c r="CY880" s="11">
        <v>4.625</v>
      </c>
      <c r="CZ880" s="42">
        <v>0.8125</v>
      </c>
      <c r="DA880" s="107">
        <v>600</v>
      </c>
      <c r="DB880" s="18">
        <v>8.25</v>
      </c>
      <c r="DC880" s="14">
        <v>1.25</v>
      </c>
      <c r="DD880" s="18">
        <v>5</v>
      </c>
      <c r="DE880" s="11">
        <v>0.75</v>
      </c>
      <c r="DF880" s="11">
        <v>8</v>
      </c>
      <c r="DG880" s="11">
        <v>0.875</v>
      </c>
      <c r="DH880" s="11">
        <v>6.625</v>
      </c>
      <c r="DI880" s="42">
        <v>45</v>
      </c>
      <c r="DJ880" s="11">
        <v>38</v>
      </c>
      <c r="DK880" s="43" t="s">
        <v>5220</v>
      </c>
      <c r="DL880" s="90" t="s">
        <v>3796</v>
      </c>
      <c r="DM880" s="18">
        <v>0</v>
      </c>
      <c r="DN880" s="18" t="s">
        <v>6001</v>
      </c>
      <c r="DO880" t="s">
        <v>5084</v>
      </c>
      <c r="DP880">
        <v>16777215</v>
      </c>
      <c r="DQ880" t="s">
        <v>6000</v>
      </c>
      <c r="DR880" s="16" t="s">
        <v>290</v>
      </c>
    </row>
    <row r="881" spans="1:122" x14ac:dyDescent="0.35">
      <c r="A881" s="158" t="s">
        <v>949</v>
      </c>
      <c r="B881" s="11">
        <v>1</v>
      </c>
      <c r="C881" s="11">
        <v>160</v>
      </c>
      <c r="D881" t="s">
        <v>301</v>
      </c>
      <c r="E881" s="21" t="s">
        <v>290</v>
      </c>
      <c r="F881" s="11">
        <v>1.3149999999999999</v>
      </c>
      <c r="G881" s="12">
        <v>0.81499999999999995</v>
      </c>
      <c r="H881" s="11">
        <v>0.25</v>
      </c>
      <c r="I881" t="s">
        <v>290</v>
      </c>
      <c r="J881" s="11">
        <v>160</v>
      </c>
      <c r="K881" s="21" t="s">
        <v>290</v>
      </c>
      <c r="L881" s="1" t="s">
        <v>301</v>
      </c>
      <c r="M881" t="s">
        <v>290</v>
      </c>
      <c r="N881" s="159" t="s">
        <v>290</v>
      </c>
      <c r="P881" s="18" t="s">
        <v>290</v>
      </c>
      <c r="Q881" s="18" t="s">
        <v>290</v>
      </c>
      <c r="S881" t="s">
        <v>290</v>
      </c>
      <c r="T881" t="s">
        <v>290</v>
      </c>
      <c r="V881" t="s">
        <v>290</v>
      </c>
      <c r="X881" s="158" t="s">
        <v>949</v>
      </c>
      <c r="Y881" s="11">
        <v>1</v>
      </c>
      <c r="Z881" s="11">
        <v>160</v>
      </c>
      <c r="AA881" t="s">
        <v>301</v>
      </c>
      <c r="AB881" s="21" t="s">
        <v>290</v>
      </c>
      <c r="AC881" s="11">
        <v>1.3149999999999999</v>
      </c>
      <c r="AD881" s="12">
        <v>0.81499999999999995</v>
      </c>
      <c r="AE881" s="11">
        <v>0.25</v>
      </c>
      <c r="AF881" t="s">
        <v>290</v>
      </c>
      <c r="AG881" s="11">
        <v>160</v>
      </c>
      <c r="AH881" s="21" t="s">
        <v>290</v>
      </c>
      <c r="AI881" s="1" t="s">
        <v>301</v>
      </c>
      <c r="AJ881" t="s">
        <v>290</v>
      </c>
      <c r="AK881" s="159" t="s">
        <v>290</v>
      </c>
      <c r="CO881" t="s">
        <v>4699</v>
      </c>
      <c r="CP881">
        <v>8.75</v>
      </c>
      <c r="CR881" t="s">
        <v>6082</v>
      </c>
      <c r="CS881" s="16" t="s">
        <v>290</v>
      </c>
      <c r="CT881" s="14">
        <v>600</v>
      </c>
      <c r="CU881" s="14">
        <v>3.5</v>
      </c>
      <c r="CV881" s="11">
        <v>9</v>
      </c>
      <c r="CW881" s="11" t="s">
        <v>301</v>
      </c>
      <c r="CX881" s="103">
        <v>3.5</v>
      </c>
      <c r="CY881" s="11">
        <v>5.25</v>
      </c>
      <c r="CZ881" s="42">
        <v>0.875</v>
      </c>
      <c r="DA881" s="107">
        <v>600</v>
      </c>
      <c r="DB881" s="18">
        <v>9</v>
      </c>
      <c r="DC881" s="18">
        <v>1.375</v>
      </c>
      <c r="DD881" s="18">
        <v>5.5</v>
      </c>
      <c r="DE881" s="11">
        <v>0.875</v>
      </c>
      <c r="DF881" s="11">
        <v>8</v>
      </c>
      <c r="DG881" s="11">
        <v>1</v>
      </c>
      <c r="DH881" s="11">
        <v>7.25</v>
      </c>
      <c r="DI881" s="42">
        <v>45</v>
      </c>
      <c r="DJ881" s="11">
        <v>48</v>
      </c>
      <c r="DK881" s="43" t="s">
        <v>5222</v>
      </c>
      <c r="DL881" s="90" t="s">
        <v>3796</v>
      </c>
      <c r="DM881" s="18">
        <v>0</v>
      </c>
      <c r="DN881" s="18" t="s">
        <v>6001</v>
      </c>
      <c r="DO881" t="s">
        <v>5087</v>
      </c>
      <c r="DP881">
        <v>12632256</v>
      </c>
      <c r="DQ881" t="s">
        <v>6000</v>
      </c>
      <c r="DR881" s="16" t="s">
        <v>290</v>
      </c>
    </row>
    <row r="882" spans="1:122" x14ac:dyDescent="0.35">
      <c r="A882" s="158" t="s">
        <v>950</v>
      </c>
      <c r="B882" s="11">
        <v>1</v>
      </c>
      <c r="C882" s="11" t="s">
        <v>272</v>
      </c>
      <c r="D882" t="s">
        <v>301</v>
      </c>
      <c r="E882" s="21" t="s">
        <v>290</v>
      </c>
      <c r="F882" s="11">
        <v>1.3149999999999999</v>
      </c>
      <c r="G882" s="12">
        <v>0.95699999999999996</v>
      </c>
      <c r="H882" s="11">
        <v>0.17899999999999999</v>
      </c>
      <c r="I882" t="s">
        <v>272</v>
      </c>
      <c r="J882" s="11">
        <v>2</v>
      </c>
      <c r="K882" s="21" t="s">
        <v>290</v>
      </c>
      <c r="L882" s="1" t="s">
        <v>301</v>
      </c>
      <c r="M882" t="s">
        <v>290</v>
      </c>
      <c r="N882" s="159" t="s">
        <v>290</v>
      </c>
      <c r="P882" s="18" t="s">
        <v>290</v>
      </c>
      <c r="Q882" s="18" t="s">
        <v>290</v>
      </c>
      <c r="S882" t="s">
        <v>290</v>
      </c>
      <c r="T882" t="s">
        <v>290</v>
      </c>
      <c r="V882" t="s">
        <v>290</v>
      </c>
      <c r="X882" s="158" t="s">
        <v>950</v>
      </c>
      <c r="Y882" s="11">
        <v>1</v>
      </c>
      <c r="Z882" s="11" t="s">
        <v>272</v>
      </c>
      <c r="AA882" t="s">
        <v>301</v>
      </c>
      <c r="AB882" s="21" t="s">
        <v>290</v>
      </c>
      <c r="AC882" s="11">
        <v>1.3149999999999999</v>
      </c>
      <c r="AD882" s="12">
        <v>0.95699999999999996</v>
      </c>
      <c r="AE882" s="11">
        <v>0.17899999999999999</v>
      </c>
      <c r="AF882" t="s">
        <v>272</v>
      </c>
      <c r="AG882" s="11">
        <v>2</v>
      </c>
      <c r="AH882" s="21" t="s">
        <v>290</v>
      </c>
      <c r="AI882" s="1" t="s">
        <v>301</v>
      </c>
      <c r="AJ882" t="s">
        <v>290</v>
      </c>
      <c r="AK882" s="159" t="s">
        <v>290</v>
      </c>
      <c r="CO882" t="s">
        <v>4700</v>
      </c>
      <c r="CP882">
        <v>8.75</v>
      </c>
      <c r="CR882" t="s">
        <v>6083</v>
      </c>
      <c r="CS882" s="16" t="s">
        <v>290</v>
      </c>
      <c r="CT882" s="14">
        <v>600</v>
      </c>
      <c r="CU882" s="14">
        <v>4</v>
      </c>
      <c r="CV882" s="11">
        <v>12</v>
      </c>
      <c r="CW882" s="11" t="s">
        <v>301</v>
      </c>
      <c r="CX882" s="103">
        <v>4</v>
      </c>
      <c r="CY882" s="11">
        <v>6</v>
      </c>
      <c r="CZ882" s="42">
        <v>1</v>
      </c>
      <c r="DA882" s="107">
        <v>600</v>
      </c>
      <c r="DB882" s="18">
        <v>10.75</v>
      </c>
      <c r="DC882" s="18">
        <v>1.5</v>
      </c>
      <c r="DD882" s="18">
        <v>6.1875</v>
      </c>
      <c r="DE882" s="11">
        <v>0.875</v>
      </c>
      <c r="DF882" s="11">
        <v>8</v>
      </c>
      <c r="DG882" s="11">
        <v>1</v>
      </c>
      <c r="DH882" s="11">
        <v>8.5</v>
      </c>
      <c r="DI882" s="42">
        <v>45</v>
      </c>
      <c r="DJ882" s="11">
        <v>80</v>
      </c>
      <c r="DK882" s="43" t="s">
        <v>5224</v>
      </c>
      <c r="DL882" s="90" t="s">
        <v>3796</v>
      </c>
      <c r="DM882" s="18">
        <v>0</v>
      </c>
      <c r="DN882" s="18" t="s">
        <v>6001</v>
      </c>
      <c r="DO882" t="s">
        <v>5090</v>
      </c>
      <c r="DP882">
        <v>255</v>
      </c>
      <c r="DQ882" t="s">
        <v>6000</v>
      </c>
      <c r="DR882" s="16" t="s">
        <v>290</v>
      </c>
    </row>
    <row r="883" spans="1:122" x14ac:dyDescent="0.35">
      <c r="A883" s="160" t="s">
        <v>951</v>
      </c>
      <c r="B883" s="2">
        <v>1</v>
      </c>
      <c r="C883" s="4" t="s">
        <v>273</v>
      </c>
      <c r="D883" s="4" t="s">
        <v>301</v>
      </c>
      <c r="E883" s="23" t="s">
        <v>290</v>
      </c>
      <c r="F883" s="2">
        <v>1.3149999999999999</v>
      </c>
      <c r="G883" s="3">
        <v>0.59899999999999998</v>
      </c>
      <c r="H883" s="2">
        <v>0.35799999999999998</v>
      </c>
      <c r="I883" s="2" t="s">
        <v>273</v>
      </c>
      <c r="J883" s="4">
        <v>4</v>
      </c>
      <c r="K883" s="23" t="s">
        <v>290</v>
      </c>
      <c r="L883" s="6" t="s">
        <v>301</v>
      </c>
      <c r="M883" s="4" t="s">
        <v>290</v>
      </c>
      <c r="N883" s="161" t="s">
        <v>290</v>
      </c>
      <c r="P883" s="18" t="s">
        <v>290</v>
      </c>
      <c r="Q883" s="18" t="s">
        <v>290</v>
      </c>
      <c r="S883" t="s">
        <v>290</v>
      </c>
      <c r="T883" t="s">
        <v>290</v>
      </c>
      <c r="V883" t="s">
        <v>290</v>
      </c>
      <c r="X883" s="160" t="s">
        <v>951</v>
      </c>
      <c r="Y883" s="2">
        <v>1</v>
      </c>
      <c r="Z883" s="4" t="s">
        <v>273</v>
      </c>
      <c r="AA883" s="4" t="s">
        <v>301</v>
      </c>
      <c r="AB883" s="23" t="s">
        <v>290</v>
      </c>
      <c r="AC883" s="2">
        <v>1.3149999999999999</v>
      </c>
      <c r="AD883" s="3">
        <v>0.59899999999999998</v>
      </c>
      <c r="AE883" s="2">
        <v>0.35799999999999998</v>
      </c>
      <c r="AF883" s="2" t="s">
        <v>273</v>
      </c>
      <c r="AG883" s="4">
        <v>4</v>
      </c>
      <c r="AH883" s="23" t="s">
        <v>290</v>
      </c>
      <c r="AI883" s="6" t="s">
        <v>301</v>
      </c>
      <c r="AJ883" s="4" t="s">
        <v>290</v>
      </c>
      <c r="AK883" s="161" t="s">
        <v>290</v>
      </c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51"/>
      <c r="CO883" t="s">
        <v>4701</v>
      </c>
      <c r="CP883">
        <v>8.75</v>
      </c>
      <c r="CR883" t="s">
        <v>6084</v>
      </c>
      <c r="CS883" s="16" t="s">
        <v>290</v>
      </c>
      <c r="CT883" s="14">
        <v>600</v>
      </c>
      <c r="CU883" s="14">
        <v>5</v>
      </c>
      <c r="CV883" s="11">
        <v>12</v>
      </c>
      <c r="CW883" s="11" t="s">
        <v>301</v>
      </c>
      <c r="CX883" s="103">
        <v>5</v>
      </c>
      <c r="CY883" s="11">
        <v>7.5</v>
      </c>
      <c r="CZ883" s="42">
        <v>1.25</v>
      </c>
      <c r="DA883" s="107">
        <v>600</v>
      </c>
      <c r="DB883" s="18">
        <v>13</v>
      </c>
      <c r="DC883" s="18">
        <v>1.75</v>
      </c>
      <c r="DD883" s="18">
        <v>7.3125</v>
      </c>
      <c r="DE883" s="11">
        <v>1</v>
      </c>
      <c r="DF883" s="11">
        <v>8</v>
      </c>
      <c r="DG883" s="11">
        <v>1.125</v>
      </c>
      <c r="DH883" s="11">
        <v>10.5</v>
      </c>
      <c r="DI883" s="42">
        <v>45</v>
      </c>
      <c r="DJ883" s="11">
        <v>128</v>
      </c>
      <c r="DK883" s="43" t="s">
        <v>5226</v>
      </c>
      <c r="DL883" s="90" t="s">
        <v>3796</v>
      </c>
      <c r="DM883" s="18">
        <v>0</v>
      </c>
      <c r="DN883" s="18" t="s">
        <v>6001</v>
      </c>
      <c r="DO883" t="s">
        <v>5093</v>
      </c>
      <c r="DP883">
        <v>33023</v>
      </c>
      <c r="DQ883" t="s">
        <v>6000</v>
      </c>
      <c r="DR883" s="16" t="s">
        <v>290</v>
      </c>
    </row>
    <row r="884" spans="1:122" x14ac:dyDescent="0.35">
      <c r="A884" s="156" t="s">
        <v>952</v>
      </c>
      <c r="B884" s="11">
        <v>1.25</v>
      </c>
      <c r="C884" s="11">
        <v>5</v>
      </c>
      <c r="D884" t="s">
        <v>301</v>
      </c>
      <c r="E884" s="21" t="s">
        <v>290</v>
      </c>
      <c r="F884" s="11">
        <v>1.6600000000000001</v>
      </c>
      <c r="G884" s="12">
        <v>1.5300000000000002</v>
      </c>
      <c r="H884" s="11">
        <v>6.5000000000000002E-2</v>
      </c>
      <c r="I884" t="s">
        <v>290</v>
      </c>
      <c r="J884" s="11">
        <v>5</v>
      </c>
      <c r="K884" s="21" t="s">
        <v>290</v>
      </c>
      <c r="L884" s="11" t="s">
        <v>301</v>
      </c>
      <c r="M884" t="s">
        <v>290</v>
      </c>
      <c r="N884" s="159" t="s">
        <v>290</v>
      </c>
      <c r="P884" s="18" t="s">
        <v>290</v>
      </c>
      <c r="Q884" s="18" t="s">
        <v>290</v>
      </c>
      <c r="S884" t="s">
        <v>290</v>
      </c>
      <c r="T884" t="s">
        <v>290</v>
      </c>
      <c r="V884" t="s">
        <v>290</v>
      </c>
      <c r="X884" s="156" t="s">
        <v>952</v>
      </c>
      <c r="Y884" s="11">
        <v>1.25</v>
      </c>
      <c r="Z884" s="11">
        <v>5</v>
      </c>
      <c r="AA884" t="s">
        <v>301</v>
      </c>
      <c r="AB884" s="21" t="s">
        <v>290</v>
      </c>
      <c r="AC884" s="11">
        <v>1.6600000000000001</v>
      </c>
      <c r="AD884" s="12">
        <v>1.5300000000000002</v>
      </c>
      <c r="AE884" s="11">
        <v>6.5000000000000002E-2</v>
      </c>
      <c r="AF884" t="s">
        <v>290</v>
      </c>
      <c r="AG884" s="11">
        <v>5</v>
      </c>
      <c r="AH884" s="21" t="s">
        <v>290</v>
      </c>
      <c r="AI884" s="11" t="s">
        <v>301</v>
      </c>
      <c r="AJ884" t="s">
        <v>290</v>
      </c>
      <c r="AK884" s="159" t="s">
        <v>290</v>
      </c>
      <c r="CC884" s="4"/>
      <c r="CD884" s="51"/>
      <c r="CE884" s="51"/>
      <c r="CF884" s="51"/>
      <c r="CG884" s="51"/>
      <c r="CH884" s="51"/>
      <c r="CI884" s="51"/>
      <c r="CJ884" s="51"/>
      <c r="CK884" s="51"/>
      <c r="CO884" t="s">
        <v>4702</v>
      </c>
      <c r="CP884">
        <v>8.75</v>
      </c>
      <c r="CR884" t="s">
        <v>6085</v>
      </c>
      <c r="CS884" s="16" t="s">
        <v>290</v>
      </c>
      <c r="CT884" s="14">
        <v>600</v>
      </c>
      <c r="CU884" s="14">
        <v>6</v>
      </c>
      <c r="CV884" s="11">
        <v>12</v>
      </c>
      <c r="CW884" s="11" t="s">
        <v>301</v>
      </c>
      <c r="CX884" s="103">
        <v>6</v>
      </c>
      <c r="CY884" s="11">
        <v>8.75</v>
      </c>
      <c r="CZ884" s="42">
        <v>1.375</v>
      </c>
      <c r="DA884" s="107">
        <v>600</v>
      </c>
      <c r="DB884" s="18">
        <v>14</v>
      </c>
      <c r="DC884" s="18">
        <v>1.875</v>
      </c>
      <c r="DD884" s="18">
        <v>8.5</v>
      </c>
      <c r="DE884" s="11">
        <v>1</v>
      </c>
      <c r="DF884" s="11">
        <v>12</v>
      </c>
      <c r="DG884" s="11">
        <v>1.125</v>
      </c>
      <c r="DH884" s="11">
        <v>11.5</v>
      </c>
      <c r="DI884" s="42">
        <v>30</v>
      </c>
      <c r="DJ884" s="11">
        <v>158</v>
      </c>
      <c r="DK884" s="43" t="s">
        <v>5228</v>
      </c>
      <c r="DL884" s="90" t="s">
        <v>3796</v>
      </c>
      <c r="DM884" s="18">
        <v>0</v>
      </c>
      <c r="DN884" s="18" t="s">
        <v>6001</v>
      </c>
      <c r="DO884" t="s">
        <v>5078</v>
      </c>
      <c r="DP884">
        <v>1262987</v>
      </c>
      <c r="DQ884" t="s">
        <v>6000</v>
      </c>
      <c r="DR884" s="16" t="s">
        <v>290</v>
      </c>
    </row>
    <row r="885" spans="1:122" x14ac:dyDescent="0.35">
      <c r="A885" s="156" t="s">
        <v>953</v>
      </c>
      <c r="B885" s="11">
        <v>1.25</v>
      </c>
      <c r="C885" s="11">
        <v>10</v>
      </c>
      <c r="D885" t="s">
        <v>301</v>
      </c>
      <c r="E885" s="21" t="s">
        <v>290</v>
      </c>
      <c r="F885" s="11">
        <v>1.6600000000000001</v>
      </c>
      <c r="G885" s="12">
        <v>1.4420000000000002</v>
      </c>
      <c r="H885" s="11">
        <v>0.109</v>
      </c>
      <c r="I885" t="s">
        <v>290</v>
      </c>
      <c r="J885" s="11">
        <v>10</v>
      </c>
      <c r="K885" s="21" t="s">
        <v>290</v>
      </c>
      <c r="L885" s="11" t="s">
        <v>301</v>
      </c>
      <c r="M885" t="s">
        <v>290</v>
      </c>
      <c r="N885" s="159" t="s">
        <v>290</v>
      </c>
      <c r="P885" s="18" t="s">
        <v>290</v>
      </c>
      <c r="Q885" s="18" t="s">
        <v>290</v>
      </c>
      <c r="S885" t="s">
        <v>290</v>
      </c>
      <c r="T885" t="s">
        <v>290</v>
      </c>
      <c r="V885" t="s">
        <v>290</v>
      </c>
      <c r="X885" s="156" t="s">
        <v>953</v>
      </c>
      <c r="Y885" s="11">
        <v>1.25</v>
      </c>
      <c r="Z885" s="11">
        <v>10</v>
      </c>
      <c r="AA885" t="s">
        <v>301</v>
      </c>
      <c r="AB885" s="21" t="s">
        <v>290</v>
      </c>
      <c r="AC885" s="11">
        <v>1.6600000000000001</v>
      </c>
      <c r="AD885" s="12">
        <v>1.4420000000000002</v>
      </c>
      <c r="AE885" s="11">
        <v>0.109</v>
      </c>
      <c r="AF885" t="s">
        <v>290</v>
      </c>
      <c r="AG885" s="11">
        <v>10</v>
      </c>
      <c r="AH885" s="21" t="s">
        <v>290</v>
      </c>
      <c r="AI885" s="11" t="s">
        <v>301</v>
      </c>
      <c r="AJ885" t="s">
        <v>290</v>
      </c>
      <c r="AK885" s="159" t="s">
        <v>290</v>
      </c>
      <c r="CO885" t="s">
        <v>4703</v>
      </c>
      <c r="CP885">
        <v>8.75</v>
      </c>
      <c r="CR885" t="s">
        <v>6086</v>
      </c>
      <c r="CS885" s="16" t="s">
        <v>290</v>
      </c>
      <c r="CT885" s="14">
        <v>600</v>
      </c>
      <c r="CU885" s="14">
        <v>8</v>
      </c>
      <c r="CV885" s="11">
        <v>12</v>
      </c>
      <c r="CW885" s="11" t="s">
        <v>301</v>
      </c>
      <c r="CX885" s="103">
        <v>8</v>
      </c>
      <c r="CY885" s="11">
        <v>10.75</v>
      </c>
      <c r="CZ885" s="42">
        <v>1.375</v>
      </c>
      <c r="DA885" s="107">
        <v>600</v>
      </c>
      <c r="DB885" s="18">
        <v>16.5</v>
      </c>
      <c r="DC885" s="18">
        <v>2.1875</v>
      </c>
      <c r="DD885" s="18">
        <v>10.625</v>
      </c>
      <c r="DE885" s="11">
        <v>1.125</v>
      </c>
      <c r="DF885" s="11">
        <v>12</v>
      </c>
      <c r="DG885" s="11">
        <v>1.25</v>
      </c>
      <c r="DH885" s="11">
        <v>13.75</v>
      </c>
      <c r="DI885" s="42">
        <v>30</v>
      </c>
      <c r="DJ885" s="11">
        <v>215</v>
      </c>
      <c r="DK885" s="43" t="s">
        <v>5230</v>
      </c>
      <c r="DL885" s="90" t="s">
        <v>3796</v>
      </c>
      <c r="DM885" s="18">
        <v>0</v>
      </c>
      <c r="DN885" s="18" t="s">
        <v>6001</v>
      </c>
      <c r="DO885" t="s">
        <v>5098</v>
      </c>
      <c r="DP885">
        <v>65535</v>
      </c>
      <c r="DQ885" t="s">
        <v>6000</v>
      </c>
      <c r="DR885" s="16" t="s">
        <v>290</v>
      </c>
    </row>
    <row r="886" spans="1:122" x14ac:dyDescent="0.35">
      <c r="A886" s="158" t="s">
        <v>954</v>
      </c>
      <c r="B886" s="11">
        <v>1.25</v>
      </c>
      <c r="C886">
        <v>40</v>
      </c>
      <c r="D886" t="s">
        <v>301</v>
      </c>
      <c r="E886" s="21" t="s">
        <v>290</v>
      </c>
      <c r="F886" s="11">
        <v>1.6600000000000001</v>
      </c>
      <c r="G886" s="12">
        <v>1.3800000000000001</v>
      </c>
      <c r="H886" s="11">
        <v>0.14000000000000001</v>
      </c>
      <c r="I886" t="s">
        <v>290</v>
      </c>
      <c r="J886">
        <v>40</v>
      </c>
      <c r="K886" s="21" t="s">
        <v>290</v>
      </c>
      <c r="L886" s="1" t="s">
        <v>301</v>
      </c>
      <c r="M886" t="s">
        <v>290</v>
      </c>
      <c r="N886" s="159" t="s">
        <v>290</v>
      </c>
      <c r="P886" s="18" t="s">
        <v>290</v>
      </c>
      <c r="Q886" s="18" t="s">
        <v>290</v>
      </c>
      <c r="S886" t="s">
        <v>290</v>
      </c>
      <c r="T886" t="s">
        <v>290</v>
      </c>
      <c r="V886" t="s">
        <v>290</v>
      </c>
      <c r="X886" s="158" t="s">
        <v>954</v>
      </c>
      <c r="Y886" s="11">
        <v>1.25</v>
      </c>
      <c r="Z886">
        <v>40</v>
      </c>
      <c r="AA886" t="s">
        <v>301</v>
      </c>
      <c r="AB886" s="21" t="s">
        <v>290</v>
      </c>
      <c r="AC886" s="11">
        <v>1.6600000000000001</v>
      </c>
      <c r="AD886" s="12">
        <v>1.3800000000000001</v>
      </c>
      <c r="AE886" s="11">
        <v>0.14000000000000001</v>
      </c>
      <c r="AF886" t="s">
        <v>290</v>
      </c>
      <c r="AG886">
        <v>40</v>
      </c>
      <c r="AH886" s="21" t="s">
        <v>290</v>
      </c>
      <c r="AI886" s="1" t="s">
        <v>301</v>
      </c>
      <c r="AJ886" t="s">
        <v>290</v>
      </c>
      <c r="AK886" s="159" t="s">
        <v>290</v>
      </c>
      <c r="CO886" t="s">
        <v>4704</v>
      </c>
      <c r="CP886">
        <v>8.75</v>
      </c>
      <c r="CR886" t="s">
        <v>6087</v>
      </c>
      <c r="CS886" s="16" t="s">
        <v>290</v>
      </c>
      <c r="CT886" s="14">
        <v>600</v>
      </c>
      <c r="CU886" s="14">
        <v>10</v>
      </c>
      <c r="CV886" s="11">
        <v>12</v>
      </c>
      <c r="CW886" s="11" t="s">
        <v>301</v>
      </c>
      <c r="CX886" s="103">
        <v>10</v>
      </c>
      <c r="CY886" s="11">
        <v>13.5</v>
      </c>
      <c r="CZ886" s="42">
        <v>1.75</v>
      </c>
      <c r="DA886" s="107">
        <v>600</v>
      </c>
      <c r="DB886" s="18">
        <v>20</v>
      </c>
      <c r="DC886" s="18">
        <v>2.5</v>
      </c>
      <c r="DD886" s="18">
        <v>12.75</v>
      </c>
      <c r="DE886" s="11">
        <v>1.25</v>
      </c>
      <c r="DF886" s="11">
        <v>16</v>
      </c>
      <c r="DG886" s="11">
        <v>1.375</v>
      </c>
      <c r="DH886" s="11">
        <v>17</v>
      </c>
      <c r="DI886" s="42">
        <v>22.5</v>
      </c>
      <c r="DJ886" s="11">
        <v>324</v>
      </c>
      <c r="DK886" s="43" t="s">
        <v>5232</v>
      </c>
      <c r="DL886" s="90" t="s">
        <v>3796</v>
      </c>
      <c r="DM886" s="18">
        <v>0</v>
      </c>
      <c r="DN886" s="18" t="s">
        <v>6001</v>
      </c>
      <c r="DO886" t="s">
        <v>5069</v>
      </c>
      <c r="DP886">
        <v>65280</v>
      </c>
      <c r="DQ886" t="s">
        <v>6000</v>
      </c>
      <c r="DR886" s="16" t="s">
        <v>290</v>
      </c>
    </row>
    <row r="887" spans="1:122" x14ac:dyDescent="0.35">
      <c r="A887" s="158" t="s">
        <v>6775</v>
      </c>
      <c r="B887" s="11">
        <v>1.25</v>
      </c>
      <c r="C887" t="s">
        <v>6422</v>
      </c>
      <c r="D887" t="s">
        <v>301</v>
      </c>
      <c r="E887" s="21" t="s">
        <v>290</v>
      </c>
      <c r="F887" s="11">
        <v>1.6600000000000001</v>
      </c>
      <c r="G887" s="12">
        <v>1.3800000000000001</v>
      </c>
      <c r="H887" s="11">
        <v>0.14000000000000001</v>
      </c>
      <c r="I887" t="s">
        <v>6422</v>
      </c>
      <c r="J887">
        <v>1</v>
      </c>
      <c r="K887" s="21" t="s">
        <v>290</v>
      </c>
      <c r="L887" s="1" t="s">
        <v>301</v>
      </c>
      <c r="M887" t="s">
        <v>290</v>
      </c>
      <c r="N887" s="159" t="s">
        <v>290</v>
      </c>
      <c r="P887" s="18" t="s">
        <v>290</v>
      </c>
      <c r="Q887" s="18" t="s">
        <v>290</v>
      </c>
      <c r="S887" t="s">
        <v>290</v>
      </c>
      <c r="T887" t="s">
        <v>290</v>
      </c>
      <c r="V887" t="s">
        <v>290</v>
      </c>
      <c r="X887" s="158" t="s">
        <v>6775</v>
      </c>
      <c r="Y887" s="11">
        <v>1.25</v>
      </c>
      <c r="Z887" t="s">
        <v>6422</v>
      </c>
      <c r="AA887" t="s">
        <v>301</v>
      </c>
      <c r="AB887" s="21" t="s">
        <v>290</v>
      </c>
      <c r="AC887" s="11">
        <v>1.6600000000000001</v>
      </c>
      <c r="AD887" s="12">
        <v>1.3800000000000001</v>
      </c>
      <c r="AE887" s="11">
        <v>0.14000000000000001</v>
      </c>
      <c r="AF887" t="s">
        <v>6422</v>
      </c>
      <c r="AG887">
        <v>1</v>
      </c>
      <c r="AH887" s="21" t="s">
        <v>290</v>
      </c>
      <c r="AI887" s="1" t="s">
        <v>301</v>
      </c>
      <c r="AJ887" t="s">
        <v>290</v>
      </c>
      <c r="AK887" s="159" t="s">
        <v>290</v>
      </c>
      <c r="CO887" t="s">
        <v>4705</v>
      </c>
      <c r="CP887">
        <v>9.25</v>
      </c>
      <c r="CR887" t="s">
        <v>6088</v>
      </c>
      <c r="CS887" s="16" t="s">
        <v>290</v>
      </c>
      <c r="CT887" s="14">
        <v>600</v>
      </c>
      <c r="CU887" s="14">
        <v>12</v>
      </c>
      <c r="CV887" s="11">
        <v>12</v>
      </c>
      <c r="CW887" s="11" t="s">
        <v>301</v>
      </c>
      <c r="CX887" s="103">
        <v>12</v>
      </c>
      <c r="CY887" s="11">
        <v>15.75</v>
      </c>
      <c r="CZ887" s="42">
        <v>1.875</v>
      </c>
      <c r="DA887" s="107">
        <v>600</v>
      </c>
      <c r="DB887" s="18">
        <v>22</v>
      </c>
      <c r="DC887" s="18">
        <v>2.625</v>
      </c>
      <c r="DD887" s="18">
        <v>15</v>
      </c>
      <c r="DE887" s="11">
        <v>1.25</v>
      </c>
      <c r="DF887" s="11">
        <v>20</v>
      </c>
      <c r="DG887" s="11">
        <v>1.375</v>
      </c>
      <c r="DH887" s="11">
        <v>19.25</v>
      </c>
      <c r="DI887" s="42">
        <v>18</v>
      </c>
      <c r="DJ887" s="11">
        <v>500</v>
      </c>
      <c r="DK887" s="43" t="s">
        <v>5234</v>
      </c>
      <c r="DL887" s="90" t="s">
        <v>3796</v>
      </c>
      <c r="DM887" s="18">
        <v>0</v>
      </c>
      <c r="DN887" s="18" t="s">
        <v>6001</v>
      </c>
      <c r="DO887" t="s">
        <v>5072</v>
      </c>
      <c r="DP887">
        <v>12800</v>
      </c>
      <c r="DQ887" t="s">
        <v>6000</v>
      </c>
      <c r="DR887" s="16" t="s">
        <v>290</v>
      </c>
    </row>
    <row r="888" spans="1:122" x14ac:dyDescent="0.35">
      <c r="A888" s="158" t="s">
        <v>955</v>
      </c>
      <c r="B888" s="11">
        <v>1.25</v>
      </c>
      <c r="C888">
        <v>80</v>
      </c>
      <c r="D888" t="s">
        <v>301</v>
      </c>
      <c r="E888" s="21" t="s">
        <v>290</v>
      </c>
      <c r="F888" s="11">
        <v>1.6600000000000001</v>
      </c>
      <c r="G888" s="12">
        <v>1.278</v>
      </c>
      <c r="H888" s="11">
        <v>0.191</v>
      </c>
      <c r="I888" t="s">
        <v>290</v>
      </c>
      <c r="J888">
        <v>80</v>
      </c>
      <c r="K888" s="21" t="s">
        <v>290</v>
      </c>
      <c r="L888" s="1" t="s">
        <v>301</v>
      </c>
      <c r="M888" t="s">
        <v>290</v>
      </c>
      <c r="N888" s="159" t="s">
        <v>290</v>
      </c>
      <c r="P888" s="18" t="s">
        <v>290</v>
      </c>
      <c r="Q888" s="18" t="s">
        <v>290</v>
      </c>
      <c r="S888" t="s">
        <v>290</v>
      </c>
      <c r="T888" t="s">
        <v>290</v>
      </c>
      <c r="V888" t="s">
        <v>290</v>
      </c>
      <c r="X888" s="158" t="s">
        <v>955</v>
      </c>
      <c r="Y888" s="11">
        <v>1.25</v>
      </c>
      <c r="Z888">
        <v>80</v>
      </c>
      <c r="AA888" t="s">
        <v>301</v>
      </c>
      <c r="AB888" s="21" t="s">
        <v>290</v>
      </c>
      <c r="AC888" s="11">
        <v>1.6600000000000001</v>
      </c>
      <c r="AD888" s="12">
        <v>1.278</v>
      </c>
      <c r="AE888" s="11">
        <v>0.191</v>
      </c>
      <c r="AF888" t="s">
        <v>290</v>
      </c>
      <c r="AG888">
        <v>80</v>
      </c>
      <c r="AH888" s="21" t="s">
        <v>290</v>
      </c>
      <c r="AI888" s="1" t="s">
        <v>301</v>
      </c>
      <c r="AJ888" t="s">
        <v>290</v>
      </c>
      <c r="AK888" s="159" t="s">
        <v>290</v>
      </c>
      <c r="CO888" t="s">
        <v>4706</v>
      </c>
      <c r="CP888">
        <v>9.25</v>
      </c>
      <c r="CR888" t="s">
        <v>6089</v>
      </c>
      <c r="CS888" s="16" t="s">
        <v>290</v>
      </c>
      <c r="CT888" s="45">
        <v>600</v>
      </c>
      <c r="CU888" s="45">
        <v>14</v>
      </c>
      <c r="CV888" s="48">
        <v>12</v>
      </c>
      <c r="CW888" s="48" t="s">
        <v>301</v>
      </c>
      <c r="CX888" s="104">
        <v>14</v>
      </c>
      <c r="CY888" s="48">
        <v>17</v>
      </c>
      <c r="CZ888" s="46">
        <v>1.5</v>
      </c>
      <c r="DA888" s="107">
        <v>600</v>
      </c>
      <c r="DB888" s="47">
        <v>23.75</v>
      </c>
      <c r="DC888" s="47">
        <v>2.75</v>
      </c>
      <c r="DD888" s="47">
        <v>16.25</v>
      </c>
      <c r="DE888" s="48">
        <v>1.375</v>
      </c>
      <c r="DF888" s="48">
        <v>20</v>
      </c>
      <c r="DG888" s="48">
        <v>1.5</v>
      </c>
      <c r="DH888" s="48">
        <v>20.75</v>
      </c>
      <c r="DI888" s="46">
        <v>18</v>
      </c>
      <c r="DJ888" s="48">
        <v>417</v>
      </c>
      <c r="DK888" s="43" t="s">
        <v>5236</v>
      </c>
      <c r="DL888" s="90" t="s">
        <v>3796</v>
      </c>
      <c r="DM888" s="18">
        <v>0</v>
      </c>
      <c r="DN888" s="18" t="s">
        <v>6001</v>
      </c>
      <c r="DO888" t="s">
        <v>5105</v>
      </c>
      <c r="DP888">
        <v>16711680</v>
      </c>
      <c r="DQ888" t="s">
        <v>6000</v>
      </c>
      <c r="DR888" s="16" t="s">
        <v>290</v>
      </c>
    </row>
    <row r="889" spans="1:122" x14ac:dyDescent="0.35">
      <c r="A889" s="158" t="s">
        <v>956</v>
      </c>
      <c r="B889" s="11">
        <v>1.25</v>
      </c>
      <c r="C889" s="11">
        <v>160</v>
      </c>
      <c r="D889" t="s">
        <v>301</v>
      </c>
      <c r="E889" s="21" t="s">
        <v>290</v>
      </c>
      <c r="F889" s="11">
        <v>1.6600000000000001</v>
      </c>
      <c r="G889" s="12">
        <v>1.1600000000000001</v>
      </c>
      <c r="H889" s="11">
        <v>0.25</v>
      </c>
      <c r="I889" t="s">
        <v>290</v>
      </c>
      <c r="J889" s="11">
        <v>160</v>
      </c>
      <c r="K889" s="21" t="s">
        <v>290</v>
      </c>
      <c r="L889" s="1" t="s">
        <v>301</v>
      </c>
      <c r="M889" t="s">
        <v>290</v>
      </c>
      <c r="N889" s="159" t="s">
        <v>290</v>
      </c>
      <c r="P889" s="18" t="s">
        <v>290</v>
      </c>
      <c r="Q889" s="18" t="s">
        <v>290</v>
      </c>
      <c r="S889" t="s">
        <v>290</v>
      </c>
      <c r="T889" t="s">
        <v>290</v>
      </c>
      <c r="V889" t="s">
        <v>290</v>
      </c>
      <c r="X889" s="158" t="s">
        <v>956</v>
      </c>
      <c r="Y889" s="11">
        <v>1.25</v>
      </c>
      <c r="Z889" s="11">
        <v>160</v>
      </c>
      <c r="AA889" t="s">
        <v>301</v>
      </c>
      <c r="AB889" s="21" t="s">
        <v>290</v>
      </c>
      <c r="AC889" s="11">
        <v>1.6600000000000001</v>
      </c>
      <c r="AD889" s="12">
        <v>1.1600000000000001</v>
      </c>
      <c r="AE889" s="11">
        <v>0.25</v>
      </c>
      <c r="AF889" t="s">
        <v>290</v>
      </c>
      <c r="AG889" s="11">
        <v>160</v>
      </c>
      <c r="AH889" s="21" t="s">
        <v>290</v>
      </c>
      <c r="AI889" s="1" t="s">
        <v>301</v>
      </c>
      <c r="AJ889" t="s">
        <v>290</v>
      </c>
      <c r="AK889" s="159" t="s">
        <v>290</v>
      </c>
      <c r="CO889" t="s">
        <v>4707</v>
      </c>
      <c r="CP889">
        <v>9.25</v>
      </c>
      <c r="CR889" t="s">
        <v>6090</v>
      </c>
      <c r="CS889" s="16" t="s">
        <v>290</v>
      </c>
      <c r="CT889" s="14">
        <v>600</v>
      </c>
      <c r="CU889" s="14">
        <v>14</v>
      </c>
      <c r="CV889" s="98">
        <v>14</v>
      </c>
      <c r="CW889" s="98" t="s">
        <v>301</v>
      </c>
      <c r="CX889" s="103">
        <v>14</v>
      </c>
      <c r="CY889" s="11">
        <v>17</v>
      </c>
      <c r="CZ889" s="42">
        <v>1.5</v>
      </c>
      <c r="DA889" s="107">
        <v>600</v>
      </c>
      <c r="DB889" s="18">
        <v>23.75</v>
      </c>
      <c r="DC889" s="18">
        <v>2.75</v>
      </c>
      <c r="DD889" s="18">
        <v>16.25</v>
      </c>
      <c r="DE889" s="11">
        <v>1.375</v>
      </c>
      <c r="DF889" s="11">
        <v>20</v>
      </c>
      <c r="DG889" s="11">
        <v>1.5</v>
      </c>
      <c r="DH889" s="11">
        <v>20.75</v>
      </c>
      <c r="DI889" s="42">
        <v>18</v>
      </c>
      <c r="DJ889" s="11" t="s">
        <v>174</v>
      </c>
      <c r="DK889" s="43" t="s">
        <v>5236</v>
      </c>
      <c r="DL889" s="90" t="s">
        <v>3796</v>
      </c>
      <c r="DM889" s="18">
        <v>0</v>
      </c>
      <c r="DN889" s="18" t="s">
        <v>6001</v>
      </c>
      <c r="DO889" t="s">
        <v>5105</v>
      </c>
      <c r="DP889">
        <v>16711680</v>
      </c>
      <c r="DQ889" t="s">
        <v>6000</v>
      </c>
      <c r="DR889" s="16" t="s">
        <v>290</v>
      </c>
    </row>
    <row r="890" spans="1:122" x14ac:dyDescent="0.35">
      <c r="A890" s="158" t="s">
        <v>957</v>
      </c>
      <c r="B890" s="11">
        <v>1.25</v>
      </c>
      <c r="C890" s="11" t="s">
        <v>272</v>
      </c>
      <c r="D890" t="s">
        <v>301</v>
      </c>
      <c r="E890" s="21" t="s">
        <v>290</v>
      </c>
      <c r="F890" s="11">
        <v>1.6600000000000001</v>
      </c>
      <c r="G890" s="12">
        <v>1.278</v>
      </c>
      <c r="H890" s="11">
        <v>0.191</v>
      </c>
      <c r="I890" t="s">
        <v>272</v>
      </c>
      <c r="J890" s="11">
        <v>2</v>
      </c>
      <c r="K890" s="21" t="s">
        <v>290</v>
      </c>
      <c r="L890" s="1" t="s">
        <v>301</v>
      </c>
      <c r="M890" t="s">
        <v>290</v>
      </c>
      <c r="N890" s="159" t="s">
        <v>290</v>
      </c>
      <c r="P890" s="18" t="s">
        <v>290</v>
      </c>
      <c r="Q890" s="18" t="s">
        <v>290</v>
      </c>
      <c r="S890" t="s">
        <v>290</v>
      </c>
      <c r="T890" t="s">
        <v>290</v>
      </c>
      <c r="V890" t="s">
        <v>290</v>
      </c>
      <c r="X890" s="158" t="s">
        <v>957</v>
      </c>
      <c r="Y890" s="11">
        <v>1.25</v>
      </c>
      <c r="Z890" s="11" t="s">
        <v>272</v>
      </c>
      <c r="AA890" t="s">
        <v>301</v>
      </c>
      <c r="AB890" s="21" t="s">
        <v>290</v>
      </c>
      <c r="AC890" s="11">
        <v>1.6600000000000001</v>
      </c>
      <c r="AD890" s="12">
        <v>1.278</v>
      </c>
      <c r="AE890" s="11">
        <v>0.191</v>
      </c>
      <c r="AF890" t="s">
        <v>272</v>
      </c>
      <c r="AG890" s="11">
        <v>2</v>
      </c>
      <c r="AH890" s="21" t="s">
        <v>290</v>
      </c>
      <c r="AI890" s="1" t="s">
        <v>301</v>
      </c>
      <c r="AJ890" t="s">
        <v>290</v>
      </c>
      <c r="AK890" s="159" t="s">
        <v>290</v>
      </c>
      <c r="CO890" t="s">
        <v>4708</v>
      </c>
      <c r="CP890">
        <v>9.25</v>
      </c>
      <c r="CR890" t="s">
        <v>6091</v>
      </c>
      <c r="CS890" s="16" t="s">
        <v>290</v>
      </c>
      <c r="CT890" s="14">
        <v>600</v>
      </c>
      <c r="CU890" s="14">
        <v>14</v>
      </c>
      <c r="CV890" s="98">
        <v>16</v>
      </c>
      <c r="CW890" s="98" t="s">
        <v>301</v>
      </c>
      <c r="CX890" s="103">
        <v>14</v>
      </c>
      <c r="CY890" s="11">
        <v>17</v>
      </c>
      <c r="CZ890" s="42">
        <v>1.5</v>
      </c>
      <c r="DA890" s="107">
        <v>600</v>
      </c>
      <c r="DB890" s="18">
        <v>23.75</v>
      </c>
      <c r="DC890" s="18">
        <v>2.75</v>
      </c>
      <c r="DD890" s="18">
        <v>16.25</v>
      </c>
      <c r="DE890" s="11">
        <v>1.375</v>
      </c>
      <c r="DF890" s="11">
        <v>20</v>
      </c>
      <c r="DG890" s="11">
        <v>1.5</v>
      </c>
      <c r="DH890" s="11">
        <v>20.75</v>
      </c>
      <c r="DI890" s="42">
        <v>18</v>
      </c>
      <c r="DJ890" s="11" t="s">
        <v>174</v>
      </c>
      <c r="DK890" s="43" t="s">
        <v>5236</v>
      </c>
      <c r="DL890" s="90" t="s">
        <v>3796</v>
      </c>
      <c r="DM890" s="18">
        <v>0</v>
      </c>
      <c r="DN890" s="18" t="s">
        <v>6001</v>
      </c>
      <c r="DO890" t="s">
        <v>5105</v>
      </c>
      <c r="DP890">
        <v>16711680</v>
      </c>
      <c r="DQ890" t="s">
        <v>6000</v>
      </c>
      <c r="DR890" s="16" t="s">
        <v>290</v>
      </c>
    </row>
    <row r="891" spans="1:122" x14ac:dyDescent="0.35">
      <c r="A891" s="160" t="s">
        <v>958</v>
      </c>
      <c r="B891" s="2">
        <v>1.25</v>
      </c>
      <c r="C891" s="4" t="s">
        <v>273</v>
      </c>
      <c r="D891" s="4" t="s">
        <v>301</v>
      </c>
      <c r="E891" s="23" t="s">
        <v>290</v>
      </c>
      <c r="F891" s="2">
        <v>1.6600000000000001</v>
      </c>
      <c r="G891" s="3">
        <v>0.89600000000000013</v>
      </c>
      <c r="H891" s="2">
        <v>0.38200000000000001</v>
      </c>
      <c r="I891" s="2" t="s">
        <v>273</v>
      </c>
      <c r="J891" s="4">
        <v>4</v>
      </c>
      <c r="K891" s="23" t="s">
        <v>290</v>
      </c>
      <c r="L891" s="6" t="s">
        <v>301</v>
      </c>
      <c r="M891" s="4" t="s">
        <v>290</v>
      </c>
      <c r="N891" s="161" t="s">
        <v>290</v>
      </c>
      <c r="P891" s="18" t="s">
        <v>290</v>
      </c>
      <c r="Q891" s="18" t="s">
        <v>290</v>
      </c>
      <c r="S891" t="s">
        <v>290</v>
      </c>
      <c r="T891" t="s">
        <v>290</v>
      </c>
      <c r="V891" t="s">
        <v>290</v>
      </c>
      <c r="X891" s="160" t="s">
        <v>958</v>
      </c>
      <c r="Y891" s="2">
        <v>1.25</v>
      </c>
      <c r="Z891" s="4" t="s">
        <v>273</v>
      </c>
      <c r="AA891" s="4" t="s">
        <v>301</v>
      </c>
      <c r="AB891" s="23" t="s">
        <v>290</v>
      </c>
      <c r="AC891" s="2">
        <v>1.6600000000000001</v>
      </c>
      <c r="AD891" s="3">
        <v>0.89600000000000013</v>
      </c>
      <c r="AE891" s="2">
        <v>0.38200000000000001</v>
      </c>
      <c r="AF891" s="2" t="s">
        <v>273</v>
      </c>
      <c r="AG891" s="4">
        <v>4</v>
      </c>
      <c r="AH891" s="23" t="s">
        <v>290</v>
      </c>
      <c r="AI891" s="6" t="s">
        <v>301</v>
      </c>
      <c r="AJ891" s="4" t="s">
        <v>290</v>
      </c>
      <c r="AK891" s="161" t="s">
        <v>290</v>
      </c>
      <c r="CO891" t="s">
        <v>4709</v>
      </c>
      <c r="CP891">
        <v>9.25</v>
      </c>
      <c r="CR891" t="s">
        <v>6092</v>
      </c>
      <c r="CS891" s="16" t="s">
        <v>290</v>
      </c>
      <c r="CT891" s="14">
        <v>600</v>
      </c>
      <c r="CU891" s="14">
        <v>14</v>
      </c>
      <c r="CV891" s="98">
        <v>18</v>
      </c>
      <c r="CW891" s="98" t="s">
        <v>301</v>
      </c>
      <c r="CX891" s="103">
        <v>14</v>
      </c>
      <c r="CY891" s="11">
        <v>17</v>
      </c>
      <c r="CZ891" s="42">
        <v>1.5</v>
      </c>
      <c r="DA891" s="107">
        <v>600</v>
      </c>
      <c r="DB891" s="18">
        <v>23.75</v>
      </c>
      <c r="DC891" s="18">
        <v>2.75</v>
      </c>
      <c r="DD891" s="18">
        <v>16.25</v>
      </c>
      <c r="DE891" s="11">
        <v>1.375</v>
      </c>
      <c r="DF891" s="11">
        <v>20</v>
      </c>
      <c r="DG891" s="11">
        <v>1.5</v>
      </c>
      <c r="DH891" s="11">
        <v>20.75</v>
      </c>
      <c r="DI891" s="42">
        <v>18</v>
      </c>
      <c r="DJ891" s="11" t="s">
        <v>174</v>
      </c>
      <c r="DK891" s="43" t="s">
        <v>5236</v>
      </c>
      <c r="DL891" s="90" t="s">
        <v>3796</v>
      </c>
      <c r="DM891" s="18">
        <v>0</v>
      </c>
      <c r="DN891" s="18" t="s">
        <v>6001</v>
      </c>
      <c r="DO891" t="s">
        <v>5105</v>
      </c>
      <c r="DP891">
        <v>16711680</v>
      </c>
      <c r="DQ891" t="s">
        <v>6000</v>
      </c>
      <c r="DR891" s="16" t="s">
        <v>290</v>
      </c>
    </row>
    <row r="892" spans="1:122" x14ac:dyDescent="0.35">
      <c r="A892" s="156" t="s">
        <v>959</v>
      </c>
      <c r="B892" s="11">
        <v>1.5000000000000002</v>
      </c>
      <c r="C892" s="11">
        <v>5</v>
      </c>
      <c r="D892" t="s">
        <v>301</v>
      </c>
      <c r="E892" s="21" t="s">
        <v>290</v>
      </c>
      <c r="F892" s="11">
        <v>1.9</v>
      </c>
      <c r="G892" s="12">
        <v>1.77</v>
      </c>
      <c r="H892" s="11">
        <v>6.5000000000000002E-2</v>
      </c>
      <c r="I892" t="s">
        <v>290</v>
      </c>
      <c r="J892" s="11">
        <v>5</v>
      </c>
      <c r="K892" s="21" t="s">
        <v>290</v>
      </c>
      <c r="L892" s="11" t="s">
        <v>301</v>
      </c>
      <c r="M892" t="s">
        <v>290</v>
      </c>
      <c r="N892" s="159" t="s">
        <v>290</v>
      </c>
      <c r="P892" s="18" t="s">
        <v>290</v>
      </c>
      <c r="Q892" s="18" t="s">
        <v>290</v>
      </c>
      <c r="S892" t="s">
        <v>290</v>
      </c>
      <c r="T892" t="s">
        <v>290</v>
      </c>
      <c r="V892" t="s">
        <v>290</v>
      </c>
      <c r="X892" s="156" t="s">
        <v>959</v>
      </c>
      <c r="Y892" s="11">
        <v>1.5000000000000002</v>
      </c>
      <c r="Z892" s="11">
        <v>5</v>
      </c>
      <c r="AA892" t="s">
        <v>301</v>
      </c>
      <c r="AB892" s="21" t="s">
        <v>290</v>
      </c>
      <c r="AC892" s="11">
        <v>1.9</v>
      </c>
      <c r="AD892" s="12">
        <v>1.77</v>
      </c>
      <c r="AE892" s="11">
        <v>6.5000000000000002E-2</v>
      </c>
      <c r="AF892" t="s">
        <v>290</v>
      </c>
      <c r="AG892" s="11">
        <v>5</v>
      </c>
      <c r="AH892" s="21" t="s">
        <v>290</v>
      </c>
      <c r="AI892" s="11" t="s">
        <v>301</v>
      </c>
      <c r="AJ892" t="s">
        <v>290</v>
      </c>
      <c r="AK892" s="159" t="s">
        <v>290</v>
      </c>
      <c r="CO892" t="s">
        <v>4710</v>
      </c>
      <c r="CP892">
        <v>9.25</v>
      </c>
      <c r="CR892" t="s">
        <v>6093</v>
      </c>
      <c r="CS892" s="16" t="s">
        <v>290</v>
      </c>
      <c r="CT892" s="49">
        <v>600</v>
      </c>
      <c r="CU892" s="49">
        <v>14</v>
      </c>
      <c r="CV892" s="99">
        <v>20</v>
      </c>
      <c r="CW892" s="99" t="s">
        <v>301</v>
      </c>
      <c r="CX892" s="105">
        <v>14</v>
      </c>
      <c r="CY892" s="2">
        <v>17</v>
      </c>
      <c r="CZ892" s="50">
        <v>1.5</v>
      </c>
      <c r="DA892" s="107">
        <v>600</v>
      </c>
      <c r="DB892" s="51">
        <v>23.75</v>
      </c>
      <c r="DC892" s="51">
        <v>2.75</v>
      </c>
      <c r="DD892" s="51">
        <v>16.25</v>
      </c>
      <c r="DE892" s="2">
        <v>1.375</v>
      </c>
      <c r="DF892" s="2">
        <v>20</v>
      </c>
      <c r="DG892" s="2">
        <v>1.5</v>
      </c>
      <c r="DH892" s="2">
        <v>20.75</v>
      </c>
      <c r="DI892" s="50">
        <v>18</v>
      </c>
      <c r="DJ892" s="2" t="s">
        <v>174</v>
      </c>
      <c r="DK892" s="43" t="s">
        <v>5236</v>
      </c>
      <c r="DL892" s="90" t="s">
        <v>3796</v>
      </c>
      <c r="DM892" s="18">
        <v>0</v>
      </c>
      <c r="DN892" s="18" t="s">
        <v>6001</v>
      </c>
      <c r="DO892" t="s">
        <v>5105</v>
      </c>
      <c r="DP892">
        <v>16711680</v>
      </c>
      <c r="DQ892" t="s">
        <v>6000</v>
      </c>
      <c r="DR892" s="16" t="s">
        <v>290</v>
      </c>
    </row>
    <row r="893" spans="1:122" x14ac:dyDescent="0.35">
      <c r="A893" s="156" t="s">
        <v>960</v>
      </c>
      <c r="B893" s="11">
        <v>1.5000000000000002</v>
      </c>
      <c r="C893" s="11">
        <v>10</v>
      </c>
      <c r="D893" t="s">
        <v>301</v>
      </c>
      <c r="E893" s="21" t="s">
        <v>290</v>
      </c>
      <c r="F893" s="11">
        <v>1.9</v>
      </c>
      <c r="G893" s="12">
        <v>1.6819999999999999</v>
      </c>
      <c r="H893" s="11">
        <v>0.109</v>
      </c>
      <c r="I893" t="s">
        <v>290</v>
      </c>
      <c r="J893" s="11">
        <v>10</v>
      </c>
      <c r="K893" s="21" t="s">
        <v>290</v>
      </c>
      <c r="L893" s="11" t="s">
        <v>301</v>
      </c>
      <c r="M893" t="s">
        <v>290</v>
      </c>
      <c r="N893" s="159" t="s">
        <v>290</v>
      </c>
      <c r="P893" s="18" t="s">
        <v>290</v>
      </c>
      <c r="Q893" s="18" t="s">
        <v>290</v>
      </c>
      <c r="S893" t="s">
        <v>290</v>
      </c>
      <c r="T893" t="s">
        <v>290</v>
      </c>
      <c r="V893" t="s">
        <v>290</v>
      </c>
      <c r="X893" s="156" t="s">
        <v>960</v>
      </c>
      <c r="Y893" s="11">
        <v>1.5000000000000002</v>
      </c>
      <c r="Z893" s="11">
        <v>10</v>
      </c>
      <c r="AA893" t="s">
        <v>301</v>
      </c>
      <c r="AB893" s="21" t="s">
        <v>290</v>
      </c>
      <c r="AC893" s="11">
        <v>1.9</v>
      </c>
      <c r="AD893" s="12">
        <v>1.6819999999999999</v>
      </c>
      <c r="AE893" s="11">
        <v>0.109</v>
      </c>
      <c r="AF893" t="s">
        <v>290</v>
      </c>
      <c r="AG893" s="11">
        <v>10</v>
      </c>
      <c r="AH893" s="21" t="s">
        <v>290</v>
      </c>
      <c r="AI893" s="11" t="s">
        <v>301</v>
      </c>
      <c r="AJ893" t="s">
        <v>290</v>
      </c>
      <c r="AK893" s="159" t="s">
        <v>290</v>
      </c>
      <c r="CO893" t="s">
        <v>4711</v>
      </c>
      <c r="CP893">
        <v>9.25</v>
      </c>
      <c r="CR893" t="s">
        <v>6094</v>
      </c>
      <c r="CS893" s="16" t="s">
        <v>290</v>
      </c>
      <c r="CT893" s="14">
        <v>600</v>
      </c>
      <c r="CU893" s="14">
        <v>16</v>
      </c>
      <c r="CV893" s="11">
        <v>12</v>
      </c>
      <c r="CW893" s="11" t="s">
        <v>301</v>
      </c>
      <c r="CX893" s="103">
        <v>16</v>
      </c>
      <c r="CY893" s="11">
        <v>19.5</v>
      </c>
      <c r="CZ893" s="42">
        <v>1.75</v>
      </c>
      <c r="DA893" s="107">
        <v>600</v>
      </c>
      <c r="DB893" s="18">
        <v>27</v>
      </c>
      <c r="DC893" s="18">
        <v>3</v>
      </c>
      <c r="DD893" s="18">
        <v>18.5</v>
      </c>
      <c r="DE893" s="11">
        <v>1.5</v>
      </c>
      <c r="DF893" s="11">
        <v>20</v>
      </c>
      <c r="DG893" s="11">
        <v>1.625</v>
      </c>
      <c r="DH893" s="11">
        <v>23.75</v>
      </c>
      <c r="DI893" s="42">
        <v>18</v>
      </c>
      <c r="DJ893" s="11">
        <v>564</v>
      </c>
      <c r="DK893" s="43" t="s">
        <v>5242</v>
      </c>
      <c r="DL893" s="90" t="s">
        <v>3796</v>
      </c>
      <c r="DM893" s="18">
        <v>0</v>
      </c>
      <c r="DN893" s="18" t="s">
        <v>6001</v>
      </c>
      <c r="DO893" t="s">
        <v>5108</v>
      </c>
      <c r="DP893">
        <v>16776960</v>
      </c>
      <c r="DQ893" t="s">
        <v>6000</v>
      </c>
      <c r="DR893" s="16" t="s">
        <v>290</v>
      </c>
    </row>
    <row r="894" spans="1:122" x14ac:dyDescent="0.35">
      <c r="A894" s="158" t="s">
        <v>961</v>
      </c>
      <c r="B894" s="11">
        <v>1.5000000000000002</v>
      </c>
      <c r="C894">
        <v>40</v>
      </c>
      <c r="D894" t="s">
        <v>301</v>
      </c>
      <c r="E894" s="21" t="s">
        <v>290</v>
      </c>
      <c r="F894" s="11">
        <v>1.9</v>
      </c>
      <c r="G894" s="12">
        <v>1.6099999999999999</v>
      </c>
      <c r="H894" s="11">
        <v>0.14499999999999999</v>
      </c>
      <c r="I894" t="s">
        <v>290</v>
      </c>
      <c r="J894">
        <v>40</v>
      </c>
      <c r="K894" s="21" t="s">
        <v>290</v>
      </c>
      <c r="L894" s="1" t="s">
        <v>301</v>
      </c>
      <c r="M894" t="s">
        <v>290</v>
      </c>
      <c r="N894" s="159" t="s">
        <v>290</v>
      </c>
      <c r="P894" s="18" t="s">
        <v>290</v>
      </c>
      <c r="Q894" s="18" t="s">
        <v>290</v>
      </c>
      <c r="S894" t="s">
        <v>290</v>
      </c>
      <c r="T894" t="s">
        <v>290</v>
      </c>
      <c r="V894" t="s">
        <v>290</v>
      </c>
      <c r="X894" s="158" t="s">
        <v>961</v>
      </c>
      <c r="Y894" s="11">
        <v>1.5000000000000002</v>
      </c>
      <c r="Z894">
        <v>40</v>
      </c>
      <c r="AA894" t="s">
        <v>301</v>
      </c>
      <c r="AB894" s="21" t="s">
        <v>290</v>
      </c>
      <c r="AC894" s="11">
        <v>1.9</v>
      </c>
      <c r="AD894" s="12">
        <v>1.6099999999999999</v>
      </c>
      <c r="AE894" s="11">
        <v>0.14499999999999999</v>
      </c>
      <c r="AF894" t="s">
        <v>290</v>
      </c>
      <c r="AG894">
        <v>40</v>
      </c>
      <c r="AH894" s="21" t="s">
        <v>290</v>
      </c>
      <c r="AI894" s="1" t="s">
        <v>301</v>
      </c>
      <c r="AJ894" t="s">
        <v>290</v>
      </c>
      <c r="AK894" s="159" t="s">
        <v>290</v>
      </c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51"/>
      <c r="CO894" t="s">
        <v>4712</v>
      </c>
      <c r="CP894">
        <v>9.25</v>
      </c>
      <c r="CR894" t="s">
        <v>6095</v>
      </c>
      <c r="CS894" s="16" t="s">
        <v>290</v>
      </c>
      <c r="CT894" s="14">
        <v>600</v>
      </c>
      <c r="CU894" s="14">
        <v>16</v>
      </c>
      <c r="CV894" s="98">
        <v>14</v>
      </c>
      <c r="CW894" s="98" t="s">
        <v>301</v>
      </c>
      <c r="CX894" s="103">
        <v>16</v>
      </c>
      <c r="CY894" s="11">
        <v>19.5</v>
      </c>
      <c r="CZ894" s="42">
        <v>1.75</v>
      </c>
      <c r="DA894" s="107">
        <v>600</v>
      </c>
      <c r="DB894" s="18">
        <v>27</v>
      </c>
      <c r="DC894" s="18">
        <v>3</v>
      </c>
      <c r="DD894" s="18">
        <v>18.5</v>
      </c>
      <c r="DE894" s="11">
        <v>1.5</v>
      </c>
      <c r="DF894" s="11">
        <v>20</v>
      </c>
      <c r="DG894" s="11">
        <v>1.625</v>
      </c>
      <c r="DH894" s="11">
        <v>23.75</v>
      </c>
      <c r="DI894" s="42">
        <v>18</v>
      </c>
      <c r="DJ894" s="11" t="s">
        <v>174</v>
      </c>
      <c r="DK894" s="43" t="s">
        <v>5242</v>
      </c>
      <c r="DL894" s="90" t="s">
        <v>3796</v>
      </c>
      <c r="DM894" s="18">
        <v>0</v>
      </c>
      <c r="DN894" s="18" t="s">
        <v>6001</v>
      </c>
      <c r="DO894" t="s">
        <v>5108</v>
      </c>
      <c r="DP894">
        <v>16776960</v>
      </c>
      <c r="DQ894" t="s">
        <v>6000</v>
      </c>
      <c r="DR894" s="16" t="s">
        <v>290</v>
      </c>
    </row>
    <row r="895" spans="1:122" x14ac:dyDescent="0.35">
      <c r="A895" s="158" t="s">
        <v>6776</v>
      </c>
      <c r="B895" s="11">
        <v>1.5000000000000002</v>
      </c>
      <c r="C895" t="s">
        <v>6422</v>
      </c>
      <c r="D895" t="s">
        <v>301</v>
      </c>
      <c r="E895" s="21" t="s">
        <v>290</v>
      </c>
      <c r="F895" s="11">
        <v>1.9</v>
      </c>
      <c r="G895" s="12">
        <v>1.6099999999999999</v>
      </c>
      <c r="H895" s="11">
        <v>0.14499999999999999</v>
      </c>
      <c r="I895" t="s">
        <v>6422</v>
      </c>
      <c r="J895">
        <v>1</v>
      </c>
      <c r="K895" s="21" t="s">
        <v>290</v>
      </c>
      <c r="L895" s="1" t="s">
        <v>301</v>
      </c>
      <c r="M895" t="s">
        <v>290</v>
      </c>
      <c r="N895" s="159" t="s">
        <v>290</v>
      </c>
      <c r="P895" s="18" t="s">
        <v>290</v>
      </c>
      <c r="Q895" s="18" t="s">
        <v>290</v>
      </c>
      <c r="S895" t="s">
        <v>290</v>
      </c>
      <c r="T895" t="s">
        <v>290</v>
      </c>
      <c r="V895" t="s">
        <v>290</v>
      </c>
      <c r="X895" s="158" t="s">
        <v>6776</v>
      </c>
      <c r="Y895" s="11">
        <v>1.5000000000000002</v>
      </c>
      <c r="Z895" t="s">
        <v>6422</v>
      </c>
      <c r="AA895" t="s">
        <v>301</v>
      </c>
      <c r="AB895" s="21" t="s">
        <v>290</v>
      </c>
      <c r="AC895" s="11">
        <v>1.9</v>
      </c>
      <c r="AD895" s="12">
        <v>1.6099999999999999</v>
      </c>
      <c r="AE895" s="11">
        <v>0.14499999999999999</v>
      </c>
      <c r="AF895" t="s">
        <v>6422</v>
      </c>
      <c r="AG895">
        <v>1</v>
      </c>
      <c r="AH895" s="21" t="s">
        <v>290</v>
      </c>
      <c r="AI895" s="1" t="s">
        <v>301</v>
      </c>
      <c r="AJ895" t="s">
        <v>290</v>
      </c>
      <c r="AK895" s="159" t="s">
        <v>290</v>
      </c>
      <c r="CC895" s="4"/>
      <c r="CD895" s="51"/>
      <c r="CE895" s="51"/>
      <c r="CF895" s="51"/>
      <c r="CG895" s="51"/>
      <c r="CH895" s="51"/>
      <c r="CI895" s="51"/>
      <c r="CJ895" s="51"/>
      <c r="CK895" s="51"/>
      <c r="CO895" t="s">
        <v>4713</v>
      </c>
      <c r="CP895">
        <v>9.25</v>
      </c>
      <c r="CR895" t="s">
        <v>6096</v>
      </c>
      <c r="CS895" s="16" t="s">
        <v>290</v>
      </c>
      <c r="CT895" s="14">
        <v>600</v>
      </c>
      <c r="CU895" s="14">
        <v>16</v>
      </c>
      <c r="CV895" s="98">
        <v>16</v>
      </c>
      <c r="CW895" s="98" t="s">
        <v>301</v>
      </c>
      <c r="CX895" s="103">
        <v>16</v>
      </c>
      <c r="CY895" s="11">
        <v>19.5</v>
      </c>
      <c r="CZ895" s="42">
        <v>1.75</v>
      </c>
      <c r="DA895" s="107">
        <v>600</v>
      </c>
      <c r="DB895" s="18">
        <v>27</v>
      </c>
      <c r="DC895" s="18">
        <v>3</v>
      </c>
      <c r="DD895" s="18">
        <v>18.5</v>
      </c>
      <c r="DE895" s="11">
        <v>1.5</v>
      </c>
      <c r="DF895" s="11">
        <v>20</v>
      </c>
      <c r="DG895" s="11">
        <v>1.625</v>
      </c>
      <c r="DH895" s="11">
        <v>23.75</v>
      </c>
      <c r="DI895" s="42">
        <v>18</v>
      </c>
      <c r="DJ895" s="11" t="s">
        <v>174</v>
      </c>
      <c r="DK895" s="43" t="s">
        <v>5242</v>
      </c>
      <c r="DL895" s="90" t="s">
        <v>3796</v>
      </c>
      <c r="DM895" s="18">
        <v>0</v>
      </c>
      <c r="DN895" s="18" t="s">
        <v>6001</v>
      </c>
      <c r="DO895" t="s">
        <v>5108</v>
      </c>
      <c r="DP895">
        <v>16776960</v>
      </c>
      <c r="DQ895" t="s">
        <v>6000</v>
      </c>
      <c r="DR895" s="16" t="s">
        <v>290</v>
      </c>
    </row>
    <row r="896" spans="1:122" x14ac:dyDescent="0.35">
      <c r="A896" s="158" t="s">
        <v>962</v>
      </c>
      <c r="B896" s="11">
        <v>1.5000000000000002</v>
      </c>
      <c r="C896">
        <v>80</v>
      </c>
      <c r="D896" t="s">
        <v>301</v>
      </c>
      <c r="E896" s="21" t="s">
        <v>290</v>
      </c>
      <c r="F896" s="11">
        <v>1.9</v>
      </c>
      <c r="G896" s="12">
        <v>1.5</v>
      </c>
      <c r="H896" s="11">
        <v>0.2</v>
      </c>
      <c r="I896" t="s">
        <v>290</v>
      </c>
      <c r="J896">
        <v>80</v>
      </c>
      <c r="K896" s="21" t="s">
        <v>290</v>
      </c>
      <c r="L896" s="1" t="s">
        <v>301</v>
      </c>
      <c r="M896" t="s">
        <v>290</v>
      </c>
      <c r="N896" s="159" t="s">
        <v>290</v>
      </c>
      <c r="P896" s="18" t="s">
        <v>290</v>
      </c>
      <c r="Q896" s="18" t="s">
        <v>290</v>
      </c>
      <c r="S896" t="s">
        <v>290</v>
      </c>
      <c r="T896" t="s">
        <v>290</v>
      </c>
      <c r="V896" t="s">
        <v>290</v>
      </c>
      <c r="X896" s="158" t="s">
        <v>962</v>
      </c>
      <c r="Y896" s="11">
        <v>1.5000000000000002</v>
      </c>
      <c r="Z896">
        <v>80</v>
      </c>
      <c r="AA896" t="s">
        <v>301</v>
      </c>
      <c r="AB896" s="21" t="s">
        <v>290</v>
      </c>
      <c r="AC896" s="11">
        <v>1.9</v>
      </c>
      <c r="AD896" s="12">
        <v>1.5</v>
      </c>
      <c r="AE896" s="11">
        <v>0.2</v>
      </c>
      <c r="AF896" t="s">
        <v>290</v>
      </c>
      <c r="AG896">
        <v>80</v>
      </c>
      <c r="AH896" s="21" t="s">
        <v>290</v>
      </c>
      <c r="AI896" s="1" t="s">
        <v>301</v>
      </c>
      <c r="AJ896" t="s">
        <v>290</v>
      </c>
      <c r="AK896" s="159" t="s">
        <v>290</v>
      </c>
      <c r="CO896" t="s">
        <v>4714</v>
      </c>
      <c r="CP896">
        <v>9.25</v>
      </c>
      <c r="CR896" t="s">
        <v>6097</v>
      </c>
      <c r="CS896" s="16" t="s">
        <v>290</v>
      </c>
      <c r="CT896" s="14">
        <v>600</v>
      </c>
      <c r="CU896" s="14">
        <v>16</v>
      </c>
      <c r="CV896" s="98">
        <v>18</v>
      </c>
      <c r="CW896" s="98" t="s">
        <v>301</v>
      </c>
      <c r="CX896" s="103">
        <v>16</v>
      </c>
      <c r="CY896" s="11">
        <v>19.5</v>
      </c>
      <c r="CZ896" s="42">
        <v>1.75</v>
      </c>
      <c r="DA896" s="107">
        <v>600</v>
      </c>
      <c r="DB896" s="18">
        <v>27</v>
      </c>
      <c r="DC896" s="18">
        <v>3</v>
      </c>
      <c r="DD896" s="18">
        <v>18.5</v>
      </c>
      <c r="DE896" s="11">
        <v>1.5</v>
      </c>
      <c r="DF896" s="11">
        <v>20</v>
      </c>
      <c r="DG896" s="11">
        <v>1.625</v>
      </c>
      <c r="DH896" s="11">
        <v>23.75</v>
      </c>
      <c r="DI896" s="42">
        <v>18</v>
      </c>
      <c r="DJ896" s="11" t="s">
        <v>174</v>
      </c>
      <c r="DK896" s="43" t="s">
        <v>5242</v>
      </c>
      <c r="DL896" s="90" t="s">
        <v>3796</v>
      </c>
      <c r="DM896" s="18">
        <v>0</v>
      </c>
      <c r="DN896" s="18" t="s">
        <v>6001</v>
      </c>
      <c r="DO896" t="s">
        <v>5108</v>
      </c>
      <c r="DP896">
        <v>16776960</v>
      </c>
      <c r="DQ896" t="s">
        <v>6000</v>
      </c>
      <c r="DR896" s="16" t="s">
        <v>290</v>
      </c>
    </row>
    <row r="897" spans="1:122" x14ac:dyDescent="0.35">
      <c r="A897" s="158" t="s">
        <v>963</v>
      </c>
      <c r="B897" s="11">
        <v>1.5000000000000002</v>
      </c>
      <c r="C897" s="11">
        <v>160</v>
      </c>
      <c r="D897" t="s">
        <v>301</v>
      </c>
      <c r="E897" s="21" t="s">
        <v>290</v>
      </c>
      <c r="F897" s="11">
        <v>1.9</v>
      </c>
      <c r="G897" s="12">
        <v>1.3379999999999999</v>
      </c>
      <c r="H897" s="11">
        <v>0.28100000000000003</v>
      </c>
      <c r="I897" t="s">
        <v>290</v>
      </c>
      <c r="J897" s="11">
        <v>160</v>
      </c>
      <c r="K897" s="21" t="s">
        <v>290</v>
      </c>
      <c r="L897" s="1" t="s">
        <v>301</v>
      </c>
      <c r="M897" t="s">
        <v>290</v>
      </c>
      <c r="N897" s="159" t="s">
        <v>290</v>
      </c>
      <c r="P897" s="18" t="s">
        <v>290</v>
      </c>
      <c r="Q897" s="18" t="s">
        <v>290</v>
      </c>
      <c r="S897" t="s">
        <v>290</v>
      </c>
      <c r="T897" t="s">
        <v>290</v>
      </c>
      <c r="V897" t="s">
        <v>290</v>
      </c>
      <c r="X897" s="158" t="s">
        <v>963</v>
      </c>
      <c r="Y897" s="11">
        <v>1.5000000000000002</v>
      </c>
      <c r="Z897" s="11">
        <v>160</v>
      </c>
      <c r="AA897" t="s">
        <v>301</v>
      </c>
      <c r="AB897" s="21" t="s">
        <v>290</v>
      </c>
      <c r="AC897" s="11">
        <v>1.9</v>
      </c>
      <c r="AD897" s="12">
        <v>1.3379999999999999</v>
      </c>
      <c r="AE897" s="11">
        <v>0.28100000000000003</v>
      </c>
      <c r="AF897" t="s">
        <v>290</v>
      </c>
      <c r="AG897" s="11">
        <v>160</v>
      </c>
      <c r="AH897" s="21" t="s">
        <v>290</v>
      </c>
      <c r="AI897" s="1" t="s">
        <v>301</v>
      </c>
      <c r="AJ897" t="s">
        <v>290</v>
      </c>
      <c r="AK897" s="159" t="s">
        <v>290</v>
      </c>
      <c r="CO897" t="s">
        <v>4715</v>
      </c>
      <c r="CP897">
        <v>9.25</v>
      </c>
      <c r="CR897" t="s">
        <v>6098</v>
      </c>
      <c r="CS897" s="16" t="s">
        <v>290</v>
      </c>
      <c r="CT897" s="49">
        <v>600</v>
      </c>
      <c r="CU897" s="49">
        <v>16</v>
      </c>
      <c r="CV897" s="99">
        <v>20</v>
      </c>
      <c r="CW897" s="99" t="s">
        <v>301</v>
      </c>
      <c r="CX897" s="105">
        <v>16</v>
      </c>
      <c r="CY897" s="2">
        <v>19.5</v>
      </c>
      <c r="CZ897" s="50">
        <v>1.75</v>
      </c>
      <c r="DA897" s="107">
        <v>600</v>
      </c>
      <c r="DB897" s="51">
        <v>27</v>
      </c>
      <c r="DC897" s="51">
        <v>3</v>
      </c>
      <c r="DD897" s="51">
        <v>18.5</v>
      </c>
      <c r="DE897" s="2">
        <v>1.5</v>
      </c>
      <c r="DF897" s="2">
        <v>20</v>
      </c>
      <c r="DG897" s="2">
        <v>1.625</v>
      </c>
      <c r="DH897" s="2">
        <v>23.75</v>
      </c>
      <c r="DI897" s="50">
        <v>18</v>
      </c>
      <c r="DJ897" s="2" t="s">
        <v>174</v>
      </c>
      <c r="DK897" s="43" t="s">
        <v>5242</v>
      </c>
      <c r="DL897" s="90" t="s">
        <v>3796</v>
      </c>
      <c r="DM897" s="18">
        <v>0</v>
      </c>
      <c r="DN897" s="18" t="s">
        <v>6001</v>
      </c>
      <c r="DO897" t="s">
        <v>5108</v>
      </c>
      <c r="DP897">
        <v>16776960</v>
      </c>
      <c r="DQ897" t="s">
        <v>6000</v>
      </c>
      <c r="DR897" s="16" t="s">
        <v>290</v>
      </c>
    </row>
    <row r="898" spans="1:122" x14ac:dyDescent="0.35">
      <c r="A898" s="158" t="s">
        <v>964</v>
      </c>
      <c r="B898" s="11">
        <v>1.5000000000000002</v>
      </c>
      <c r="C898" s="11" t="s">
        <v>272</v>
      </c>
      <c r="D898" t="s">
        <v>301</v>
      </c>
      <c r="E898" s="21" t="s">
        <v>290</v>
      </c>
      <c r="F898" s="11">
        <v>1.9</v>
      </c>
      <c r="G898" s="12">
        <v>1.5</v>
      </c>
      <c r="H898" s="11">
        <v>0.2</v>
      </c>
      <c r="I898" t="s">
        <v>272</v>
      </c>
      <c r="J898" s="11">
        <v>2</v>
      </c>
      <c r="K898" s="21" t="s">
        <v>290</v>
      </c>
      <c r="L898" s="1" t="s">
        <v>301</v>
      </c>
      <c r="M898" t="s">
        <v>290</v>
      </c>
      <c r="N898" s="159" t="s">
        <v>290</v>
      </c>
      <c r="P898" s="18" t="s">
        <v>290</v>
      </c>
      <c r="Q898" s="18" t="s">
        <v>290</v>
      </c>
      <c r="S898" t="s">
        <v>290</v>
      </c>
      <c r="T898" t="s">
        <v>290</v>
      </c>
      <c r="V898" t="s">
        <v>290</v>
      </c>
      <c r="X898" s="158" t="s">
        <v>964</v>
      </c>
      <c r="Y898" s="11">
        <v>1.5000000000000002</v>
      </c>
      <c r="Z898" s="11" t="s">
        <v>272</v>
      </c>
      <c r="AA898" t="s">
        <v>301</v>
      </c>
      <c r="AB898" s="21" t="s">
        <v>290</v>
      </c>
      <c r="AC898" s="11">
        <v>1.9</v>
      </c>
      <c r="AD898" s="12">
        <v>1.5</v>
      </c>
      <c r="AE898" s="11">
        <v>0.2</v>
      </c>
      <c r="AF898" t="s">
        <v>272</v>
      </c>
      <c r="AG898" s="11">
        <v>2</v>
      </c>
      <c r="AH898" s="21" t="s">
        <v>290</v>
      </c>
      <c r="AI898" s="1" t="s">
        <v>301</v>
      </c>
      <c r="AJ898" t="s">
        <v>290</v>
      </c>
      <c r="AK898" s="159" t="s">
        <v>290</v>
      </c>
      <c r="CO898" t="s">
        <v>4716</v>
      </c>
      <c r="CP898">
        <v>9.25</v>
      </c>
      <c r="CR898" t="s">
        <v>6099</v>
      </c>
      <c r="CS898" s="16" t="s">
        <v>290</v>
      </c>
      <c r="CT898" s="14">
        <v>600</v>
      </c>
      <c r="CU898" s="14">
        <v>18</v>
      </c>
      <c r="CV898" s="11">
        <v>12</v>
      </c>
      <c r="CW898" s="11" t="s">
        <v>301</v>
      </c>
      <c r="CX898" s="103">
        <v>18</v>
      </c>
      <c r="CY898" s="11">
        <v>21.5</v>
      </c>
      <c r="CZ898" s="42">
        <v>1.75</v>
      </c>
      <c r="DA898" s="107">
        <v>600</v>
      </c>
      <c r="DB898" s="18">
        <v>29.25</v>
      </c>
      <c r="DC898" s="18">
        <v>3.25</v>
      </c>
      <c r="DD898" s="18">
        <v>21</v>
      </c>
      <c r="DE898" s="11">
        <v>1.625</v>
      </c>
      <c r="DF898" s="11">
        <v>20</v>
      </c>
      <c r="DG898" s="11">
        <v>1.75</v>
      </c>
      <c r="DH898" s="11">
        <v>25.75</v>
      </c>
      <c r="DI898" s="42">
        <v>18</v>
      </c>
      <c r="DJ898" s="11">
        <v>654</v>
      </c>
      <c r="DK898" s="43" t="s">
        <v>5248</v>
      </c>
      <c r="DL898" s="90" t="s">
        <v>3796</v>
      </c>
      <c r="DM898" s="18">
        <v>0</v>
      </c>
      <c r="DN898" s="18" t="s">
        <v>6001</v>
      </c>
      <c r="DO898" t="s">
        <v>5111</v>
      </c>
      <c r="DP898">
        <v>16711935</v>
      </c>
      <c r="DQ898" t="s">
        <v>6000</v>
      </c>
      <c r="DR898" s="16" t="s">
        <v>290</v>
      </c>
    </row>
    <row r="899" spans="1:122" x14ac:dyDescent="0.35">
      <c r="A899" s="160" t="s">
        <v>965</v>
      </c>
      <c r="B899" s="2">
        <v>1.5000000000000002</v>
      </c>
      <c r="C899" s="4" t="s">
        <v>273</v>
      </c>
      <c r="D899" s="4" t="s">
        <v>301</v>
      </c>
      <c r="E899" s="23" t="s">
        <v>290</v>
      </c>
      <c r="F899" s="2">
        <v>1.9</v>
      </c>
      <c r="G899" s="3">
        <v>1.0999999999999999</v>
      </c>
      <c r="H899" s="2">
        <v>0.4</v>
      </c>
      <c r="I899" s="2" t="s">
        <v>273</v>
      </c>
      <c r="J899" s="4">
        <v>4</v>
      </c>
      <c r="K899" s="23" t="s">
        <v>290</v>
      </c>
      <c r="L899" s="6" t="s">
        <v>301</v>
      </c>
      <c r="M899" s="4" t="s">
        <v>290</v>
      </c>
      <c r="N899" s="161" t="s">
        <v>290</v>
      </c>
      <c r="P899" s="18" t="s">
        <v>290</v>
      </c>
      <c r="Q899" s="18" t="s">
        <v>290</v>
      </c>
      <c r="S899" t="s">
        <v>290</v>
      </c>
      <c r="T899" t="s">
        <v>290</v>
      </c>
      <c r="V899" t="s">
        <v>290</v>
      </c>
      <c r="X899" s="160" t="s">
        <v>965</v>
      </c>
      <c r="Y899" s="2">
        <v>1.5000000000000002</v>
      </c>
      <c r="Z899" s="4" t="s">
        <v>273</v>
      </c>
      <c r="AA899" s="4" t="s">
        <v>301</v>
      </c>
      <c r="AB899" s="23" t="s">
        <v>290</v>
      </c>
      <c r="AC899" s="2">
        <v>1.9</v>
      </c>
      <c r="AD899" s="3">
        <v>1.0999999999999999</v>
      </c>
      <c r="AE899" s="2">
        <v>0.4</v>
      </c>
      <c r="AF899" s="2" t="s">
        <v>273</v>
      </c>
      <c r="AG899" s="4">
        <v>4</v>
      </c>
      <c r="AH899" s="23" t="s">
        <v>290</v>
      </c>
      <c r="AI899" s="6" t="s">
        <v>301</v>
      </c>
      <c r="AJ899" s="4" t="s">
        <v>290</v>
      </c>
      <c r="AK899" s="161" t="s">
        <v>290</v>
      </c>
      <c r="CO899" t="s">
        <v>4717</v>
      </c>
      <c r="CP899">
        <v>10</v>
      </c>
      <c r="CR899" t="s">
        <v>6100</v>
      </c>
      <c r="CS899" s="16" t="s">
        <v>290</v>
      </c>
      <c r="CT899" s="14">
        <v>600</v>
      </c>
      <c r="CU899" s="14">
        <v>18</v>
      </c>
      <c r="CV899" s="98">
        <v>14</v>
      </c>
      <c r="CW899" s="98" t="s">
        <v>301</v>
      </c>
      <c r="CX899" s="103">
        <v>18</v>
      </c>
      <c r="CY899" s="11">
        <v>21.5</v>
      </c>
      <c r="CZ899" s="42">
        <v>1.75</v>
      </c>
      <c r="DA899" s="107">
        <v>600</v>
      </c>
      <c r="DB899" s="18">
        <v>29.25</v>
      </c>
      <c r="DC899" s="18">
        <v>3.25</v>
      </c>
      <c r="DD899" s="18">
        <v>21</v>
      </c>
      <c r="DE899" s="11">
        <v>1.625</v>
      </c>
      <c r="DF899" s="11">
        <v>20</v>
      </c>
      <c r="DG899" s="11">
        <v>1.75</v>
      </c>
      <c r="DH899" s="11">
        <v>25.75</v>
      </c>
      <c r="DI899" s="42">
        <v>18</v>
      </c>
      <c r="DJ899" s="11" t="s">
        <v>174</v>
      </c>
      <c r="DK899" s="43" t="s">
        <v>5248</v>
      </c>
      <c r="DL899" s="90" t="s">
        <v>3796</v>
      </c>
      <c r="DM899" s="18">
        <v>0</v>
      </c>
      <c r="DN899" s="18" t="s">
        <v>6001</v>
      </c>
      <c r="DO899" t="s">
        <v>5111</v>
      </c>
      <c r="DP899">
        <v>16711935</v>
      </c>
      <c r="DQ899" t="s">
        <v>6000</v>
      </c>
      <c r="DR899" s="16" t="s">
        <v>290</v>
      </c>
    </row>
    <row r="900" spans="1:122" x14ac:dyDescent="0.35">
      <c r="A900" s="156" t="s">
        <v>966</v>
      </c>
      <c r="B900" s="11">
        <v>2</v>
      </c>
      <c r="C900" s="11">
        <v>5</v>
      </c>
      <c r="D900" t="s">
        <v>301</v>
      </c>
      <c r="E900" s="21" t="s">
        <v>290</v>
      </c>
      <c r="F900" s="11">
        <v>2.375</v>
      </c>
      <c r="G900" s="12">
        <v>2.2450000000000001</v>
      </c>
      <c r="H900" s="11">
        <v>6.5000000000000002E-2</v>
      </c>
      <c r="I900" t="s">
        <v>290</v>
      </c>
      <c r="J900" s="11">
        <v>5</v>
      </c>
      <c r="K900" s="21" t="s">
        <v>290</v>
      </c>
      <c r="L900" s="11" t="s">
        <v>301</v>
      </c>
      <c r="M900" t="s">
        <v>290</v>
      </c>
      <c r="N900" s="159" t="s">
        <v>290</v>
      </c>
      <c r="P900" s="18" t="s">
        <v>290</v>
      </c>
      <c r="Q900" s="18" t="s">
        <v>290</v>
      </c>
      <c r="S900" t="s">
        <v>290</v>
      </c>
      <c r="T900" t="s">
        <v>290</v>
      </c>
      <c r="V900" t="s">
        <v>290</v>
      </c>
      <c r="X900" s="156" t="s">
        <v>966</v>
      </c>
      <c r="Y900" s="11">
        <v>2</v>
      </c>
      <c r="Z900" s="11">
        <v>5</v>
      </c>
      <c r="AA900" t="s">
        <v>301</v>
      </c>
      <c r="AB900" s="21" t="s">
        <v>290</v>
      </c>
      <c r="AC900" s="11">
        <v>2.375</v>
      </c>
      <c r="AD900" s="12">
        <v>2.2450000000000001</v>
      </c>
      <c r="AE900" s="11">
        <v>6.5000000000000002E-2</v>
      </c>
      <c r="AF900" t="s">
        <v>290</v>
      </c>
      <c r="AG900" s="11">
        <v>5</v>
      </c>
      <c r="AH900" s="21" t="s">
        <v>290</v>
      </c>
      <c r="AI900" s="11" t="s">
        <v>301</v>
      </c>
      <c r="AJ900" t="s">
        <v>290</v>
      </c>
      <c r="AK900" s="159" t="s">
        <v>290</v>
      </c>
      <c r="CO900" t="s">
        <v>4718</v>
      </c>
      <c r="CP900">
        <v>10</v>
      </c>
      <c r="CR900" t="s">
        <v>6101</v>
      </c>
      <c r="CS900" s="16" t="s">
        <v>290</v>
      </c>
      <c r="CT900" s="14">
        <v>600</v>
      </c>
      <c r="CU900" s="14">
        <v>18</v>
      </c>
      <c r="CV900" s="98">
        <v>16</v>
      </c>
      <c r="CW900" s="98" t="s">
        <v>301</v>
      </c>
      <c r="CX900" s="103">
        <v>18</v>
      </c>
      <c r="CY900" s="11">
        <v>21.5</v>
      </c>
      <c r="CZ900" s="42">
        <v>1.75</v>
      </c>
      <c r="DA900" s="107">
        <v>600</v>
      </c>
      <c r="DB900" s="18">
        <v>29.25</v>
      </c>
      <c r="DC900" s="18">
        <v>3.25</v>
      </c>
      <c r="DD900" s="18">
        <v>21</v>
      </c>
      <c r="DE900" s="11">
        <v>1.625</v>
      </c>
      <c r="DF900" s="11">
        <v>20</v>
      </c>
      <c r="DG900" s="11">
        <v>1.75</v>
      </c>
      <c r="DH900" s="11">
        <v>25.75</v>
      </c>
      <c r="DI900" s="42">
        <v>18</v>
      </c>
      <c r="DJ900" s="11" t="s">
        <v>174</v>
      </c>
      <c r="DK900" s="43" t="s">
        <v>5248</v>
      </c>
      <c r="DL900" s="90" t="s">
        <v>3796</v>
      </c>
      <c r="DM900" s="18">
        <v>0</v>
      </c>
      <c r="DN900" s="18" t="s">
        <v>6001</v>
      </c>
      <c r="DO900" t="s">
        <v>5111</v>
      </c>
      <c r="DP900">
        <v>16711935</v>
      </c>
      <c r="DQ900" t="s">
        <v>6000</v>
      </c>
      <c r="DR900" s="16" t="s">
        <v>290</v>
      </c>
    </row>
    <row r="901" spans="1:122" x14ac:dyDescent="0.35">
      <c r="A901" s="156" t="s">
        <v>967</v>
      </c>
      <c r="B901" s="11">
        <v>2</v>
      </c>
      <c r="C901" s="11">
        <v>10</v>
      </c>
      <c r="D901" t="s">
        <v>301</v>
      </c>
      <c r="E901" s="21" t="s">
        <v>290</v>
      </c>
      <c r="F901" s="11">
        <v>2.375</v>
      </c>
      <c r="G901" s="12">
        <v>2.157</v>
      </c>
      <c r="H901" s="11">
        <v>0.109</v>
      </c>
      <c r="I901" t="s">
        <v>290</v>
      </c>
      <c r="J901" s="11">
        <v>10</v>
      </c>
      <c r="K901" s="21" t="s">
        <v>290</v>
      </c>
      <c r="L901" s="11" t="s">
        <v>301</v>
      </c>
      <c r="M901" t="s">
        <v>290</v>
      </c>
      <c r="N901" s="159" t="s">
        <v>290</v>
      </c>
      <c r="P901" s="18" t="s">
        <v>290</v>
      </c>
      <c r="Q901" s="18" t="s">
        <v>290</v>
      </c>
      <c r="S901" t="s">
        <v>290</v>
      </c>
      <c r="T901" t="s">
        <v>290</v>
      </c>
      <c r="V901" t="s">
        <v>290</v>
      </c>
      <c r="X901" s="156" t="s">
        <v>967</v>
      </c>
      <c r="Y901" s="11">
        <v>2</v>
      </c>
      <c r="Z901" s="11">
        <v>10</v>
      </c>
      <c r="AA901" t="s">
        <v>301</v>
      </c>
      <c r="AB901" s="21" t="s">
        <v>290</v>
      </c>
      <c r="AC901" s="11">
        <v>2.375</v>
      </c>
      <c r="AD901" s="12">
        <v>2.157</v>
      </c>
      <c r="AE901" s="11">
        <v>0.109</v>
      </c>
      <c r="AF901" t="s">
        <v>290</v>
      </c>
      <c r="AG901" s="11">
        <v>10</v>
      </c>
      <c r="AH901" s="21" t="s">
        <v>290</v>
      </c>
      <c r="AI901" s="11" t="s">
        <v>301</v>
      </c>
      <c r="AJ901" t="s">
        <v>290</v>
      </c>
      <c r="AK901" s="159" t="s">
        <v>290</v>
      </c>
      <c r="CO901" t="s">
        <v>4719</v>
      </c>
      <c r="CP901">
        <v>10</v>
      </c>
      <c r="CR901" t="s">
        <v>6102</v>
      </c>
      <c r="CS901" s="16" t="s">
        <v>290</v>
      </c>
      <c r="CT901" s="14">
        <v>600</v>
      </c>
      <c r="CU901" s="14">
        <v>18</v>
      </c>
      <c r="CV901" s="98">
        <v>18</v>
      </c>
      <c r="CW901" s="98" t="s">
        <v>301</v>
      </c>
      <c r="CX901" s="103">
        <v>18</v>
      </c>
      <c r="CY901" s="11">
        <v>21.5</v>
      </c>
      <c r="CZ901" s="42">
        <v>1.75</v>
      </c>
      <c r="DA901" s="107">
        <v>600</v>
      </c>
      <c r="DB901" s="18">
        <v>29.25</v>
      </c>
      <c r="DC901" s="18">
        <v>3.25</v>
      </c>
      <c r="DD901" s="18">
        <v>21</v>
      </c>
      <c r="DE901" s="11">
        <v>1.625</v>
      </c>
      <c r="DF901" s="11">
        <v>20</v>
      </c>
      <c r="DG901" s="11">
        <v>1.75</v>
      </c>
      <c r="DH901" s="11">
        <v>25.75</v>
      </c>
      <c r="DI901" s="42">
        <v>18</v>
      </c>
      <c r="DJ901" s="11" t="s">
        <v>174</v>
      </c>
      <c r="DK901" s="43" t="s">
        <v>5248</v>
      </c>
      <c r="DL901" s="90" t="s">
        <v>3796</v>
      </c>
      <c r="DM901" s="18">
        <v>0</v>
      </c>
      <c r="DN901" s="18" t="s">
        <v>6001</v>
      </c>
      <c r="DO901" t="s">
        <v>5111</v>
      </c>
      <c r="DP901">
        <v>16711935</v>
      </c>
      <c r="DQ901" t="s">
        <v>6000</v>
      </c>
      <c r="DR901" s="16" t="s">
        <v>290</v>
      </c>
    </row>
    <row r="902" spans="1:122" x14ac:dyDescent="0.35">
      <c r="A902" s="158" t="s">
        <v>968</v>
      </c>
      <c r="B902" s="11">
        <v>2</v>
      </c>
      <c r="C902">
        <v>40</v>
      </c>
      <c r="D902" t="s">
        <v>301</v>
      </c>
      <c r="E902" s="21" t="s">
        <v>290</v>
      </c>
      <c r="F902" s="11">
        <v>2.375</v>
      </c>
      <c r="G902" s="12">
        <v>2.0670000000000002</v>
      </c>
      <c r="H902" s="11">
        <v>0.154</v>
      </c>
      <c r="I902" t="s">
        <v>290</v>
      </c>
      <c r="J902">
        <v>40</v>
      </c>
      <c r="K902" s="21" t="s">
        <v>290</v>
      </c>
      <c r="L902" s="1" t="s">
        <v>301</v>
      </c>
      <c r="M902" t="s">
        <v>290</v>
      </c>
      <c r="N902" s="159" t="s">
        <v>290</v>
      </c>
      <c r="P902" s="18" t="s">
        <v>290</v>
      </c>
      <c r="Q902" s="18" t="s">
        <v>290</v>
      </c>
      <c r="S902" t="s">
        <v>290</v>
      </c>
      <c r="T902" t="s">
        <v>290</v>
      </c>
      <c r="V902" t="s">
        <v>290</v>
      </c>
      <c r="X902" s="158" t="s">
        <v>968</v>
      </c>
      <c r="Y902" s="11">
        <v>2</v>
      </c>
      <c r="Z902">
        <v>40</v>
      </c>
      <c r="AA902" t="s">
        <v>301</v>
      </c>
      <c r="AB902" s="21" t="s">
        <v>290</v>
      </c>
      <c r="AC902" s="11">
        <v>2.375</v>
      </c>
      <c r="AD902" s="12">
        <v>2.0670000000000002</v>
      </c>
      <c r="AE902" s="11">
        <v>0.154</v>
      </c>
      <c r="AF902" t="s">
        <v>290</v>
      </c>
      <c r="AG902">
        <v>40</v>
      </c>
      <c r="AH902" s="21" t="s">
        <v>290</v>
      </c>
      <c r="AI902" s="1" t="s">
        <v>301</v>
      </c>
      <c r="AJ902" t="s">
        <v>290</v>
      </c>
      <c r="AK902" s="159" t="s">
        <v>290</v>
      </c>
      <c r="CO902" t="s">
        <v>4720</v>
      </c>
      <c r="CP902">
        <v>10</v>
      </c>
      <c r="CR902" t="s">
        <v>6103</v>
      </c>
      <c r="CS902" s="16" t="s">
        <v>290</v>
      </c>
      <c r="CT902" s="49">
        <v>600</v>
      </c>
      <c r="CU902" s="49">
        <v>18</v>
      </c>
      <c r="CV902" s="99">
        <v>20</v>
      </c>
      <c r="CW902" s="99" t="s">
        <v>301</v>
      </c>
      <c r="CX902" s="105">
        <v>18</v>
      </c>
      <c r="CY902" s="2">
        <v>21.5</v>
      </c>
      <c r="CZ902" s="50">
        <v>1.75</v>
      </c>
      <c r="DA902" s="107">
        <v>600</v>
      </c>
      <c r="DB902" s="51">
        <v>29.25</v>
      </c>
      <c r="DC902" s="51">
        <v>3.25</v>
      </c>
      <c r="DD902" s="51">
        <v>21</v>
      </c>
      <c r="DE902" s="2">
        <v>1.625</v>
      </c>
      <c r="DF902" s="2">
        <v>20</v>
      </c>
      <c r="DG902" s="2">
        <v>1.75</v>
      </c>
      <c r="DH902" s="2">
        <v>25.75</v>
      </c>
      <c r="DI902" s="50">
        <v>18</v>
      </c>
      <c r="DJ902" s="2" t="s">
        <v>174</v>
      </c>
      <c r="DK902" s="43" t="s">
        <v>5248</v>
      </c>
      <c r="DL902" s="90" t="s">
        <v>3796</v>
      </c>
      <c r="DM902" s="18">
        <v>0</v>
      </c>
      <c r="DN902" s="18" t="s">
        <v>6001</v>
      </c>
      <c r="DO902" t="s">
        <v>5111</v>
      </c>
      <c r="DP902">
        <v>16711935</v>
      </c>
      <c r="DQ902" t="s">
        <v>6000</v>
      </c>
      <c r="DR902" s="16" t="s">
        <v>290</v>
      </c>
    </row>
    <row r="903" spans="1:122" x14ac:dyDescent="0.35">
      <c r="A903" s="158" t="s">
        <v>6777</v>
      </c>
      <c r="B903" s="11">
        <v>2</v>
      </c>
      <c r="C903" t="s">
        <v>6422</v>
      </c>
      <c r="D903" t="s">
        <v>301</v>
      </c>
      <c r="E903" s="21" t="s">
        <v>290</v>
      </c>
      <c r="F903" s="11">
        <v>2.375</v>
      </c>
      <c r="G903" s="12">
        <v>2.0670000000000002</v>
      </c>
      <c r="H903" s="11">
        <v>0.154</v>
      </c>
      <c r="I903" t="s">
        <v>6422</v>
      </c>
      <c r="J903">
        <v>1</v>
      </c>
      <c r="K903" s="21" t="s">
        <v>290</v>
      </c>
      <c r="L903" s="1" t="s">
        <v>301</v>
      </c>
      <c r="M903" t="s">
        <v>290</v>
      </c>
      <c r="N903" s="159" t="s">
        <v>290</v>
      </c>
      <c r="P903" s="18" t="s">
        <v>290</v>
      </c>
      <c r="Q903" s="18" t="s">
        <v>290</v>
      </c>
      <c r="S903" t="s">
        <v>290</v>
      </c>
      <c r="T903" t="s">
        <v>290</v>
      </c>
      <c r="V903" t="s">
        <v>290</v>
      </c>
      <c r="X903" s="158" t="s">
        <v>6777</v>
      </c>
      <c r="Y903" s="11">
        <v>2</v>
      </c>
      <c r="Z903" t="s">
        <v>6422</v>
      </c>
      <c r="AA903" t="s">
        <v>301</v>
      </c>
      <c r="AB903" s="21" t="s">
        <v>290</v>
      </c>
      <c r="AC903" s="11">
        <v>2.375</v>
      </c>
      <c r="AD903" s="12">
        <v>2.0670000000000002</v>
      </c>
      <c r="AE903" s="11">
        <v>0.154</v>
      </c>
      <c r="AF903" t="s">
        <v>6422</v>
      </c>
      <c r="AG903">
        <v>1</v>
      </c>
      <c r="AH903" s="21" t="s">
        <v>290</v>
      </c>
      <c r="AI903" s="1" t="s">
        <v>301</v>
      </c>
      <c r="AJ903" t="s">
        <v>290</v>
      </c>
      <c r="AK903" s="159" t="s">
        <v>290</v>
      </c>
      <c r="CO903" t="s">
        <v>4721</v>
      </c>
      <c r="CP903">
        <v>10</v>
      </c>
      <c r="CR903" t="s">
        <v>6104</v>
      </c>
      <c r="CS903" s="16" t="s">
        <v>290</v>
      </c>
      <c r="CT903" s="14">
        <v>600</v>
      </c>
      <c r="CU903" s="14">
        <v>20</v>
      </c>
      <c r="CV903" s="11">
        <v>12</v>
      </c>
      <c r="CW903" s="11" t="s">
        <v>301</v>
      </c>
      <c r="CX903" s="103">
        <v>20</v>
      </c>
      <c r="CY903" s="11">
        <v>24</v>
      </c>
      <c r="CZ903" s="42">
        <v>2</v>
      </c>
      <c r="DA903" s="107">
        <v>600</v>
      </c>
      <c r="DB903" s="18">
        <v>32</v>
      </c>
      <c r="DC903" s="18">
        <v>3.5</v>
      </c>
      <c r="DD903" s="18">
        <v>23</v>
      </c>
      <c r="DE903" s="11">
        <v>1.625</v>
      </c>
      <c r="DF903" s="11">
        <v>24</v>
      </c>
      <c r="DG903" s="11">
        <v>1.75</v>
      </c>
      <c r="DH903" s="11">
        <v>28.5</v>
      </c>
      <c r="DI903" s="42">
        <v>15</v>
      </c>
      <c r="DJ903" s="11">
        <v>840</v>
      </c>
      <c r="DK903" s="43" t="s">
        <v>5254</v>
      </c>
      <c r="DL903" s="90" t="s">
        <v>3796</v>
      </c>
      <c r="DM903" s="18">
        <v>0</v>
      </c>
      <c r="DN903" s="18" t="s">
        <v>6001</v>
      </c>
      <c r="DO903" t="s">
        <v>5114</v>
      </c>
      <c r="DP903">
        <v>16744703</v>
      </c>
      <c r="DQ903" t="s">
        <v>6000</v>
      </c>
      <c r="DR903" s="16" t="s">
        <v>290</v>
      </c>
    </row>
    <row r="904" spans="1:122" x14ac:dyDescent="0.35">
      <c r="A904" s="158" t="s">
        <v>969</v>
      </c>
      <c r="B904" s="11">
        <v>2</v>
      </c>
      <c r="C904">
        <v>80</v>
      </c>
      <c r="D904" t="s">
        <v>301</v>
      </c>
      <c r="E904" s="21" t="s">
        <v>290</v>
      </c>
      <c r="F904" s="11">
        <v>2.375</v>
      </c>
      <c r="G904" s="12">
        <v>1.9390000000000001</v>
      </c>
      <c r="H904" s="11">
        <v>0.218</v>
      </c>
      <c r="I904" t="s">
        <v>290</v>
      </c>
      <c r="J904">
        <v>80</v>
      </c>
      <c r="K904" s="21" t="s">
        <v>290</v>
      </c>
      <c r="L904" s="1" t="s">
        <v>301</v>
      </c>
      <c r="M904" t="s">
        <v>290</v>
      </c>
      <c r="N904" s="159" t="s">
        <v>290</v>
      </c>
      <c r="P904" s="18" t="s">
        <v>290</v>
      </c>
      <c r="Q904" s="18" t="s">
        <v>290</v>
      </c>
      <c r="S904" t="s">
        <v>290</v>
      </c>
      <c r="T904" t="s">
        <v>290</v>
      </c>
      <c r="V904" t="s">
        <v>290</v>
      </c>
      <c r="X904" s="158" t="s">
        <v>969</v>
      </c>
      <c r="Y904" s="11">
        <v>2</v>
      </c>
      <c r="Z904">
        <v>80</v>
      </c>
      <c r="AA904" t="s">
        <v>301</v>
      </c>
      <c r="AB904" s="21" t="s">
        <v>290</v>
      </c>
      <c r="AC904" s="11">
        <v>2.375</v>
      </c>
      <c r="AD904" s="12">
        <v>1.9390000000000001</v>
      </c>
      <c r="AE904" s="11">
        <v>0.218</v>
      </c>
      <c r="AF904" t="s">
        <v>290</v>
      </c>
      <c r="AG904">
        <v>80</v>
      </c>
      <c r="AH904" s="21" t="s">
        <v>290</v>
      </c>
      <c r="AI904" s="1" t="s">
        <v>301</v>
      </c>
      <c r="AJ904" t="s">
        <v>290</v>
      </c>
      <c r="AK904" s="159" t="s">
        <v>290</v>
      </c>
      <c r="CO904" t="s">
        <v>4722</v>
      </c>
      <c r="CP904">
        <v>10</v>
      </c>
      <c r="CR904" t="s">
        <v>6105</v>
      </c>
      <c r="CS904" s="16" t="s">
        <v>290</v>
      </c>
      <c r="CT904" s="14">
        <v>600</v>
      </c>
      <c r="CU904" s="14">
        <v>20</v>
      </c>
      <c r="CV904" s="98">
        <v>14</v>
      </c>
      <c r="CW904" s="98" t="s">
        <v>301</v>
      </c>
      <c r="CX904" s="103">
        <v>20</v>
      </c>
      <c r="CY904" s="11">
        <v>24</v>
      </c>
      <c r="CZ904" s="42">
        <v>2</v>
      </c>
      <c r="DA904" s="107">
        <v>600</v>
      </c>
      <c r="DB904" s="18">
        <v>32</v>
      </c>
      <c r="DC904" s="18">
        <v>3.5</v>
      </c>
      <c r="DD904" s="18">
        <v>23</v>
      </c>
      <c r="DE904" s="11">
        <v>1.625</v>
      </c>
      <c r="DF904" s="11">
        <v>24</v>
      </c>
      <c r="DG904" s="11">
        <v>1.75</v>
      </c>
      <c r="DH904" s="11">
        <v>28.5</v>
      </c>
      <c r="DI904" s="42">
        <v>15</v>
      </c>
      <c r="DJ904" s="11" t="s">
        <v>174</v>
      </c>
      <c r="DK904" s="43" t="s">
        <v>5254</v>
      </c>
      <c r="DL904" s="90" t="s">
        <v>3796</v>
      </c>
      <c r="DM904" s="18">
        <v>0</v>
      </c>
      <c r="DN904" s="18" t="s">
        <v>6001</v>
      </c>
      <c r="DO904" t="s">
        <v>5114</v>
      </c>
      <c r="DP904">
        <v>16744703</v>
      </c>
      <c r="DQ904" t="s">
        <v>6000</v>
      </c>
      <c r="DR904" s="16" t="s">
        <v>290</v>
      </c>
    </row>
    <row r="905" spans="1:122" x14ac:dyDescent="0.35">
      <c r="A905" s="158" t="s">
        <v>970</v>
      </c>
      <c r="B905" s="11">
        <v>2</v>
      </c>
      <c r="C905" s="11">
        <v>160</v>
      </c>
      <c r="D905" t="s">
        <v>301</v>
      </c>
      <c r="E905" s="21" t="s">
        <v>290</v>
      </c>
      <c r="F905" s="11">
        <v>2.375</v>
      </c>
      <c r="G905" s="12">
        <v>1.6890000000000001</v>
      </c>
      <c r="H905" s="11">
        <v>0.34300000000000003</v>
      </c>
      <c r="I905" t="s">
        <v>290</v>
      </c>
      <c r="J905" s="11">
        <v>160</v>
      </c>
      <c r="K905" s="21" t="s">
        <v>290</v>
      </c>
      <c r="L905" s="1" t="s">
        <v>301</v>
      </c>
      <c r="M905" t="s">
        <v>290</v>
      </c>
      <c r="N905" s="159" t="s">
        <v>290</v>
      </c>
      <c r="P905" s="18" t="s">
        <v>290</v>
      </c>
      <c r="Q905" s="18" t="s">
        <v>290</v>
      </c>
      <c r="S905" t="s">
        <v>290</v>
      </c>
      <c r="T905" t="s">
        <v>290</v>
      </c>
      <c r="V905" t="s">
        <v>290</v>
      </c>
      <c r="X905" s="158" t="s">
        <v>970</v>
      </c>
      <c r="Y905" s="11">
        <v>2</v>
      </c>
      <c r="Z905" s="11">
        <v>160</v>
      </c>
      <c r="AA905" t="s">
        <v>301</v>
      </c>
      <c r="AB905" s="21" t="s">
        <v>290</v>
      </c>
      <c r="AC905" s="11">
        <v>2.375</v>
      </c>
      <c r="AD905" s="12">
        <v>1.6890000000000001</v>
      </c>
      <c r="AE905" s="11">
        <v>0.34300000000000003</v>
      </c>
      <c r="AF905" t="s">
        <v>290</v>
      </c>
      <c r="AG905" s="11">
        <v>160</v>
      </c>
      <c r="AH905" s="21" t="s">
        <v>290</v>
      </c>
      <c r="AI905" s="1" t="s">
        <v>301</v>
      </c>
      <c r="AJ905" t="s">
        <v>290</v>
      </c>
      <c r="AK905" s="159" t="s">
        <v>290</v>
      </c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51"/>
      <c r="CO905" t="s">
        <v>4723</v>
      </c>
      <c r="CP905">
        <v>10</v>
      </c>
      <c r="CR905" t="s">
        <v>6106</v>
      </c>
      <c r="CS905" s="16" t="s">
        <v>290</v>
      </c>
      <c r="CT905" s="14">
        <v>600</v>
      </c>
      <c r="CU905" s="14">
        <v>20</v>
      </c>
      <c r="CV905" s="98">
        <v>16</v>
      </c>
      <c r="CW905" s="98" t="s">
        <v>301</v>
      </c>
      <c r="CX905" s="103">
        <v>20</v>
      </c>
      <c r="CY905" s="11">
        <v>24</v>
      </c>
      <c r="CZ905" s="42">
        <v>2</v>
      </c>
      <c r="DA905" s="107">
        <v>600</v>
      </c>
      <c r="DB905" s="18">
        <v>32</v>
      </c>
      <c r="DC905" s="18">
        <v>3.5</v>
      </c>
      <c r="DD905" s="18">
        <v>23</v>
      </c>
      <c r="DE905" s="11">
        <v>1.625</v>
      </c>
      <c r="DF905" s="11">
        <v>24</v>
      </c>
      <c r="DG905" s="11">
        <v>1.75</v>
      </c>
      <c r="DH905" s="11">
        <v>28.5</v>
      </c>
      <c r="DI905" s="42">
        <v>15</v>
      </c>
      <c r="DJ905" s="11" t="s">
        <v>174</v>
      </c>
      <c r="DK905" s="43" t="s">
        <v>5254</v>
      </c>
      <c r="DL905" s="90" t="s">
        <v>3796</v>
      </c>
      <c r="DM905" s="18">
        <v>0</v>
      </c>
      <c r="DN905" s="18" t="s">
        <v>6001</v>
      </c>
      <c r="DO905" t="s">
        <v>5114</v>
      </c>
      <c r="DP905">
        <v>16744703</v>
      </c>
      <c r="DQ905" t="s">
        <v>6000</v>
      </c>
      <c r="DR905" s="16" t="s">
        <v>290</v>
      </c>
    </row>
    <row r="906" spans="1:122" x14ac:dyDescent="0.35">
      <c r="A906" s="158" t="s">
        <v>971</v>
      </c>
      <c r="B906" s="11">
        <v>2</v>
      </c>
      <c r="C906" s="11" t="s">
        <v>272</v>
      </c>
      <c r="D906" t="s">
        <v>301</v>
      </c>
      <c r="E906" s="21" t="s">
        <v>290</v>
      </c>
      <c r="F906" s="11">
        <v>2.375</v>
      </c>
      <c r="G906" s="12">
        <v>1.9390000000000001</v>
      </c>
      <c r="H906" s="11">
        <v>0.218</v>
      </c>
      <c r="I906" t="s">
        <v>272</v>
      </c>
      <c r="J906" s="11">
        <v>2</v>
      </c>
      <c r="K906" s="21" t="s">
        <v>290</v>
      </c>
      <c r="L906" s="1" t="s">
        <v>301</v>
      </c>
      <c r="M906" t="s">
        <v>290</v>
      </c>
      <c r="N906" s="159" t="s">
        <v>290</v>
      </c>
      <c r="P906" s="18" t="s">
        <v>290</v>
      </c>
      <c r="Q906" s="18" t="s">
        <v>290</v>
      </c>
      <c r="S906" t="s">
        <v>290</v>
      </c>
      <c r="T906" t="s">
        <v>290</v>
      </c>
      <c r="V906" t="s">
        <v>290</v>
      </c>
      <c r="X906" s="158" t="s">
        <v>971</v>
      </c>
      <c r="Y906" s="11">
        <v>2</v>
      </c>
      <c r="Z906" s="11" t="s">
        <v>272</v>
      </c>
      <c r="AA906" t="s">
        <v>301</v>
      </c>
      <c r="AB906" s="21" t="s">
        <v>290</v>
      </c>
      <c r="AC906" s="11">
        <v>2.375</v>
      </c>
      <c r="AD906" s="12">
        <v>1.9390000000000001</v>
      </c>
      <c r="AE906" s="11">
        <v>0.218</v>
      </c>
      <c r="AF906" t="s">
        <v>272</v>
      </c>
      <c r="AG906" s="11">
        <v>2</v>
      </c>
      <c r="AH906" s="21" t="s">
        <v>290</v>
      </c>
      <c r="AI906" s="1" t="s">
        <v>301</v>
      </c>
      <c r="AJ906" t="s">
        <v>290</v>
      </c>
      <c r="AK906" s="159" t="s">
        <v>290</v>
      </c>
      <c r="CC906" s="4"/>
      <c r="CD906" s="51"/>
      <c r="CE906" s="51"/>
      <c r="CF906" s="51"/>
      <c r="CG906" s="51"/>
      <c r="CH906" s="51"/>
      <c r="CI906" s="51"/>
      <c r="CJ906" s="51"/>
      <c r="CK906" s="51"/>
      <c r="CO906" t="s">
        <v>4724</v>
      </c>
      <c r="CP906">
        <v>10</v>
      </c>
      <c r="CR906" t="s">
        <v>6107</v>
      </c>
      <c r="CS906" s="16" t="s">
        <v>290</v>
      </c>
      <c r="CT906" s="14">
        <v>600</v>
      </c>
      <c r="CU906" s="14">
        <v>20</v>
      </c>
      <c r="CV906" s="98">
        <v>18</v>
      </c>
      <c r="CW906" s="98" t="s">
        <v>301</v>
      </c>
      <c r="CX906" s="103">
        <v>20</v>
      </c>
      <c r="CY906" s="11">
        <v>24</v>
      </c>
      <c r="CZ906" s="42">
        <v>2</v>
      </c>
      <c r="DA906" s="107">
        <v>600</v>
      </c>
      <c r="DB906" s="18">
        <v>32</v>
      </c>
      <c r="DC906" s="18">
        <v>3.5</v>
      </c>
      <c r="DD906" s="18">
        <v>23</v>
      </c>
      <c r="DE906" s="11">
        <v>1.625</v>
      </c>
      <c r="DF906" s="11">
        <v>24</v>
      </c>
      <c r="DG906" s="11">
        <v>1.75</v>
      </c>
      <c r="DH906" s="11">
        <v>28.5</v>
      </c>
      <c r="DI906" s="42">
        <v>15</v>
      </c>
      <c r="DJ906" s="11" t="s">
        <v>174</v>
      </c>
      <c r="DK906" s="43" t="s">
        <v>5254</v>
      </c>
      <c r="DL906" s="90" t="s">
        <v>3796</v>
      </c>
      <c r="DM906" s="18">
        <v>0</v>
      </c>
      <c r="DN906" s="18" t="s">
        <v>6001</v>
      </c>
      <c r="DO906" t="s">
        <v>5114</v>
      </c>
      <c r="DP906">
        <v>16744703</v>
      </c>
      <c r="DQ906" t="s">
        <v>6000</v>
      </c>
      <c r="DR906" s="16" t="s">
        <v>290</v>
      </c>
    </row>
    <row r="907" spans="1:122" x14ac:dyDescent="0.35">
      <c r="A907" s="160" t="s">
        <v>972</v>
      </c>
      <c r="B907" s="2">
        <v>2</v>
      </c>
      <c r="C907" s="4" t="s">
        <v>273</v>
      </c>
      <c r="D907" s="4" t="s">
        <v>301</v>
      </c>
      <c r="E907" s="23" t="s">
        <v>290</v>
      </c>
      <c r="F907" s="2">
        <v>2.375</v>
      </c>
      <c r="G907" s="3">
        <v>1.5030000000000001</v>
      </c>
      <c r="H907" s="2">
        <v>0.436</v>
      </c>
      <c r="I907" s="2" t="s">
        <v>273</v>
      </c>
      <c r="J907" s="4">
        <v>4</v>
      </c>
      <c r="K907" s="23" t="s">
        <v>290</v>
      </c>
      <c r="L907" s="6" t="s">
        <v>301</v>
      </c>
      <c r="M907" s="4" t="s">
        <v>290</v>
      </c>
      <c r="N907" s="161" t="s">
        <v>290</v>
      </c>
      <c r="P907" s="18" t="s">
        <v>290</v>
      </c>
      <c r="Q907" s="18" t="s">
        <v>290</v>
      </c>
      <c r="S907" t="s">
        <v>290</v>
      </c>
      <c r="T907" t="s">
        <v>290</v>
      </c>
      <c r="V907" t="s">
        <v>290</v>
      </c>
      <c r="X907" s="160" t="s">
        <v>972</v>
      </c>
      <c r="Y907" s="2">
        <v>2</v>
      </c>
      <c r="Z907" s="4" t="s">
        <v>273</v>
      </c>
      <c r="AA907" s="4" t="s">
        <v>301</v>
      </c>
      <c r="AB907" s="23" t="s">
        <v>290</v>
      </c>
      <c r="AC907" s="2">
        <v>2.375</v>
      </c>
      <c r="AD907" s="3">
        <v>1.5030000000000001</v>
      </c>
      <c r="AE907" s="2">
        <v>0.436</v>
      </c>
      <c r="AF907" s="2" t="s">
        <v>273</v>
      </c>
      <c r="AG907" s="4">
        <v>4</v>
      </c>
      <c r="AH907" s="23" t="s">
        <v>290</v>
      </c>
      <c r="AI907" s="6" t="s">
        <v>301</v>
      </c>
      <c r="AJ907" s="4" t="s">
        <v>290</v>
      </c>
      <c r="AK907" s="161" t="s">
        <v>290</v>
      </c>
      <c r="CO907" t="s">
        <v>4725</v>
      </c>
      <c r="CP907">
        <v>10</v>
      </c>
      <c r="CR907" t="s">
        <v>6108</v>
      </c>
      <c r="CS907" s="16" t="s">
        <v>290</v>
      </c>
      <c r="CT907" s="49">
        <v>600</v>
      </c>
      <c r="CU907" s="49">
        <v>20</v>
      </c>
      <c r="CV907" s="99">
        <v>20</v>
      </c>
      <c r="CW907" s="99" t="s">
        <v>301</v>
      </c>
      <c r="CX907" s="105">
        <v>20</v>
      </c>
      <c r="CY907" s="2">
        <v>24</v>
      </c>
      <c r="CZ907" s="50">
        <v>2</v>
      </c>
      <c r="DA907" s="107">
        <v>600</v>
      </c>
      <c r="DB907" s="51">
        <v>32</v>
      </c>
      <c r="DC907" s="51">
        <v>3.5</v>
      </c>
      <c r="DD907" s="51">
        <v>23</v>
      </c>
      <c r="DE907" s="2">
        <v>1.625</v>
      </c>
      <c r="DF907" s="2">
        <v>24</v>
      </c>
      <c r="DG907" s="2">
        <v>1.75</v>
      </c>
      <c r="DH907" s="2">
        <v>28.5</v>
      </c>
      <c r="DI907" s="50">
        <v>15</v>
      </c>
      <c r="DJ907" s="2" t="s">
        <v>174</v>
      </c>
      <c r="DK907" s="43" t="s">
        <v>5254</v>
      </c>
      <c r="DL907" s="90" t="s">
        <v>3796</v>
      </c>
      <c r="DM907" s="18">
        <v>0</v>
      </c>
      <c r="DN907" s="18" t="s">
        <v>6001</v>
      </c>
      <c r="DO907" t="s">
        <v>5114</v>
      </c>
      <c r="DP907">
        <v>16744703</v>
      </c>
      <c r="DQ907" t="s">
        <v>6000</v>
      </c>
      <c r="DR907" s="16" t="s">
        <v>290</v>
      </c>
    </row>
    <row r="908" spans="1:122" x14ac:dyDescent="0.35">
      <c r="A908" s="156" t="s">
        <v>973</v>
      </c>
      <c r="B908" s="11">
        <v>2.5</v>
      </c>
      <c r="C908" s="11">
        <v>5</v>
      </c>
      <c r="D908" t="s">
        <v>301</v>
      </c>
      <c r="E908" s="21" t="s">
        <v>290</v>
      </c>
      <c r="F908" s="11">
        <v>2.875</v>
      </c>
      <c r="G908" s="12">
        <v>2.7090000000000001</v>
      </c>
      <c r="H908" s="11">
        <v>8.3000000000000004E-2</v>
      </c>
      <c r="I908" t="s">
        <v>290</v>
      </c>
      <c r="J908" s="11">
        <v>5</v>
      </c>
      <c r="K908" s="21" t="s">
        <v>290</v>
      </c>
      <c r="L908" s="11" t="s">
        <v>301</v>
      </c>
      <c r="M908" t="s">
        <v>290</v>
      </c>
      <c r="N908" s="159" t="s">
        <v>290</v>
      </c>
      <c r="P908" s="18" t="s">
        <v>290</v>
      </c>
      <c r="Q908" s="18" t="s">
        <v>290</v>
      </c>
      <c r="S908" t="s">
        <v>290</v>
      </c>
      <c r="T908" t="s">
        <v>290</v>
      </c>
      <c r="V908" t="s">
        <v>290</v>
      </c>
      <c r="X908" s="156" t="s">
        <v>973</v>
      </c>
      <c r="Y908" s="11">
        <v>2.5</v>
      </c>
      <c r="Z908" s="11">
        <v>5</v>
      </c>
      <c r="AA908" t="s">
        <v>301</v>
      </c>
      <c r="AB908" s="21" t="s">
        <v>290</v>
      </c>
      <c r="AC908" s="11">
        <v>2.875</v>
      </c>
      <c r="AD908" s="12">
        <v>2.7090000000000001</v>
      </c>
      <c r="AE908" s="11">
        <v>8.3000000000000004E-2</v>
      </c>
      <c r="AF908" t="s">
        <v>290</v>
      </c>
      <c r="AG908" s="11">
        <v>5</v>
      </c>
      <c r="AH908" s="21" t="s">
        <v>290</v>
      </c>
      <c r="AI908" s="11" t="s">
        <v>301</v>
      </c>
      <c r="AJ908" t="s">
        <v>290</v>
      </c>
      <c r="AK908" s="159" t="s">
        <v>290</v>
      </c>
      <c r="CO908" t="s">
        <v>4726</v>
      </c>
      <c r="CP908">
        <v>10</v>
      </c>
      <c r="CR908" t="s">
        <v>6109</v>
      </c>
      <c r="CS908" s="16" t="s">
        <v>290</v>
      </c>
      <c r="CT908" s="14">
        <v>600</v>
      </c>
      <c r="CU908" s="14">
        <v>24</v>
      </c>
      <c r="CV908" s="11">
        <v>12</v>
      </c>
      <c r="CW908" s="11" t="s">
        <v>301</v>
      </c>
      <c r="CX908" s="103">
        <v>24</v>
      </c>
      <c r="CY908" s="11">
        <v>28.25</v>
      </c>
      <c r="CZ908" s="42">
        <v>2.125</v>
      </c>
      <c r="DA908" s="107">
        <v>600</v>
      </c>
      <c r="DB908" s="18">
        <v>37</v>
      </c>
      <c r="DC908" s="18">
        <v>4</v>
      </c>
      <c r="DD908" s="18">
        <v>27.25</v>
      </c>
      <c r="DE908" s="11">
        <v>1.875</v>
      </c>
      <c r="DF908" s="11">
        <v>24</v>
      </c>
      <c r="DG908" s="11">
        <v>2</v>
      </c>
      <c r="DH908" s="11">
        <v>33</v>
      </c>
      <c r="DI908" s="42">
        <v>15</v>
      </c>
      <c r="DJ908" s="11">
        <v>1100</v>
      </c>
      <c r="DK908" s="43" t="s">
        <v>5260</v>
      </c>
      <c r="DL908" s="90" t="s">
        <v>3796</v>
      </c>
      <c r="DM908" s="18">
        <v>0</v>
      </c>
      <c r="DN908" s="18" t="s">
        <v>6001</v>
      </c>
      <c r="DO908" t="s">
        <v>5084</v>
      </c>
      <c r="DP908">
        <v>16777215</v>
      </c>
      <c r="DQ908" t="s">
        <v>6000</v>
      </c>
      <c r="DR908" s="16" t="s">
        <v>290</v>
      </c>
    </row>
    <row r="909" spans="1:122" x14ac:dyDescent="0.35">
      <c r="A909" s="156" t="s">
        <v>974</v>
      </c>
      <c r="B909" s="11">
        <v>2.5</v>
      </c>
      <c r="C909" s="11">
        <v>10</v>
      </c>
      <c r="D909" t="s">
        <v>301</v>
      </c>
      <c r="E909" s="21" t="s">
        <v>290</v>
      </c>
      <c r="F909" s="11">
        <v>2.875</v>
      </c>
      <c r="G909" s="12">
        <v>2.6349999999999998</v>
      </c>
      <c r="H909" s="11">
        <v>0.12</v>
      </c>
      <c r="I909" t="s">
        <v>290</v>
      </c>
      <c r="J909" s="11">
        <v>10</v>
      </c>
      <c r="K909" s="21" t="s">
        <v>290</v>
      </c>
      <c r="L909" s="11" t="s">
        <v>301</v>
      </c>
      <c r="M909" t="s">
        <v>290</v>
      </c>
      <c r="N909" s="159" t="s">
        <v>290</v>
      </c>
      <c r="P909" s="18" t="s">
        <v>290</v>
      </c>
      <c r="Q909" s="18" t="s">
        <v>290</v>
      </c>
      <c r="S909" t="s">
        <v>290</v>
      </c>
      <c r="T909" t="s">
        <v>290</v>
      </c>
      <c r="V909" t="s">
        <v>290</v>
      </c>
      <c r="X909" s="156" t="s">
        <v>974</v>
      </c>
      <c r="Y909" s="11">
        <v>2.5</v>
      </c>
      <c r="Z909" s="11">
        <v>10</v>
      </c>
      <c r="AA909" t="s">
        <v>301</v>
      </c>
      <c r="AB909" s="21" t="s">
        <v>290</v>
      </c>
      <c r="AC909" s="11">
        <v>2.875</v>
      </c>
      <c r="AD909" s="12">
        <v>2.6349999999999998</v>
      </c>
      <c r="AE909" s="11">
        <v>0.12</v>
      </c>
      <c r="AF909" t="s">
        <v>290</v>
      </c>
      <c r="AG909" s="11">
        <v>10</v>
      </c>
      <c r="AH909" s="21" t="s">
        <v>290</v>
      </c>
      <c r="AI909" s="11" t="s">
        <v>301</v>
      </c>
      <c r="AJ909" t="s">
        <v>290</v>
      </c>
      <c r="AK909" s="159" t="s">
        <v>290</v>
      </c>
      <c r="CO909" t="s">
        <v>4727</v>
      </c>
      <c r="CP909">
        <v>10</v>
      </c>
      <c r="CR909" t="s">
        <v>6110</v>
      </c>
      <c r="CS909" s="16" t="s">
        <v>290</v>
      </c>
      <c r="CT909" s="14">
        <v>600</v>
      </c>
      <c r="CU909" s="14">
        <v>24</v>
      </c>
      <c r="CV909" s="98">
        <v>14</v>
      </c>
      <c r="CW909" s="98" t="s">
        <v>301</v>
      </c>
      <c r="CX909" s="103">
        <v>24</v>
      </c>
      <c r="CY909" s="11">
        <v>28.25</v>
      </c>
      <c r="CZ909" s="42">
        <v>2.125</v>
      </c>
      <c r="DA909" s="107">
        <v>600</v>
      </c>
      <c r="DB909" s="18">
        <v>37</v>
      </c>
      <c r="DC909" s="18">
        <v>4</v>
      </c>
      <c r="DD909" s="18">
        <v>27.25</v>
      </c>
      <c r="DE909" s="11">
        <v>1.875</v>
      </c>
      <c r="DF909" s="11">
        <v>24</v>
      </c>
      <c r="DG909" s="11">
        <v>2</v>
      </c>
      <c r="DH909" s="11">
        <v>33</v>
      </c>
      <c r="DI909" s="42">
        <v>15</v>
      </c>
      <c r="DJ909" s="11" t="s">
        <v>174</v>
      </c>
      <c r="DK909" s="43" t="s">
        <v>5260</v>
      </c>
      <c r="DL909" s="90" t="s">
        <v>3796</v>
      </c>
      <c r="DM909" s="18">
        <v>0</v>
      </c>
      <c r="DN909" s="18" t="s">
        <v>6001</v>
      </c>
      <c r="DO909" t="s">
        <v>5084</v>
      </c>
      <c r="DP909">
        <v>16777215</v>
      </c>
      <c r="DQ909" t="s">
        <v>6000</v>
      </c>
      <c r="DR909" s="16" t="s">
        <v>290</v>
      </c>
    </row>
    <row r="910" spans="1:122" x14ac:dyDescent="0.35">
      <c r="A910" s="158" t="s">
        <v>975</v>
      </c>
      <c r="B910" s="11">
        <v>2.5</v>
      </c>
      <c r="C910">
        <v>40</v>
      </c>
      <c r="D910" t="s">
        <v>301</v>
      </c>
      <c r="E910" s="21" t="s">
        <v>290</v>
      </c>
      <c r="F910" s="11">
        <v>2.875</v>
      </c>
      <c r="G910" s="12">
        <v>2.4689999999999999</v>
      </c>
      <c r="H910" s="11">
        <v>0.20300000000000001</v>
      </c>
      <c r="I910" t="s">
        <v>290</v>
      </c>
      <c r="J910">
        <v>40</v>
      </c>
      <c r="K910" s="21" t="s">
        <v>290</v>
      </c>
      <c r="L910" s="1" t="s">
        <v>301</v>
      </c>
      <c r="M910" t="s">
        <v>290</v>
      </c>
      <c r="N910" s="159" t="s">
        <v>290</v>
      </c>
      <c r="P910" s="18" t="s">
        <v>290</v>
      </c>
      <c r="Q910" s="18" t="s">
        <v>290</v>
      </c>
      <c r="S910" t="s">
        <v>290</v>
      </c>
      <c r="T910" t="s">
        <v>290</v>
      </c>
      <c r="V910" t="s">
        <v>290</v>
      </c>
      <c r="X910" s="158" t="s">
        <v>975</v>
      </c>
      <c r="Y910" s="11">
        <v>2.5</v>
      </c>
      <c r="Z910">
        <v>40</v>
      </c>
      <c r="AA910" t="s">
        <v>301</v>
      </c>
      <c r="AB910" s="21" t="s">
        <v>290</v>
      </c>
      <c r="AC910" s="11">
        <v>2.875</v>
      </c>
      <c r="AD910" s="12">
        <v>2.4689999999999999</v>
      </c>
      <c r="AE910" s="11">
        <v>0.20300000000000001</v>
      </c>
      <c r="AF910" t="s">
        <v>290</v>
      </c>
      <c r="AG910">
        <v>40</v>
      </c>
      <c r="AH910" s="21" t="s">
        <v>290</v>
      </c>
      <c r="AI910" s="1" t="s">
        <v>301</v>
      </c>
      <c r="AJ910" t="s">
        <v>290</v>
      </c>
      <c r="AK910" s="159" t="s">
        <v>290</v>
      </c>
      <c r="CO910" t="s">
        <v>4728</v>
      </c>
      <c r="CP910">
        <v>10</v>
      </c>
      <c r="CR910" t="s">
        <v>6111</v>
      </c>
      <c r="CS910" s="16" t="s">
        <v>290</v>
      </c>
      <c r="CT910" s="14">
        <v>600</v>
      </c>
      <c r="CU910" s="14">
        <v>24</v>
      </c>
      <c r="CV910" s="98">
        <v>16</v>
      </c>
      <c r="CW910" s="98" t="s">
        <v>301</v>
      </c>
      <c r="CX910" s="103">
        <v>24</v>
      </c>
      <c r="CY910" s="11">
        <v>28.25</v>
      </c>
      <c r="CZ910" s="42">
        <v>2.125</v>
      </c>
      <c r="DA910" s="107">
        <v>600</v>
      </c>
      <c r="DB910" s="18">
        <v>37</v>
      </c>
      <c r="DC910" s="18">
        <v>4</v>
      </c>
      <c r="DD910" s="18">
        <v>27.25</v>
      </c>
      <c r="DE910" s="11">
        <v>1.875</v>
      </c>
      <c r="DF910" s="11">
        <v>24</v>
      </c>
      <c r="DG910" s="11">
        <v>2</v>
      </c>
      <c r="DH910" s="11">
        <v>33</v>
      </c>
      <c r="DI910" s="42">
        <v>15</v>
      </c>
      <c r="DJ910" s="11" t="s">
        <v>174</v>
      </c>
      <c r="DK910" s="43" t="s">
        <v>5260</v>
      </c>
      <c r="DL910" s="90" t="s">
        <v>3796</v>
      </c>
      <c r="DM910" s="18">
        <v>0</v>
      </c>
      <c r="DN910" s="18" t="s">
        <v>6001</v>
      </c>
      <c r="DO910" t="s">
        <v>5084</v>
      </c>
      <c r="DP910">
        <v>16777215</v>
      </c>
      <c r="DQ910" t="s">
        <v>6000</v>
      </c>
      <c r="DR910" s="16" t="s">
        <v>290</v>
      </c>
    </row>
    <row r="911" spans="1:122" x14ac:dyDescent="0.35">
      <c r="A911" s="158" t="s">
        <v>6778</v>
      </c>
      <c r="B911" s="11">
        <v>2.5</v>
      </c>
      <c r="C911" t="s">
        <v>6422</v>
      </c>
      <c r="D911" t="s">
        <v>301</v>
      </c>
      <c r="E911" s="21" t="s">
        <v>290</v>
      </c>
      <c r="F911" s="11">
        <v>2.875</v>
      </c>
      <c r="G911" s="12">
        <v>2.4689999999999999</v>
      </c>
      <c r="H911" s="11">
        <v>0.20300000000000001</v>
      </c>
      <c r="I911" t="s">
        <v>6422</v>
      </c>
      <c r="J911">
        <v>1</v>
      </c>
      <c r="K911" s="21" t="s">
        <v>290</v>
      </c>
      <c r="L911" s="1" t="s">
        <v>301</v>
      </c>
      <c r="M911" t="s">
        <v>290</v>
      </c>
      <c r="N911" s="159" t="s">
        <v>290</v>
      </c>
      <c r="P911" s="18" t="s">
        <v>290</v>
      </c>
      <c r="Q911" s="18" t="s">
        <v>290</v>
      </c>
      <c r="S911" t="s">
        <v>290</v>
      </c>
      <c r="T911" t="s">
        <v>290</v>
      </c>
      <c r="V911" t="s">
        <v>290</v>
      </c>
      <c r="X911" s="158" t="s">
        <v>6778</v>
      </c>
      <c r="Y911" s="11">
        <v>2.5</v>
      </c>
      <c r="Z911" t="s">
        <v>6422</v>
      </c>
      <c r="AA911" t="s">
        <v>301</v>
      </c>
      <c r="AB911" s="21" t="s">
        <v>290</v>
      </c>
      <c r="AC911" s="11">
        <v>2.875</v>
      </c>
      <c r="AD911" s="12">
        <v>2.4689999999999999</v>
      </c>
      <c r="AE911" s="11">
        <v>0.20300000000000001</v>
      </c>
      <c r="AF911" t="s">
        <v>6422</v>
      </c>
      <c r="AG911">
        <v>1</v>
      </c>
      <c r="AH911" s="21" t="s">
        <v>290</v>
      </c>
      <c r="AI911" s="1" t="s">
        <v>301</v>
      </c>
      <c r="AJ911" t="s">
        <v>290</v>
      </c>
      <c r="AK911" s="159" t="s">
        <v>290</v>
      </c>
      <c r="CO911" t="s">
        <v>4729</v>
      </c>
      <c r="CP911">
        <v>11.75</v>
      </c>
      <c r="CR911" t="s">
        <v>6112</v>
      </c>
      <c r="CS911" s="16" t="s">
        <v>290</v>
      </c>
      <c r="CT911" s="14">
        <v>600</v>
      </c>
      <c r="CU911" s="14">
        <v>24</v>
      </c>
      <c r="CV911" s="98">
        <v>18</v>
      </c>
      <c r="CW911" s="98" t="s">
        <v>301</v>
      </c>
      <c r="CX911" s="103">
        <v>24</v>
      </c>
      <c r="CY911" s="11">
        <v>28.25</v>
      </c>
      <c r="CZ911" s="42">
        <v>2.125</v>
      </c>
      <c r="DA911" s="107">
        <v>600</v>
      </c>
      <c r="DB911" s="18">
        <v>37</v>
      </c>
      <c r="DC911" s="18">
        <v>4</v>
      </c>
      <c r="DD911" s="18">
        <v>27.25</v>
      </c>
      <c r="DE911" s="11">
        <v>1.875</v>
      </c>
      <c r="DF911" s="11">
        <v>24</v>
      </c>
      <c r="DG911" s="11">
        <v>2</v>
      </c>
      <c r="DH911" s="11">
        <v>33</v>
      </c>
      <c r="DI911" s="42">
        <v>15</v>
      </c>
      <c r="DJ911" s="11" t="s">
        <v>174</v>
      </c>
      <c r="DK911" s="43" t="s">
        <v>5260</v>
      </c>
      <c r="DL911" s="90" t="s">
        <v>3796</v>
      </c>
      <c r="DM911" s="18">
        <v>0</v>
      </c>
      <c r="DN911" s="18" t="s">
        <v>6001</v>
      </c>
      <c r="DO911" t="s">
        <v>5084</v>
      </c>
      <c r="DP911">
        <v>16777215</v>
      </c>
      <c r="DQ911" t="s">
        <v>6000</v>
      </c>
      <c r="DR911" s="16" t="s">
        <v>290</v>
      </c>
    </row>
    <row r="912" spans="1:122" x14ac:dyDescent="0.35">
      <c r="A912" s="158" t="s">
        <v>976</v>
      </c>
      <c r="B912" s="11">
        <v>2.5</v>
      </c>
      <c r="C912">
        <v>80</v>
      </c>
      <c r="D912" t="s">
        <v>301</v>
      </c>
      <c r="E912" s="21" t="s">
        <v>290</v>
      </c>
      <c r="F912" s="11">
        <v>2.875</v>
      </c>
      <c r="G912" s="12">
        <v>2.323</v>
      </c>
      <c r="H912" s="11">
        <v>0.27600000000000002</v>
      </c>
      <c r="I912" t="s">
        <v>290</v>
      </c>
      <c r="J912">
        <v>80</v>
      </c>
      <c r="K912" s="21" t="s">
        <v>290</v>
      </c>
      <c r="L912" s="1" t="s">
        <v>301</v>
      </c>
      <c r="M912" t="s">
        <v>290</v>
      </c>
      <c r="N912" s="159" t="s">
        <v>290</v>
      </c>
      <c r="P912" s="18" t="s">
        <v>290</v>
      </c>
      <c r="Q912" s="18" t="s">
        <v>290</v>
      </c>
      <c r="S912" t="s">
        <v>290</v>
      </c>
      <c r="T912" t="s">
        <v>290</v>
      </c>
      <c r="V912" t="s">
        <v>290</v>
      </c>
      <c r="X912" s="158" t="s">
        <v>976</v>
      </c>
      <c r="Y912" s="11">
        <v>2.5</v>
      </c>
      <c r="Z912">
        <v>80</v>
      </c>
      <c r="AA912" t="s">
        <v>301</v>
      </c>
      <c r="AB912" s="21" t="s">
        <v>290</v>
      </c>
      <c r="AC912" s="11">
        <v>2.875</v>
      </c>
      <c r="AD912" s="12">
        <v>2.323</v>
      </c>
      <c r="AE912" s="11">
        <v>0.27600000000000002</v>
      </c>
      <c r="AF912" t="s">
        <v>290</v>
      </c>
      <c r="AG912">
        <v>80</v>
      </c>
      <c r="AH912" s="21" t="s">
        <v>290</v>
      </c>
      <c r="AI912" s="1" t="s">
        <v>301</v>
      </c>
      <c r="AJ912" t="s">
        <v>290</v>
      </c>
      <c r="AK912" s="159" t="s">
        <v>290</v>
      </c>
      <c r="CO912" t="s">
        <v>4730</v>
      </c>
      <c r="CP912">
        <v>11.75</v>
      </c>
      <c r="CR912" t="s">
        <v>6113</v>
      </c>
      <c r="CS912" s="16" t="s">
        <v>290</v>
      </c>
      <c r="CT912" s="14">
        <v>600</v>
      </c>
      <c r="CU912" s="14">
        <v>24</v>
      </c>
      <c r="CV912" s="99">
        <v>20</v>
      </c>
      <c r="CW912" s="98" t="s">
        <v>301</v>
      </c>
      <c r="CX912" s="103">
        <v>24</v>
      </c>
      <c r="CY912" s="11">
        <v>28.25</v>
      </c>
      <c r="CZ912" s="42">
        <v>2.125</v>
      </c>
      <c r="DA912" s="107">
        <v>600</v>
      </c>
      <c r="DB912" s="18">
        <v>37</v>
      </c>
      <c r="DC912" s="18">
        <v>4</v>
      </c>
      <c r="DD912" s="18">
        <v>27.25</v>
      </c>
      <c r="DE912" s="11">
        <v>1.875</v>
      </c>
      <c r="DF912" s="11">
        <v>24</v>
      </c>
      <c r="DG912" s="11">
        <v>2</v>
      </c>
      <c r="DH912" s="11">
        <v>33</v>
      </c>
      <c r="DI912" s="42">
        <v>15</v>
      </c>
      <c r="DJ912" s="2" t="s">
        <v>174</v>
      </c>
      <c r="DK912" s="43" t="s">
        <v>5260</v>
      </c>
      <c r="DL912" s="90" t="s">
        <v>3796</v>
      </c>
      <c r="DM912" s="18">
        <v>0</v>
      </c>
      <c r="DN912" s="18" t="s">
        <v>6001</v>
      </c>
      <c r="DO912" t="s">
        <v>5084</v>
      </c>
      <c r="DP912">
        <v>16777215</v>
      </c>
      <c r="DQ912" t="s">
        <v>6000</v>
      </c>
      <c r="DR912" s="16" t="s">
        <v>290</v>
      </c>
    </row>
    <row r="913" spans="1:122" x14ac:dyDescent="0.35">
      <c r="A913" s="158" t="s">
        <v>977</v>
      </c>
      <c r="B913" s="11">
        <v>2.5</v>
      </c>
      <c r="C913" s="11">
        <v>160</v>
      </c>
      <c r="D913" t="s">
        <v>301</v>
      </c>
      <c r="E913" s="21" t="s">
        <v>290</v>
      </c>
      <c r="F913" s="11">
        <v>2.875</v>
      </c>
      <c r="G913" s="12">
        <v>2.125</v>
      </c>
      <c r="H913" s="11">
        <v>0.375</v>
      </c>
      <c r="I913" t="s">
        <v>290</v>
      </c>
      <c r="J913" s="11">
        <v>160</v>
      </c>
      <c r="K913" s="21" t="s">
        <v>290</v>
      </c>
      <c r="L913" s="1" t="s">
        <v>301</v>
      </c>
      <c r="M913" t="s">
        <v>290</v>
      </c>
      <c r="N913" s="159" t="s">
        <v>290</v>
      </c>
      <c r="P913" s="18" t="s">
        <v>290</v>
      </c>
      <c r="Q913" s="18" t="s">
        <v>290</v>
      </c>
      <c r="S913" t="s">
        <v>290</v>
      </c>
      <c r="T913" t="s">
        <v>290</v>
      </c>
      <c r="V913" t="s">
        <v>290</v>
      </c>
      <c r="X913" s="158" t="s">
        <v>977</v>
      </c>
      <c r="Y913" s="11">
        <v>2.5</v>
      </c>
      <c r="Z913" s="11">
        <v>160</v>
      </c>
      <c r="AA913" t="s">
        <v>301</v>
      </c>
      <c r="AB913" s="21" t="s">
        <v>290</v>
      </c>
      <c r="AC913" s="11">
        <v>2.875</v>
      </c>
      <c r="AD913" s="12">
        <v>2.125</v>
      </c>
      <c r="AE913" s="11">
        <v>0.375</v>
      </c>
      <c r="AF913" t="s">
        <v>290</v>
      </c>
      <c r="AG913" s="11">
        <v>160</v>
      </c>
      <c r="AH913" s="21" t="s">
        <v>290</v>
      </c>
      <c r="AI913" s="1" t="s">
        <v>301</v>
      </c>
      <c r="AJ913" t="s">
        <v>290</v>
      </c>
      <c r="AK913" s="159" t="s">
        <v>290</v>
      </c>
      <c r="CO913" t="s">
        <v>4731</v>
      </c>
      <c r="CP913">
        <v>11.75</v>
      </c>
      <c r="CR913" t="s">
        <v>6114</v>
      </c>
      <c r="CS913" s="16" t="s">
        <v>290</v>
      </c>
      <c r="CT913" s="14">
        <v>900</v>
      </c>
      <c r="CU913" s="14">
        <v>1</v>
      </c>
      <c r="CV913" s="11">
        <v>9</v>
      </c>
      <c r="CW913" s="11" t="s">
        <v>301</v>
      </c>
      <c r="CX913" s="103">
        <v>1</v>
      </c>
      <c r="CY913" s="11">
        <v>2.0625</v>
      </c>
      <c r="CZ913" s="42">
        <v>0.53125</v>
      </c>
      <c r="DA913" s="107">
        <v>900</v>
      </c>
      <c r="DB913" s="18">
        <v>5.875</v>
      </c>
      <c r="DC913" s="18">
        <v>1.125</v>
      </c>
      <c r="DD913" s="18">
        <v>2</v>
      </c>
      <c r="DE913" s="11">
        <v>0.875</v>
      </c>
      <c r="DF913" s="11">
        <v>4</v>
      </c>
      <c r="DG913" s="11">
        <v>1</v>
      </c>
      <c r="DH913" s="11">
        <v>4</v>
      </c>
      <c r="DI913" s="42">
        <v>90</v>
      </c>
      <c r="DJ913" s="11">
        <v>15</v>
      </c>
      <c r="DK913" s="43" t="s">
        <v>5266</v>
      </c>
      <c r="DL913" s="90" t="s">
        <v>3796</v>
      </c>
      <c r="DM913" s="18">
        <v>0</v>
      </c>
      <c r="DN913" s="18" t="s">
        <v>6001</v>
      </c>
      <c r="DO913" t="s">
        <v>5069</v>
      </c>
      <c r="DP913">
        <v>65280</v>
      </c>
      <c r="DQ913" t="s">
        <v>6000</v>
      </c>
      <c r="DR913" s="16" t="s">
        <v>290</v>
      </c>
    </row>
    <row r="914" spans="1:122" x14ac:dyDescent="0.35">
      <c r="A914" s="158" t="s">
        <v>978</v>
      </c>
      <c r="B914" s="11">
        <v>2.5</v>
      </c>
      <c r="C914" s="11" t="s">
        <v>272</v>
      </c>
      <c r="D914" t="s">
        <v>301</v>
      </c>
      <c r="E914" s="21" t="s">
        <v>290</v>
      </c>
      <c r="F914" s="11">
        <v>2.875</v>
      </c>
      <c r="G914" s="12">
        <v>2.323</v>
      </c>
      <c r="H914" s="11">
        <v>0.27600000000000002</v>
      </c>
      <c r="I914" t="s">
        <v>272</v>
      </c>
      <c r="J914" s="11">
        <v>2</v>
      </c>
      <c r="K914" s="21" t="s">
        <v>290</v>
      </c>
      <c r="L914" s="1" t="s">
        <v>301</v>
      </c>
      <c r="M914" t="s">
        <v>290</v>
      </c>
      <c r="N914" s="159" t="s">
        <v>290</v>
      </c>
      <c r="P914" s="18" t="s">
        <v>290</v>
      </c>
      <c r="Q914" s="18" t="s">
        <v>290</v>
      </c>
      <c r="S914" t="s">
        <v>290</v>
      </c>
      <c r="T914" t="s">
        <v>290</v>
      </c>
      <c r="V914" t="s">
        <v>290</v>
      </c>
      <c r="X914" s="158" t="s">
        <v>978</v>
      </c>
      <c r="Y914" s="11">
        <v>2.5</v>
      </c>
      <c r="Z914" s="11" t="s">
        <v>272</v>
      </c>
      <c r="AA914" t="s">
        <v>301</v>
      </c>
      <c r="AB914" s="21" t="s">
        <v>290</v>
      </c>
      <c r="AC914" s="11">
        <v>2.875</v>
      </c>
      <c r="AD914" s="12">
        <v>2.323</v>
      </c>
      <c r="AE914" s="11">
        <v>0.27600000000000002</v>
      </c>
      <c r="AF914" t="s">
        <v>272</v>
      </c>
      <c r="AG914" s="11">
        <v>2</v>
      </c>
      <c r="AH914" s="21" t="s">
        <v>290</v>
      </c>
      <c r="AI914" s="1" t="s">
        <v>301</v>
      </c>
      <c r="AJ914" t="s">
        <v>290</v>
      </c>
      <c r="AK914" s="159" t="s">
        <v>290</v>
      </c>
      <c r="CO914" t="s">
        <v>4732</v>
      </c>
      <c r="CP914">
        <v>11.75</v>
      </c>
      <c r="CR914" t="s">
        <v>6115</v>
      </c>
      <c r="CS914" s="16" t="s">
        <v>290</v>
      </c>
      <c r="CT914" s="14">
        <v>900</v>
      </c>
      <c r="CU914" s="14">
        <v>1.25</v>
      </c>
      <c r="CV914" s="11">
        <v>9</v>
      </c>
      <c r="CW914" s="11" t="s">
        <v>301</v>
      </c>
      <c r="CX914" s="103">
        <v>1.25</v>
      </c>
      <c r="CY914" s="11">
        <v>2.5</v>
      </c>
      <c r="CZ914" s="42">
        <v>0.625</v>
      </c>
      <c r="DA914" s="107">
        <v>900</v>
      </c>
      <c r="DB914" s="18">
        <v>6.25</v>
      </c>
      <c r="DC914" s="18">
        <v>1.125</v>
      </c>
      <c r="DD914" s="18">
        <v>2.5</v>
      </c>
      <c r="DE914" s="11">
        <v>0.875</v>
      </c>
      <c r="DF914" s="11">
        <v>4</v>
      </c>
      <c r="DG914" s="11">
        <v>1</v>
      </c>
      <c r="DH914" s="11">
        <v>4.3780000000000001</v>
      </c>
      <c r="DI914" s="42">
        <v>90</v>
      </c>
      <c r="DJ914" s="11">
        <v>18</v>
      </c>
      <c r="DK914" s="43" t="s">
        <v>5268</v>
      </c>
      <c r="DL914" s="90" t="s">
        <v>3796</v>
      </c>
      <c r="DM914" s="18">
        <v>0</v>
      </c>
      <c r="DN914" s="18" t="s">
        <v>6001</v>
      </c>
      <c r="DO914" t="s">
        <v>5072</v>
      </c>
      <c r="DP914">
        <v>12800</v>
      </c>
      <c r="DQ914" t="s">
        <v>6000</v>
      </c>
      <c r="DR914" s="16" t="s">
        <v>290</v>
      </c>
    </row>
    <row r="915" spans="1:122" x14ac:dyDescent="0.35">
      <c r="A915" s="160" t="s">
        <v>979</v>
      </c>
      <c r="B915" s="2">
        <v>2.5</v>
      </c>
      <c r="C915" s="4" t="s">
        <v>273</v>
      </c>
      <c r="D915" s="4" t="s">
        <v>301</v>
      </c>
      <c r="E915" s="23" t="s">
        <v>290</v>
      </c>
      <c r="F915" s="2">
        <v>2.875</v>
      </c>
      <c r="G915" s="3">
        <v>1.7709999999999999</v>
      </c>
      <c r="H915" s="2">
        <v>0.55200000000000005</v>
      </c>
      <c r="I915" s="2" t="s">
        <v>273</v>
      </c>
      <c r="J915" s="4">
        <v>4</v>
      </c>
      <c r="K915" s="23" t="s">
        <v>290</v>
      </c>
      <c r="L915" s="6" t="s">
        <v>301</v>
      </c>
      <c r="M915" s="4" t="s">
        <v>290</v>
      </c>
      <c r="N915" s="161" t="s">
        <v>290</v>
      </c>
      <c r="P915" s="18" t="s">
        <v>290</v>
      </c>
      <c r="Q915" s="18" t="s">
        <v>290</v>
      </c>
      <c r="S915" t="s">
        <v>290</v>
      </c>
      <c r="T915" t="s">
        <v>290</v>
      </c>
      <c r="V915" t="s">
        <v>290</v>
      </c>
      <c r="X915" s="160" t="s">
        <v>979</v>
      </c>
      <c r="Y915" s="2">
        <v>2.5</v>
      </c>
      <c r="Z915" s="4" t="s">
        <v>273</v>
      </c>
      <c r="AA915" s="4" t="s">
        <v>301</v>
      </c>
      <c r="AB915" s="23" t="s">
        <v>290</v>
      </c>
      <c r="AC915" s="2">
        <v>2.875</v>
      </c>
      <c r="AD915" s="3">
        <v>1.7709999999999999</v>
      </c>
      <c r="AE915" s="2">
        <v>0.55200000000000005</v>
      </c>
      <c r="AF915" s="2" t="s">
        <v>273</v>
      </c>
      <c r="AG915" s="4">
        <v>4</v>
      </c>
      <c r="AH915" s="23" t="s">
        <v>290</v>
      </c>
      <c r="AI915" s="6" t="s">
        <v>301</v>
      </c>
      <c r="AJ915" s="4" t="s">
        <v>290</v>
      </c>
      <c r="AK915" s="161" t="s">
        <v>290</v>
      </c>
      <c r="CO915" t="s">
        <v>4733</v>
      </c>
      <c r="CP915">
        <v>11.75</v>
      </c>
      <c r="CR915" t="s">
        <v>6116</v>
      </c>
      <c r="CS915" s="16" t="s">
        <v>290</v>
      </c>
      <c r="CT915" s="14">
        <v>900</v>
      </c>
      <c r="CU915" s="14">
        <v>1.5</v>
      </c>
      <c r="CV915" s="11">
        <v>9</v>
      </c>
      <c r="CW915" s="11" t="s">
        <v>301</v>
      </c>
      <c r="CX915" s="103">
        <v>1.5</v>
      </c>
      <c r="CY915" s="11">
        <v>2.75</v>
      </c>
      <c r="CZ915" s="42">
        <v>0.625</v>
      </c>
      <c r="DA915" s="107">
        <v>900</v>
      </c>
      <c r="DB915" s="18">
        <v>7</v>
      </c>
      <c r="DC915" s="18">
        <v>1.25</v>
      </c>
      <c r="DD915" s="18">
        <v>2.875</v>
      </c>
      <c r="DE915" s="11">
        <v>1</v>
      </c>
      <c r="DF915" s="11">
        <v>4</v>
      </c>
      <c r="DG915" s="11">
        <v>1.125</v>
      </c>
      <c r="DH915" s="11">
        <v>4.875</v>
      </c>
      <c r="DI915" s="42">
        <v>90</v>
      </c>
      <c r="DJ915" s="11">
        <v>23</v>
      </c>
      <c r="DK915" s="43" t="s">
        <v>5270</v>
      </c>
      <c r="DL915" s="90" t="s">
        <v>3796</v>
      </c>
      <c r="DM915" s="18">
        <v>0</v>
      </c>
      <c r="DN915" s="18" t="s">
        <v>6001</v>
      </c>
      <c r="DO915" t="s">
        <v>5075</v>
      </c>
      <c r="DP915">
        <v>11861940</v>
      </c>
      <c r="DQ915" t="s">
        <v>6000</v>
      </c>
      <c r="DR915" s="16" t="s">
        <v>290</v>
      </c>
    </row>
    <row r="916" spans="1:122" x14ac:dyDescent="0.35">
      <c r="A916" s="156" t="s">
        <v>980</v>
      </c>
      <c r="B916" s="11">
        <v>3.0000000000000004</v>
      </c>
      <c r="C916" s="11">
        <v>5</v>
      </c>
      <c r="D916" t="s">
        <v>301</v>
      </c>
      <c r="E916" s="21" t="s">
        <v>290</v>
      </c>
      <c r="F916" s="11">
        <v>3.5</v>
      </c>
      <c r="G916" s="12">
        <v>3.3340000000000001</v>
      </c>
      <c r="H916" s="11">
        <v>8.3000000000000004E-2</v>
      </c>
      <c r="I916" t="s">
        <v>290</v>
      </c>
      <c r="J916" s="11">
        <v>5</v>
      </c>
      <c r="K916" s="21" t="s">
        <v>290</v>
      </c>
      <c r="L916" s="11" t="s">
        <v>301</v>
      </c>
      <c r="M916" t="s">
        <v>290</v>
      </c>
      <c r="N916" s="159" t="s">
        <v>290</v>
      </c>
      <c r="P916" s="18" t="s">
        <v>290</v>
      </c>
      <c r="Q916" s="18" t="s">
        <v>290</v>
      </c>
      <c r="S916" t="s">
        <v>290</v>
      </c>
      <c r="T916" t="s">
        <v>290</v>
      </c>
      <c r="V916" t="s">
        <v>290</v>
      </c>
      <c r="X916" s="156" t="s">
        <v>980</v>
      </c>
      <c r="Y916" s="11">
        <v>3.0000000000000004</v>
      </c>
      <c r="Z916" s="11">
        <v>5</v>
      </c>
      <c r="AA916" t="s">
        <v>301</v>
      </c>
      <c r="AB916" s="21" t="s">
        <v>290</v>
      </c>
      <c r="AC916" s="11">
        <v>3.5</v>
      </c>
      <c r="AD916" s="12">
        <v>3.3340000000000001</v>
      </c>
      <c r="AE916" s="11">
        <v>8.3000000000000004E-2</v>
      </c>
      <c r="AF916" t="s">
        <v>290</v>
      </c>
      <c r="AG916" s="11">
        <v>5</v>
      </c>
      <c r="AH916" s="21" t="s">
        <v>290</v>
      </c>
      <c r="AI916" s="11" t="s">
        <v>301</v>
      </c>
      <c r="AJ916" t="s">
        <v>290</v>
      </c>
      <c r="AK916" s="159" t="s">
        <v>290</v>
      </c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51"/>
      <c r="CO916" t="s">
        <v>4734</v>
      </c>
      <c r="CP916">
        <v>11.75</v>
      </c>
      <c r="CR916" t="s">
        <v>6117</v>
      </c>
      <c r="CS916" s="16" t="s">
        <v>290</v>
      </c>
      <c r="CT916" s="14">
        <v>900</v>
      </c>
      <c r="CU916" s="14">
        <v>2</v>
      </c>
      <c r="CV916" s="11">
        <v>9</v>
      </c>
      <c r="CW916" s="11" t="s">
        <v>301</v>
      </c>
      <c r="CX916" s="103">
        <v>2</v>
      </c>
      <c r="CY916" s="11">
        <v>4.125</v>
      </c>
      <c r="CZ916" s="42">
        <v>1.0625</v>
      </c>
      <c r="DA916" s="107">
        <v>900</v>
      </c>
      <c r="DB916" s="18">
        <v>8.5</v>
      </c>
      <c r="DC916" s="18">
        <v>1.5</v>
      </c>
      <c r="DD916" s="18">
        <v>3.625</v>
      </c>
      <c r="DE916" s="11">
        <v>0.875</v>
      </c>
      <c r="DF916" s="11">
        <v>8</v>
      </c>
      <c r="DG916" s="11">
        <v>1</v>
      </c>
      <c r="DH916" s="11">
        <v>6.5</v>
      </c>
      <c r="DI916" s="42">
        <v>45</v>
      </c>
      <c r="DJ916" s="11">
        <v>44</v>
      </c>
      <c r="DK916" s="43" t="s">
        <v>5272</v>
      </c>
      <c r="DL916" s="90" t="s">
        <v>3796</v>
      </c>
      <c r="DM916" s="18">
        <v>0</v>
      </c>
      <c r="DN916" s="18" t="s">
        <v>6001</v>
      </c>
      <c r="DO916" t="s">
        <v>5078</v>
      </c>
      <c r="DP916">
        <v>1262987</v>
      </c>
      <c r="DQ916" t="s">
        <v>6000</v>
      </c>
      <c r="DR916" s="16" t="s">
        <v>290</v>
      </c>
    </row>
    <row r="917" spans="1:122" x14ac:dyDescent="0.35">
      <c r="A917" s="156" t="s">
        <v>981</v>
      </c>
      <c r="B917" s="11">
        <v>3.0000000000000004</v>
      </c>
      <c r="C917" s="11">
        <v>10</v>
      </c>
      <c r="D917" t="s">
        <v>301</v>
      </c>
      <c r="E917" s="21" t="s">
        <v>290</v>
      </c>
      <c r="F917" s="11">
        <v>3.5</v>
      </c>
      <c r="G917" s="12">
        <v>3.26</v>
      </c>
      <c r="H917" s="11">
        <v>0.12</v>
      </c>
      <c r="I917" t="s">
        <v>290</v>
      </c>
      <c r="J917" s="11">
        <v>10</v>
      </c>
      <c r="K917" s="21" t="s">
        <v>290</v>
      </c>
      <c r="L917" s="11" t="s">
        <v>301</v>
      </c>
      <c r="M917" t="s">
        <v>290</v>
      </c>
      <c r="N917" s="159" t="s">
        <v>290</v>
      </c>
      <c r="P917" s="18" t="s">
        <v>290</v>
      </c>
      <c r="Q917" s="18" t="s">
        <v>290</v>
      </c>
      <c r="S917" t="s">
        <v>290</v>
      </c>
      <c r="T917" t="s">
        <v>290</v>
      </c>
      <c r="V917" t="s">
        <v>290</v>
      </c>
      <c r="X917" s="156" t="s">
        <v>981</v>
      </c>
      <c r="Y917" s="11">
        <v>3.0000000000000004</v>
      </c>
      <c r="Z917" s="11">
        <v>10</v>
      </c>
      <c r="AA917" t="s">
        <v>301</v>
      </c>
      <c r="AB917" s="21" t="s">
        <v>290</v>
      </c>
      <c r="AC917" s="11">
        <v>3.5</v>
      </c>
      <c r="AD917" s="12">
        <v>3.26</v>
      </c>
      <c r="AE917" s="11">
        <v>0.12</v>
      </c>
      <c r="AF917" t="s">
        <v>290</v>
      </c>
      <c r="AG917" s="11">
        <v>10</v>
      </c>
      <c r="AH917" s="21" t="s">
        <v>290</v>
      </c>
      <c r="AI917" s="11" t="s">
        <v>301</v>
      </c>
      <c r="AJ917" t="s">
        <v>290</v>
      </c>
      <c r="AK917" s="159" t="s">
        <v>290</v>
      </c>
      <c r="CC917" s="4"/>
      <c r="CD917" s="51"/>
      <c r="CE917" s="51"/>
      <c r="CF917" s="51"/>
      <c r="CG917" s="51"/>
      <c r="CH917" s="51"/>
      <c r="CI917" s="51"/>
      <c r="CJ917" s="51"/>
      <c r="CK917" s="51"/>
      <c r="CO917" t="s">
        <v>4735</v>
      </c>
      <c r="CP917">
        <v>11.75</v>
      </c>
      <c r="CR917" t="s">
        <v>6118</v>
      </c>
      <c r="CS917" s="16" t="s">
        <v>290</v>
      </c>
      <c r="CT917" s="14">
        <v>900</v>
      </c>
      <c r="CU917" s="14">
        <v>2.5</v>
      </c>
      <c r="CV917" s="11">
        <v>12</v>
      </c>
      <c r="CW917" s="11" t="s">
        <v>301</v>
      </c>
      <c r="CX917" s="103">
        <v>2.5</v>
      </c>
      <c r="CY917" s="11">
        <v>4.875</v>
      </c>
      <c r="CZ917" s="42">
        <v>1.1875</v>
      </c>
      <c r="DA917" s="107">
        <v>900</v>
      </c>
      <c r="DB917" s="18">
        <v>9.625</v>
      </c>
      <c r="DC917" s="18">
        <v>1.625</v>
      </c>
      <c r="DD917" s="18">
        <v>4.125</v>
      </c>
      <c r="DE917" s="11">
        <v>1</v>
      </c>
      <c r="DF917" s="11">
        <v>8</v>
      </c>
      <c r="DG917" s="11">
        <v>1.125</v>
      </c>
      <c r="DH917" s="11">
        <v>7.5</v>
      </c>
      <c r="DI917" s="42">
        <v>45</v>
      </c>
      <c r="DJ917" s="11">
        <v>72</v>
      </c>
      <c r="DK917" s="43" t="s">
        <v>5274</v>
      </c>
      <c r="DL917" s="90" t="s">
        <v>3796</v>
      </c>
      <c r="DM917" s="18">
        <v>0</v>
      </c>
      <c r="DN917" s="18" t="s">
        <v>6001</v>
      </c>
      <c r="DO917" t="s">
        <v>5081</v>
      </c>
      <c r="DP917">
        <v>7448044</v>
      </c>
      <c r="DQ917" t="s">
        <v>6000</v>
      </c>
      <c r="DR917" s="16" t="s">
        <v>290</v>
      </c>
    </row>
    <row r="918" spans="1:122" x14ac:dyDescent="0.35">
      <c r="A918" s="158" t="s">
        <v>982</v>
      </c>
      <c r="B918" s="11">
        <v>3.0000000000000004</v>
      </c>
      <c r="C918">
        <v>40</v>
      </c>
      <c r="D918" t="s">
        <v>301</v>
      </c>
      <c r="E918" s="21" t="s">
        <v>290</v>
      </c>
      <c r="F918" s="11">
        <v>3.5</v>
      </c>
      <c r="G918" s="12">
        <v>3.0680000000000001</v>
      </c>
      <c r="H918" s="11">
        <v>0.216</v>
      </c>
      <c r="I918" t="s">
        <v>290</v>
      </c>
      <c r="J918">
        <v>40</v>
      </c>
      <c r="K918" s="21" t="s">
        <v>290</v>
      </c>
      <c r="L918" s="1" t="s">
        <v>301</v>
      </c>
      <c r="M918" t="s">
        <v>290</v>
      </c>
      <c r="N918" s="159" t="s">
        <v>290</v>
      </c>
      <c r="P918" s="18" t="s">
        <v>290</v>
      </c>
      <c r="Q918" s="18" t="s">
        <v>290</v>
      </c>
      <c r="S918" t="s">
        <v>290</v>
      </c>
      <c r="T918" t="s">
        <v>290</v>
      </c>
      <c r="V918" t="s">
        <v>290</v>
      </c>
      <c r="X918" s="158" t="s">
        <v>982</v>
      </c>
      <c r="Y918" s="11">
        <v>3.0000000000000004</v>
      </c>
      <c r="Z918">
        <v>40</v>
      </c>
      <c r="AA918" t="s">
        <v>301</v>
      </c>
      <c r="AB918" s="21" t="s">
        <v>290</v>
      </c>
      <c r="AC918" s="11">
        <v>3.5</v>
      </c>
      <c r="AD918" s="12">
        <v>3.0680000000000001</v>
      </c>
      <c r="AE918" s="11">
        <v>0.216</v>
      </c>
      <c r="AF918" t="s">
        <v>290</v>
      </c>
      <c r="AG918">
        <v>40</v>
      </c>
      <c r="AH918" s="21" t="s">
        <v>290</v>
      </c>
      <c r="AI918" s="1" t="s">
        <v>301</v>
      </c>
      <c r="AJ918" t="s">
        <v>290</v>
      </c>
      <c r="AK918" s="159" t="s">
        <v>290</v>
      </c>
      <c r="CO918" t="s">
        <v>4736</v>
      </c>
      <c r="CP918">
        <v>11.75</v>
      </c>
      <c r="CR918" t="s">
        <v>6119</v>
      </c>
      <c r="CS918" s="16" t="s">
        <v>290</v>
      </c>
      <c r="CT918" s="14">
        <v>900</v>
      </c>
      <c r="CU918" s="14">
        <v>3</v>
      </c>
      <c r="CV918" s="11">
        <v>12</v>
      </c>
      <c r="CW918" s="11" t="s">
        <v>301</v>
      </c>
      <c r="CX918" s="103">
        <v>3</v>
      </c>
      <c r="CY918" s="11">
        <v>5</v>
      </c>
      <c r="CZ918" s="42">
        <v>1</v>
      </c>
      <c r="DA918" s="107">
        <v>900</v>
      </c>
      <c r="DB918" s="18">
        <v>9.5</v>
      </c>
      <c r="DC918" s="14">
        <v>1.5</v>
      </c>
      <c r="DD918" s="18">
        <v>5</v>
      </c>
      <c r="DE918" s="11">
        <v>0.875</v>
      </c>
      <c r="DF918" s="11">
        <v>8</v>
      </c>
      <c r="DG918" s="11">
        <v>1</v>
      </c>
      <c r="DH918" s="11">
        <v>7.5</v>
      </c>
      <c r="DI918" s="42">
        <v>45</v>
      </c>
      <c r="DJ918" s="11">
        <v>65</v>
      </c>
      <c r="DK918" s="43" t="s">
        <v>5276</v>
      </c>
      <c r="DL918" s="90" t="s">
        <v>3796</v>
      </c>
      <c r="DM918" s="18">
        <v>0</v>
      </c>
      <c r="DN918" s="18" t="s">
        <v>6001</v>
      </c>
      <c r="DO918" t="s">
        <v>5084</v>
      </c>
      <c r="DP918">
        <v>16777215</v>
      </c>
      <c r="DQ918" t="s">
        <v>6000</v>
      </c>
      <c r="DR918" s="16" t="s">
        <v>290</v>
      </c>
    </row>
    <row r="919" spans="1:122" x14ac:dyDescent="0.35">
      <c r="A919" s="158" t="s">
        <v>6779</v>
      </c>
      <c r="B919" s="11">
        <v>3.0000000000000004</v>
      </c>
      <c r="C919" t="s">
        <v>6422</v>
      </c>
      <c r="D919" t="s">
        <v>301</v>
      </c>
      <c r="E919" s="21" t="s">
        <v>290</v>
      </c>
      <c r="F919" s="11">
        <v>3.5</v>
      </c>
      <c r="G919" s="12">
        <v>3.0680000000000001</v>
      </c>
      <c r="H919" s="11">
        <v>0.216</v>
      </c>
      <c r="I919" t="s">
        <v>6422</v>
      </c>
      <c r="J919">
        <v>1</v>
      </c>
      <c r="K919" s="21" t="s">
        <v>290</v>
      </c>
      <c r="L919" s="1" t="s">
        <v>301</v>
      </c>
      <c r="M919" t="s">
        <v>290</v>
      </c>
      <c r="N919" s="159" t="s">
        <v>290</v>
      </c>
      <c r="P919" s="18" t="s">
        <v>290</v>
      </c>
      <c r="Q919" s="18" t="s">
        <v>290</v>
      </c>
      <c r="S919" t="s">
        <v>290</v>
      </c>
      <c r="T919" t="s">
        <v>290</v>
      </c>
      <c r="V919" t="s">
        <v>290</v>
      </c>
      <c r="X919" s="158" t="s">
        <v>6779</v>
      </c>
      <c r="Y919" s="11">
        <v>3.0000000000000004</v>
      </c>
      <c r="Z919" t="s">
        <v>6422</v>
      </c>
      <c r="AA919" t="s">
        <v>301</v>
      </c>
      <c r="AB919" s="21" t="s">
        <v>290</v>
      </c>
      <c r="AC919" s="11">
        <v>3.5</v>
      </c>
      <c r="AD919" s="12">
        <v>3.0680000000000001</v>
      </c>
      <c r="AE919" s="11">
        <v>0.216</v>
      </c>
      <c r="AF919" t="s">
        <v>6422</v>
      </c>
      <c r="AG919">
        <v>1</v>
      </c>
      <c r="AH919" s="21" t="s">
        <v>290</v>
      </c>
      <c r="AI919" s="1" t="s">
        <v>301</v>
      </c>
      <c r="AJ919" t="s">
        <v>290</v>
      </c>
      <c r="AK919" s="159" t="s">
        <v>290</v>
      </c>
      <c r="CO919" t="s">
        <v>4737</v>
      </c>
      <c r="CP919">
        <v>11.75</v>
      </c>
      <c r="CR919" t="s">
        <v>6120</v>
      </c>
      <c r="CS919" s="16" t="s">
        <v>290</v>
      </c>
      <c r="CT919" s="14">
        <v>900</v>
      </c>
      <c r="CU919" s="14">
        <v>4</v>
      </c>
      <c r="CV919" s="11">
        <v>12</v>
      </c>
      <c r="CW919" s="11" t="s">
        <v>301</v>
      </c>
      <c r="CX919" s="103">
        <v>4</v>
      </c>
      <c r="CY919" s="11">
        <v>6.25</v>
      </c>
      <c r="CZ919" s="42">
        <v>1.125</v>
      </c>
      <c r="DA919" s="107">
        <v>900</v>
      </c>
      <c r="DB919" s="18">
        <v>11.5</v>
      </c>
      <c r="DC919" s="18">
        <v>1.75</v>
      </c>
      <c r="DD919" s="18">
        <v>6.1875</v>
      </c>
      <c r="DE919" s="11">
        <v>1.125</v>
      </c>
      <c r="DF919" s="11">
        <v>8</v>
      </c>
      <c r="DG919" s="11">
        <v>1.25</v>
      </c>
      <c r="DH919" s="11">
        <v>9.25</v>
      </c>
      <c r="DI919" s="42">
        <v>45</v>
      </c>
      <c r="DJ919" s="11">
        <v>98</v>
      </c>
      <c r="DK919" s="43" t="s">
        <v>5278</v>
      </c>
      <c r="DL919" s="90" t="s">
        <v>3796</v>
      </c>
      <c r="DM919" s="18">
        <v>0</v>
      </c>
      <c r="DN919" s="18" t="s">
        <v>6001</v>
      </c>
      <c r="DO919" t="s">
        <v>5090</v>
      </c>
      <c r="DP919">
        <v>255</v>
      </c>
      <c r="DQ919" t="s">
        <v>6000</v>
      </c>
      <c r="DR919" s="16" t="s">
        <v>290</v>
      </c>
    </row>
    <row r="920" spans="1:122" x14ac:dyDescent="0.35">
      <c r="A920" s="158" t="s">
        <v>983</v>
      </c>
      <c r="B920" s="11">
        <v>3.0000000000000004</v>
      </c>
      <c r="C920">
        <v>80</v>
      </c>
      <c r="D920" t="s">
        <v>301</v>
      </c>
      <c r="E920" s="21" t="s">
        <v>290</v>
      </c>
      <c r="F920" s="11">
        <v>3.5</v>
      </c>
      <c r="G920" s="12">
        <v>2.9</v>
      </c>
      <c r="H920" s="11">
        <v>0.3</v>
      </c>
      <c r="I920" t="s">
        <v>290</v>
      </c>
      <c r="J920">
        <v>80</v>
      </c>
      <c r="K920" s="21" t="s">
        <v>290</v>
      </c>
      <c r="L920" s="1" t="s">
        <v>301</v>
      </c>
      <c r="M920" t="s">
        <v>290</v>
      </c>
      <c r="N920" s="159" t="s">
        <v>290</v>
      </c>
      <c r="P920" s="18" t="s">
        <v>290</v>
      </c>
      <c r="Q920" s="18" t="s">
        <v>290</v>
      </c>
      <c r="S920" t="s">
        <v>290</v>
      </c>
      <c r="T920" t="s">
        <v>290</v>
      </c>
      <c r="V920" t="s">
        <v>290</v>
      </c>
      <c r="X920" s="158" t="s">
        <v>983</v>
      </c>
      <c r="Y920" s="11">
        <v>3.0000000000000004</v>
      </c>
      <c r="Z920">
        <v>80</v>
      </c>
      <c r="AA920" t="s">
        <v>301</v>
      </c>
      <c r="AB920" s="21" t="s">
        <v>290</v>
      </c>
      <c r="AC920" s="11">
        <v>3.5</v>
      </c>
      <c r="AD920" s="12">
        <v>2.9</v>
      </c>
      <c r="AE920" s="11">
        <v>0.3</v>
      </c>
      <c r="AF920" t="s">
        <v>290</v>
      </c>
      <c r="AG920">
        <v>80</v>
      </c>
      <c r="AH920" s="21" t="s">
        <v>290</v>
      </c>
      <c r="AI920" s="1" t="s">
        <v>301</v>
      </c>
      <c r="AJ920" t="s">
        <v>290</v>
      </c>
      <c r="AK920" s="159" t="s">
        <v>290</v>
      </c>
      <c r="CO920" t="s">
        <v>4738</v>
      </c>
      <c r="CP920">
        <v>11.75</v>
      </c>
      <c r="CR920" t="s">
        <v>6121</v>
      </c>
      <c r="CS920" s="16" t="s">
        <v>290</v>
      </c>
      <c r="CT920" s="14">
        <v>900</v>
      </c>
      <c r="CU920" s="14">
        <v>5</v>
      </c>
      <c r="CV920" s="11">
        <v>12</v>
      </c>
      <c r="CW920" s="11" t="s">
        <v>301</v>
      </c>
      <c r="CX920" s="103">
        <v>5</v>
      </c>
      <c r="CY920" s="11">
        <v>7.5</v>
      </c>
      <c r="CZ920" s="42">
        <v>1.25</v>
      </c>
      <c r="DA920" s="107">
        <v>900</v>
      </c>
      <c r="DB920" s="18">
        <v>13.75</v>
      </c>
      <c r="DC920" s="18">
        <v>2</v>
      </c>
      <c r="DD920" s="18">
        <v>7.3125</v>
      </c>
      <c r="DE920" s="11">
        <v>1.25</v>
      </c>
      <c r="DF920" s="11">
        <v>8</v>
      </c>
      <c r="DG920" s="11">
        <v>1.375</v>
      </c>
      <c r="DH920" s="11">
        <v>11</v>
      </c>
      <c r="DI920" s="42">
        <v>45</v>
      </c>
      <c r="DJ920" s="11">
        <v>143</v>
      </c>
      <c r="DK920" s="43" t="s">
        <v>5280</v>
      </c>
      <c r="DL920" s="90" t="s">
        <v>3796</v>
      </c>
      <c r="DM920" s="18">
        <v>0</v>
      </c>
      <c r="DN920" s="18" t="s">
        <v>6001</v>
      </c>
      <c r="DO920" t="s">
        <v>5093</v>
      </c>
      <c r="DP920">
        <v>33023</v>
      </c>
      <c r="DQ920" t="s">
        <v>6000</v>
      </c>
      <c r="DR920" s="16" t="s">
        <v>290</v>
      </c>
    </row>
    <row r="921" spans="1:122" x14ac:dyDescent="0.35">
      <c r="A921" s="158" t="s">
        <v>984</v>
      </c>
      <c r="B921" s="11">
        <v>3.0000000000000004</v>
      </c>
      <c r="C921" s="11">
        <v>160</v>
      </c>
      <c r="D921" t="s">
        <v>301</v>
      </c>
      <c r="E921" s="21" t="s">
        <v>290</v>
      </c>
      <c r="F921" s="11">
        <v>3.5</v>
      </c>
      <c r="G921" s="12">
        <v>2.6259999999999999</v>
      </c>
      <c r="H921" s="11">
        <v>0.437</v>
      </c>
      <c r="I921" t="s">
        <v>290</v>
      </c>
      <c r="J921" s="11">
        <v>160</v>
      </c>
      <c r="K921" s="21" t="s">
        <v>290</v>
      </c>
      <c r="L921" s="1" t="s">
        <v>301</v>
      </c>
      <c r="M921" t="s">
        <v>290</v>
      </c>
      <c r="N921" s="159" t="s">
        <v>290</v>
      </c>
      <c r="P921" s="18" t="s">
        <v>290</v>
      </c>
      <c r="Q921" s="18" t="s">
        <v>290</v>
      </c>
      <c r="S921" t="s">
        <v>290</v>
      </c>
      <c r="T921" t="s">
        <v>290</v>
      </c>
      <c r="V921" t="s">
        <v>290</v>
      </c>
      <c r="X921" s="158" t="s">
        <v>984</v>
      </c>
      <c r="Y921" s="11">
        <v>3.0000000000000004</v>
      </c>
      <c r="Z921" s="11">
        <v>160</v>
      </c>
      <c r="AA921" t="s">
        <v>301</v>
      </c>
      <c r="AB921" s="21" t="s">
        <v>290</v>
      </c>
      <c r="AC921" s="11">
        <v>3.5</v>
      </c>
      <c r="AD921" s="12">
        <v>2.6259999999999999</v>
      </c>
      <c r="AE921" s="11">
        <v>0.437</v>
      </c>
      <c r="AF921" t="s">
        <v>290</v>
      </c>
      <c r="AG921" s="11">
        <v>160</v>
      </c>
      <c r="AH921" s="21" t="s">
        <v>290</v>
      </c>
      <c r="AI921" s="1" t="s">
        <v>301</v>
      </c>
      <c r="AJ921" t="s">
        <v>290</v>
      </c>
      <c r="AK921" s="159" t="s">
        <v>290</v>
      </c>
      <c r="CO921" t="s">
        <v>4739</v>
      </c>
      <c r="CP921">
        <v>11.75</v>
      </c>
      <c r="CR921" t="s">
        <v>6122</v>
      </c>
      <c r="CS921" s="16" t="s">
        <v>290</v>
      </c>
      <c r="CT921" s="14">
        <v>900</v>
      </c>
      <c r="CU921" s="14">
        <v>6</v>
      </c>
      <c r="CV921" s="11">
        <v>12</v>
      </c>
      <c r="CW921" s="11" t="s">
        <v>301</v>
      </c>
      <c r="CX921" s="103">
        <v>6</v>
      </c>
      <c r="CY921" s="11">
        <v>9.25</v>
      </c>
      <c r="CZ921" s="42">
        <v>1.625</v>
      </c>
      <c r="DA921" s="107">
        <v>900</v>
      </c>
      <c r="DB921" s="18">
        <v>15</v>
      </c>
      <c r="DC921" s="18">
        <v>2.1875</v>
      </c>
      <c r="DD921" s="18">
        <v>8.5</v>
      </c>
      <c r="DE921" s="11">
        <v>1.125</v>
      </c>
      <c r="DF921" s="11">
        <v>12</v>
      </c>
      <c r="DG921" s="11">
        <v>1.25</v>
      </c>
      <c r="DH921" s="11">
        <v>12.5</v>
      </c>
      <c r="DI921" s="42">
        <v>30</v>
      </c>
      <c r="DJ921" s="11">
        <v>199</v>
      </c>
      <c r="DK921" s="43" t="s">
        <v>5282</v>
      </c>
      <c r="DL921" s="90" t="s">
        <v>3796</v>
      </c>
      <c r="DM921" s="18">
        <v>0</v>
      </c>
      <c r="DN921" s="18" t="s">
        <v>6001</v>
      </c>
      <c r="DO921" t="s">
        <v>5078</v>
      </c>
      <c r="DP921">
        <v>1262987</v>
      </c>
      <c r="DQ921" t="s">
        <v>6000</v>
      </c>
      <c r="DR921" s="16" t="s">
        <v>290</v>
      </c>
    </row>
    <row r="922" spans="1:122" x14ac:dyDescent="0.35">
      <c r="A922" s="158" t="s">
        <v>985</v>
      </c>
      <c r="B922" s="11">
        <v>3.0000000000000004</v>
      </c>
      <c r="C922" s="11" t="s">
        <v>272</v>
      </c>
      <c r="D922" t="s">
        <v>301</v>
      </c>
      <c r="E922" s="21" t="s">
        <v>290</v>
      </c>
      <c r="F922" s="11">
        <v>3.5</v>
      </c>
      <c r="G922" s="12">
        <v>2.9</v>
      </c>
      <c r="H922" s="11">
        <v>0.3</v>
      </c>
      <c r="I922" t="s">
        <v>272</v>
      </c>
      <c r="J922" s="11">
        <v>2</v>
      </c>
      <c r="K922" s="21" t="s">
        <v>290</v>
      </c>
      <c r="L922" s="1" t="s">
        <v>301</v>
      </c>
      <c r="M922" t="s">
        <v>290</v>
      </c>
      <c r="N922" s="159" t="s">
        <v>290</v>
      </c>
      <c r="P922" s="18" t="s">
        <v>290</v>
      </c>
      <c r="Q922" s="18" t="s">
        <v>290</v>
      </c>
      <c r="S922" t="s">
        <v>290</v>
      </c>
      <c r="T922" t="s">
        <v>290</v>
      </c>
      <c r="V922" t="s">
        <v>290</v>
      </c>
      <c r="X922" s="158" t="s">
        <v>985</v>
      </c>
      <c r="Y922" s="11">
        <v>3.0000000000000004</v>
      </c>
      <c r="Z922" s="11" t="s">
        <v>272</v>
      </c>
      <c r="AA922" t="s">
        <v>301</v>
      </c>
      <c r="AB922" s="21" t="s">
        <v>290</v>
      </c>
      <c r="AC922" s="11">
        <v>3.5</v>
      </c>
      <c r="AD922" s="12">
        <v>2.9</v>
      </c>
      <c r="AE922" s="11">
        <v>0.3</v>
      </c>
      <c r="AF922" t="s">
        <v>272</v>
      </c>
      <c r="AG922" s="11">
        <v>2</v>
      </c>
      <c r="AH922" s="21" t="s">
        <v>290</v>
      </c>
      <c r="AI922" s="1" t="s">
        <v>301</v>
      </c>
      <c r="AJ922" t="s">
        <v>290</v>
      </c>
      <c r="AK922" s="159" t="s">
        <v>290</v>
      </c>
      <c r="CO922" t="s">
        <v>4740</v>
      </c>
      <c r="CP922">
        <v>11.75</v>
      </c>
      <c r="CR922" t="s">
        <v>6123</v>
      </c>
      <c r="CS922" s="16" t="s">
        <v>290</v>
      </c>
      <c r="CT922" s="14">
        <v>900</v>
      </c>
      <c r="CU922" s="14">
        <v>8</v>
      </c>
      <c r="CV922" s="11">
        <v>12</v>
      </c>
      <c r="CW922" s="11" t="s">
        <v>301</v>
      </c>
      <c r="CX922" s="103">
        <v>8</v>
      </c>
      <c r="CY922" s="11">
        <v>11.75</v>
      </c>
      <c r="CZ922" s="42">
        <v>1.875</v>
      </c>
      <c r="DA922" s="107">
        <v>900</v>
      </c>
      <c r="DB922" s="18">
        <v>18.5</v>
      </c>
      <c r="DC922" s="18">
        <v>2.5</v>
      </c>
      <c r="DD922" s="18">
        <v>10.625</v>
      </c>
      <c r="DE922" s="11">
        <v>1.375</v>
      </c>
      <c r="DF922" s="11">
        <v>12</v>
      </c>
      <c r="DG922" s="11">
        <v>1.5</v>
      </c>
      <c r="DH922" s="11">
        <v>15.5</v>
      </c>
      <c r="DI922" s="42">
        <v>30</v>
      </c>
      <c r="DJ922" s="11">
        <v>310</v>
      </c>
      <c r="DK922" s="43" t="s">
        <v>5284</v>
      </c>
      <c r="DL922" s="90" t="s">
        <v>3796</v>
      </c>
      <c r="DM922" s="18">
        <v>0</v>
      </c>
      <c r="DN922" s="18" t="s">
        <v>6001</v>
      </c>
      <c r="DO922" t="s">
        <v>5098</v>
      </c>
      <c r="DP922">
        <v>65535</v>
      </c>
      <c r="DQ922" t="s">
        <v>6000</v>
      </c>
      <c r="DR922" s="16" t="s">
        <v>290</v>
      </c>
    </row>
    <row r="923" spans="1:122" x14ac:dyDescent="0.35">
      <c r="A923" s="160" t="s">
        <v>986</v>
      </c>
      <c r="B923" s="2">
        <v>3.0000000000000004</v>
      </c>
      <c r="C923" s="4" t="s">
        <v>273</v>
      </c>
      <c r="D923" s="4" t="s">
        <v>301</v>
      </c>
      <c r="E923" s="23" t="s">
        <v>290</v>
      </c>
      <c r="F923" s="2">
        <v>3.5</v>
      </c>
      <c r="G923" s="3">
        <v>2.2999999999999998</v>
      </c>
      <c r="H923" s="2">
        <v>0.6</v>
      </c>
      <c r="I923" s="2" t="s">
        <v>273</v>
      </c>
      <c r="J923" s="4">
        <v>4</v>
      </c>
      <c r="K923" s="23" t="s">
        <v>290</v>
      </c>
      <c r="L923" s="6" t="s">
        <v>301</v>
      </c>
      <c r="M923" s="4" t="s">
        <v>290</v>
      </c>
      <c r="N923" s="161" t="s">
        <v>290</v>
      </c>
      <c r="P923" s="18" t="s">
        <v>290</v>
      </c>
      <c r="Q923" s="18" t="s">
        <v>290</v>
      </c>
      <c r="S923" t="s">
        <v>290</v>
      </c>
      <c r="T923" t="s">
        <v>290</v>
      </c>
      <c r="V923" t="s">
        <v>290</v>
      </c>
      <c r="X923" s="160" t="s">
        <v>986</v>
      </c>
      <c r="Y923" s="2">
        <v>3.0000000000000004</v>
      </c>
      <c r="Z923" s="4" t="s">
        <v>273</v>
      </c>
      <c r="AA923" s="4" t="s">
        <v>301</v>
      </c>
      <c r="AB923" s="23" t="s">
        <v>290</v>
      </c>
      <c r="AC923" s="2">
        <v>3.5</v>
      </c>
      <c r="AD923" s="3">
        <v>2.2999999999999998</v>
      </c>
      <c r="AE923" s="2">
        <v>0.6</v>
      </c>
      <c r="AF923" s="2" t="s">
        <v>273</v>
      </c>
      <c r="AG923" s="4">
        <v>4</v>
      </c>
      <c r="AH923" s="23" t="s">
        <v>290</v>
      </c>
      <c r="AI923" s="6" t="s">
        <v>301</v>
      </c>
      <c r="AJ923" s="4" t="s">
        <v>290</v>
      </c>
      <c r="AK923" s="161" t="s">
        <v>290</v>
      </c>
      <c r="CO923" t="s">
        <v>4741</v>
      </c>
      <c r="CP923">
        <v>2.63</v>
      </c>
      <c r="CR923" t="s">
        <v>6124</v>
      </c>
      <c r="CS923" s="16" t="s">
        <v>290</v>
      </c>
      <c r="CT923" s="14">
        <v>900</v>
      </c>
      <c r="CU923" s="14">
        <v>10</v>
      </c>
      <c r="CV923" s="11">
        <v>16</v>
      </c>
      <c r="CW923" s="11" t="s">
        <v>301</v>
      </c>
      <c r="CX923" s="103">
        <v>10</v>
      </c>
      <c r="CY923" s="11">
        <v>14.5</v>
      </c>
      <c r="CZ923" s="42">
        <v>2.25</v>
      </c>
      <c r="DA923" s="107">
        <v>900</v>
      </c>
      <c r="DB923" s="18">
        <v>21.5</v>
      </c>
      <c r="DC923" s="18">
        <v>2.75</v>
      </c>
      <c r="DD923" s="18">
        <v>12.75</v>
      </c>
      <c r="DE923" s="11">
        <v>1.375</v>
      </c>
      <c r="DF923" s="11">
        <v>16</v>
      </c>
      <c r="DG923" s="11">
        <v>1.5</v>
      </c>
      <c r="DH923" s="11">
        <v>18.5</v>
      </c>
      <c r="DI923" s="42">
        <v>22.5</v>
      </c>
      <c r="DJ923" s="11">
        <v>385</v>
      </c>
      <c r="DK923" s="43" t="s">
        <v>5286</v>
      </c>
      <c r="DL923" s="90" t="s">
        <v>3796</v>
      </c>
      <c r="DM923" s="18">
        <v>0</v>
      </c>
      <c r="DN923" s="18" t="s">
        <v>6001</v>
      </c>
      <c r="DO923" t="s">
        <v>5069</v>
      </c>
      <c r="DP923">
        <v>65280</v>
      </c>
      <c r="DQ923" t="s">
        <v>6000</v>
      </c>
      <c r="DR923" s="16" t="s">
        <v>290</v>
      </c>
    </row>
    <row r="924" spans="1:122" x14ac:dyDescent="0.35">
      <c r="A924" s="156" t="s">
        <v>987</v>
      </c>
      <c r="B924" s="11">
        <v>3.5</v>
      </c>
      <c r="C924" s="11">
        <v>5</v>
      </c>
      <c r="D924" t="s">
        <v>301</v>
      </c>
      <c r="E924" s="21" t="s">
        <v>290</v>
      </c>
      <c r="F924" s="11">
        <v>4</v>
      </c>
      <c r="G924" s="12">
        <v>3.8340000000000001</v>
      </c>
      <c r="H924" s="11">
        <v>8.3000000000000004E-2</v>
      </c>
      <c r="I924" t="s">
        <v>290</v>
      </c>
      <c r="J924" s="11">
        <v>5</v>
      </c>
      <c r="K924" s="21" t="s">
        <v>290</v>
      </c>
      <c r="L924" s="11" t="s">
        <v>301</v>
      </c>
      <c r="M924" t="s">
        <v>290</v>
      </c>
      <c r="N924" s="159" t="s">
        <v>290</v>
      </c>
      <c r="P924" s="18" t="s">
        <v>290</v>
      </c>
      <c r="Q924" s="18" t="s">
        <v>290</v>
      </c>
      <c r="S924" t="s">
        <v>290</v>
      </c>
      <c r="T924" t="s">
        <v>290</v>
      </c>
      <c r="V924" t="s">
        <v>290</v>
      </c>
      <c r="X924" s="156" t="s">
        <v>987</v>
      </c>
      <c r="Y924" s="11">
        <v>3.5</v>
      </c>
      <c r="Z924" s="11">
        <v>5</v>
      </c>
      <c r="AA924" t="s">
        <v>301</v>
      </c>
      <c r="AB924" s="21" t="s">
        <v>290</v>
      </c>
      <c r="AC924" s="11">
        <v>4</v>
      </c>
      <c r="AD924" s="12">
        <v>3.8340000000000001</v>
      </c>
      <c r="AE924" s="11">
        <v>8.3000000000000004E-2</v>
      </c>
      <c r="AF924" t="s">
        <v>290</v>
      </c>
      <c r="AG924" s="11">
        <v>5</v>
      </c>
      <c r="AH924" s="21" t="s">
        <v>290</v>
      </c>
      <c r="AI924" s="11" t="s">
        <v>301</v>
      </c>
      <c r="AJ924" t="s">
        <v>290</v>
      </c>
      <c r="AK924" s="159" t="s">
        <v>290</v>
      </c>
      <c r="CO924" t="s">
        <v>4742</v>
      </c>
      <c r="CP924">
        <v>2.63</v>
      </c>
      <c r="CR924" t="s">
        <v>6125</v>
      </c>
      <c r="CS924" s="16" t="s">
        <v>290</v>
      </c>
      <c r="CT924" s="14">
        <v>900</v>
      </c>
      <c r="CU924" s="14">
        <v>12</v>
      </c>
      <c r="CV924" s="11">
        <v>16</v>
      </c>
      <c r="CW924" s="11" t="s">
        <v>301</v>
      </c>
      <c r="CX924" s="103">
        <v>12</v>
      </c>
      <c r="CY924" s="11">
        <v>16.5</v>
      </c>
      <c r="CZ924" s="42">
        <v>2.25</v>
      </c>
      <c r="DA924" s="107">
        <v>900</v>
      </c>
      <c r="DB924" s="18">
        <v>24</v>
      </c>
      <c r="DC924" s="18">
        <v>3.125</v>
      </c>
      <c r="DD924" s="18">
        <v>15</v>
      </c>
      <c r="DE924" s="11">
        <v>1.375</v>
      </c>
      <c r="DF924" s="11">
        <v>20</v>
      </c>
      <c r="DG924" s="11">
        <v>1.5</v>
      </c>
      <c r="DH924" s="11">
        <v>21</v>
      </c>
      <c r="DI924" s="42">
        <v>18</v>
      </c>
      <c r="DJ924" s="11">
        <v>667</v>
      </c>
      <c r="DK924" s="43" t="s">
        <v>5288</v>
      </c>
      <c r="DL924" s="90" t="s">
        <v>3796</v>
      </c>
      <c r="DM924" s="18">
        <v>0</v>
      </c>
      <c r="DN924" s="18" t="s">
        <v>6001</v>
      </c>
      <c r="DO924" t="s">
        <v>5072</v>
      </c>
      <c r="DP924">
        <v>12800</v>
      </c>
      <c r="DQ924" t="s">
        <v>6000</v>
      </c>
      <c r="DR924" s="16" t="s">
        <v>290</v>
      </c>
    </row>
    <row r="925" spans="1:122" x14ac:dyDescent="0.35">
      <c r="A925" s="156" t="s">
        <v>988</v>
      </c>
      <c r="B925" s="11">
        <v>3.5</v>
      </c>
      <c r="C925" s="11">
        <v>10</v>
      </c>
      <c r="D925" t="s">
        <v>301</v>
      </c>
      <c r="E925" s="21" t="s">
        <v>290</v>
      </c>
      <c r="F925" s="11">
        <v>4</v>
      </c>
      <c r="G925" s="12">
        <v>3.76</v>
      </c>
      <c r="H925" s="11">
        <v>0.12</v>
      </c>
      <c r="I925" t="s">
        <v>290</v>
      </c>
      <c r="J925" s="11">
        <v>10</v>
      </c>
      <c r="K925" s="21" t="s">
        <v>290</v>
      </c>
      <c r="L925" s="11" t="s">
        <v>301</v>
      </c>
      <c r="M925" t="s">
        <v>290</v>
      </c>
      <c r="N925" s="159" t="s">
        <v>290</v>
      </c>
      <c r="P925" s="18" t="s">
        <v>290</v>
      </c>
      <c r="Q925" s="18" t="s">
        <v>290</v>
      </c>
      <c r="S925" t="s">
        <v>290</v>
      </c>
      <c r="T925" t="s">
        <v>290</v>
      </c>
      <c r="V925" t="s">
        <v>290</v>
      </c>
      <c r="X925" s="156" t="s">
        <v>988</v>
      </c>
      <c r="Y925" s="11">
        <v>3.5</v>
      </c>
      <c r="Z925" s="11">
        <v>10</v>
      </c>
      <c r="AA925" t="s">
        <v>301</v>
      </c>
      <c r="AB925" s="21" t="s">
        <v>290</v>
      </c>
      <c r="AC925" s="11">
        <v>4</v>
      </c>
      <c r="AD925" s="12">
        <v>3.76</v>
      </c>
      <c r="AE925" s="11">
        <v>0.12</v>
      </c>
      <c r="AF925" t="s">
        <v>290</v>
      </c>
      <c r="AG925" s="11">
        <v>10</v>
      </c>
      <c r="AH925" s="21" t="s">
        <v>290</v>
      </c>
      <c r="AI925" s="11" t="s">
        <v>301</v>
      </c>
      <c r="AJ925" t="s">
        <v>290</v>
      </c>
      <c r="AK925" s="159" t="s">
        <v>290</v>
      </c>
      <c r="CO925" t="s">
        <v>4743</v>
      </c>
      <c r="CP925">
        <v>2.63</v>
      </c>
      <c r="CR925" t="s">
        <v>6126</v>
      </c>
      <c r="CS925" s="16" t="s">
        <v>290</v>
      </c>
      <c r="CT925" s="45">
        <v>900</v>
      </c>
      <c r="CU925" s="45">
        <v>14</v>
      </c>
      <c r="CV925" s="48">
        <v>12</v>
      </c>
      <c r="CW925" s="48" t="s">
        <v>301</v>
      </c>
      <c r="CX925" s="104">
        <v>14</v>
      </c>
      <c r="CY925" s="48">
        <v>17.75</v>
      </c>
      <c r="CZ925" s="46">
        <v>1.875</v>
      </c>
      <c r="DA925" s="107">
        <v>900</v>
      </c>
      <c r="DB925" s="47">
        <v>25.25</v>
      </c>
      <c r="DC925" s="47">
        <v>3.375</v>
      </c>
      <c r="DD925" s="47">
        <v>16.25</v>
      </c>
      <c r="DE925" s="48">
        <v>1.5</v>
      </c>
      <c r="DF925" s="48">
        <v>20</v>
      </c>
      <c r="DG925" s="48">
        <v>1.625</v>
      </c>
      <c r="DH925" s="48">
        <v>22</v>
      </c>
      <c r="DI925" s="46">
        <v>18</v>
      </c>
      <c r="DJ925" s="48">
        <v>558</v>
      </c>
      <c r="DK925" s="43" t="s">
        <v>5290</v>
      </c>
      <c r="DL925" s="90" t="s">
        <v>3796</v>
      </c>
      <c r="DM925" s="18">
        <v>0</v>
      </c>
      <c r="DN925" s="18" t="s">
        <v>6001</v>
      </c>
      <c r="DO925" t="s">
        <v>5105</v>
      </c>
      <c r="DP925">
        <v>16711680</v>
      </c>
      <c r="DQ925" t="s">
        <v>6000</v>
      </c>
      <c r="DR925" s="16" t="s">
        <v>290</v>
      </c>
    </row>
    <row r="926" spans="1:122" x14ac:dyDescent="0.35">
      <c r="A926" s="158" t="s">
        <v>989</v>
      </c>
      <c r="B926" s="11">
        <v>3.5</v>
      </c>
      <c r="C926">
        <v>40</v>
      </c>
      <c r="D926" t="s">
        <v>301</v>
      </c>
      <c r="E926" s="21" t="s">
        <v>290</v>
      </c>
      <c r="F926" s="11">
        <v>4</v>
      </c>
      <c r="G926" s="12">
        <v>3.548</v>
      </c>
      <c r="H926" s="11">
        <v>0.22600000000000001</v>
      </c>
      <c r="I926" t="s">
        <v>290</v>
      </c>
      <c r="J926">
        <v>40</v>
      </c>
      <c r="K926" s="21" t="s">
        <v>290</v>
      </c>
      <c r="L926" s="1" t="s">
        <v>301</v>
      </c>
      <c r="M926" t="s">
        <v>290</v>
      </c>
      <c r="N926" s="159" t="s">
        <v>290</v>
      </c>
      <c r="P926" s="18" t="s">
        <v>290</v>
      </c>
      <c r="Q926" s="18" t="s">
        <v>290</v>
      </c>
      <c r="S926" t="s">
        <v>290</v>
      </c>
      <c r="T926" t="s">
        <v>290</v>
      </c>
      <c r="V926" t="s">
        <v>290</v>
      </c>
      <c r="X926" s="158" t="s">
        <v>989</v>
      </c>
      <c r="Y926" s="11">
        <v>3.5</v>
      </c>
      <c r="Z926">
        <v>40</v>
      </c>
      <c r="AA926" t="s">
        <v>301</v>
      </c>
      <c r="AB926" s="21" t="s">
        <v>290</v>
      </c>
      <c r="AC926" s="11">
        <v>4</v>
      </c>
      <c r="AD926" s="12">
        <v>3.548</v>
      </c>
      <c r="AE926" s="11">
        <v>0.22600000000000001</v>
      </c>
      <c r="AF926" t="s">
        <v>290</v>
      </c>
      <c r="AG926">
        <v>40</v>
      </c>
      <c r="AH926" s="21" t="s">
        <v>290</v>
      </c>
      <c r="AI926" s="1" t="s">
        <v>301</v>
      </c>
      <c r="AJ926" t="s">
        <v>290</v>
      </c>
      <c r="AK926" s="159" t="s">
        <v>290</v>
      </c>
      <c r="CO926" t="s">
        <v>4744</v>
      </c>
      <c r="CP926">
        <v>2.63</v>
      </c>
      <c r="CR926" t="s">
        <v>6127</v>
      </c>
      <c r="CS926" s="16" t="s">
        <v>290</v>
      </c>
      <c r="CT926" s="14">
        <v>900</v>
      </c>
      <c r="CU926" s="14">
        <v>14</v>
      </c>
      <c r="CV926" s="98">
        <v>14</v>
      </c>
      <c r="CW926" s="98" t="s">
        <v>301</v>
      </c>
      <c r="CX926" s="103">
        <v>14</v>
      </c>
      <c r="CY926" s="11">
        <v>17.75</v>
      </c>
      <c r="CZ926" s="42">
        <v>1.875</v>
      </c>
      <c r="DA926" s="107">
        <v>900</v>
      </c>
      <c r="DB926" s="18">
        <v>25.25</v>
      </c>
      <c r="DC926" s="18">
        <v>3.375</v>
      </c>
      <c r="DD926" s="18">
        <v>16.25</v>
      </c>
      <c r="DE926" s="11">
        <v>1.5</v>
      </c>
      <c r="DF926" s="11">
        <v>20</v>
      </c>
      <c r="DG926" s="11">
        <v>1.625</v>
      </c>
      <c r="DH926" s="11">
        <v>22</v>
      </c>
      <c r="DI926" s="42">
        <v>18</v>
      </c>
      <c r="DJ926" s="11" t="s">
        <v>174</v>
      </c>
      <c r="DK926" s="43" t="s">
        <v>5290</v>
      </c>
      <c r="DL926" s="90" t="s">
        <v>3796</v>
      </c>
      <c r="DM926" s="18">
        <v>0</v>
      </c>
      <c r="DN926" s="18" t="s">
        <v>6001</v>
      </c>
      <c r="DO926" t="s">
        <v>5105</v>
      </c>
      <c r="DP926">
        <v>16711680</v>
      </c>
      <c r="DQ926" t="s">
        <v>6000</v>
      </c>
      <c r="DR926" s="16" t="s">
        <v>290</v>
      </c>
    </row>
    <row r="927" spans="1:122" x14ac:dyDescent="0.35">
      <c r="A927" s="158" t="s">
        <v>6780</v>
      </c>
      <c r="B927" s="11">
        <v>3.5</v>
      </c>
      <c r="C927" t="s">
        <v>6422</v>
      </c>
      <c r="D927" t="s">
        <v>301</v>
      </c>
      <c r="E927" s="21" t="s">
        <v>290</v>
      </c>
      <c r="F927" s="11">
        <v>4</v>
      </c>
      <c r="G927" s="12">
        <v>3.548</v>
      </c>
      <c r="H927" s="11">
        <v>0.22600000000000001</v>
      </c>
      <c r="I927" t="s">
        <v>6422</v>
      </c>
      <c r="J927">
        <v>1</v>
      </c>
      <c r="K927" s="21" t="s">
        <v>290</v>
      </c>
      <c r="L927" s="1" t="s">
        <v>301</v>
      </c>
      <c r="M927" t="s">
        <v>290</v>
      </c>
      <c r="N927" s="159" t="s">
        <v>290</v>
      </c>
      <c r="P927" s="18" t="s">
        <v>290</v>
      </c>
      <c r="Q927" s="18" t="s">
        <v>290</v>
      </c>
      <c r="S927" t="s">
        <v>290</v>
      </c>
      <c r="T927" t="s">
        <v>290</v>
      </c>
      <c r="V927" t="s">
        <v>290</v>
      </c>
      <c r="X927" s="158" t="s">
        <v>6780</v>
      </c>
      <c r="Y927" s="11">
        <v>3.5</v>
      </c>
      <c r="Z927" t="s">
        <v>6422</v>
      </c>
      <c r="AA927" t="s">
        <v>301</v>
      </c>
      <c r="AB927" s="21" t="s">
        <v>290</v>
      </c>
      <c r="AC927" s="11">
        <v>4</v>
      </c>
      <c r="AD927" s="12">
        <v>3.548</v>
      </c>
      <c r="AE927" s="11">
        <v>0.22600000000000001</v>
      </c>
      <c r="AF927" t="s">
        <v>6422</v>
      </c>
      <c r="AG927">
        <v>1</v>
      </c>
      <c r="AH927" s="21" t="s">
        <v>290</v>
      </c>
      <c r="AI927" s="1" t="s">
        <v>301</v>
      </c>
      <c r="AJ927" t="s">
        <v>290</v>
      </c>
      <c r="AK927" s="159" t="s">
        <v>290</v>
      </c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51"/>
      <c r="CO927" t="s">
        <v>4745</v>
      </c>
      <c r="CP927">
        <v>2.63</v>
      </c>
      <c r="CR927" t="s">
        <v>6128</v>
      </c>
      <c r="CS927" s="16" t="s">
        <v>290</v>
      </c>
      <c r="CT927" s="14">
        <v>900</v>
      </c>
      <c r="CU927" s="14">
        <v>14</v>
      </c>
      <c r="CV927" s="98">
        <v>16</v>
      </c>
      <c r="CW927" s="98" t="s">
        <v>301</v>
      </c>
      <c r="CX927" s="103">
        <v>14</v>
      </c>
      <c r="CY927" s="11">
        <v>17.75</v>
      </c>
      <c r="CZ927" s="42">
        <v>1.875</v>
      </c>
      <c r="DA927" s="107">
        <v>900</v>
      </c>
      <c r="DB927" s="18">
        <v>25.25</v>
      </c>
      <c r="DC927" s="18">
        <v>3.375</v>
      </c>
      <c r="DD927" s="18">
        <v>16.25</v>
      </c>
      <c r="DE927" s="11">
        <v>1.5</v>
      </c>
      <c r="DF927" s="11">
        <v>20</v>
      </c>
      <c r="DG927" s="11">
        <v>1.625</v>
      </c>
      <c r="DH927" s="11">
        <v>22</v>
      </c>
      <c r="DI927" s="42">
        <v>18</v>
      </c>
      <c r="DJ927" s="11" t="s">
        <v>174</v>
      </c>
      <c r="DK927" s="43" t="s">
        <v>5290</v>
      </c>
      <c r="DL927" s="90" t="s">
        <v>3796</v>
      </c>
      <c r="DM927" s="18">
        <v>0</v>
      </c>
      <c r="DN927" s="18" t="s">
        <v>6001</v>
      </c>
      <c r="DO927" t="s">
        <v>5105</v>
      </c>
      <c r="DP927">
        <v>16711680</v>
      </c>
      <c r="DQ927" t="s">
        <v>6000</v>
      </c>
      <c r="DR927" s="16" t="s">
        <v>290</v>
      </c>
    </row>
    <row r="928" spans="1:122" x14ac:dyDescent="0.35">
      <c r="A928" s="158" t="s">
        <v>990</v>
      </c>
      <c r="B928" s="11">
        <v>3.5</v>
      </c>
      <c r="C928">
        <v>80</v>
      </c>
      <c r="D928" t="s">
        <v>301</v>
      </c>
      <c r="E928" s="21" t="s">
        <v>290</v>
      </c>
      <c r="F928" s="11">
        <v>4</v>
      </c>
      <c r="G928" s="12">
        <v>3.3639999999999999</v>
      </c>
      <c r="H928" s="11">
        <v>0.318</v>
      </c>
      <c r="I928" t="s">
        <v>290</v>
      </c>
      <c r="J928">
        <v>80</v>
      </c>
      <c r="K928" s="21" t="s">
        <v>290</v>
      </c>
      <c r="L928" s="1" t="s">
        <v>301</v>
      </c>
      <c r="M928" t="s">
        <v>290</v>
      </c>
      <c r="N928" s="159" t="s">
        <v>290</v>
      </c>
      <c r="P928" s="18" t="s">
        <v>290</v>
      </c>
      <c r="Q928" s="18" t="s">
        <v>290</v>
      </c>
      <c r="S928" t="s">
        <v>290</v>
      </c>
      <c r="T928" t="s">
        <v>290</v>
      </c>
      <c r="V928" t="s">
        <v>290</v>
      </c>
      <c r="X928" s="158" t="s">
        <v>990</v>
      </c>
      <c r="Y928" s="11">
        <v>3.5</v>
      </c>
      <c r="Z928">
        <v>80</v>
      </c>
      <c r="AA928" t="s">
        <v>301</v>
      </c>
      <c r="AB928" s="21" t="s">
        <v>290</v>
      </c>
      <c r="AC928" s="11">
        <v>4</v>
      </c>
      <c r="AD928" s="12">
        <v>3.3639999999999999</v>
      </c>
      <c r="AE928" s="11">
        <v>0.318</v>
      </c>
      <c r="AF928" t="s">
        <v>290</v>
      </c>
      <c r="AG928">
        <v>80</v>
      </c>
      <c r="AH928" s="21" t="s">
        <v>290</v>
      </c>
      <c r="AI928" s="1" t="s">
        <v>301</v>
      </c>
      <c r="AJ928" t="s">
        <v>290</v>
      </c>
      <c r="AK928" s="159" t="s">
        <v>290</v>
      </c>
      <c r="CC928" s="4"/>
      <c r="CD928" s="51"/>
      <c r="CE928" s="51"/>
      <c r="CF928" s="51"/>
      <c r="CG928" s="51"/>
      <c r="CH928" s="51"/>
      <c r="CI928" s="51"/>
      <c r="CJ928" s="51"/>
      <c r="CK928" s="51"/>
      <c r="CO928" t="s">
        <v>4746</v>
      </c>
      <c r="CP928">
        <v>2.63</v>
      </c>
      <c r="CR928" t="s">
        <v>6129</v>
      </c>
      <c r="CS928" s="16" t="s">
        <v>290</v>
      </c>
      <c r="CT928" s="14">
        <v>900</v>
      </c>
      <c r="CU928" s="14">
        <v>14</v>
      </c>
      <c r="CV928" s="98">
        <v>18</v>
      </c>
      <c r="CW928" s="98" t="s">
        <v>301</v>
      </c>
      <c r="CX928" s="103">
        <v>14</v>
      </c>
      <c r="CY928" s="11">
        <v>17.75</v>
      </c>
      <c r="CZ928" s="42">
        <v>1.875</v>
      </c>
      <c r="DA928" s="107">
        <v>900</v>
      </c>
      <c r="DB928" s="18">
        <v>25.25</v>
      </c>
      <c r="DC928" s="18">
        <v>3.375</v>
      </c>
      <c r="DD928" s="18">
        <v>16.25</v>
      </c>
      <c r="DE928" s="11">
        <v>1.5</v>
      </c>
      <c r="DF928" s="11">
        <v>20</v>
      </c>
      <c r="DG928" s="11">
        <v>1.625</v>
      </c>
      <c r="DH928" s="11">
        <v>22</v>
      </c>
      <c r="DI928" s="42">
        <v>18</v>
      </c>
      <c r="DJ928" s="11" t="s">
        <v>174</v>
      </c>
      <c r="DK928" s="43" t="s">
        <v>5290</v>
      </c>
      <c r="DL928" s="90" t="s">
        <v>3796</v>
      </c>
      <c r="DM928" s="18">
        <v>0</v>
      </c>
      <c r="DN928" s="18" t="s">
        <v>6001</v>
      </c>
      <c r="DO928" t="s">
        <v>5105</v>
      </c>
      <c r="DP928">
        <v>16711680</v>
      </c>
      <c r="DQ928" t="s">
        <v>6000</v>
      </c>
      <c r="DR928" s="16" t="s">
        <v>290</v>
      </c>
    </row>
    <row r="929" spans="1:122" x14ac:dyDescent="0.35">
      <c r="A929" s="158" t="s">
        <v>991</v>
      </c>
      <c r="B929" s="11">
        <v>3.5</v>
      </c>
      <c r="C929" s="11" t="s">
        <v>272</v>
      </c>
      <c r="D929" t="s">
        <v>301</v>
      </c>
      <c r="E929" s="21" t="s">
        <v>290</v>
      </c>
      <c r="F929" s="11">
        <v>4</v>
      </c>
      <c r="G929" s="12">
        <v>3.3639999999999999</v>
      </c>
      <c r="H929" s="11">
        <v>0.318</v>
      </c>
      <c r="I929" t="s">
        <v>272</v>
      </c>
      <c r="J929" s="11">
        <v>2</v>
      </c>
      <c r="K929" s="21" t="s">
        <v>290</v>
      </c>
      <c r="L929" s="1" t="s">
        <v>301</v>
      </c>
      <c r="M929" t="s">
        <v>290</v>
      </c>
      <c r="N929" s="159" t="s">
        <v>290</v>
      </c>
      <c r="P929" s="18" t="s">
        <v>290</v>
      </c>
      <c r="Q929" s="18" t="s">
        <v>290</v>
      </c>
      <c r="S929" t="s">
        <v>290</v>
      </c>
      <c r="T929" t="s">
        <v>290</v>
      </c>
      <c r="V929" t="s">
        <v>290</v>
      </c>
      <c r="X929" s="158" t="s">
        <v>991</v>
      </c>
      <c r="Y929" s="11">
        <v>3.5</v>
      </c>
      <c r="Z929" s="11" t="s">
        <v>272</v>
      </c>
      <c r="AA929" t="s">
        <v>301</v>
      </c>
      <c r="AB929" s="21" t="s">
        <v>290</v>
      </c>
      <c r="AC929" s="11">
        <v>4</v>
      </c>
      <c r="AD929" s="12">
        <v>3.3639999999999999</v>
      </c>
      <c r="AE929" s="11">
        <v>0.318</v>
      </c>
      <c r="AF929" t="s">
        <v>272</v>
      </c>
      <c r="AG929" s="11">
        <v>2</v>
      </c>
      <c r="AH929" s="21" t="s">
        <v>290</v>
      </c>
      <c r="AI929" s="1" t="s">
        <v>301</v>
      </c>
      <c r="AJ929" t="s">
        <v>290</v>
      </c>
      <c r="AK929" s="159" t="s">
        <v>290</v>
      </c>
      <c r="CO929" t="s">
        <v>4747</v>
      </c>
      <c r="CP929">
        <v>2.63</v>
      </c>
      <c r="CR929" t="s">
        <v>6130</v>
      </c>
      <c r="CS929" s="16" t="s">
        <v>290</v>
      </c>
      <c r="CT929" s="49">
        <v>900</v>
      </c>
      <c r="CU929" s="49">
        <v>14</v>
      </c>
      <c r="CV929" s="99">
        <v>20</v>
      </c>
      <c r="CW929" s="99" t="s">
        <v>301</v>
      </c>
      <c r="CX929" s="105">
        <v>14</v>
      </c>
      <c r="CY929" s="2">
        <v>17.75</v>
      </c>
      <c r="CZ929" s="50">
        <v>1.875</v>
      </c>
      <c r="DA929" s="107">
        <v>900</v>
      </c>
      <c r="DB929" s="51">
        <v>25.25</v>
      </c>
      <c r="DC929" s="51">
        <v>3.375</v>
      </c>
      <c r="DD929" s="51">
        <v>16.25</v>
      </c>
      <c r="DE929" s="2">
        <v>1.5</v>
      </c>
      <c r="DF929" s="2">
        <v>20</v>
      </c>
      <c r="DG929" s="2">
        <v>1.625</v>
      </c>
      <c r="DH929" s="2">
        <v>22</v>
      </c>
      <c r="DI929" s="50">
        <v>18</v>
      </c>
      <c r="DJ929" s="2" t="s">
        <v>174</v>
      </c>
      <c r="DK929" s="43" t="s">
        <v>5290</v>
      </c>
      <c r="DL929" s="90" t="s">
        <v>3796</v>
      </c>
      <c r="DM929" s="18">
        <v>0</v>
      </c>
      <c r="DN929" s="18" t="s">
        <v>6001</v>
      </c>
      <c r="DO929" t="s">
        <v>5105</v>
      </c>
      <c r="DP929">
        <v>16711680</v>
      </c>
      <c r="DQ929" t="s">
        <v>6000</v>
      </c>
      <c r="DR929" s="16" t="s">
        <v>290</v>
      </c>
    </row>
    <row r="930" spans="1:122" x14ac:dyDescent="0.35">
      <c r="A930" s="160" t="s">
        <v>992</v>
      </c>
      <c r="B930" s="2">
        <v>3.5</v>
      </c>
      <c r="C930" s="4" t="s">
        <v>273</v>
      </c>
      <c r="D930" s="4" t="s">
        <v>301</v>
      </c>
      <c r="E930" s="23" t="s">
        <v>290</v>
      </c>
      <c r="F930" s="2">
        <v>4</v>
      </c>
      <c r="G930" s="3">
        <v>2.7279999999999998</v>
      </c>
      <c r="H930" s="2">
        <v>0.63600000000000001</v>
      </c>
      <c r="I930" s="2" t="s">
        <v>273</v>
      </c>
      <c r="J930" s="4">
        <v>4</v>
      </c>
      <c r="K930" s="23" t="s">
        <v>290</v>
      </c>
      <c r="L930" s="6" t="s">
        <v>301</v>
      </c>
      <c r="M930" s="4" t="s">
        <v>290</v>
      </c>
      <c r="N930" s="161" t="s">
        <v>290</v>
      </c>
      <c r="P930" s="18" t="s">
        <v>290</v>
      </c>
      <c r="Q930" s="18" t="s">
        <v>290</v>
      </c>
      <c r="S930" t="s">
        <v>290</v>
      </c>
      <c r="T930" t="s">
        <v>290</v>
      </c>
      <c r="V930" t="s">
        <v>290</v>
      </c>
      <c r="X930" s="160" t="s">
        <v>992</v>
      </c>
      <c r="Y930" s="2">
        <v>3.5</v>
      </c>
      <c r="Z930" s="4" t="s">
        <v>273</v>
      </c>
      <c r="AA930" s="4" t="s">
        <v>301</v>
      </c>
      <c r="AB930" s="23" t="s">
        <v>290</v>
      </c>
      <c r="AC930" s="2">
        <v>4</v>
      </c>
      <c r="AD930" s="3">
        <v>2.7279999999999998</v>
      </c>
      <c r="AE930" s="2">
        <v>0.63600000000000001</v>
      </c>
      <c r="AF930" s="2" t="s">
        <v>273</v>
      </c>
      <c r="AG930" s="4">
        <v>4</v>
      </c>
      <c r="AH930" s="23" t="s">
        <v>290</v>
      </c>
      <c r="AI930" s="6" t="s">
        <v>301</v>
      </c>
      <c r="AJ930" s="4" t="s">
        <v>290</v>
      </c>
      <c r="AK930" s="161" t="s">
        <v>290</v>
      </c>
      <c r="CO930" t="s">
        <v>4748</v>
      </c>
      <c r="CP930">
        <v>3</v>
      </c>
      <c r="CR930" t="s">
        <v>6131</v>
      </c>
      <c r="CS930" s="16" t="s">
        <v>290</v>
      </c>
      <c r="CT930" s="14">
        <v>900</v>
      </c>
      <c r="CU930" s="14">
        <v>16</v>
      </c>
      <c r="CV930" s="11">
        <v>12</v>
      </c>
      <c r="CW930" s="11" t="s">
        <v>301</v>
      </c>
      <c r="CX930" s="103">
        <v>16</v>
      </c>
      <c r="CY930" s="11">
        <v>20</v>
      </c>
      <c r="CZ930" s="42">
        <v>2</v>
      </c>
      <c r="DA930" s="107">
        <v>900</v>
      </c>
      <c r="DB930" s="18">
        <v>27.75</v>
      </c>
      <c r="DC930" s="18">
        <v>3.5</v>
      </c>
      <c r="DD930" s="18">
        <v>18.5</v>
      </c>
      <c r="DE930" s="11">
        <v>1.625</v>
      </c>
      <c r="DF930" s="11">
        <v>20</v>
      </c>
      <c r="DG930" s="11">
        <v>1.75</v>
      </c>
      <c r="DH930" s="11">
        <v>24.25</v>
      </c>
      <c r="DI930" s="42">
        <v>18</v>
      </c>
      <c r="DJ930" s="11">
        <v>670</v>
      </c>
      <c r="DK930" s="43" t="s">
        <v>5296</v>
      </c>
      <c r="DL930" s="90" t="s">
        <v>3796</v>
      </c>
      <c r="DM930" s="18">
        <v>0</v>
      </c>
      <c r="DN930" s="18" t="s">
        <v>6001</v>
      </c>
      <c r="DO930" t="s">
        <v>5108</v>
      </c>
      <c r="DP930">
        <v>16776960</v>
      </c>
      <c r="DQ930" t="s">
        <v>6000</v>
      </c>
      <c r="DR930" s="16" t="s">
        <v>290</v>
      </c>
    </row>
    <row r="931" spans="1:122" x14ac:dyDescent="0.35">
      <c r="A931" s="156" t="s">
        <v>993</v>
      </c>
      <c r="B931" s="11">
        <v>4</v>
      </c>
      <c r="C931" s="11">
        <v>5</v>
      </c>
      <c r="D931" t="s">
        <v>301</v>
      </c>
      <c r="E931" s="21" t="s">
        <v>290</v>
      </c>
      <c r="F931" s="11">
        <v>4.5</v>
      </c>
      <c r="G931" s="12">
        <v>4.3339999999999996</v>
      </c>
      <c r="H931" s="11">
        <v>8.3000000000000004E-2</v>
      </c>
      <c r="I931" t="s">
        <v>290</v>
      </c>
      <c r="J931" s="11">
        <v>5</v>
      </c>
      <c r="K931" s="21" t="s">
        <v>290</v>
      </c>
      <c r="L931" s="11" t="s">
        <v>301</v>
      </c>
      <c r="M931" t="s">
        <v>290</v>
      </c>
      <c r="N931" s="159" t="s">
        <v>290</v>
      </c>
      <c r="P931" s="18" t="s">
        <v>290</v>
      </c>
      <c r="Q931" s="18" t="s">
        <v>290</v>
      </c>
      <c r="S931" t="s">
        <v>290</v>
      </c>
      <c r="T931" t="s">
        <v>290</v>
      </c>
      <c r="V931" t="s">
        <v>290</v>
      </c>
      <c r="X931" s="156" t="s">
        <v>993</v>
      </c>
      <c r="Y931" s="11">
        <v>4</v>
      </c>
      <c r="Z931" s="11">
        <v>5</v>
      </c>
      <c r="AA931" t="s">
        <v>301</v>
      </c>
      <c r="AB931" s="21" t="s">
        <v>290</v>
      </c>
      <c r="AC931" s="11">
        <v>4.5</v>
      </c>
      <c r="AD931" s="12">
        <v>4.3339999999999996</v>
      </c>
      <c r="AE931" s="11">
        <v>8.3000000000000004E-2</v>
      </c>
      <c r="AF931" t="s">
        <v>290</v>
      </c>
      <c r="AG931" s="11">
        <v>5</v>
      </c>
      <c r="AH931" s="21" t="s">
        <v>290</v>
      </c>
      <c r="AI931" s="11" t="s">
        <v>301</v>
      </c>
      <c r="AJ931" t="s">
        <v>290</v>
      </c>
      <c r="AK931" s="159" t="s">
        <v>290</v>
      </c>
      <c r="CO931" t="s">
        <v>4749</v>
      </c>
      <c r="CP931">
        <v>3</v>
      </c>
      <c r="CR931" t="s">
        <v>6132</v>
      </c>
      <c r="CS931" s="16" t="s">
        <v>290</v>
      </c>
      <c r="CT931" s="14">
        <v>900</v>
      </c>
      <c r="CU931" s="14">
        <v>16</v>
      </c>
      <c r="CV931" s="98">
        <v>14</v>
      </c>
      <c r="CW931" s="98" t="s">
        <v>301</v>
      </c>
      <c r="CX931" s="103">
        <v>16</v>
      </c>
      <c r="CY931" s="11">
        <v>20</v>
      </c>
      <c r="CZ931" s="42">
        <v>2</v>
      </c>
      <c r="DA931" s="107">
        <v>900</v>
      </c>
      <c r="DB931" s="18">
        <v>27.75</v>
      </c>
      <c r="DC931" s="18">
        <v>3.5</v>
      </c>
      <c r="DD931" s="18">
        <v>18.5</v>
      </c>
      <c r="DE931" s="11">
        <v>1.625</v>
      </c>
      <c r="DF931" s="11">
        <v>20</v>
      </c>
      <c r="DG931" s="11">
        <v>1.75</v>
      </c>
      <c r="DH931" s="11">
        <v>24.25</v>
      </c>
      <c r="DI931" s="42">
        <v>18</v>
      </c>
      <c r="DJ931" s="11" t="s">
        <v>174</v>
      </c>
      <c r="DK931" s="43" t="s">
        <v>5296</v>
      </c>
      <c r="DL931" s="90" t="s">
        <v>3796</v>
      </c>
      <c r="DM931" s="18">
        <v>0</v>
      </c>
      <c r="DN931" s="18" t="s">
        <v>6001</v>
      </c>
      <c r="DO931" t="s">
        <v>5108</v>
      </c>
      <c r="DP931">
        <v>16776960</v>
      </c>
      <c r="DQ931" t="s">
        <v>6000</v>
      </c>
      <c r="DR931" s="16" t="s">
        <v>290</v>
      </c>
    </row>
    <row r="932" spans="1:122" x14ac:dyDescent="0.35">
      <c r="A932" s="156" t="s">
        <v>994</v>
      </c>
      <c r="B932" s="11">
        <v>4</v>
      </c>
      <c r="C932" s="11">
        <v>10</v>
      </c>
      <c r="D932" t="s">
        <v>301</v>
      </c>
      <c r="E932" s="21" t="s">
        <v>290</v>
      </c>
      <c r="F932" s="11">
        <v>4.5</v>
      </c>
      <c r="G932" s="12">
        <v>4.26</v>
      </c>
      <c r="H932" s="11">
        <v>0.12</v>
      </c>
      <c r="I932" t="s">
        <v>290</v>
      </c>
      <c r="J932" s="11">
        <v>10</v>
      </c>
      <c r="K932" s="21" t="s">
        <v>290</v>
      </c>
      <c r="L932" s="11" t="s">
        <v>301</v>
      </c>
      <c r="M932" t="s">
        <v>290</v>
      </c>
      <c r="N932" s="159" t="s">
        <v>290</v>
      </c>
      <c r="P932" s="18" t="s">
        <v>290</v>
      </c>
      <c r="Q932" s="18" t="s">
        <v>290</v>
      </c>
      <c r="S932" t="s">
        <v>290</v>
      </c>
      <c r="T932" t="s">
        <v>290</v>
      </c>
      <c r="V932" t="s">
        <v>290</v>
      </c>
      <c r="X932" s="156" t="s">
        <v>994</v>
      </c>
      <c r="Y932" s="11">
        <v>4</v>
      </c>
      <c r="Z932" s="11">
        <v>10</v>
      </c>
      <c r="AA932" t="s">
        <v>301</v>
      </c>
      <c r="AB932" s="21" t="s">
        <v>290</v>
      </c>
      <c r="AC932" s="11">
        <v>4.5</v>
      </c>
      <c r="AD932" s="12">
        <v>4.26</v>
      </c>
      <c r="AE932" s="11">
        <v>0.12</v>
      </c>
      <c r="AF932" t="s">
        <v>290</v>
      </c>
      <c r="AG932" s="11">
        <v>10</v>
      </c>
      <c r="AH932" s="21" t="s">
        <v>290</v>
      </c>
      <c r="AI932" s="11" t="s">
        <v>301</v>
      </c>
      <c r="AJ932" t="s">
        <v>290</v>
      </c>
      <c r="AK932" s="159" t="s">
        <v>290</v>
      </c>
      <c r="CO932" t="s">
        <v>4750</v>
      </c>
      <c r="CP932">
        <v>3</v>
      </c>
      <c r="CR932" t="s">
        <v>6133</v>
      </c>
      <c r="CS932" s="16" t="s">
        <v>290</v>
      </c>
      <c r="CT932" s="14">
        <v>900</v>
      </c>
      <c r="CU932" s="14">
        <v>16</v>
      </c>
      <c r="CV932" s="98">
        <v>16</v>
      </c>
      <c r="CW932" s="98" t="s">
        <v>301</v>
      </c>
      <c r="CX932" s="103">
        <v>16</v>
      </c>
      <c r="CY932" s="11">
        <v>20</v>
      </c>
      <c r="CZ932" s="42">
        <v>2</v>
      </c>
      <c r="DA932" s="107">
        <v>900</v>
      </c>
      <c r="DB932" s="18">
        <v>27.75</v>
      </c>
      <c r="DC932" s="18">
        <v>3.5</v>
      </c>
      <c r="DD932" s="18">
        <v>18.5</v>
      </c>
      <c r="DE932" s="11">
        <v>1.625</v>
      </c>
      <c r="DF932" s="11">
        <v>20</v>
      </c>
      <c r="DG932" s="11">
        <v>1.75</v>
      </c>
      <c r="DH932" s="11">
        <v>24.25</v>
      </c>
      <c r="DI932" s="42">
        <v>18</v>
      </c>
      <c r="DJ932" s="11" t="s">
        <v>174</v>
      </c>
      <c r="DK932" s="43" t="s">
        <v>5296</v>
      </c>
      <c r="DL932" s="90" t="s">
        <v>3796</v>
      </c>
      <c r="DM932" s="18">
        <v>0</v>
      </c>
      <c r="DN932" s="18" t="s">
        <v>6001</v>
      </c>
      <c r="DO932" t="s">
        <v>5108</v>
      </c>
      <c r="DP932">
        <v>16776960</v>
      </c>
      <c r="DQ932" t="s">
        <v>6000</v>
      </c>
      <c r="DR932" s="16" t="s">
        <v>290</v>
      </c>
    </row>
    <row r="933" spans="1:122" x14ac:dyDescent="0.35">
      <c r="A933" s="158" t="s">
        <v>995</v>
      </c>
      <c r="B933" s="11">
        <v>4</v>
      </c>
      <c r="C933">
        <v>40</v>
      </c>
      <c r="D933" t="s">
        <v>301</v>
      </c>
      <c r="E933" s="21" t="s">
        <v>290</v>
      </c>
      <c r="F933" s="11">
        <v>4.5</v>
      </c>
      <c r="G933" s="12">
        <v>4.0259999999999998</v>
      </c>
      <c r="H933" s="11">
        <v>0.23699999999999999</v>
      </c>
      <c r="I933" t="s">
        <v>290</v>
      </c>
      <c r="J933">
        <v>40</v>
      </c>
      <c r="K933" s="21" t="s">
        <v>290</v>
      </c>
      <c r="L933" s="1" t="s">
        <v>301</v>
      </c>
      <c r="M933" t="s">
        <v>290</v>
      </c>
      <c r="N933" s="159" t="s">
        <v>290</v>
      </c>
      <c r="P933" s="18" t="s">
        <v>290</v>
      </c>
      <c r="Q933" s="18" t="s">
        <v>290</v>
      </c>
      <c r="S933" t="s">
        <v>290</v>
      </c>
      <c r="T933" t="s">
        <v>290</v>
      </c>
      <c r="V933" t="s">
        <v>290</v>
      </c>
      <c r="X933" s="158" t="s">
        <v>995</v>
      </c>
      <c r="Y933" s="11">
        <v>4</v>
      </c>
      <c r="Z933">
        <v>40</v>
      </c>
      <c r="AA933" t="s">
        <v>301</v>
      </c>
      <c r="AB933" s="21" t="s">
        <v>290</v>
      </c>
      <c r="AC933" s="11">
        <v>4.5</v>
      </c>
      <c r="AD933" s="12">
        <v>4.0259999999999998</v>
      </c>
      <c r="AE933" s="11">
        <v>0.23699999999999999</v>
      </c>
      <c r="AF933" t="s">
        <v>290</v>
      </c>
      <c r="AG933">
        <v>40</v>
      </c>
      <c r="AH933" s="21" t="s">
        <v>290</v>
      </c>
      <c r="AI933" s="1" t="s">
        <v>301</v>
      </c>
      <c r="AJ933" t="s">
        <v>290</v>
      </c>
      <c r="AK933" s="159" t="s">
        <v>290</v>
      </c>
      <c r="CO933" t="s">
        <v>4751</v>
      </c>
      <c r="CP933">
        <v>3</v>
      </c>
      <c r="CR933" t="s">
        <v>6134</v>
      </c>
      <c r="CS933" s="16" t="s">
        <v>290</v>
      </c>
      <c r="CT933" s="14">
        <v>900</v>
      </c>
      <c r="CU933" s="14">
        <v>16</v>
      </c>
      <c r="CV933" s="98">
        <v>18</v>
      </c>
      <c r="CW933" s="98" t="s">
        <v>301</v>
      </c>
      <c r="CX933" s="103">
        <v>16</v>
      </c>
      <c r="CY933" s="11">
        <v>20</v>
      </c>
      <c r="CZ933" s="42">
        <v>2</v>
      </c>
      <c r="DA933" s="107">
        <v>900</v>
      </c>
      <c r="DB933" s="18">
        <v>27.75</v>
      </c>
      <c r="DC933" s="18">
        <v>3.5</v>
      </c>
      <c r="DD933" s="18">
        <v>18.5</v>
      </c>
      <c r="DE933" s="11">
        <v>1.625</v>
      </c>
      <c r="DF933" s="11">
        <v>20</v>
      </c>
      <c r="DG933" s="11">
        <v>1.75</v>
      </c>
      <c r="DH933" s="11">
        <v>24.25</v>
      </c>
      <c r="DI933" s="42">
        <v>18</v>
      </c>
      <c r="DJ933" s="11" t="s">
        <v>174</v>
      </c>
      <c r="DK933" s="43" t="s">
        <v>5296</v>
      </c>
      <c r="DL933" s="90" t="s">
        <v>3796</v>
      </c>
      <c r="DM933" s="18">
        <v>0</v>
      </c>
      <c r="DN933" s="18" t="s">
        <v>6001</v>
      </c>
      <c r="DO933" t="s">
        <v>5108</v>
      </c>
      <c r="DP933">
        <v>16776960</v>
      </c>
      <c r="DQ933" t="s">
        <v>6000</v>
      </c>
      <c r="DR933" s="16" t="s">
        <v>290</v>
      </c>
    </row>
    <row r="934" spans="1:122" x14ac:dyDescent="0.35">
      <c r="A934" s="158" t="s">
        <v>6781</v>
      </c>
      <c r="B934" s="11">
        <v>4</v>
      </c>
      <c r="C934" t="s">
        <v>6422</v>
      </c>
      <c r="D934" t="s">
        <v>301</v>
      </c>
      <c r="E934" s="21" t="s">
        <v>290</v>
      </c>
      <c r="F934" s="11">
        <v>4.5</v>
      </c>
      <c r="G934" s="12">
        <v>4.0259999999999998</v>
      </c>
      <c r="H934" s="11">
        <v>0.23699999999999999</v>
      </c>
      <c r="I934" t="s">
        <v>6422</v>
      </c>
      <c r="J934">
        <v>1</v>
      </c>
      <c r="K934" s="21" t="s">
        <v>290</v>
      </c>
      <c r="L934" s="1" t="s">
        <v>301</v>
      </c>
      <c r="M934" t="s">
        <v>290</v>
      </c>
      <c r="N934" s="159" t="s">
        <v>290</v>
      </c>
      <c r="P934" s="18" t="s">
        <v>290</v>
      </c>
      <c r="Q934" s="18" t="s">
        <v>290</v>
      </c>
      <c r="S934" t="s">
        <v>290</v>
      </c>
      <c r="T934" t="s">
        <v>290</v>
      </c>
      <c r="V934" t="s">
        <v>290</v>
      </c>
      <c r="X934" s="158" t="s">
        <v>6781</v>
      </c>
      <c r="Y934" s="11">
        <v>4</v>
      </c>
      <c r="Z934" t="s">
        <v>6422</v>
      </c>
      <c r="AA934" t="s">
        <v>301</v>
      </c>
      <c r="AB934" s="21" t="s">
        <v>290</v>
      </c>
      <c r="AC934" s="11">
        <v>4.5</v>
      </c>
      <c r="AD934" s="12">
        <v>4.0259999999999998</v>
      </c>
      <c r="AE934" s="11">
        <v>0.23699999999999999</v>
      </c>
      <c r="AF934" t="s">
        <v>6422</v>
      </c>
      <c r="AG934">
        <v>1</v>
      </c>
      <c r="AH934" s="21" t="s">
        <v>290</v>
      </c>
      <c r="AI934" s="1" t="s">
        <v>301</v>
      </c>
      <c r="AJ934" t="s">
        <v>290</v>
      </c>
      <c r="AK934" s="159" t="s">
        <v>290</v>
      </c>
      <c r="CO934" t="s">
        <v>4752</v>
      </c>
      <c r="CP934">
        <v>3</v>
      </c>
      <c r="CR934" t="s">
        <v>6135</v>
      </c>
      <c r="CS934" s="16" t="s">
        <v>290</v>
      </c>
      <c r="CT934" s="49">
        <v>900</v>
      </c>
      <c r="CU934" s="49">
        <v>16</v>
      </c>
      <c r="CV934" s="99">
        <v>20</v>
      </c>
      <c r="CW934" s="99" t="s">
        <v>301</v>
      </c>
      <c r="CX934" s="105">
        <v>16</v>
      </c>
      <c r="CY934" s="2">
        <v>20</v>
      </c>
      <c r="CZ934" s="50">
        <v>2</v>
      </c>
      <c r="DA934" s="107">
        <v>900</v>
      </c>
      <c r="DB934" s="51">
        <v>27.75</v>
      </c>
      <c r="DC934" s="51">
        <v>3.5</v>
      </c>
      <c r="DD934" s="51">
        <v>18.5</v>
      </c>
      <c r="DE934" s="2">
        <v>1.625</v>
      </c>
      <c r="DF934" s="2">
        <v>20</v>
      </c>
      <c r="DG934" s="2">
        <v>1.75</v>
      </c>
      <c r="DH934" s="2">
        <v>24.25</v>
      </c>
      <c r="DI934" s="50">
        <v>18</v>
      </c>
      <c r="DJ934" s="2" t="s">
        <v>174</v>
      </c>
      <c r="DK934" s="43" t="s">
        <v>5296</v>
      </c>
      <c r="DL934" s="90" t="s">
        <v>3796</v>
      </c>
      <c r="DM934" s="18">
        <v>0</v>
      </c>
      <c r="DN934" s="18" t="s">
        <v>6001</v>
      </c>
      <c r="DO934" t="s">
        <v>5108</v>
      </c>
      <c r="DP934">
        <v>16776960</v>
      </c>
      <c r="DQ934" t="s">
        <v>6000</v>
      </c>
      <c r="DR934" s="16" t="s">
        <v>290</v>
      </c>
    </row>
    <row r="935" spans="1:122" x14ac:dyDescent="0.35">
      <c r="A935" s="158" t="s">
        <v>996</v>
      </c>
      <c r="B935" s="11">
        <v>4</v>
      </c>
      <c r="C935">
        <v>60</v>
      </c>
      <c r="D935" t="s">
        <v>301</v>
      </c>
      <c r="E935" s="21" t="s">
        <v>290</v>
      </c>
      <c r="F935" s="11">
        <v>4.5</v>
      </c>
      <c r="G935" s="12">
        <v>3.9379999999999997</v>
      </c>
      <c r="H935" s="11">
        <v>0.28100000000000003</v>
      </c>
      <c r="I935" t="s">
        <v>290</v>
      </c>
      <c r="J935">
        <v>60</v>
      </c>
      <c r="K935" s="21" t="s">
        <v>290</v>
      </c>
      <c r="L935" s="1" t="s">
        <v>301</v>
      </c>
      <c r="M935" t="s">
        <v>290</v>
      </c>
      <c r="N935" s="159" t="s">
        <v>290</v>
      </c>
      <c r="P935" s="18" t="s">
        <v>290</v>
      </c>
      <c r="Q935" s="18" t="s">
        <v>290</v>
      </c>
      <c r="S935" t="s">
        <v>290</v>
      </c>
      <c r="T935" t="s">
        <v>290</v>
      </c>
      <c r="V935" t="s">
        <v>290</v>
      </c>
      <c r="X935" s="158" t="s">
        <v>996</v>
      </c>
      <c r="Y935" s="11">
        <v>4</v>
      </c>
      <c r="Z935">
        <v>60</v>
      </c>
      <c r="AA935" t="s">
        <v>301</v>
      </c>
      <c r="AB935" s="21" t="s">
        <v>290</v>
      </c>
      <c r="AC935" s="11">
        <v>4.5</v>
      </c>
      <c r="AD935" s="12">
        <v>3.9379999999999997</v>
      </c>
      <c r="AE935" s="11">
        <v>0.28100000000000003</v>
      </c>
      <c r="AF935" t="s">
        <v>290</v>
      </c>
      <c r="AG935">
        <v>60</v>
      </c>
      <c r="AH935" s="21" t="s">
        <v>290</v>
      </c>
      <c r="AI935" s="1" t="s">
        <v>301</v>
      </c>
      <c r="AJ935" t="s">
        <v>290</v>
      </c>
      <c r="AK935" s="159" t="s">
        <v>290</v>
      </c>
      <c r="CO935" t="s">
        <v>4753</v>
      </c>
      <c r="CP935">
        <v>3</v>
      </c>
      <c r="CR935" t="s">
        <v>6136</v>
      </c>
      <c r="CS935" s="16" t="s">
        <v>290</v>
      </c>
      <c r="CT935" s="14">
        <v>900</v>
      </c>
      <c r="CU935" s="14">
        <v>18</v>
      </c>
      <c r="CV935" s="11">
        <v>12</v>
      </c>
      <c r="CW935" s="11" t="s">
        <v>301</v>
      </c>
      <c r="CX935" s="103">
        <v>18</v>
      </c>
      <c r="CY935" s="11">
        <v>22.25</v>
      </c>
      <c r="CZ935" s="42">
        <v>2.125</v>
      </c>
      <c r="DA935" s="107">
        <v>900</v>
      </c>
      <c r="DB935" s="18">
        <v>31</v>
      </c>
      <c r="DC935" s="18">
        <v>4</v>
      </c>
      <c r="DD935" s="18">
        <v>21</v>
      </c>
      <c r="DE935" s="11">
        <v>1.875</v>
      </c>
      <c r="DF935" s="11">
        <v>20</v>
      </c>
      <c r="DG935" s="11">
        <v>2</v>
      </c>
      <c r="DH935" s="11">
        <v>27</v>
      </c>
      <c r="DI935" s="42">
        <v>18</v>
      </c>
      <c r="DJ935" s="11">
        <v>949</v>
      </c>
      <c r="DK935" s="43" t="s">
        <v>5302</v>
      </c>
      <c r="DL935" s="90" t="s">
        <v>3796</v>
      </c>
      <c r="DM935" s="18">
        <v>0</v>
      </c>
      <c r="DN935" s="18" t="s">
        <v>6001</v>
      </c>
      <c r="DO935" t="s">
        <v>5111</v>
      </c>
      <c r="DP935">
        <v>16711935</v>
      </c>
      <c r="DQ935" t="s">
        <v>6000</v>
      </c>
      <c r="DR935" s="16" t="s">
        <v>290</v>
      </c>
    </row>
    <row r="936" spans="1:122" x14ac:dyDescent="0.35">
      <c r="A936" s="158" t="s">
        <v>997</v>
      </c>
      <c r="B936" s="11">
        <v>4</v>
      </c>
      <c r="C936">
        <v>80</v>
      </c>
      <c r="D936" t="s">
        <v>301</v>
      </c>
      <c r="E936" s="21" t="s">
        <v>290</v>
      </c>
      <c r="F936" s="11">
        <v>4.5</v>
      </c>
      <c r="G936" s="12">
        <v>3.8260000000000001</v>
      </c>
      <c r="H936" s="11">
        <v>0.33700000000000002</v>
      </c>
      <c r="I936" t="s">
        <v>290</v>
      </c>
      <c r="J936">
        <v>80</v>
      </c>
      <c r="K936" s="21" t="s">
        <v>290</v>
      </c>
      <c r="L936" s="1" t="s">
        <v>301</v>
      </c>
      <c r="M936" t="s">
        <v>290</v>
      </c>
      <c r="N936" s="159" t="s">
        <v>290</v>
      </c>
      <c r="P936" s="18" t="s">
        <v>290</v>
      </c>
      <c r="Q936" s="18" t="s">
        <v>290</v>
      </c>
      <c r="S936" t="s">
        <v>290</v>
      </c>
      <c r="T936" t="s">
        <v>290</v>
      </c>
      <c r="V936" t="s">
        <v>290</v>
      </c>
      <c r="X936" s="158" t="s">
        <v>997</v>
      </c>
      <c r="Y936" s="11">
        <v>4</v>
      </c>
      <c r="Z936">
        <v>80</v>
      </c>
      <c r="AA936" t="s">
        <v>301</v>
      </c>
      <c r="AB936" s="21" t="s">
        <v>290</v>
      </c>
      <c r="AC936" s="11">
        <v>4.5</v>
      </c>
      <c r="AD936" s="12">
        <v>3.8260000000000001</v>
      </c>
      <c r="AE936" s="11">
        <v>0.33700000000000002</v>
      </c>
      <c r="AF936" t="s">
        <v>290</v>
      </c>
      <c r="AG936">
        <v>80</v>
      </c>
      <c r="AH936" s="21" t="s">
        <v>290</v>
      </c>
      <c r="AI936" s="1" t="s">
        <v>301</v>
      </c>
      <c r="AJ936" t="s">
        <v>290</v>
      </c>
      <c r="AK936" s="159" t="s">
        <v>290</v>
      </c>
      <c r="CO936" t="s">
        <v>4754</v>
      </c>
      <c r="CP936">
        <v>3</v>
      </c>
      <c r="CR936" t="s">
        <v>6137</v>
      </c>
      <c r="CS936" s="16" t="s">
        <v>290</v>
      </c>
      <c r="CT936" s="14">
        <v>900</v>
      </c>
      <c r="CU936" s="14">
        <v>18</v>
      </c>
      <c r="CV936" s="98">
        <v>14</v>
      </c>
      <c r="CW936" s="98" t="s">
        <v>301</v>
      </c>
      <c r="CX936" s="103">
        <v>18</v>
      </c>
      <c r="CY936" s="11">
        <v>22.25</v>
      </c>
      <c r="CZ936" s="42">
        <v>2.125</v>
      </c>
      <c r="DA936" s="107">
        <v>900</v>
      </c>
      <c r="DB936" s="18">
        <v>31</v>
      </c>
      <c r="DC936" s="18">
        <v>4</v>
      </c>
      <c r="DD936" s="18">
        <v>21</v>
      </c>
      <c r="DE936" s="11">
        <v>1.875</v>
      </c>
      <c r="DF936" s="11">
        <v>20</v>
      </c>
      <c r="DG936" s="11">
        <v>2</v>
      </c>
      <c r="DH936" s="11">
        <v>27</v>
      </c>
      <c r="DI936" s="42">
        <v>18</v>
      </c>
      <c r="DJ936" s="11" t="s">
        <v>174</v>
      </c>
      <c r="DK936" s="43" t="s">
        <v>5302</v>
      </c>
      <c r="DL936" s="90" t="s">
        <v>3796</v>
      </c>
      <c r="DM936" s="18">
        <v>0</v>
      </c>
      <c r="DN936" s="18" t="s">
        <v>6001</v>
      </c>
      <c r="DO936" t="s">
        <v>5111</v>
      </c>
      <c r="DP936">
        <v>16711935</v>
      </c>
      <c r="DQ936" t="s">
        <v>6000</v>
      </c>
      <c r="DR936" s="16" t="s">
        <v>290</v>
      </c>
    </row>
    <row r="937" spans="1:122" x14ac:dyDescent="0.35">
      <c r="A937" s="158" t="s">
        <v>998</v>
      </c>
      <c r="B937" s="11">
        <v>4</v>
      </c>
      <c r="C937">
        <v>120</v>
      </c>
      <c r="D937" t="s">
        <v>301</v>
      </c>
      <c r="E937" s="21" t="s">
        <v>290</v>
      </c>
      <c r="F937" s="11">
        <v>4.5</v>
      </c>
      <c r="G937" s="12">
        <v>3.6259999999999999</v>
      </c>
      <c r="H937" s="11">
        <v>0.437</v>
      </c>
      <c r="I937" t="s">
        <v>290</v>
      </c>
      <c r="J937">
        <v>120</v>
      </c>
      <c r="K937" s="21" t="s">
        <v>290</v>
      </c>
      <c r="L937" s="1" t="s">
        <v>301</v>
      </c>
      <c r="M937" t="s">
        <v>290</v>
      </c>
      <c r="N937" s="159" t="s">
        <v>290</v>
      </c>
      <c r="P937" s="18" t="s">
        <v>290</v>
      </c>
      <c r="Q937" s="18" t="s">
        <v>290</v>
      </c>
      <c r="S937" t="s">
        <v>290</v>
      </c>
      <c r="T937" t="s">
        <v>290</v>
      </c>
      <c r="V937" t="s">
        <v>290</v>
      </c>
      <c r="X937" s="158" t="s">
        <v>998</v>
      </c>
      <c r="Y937" s="11">
        <v>4</v>
      </c>
      <c r="Z937">
        <v>120</v>
      </c>
      <c r="AA937" t="s">
        <v>301</v>
      </c>
      <c r="AB937" s="21" t="s">
        <v>290</v>
      </c>
      <c r="AC937" s="11">
        <v>4.5</v>
      </c>
      <c r="AD937" s="12">
        <v>3.6259999999999999</v>
      </c>
      <c r="AE937" s="11">
        <v>0.437</v>
      </c>
      <c r="AF937" t="s">
        <v>290</v>
      </c>
      <c r="AG937">
        <v>120</v>
      </c>
      <c r="AH937" s="21" t="s">
        <v>290</v>
      </c>
      <c r="AI937" s="1" t="s">
        <v>301</v>
      </c>
      <c r="AJ937" t="s">
        <v>290</v>
      </c>
      <c r="AK937" s="159" t="s">
        <v>290</v>
      </c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51"/>
      <c r="CO937" t="s">
        <v>4755</v>
      </c>
      <c r="CP937">
        <v>3.13</v>
      </c>
      <c r="CR937" t="s">
        <v>6138</v>
      </c>
      <c r="CS937" s="16" t="s">
        <v>290</v>
      </c>
      <c r="CT937" s="14">
        <v>900</v>
      </c>
      <c r="CU937" s="14">
        <v>18</v>
      </c>
      <c r="CV937" s="98">
        <v>16</v>
      </c>
      <c r="CW937" s="98" t="s">
        <v>301</v>
      </c>
      <c r="CX937" s="103">
        <v>18</v>
      </c>
      <c r="CY937" s="11">
        <v>22.25</v>
      </c>
      <c r="CZ937" s="42">
        <v>2.125</v>
      </c>
      <c r="DA937" s="107">
        <v>900</v>
      </c>
      <c r="DB937" s="18">
        <v>31</v>
      </c>
      <c r="DC937" s="18">
        <v>4</v>
      </c>
      <c r="DD937" s="18">
        <v>21</v>
      </c>
      <c r="DE937" s="11">
        <v>1.875</v>
      </c>
      <c r="DF937" s="11">
        <v>20</v>
      </c>
      <c r="DG937" s="11">
        <v>2</v>
      </c>
      <c r="DH937" s="11">
        <v>27</v>
      </c>
      <c r="DI937" s="42">
        <v>18</v>
      </c>
      <c r="DJ937" s="11" t="s">
        <v>174</v>
      </c>
      <c r="DK937" s="43" t="s">
        <v>5302</v>
      </c>
      <c r="DL937" s="90" t="s">
        <v>3796</v>
      </c>
      <c r="DM937" s="18">
        <v>0</v>
      </c>
      <c r="DN937" s="18" t="s">
        <v>6001</v>
      </c>
      <c r="DO937" t="s">
        <v>5111</v>
      </c>
      <c r="DP937">
        <v>16711935</v>
      </c>
      <c r="DQ937" t="s">
        <v>6000</v>
      </c>
      <c r="DR937" s="16" t="s">
        <v>290</v>
      </c>
    </row>
    <row r="938" spans="1:122" x14ac:dyDescent="0.35">
      <c r="A938" s="158" t="s">
        <v>999</v>
      </c>
      <c r="B938" s="11">
        <v>4</v>
      </c>
      <c r="C938" s="11">
        <v>160</v>
      </c>
      <c r="D938" t="s">
        <v>301</v>
      </c>
      <c r="E938" s="21" t="s">
        <v>290</v>
      </c>
      <c r="F938" s="11">
        <v>4.5</v>
      </c>
      <c r="G938" s="12">
        <v>3.4379999999999997</v>
      </c>
      <c r="H938" s="11">
        <v>0.53100000000000003</v>
      </c>
      <c r="I938" t="s">
        <v>290</v>
      </c>
      <c r="J938" s="11">
        <v>160</v>
      </c>
      <c r="K938" s="21" t="s">
        <v>290</v>
      </c>
      <c r="L938" s="1" t="s">
        <v>301</v>
      </c>
      <c r="M938" t="s">
        <v>290</v>
      </c>
      <c r="N938" s="159" t="s">
        <v>290</v>
      </c>
      <c r="P938" s="18" t="s">
        <v>290</v>
      </c>
      <c r="Q938" s="18" t="s">
        <v>290</v>
      </c>
      <c r="S938" t="s">
        <v>290</v>
      </c>
      <c r="T938" t="s">
        <v>290</v>
      </c>
      <c r="V938" t="s">
        <v>290</v>
      </c>
      <c r="X938" s="158" t="s">
        <v>999</v>
      </c>
      <c r="Y938" s="11">
        <v>4</v>
      </c>
      <c r="Z938" s="11">
        <v>160</v>
      </c>
      <c r="AA938" t="s">
        <v>301</v>
      </c>
      <c r="AB938" s="21" t="s">
        <v>290</v>
      </c>
      <c r="AC938" s="11">
        <v>4.5</v>
      </c>
      <c r="AD938" s="12">
        <v>3.4379999999999997</v>
      </c>
      <c r="AE938" s="11">
        <v>0.53100000000000003</v>
      </c>
      <c r="AF938" t="s">
        <v>290</v>
      </c>
      <c r="AG938" s="11">
        <v>160</v>
      </c>
      <c r="AH938" s="21" t="s">
        <v>290</v>
      </c>
      <c r="AI938" s="1" t="s">
        <v>301</v>
      </c>
      <c r="AJ938" t="s">
        <v>290</v>
      </c>
      <c r="AK938" s="159" t="s">
        <v>290</v>
      </c>
      <c r="CC938" s="4"/>
      <c r="CD938" s="51"/>
      <c r="CE938" s="51"/>
      <c r="CF938" s="51"/>
      <c r="CG938" s="51"/>
      <c r="CH938" s="51"/>
      <c r="CI938" s="51"/>
      <c r="CJ938" s="51"/>
      <c r="CK938" s="51"/>
      <c r="CO938" t="s">
        <v>4756</v>
      </c>
      <c r="CP938">
        <v>3.13</v>
      </c>
      <c r="CR938" t="s">
        <v>6139</v>
      </c>
      <c r="CS938" s="16" t="s">
        <v>290</v>
      </c>
      <c r="CT938" s="14">
        <v>900</v>
      </c>
      <c r="CU938" s="14">
        <v>18</v>
      </c>
      <c r="CV938" s="98">
        <v>18</v>
      </c>
      <c r="CW938" s="98" t="s">
        <v>301</v>
      </c>
      <c r="CX938" s="103">
        <v>18</v>
      </c>
      <c r="CY938" s="11">
        <v>22.25</v>
      </c>
      <c r="CZ938" s="42">
        <v>2.125</v>
      </c>
      <c r="DA938" s="107">
        <v>900</v>
      </c>
      <c r="DB938" s="18">
        <v>31</v>
      </c>
      <c r="DC938" s="18">
        <v>4</v>
      </c>
      <c r="DD938" s="18">
        <v>21</v>
      </c>
      <c r="DE938" s="11">
        <v>1.875</v>
      </c>
      <c r="DF938" s="11">
        <v>20</v>
      </c>
      <c r="DG938" s="11">
        <v>2</v>
      </c>
      <c r="DH938" s="11">
        <v>27</v>
      </c>
      <c r="DI938" s="42">
        <v>18</v>
      </c>
      <c r="DJ938" s="11" t="s">
        <v>174</v>
      </c>
      <c r="DK938" s="43" t="s">
        <v>5302</v>
      </c>
      <c r="DL938" s="90" t="s">
        <v>3796</v>
      </c>
      <c r="DM938" s="18">
        <v>0</v>
      </c>
      <c r="DN938" s="18" t="s">
        <v>6001</v>
      </c>
      <c r="DO938" t="s">
        <v>5111</v>
      </c>
      <c r="DP938">
        <v>16711935</v>
      </c>
      <c r="DQ938" t="s">
        <v>6000</v>
      </c>
      <c r="DR938" s="16" t="s">
        <v>290</v>
      </c>
    </row>
    <row r="939" spans="1:122" x14ac:dyDescent="0.35">
      <c r="A939" s="158" t="s">
        <v>1000</v>
      </c>
      <c r="B939" s="11">
        <v>4</v>
      </c>
      <c r="C939" s="11" t="s">
        <v>272</v>
      </c>
      <c r="D939" t="s">
        <v>301</v>
      </c>
      <c r="E939" s="21" t="s">
        <v>290</v>
      </c>
      <c r="F939" s="11">
        <v>4.5</v>
      </c>
      <c r="G939" s="12">
        <v>3.8260000000000001</v>
      </c>
      <c r="H939" s="11">
        <v>0.33700000000000002</v>
      </c>
      <c r="I939" t="s">
        <v>272</v>
      </c>
      <c r="J939" s="11">
        <v>2</v>
      </c>
      <c r="K939" s="21" t="s">
        <v>290</v>
      </c>
      <c r="L939" s="1" t="s">
        <v>301</v>
      </c>
      <c r="M939" t="s">
        <v>290</v>
      </c>
      <c r="N939" s="159" t="s">
        <v>290</v>
      </c>
      <c r="P939" s="18" t="s">
        <v>290</v>
      </c>
      <c r="Q939" s="18" t="s">
        <v>290</v>
      </c>
      <c r="S939" t="s">
        <v>290</v>
      </c>
      <c r="T939" t="s">
        <v>290</v>
      </c>
      <c r="V939" t="s">
        <v>290</v>
      </c>
      <c r="X939" s="158" t="s">
        <v>1000</v>
      </c>
      <c r="Y939" s="11">
        <v>4</v>
      </c>
      <c r="Z939" s="11" t="s">
        <v>272</v>
      </c>
      <c r="AA939" t="s">
        <v>301</v>
      </c>
      <c r="AB939" s="21" t="s">
        <v>290</v>
      </c>
      <c r="AC939" s="11">
        <v>4.5</v>
      </c>
      <c r="AD939" s="12">
        <v>3.8260000000000001</v>
      </c>
      <c r="AE939" s="11">
        <v>0.33700000000000002</v>
      </c>
      <c r="AF939" t="s">
        <v>272</v>
      </c>
      <c r="AG939" s="11">
        <v>2</v>
      </c>
      <c r="AH939" s="21" t="s">
        <v>290</v>
      </c>
      <c r="AI939" s="1" t="s">
        <v>301</v>
      </c>
      <c r="AJ939" t="s">
        <v>290</v>
      </c>
      <c r="AK939" s="159" t="s">
        <v>290</v>
      </c>
      <c r="CO939" t="s">
        <v>4757</v>
      </c>
      <c r="CP939">
        <v>3.13</v>
      </c>
      <c r="CR939" t="s">
        <v>6140</v>
      </c>
      <c r="CS939" s="16" t="s">
        <v>290</v>
      </c>
      <c r="CT939" s="49">
        <v>900</v>
      </c>
      <c r="CU939" s="49">
        <v>18</v>
      </c>
      <c r="CV939" s="99">
        <v>20</v>
      </c>
      <c r="CW939" s="99" t="s">
        <v>301</v>
      </c>
      <c r="CX939" s="105">
        <v>18</v>
      </c>
      <c r="CY939" s="2">
        <v>22.25</v>
      </c>
      <c r="CZ939" s="50">
        <v>2.125</v>
      </c>
      <c r="DA939" s="107">
        <v>900</v>
      </c>
      <c r="DB939" s="51">
        <v>31</v>
      </c>
      <c r="DC939" s="51">
        <v>4</v>
      </c>
      <c r="DD939" s="51">
        <v>21</v>
      </c>
      <c r="DE939" s="2">
        <v>1.875</v>
      </c>
      <c r="DF939" s="2">
        <v>20</v>
      </c>
      <c r="DG939" s="2">
        <v>2</v>
      </c>
      <c r="DH939" s="2">
        <v>27</v>
      </c>
      <c r="DI939" s="50">
        <v>18</v>
      </c>
      <c r="DJ939" s="2" t="s">
        <v>174</v>
      </c>
      <c r="DK939" s="43" t="s">
        <v>5302</v>
      </c>
      <c r="DL939" s="90" t="s">
        <v>3796</v>
      </c>
      <c r="DM939" s="18">
        <v>0</v>
      </c>
      <c r="DN939" s="18" t="s">
        <v>6001</v>
      </c>
      <c r="DO939" t="s">
        <v>5111</v>
      </c>
      <c r="DP939">
        <v>16711935</v>
      </c>
      <c r="DQ939" t="s">
        <v>6000</v>
      </c>
      <c r="DR939" s="16" t="s">
        <v>290</v>
      </c>
    </row>
    <row r="940" spans="1:122" x14ac:dyDescent="0.35">
      <c r="A940" s="160" t="s">
        <v>1001</v>
      </c>
      <c r="B940" s="2">
        <v>4</v>
      </c>
      <c r="C940" s="4" t="s">
        <v>273</v>
      </c>
      <c r="D940" s="4" t="s">
        <v>301</v>
      </c>
      <c r="E940" s="23" t="s">
        <v>290</v>
      </c>
      <c r="F940" s="2">
        <v>4.5</v>
      </c>
      <c r="G940" s="3">
        <v>3.1520000000000001</v>
      </c>
      <c r="H940" s="2">
        <v>0.67400000000000004</v>
      </c>
      <c r="I940" s="2" t="s">
        <v>273</v>
      </c>
      <c r="J940" s="4">
        <v>4</v>
      </c>
      <c r="K940" s="23" t="s">
        <v>290</v>
      </c>
      <c r="L940" s="6" t="s">
        <v>301</v>
      </c>
      <c r="M940" s="4" t="s">
        <v>290</v>
      </c>
      <c r="N940" s="161" t="s">
        <v>290</v>
      </c>
      <c r="P940" s="18" t="s">
        <v>290</v>
      </c>
      <c r="Q940" s="18" t="s">
        <v>290</v>
      </c>
      <c r="S940" t="s">
        <v>290</v>
      </c>
      <c r="T940" t="s">
        <v>290</v>
      </c>
      <c r="V940" t="s">
        <v>290</v>
      </c>
      <c r="X940" s="160" t="s">
        <v>1001</v>
      </c>
      <c r="Y940" s="2">
        <v>4</v>
      </c>
      <c r="Z940" s="4" t="s">
        <v>273</v>
      </c>
      <c r="AA940" s="4" t="s">
        <v>301</v>
      </c>
      <c r="AB940" s="23" t="s">
        <v>290</v>
      </c>
      <c r="AC940" s="2">
        <v>4.5</v>
      </c>
      <c r="AD940" s="3">
        <v>3.1520000000000001</v>
      </c>
      <c r="AE940" s="2">
        <v>0.67400000000000004</v>
      </c>
      <c r="AF940" s="2" t="s">
        <v>273</v>
      </c>
      <c r="AG940" s="4">
        <v>4</v>
      </c>
      <c r="AH940" s="23" t="s">
        <v>290</v>
      </c>
      <c r="AI940" s="6" t="s">
        <v>301</v>
      </c>
      <c r="AJ940" s="4" t="s">
        <v>290</v>
      </c>
      <c r="AK940" s="161" t="s">
        <v>290</v>
      </c>
      <c r="CO940" t="s">
        <v>4758</v>
      </c>
      <c r="CP940">
        <v>3.13</v>
      </c>
      <c r="CR940" t="s">
        <v>6141</v>
      </c>
      <c r="CS940" s="16" t="s">
        <v>290</v>
      </c>
      <c r="CT940" s="14">
        <v>900</v>
      </c>
      <c r="CU940" s="14">
        <v>20</v>
      </c>
      <c r="CV940" s="11">
        <v>12</v>
      </c>
      <c r="CW940" s="11" t="s">
        <v>301</v>
      </c>
      <c r="CX940" s="103">
        <v>20</v>
      </c>
      <c r="CY940" s="11">
        <v>24.5</v>
      </c>
      <c r="CZ940" s="42">
        <v>2.25</v>
      </c>
      <c r="DA940" s="107">
        <v>900</v>
      </c>
      <c r="DB940" s="18">
        <v>33.75</v>
      </c>
      <c r="DC940" s="18">
        <v>4.25</v>
      </c>
      <c r="DD940" s="18">
        <v>23</v>
      </c>
      <c r="DE940" s="11">
        <v>2</v>
      </c>
      <c r="DF940" s="11">
        <v>20</v>
      </c>
      <c r="DG940" s="11">
        <v>2.125</v>
      </c>
      <c r="DH940" s="11">
        <v>29.5</v>
      </c>
      <c r="DI940" s="42">
        <v>18</v>
      </c>
      <c r="DJ940" s="11">
        <v>1040</v>
      </c>
      <c r="DK940" s="43" t="s">
        <v>5308</v>
      </c>
      <c r="DL940" s="90" t="s">
        <v>3796</v>
      </c>
      <c r="DM940" s="18">
        <v>0</v>
      </c>
      <c r="DN940" s="18" t="s">
        <v>6001</v>
      </c>
      <c r="DO940" t="s">
        <v>5114</v>
      </c>
      <c r="DP940">
        <v>16744703</v>
      </c>
      <c r="DQ940" t="s">
        <v>6000</v>
      </c>
      <c r="DR940" s="16" t="s">
        <v>290</v>
      </c>
    </row>
    <row r="941" spans="1:122" x14ac:dyDescent="0.35">
      <c r="A941" s="158" t="s">
        <v>6782</v>
      </c>
      <c r="B941" s="11">
        <v>4.5</v>
      </c>
      <c r="C941" t="s">
        <v>6422</v>
      </c>
      <c r="D941" t="s">
        <v>301</v>
      </c>
      <c r="E941" s="24" t="s">
        <v>290</v>
      </c>
      <c r="F941" s="11">
        <v>5</v>
      </c>
      <c r="G941" s="12">
        <v>4.5060000000000002</v>
      </c>
      <c r="H941" s="11">
        <v>0.247</v>
      </c>
      <c r="I941" s="11" t="s">
        <v>6422</v>
      </c>
      <c r="J941" s="11">
        <v>1</v>
      </c>
      <c r="K941" s="24"/>
      <c r="L941" s="1" t="s">
        <v>301</v>
      </c>
      <c r="N941" s="159"/>
      <c r="P941" s="18" t="s">
        <v>290</v>
      </c>
      <c r="Q941" s="18" t="s">
        <v>290</v>
      </c>
      <c r="S941" t="s">
        <v>290</v>
      </c>
      <c r="T941" t="s">
        <v>290</v>
      </c>
      <c r="V941" t="s">
        <v>290</v>
      </c>
      <c r="X941" s="158" t="s">
        <v>6782</v>
      </c>
      <c r="Y941" s="11">
        <v>4.5</v>
      </c>
      <c r="Z941" t="s">
        <v>6422</v>
      </c>
      <c r="AA941" t="s">
        <v>301</v>
      </c>
      <c r="AB941" s="24" t="s">
        <v>290</v>
      </c>
      <c r="AC941" s="11">
        <v>5</v>
      </c>
      <c r="AD941" s="12">
        <v>4.5060000000000002</v>
      </c>
      <c r="AE941" s="11">
        <v>0.247</v>
      </c>
      <c r="AF941" s="11" t="s">
        <v>6422</v>
      </c>
      <c r="AG941" s="11">
        <v>1</v>
      </c>
      <c r="AH941" s="24"/>
      <c r="AI941" s="1" t="s">
        <v>301</v>
      </c>
      <c r="AK941" s="159"/>
      <c r="CO941" t="s">
        <v>4759</v>
      </c>
      <c r="CP941">
        <v>3.13</v>
      </c>
      <c r="CR941" t="s">
        <v>6142</v>
      </c>
      <c r="CS941" s="16" t="s">
        <v>290</v>
      </c>
      <c r="CT941" s="14">
        <v>900</v>
      </c>
      <c r="CU941" s="14">
        <v>20</v>
      </c>
      <c r="CV941" s="98">
        <v>14</v>
      </c>
      <c r="CW941" s="98" t="s">
        <v>301</v>
      </c>
      <c r="CX941" s="103">
        <v>20</v>
      </c>
      <c r="CY941" s="11">
        <v>24.5</v>
      </c>
      <c r="CZ941" s="42">
        <v>2.25</v>
      </c>
      <c r="DA941" s="107">
        <v>900</v>
      </c>
      <c r="DB941" s="18">
        <v>33.75</v>
      </c>
      <c r="DC941" s="18">
        <v>4.25</v>
      </c>
      <c r="DD941" s="18">
        <v>23</v>
      </c>
      <c r="DE941" s="11">
        <v>2</v>
      </c>
      <c r="DF941" s="11">
        <v>20</v>
      </c>
      <c r="DG941" s="11">
        <v>2.125</v>
      </c>
      <c r="DH941" s="11">
        <v>29.5</v>
      </c>
      <c r="DI941" s="42">
        <v>18</v>
      </c>
      <c r="DJ941" s="11" t="s">
        <v>174</v>
      </c>
      <c r="DK941" s="43" t="s">
        <v>5308</v>
      </c>
      <c r="DL941" s="90" t="s">
        <v>3796</v>
      </c>
      <c r="DM941" s="18">
        <v>0</v>
      </c>
      <c r="DN941" s="18" t="s">
        <v>6001</v>
      </c>
      <c r="DO941" t="s">
        <v>5114</v>
      </c>
      <c r="DP941">
        <v>16744703</v>
      </c>
      <c r="DQ941" t="s">
        <v>6000</v>
      </c>
      <c r="DR941" s="16" t="s">
        <v>290</v>
      </c>
    </row>
    <row r="942" spans="1:122" x14ac:dyDescent="0.35">
      <c r="A942" s="158" t="s">
        <v>1002</v>
      </c>
      <c r="B942" s="11">
        <v>4.5</v>
      </c>
      <c r="C942" s="11" t="s">
        <v>272</v>
      </c>
      <c r="D942" t="s">
        <v>301</v>
      </c>
      <c r="E942" s="21" t="s">
        <v>290</v>
      </c>
      <c r="F942" s="11">
        <v>5</v>
      </c>
      <c r="G942" s="12">
        <v>4.29</v>
      </c>
      <c r="H942" s="11">
        <v>0.35499999999999998</v>
      </c>
      <c r="I942" t="s">
        <v>272</v>
      </c>
      <c r="J942" s="11">
        <v>2</v>
      </c>
      <c r="K942" s="21" t="s">
        <v>290</v>
      </c>
      <c r="L942" s="1" t="s">
        <v>301</v>
      </c>
      <c r="M942" t="s">
        <v>290</v>
      </c>
      <c r="N942" s="159" t="s">
        <v>290</v>
      </c>
      <c r="P942" s="18" t="s">
        <v>290</v>
      </c>
      <c r="Q942" s="18" t="s">
        <v>290</v>
      </c>
      <c r="S942" t="s">
        <v>290</v>
      </c>
      <c r="T942" t="s">
        <v>290</v>
      </c>
      <c r="V942" t="s">
        <v>290</v>
      </c>
      <c r="X942" s="158" t="s">
        <v>1002</v>
      </c>
      <c r="Y942" s="11">
        <v>4.5</v>
      </c>
      <c r="Z942" s="11" t="s">
        <v>272</v>
      </c>
      <c r="AA942" t="s">
        <v>301</v>
      </c>
      <c r="AB942" s="21" t="s">
        <v>290</v>
      </c>
      <c r="AC942" s="11">
        <v>5</v>
      </c>
      <c r="AD942" s="12">
        <v>4.29</v>
      </c>
      <c r="AE942" s="11">
        <v>0.35499999999999998</v>
      </c>
      <c r="AF942" t="s">
        <v>272</v>
      </c>
      <c r="AG942" s="11">
        <v>2</v>
      </c>
      <c r="AH942" s="21" t="s">
        <v>290</v>
      </c>
      <c r="AI942" s="1" t="s">
        <v>301</v>
      </c>
      <c r="AJ942" t="s">
        <v>290</v>
      </c>
      <c r="AK942" s="159" t="s">
        <v>290</v>
      </c>
      <c r="CO942" t="s">
        <v>4760</v>
      </c>
      <c r="CP942">
        <v>3.13</v>
      </c>
      <c r="CR942" t="s">
        <v>6143</v>
      </c>
      <c r="CS942" s="16" t="s">
        <v>290</v>
      </c>
      <c r="CT942" s="14">
        <v>900</v>
      </c>
      <c r="CU942" s="14">
        <v>20</v>
      </c>
      <c r="CV942" s="98">
        <v>16</v>
      </c>
      <c r="CW942" s="98" t="s">
        <v>301</v>
      </c>
      <c r="CX942" s="103">
        <v>20</v>
      </c>
      <c r="CY942" s="11">
        <v>24.5</v>
      </c>
      <c r="CZ942" s="42">
        <v>2.25</v>
      </c>
      <c r="DA942" s="107">
        <v>900</v>
      </c>
      <c r="DB942" s="18">
        <v>33.75</v>
      </c>
      <c r="DC942" s="18">
        <v>4.25</v>
      </c>
      <c r="DD942" s="18">
        <v>23</v>
      </c>
      <c r="DE942" s="11">
        <v>2</v>
      </c>
      <c r="DF942" s="11">
        <v>20</v>
      </c>
      <c r="DG942" s="11">
        <v>2.125</v>
      </c>
      <c r="DH942" s="11">
        <v>29.5</v>
      </c>
      <c r="DI942" s="42">
        <v>18</v>
      </c>
      <c r="DJ942" s="11" t="s">
        <v>174</v>
      </c>
      <c r="DK942" s="43" t="s">
        <v>5308</v>
      </c>
      <c r="DL942" s="90" t="s">
        <v>3796</v>
      </c>
      <c r="DM942" s="18">
        <v>0</v>
      </c>
      <c r="DN942" s="18" t="s">
        <v>6001</v>
      </c>
      <c r="DO942" t="s">
        <v>5114</v>
      </c>
      <c r="DP942">
        <v>16744703</v>
      </c>
      <c r="DQ942" t="s">
        <v>6000</v>
      </c>
      <c r="DR942" s="16" t="s">
        <v>290</v>
      </c>
    </row>
    <row r="943" spans="1:122" x14ac:dyDescent="0.35">
      <c r="A943" s="160" t="s">
        <v>1003</v>
      </c>
      <c r="B943" s="2">
        <v>4.5</v>
      </c>
      <c r="C943" s="4" t="s">
        <v>273</v>
      </c>
      <c r="D943" s="4" t="s">
        <v>301</v>
      </c>
      <c r="E943" s="23" t="s">
        <v>290</v>
      </c>
      <c r="F943" s="2">
        <v>5</v>
      </c>
      <c r="G943" s="3">
        <v>3.58</v>
      </c>
      <c r="H943" s="2">
        <v>0.71</v>
      </c>
      <c r="I943" s="2" t="s">
        <v>273</v>
      </c>
      <c r="J943" s="4">
        <v>4</v>
      </c>
      <c r="K943" s="23" t="s">
        <v>290</v>
      </c>
      <c r="L943" s="6" t="s">
        <v>301</v>
      </c>
      <c r="M943" s="4" t="s">
        <v>290</v>
      </c>
      <c r="N943" s="161" t="s">
        <v>290</v>
      </c>
      <c r="P943" s="18" t="s">
        <v>290</v>
      </c>
      <c r="Q943" s="18" t="s">
        <v>290</v>
      </c>
      <c r="S943" t="s">
        <v>290</v>
      </c>
      <c r="T943" t="s">
        <v>290</v>
      </c>
      <c r="V943" t="s">
        <v>290</v>
      </c>
      <c r="X943" s="160" t="s">
        <v>1003</v>
      </c>
      <c r="Y943" s="2">
        <v>4.5</v>
      </c>
      <c r="Z943" s="4" t="s">
        <v>273</v>
      </c>
      <c r="AA943" s="4" t="s">
        <v>301</v>
      </c>
      <c r="AB943" s="23" t="s">
        <v>290</v>
      </c>
      <c r="AC943" s="2">
        <v>5</v>
      </c>
      <c r="AD943" s="3">
        <v>3.58</v>
      </c>
      <c r="AE943" s="2">
        <v>0.71</v>
      </c>
      <c r="AF943" s="2" t="s">
        <v>273</v>
      </c>
      <c r="AG943" s="4">
        <v>4</v>
      </c>
      <c r="AH943" s="23" t="s">
        <v>290</v>
      </c>
      <c r="AI943" s="6" t="s">
        <v>301</v>
      </c>
      <c r="AJ943" s="4" t="s">
        <v>290</v>
      </c>
      <c r="AK943" s="161" t="s">
        <v>290</v>
      </c>
      <c r="CO943" t="s">
        <v>4761</v>
      </c>
      <c r="CP943">
        <v>3.13</v>
      </c>
      <c r="CR943" t="s">
        <v>6144</v>
      </c>
      <c r="CS943" s="16" t="s">
        <v>290</v>
      </c>
      <c r="CT943" s="14">
        <v>900</v>
      </c>
      <c r="CU943" s="14">
        <v>20</v>
      </c>
      <c r="CV943" s="98">
        <v>18</v>
      </c>
      <c r="CW943" s="98" t="s">
        <v>301</v>
      </c>
      <c r="CX943" s="103">
        <v>20</v>
      </c>
      <c r="CY943" s="11">
        <v>24.5</v>
      </c>
      <c r="CZ943" s="42">
        <v>2.25</v>
      </c>
      <c r="DA943" s="107">
        <v>900</v>
      </c>
      <c r="DB943" s="18">
        <v>33.75</v>
      </c>
      <c r="DC943" s="18">
        <v>4.25</v>
      </c>
      <c r="DD943" s="18">
        <v>23</v>
      </c>
      <c r="DE943" s="11">
        <v>2</v>
      </c>
      <c r="DF943" s="11">
        <v>20</v>
      </c>
      <c r="DG943" s="11">
        <v>2.125</v>
      </c>
      <c r="DH943" s="11">
        <v>29.5</v>
      </c>
      <c r="DI943" s="42">
        <v>18</v>
      </c>
      <c r="DJ943" s="11" t="s">
        <v>174</v>
      </c>
      <c r="DK943" s="43" t="s">
        <v>5308</v>
      </c>
      <c r="DL943" s="90" t="s">
        <v>3796</v>
      </c>
      <c r="DM943" s="18">
        <v>0</v>
      </c>
      <c r="DN943" s="18" t="s">
        <v>6001</v>
      </c>
      <c r="DO943" t="s">
        <v>5114</v>
      </c>
      <c r="DP943">
        <v>16744703</v>
      </c>
      <c r="DQ943" t="s">
        <v>6000</v>
      </c>
      <c r="DR943" s="16" t="s">
        <v>290</v>
      </c>
    </row>
    <row r="944" spans="1:122" x14ac:dyDescent="0.35">
      <c r="A944" s="156" t="s">
        <v>1004</v>
      </c>
      <c r="B944" s="11">
        <v>5</v>
      </c>
      <c r="C944" s="11">
        <v>5</v>
      </c>
      <c r="D944" t="s">
        <v>301</v>
      </c>
      <c r="E944" s="21" t="s">
        <v>290</v>
      </c>
      <c r="F944" s="11">
        <v>5.5629999999999997</v>
      </c>
      <c r="G944" s="12">
        <v>5.3449999999999998</v>
      </c>
      <c r="H944" s="11">
        <v>0.109</v>
      </c>
      <c r="I944" t="s">
        <v>290</v>
      </c>
      <c r="J944" s="11">
        <v>5</v>
      </c>
      <c r="K944" s="21" t="s">
        <v>290</v>
      </c>
      <c r="L944" s="11" t="s">
        <v>301</v>
      </c>
      <c r="M944" t="s">
        <v>290</v>
      </c>
      <c r="N944" s="159" t="s">
        <v>290</v>
      </c>
      <c r="P944" s="18" t="s">
        <v>290</v>
      </c>
      <c r="Q944" s="18" t="s">
        <v>290</v>
      </c>
      <c r="S944" t="s">
        <v>290</v>
      </c>
      <c r="T944" t="s">
        <v>290</v>
      </c>
      <c r="V944" t="s">
        <v>290</v>
      </c>
      <c r="X944" s="156" t="s">
        <v>1004</v>
      </c>
      <c r="Y944" s="11">
        <v>5</v>
      </c>
      <c r="Z944" s="11">
        <v>5</v>
      </c>
      <c r="AA944" t="s">
        <v>301</v>
      </c>
      <c r="AB944" s="21" t="s">
        <v>290</v>
      </c>
      <c r="AC944" s="11">
        <v>5.5629999999999997</v>
      </c>
      <c r="AD944" s="12">
        <v>5.3449999999999998</v>
      </c>
      <c r="AE944" s="11">
        <v>0.109</v>
      </c>
      <c r="AF944" t="s">
        <v>290</v>
      </c>
      <c r="AG944" s="11">
        <v>5</v>
      </c>
      <c r="AH944" s="21" t="s">
        <v>290</v>
      </c>
      <c r="AI944" s="11" t="s">
        <v>301</v>
      </c>
      <c r="AJ944" t="s">
        <v>290</v>
      </c>
      <c r="AK944" s="159" t="s">
        <v>290</v>
      </c>
      <c r="CO944" t="s">
        <v>4762</v>
      </c>
      <c r="CP944">
        <v>3.13</v>
      </c>
      <c r="CR944" t="s">
        <v>6145</v>
      </c>
      <c r="CS944" s="16" t="s">
        <v>290</v>
      </c>
      <c r="CT944" s="49">
        <v>900</v>
      </c>
      <c r="CU944" s="49">
        <v>20</v>
      </c>
      <c r="CV944" s="99">
        <v>20</v>
      </c>
      <c r="CW944" s="99" t="s">
        <v>301</v>
      </c>
      <c r="CX944" s="105">
        <v>20</v>
      </c>
      <c r="CY944" s="2">
        <v>24.5</v>
      </c>
      <c r="CZ944" s="50">
        <v>2.25</v>
      </c>
      <c r="DA944" s="107">
        <v>900</v>
      </c>
      <c r="DB944" s="51">
        <v>33.75</v>
      </c>
      <c r="DC944" s="51">
        <v>4.25</v>
      </c>
      <c r="DD944" s="51">
        <v>23</v>
      </c>
      <c r="DE944" s="2">
        <v>2</v>
      </c>
      <c r="DF944" s="2">
        <v>20</v>
      </c>
      <c r="DG944" s="2">
        <v>2.125</v>
      </c>
      <c r="DH944" s="2">
        <v>29.5</v>
      </c>
      <c r="DI944" s="50">
        <v>18</v>
      </c>
      <c r="DJ944" s="2" t="s">
        <v>174</v>
      </c>
      <c r="DK944" s="43" t="s">
        <v>5308</v>
      </c>
      <c r="DL944" s="90" t="s">
        <v>3796</v>
      </c>
      <c r="DM944" s="18">
        <v>0</v>
      </c>
      <c r="DN944" s="18" t="s">
        <v>6001</v>
      </c>
      <c r="DO944" t="s">
        <v>5114</v>
      </c>
      <c r="DP944">
        <v>16744703</v>
      </c>
      <c r="DQ944" t="s">
        <v>6000</v>
      </c>
      <c r="DR944" s="16" t="s">
        <v>290</v>
      </c>
    </row>
    <row r="945" spans="1:122" x14ac:dyDescent="0.35">
      <c r="A945" s="156" t="s">
        <v>1005</v>
      </c>
      <c r="B945" s="11">
        <v>5</v>
      </c>
      <c r="C945" s="11">
        <v>10</v>
      </c>
      <c r="D945" t="s">
        <v>301</v>
      </c>
      <c r="E945" s="21" t="s">
        <v>290</v>
      </c>
      <c r="F945" s="11">
        <v>5.5629999999999997</v>
      </c>
      <c r="G945" s="12">
        <v>5.2949999999999999</v>
      </c>
      <c r="H945" s="11">
        <v>0.13400000000000001</v>
      </c>
      <c r="I945" t="s">
        <v>290</v>
      </c>
      <c r="J945" s="11">
        <v>10</v>
      </c>
      <c r="K945" s="21" t="s">
        <v>290</v>
      </c>
      <c r="L945" s="11" t="s">
        <v>301</v>
      </c>
      <c r="M945" t="s">
        <v>290</v>
      </c>
      <c r="N945" s="159" t="s">
        <v>290</v>
      </c>
      <c r="P945" s="18" t="s">
        <v>290</v>
      </c>
      <c r="Q945" s="18" t="s">
        <v>290</v>
      </c>
      <c r="S945" t="s">
        <v>290</v>
      </c>
      <c r="T945" t="s">
        <v>290</v>
      </c>
      <c r="V945" t="s">
        <v>290</v>
      </c>
      <c r="X945" s="156" t="s">
        <v>1005</v>
      </c>
      <c r="Y945" s="11">
        <v>5</v>
      </c>
      <c r="Z945" s="11">
        <v>10</v>
      </c>
      <c r="AA945" t="s">
        <v>301</v>
      </c>
      <c r="AB945" s="21" t="s">
        <v>290</v>
      </c>
      <c r="AC945" s="11">
        <v>5.5629999999999997</v>
      </c>
      <c r="AD945" s="12">
        <v>5.2949999999999999</v>
      </c>
      <c r="AE945" s="11">
        <v>0.13400000000000001</v>
      </c>
      <c r="AF945" t="s">
        <v>290</v>
      </c>
      <c r="AG945" s="11">
        <v>10</v>
      </c>
      <c r="AH945" s="21" t="s">
        <v>290</v>
      </c>
      <c r="AI945" s="11" t="s">
        <v>301</v>
      </c>
      <c r="AJ945" t="s">
        <v>290</v>
      </c>
      <c r="AK945" s="159" t="s">
        <v>290</v>
      </c>
      <c r="CO945" t="s">
        <v>4763</v>
      </c>
      <c r="CP945">
        <v>3.13</v>
      </c>
      <c r="CR945" t="s">
        <v>6146</v>
      </c>
      <c r="CS945" s="16" t="s">
        <v>290</v>
      </c>
      <c r="CT945" s="14">
        <v>900</v>
      </c>
      <c r="CU945" s="14">
        <v>24</v>
      </c>
      <c r="CV945" s="11">
        <v>12</v>
      </c>
      <c r="CW945" s="11" t="s">
        <v>301</v>
      </c>
      <c r="CX945" s="103">
        <v>24</v>
      </c>
      <c r="CY945" s="11">
        <v>29.5</v>
      </c>
      <c r="CZ945" s="42">
        <v>2.75</v>
      </c>
      <c r="DA945" s="107">
        <v>900</v>
      </c>
      <c r="DB945" s="18">
        <v>41</v>
      </c>
      <c r="DC945" s="18">
        <v>5.5</v>
      </c>
      <c r="DD945" s="18">
        <v>27.25</v>
      </c>
      <c r="DE945" s="11">
        <v>2.5</v>
      </c>
      <c r="DF945" s="11">
        <v>20</v>
      </c>
      <c r="DG945" s="11">
        <v>2.625</v>
      </c>
      <c r="DH945" s="11">
        <v>35.5</v>
      </c>
      <c r="DI945" s="42">
        <v>18</v>
      </c>
      <c r="DJ945" s="11">
        <v>1775</v>
      </c>
      <c r="DK945" s="43" t="s">
        <v>5314</v>
      </c>
      <c r="DL945" s="90" t="s">
        <v>3796</v>
      </c>
      <c r="DM945" s="18">
        <v>0</v>
      </c>
      <c r="DN945" s="18" t="s">
        <v>6001</v>
      </c>
      <c r="DO945" t="s">
        <v>5084</v>
      </c>
      <c r="DP945">
        <v>16777215</v>
      </c>
      <c r="DQ945" t="s">
        <v>6000</v>
      </c>
      <c r="DR945" s="16" t="s">
        <v>290</v>
      </c>
    </row>
    <row r="946" spans="1:122" x14ac:dyDescent="0.35">
      <c r="A946" s="158" t="s">
        <v>1006</v>
      </c>
      <c r="B946" s="11">
        <v>5</v>
      </c>
      <c r="C946" s="11">
        <v>20</v>
      </c>
      <c r="D946" t="s">
        <v>301</v>
      </c>
      <c r="E946" s="21" t="s">
        <v>290</v>
      </c>
      <c r="F946" s="11">
        <v>5.5629999999999997</v>
      </c>
      <c r="G946" s="12">
        <v>5.157</v>
      </c>
      <c r="H946" s="11">
        <v>0.20300000000000001</v>
      </c>
      <c r="I946" t="s">
        <v>290</v>
      </c>
      <c r="J946" s="11">
        <v>20</v>
      </c>
      <c r="K946" s="21" t="s">
        <v>290</v>
      </c>
      <c r="L946" s="1" t="s">
        <v>301</v>
      </c>
      <c r="M946" t="s">
        <v>290</v>
      </c>
      <c r="N946" s="159" t="s">
        <v>290</v>
      </c>
      <c r="P946" s="18" t="s">
        <v>290</v>
      </c>
      <c r="Q946" s="18" t="s">
        <v>290</v>
      </c>
      <c r="S946" t="s">
        <v>290</v>
      </c>
      <c r="T946" t="s">
        <v>290</v>
      </c>
      <c r="V946" t="s">
        <v>290</v>
      </c>
      <c r="X946" s="158" t="s">
        <v>1006</v>
      </c>
      <c r="Y946" s="11">
        <v>5</v>
      </c>
      <c r="Z946" s="11">
        <v>20</v>
      </c>
      <c r="AA946" t="s">
        <v>301</v>
      </c>
      <c r="AB946" s="21" t="s">
        <v>290</v>
      </c>
      <c r="AC946" s="11">
        <v>5.5629999999999997</v>
      </c>
      <c r="AD946" s="12">
        <v>5.157</v>
      </c>
      <c r="AE946" s="11">
        <v>0.20300000000000001</v>
      </c>
      <c r="AF946" t="s">
        <v>290</v>
      </c>
      <c r="AG946" s="11">
        <v>20</v>
      </c>
      <c r="AH946" s="21" t="s">
        <v>290</v>
      </c>
      <c r="AI946" s="1" t="s">
        <v>301</v>
      </c>
      <c r="AJ946" t="s">
        <v>290</v>
      </c>
      <c r="AK946" s="159" t="s">
        <v>290</v>
      </c>
      <c r="CO946" t="s">
        <v>4764</v>
      </c>
      <c r="CP946">
        <v>3.13</v>
      </c>
      <c r="CR946" t="s">
        <v>6147</v>
      </c>
      <c r="CS946" s="16" t="s">
        <v>290</v>
      </c>
      <c r="CT946" s="14">
        <v>900</v>
      </c>
      <c r="CU946" s="14">
        <v>24</v>
      </c>
      <c r="CV946" s="98">
        <v>14</v>
      </c>
      <c r="CW946" s="98" t="s">
        <v>301</v>
      </c>
      <c r="CX946" s="103">
        <v>24</v>
      </c>
      <c r="CY946" s="11">
        <v>29.5</v>
      </c>
      <c r="CZ946" s="42">
        <v>2.75</v>
      </c>
      <c r="DA946" s="107">
        <v>900</v>
      </c>
      <c r="DB946" s="18">
        <v>41</v>
      </c>
      <c r="DC946" s="18">
        <v>5.5</v>
      </c>
      <c r="DD946" s="18">
        <v>27.25</v>
      </c>
      <c r="DE946" s="11">
        <v>2.5</v>
      </c>
      <c r="DF946" s="11">
        <v>20</v>
      </c>
      <c r="DG946" s="11">
        <v>2.625</v>
      </c>
      <c r="DH946" s="11">
        <v>35.5</v>
      </c>
      <c r="DI946" s="42">
        <v>18</v>
      </c>
      <c r="DJ946" s="11" t="s">
        <v>174</v>
      </c>
      <c r="DK946" s="43" t="s">
        <v>5314</v>
      </c>
      <c r="DL946" s="90" t="s">
        <v>3796</v>
      </c>
      <c r="DM946" s="18">
        <v>0</v>
      </c>
      <c r="DN946" s="18" t="s">
        <v>6001</v>
      </c>
      <c r="DO946" t="s">
        <v>5084</v>
      </c>
      <c r="DP946">
        <v>16777215</v>
      </c>
      <c r="DQ946" t="s">
        <v>6000</v>
      </c>
      <c r="DR946" s="16" t="s">
        <v>290</v>
      </c>
    </row>
    <row r="947" spans="1:122" x14ac:dyDescent="0.35">
      <c r="A947" s="158" t="s">
        <v>1007</v>
      </c>
      <c r="B947" s="11">
        <v>5</v>
      </c>
      <c r="C947">
        <v>40</v>
      </c>
      <c r="D947" t="s">
        <v>301</v>
      </c>
      <c r="E947" s="21" t="s">
        <v>290</v>
      </c>
      <c r="F947" s="11">
        <v>5.5629999999999997</v>
      </c>
      <c r="G947" s="12">
        <v>5.0469999999999997</v>
      </c>
      <c r="H947" s="11">
        <v>0.25800000000000001</v>
      </c>
      <c r="I947" t="s">
        <v>290</v>
      </c>
      <c r="J947">
        <v>40</v>
      </c>
      <c r="K947" s="21" t="s">
        <v>290</v>
      </c>
      <c r="L947" s="1" t="s">
        <v>301</v>
      </c>
      <c r="M947" t="s">
        <v>290</v>
      </c>
      <c r="N947" s="159" t="s">
        <v>290</v>
      </c>
      <c r="P947" s="18" t="s">
        <v>290</v>
      </c>
      <c r="Q947" s="18" t="s">
        <v>290</v>
      </c>
      <c r="S947" t="s">
        <v>290</v>
      </c>
      <c r="T947" t="s">
        <v>290</v>
      </c>
      <c r="V947" t="s">
        <v>290</v>
      </c>
      <c r="X947" s="158" t="s">
        <v>1007</v>
      </c>
      <c r="Y947" s="11">
        <v>5</v>
      </c>
      <c r="Z947">
        <v>40</v>
      </c>
      <c r="AA947" t="s">
        <v>301</v>
      </c>
      <c r="AB947" s="21" t="s">
        <v>290</v>
      </c>
      <c r="AC947" s="11">
        <v>5.5629999999999997</v>
      </c>
      <c r="AD947" s="12">
        <v>5.0469999999999997</v>
      </c>
      <c r="AE947" s="11">
        <v>0.25800000000000001</v>
      </c>
      <c r="AF947" t="s">
        <v>290</v>
      </c>
      <c r="AG947">
        <v>40</v>
      </c>
      <c r="AH947" s="21" t="s">
        <v>290</v>
      </c>
      <c r="AI947" s="1" t="s">
        <v>301</v>
      </c>
      <c r="AJ947" t="s">
        <v>290</v>
      </c>
      <c r="AK947" s="159" t="s">
        <v>290</v>
      </c>
      <c r="CO947" t="s">
        <v>4765</v>
      </c>
      <c r="CP947">
        <v>3.13</v>
      </c>
      <c r="CR947" t="s">
        <v>6148</v>
      </c>
      <c r="CS947" s="16" t="s">
        <v>290</v>
      </c>
      <c r="CT947" s="14">
        <v>900</v>
      </c>
      <c r="CU947" s="14">
        <v>24</v>
      </c>
      <c r="CV947" s="98">
        <v>16</v>
      </c>
      <c r="CW947" s="98" t="s">
        <v>301</v>
      </c>
      <c r="CX947" s="103">
        <v>24</v>
      </c>
      <c r="CY947" s="11">
        <v>29.5</v>
      </c>
      <c r="CZ947" s="42">
        <v>2.75</v>
      </c>
      <c r="DA947" s="107">
        <v>900</v>
      </c>
      <c r="DB947" s="18">
        <v>41</v>
      </c>
      <c r="DC947" s="18">
        <v>5.5</v>
      </c>
      <c r="DD947" s="18">
        <v>27.25</v>
      </c>
      <c r="DE947" s="11">
        <v>2.5</v>
      </c>
      <c r="DF947" s="11">
        <v>20</v>
      </c>
      <c r="DG947" s="11">
        <v>2.625</v>
      </c>
      <c r="DH947" s="11">
        <v>35.5</v>
      </c>
      <c r="DI947" s="42">
        <v>18</v>
      </c>
      <c r="DJ947" s="11" t="s">
        <v>174</v>
      </c>
      <c r="DK947" s="43" t="s">
        <v>5314</v>
      </c>
      <c r="DL947" s="90" t="s">
        <v>3796</v>
      </c>
      <c r="DM947" s="18">
        <v>0</v>
      </c>
      <c r="DN947" s="18" t="s">
        <v>6001</v>
      </c>
      <c r="DO947" t="s">
        <v>5084</v>
      </c>
      <c r="DP947">
        <v>16777215</v>
      </c>
      <c r="DQ947" t="s">
        <v>6000</v>
      </c>
      <c r="DR947" s="16" t="s">
        <v>290</v>
      </c>
    </row>
    <row r="948" spans="1:122" x14ac:dyDescent="0.35">
      <c r="A948" s="158" t="s">
        <v>6783</v>
      </c>
      <c r="B948" s="11">
        <v>5</v>
      </c>
      <c r="C948" t="s">
        <v>6422</v>
      </c>
      <c r="D948" t="s">
        <v>301</v>
      </c>
      <c r="E948" s="21" t="s">
        <v>290</v>
      </c>
      <c r="F948" s="11">
        <v>5.5629999999999997</v>
      </c>
      <c r="G948" s="12">
        <v>5.0469999999999997</v>
      </c>
      <c r="H948" s="11">
        <v>0.25800000000000001</v>
      </c>
      <c r="I948" t="s">
        <v>6422</v>
      </c>
      <c r="J948">
        <v>1</v>
      </c>
      <c r="K948" s="21" t="s">
        <v>290</v>
      </c>
      <c r="L948" s="1" t="s">
        <v>301</v>
      </c>
      <c r="M948" t="s">
        <v>290</v>
      </c>
      <c r="N948" s="159" t="s">
        <v>290</v>
      </c>
      <c r="P948" s="18" t="s">
        <v>290</v>
      </c>
      <c r="Q948" s="18" t="s">
        <v>290</v>
      </c>
      <c r="S948" t="s">
        <v>290</v>
      </c>
      <c r="T948" t="s">
        <v>290</v>
      </c>
      <c r="V948" t="s">
        <v>290</v>
      </c>
      <c r="X948" s="158" t="s">
        <v>6783</v>
      </c>
      <c r="Y948" s="11">
        <v>5</v>
      </c>
      <c r="Z948" t="s">
        <v>6422</v>
      </c>
      <c r="AA948" t="s">
        <v>301</v>
      </c>
      <c r="AB948" s="21" t="s">
        <v>290</v>
      </c>
      <c r="AC948" s="11">
        <v>5.5629999999999997</v>
      </c>
      <c r="AD948" s="12">
        <v>5.0469999999999997</v>
      </c>
      <c r="AE948" s="11">
        <v>0.25800000000000001</v>
      </c>
      <c r="AF948" t="s">
        <v>6422</v>
      </c>
      <c r="AG948">
        <v>1</v>
      </c>
      <c r="AH948" s="21" t="s">
        <v>290</v>
      </c>
      <c r="AI948" s="1" t="s">
        <v>301</v>
      </c>
      <c r="AJ948" t="s">
        <v>290</v>
      </c>
      <c r="AK948" s="159" t="s">
        <v>290</v>
      </c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51"/>
      <c r="CO948" t="s">
        <v>4766</v>
      </c>
      <c r="CP948">
        <v>3.13</v>
      </c>
      <c r="CR948" t="s">
        <v>6149</v>
      </c>
      <c r="CS948" s="16" t="s">
        <v>290</v>
      </c>
      <c r="CT948" s="14">
        <v>900</v>
      </c>
      <c r="CU948" s="14">
        <v>24</v>
      </c>
      <c r="CV948" s="98">
        <v>18</v>
      </c>
      <c r="CW948" s="98" t="s">
        <v>301</v>
      </c>
      <c r="CX948" s="103">
        <v>24</v>
      </c>
      <c r="CY948" s="11">
        <v>29.5</v>
      </c>
      <c r="CZ948" s="42">
        <v>2.75</v>
      </c>
      <c r="DA948" s="107">
        <v>900</v>
      </c>
      <c r="DB948" s="18">
        <v>41</v>
      </c>
      <c r="DC948" s="18">
        <v>5.5</v>
      </c>
      <c r="DD948" s="18">
        <v>27.25</v>
      </c>
      <c r="DE948" s="11">
        <v>2.5</v>
      </c>
      <c r="DF948" s="11">
        <v>20</v>
      </c>
      <c r="DG948" s="11">
        <v>2.625</v>
      </c>
      <c r="DH948" s="11">
        <v>35.5</v>
      </c>
      <c r="DI948" s="42">
        <v>18</v>
      </c>
      <c r="DJ948" s="11" t="s">
        <v>174</v>
      </c>
      <c r="DK948" s="43" t="s">
        <v>5314</v>
      </c>
      <c r="DL948" s="90" t="s">
        <v>3796</v>
      </c>
      <c r="DM948" s="18">
        <v>0</v>
      </c>
      <c r="DN948" s="18" t="s">
        <v>6001</v>
      </c>
      <c r="DO948" t="s">
        <v>5084</v>
      </c>
      <c r="DP948">
        <v>16777215</v>
      </c>
      <c r="DQ948" t="s">
        <v>6000</v>
      </c>
      <c r="DR948" s="16" t="s">
        <v>290</v>
      </c>
    </row>
    <row r="949" spans="1:122" x14ac:dyDescent="0.35">
      <c r="A949" s="158" t="s">
        <v>1008</v>
      </c>
      <c r="B949" s="11">
        <v>5</v>
      </c>
      <c r="C949">
        <v>80</v>
      </c>
      <c r="D949" t="s">
        <v>301</v>
      </c>
      <c r="E949" s="21" t="s">
        <v>290</v>
      </c>
      <c r="F949" s="11">
        <v>5.5629999999999997</v>
      </c>
      <c r="G949" s="12">
        <v>4.8129999999999997</v>
      </c>
      <c r="H949" s="11">
        <v>0.375</v>
      </c>
      <c r="I949" t="s">
        <v>290</v>
      </c>
      <c r="J949">
        <v>80</v>
      </c>
      <c r="K949" s="21" t="s">
        <v>290</v>
      </c>
      <c r="L949" s="1" t="s">
        <v>301</v>
      </c>
      <c r="M949" t="s">
        <v>290</v>
      </c>
      <c r="N949" s="159" t="s">
        <v>290</v>
      </c>
      <c r="P949" s="18" t="s">
        <v>290</v>
      </c>
      <c r="Q949" s="18" t="s">
        <v>290</v>
      </c>
      <c r="S949" t="s">
        <v>290</v>
      </c>
      <c r="T949" t="s">
        <v>290</v>
      </c>
      <c r="V949" t="s">
        <v>290</v>
      </c>
      <c r="X949" s="158" t="s">
        <v>1008</v>
      </c>
      <c r="Y949" s="11">
        <v>5</v>
      </c>
      <c r="Z949">
        <v>80</v>
      </c>
      <c r="AA949" t="s">
        <v>301</v>
      </c>
      <c r="AB949" s="21" t="s">
        <v>290</v>
      </c>
      <c r="AC949" s="11">
        <v>5.5629999999999997</v>
      </c>
      <c r="AD949" s="12">
        <v>4.8129999999999997</v>
      </c>
      <c r="AE949" s="11">
        <v>0.375</v>
      </c>
      <c r="AF949" t="s">
        <v>290</v>
      </c>
      <c r="AG949">
        <v>80</v>
      </c>
      <c r="AH949" s="21" t="s">
        <v>290</v>
      </c>
      <c r="AI949" s="1" t="s">
        <v>301</v>
      </c>
      <c r="AJ949" t="s">
        <v>290</v>
      </c>
      <c r="AK949" s="159" t="s">
        <v>290</v>
      </c>
      <c r="CC949" s="4"/>
      <c r="CD949" s="51"/>
      <c r="CE949" s="51"/>
      <c r="CF949" s="51"/>
      <c r="CG949" s="51"/>
      <c r="CH949" s="51"/>
      <c r="CI949" s="51"/>
      <c r="CJ949" s="51"/>
      <c r="CK949" s="51"/>
      <c r="CO949" t="s">
        <v>4767</v>
      </c>
      <c r="CP949">
        <v>3.13</v>
      </c>
      <c r="CR949" t="s">
        <v>6150</v>
      </c>
      <c r="CS949" s="16" t="s">
        <v>290</v>
      </c>
      <c r="CT949" s="14">
        <v>900</v>
      </c>
      <c r="CU949" s="14">
        <v>24</v>
      </c>
      <c r="CV949" s="99">
        <v>20</v>
      </c>
      <c r="CW949" s="98" t="s">
        <v>301</v>
      </c>
      <c r="CX949" s="103">
        <v>24</v>
      </c>
      <c r="CY949" s="11">
        <v>29.5</v>
      </c>
      <c r="CZ949" s="42">
        <v>2.75</v>
      </c>
      <c r="DA949" s="107">
        <v>900</v>
      </c>
      <c r="DB949" s="18">
        <v>41</v>
      </c>
      <c r="DC949" s="18">
        <v>5.5</v>
      </c>
      <c r="DD949" s="18">
        <v>27.25</v>
      </c>
      <c r="DE949" s="11">
        <v>2.5</v>
      </c>
      <c r="DF949" s="11">
        <v>20</v>
      </c>
      <c r="DG949" s="11">
        <v>2.625</v>
      </c>
      <c r="DH949" s="11">
        <v>35.5</v>
      </c>
      <c r="DI949" s="42">
        <v>18</v>
      </c>
      <c r="DJ949" s="2" t="s">
        <v>174</v>
      </c>
      <c r="DK949" s="43" t="s">
        <v>5314</v>
      </c>
      <c r="DL949" s="90" t="s">
        <v>3796</v>
      </c>
      <c r="DM949" s="18">
        <v>0</v>
      </c>
      <c r="DN949" s="18" t="s">
        <v>6001</v>
      </c>
      <c r="DO949" t="s">
        <v>5084</v>
      </c>
      <c r="DP949">
        <v>16777215</v>
      </c>
      <c r="DQ949" t="s">
        <v>6000</v>
      </c>
      <c r="DR949" s="16" t="s">
        <v>290</v>
      </c>
    </row>
    <row r="950" spans="1:122" x14ac:dyDescent="0.35">
      <c r="A950" s="158" t="s">
        <v>1009</v>
      </c>
      <c r="B950" s="11">
        <v>5</v>
      </c>
      <c r="C950">
        <v>120</v>
      </c>
      <c r="D950" t="s">
        <v>301</v>
      </c>
      <c r="E950" s="21" t="s">
        <v>290</v>
      </c>
      <c r="F950" s="11">
        <v>5.5629999999999997</v>
      </c>
      <c r="G950" s="12">
        <v>4.5629999999999997</v>
      </c>
      <c r="H950" s="11">
        <v>0.5</v>
      </c>
      <c r="I950" t="s">
        <v>290</v>
      </c>
      <c r="J950">
        <v>120</v>
      </c>
      <c r="K950" s="21" t="s">
        <v>290</v>
      </c>
      <c r="L950" s="1" t="s">
        <v>301</v>
      </c>
      <c r="M950" t="s">
        <v>290</v>
      </c>
      <c r="N950" s="159" t="s">
        <v>290</v>
      </c>
      <c r="P950" s="18" t="s">
        <v>290</v>
      </c>
      <c r="Q950" s="18" t="s">
        <v>290</v>
      </c>
      <c r="S950" t="s">
        <v>290</v>
      </c>
      <c r="T950" t="s">
        <v>290</v>
      </c>
      <c r="V950" t="s">
        <v>290</v>
      </c>
      <c r="X950" s="158" t="s">
        <v>1009</v>
      </c>
      <c r="Y950" s="11">
        <v>5</v>
      </c>
      <c r="Z950">
        <v>120</v>
      </c>
      <c r="AA950" t="s">
        <v>301</v>
      </c>
      <c r="AB950" s="21" t="s">
        <v>290</v>
      </c>
      <c r="AC950" s="11">
        <v>5.5629999999999997</v>
      </c>
      <c r="AD950" s="12">
        <v>4.5629999999999997</v>
      </c>
      <c r="AE950" s="11">
        <v>0.5</v>
      </c>
      <c r="AF950" t="s">
        <v>290</v>
      </c>
      <c r="AG950">
        <v>120</v>
      </c>
      <c r="AH950" s="21" t="s">
        <v>290</v>
      </c>
      <c r="AI950" s="1" t="s">
        <v>301</v>
      </c>
      <c r="AJ950" t="s">
        <v>290</v>
      </c>
      <c r="AK950" s="159" t="s">
        <v>290</v>
      </c>
      <c r="CO950" t="s">
        <v>4768</v>
      </c>
      <c r="CP950">
        <v>3.13</v>
      </c>
      <c r="CR950" t="s">
        <v>6151</v>
      </c>
      <c r="CS950" s="16" t="s">
        <v>290</v>
      </c>
      <c r="CT950" s="14">
        <v>1500</v>
      </c>
      <c r="CU950" s="14">
        <v>1</v>
      </c>
      <c r="CV950" s="11">
        <v>9</v>
      </c>
      <c r="CW950" s="11" t="s">
        <v>301</v>
      </c>
      <c r="CX950" s="103">
        <v>1</v>
      </c>
      <c r="CY950" s="11">
        <v>2.0625</v>
      </c>
      <c r="CZ950" s="42">
        <v>0.53125</v>
      </c>
      <c r="DA950" s="107">
        <v>1500</v>
      </c>
      <c r="DB950" s="18">
        <v>5.875</v>
      </c>
      <c r="DC950" s="18">
        <v>1.125</v>
      </c>
      <c r="DD950" s="18">
        <v>2</v>
      </c>
      <c r="DE950" s="11">
        <v>0.875</v>
      </c>
      <c r="DF950" s="11">
        <v>4</v>
      </c>
      <c r="DG950" s="11">
        <v>1</v>
      </c>
      <c r="DH950" s="11">
        <v>4</v>
      </c>
      <c r="DI950" s="42">
        <v>90</v>
      </c>
      <c r="DJ950" s="11">
        <v>15</v>
      </c>
      <c r="DK950" s="43" t="s">
        <v>5320</v>
      </c>
      <c r="DL950" s="90" t="s">
        <v>3796</v>
      </c>
      <c r="DM950" s="18">
        <v>0</v>
      </c>
      <c r="DN950" s="18" t="s">
        <v>6001</v>
      </c>
      <c r="DO950" t="s">
        <v>5069</v>
      </c>
      <c r="DP950">
        <v>65280</v>
      </c>
      <c r="DQ950" t="s">
        <v>6000</v>
      </c>
      <c r="DR950" s="16" t="s">
        <v>290</v>
      </c>
    </row>
    <row r="951" spans="1:122" x14ac:dyDescent="0.35">
      <c r="A951" s="158" t="s">
        <v>1010</v>
      </c>
      <c r="B951" s="11">
        <v>5</v>
      </c>
      <c r="C951" s="11">
        <v>160</v>
      </c>
      <c r="D951" t="s">
        <v>301</v>
      </c>
      <c r="E951" s="21" t="s">
        <v>290</v>
      </c>
      <c r="F951" s="11">
        <v>5.5629999999999997</v>
      </c>
      <c r="G951" s="12">
        <v>4.3129999999999997</v>
      </c>
      <c r="H951" s="11">
        <v>0.625</v>
      </c>
      <c r="I951" t="s">
        <v>290</v>
      </c>
      <c r="J951" s="11">
        <v>160</v>
      </c>
      <c r="K951" s="21" t="s">
        <v>290</v>
      </c>
      <c r="L951" s="1" t="s">
        <v>301</v>
      </c>
      <c r="M951" t="s">
        <v>290</v>
      </c>
      <c r="N951" s="159" t="s">
        <v>290</v>
      </c>
      <c r="P951" s="18" t="s">
        <v>290</v>
      </c>
      <c r="Q951" s="18" t="s">
        <v>290</v>
      </c>
      <c r="S951" t="s">
        <v>290</v>
      </c>
      <c r="T951" t="s">
        <v>290</v>
      </c>
      <c r="V951" t="s">
        <v>290</v>
      </c>
      <c r="X951" s="158" t="s">
        <v>1010</v>
      </c>
      <c r="Y951" s="11">
        <v>5</v>
      </c>
      <c r="Z951" s="11">
        <v>160</v>
      </c>
      <c r="AA951" t="s">
        <v>301</v>
      </c>
      <c r="AB951" s="21" t="s">
        <v>290</v>
      </c>
      <c r="AC951" s="11">
        <v>5.5629999999999997</v>
      </c>
      <c r="AD951" s="12">
        <v>4.3129999999999997</v>
      </c>
      <c r="AE951" s="11">
        <v>0.625</v>
      </c>
      <c r="AF951" t="s">
        <v>290</v>
      </c>
      <c r="AG951" s="11">
        <v>160</v>
      </c>
      <c r="AH951" s="21" t="s">
        <v>290</v>
      </c>
      <c r="AI951" s="1" t="s">
        <v>301</v>
      </c>
      <c r="AJ951" t="s">
        <v>290</v>
      </c>
      <c r="AK951" s="159" t="s">
        <v>290</v>
      </c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51"/>
      <c r="CO951" t="s">
        <v>4769</v>
      </c>
      <c r="CP951">
        <v>3.5</v>
      </c>
      <c r="CR951" t="s">
        <v>6152</v>
      </c>
      <c r="CS951" s="16" t="s">
        <v>290</v>
      </c>
      <c r="CT951" s="14">
        <v>1500</v>
      </c>
      <c r="CU951" s="14">
        <v>1.25</v>
      </c>
      <c r="CV951" s="11">
        <v>9</v>
      </c>
      <c r="CW951" s="11" t="s">
        <v>301</v>
      </c>
      <c r="CX951" s="103">
        <v>1.25</v>
      </c>
      <c r="CY951" s="11">
        <v>2.5</v>
      </c>
      <c r="CZ951" s="42">
        <v>0.625</v>
      </c>
      <c r="DA951" s="107">
        <v>1500</v>
      </c>
      <c r="DB951" s="18">
        <v>6.25</v>
      </c>
      <c r="DC951" s="18">
        <v>1.125</v>
      </c>
      <c r="DD951" s="18">
        <v>2.5</v>
      </c>
      <c r="DE951" s="11">
        <v>0.875</v>
      </c>
      <c r="DF951" s="11">
        <v>4</v>
      </c>
      <c r="DG951" s="11">
        <v>1</v>
      </c>
      <c r="DH951" s="11">
        <v>4.3780000000000001</v>
      </c>
      <c r="DI951" s="42">
        <v>90</v>
      </c>
      <c r="DJ951" s="11">
        <v>18</v>
      </c>
      <c r="DK951" s="43" t="s">
        <v>5322</v>
      </c>
      <c r="DL951" s="90" t="s">
        <v>3796</v>
      </c>
      <c r="DM951" s="18">
        <v>0</v>
      </c>
      <c r="DN951" s="18" t="s">
        <v>6001</v>
      </c>
      <c r="DO951" t="s">
        <v>5072</v>
      </c>
      <c r="DP951">
        <v>12800</v>
      </c>
      <c r="DQ951" t="s">
        <v>6000</v>
      </c>
      <c r="DR951" s="16" t="s">
        <v>290</v>
      </c>
    </row>
    <row r="952" spans="1:122" x14ac:dyDescent="0.35">
      <c r="A952" s="158" t="s">
        <v>1011</v>
      </c>
      <c r="B952" s="11">
        <v>5</v>
      </c>
      <c r="C952" s="11" t="s">
        <v>272</v>
      </c>
      <c r="D952" t="s">
        <v>301</v>
      </c>
      <c r="E952" s="21" t="s">
        <v>290</v>
      </c>
      <c r="F952" s="11">
        <v>5.5629999999999997</v>
      </c>
      <c r="G952" s="12">
        <v>4.8129999999999997</v>
      </c>
      <c r="H952" s="11">
        <v>0.375</v>
      </c>
      <c r="I952" t="s">
        <v>272</v>
      </c>
      <c r="J952" s="11">
        <v>2</v>
      </c>
      <c r="K952" s="21" t="s">
        <v>290</v>
      </c>
      <c r="L952" s="1" t="s">
        <v>301</v>
      </c>
      <c r="M952" t="s">
        <v>290</v>
      </c>
      <c r="N952" s="159" t="s">
        <v>290</v>
      </c>
      <c r="P952" s="18" t="s">
        <v>290</v>
      </c>
      <c r="Q952" s="18" t="s">
        <v>290</v>
      </c>
      <c r="S952" t="s">
        <v>290</v>
      </c>
      <c r="T952" t="s">
        <v>290</v>
      </c>
      <c r="V952" t="s">
        <v>290</v>
      </c>
      <c r="X952" s="158" t="s">
        <v>1011</v>
      </c>
      <c r="Y952" s="11">
        <v>5</v>
      </c>
      <c r="Z952" s="11" t="s">
        <v>272</v>
      </c>
      <c r="AA952" t="s">
        <v>301</v>
      </c>
      <c r="AB952" s="21" t="s">
        <v>290</v>
      </c>
      <c r="AC952" s="11">
        <v>5.5629999999999997</v>
      </c>
      <c r="AD952" s="12">
        <v>4.8129999999999997</v>
      </c>
      <c r="AE952" s="11">
        <v>0.375</v>
      </c>
      <c r="AF952" t="s">
        <v>272</v>
      </c>
      <c r="AG952" s="11">
        <v>2</v>
      </c>
      <c r="AH952" s="21" t="s">
        <v>290</v>
      </c>
      <c r="AI952" s="1" t="s">
        <v>301</v>
      </c>
      <c r="AJ952" t="s">
        <v>290</v>
      </c>
      <c r="AK952" s="159" t="s">
        <v>290</v>
      </c>
      <c r="CC952" s="4"/>
      <c r="CD952" s="51"/>
      <c r="CE952" s="51"/>
      <c r="CF952" s="51"/>
      <c r="CG952" s="51"/>
      <c r="CH952" s="51"/>
      <c r="CI952" s="51"/>
      <c r="CJ952" s="51"/>
      <c r="CK952" s="51"/>
      <c r="CO952" t="s">
        <v>4770</v>
      </c>
      <c r="CP952">
        <v>3.5</v>
      </c>
      <c r="CR952" t="s">
        <v>6153</v>
      </c>
      <c r="CS952" s="16" t="s">
        <v>290</v>
      </c>
      <c r="CT952" s="14">
        <v>1500</v>
      </c>
      <c r="CU952" s="14">
        <v>1.5</v>
      </c>
      <c r="CV952" s="11">
        <v>9</v>
      </c>
      <c r="CW952" s="11" t="s">
        <v>301</v>
      </c>
      <c r="CX952" s="103">
        <v>1.5</v>
      </c>
      <c r="CY952" s="11">
        <v>2.75</v>
      </c>
      <c r="CZ952" s="42">
        <v>0.625</v>
      </c>
      <c r="DA952" s="107">
        <v>1500</v>
      </c>
      <c r="DB952" s="18">
        <v>7</v>
      </c>
      <c r="DC952" s="18">
        <v>1.25</v>
      </c>
      <c r="DD952" s="18">
        <v>2.875</v>
      </c>
      <c r="DE952" s="11">
        <v>1</v>
      </c>
      <c r="DF952" s="11">
        <v>4</v>
      </c>
      <c r="DG952" s="11">
        <v>1.125</v>
      </c>
      <c r="DH952" s="11">
        <v>4.875</v>
      </c>
      <c r="DI952" s="42">
        <v>90</v>
      </c>
      <c r="DJ952" s="11">
        <v>23</v>
      </c>
      <c r="DK952" s="43" t="s">
        <v>5324</v>
      </c>
      <c r="DL952" s="90" t="s">
        <v>3796</v>
      </c>
      <c r="DM952" s="18">
        <v>0</v>
      </c>
      <c r="DN952" s="18" t="s">
        <v>6001</v>
      </c>
      <c r="DO952" t="s">
        <v>5075</v>
      </c>
      <c r="DP952">
        <v>11861940</v>
      </c>
      <c r="DQ952" t="s">
        <v>6000</v>
      </c>
      <c r="DR952" s="16" t="s">
        <v>290</v>
      </c>
    </row>
    <row r="953" spans="1:122" x14ac:dyDescent="0.35">
      <c r="A953" s="160" t="s">
        <v>1012</v>
      </c>
      <c r="B953" s="2">
        <v>5</v>
      </c>
      <c r="C953" s="4" t="s">
        <v>273</v>
      </c>
      <c r="D953" s="4" t="s">
        <v>301</v>
      </c>
      <c r="E953" s="23" t="s">
        <v>290</v>
      </c>
      <c r="F953" s="2">
        <v>5.5629999999999997</v>
      </c>
      <c r="G953" s="3">
        <v>4.0629999999999997</v>
      </c>
      <c r="H953" s="2">
        <v>0.75</v>
      </c>
      <c r="I953" s="2" t="s">
        <v>273</v>
      </c>
      <c r="J953" s="4">
        <v>4</v>
      </c>
      <c r="K953" s="23" t="s">
        <v>290</v>
      </c>
      <c r="L953" s="6" t="s">
        <v>301</v>
      </c>
      <c r="M953" s="4" t="s">
        <v>290</v>
      </c>
      <c r="N953" s="161" t="s">
        <v>290</v>
      </c>
      <c r="P953" s="18" t="s">
        <v>290</v>
      </c>
      <c r="Q953" s="18" t="s">
        <v>290</v>
      </c>
      <c r="S953" t="s">
        <v>290</v>
      </c>
      <c r="T953" t="s">
        <v>290</v>
      </c>
      <c r="V953" t="s">
        <v>290</v>
      </c>
      <c r="X953" s="160" t="s">
        <v>1012</v>
      </c>
      <c r="Y953" s="2">
        <v>5</v>
      </c>
      <c r="Z953" s="4" t="s">
        <v>273</v>
      </c>
      <c r="AA953" s="4" t="s">
        <v>301</v>
      </c>
      <c r="AB953" s="23" t="s">
        <v>290</v>
      </c>
      <c r="AC953" s="2">
        <v>5.5629999999999997</v>
      </c>
      <c r="AD953" s="3">
        <v>4.0629999999999997</v>
      </c>
      <c r="AE953" s="2">
        <v>0.75</v>
      </c>
      <c r="AF953" s="2" t="s">
        <v>273</v>
      </c>
      <c r="AG953" s="4">
        <v>4</v>
      </c>
      <c r="AH953" s="23" t="s">
        <v>290</v>
      </c>
      <c r="AI953" s="6" t="s">
        <v>301</v>
      </c>
      <c r="AJ953" s="4" t="s">
        <v>290</v>
      </c>
      <c r="AK953" s="161" t="s">
        <v>290</v>
      </c>
      <c r="CO953" t="s">
        <v>4771</v>
      </c>
      <c r="CP953">
        <v>3.5</v>
      </c>
      <c r="CR953" t="s">
        <v>6154</v>
      </c>
      <c r="CS953" s="16" t="s">
        <v>290</v>
      </c>
      <c r="CT953" s="14">
        <v>1500</v>
      </c>
      <c r="CU953" s="14">
        <v>2</v>
      </c>
      <c r="CV953" s="11">
        <v>9</v>
      </c>
      <c r="CW953" s="11" t="s">
        <v>301</v>
      </c>
      <c r="CX953" s="103">
        <v>2</v>
      </c>
      <c r="CY953" s="11">
        <v>4.125</v>
      </c>
      <c r="CZ953" s="42">
        <v>1.0625</v>
      </c>
      <c r="DA953" s="107">
        <v>1500</v>
      </c>
      <c r="DB953" s="18">
        <v>8.5</v>
      </c>
      <c r="DC953" s="18">
        <v>1.5</v>
      </c>
      <c r="DD953" s="18">
        <v>3.625</v>
      </c>
      <c r="DE953" s="11">
        <v>0.875</v>
      </c>
      <c r="DF953" s="11">
        <v>8</v>
      </c>
      <c r="DG953" s="11">
        <v>1</v>
      </c>
      <c r="DH953" s="11">
        <v>6.5</v>
      </c>
      <c r="DI953" s="42">
        <v>45</v>
      </c>
      <c r="DJ953" s="11">
        <v>44</v>
      </c>
      <c r="DK953" s="43" t="s">
        <v>5326</v>
      </c>
      <c r="DL953" s="90" t="s">
        <v>3796</v>
      </c>
      <c r="DM953" s="18">
        <v>0</v>
      </c>
      <c r="DN953" s="18" t="s">
        <v>6001</v>
      </c>
      <c r="DO953" t="s">
        <v>5078</v>
      </c>
      <c r="DP953">
        <v>1262987</v>
      </c>
      <c r="DQ953" t="s">
        <v>6000</v>
      </c>
      <c r="DR953" s="16" t="s">
        <v>290</v>
      </c>
    </row>
    <row r="954" spans="1:122" x14ac:dyDescent="0.35">
      <c r="A954" s="156" t="s">
        <v>1013</v>
      </c>
      <c r="B954" s="11">
        <v>6.0000000000000009</v>
      </c>
      <c r="C954" s="11">
        <v>5</v>
      </c>
      <c r="D954" t="s">
        <v>301</v>
      </c>
      <c r="E954" s="21" t="s">
        <v>290</v>
      </c>
      <c r="F954" s="11">
        <v>6.6250000000000009</v>
      </c>
      <c r="G954" s="12">
        <v>6.4070000000000009</v>
      </c>
      <c r="H954" s="11">
        <v>0.109</v>
      </c>
      <c r="I954" t="s">
        <v>290</v>
      </c>
      <c r="J954" s="11">
        <v>5</v>
      </c>
      <c r="K954" s="21" t="s">
        <v>290</v>
      </c>
      <c r="L954" s="11" t="s">
        <v>301</v>
      </c>
      <c r="M954" t="s">
        <v>290</v>
      </c>
      <c r="N954" s="159" t="s">
        <v>290</v>
      </c>
      <c r="P954" s="18" t="s">
        <v>290</v>
      </c>
      <c r="Q954" s="18" t="s">
        <v>290</v>
      </c>
      <c r="S954" t="s">
        <v>290</v>
      </c>
      <c r="T954" t="s">
        <v>290</v>
      </c>
      <c r="V954" t="s">
        <v>290</v>
      </c>
      <c r="X954" s="156" t="s">
        <v>1013</v>
      </c>
      <c r="Y954" s="11">
        <v>6.0000000000000009</v>
      </c>
      <c r="Z954" s="11">
        <v>5</v>
      </c>
      <c r="AA954" t="s">
        <v>301</v>
      </c>
      <c r="AB954" s="21" t="s">
        <v>290</v>
      </c>
      <c r="AC954" s="11">
        <v>6.6250000000000009</v>
      </c>
      <c r="AD954" s="12">
        <v>6.4070000000000009</v>
      </c>
      <c r="AE954" s="11">
        <v>0.109</v>
      </c>
      <c r="AF954" t="s">
        <v>290</v>
      </c>
      <c r="AG954" s="11">
        <v>5</v>
      </c>
      <c r="AH954" s="21" t="s">
        <v>290</v>
      </c>
      <c r="AI954" s="11" t="s">
        <v>301</v>
      </c>
      <c r="AJ954" t="s">
        <v>290</v>
      </c>
      <c r="AK954" s="159" t="s">
        <v>290</v>
      </c>
      <c r="CO954" t="s">
        <v>4772</v>
      </c>
      <c r="CP954">
        <v>3.5</v>
      </c>
      <c r="CR954" t="s">
        <v>6155</v>
      </c>
      <c r="CS954" s="16" t="s">
        <v>290</v>
      </c>
      <c r="CT954" s="14">
        <v>1500</v>
      </c>
      <c r="CU954" s="14">
        <v>2.5</v>
      </c>
      <c r="CV954" s="11">
        <v>12</v>
      </c>
      <c r="CW954" s="11" t="s">
        <v>301</v>
      </c>
      <c r="CX954" s="103">
        <v>2.5</v>
      </c>
      <c r="CY954" s="11">
        <v>4.875</v>
      </c>
      <c r="CZ954" s="42">
        <v>1.1875</v>
      </c>
      <c r="DA954" s="107">
        <v>1500</v>
      </c>
      <c r="DB954" s="18">
        <v>9.625</v>
      </c>
      <c r="DC954" s="18">
        <v>1.625</v>
      </c>
      <c r="DD954" s="18">
        <v>4.125</v>
      </c>
      <c r="DE954" s="11">
        <v>1</v>
      </c>
      <c r="DF954" s="11">
        <v>8</v>
      </c>
      <c r="DG954" s="11">
        <v>1.125</v>
      </c>
      <c r="DH954" s="11">
        <v>7.5</v>
      </c>
      <c r="DI954" s="42">
        <v>45</v>
      </c>
      <c r="DJ954" s="11">
        <v>72</v>
      </c>
      <c r="DK954" s="43" t="s">
        <v>5328</v>
      </c>
      <c r="DL954" s="90" t="s">
        <v>3796</v>
      </c>
      <c r="DM954" s="18">
        <v>0</v>
      </c>
      <c r="DN954" s="18" t="s">
        <v>6001</v>
      </c>
      <c r="DO954" t="s">
        <v>5081</v>
      </c>
      <c r="DP954">
        <v>7448044</v>
      </c>
      <c r="DQ954" t="s">
        <v>6000</v>
      </c>
      <c r="DR954" s="16" t="s">
        <v>290</v>
      </c>
    </row>
    <row r="955" spans="1:122" x14ac:dyDescent="0.35">
      <c r="A955" s="156" t="s">
        <v>1014</v>
      </c>
      <c r="B955" s="11">
        <v>6.0000000000000009</v>
      </c>
      <c r="C955" s="11">
        <v>10</v>
      </c>
      <c r="D955" t="s">
        <v>301</v>
      </c>
      <c r="E955" s="21" t="s">
        <v>290</v>
      </c>
      <c r="F955" s="11">
        <v>6.6250000000000009</v>
      </c>
      <c r="G955" s="12">
        <v>6.3570000000000011</v>
      </c>
      <c r="H955" s="11">
        <v>0.13400000000000001</v>
      </c>
      <c r="I955" t="s">
        <v>290</v>
      </c>
      <c r="J955" s="11">
        <v>10</v>
      </c>
      <c r="K955" s="21" t="s">
        <v>290</v>
      </c>
      <c r="L955" s="11" t="s">
        <v>301</v>
      </c>
      <c r="M955" t="s">
        <v>290</v>
      </c>
      <c r="N955" s="159" t="s">
        <v>290</v>
      </c>
      <c r="P955" s="18" t="s">
        <v>290</v>
      </c>
      <c r="Q955" s="18" t="s">
        <v>290</v>
      </c>
      <c r="S955" t="s">
        <v>290</v>
      </c>
      <c r="T955" t="s">
        <v>290</v>
      </c>
      <c r="V955" t="s">
        <v>290</v>
      </c>
      <c r="X955" s="156" t="s">
        <v>1014</v>
      </c>
      <c r="Y955" s="11">
        <v>6.0000000000000009</v>
      </c>
      <c r="Z955" s="11">
        <v>10</v>
      </c>
      <c r="AA955" t="s">
        <v>301</v>
      </c>
      <c r="AB955" s="21" t="s">
        <v>290</v>
      </c>
      <c r="AC955" s="11">
        <v>6.6250000000000009</v>
      </c>
      <c r="AD955" s="12">
        <v>6.3570000000000011</v>
      </c>
      <c r="AE955" s="11">
        <v>0.13400000000000001</v>
      </c>
      <c r="AF955" t="s">
        <v>290</v>
      </c>
      <c r="AG955" s="11">
        <v>10</v>
      </c>
      <c r="AH955" s="21" t="s">
        <v>290</v>
      </c>
      <c r="AI955" s="11" t="s">
        <v>301</v>
      </c>
      <c r="AJ955" t="s">
        <v>290</v>
      </c>
      <c r="AK955" s="159" t="s">
        <v>290</v>
      </c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51"/>
      <c r="CO955" t="s">
        <v>4773</v>
      </c>
      <c r="CP955">
        <v>3.5</v>
      </c>
      <c r="CR955" t="s">
        <v>6156</v>
      </c>
      <c r="CS955" s="16" t="s">
        <v>290</v>
      </c>
      <c r="CT955" s="14">
        <v>1500</v>
      </c>
      <c r="CU955" s="14">
        <v>3</v>
      </c>
      <c r="CV955" s="11">
        <v>12</v>
      </c>
      <c r="CW955" s="11" t="s">
        <v>301</v>
      </c>
      <c r="CX955" s="103">
        <v>3</v>
      </c>
      <c r="CY955" s="11">
        <v>5.25</v>
      </c>
      <c r="CZ955" s="42">
        <v>1.125</v>
      </c>
      <c r="DA955" s="107">
        <v>1500</v>
      </c>
      <c r="DB955" s="18">
        <v>10.5</v>
      </c>
      <c r="DC955" s="14">
        <v>1.875</v>
      </c>
      <c r="DD955" s="18">
        <v>5</v>
      </c>
      <c r="DE955" s="11">
        <v>1.125</v>
      </c>
      <c r="DF955" s="11">
        <v>8</v>
      </c>
      <c r="DG955" s="11">
        <v>1.25</v>
      </c>
      <c r="DH955" s="11">
        <v>8</v>
      </c>
      <c r="DI955" s="42">
        <v>45</v>
      </c>
      <c r="DJ955" s="11">
        <v>84</v>
      </c>
      <c r="DK955" s="43" t="s">
        <v>5330</v>
      </c>
      <c r="DL955" s="90" t="s">
        <v>3796</v>
      </c>
      <c r="DM955" s="18">
        <v>0</v>
      </c>
      <c r="DN955" s="18" t="s">
        <v>6001</v>
      </c>
      <c r="DO955" t="s">
        <v>5084</v>
      </c>
      <c r="DP955">
        <v>16777215</v>
      </c>
      <c r="DQ955" t="s">
        <v>6000</v>
      </c>
      <c r="DR955" s="16" t="s">
        <v>290</v>
      </c>
    </row>
    <row r="956" spans="1:122" x14ac:dyDescent="0.35">
      <c r="A956" s="158" t="s">
        <v>1015</v>
      </c>
      <c r="B956" s="11">
        <v>6.0000000000000009</v>
      </c>
      <c r="C956" s="11">
        <v>20</v>
      </c>
      <c r="D956" t="s">
        <v>301</v>
      </c>
      <c r="E956" s="21" t="s">
        <v>290</v>
      </c>
      <c r="F956" s="11">
        <v>6.6250000000000009</v>
      </c>
      <c r="G956" s="12">
        <v>6.2190000000000012</v>
      </c>
      <c r="H956" s="11">
        <v>0.20300000000000001</v>
      </c>
      <c r="I956" t="s">
        <v>290</v>
      </c>
      <c r="J956" s="11">
        <v>20</v>
      </c>
      <c r="K956" s="21" t="s">
        <v>290</v>
      </c>
      <c r="L956" s="1" t="s">
        <v>301</v>
      </c>
      <c r="M956" t="s">
        <v>290</v>
      </c>
      <c r="N956" s="159" t="s">
        <v>290</v>
      </c>
      <c r="P956" s="18" t="s">
        <v>290</v>
      </c>
      <c r="Q956" s="18" t="s">
        <v>290</v>
      </c>
      <c r="S956" t="s">
        <v>290</v>
      </c>
      <c r="T956" t="s">
        <v>290</v>
      </c>
      <c r="V956" t="s">
        <v>290</v>
      </c>
      <c r="X956" s="158" t="s">
        <v>1015</v>
      </c>
      <c r="Y956" s="11">
        <v>6.0000000000000009</v>
      </c>
      <c r="Z956" s="11">
        <v>20</v>
      </c>
      <c r="AA956" t="s">
        <v>301</v>
      </c>
      <c r="AB956" s="21" t="s">
        <v>290</v>
      </c>
      <c r="AC956" s="11">
        <v>6.6250000000000009</v>
      </c>
      <c r="AD956" s="12">
        <v>6.2190000000000012</v>
      </c>
      <c r="AE956" s="11">
        <v>0.20300000000000001</v>
      </c>
      <c r="AF956" t="s">
        <v>290</v>
      </c>
      <c r="AG956" s="11">
        <v>20</v>
      </c>
      <c r="AH956" s="21" t="s">
        <v>290</v>
      </c>
      <c r="AI956" s="1" t="s">
        <v>301</v>
      </c>
      <c r="AJ956" t="s">
        <v>290</v>
      </c>
      <c r="AK956" s="159" t="s">
        <v>290</v>
      </c>
      <c r="CC956" s="4"/>
      <c r="CD956" s="51"/>
      <c r="CE956" s="51"/>
      <c r="CF956" s="51"/>
      <c r="CG956" s="51"/>
      <c r="CH956" s="51"/>
      <c r="CI956" s="51"/>
      <c r="CJ956" s="51"/>
      <c r="CK956" s="51"/>
      <c r="CO956" t="s">
        <v>4774</v>
      </c>
      <c r="CP956">
        <v>3.5</v>
      </c>
      <c r="CR956" t="s">
        <v>6157</v>
      </c>
      <c r="CS956" s="16" t="s">
        <v>290</v>
      </c>
      <c r="CT956" s="14">
        <v>1500</v>
      </c>
      <c r="CU956" s="14">
        <v>4</v>
      </c>
      <c r="CV956" s="11">
        <v>12</v>
      </c>
      <c r="CW956" s="11" t="s">
        <v>301</v>
      </c>
      <c r="CX956" s="103">
        <v>4</v>
      </c>
      <c r="CY956" s="11">
        <v>6.375</v>
      </c>
      <c r="CZ956" s="42">
        <v>1.1875</v>
      </c>
      <c r="DA956" s="107">
        <v>1500</v>
      </c>
      <c r="DB956" s="18">
        <v>12.25</v>
      </c>
      <c r="DC956" s="18">
        <v>2.125</v>
      </c>
      <c r="DD956" s="18">
        <v>6.1875</v>
      </c>
      <c r="DE956" s="11">
        <v>1.25</v>
      </c>
      <c r="DF956" s="11">
        <v>8</v>
      </c>
      <c r="DG956" s="11">
        <v>1.375</v>
      </c>
      <c r="DH956" s="11">
        <v>9.5</v>
      </c>
      <c r="DI956" s="42">
        <v>45</v>
      </c>
      <c r="DJ956" s="11">
        <v>118</v>
      </c>
      <c r="DK956" s="43" t="s">
        <v>5332</v>
      </c>
      <c r="DL956" s="90" t="s">
        <v>3796</v>
      </c>
      <c r="DM956" s="18">
        <v>0</v>
      </c>
      <c r="DN956" s="18" t="s">
        <v>6001</v>
      </c>
      <c r="DO956" t="s">
        <v>5090</v>
      </c>
      <c r="DP956">
        <v>255</v>
      </c>
      <c r="DQ956" t="s">
        <v>6000</v>
      </c>
      <c r="DR956" s="16" t="s">
        <v>290</v>
      </c>
    </row>
    <row r="957" spans="1:122" x14ac:dyDescent="0.35">
      <c r="A957" s="158" t="s">
        <v>1016</v>
      </c>
      <c r="B957" s="11">
        <v>6.0000000000000009</v>
      </c>
      <c r="C957">
        <v>40</v>
      </c>
      <c r="D957" t="s">
        <v>301</v>
      </c>
      <c r="E957" s="21" t="s">
        <v>1017</v>
      </c>
      <c r="F957" s="11">
        <v>6.6250000000000009</v>
      </c>
      <c r="G957" s="12">
        <v>6.0650000000000013</v>
      </c>
      <c r="H957" s="11">
        <v>0.28000000000000003</v>
      </c>
      <c r="I957" t="s">
        <v>290</v>
      </c>
      <c r="J957">
        <v>40</v>
      </c>
      <c r="K957" s="21" t="s">
        <v>290</v>
      </c>
      <c r="L957" s="1" t="s">
        <v>301</v>
      </c>
      <c r="M957" t="s">
        <v>290</v>
      </c>
      <c r="N957" s="159" t="s">
        <v>290</v>
      </c>
      <c r="P957" s="18" t="s">
        <v>290</v>
      </c>
      <c r="Q957" s="18" t="s">
        <v>290</v>
      </c>
      <c r="S957" t="s">
        <v>290</v>
      </c>
      <c r="T957" t="s">
        <v>290</v>
      </c>
      <c r="V957" t="s">
        <v>290</v>
      </c>
      <c r="X957" s="158" t="s">
        <v>1016</v>
      </c>
      <c r="Y957" s="11">
        <v>6.0000000000000009</v>
      </c>
      <c r="Z957">
        <v>40</v>
      </c>
      <c r="AA957" t="s">
        <v>301</v>
      </c>
      <c r="AB957" s="21" t="s">
        <v>1018</v>
      </c>
      <c r="AC957" s="11">
        <v>6.6250000000000009</v>
      </c>
      <c r="AD957" s="12">
        <v>6.0650000000000013</v>
      </c>
      <c r="AE957" s="11">
        <v>0.28000000000000003</v>
      </c>
      <c r="AF957" t="s">
        <v>290</v>
      </c>
      <c r="AG957">
        <v>40</v>
      </c>
      <c r="AH957" s="21" t="s">
        <v>290</v>
      </c>
      <c r="AI957" s="1" t="s">
        <v>301</v>
      </c>
      <c r="AJ957" t="s">
        <v>290</v>
      </c>
      <c r="AK957" s="159" t="s">
        <v>290</v>
      </c>
      <c r="CO957" t="s">
        <v>4775</v>
      </c>
      <c r="CP957">
        <v>3.5</v>
      </c>
      <c r="CR957" t="s">
        <v>6158</v>
      </c>
      <c r="CS957" s="16" t="s">
        <v>290</v>
      </c>
      <c r="CT957" s="14">
        <v>1500</v>
      </c>
      <c r="CU957" s="14">
        <v>5</v>
      </c>
      <c r="CV957" s="11">
        <v>12</v>
      </c>
      <c r="CW957" s="11" t="s">
        <v>301</v>
      </c>
      <c r="CX957" s="103">
        <v>5</v>
      </c>
      <c r="CY957" s="11">
        <v>7.75</v>
      </c>
      <c r="CZ957" s="42">
        <v>1.375</v>
      </c>
      <c r="DA957" s="107">
        <v>1500</v>
      </c>
      <c r="DB957" s="18">
        <v>14.75</v>
      </c>
      <c r="DC957" s="18">
        <v>2.875</v>
      </c>
      <c r="DD957" s="18">
        <v>7.3125</v>
      </c>
      <c r="DE957" s="11">
        <v>1.5</v>
      </c>
      <c r="DF957" s="11">
        <v>8</v>
      </c>
      <c r="DG957" s="11">
        <v>1.625</v>
      </c>
      <c r="DH957" s="11">
        <v>11.5</v>
      </c>
      <c r="DI957" s="42">
        <v>45</v>
      </c>
      <c r="DJ957" s="11">
        <v>195</v>
      </c>
      <c r="DK957" s="43" t="s">
        <v>5334</v>
      </c>
      <c r="DL957" s="90" t="s">
        <v>3796</v>
      </c>
      <c r="DM957" s="18">
        <v>0</v>
      </c>
      <c r="DN957" s="18" t="s">
        <v>6001</v>
      </c>
      <c r="DO957" t="s">
        <v>5093</v>
      </c>
      <c r="DP957">
        <v>33023</v>
      </c>
      <c r="DQ957" t="s">
        <v>6000</v>
      </c>
      <c r="DR957" s="16" t="s">
        <v>290</v>
      </c>
    </row>
    <row r="958" spans="1:122" x14ac:dyDescent="0.35">
      <c r="A958" s="158" t="s">
        <v>6784</v>
      </c>
      <c r="B958" s="11">
        <v>6.0000000000000009</v>
      </c>
      <c r="C958" t="s">
        <v>6422</v>
      </c>
      <c r="D958" t="s">
        <v>301</v>
      </c>
      <c r="E958" s="21" t="s">
        <v>290</v>
      </c>
      <c r="F958" s="11">
        <v>6.6250000000000009</v>
      </c>
      <c r="G958" s="12">
        <v>6.0650000000000013</v>
      </c>
      <c r="H958" s="11">
        <v>0.28000000000000003</v>
      </c>
      <c r="I958" t="s">
        <v>6422</v>
      </c>
      <c r="J958">
        <v>1</v>
      </c>
      <c r="K958" s="21" t="s">
        <v>290</v>
      </c>
      <c r="L958" s="1" t="s">
        <v>301</v>
      </c>
      <c r="M958" t="s">
        <v>290</v>
      </c>
      <c r="N958" s="159" t="s">
        <v>290</v>
      </c>
      <c r="P958" s="18" t="s">
        <v>290</v>
      </c>
      <c r="Q958" s="18" t="s">
        <v>290</v>
      </c>
      <c r="S958" t="s">
        <v>290</v>
      </c>
      <c r="T958" t="s">
        <v>290</v>
      </c>
      <c r="V958" t="s">
        <v>290</v>
      </c>
      <c r="X958" s="158" t="s">
        <v>6784</v>
      </c>
      <c r="Y958" s="11">
        <v>6.0000000000000009</v>
      </c>
      <c r="Z958" t="s">
        <v>6422</v>
      </c>
      <c r="AA958" t="s">
        <v>301</v>
      </c>
      <c r="AB958" s="21" t="s">
        <v>290</v>
      </c>
      <c r="AC958" s="11">
        <v>6.6250000000000009</v>
      </c>
      <c r="AD958" s="12">
        <v>6.0650000000000013</v>
      </c>
      <c r="AE958" s="11">
        <v>0.28000000000000003</v>
      </c>
      <c r="AF958" t="s">
        <v>6422</v>
      </c>
      <c r="AG958">
        <v>1</v>
      </c>
      <c r="AH958" s="21" t="s">
        <v>290</v>
      </c>
      <c r="AI958" s="1" t="s">
        <v>301</v>
      </c>
      <c r="AJ958" t="s">
        <v>290</v>
      </c>
      <c r="AK958" s="159" t="s">
        <v>290</v>
      </c>
      <c r="CO958" t="s">
        <v>4776</v>
      </c>
      <c r="CP958">
        <v>4.25</v>
      </c>
      <c r="CR958" t="s">
        <v>6159</v>
      </c>
      <c r="CS958" s="16" t="s">
        <v>290</v>
      </c>
      <c r="CT958" s="14">
        <v>1500</v>
      </c>
      <c r="CU958" s="14">
        <v>6</v>
      </c>
      <c r="CV958" s="11">
        <v>12</v>
      </c>
      <c r="CW958" s="11" t="s">
        <v>301</v>
      </c>
      <c r="CX958" s="103">
        <v>6</v>
      </c>
      <c r="CY958" s="11">
        <v>9</v>
      </c>
      <c r="CZ958" s="42">
        <v>1.5</v>
      </c>
      <c r="DA958" s="107">
        <v>1500</v>
      </c>
      <c r="DB958" s="18">
        <v>15.5</v>
      </c>
      <c r="DC958" s="18">
        <v>3.25</v>
      </c>
      <c r="DD958" s="18">
        <v>8.5</v>
      </c>
      <c r="DE958" s="11">
        <v>1.375</v>
      </c>
      <c r="DF958" s="11">
        <v>12</v>
      </c>
      <c r="DG958" s="11">
        <v>1.5</v>
      </c>
      <c r="DH958" s="11">
        <v>12.5</v>
      </c>
      <c r="DI958" s="42">
        <v>30</v>
      </c>
      <c r="DJ958" s="11">
        <v>235</v>
      </c>
      <c r="DK958" s="43" t="s">
        <v>5336</v>
      </c>
      <c r="DL958" s="90" t="s">
        <v>3796</v>
      </c>
      <c r="DM958" s="18">
        <v>0</v>
      </c>
      <c r="DN958" s="18" t="s">
        <v>6001</v>
      </c>
      <c r="DO958" t="s">
        <v>5078</v>
      </c>
      <c r="DP958">
        <v>1262987</v>
      </c>
      <c r="DQ958" t="s">
        <v>6000</v>
      </c>
      <c r="DR958" s="16" t="s">
        <v>290</v>
      </c>
    </row>
    <row r="959" spans="1:122" x14ac:dyDescent="0.35">
      <c r="A959" s="158" t="s">
        <v>1019</v>
      </c>
      <c r="B959" s="11">
        <v>6.0000000000000009</v>
      </c>
      <c r="C959">
        <v>80</v>
      </c>
      <c r="D959" t="s">
        <v>301</v>
      </c>
      <c r="E959" s="21" t="s">
        <v>290</v>
      </c>
      <c r="F959" s="11">
        <v>6.6250000000000009</v>
      </c>
      <c r="G959" s="12">
        <v>5.761000000000001</v>
      </c>
      <c r="H959" s="11">
        <v>0.432</v>
      </c>
      <c r="I959" t="s">
        <v>290</v>
      </c>
      <c r="J959">
        <v>80</v>
      </c>
      <c r="K959" s="21" t="s">
        <v>290</v>
      </c>
      <c r="L959" s="1" t="s">
        <v>301</v>
      </c>
      <c r="M959" t="s">
        <v>290</v>
      </c>
      <c r="N959" s="159" t="s">
        <v>290</v>
      </c>
      <c r="P959" s="18" t="s">
        <v>290</v>
      </c>
      <c r="Q959" s="18" t="s">
        <v>290</v>
      </c>
      <c r="S959" t="s">
        <v>290</v>
      </c>
      <c r="T959" t="s">
        <v>290</v>
      </c>
      <c r="V959" t="s">
        <v>290</v>
      </c>
      <c r="X959" s="158" t="s">
        <v>1019</v>
      </c>
      <c r="Y959" s="11">
        <v>6.0000000000000009</v>
      </c>
      <c r="Z959">
        <v>80</v>
      </c>
      <c r="AA959" t="s">
        <v>301</v>
      </c>
      <c r="AB959" s="21" t="s">
        <v>290</v>
      </c>
      <c r="AC959" s="11">
        <v>6.6250000000000009</v>
      </c>
      <c r="AD959" s="12">
        <v>5.761000000000001</v>
      </c>
      <c r="AE959" s="11">
        <v>0.432</v>
      </c>
      <c r="AF959" t="s">
        <v>290</v>
      </c>
      <c r="AG959">
        <v>80</v>
      </c>
      <c r="AH959" s="21" t="s">
        <v>290</v>
      </c>
      <c r="AI959" s="1" t="s">
        <v>301</v>
      </c>
      <c r="AJ959" t="s">
        <v>290</v>
      </c>
      <c r="AK959" s="159" t="s">
        <v>290</v>
      </c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51"/>
      <c r="CO959" t="s">
        <v>4777</v>
      </c>
      <c r="CP959">
        <v>4.25</v>
      </c>
      <c r="CR959" t="s">
        <v>6160</v>
      </c>
      <c r="CS959" s="16" t="s">
        <v>290</v>
      </c>
      <c r="CT959" s="14">
        <v>1500</v>
      </c>
      <c r="CU959" s="14">
        <v>8</v>
      </c>
      <c r="CV959" s="11">
        <v>12</v>
      </c>
      <c r="CW959" s="11" t="s">
        <v>301</v>
      </c>
      <c r="CX959" s="103">
        <v>8</v>
      </c>
      <c r="CY959" s="11">
        <v>11.5</v>
      </c>
      <c r="CZ959" s="42">
        <v>1.75</v>
      </c>
      <c r="DA959" s="107">
        <v>1500</v>
      </c>
      <c r="DB959" s="18">
        <v>19</v>
      </c>
      <c r="DC959" s="18">
        <v>3.625</v>
      </c>
      <c r="DD959" s="18">
        <v>10.625</v>
      </c>
      <c r="DE959" s="11">
        <v>1.625</v>
      </c>
      <c r="DF959" s="11">
        <v>12</v>
      </c>
      <c r="DG959" s="11">
        <v>1.75</v>
      </c>
      <c r="DH959" s="11">
        <v>15.5</v>
      </c>
      <c r="DI959" s="42">
        <v>30</v>
      </c>
      <c r="DJ959" s="11">
        <v>366</v>
      </c>
      <c r="DK959" s="43" t="s">
        <v>5338</v>
      </c>
      <c r="DL959" s="90" t="s">
        <v>3796</v>
      </c>
      <c r="DM959" s="18">
        <v>0</v>
      </c>
      <c r="DN959" s="18" t="s">
        <v>6001</v>
      </c>
      <c r="DO959" t="s">
        <v>5098</v>
      </c>
      <c r="DP959">
        <v>65535</v>
      </c>
      <c r="DQ959" t="s">
        <v>6000</v>
      </c>
      <c r="DR959" s="16" t="s">
        <v>290</v>
      </c>
    </row>
    <row r="960" spans="1:122" x14ac:dyDescent="0.35">
      <c r="A960" s="158" t="s">
        <v>1020</v>
      </c>
      <c r="B960" s="11">
        <v>6.0000000000000009</v>
      </c>
      <c r="C960">
        <v>120</v>
      </c>
      <c r="D960" t="s">
        <v>301</v>
      </c>
      <c r="E960" s="21" t="s">
        <v>290</v>
      </c>
      <c r="F960" s="11">
        <v>6.6250000000000009</v>
      </c>
      <c r="G960" s="12">
        <v>5.5010000000000012</v>
      </c>
      <c r="H960" s="11">
        <v>0.56200000000000006</v>
      </c>
      <c r="I960" t="s">
        <v>290</v>
      </c>
      <c r="J960">
        <v>120</v>
      </c>
      <c r="K960" s="21" t="s">
        <v>290</v>
      </c>
      <c r="L960" s="1" t="s">
        <v>301</v>
      </c>
      <c r="M960" t="s">
        <v>290</v>
      </c>
      <c r="N960" s="159" t="s">
        <v>290</v>
      </c>
      <c r="P960" s="18" t="s">
        <v>290</v>
      </c>
      <c r="Q960" s="18" t="s">
        <v>290</v>
      </c>
      <c r="S960" t="s">
        <v>290</v>
      </c>
      <c r="T960" t="s">
        <v>290</v>
      </c>
      <c r="V960" t="s">
        <v>290</v>
      </c>
      <c r="X960" s="158" t="s">
        <v>1020</v>
      </c>
      <c r="Y960" s="11">
        <v>6.0000000000000009</v>
      </c>
      <c r="Z960">
        <v>120</v>
      </c>
      <c r="AA960" t="s">
        <v>301</v>
      </c>
      <c r="AB960" s="21" t="s">
        <v>290</v>
      </c>
      <c r="AC960" s="11">
        <v>6.6250000000000009</v>
      </c>
      <c r="AD960" s="12">
        <v>5.5010000000000012</v>
      </c>
      <c r="AE960" s="11">
        <v>0.56200000000000006</v>
      </c>
      <c r="AF960" t="s">
        <v>290</v>
      </c>
      <c r="AG960">
        <v>120</v>
      </c>
      <c r="AH960" s="21" t="s">
        <v>290</v>
      </c>
      <c r="AI960" s="1" t="s">
        <v>301</v>
      </c>
      <c r="AJ960" t="s">
        <v>290</v>
      </c>
      <c r="AK960" s="159" t="s">
        <v>290</v>
      </c>
      <c r="CC960" s="4"/>
      <c r="CD960" s="51"/>
      <c r="CE960" s="51"/>
      <c r="CF960" s="51"/>
      <c r="CG960" s="51"/>
      <c r="CH960" s="51"/>
      <c r="CI960" s="51"/>
      <c r="CJ960" s="51"/>
      <c r="CK960" s="51"/>
      <c r="CO960" t="s">
        <v>4778</v>
      </c>
      <c r="CP960">
        <v>4.25</v>
      </c>
      <c r="CR960" t="s">
        <v>6161</v>
      </c>
      <c r="CS960" s="16" t="s">
        <v>290</v>
      </c>
      <c r="CT960" s="14">
        <v>1500</v>
      </c>
      <c r="CU960" s="14">
        <v>10</v>
      </c>
      <c r="CV960" s="11">
        <v>16</v>
      </c>
      <c r="CW960" s="11" t="s">
        <v>301</v>
      </c>
      <c r="CX960" s="103">
        <v>10</v>
      </c>
      <c r="CY960" s="11">
        <v>14.5</v>
      </c>
      <c r="CZ960" s="42">
        <v>2.25</v>
      </c>
      <c r="DA960" s="107">
        <v>1500</v>
      </c>
      <c r="DB960" s="18">
        <v>23</v>
      </c>
      <c r="DC960" s="18">
        <v>4.25</v>
      </c>
      <c r="DD960" s="18">
        <v>12.75</v>
      </c>
      <c r="DE960" s="11">
        <v>1.875</v>
      </c>
      <c r="DF960" s="11">
        <v>12</v>
      </c>
      <c r="DG960" s="11">
        <v>2</v>
      </c>
      <c r="DH960" s="11">
        <v>19</v>
      </c>
      <c r="DI960" s="42">
        <v>30</v>
      </c>
      <c r="DJ960" s="11">
        <v>610</v>
      </c>
      <c r="DK960" s="43" t="s">
        <v>5340</v>
      </c>
      <c r="DL960" s="90" t="s">
        <v>3796</v>
      </c>
      <c r="DM960" s="18">
        <v>0</v>
      </c>
      <c r="DN960" s="18" t="s">
        <v>6001</v>
      </c>
      <c r="DO960" t="s">
        <v>5069</v>
      </c>
      <c r="DP960">
        <v>65280</v>
      </c>
      <c r="DQ960" t="s">
        <v>6000</v>
      </c>
      <c r="DR960" s="16" t="s">
        <v>290</v>
      </c>
    </row>
    <row r="961" spans="1:122" x14ac:dyDescent="0.35">
      <c r="A961" s="158" t="s">
        <v>1021</v>
      </c>
      <c r="B961" s="11">
        <v>6.0000000000000009</v>
      </c>
      <c r="C961" s="11">
        <v>160</v>
      </c>
      <c r="D961" t="s">
        <v>301</v>
      </c>
      <c r="E961" s="21" t="s">
        <v>290</v>
      </c>
      <c r="F961" s="11">
        <v>6.6250000000000009</v>
      </c>
      <c r="G961" s="12">
        <v>5.1890000000000009</v>
      </c>
      <c r="H961" s="11">
        <v>0.71799999999999997</v>
      </c>
      <c r="I961" t="s">
        <v>290</v>
      </c>
      <c r="J961" s="11">
        <v>160</v>
      </c>
      <c r="K961" s="21" t="s">
        <v>290</v>
      </c>
      <c r="L961" s="1" t="s">
        <v>301</v>
      </c>
      <c r="M961" t="s">
        <v>290</v>
      </c>
      <c r="N961" s="159" t="s">
        <v>290</v>
      </c>
      <c r="P961" s="18" t="s">
        <v>290</v>
      </c>
      <c r="Q961" s="18" t="s">
        <v>290</v>
      </c>
      <c r="S961" t="s">
        <v>290</v>
      </c>
      <c r="T961" t="s">
        <v>290</v>
      </c>
      <c r="V961" t="s">
        <v>290</v>
      </c>
      <c r="X961" s="158" t="s">
        <v>1021</v>
      </c>
      <c r="Y961" s="11">
        <v>6.0000000000000009</v>
      </c>
      <c r="Z961" s="11">
        <v>160</v>
      </c>
      <c r="AA961" t="s">
        <v>301</v>
      </c>
      <c r="AB961" s="21" t="s">
        <v>290</v>
      </c>
      <c r="AC961" s="11">
        <v>6.6250000000000009</v>
      </c>
      <c r="AD961" s="12">
        <v>5.1890000000000009</v>
      </c>
      <c r="AE961" s="11">
        <v>0.71799999999999997</v>
      </c>
      <c r="AF961" t="s">
        <v>290</v>
      </c>
      <c r="AG961" s="11">
        <v>160</v>
      </c>
      <c r="AH961" s="21" t="s">
        <v>290</v>
      </c>
      <c r="AI961" s="1" t="s">
        <v>301</v>
      </c>
      <c r="AJ961" t="s">
        <v>290</v>
      </c>
      <c r="AK961" s="159" t="s">
        <v>290</v>
      </c>
      <c r="CO961" t="s">
        <v>4779</v>
      </c>
      <c r="CP961">
        <v>4.25</v>
      </c>
      <c r="CR961" t="s">
        <v>6162</v>
      </c>
      <c r="CS961" s="16" t="s">
        <v>290</v>
      </c>
      <c r="CT961" s="14">
        <v>1500</v>
      </c>
      <c r="CU961" s="14">
        <v>12</v>
      </c>
      <c r="CV961" s="11">
        <v>16</v>
      </c>
      <c r="CW961" s="11" t="s">
        <v>301</v>
      </c>
      <c r="CX961" s="103">
        <v>12</v>
      </c>
      <c r="CY961" s="11">
        <v>17.75</v>
      </c>
      <c r="CZ961" s="42">
        <v>2.875</v>
      </c>
      <c r="DA961" s="107">
        <v>1500</v>
      </c>
      <c r="DB961" s="18">
        <v>26.5</v>
      </c>
      <c r="DC961" s="18">
        <v>4.875</v>
      </c>
      <c r="DD961" s="18">
        <v>15</v>
      </c>
      <c r="DE961" s="11">
        <v>2</v>
      </c>
      <c r="DF961" s="11">
        <v>16</v>
      </c>
      <c r="DG961" s="11">
        <v>2.125</v>
      </c>
      <c r="DH961" s="11">
        <v>22.5</v>
      </c>
      <c r="DI961" s="42">
        <v>22.5</v>
      </c>
      <c r="DJ961" s="11">
        <v>1028</v>
      </c>
      <c r="DK961" s="43" t="s">
        <v>5342</v>
      </c>
      <c r="DL961" s="90" t="s">
        <v>3796</v>
      </c>
      <c r="DM961" s="18">
        <v>0</v>
      </c>
      <c r="DN961" s="18" t="s">
        <v>6001</v>
      </c>
      <c r="DO961" t="s">
        <v>5072</v>
      </c>
      <c r="DP961">
        <v>12800</v>
      </c>
      <c r="DQ961" t="s">
        <v>6000</v>
      </c>
      <c r="DR961" s="16" t="s">
        <v>290</v>
      </c>
    </row>
    <row r="962" spans="1:122" x14ac:dyDescent="0.35">
      <c r="A962" s="158" t="s">
        <v>1022</v>
      </c>
      <c r="B962" s="11">
        <v>6.0000000000000009</v>
      </c>
      <c r="C962" s="11" t="s">
        <v>272</v>
      </c>
      <c r="D962" t="s">
        <v>301</v>
      </c>
      <c r="E962" s="21" t="s">
        <v>290</v>
      </c>
      <c r="F962" s="11">
        <v>6.6250000000000009</v>
      </c>
      <c r="G962" s="12">
        <v>5.761000000000001</v>
      </c>
      <c r="H962" s="11">
        <v>0.432</v>
      </c>
      <c r="I962" t="s">
        <v>272</v>
      </c>
      <c r="J962" s="11">
        <v>2</v>
      </c>
      <c r="K962" s="21" t="s">
        <v>290</v>
      </c>
      <c r="L962" s="1" t="s">
        <v>301</v>
      </c>
      <c r="M962" t="s">
        <v>290</v>
      </c>
      <c r="N962" s="159" t="s">
        <v>290</v>
      </c>
      <c r="P962" s="18" t="s">
        <v>290</v>
      </c>
      <c r="Q962" s="18" t="s">
        <v>290</v>
      </c>
      <c r="S962" t="s">
        <v>290</v>
      </c>
      <c r="T962" t="s">
        <v>290</v>
      </c>
      <c r="V962" t="s">
        <v>290</v>
      </c>
      <c r="X962" s="158" t="s">
        <v>1022</v>
      </c>
      <c r="Y962" s="11">
        <v>6.0000000000000009</v>
      </c>
      <c r="Z962" s="11" t="s">
        <v>272</v>
      </c>
      <c r="AA962" t="s">
        <v>301</v>
      </c>
      <c r="AB962" s="21" t="s">
        <v>290</v>
      </c>
      <c r="AC962" s="11">
        <v>6.6250000000000009</v>
      </c>
      <c r="AD962" s="12">
        <v>5.761000000000001</v>
      </c>
      <c r="AE962" s="11">
        <v>0.432</v>
      </c>
      <c r="AF962" t="s">
        <v>272</v>
      </c>
      <c r="AG962" s="11">
        <v>2</v>
      </c>
      <c r="AH962" s="21" t="s">
        <v>290</v>
      </c>
      <c r="AI962" s="1" t="s">
        <v>301</v>
      </c>
      <c r="AJ962" t="s">
        <v>290</v>
      </c>
      <c r="AK962" s="159" t="s">
        <v>290</v>
      </c>
      <c r="CO962" t="s">
        <v>4780</v>
      </c>
      <c r="CP962">
        <v>4.25</v>
      </c>
      <c r="CR962" t="s">
        <v>6163</v>
      </c>
      <c r="CS962" s="16" t="s">
        <v>290</v>
      </c>
      <c r="CT962" s="45">
        <v>1500</v>
      </c>
      <c r="CU962" s="45">
        <v>14</v>
      </c>
      <c r="CV962" s="48">
        <v>12</v>
      </c>
      <c r="CW962" s="48" t="s">
        <v>301</v>
      </c>
      <c r="CX962" s="104">
        <v>14</v>
      </c>
      <c r="CY962" s="48">
        <v>19.5</v>
      </c>
      <c r="CZ962" s="46">
        <v>2.75</v>
      </c>
      <c r="DA962" s="107">
        <v>1500</v>
      </c>
      <c r="DB962" s="47">
        <v>29.5</v>
      </c>
      <c r="DC962" s="47">
        <v>5.25</v>
      </c>
      <c r="DD962" s="47">
        <v>16.25</v>
      </c>
      <c r="DE962" s="48">
        <v>2.25</v>
      </c>
      <c r="DF962" s="48">
        <v>16</v>
      </c>
      <c r="DG962" s="48">
        <v>2.375</v>
      </c>
      <c r="DH962" s="48">
        <v>25</v>
      </c>
      <c r="DI962" s="46">
        <v>22.5</v>
      </c>
      <c r="DJ962" s="48">
        <v>1030</v>
      </c>
      <c r="DK962" s="43" t="s">
        <v>5344</v>
      </c>
      <c r="DL962" s="90" t="s">
        <v>3796</v>
      </c>
      <c r="DM962" s="18">
        <v>0</v>
      </c>
      <c r="DN962" s="18" t="s">
        <v>6001</v>
      </c>
      <c r="DO962" t="s">
        <v>5105</v>
      </c>
      <c r="DP962">
        <v>16711680</v>
      </c>
      <c r="DQ962" t="s">
        <v>6000</v>
      </c>
      <c r="DR962" s="16" t="s">
        <v>290</v>
      </c>
    </row>
    <row r="963" spans="1:122" x14ac:dyDescent="0.35">
      <c r="A963" s="160" t="s">
        <v>1023</v>
      </c>
      <c r="B963" s="2">
        <v>6.0000000000000009</v>
      </c>
      <c r="C963" s="4" t="s">
        <v>273</v>
      </c>
      <c r="D963" s="4" t="s">
        <v>301</v>
      </c>
      <c r="E963" s="23" t="s">
        <v>290</v>
      </c>
      <c r="F963" s="2">
        <v>6.6250000000000009</v>
      </c>
      <c r="G963" s="3">
        <v>4.8970000000000011</v>
      </c>
      <c r="H963" s="2">
        <v>0.86399999999999999</v>
      </c>
      <c r="I963" s="2" t="s">
        <v>273</v>
      </c>
      <c r="J963" s="4">
        <v>4</v>
      </c>
      <c r="K963" s="23" t="s">
        <v>290</v>
      </c>
      <c r="L963" s="6" t="s">
        <v>301</v>
      </c>
      <c r="M963" s="4" t="s">
        <v>290</v>
      </c>
      <c r="N963" s="161" t="s">
        <v>290</v>
      </c>
      <c r="P963" s="18" t="s">
        <v>290</v>
      </c>
      <c r="Q963" s="18" t="s">
        <v>290</v>
      </c>
      <c r="S963" t="s">
        <v>290</v>
      </c>
      <c r="T963" t="s">
        <v>290</v>
      </c>
      <c r="V963" t="s">
        <v>290</v>
      </c>
      <c r="X963" s="160" t="s">
        <v>1023</v>
      </c>
      <c r="Y963" s="2">
        <v>6.0000000000000009</v>
      </c>
      <c r="Z963" s="4" t="s">
        <v>273</v>
      </c>
      <c r="AA963" s="4" t="s">
        <v>301</v>
      </c>
      <c r="AB963" s="23" t="s">
        <v>290</v>
      </c>
      <c r="AC963" s="2">
        <v>6.6250000000000009</v>
      </c>
      <c r="AD963" s="3">
        <v>4.8970000000000011</v>
      </c>
      <c r="AE963" s="2">
        <v>0.86399999999999999</v>
      </c>
      <c r="AF963" s="2" t="s">
        <v>273</v>
      </c>
      <c r="AG963" s="4">
        <v>4</v>
      </c>
      <c r="AH963" s="23" t="s">
        <v>290</v>
      </c>
      <c r="AI963" s="6" t="s">
        <v>301</v>
      </c>
      <c r="AJ963" s="4" t="s">
        <v>290</v>
      </c>
      <c r="AK963" s="161" t="s">
        <v>290</v>
      </c>
      <c r="CO963" t="s">
        <v>4781</v>
      </c>
      <c r="CP963">
        <v>4.25</v>
      </c>
      <c r="CR963" t="s">
        <v>6164</v>
      </c>
      <c r="CS963" s="16" t="s">
        <v>290</v>
      </c>
      <c r="CT963" s="14">
        <v>1500</v>
      </c>
      <c r="CU963" s="14">
        <v>14</v>
      </c>
      <c r="CV963" s="98">
        <v>14</v>
      </c>
      <c r="CW963" s="98" t="s">
        <v>301</v>
      </c>
      <c r="CX963" s="103">
        <v>14</v>
      </c>
      <c r="CY963" s="11">
        <v>19.5</v>
      </c>
      <c r="CZ963" s="42">
        <v>2.75</v>
      </c>
      <c r="DA963" s="107">
        <v>1500</v>
      </c>
      <c r="DB963" s="18">
        <v>29.5</v>
      </c>
      <c r="DC963" s="18">
        <v>5.25</v>
      </c>
      <c r="DD963" s="18">
        <v>16.25</v>
      </c>
      <c r="DE963" s="11">
        <v>2.25</v>
      </c>
      <c r="DF963" s="11">
        <v>16</v>
      </c>
      <c r="DG963" s="11">
        <v>2.375</v>
      </c>
      <c r="DH963" s="11">
        <v>25</v>
      </c>
      <c r="DI963" s="42">
        <v>22.5</v>
      </c>
      <c r="DJ963" s="11" t="s">
        <v>174</v>
      </c>
      <c r="DK963" s="43" t="s">
        <v>5344</v>
      </c>
      <c r="DL963" s="90" t="s">
        <v>3796</v>
      </c>
      <c r="DM963" s="18">
        <v>0</v>
      </c>
      <c r="DN963" s="18" t="s">
        <v>6001</v>
      </c>
      <c r="DO963" t="s">
        <v>5105</v>
      </c>
      <c r="DP963">
        <v>16711680</v>
      </c>
      <c r="DQ963" t="s">
        <v>6000</v>
      </c>
      <c r="DR963" s="16" t="s">
        <v>290</v>
      </c>
    </row>
    <row r="964" spans="1:122" x14ac:dyDescent="0.35">
      <c r="A964" s="158" t="s">
        <v>6785</v>
      </c>
      <c r="B964" s="11">
        <v>7</v>
      </c>
      <c r="C964" t="s">
        <v>6422</v>
      </c>
      <c r="D964" t="s">
        <v>301</v>
      </c>
      <c r="E964" s="24" t="s">
        <v>290</v>
      </c>
      <c r="F964" s="11">
        <v>7.625</v>
      </c>
      <c r="G964" s="12">
        <v>7.0229999999999997</v>
      </c>
      <c r="H964" s="11">
        <v>0.30099999999999999</v>
      </c>
      <c r="I964" s="11" t="s">
        <v>6422</v>
      </c>
      <c r="J964" s="11">
        <v>1</v>
      </c>
      <c r="K964" s="24"/>
      <c r="L964" s="1" t="s">
        <v>301</v>
      </c>
      <c r="N964" s="159"/>
      <c r="P964" s="18" t="s">
        <v>290</v>
      </c>
      <c r="Q964" s="18" t="s">
        <v>290</v>
      </c>
      <c r="S964" t="s">
        <v>290</v>
      </c>
      <c r="T964" t="s">
        <v>290</v>
      </c>
      <c r="V964" t="s">
        <v>290</v>
      </c>
      <c r="X964" s="158" t="s">
        <v>6785</v>
      </c>
      <c r="Y964" s="11">
        <v>7</v>
      </c>
      <c r="Z964" t="s">
        <v>6422</v>
      </c>
      <c r="AA964" t="s">
        <v>301</v>
      </c>
      <c r="AB964" s="24" t="s">
        <v>290</v>
      </c>
      <c r="AC964" s="11">
        <v>7.625</v>
      </c>
      <c r="AD964" s="12">
        <v>7.0229999999999997</v>
      </c>
      <c r="AE964" s="11">
        <v>0.30099999999999999</v>
      </c>
      <c r="AF964" s="11" t="s">
        <v>6422</v>
      </c>
      <c r="AG964" s="11">
        <v>1</v>
      </c>
      <c r="AH964" s="24"/>
      <c r="AI964" s="1" t="s">
        <v>301</v>
      </c>
      <c r="AK964" s="159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51"/>
      <c r="CO964" t="s">
        <v>4782</v>
      </c>
      <c r="CP964">
        <v>4.25</v>
      </c>
      <c r="CR964" t="s">
        <v>6165</v>
      </c>
      <c r="CS964" s="16" t="s">
        <v>290</v>
      </c>
      <c r="CT964" s="14">
        <v>1500</v>
      </c>
      <c r="CU964" s="14">
        <v>14</v>
      </c>
      <c r="CV964" s="98">
        <v>16</v>
      </c>
      <c r="CW964" s="98" t="s">
        <v>301</v>
      </c>
      <c r="CX964" s="103">
        <v>14</v>
      </c>
      <c r="CY964" s="11">
        <v>19.5</v>
      </c>
      <c r="CZ964" s="42">
        <v>2.75</v>
      </c>
      <c r="DA964" s="107">
        <v>1500</v>
      </c>
      <c r="DB964" s="18">
        <v>29.5</v>
      </c>
      <c r="DC964" s="18">
        <v>5.25</v>
      </c>
      <c r="DD964" s="18">
        <v>16.25</v>
      </c>
      <c r="DE964" s="11">
        <v>2.25</v>
      </c>
      <c r="DF964" s="11">
        <v>16</v>
      </c>
      <c r="DG964" s="11">
        <v>2.375</v>
      </c>
      <c r="DH964" s="11">
        <v>25</v>
      </c>
      <c r="DI964" s="42">
        <v>22.5</v>
      </c>
      <c r="DJ964" s="11" t="s">
        <v>174</v>
      </c>
      <c r="DK964" s="43" t="s">
        <v>5344</v>
      </c>
      <c r="DL964" s="90" t="s">
        <v>3796</v>
      </c>
      <c r="DM964" s="18">
        <v>0</v>
      </c>
      <c r="DN964" s="18" t="s">
        <v>6001</v>
      </c>
      <c r="DO964" t="s">
        <v>5105</v>
      </c>
      <c r="DP964">
        <v>16711680</v>
      </c>
      <c r="DQ964" t="s">
        <v>6000</v>
      </c>
      <c r="DR964" s="16" t="s">
        <v>290</v>
      </c>
    </row>
    <row r="965" spans="1:122" x14ac:dyDescent="0.35">
      <c r="A965" s="158" t="s">
        <v>1024</v>
      </c>
      <c r="B965" s="11">
        <v>7</v>
      </c>
      <c r="C965" s="11" t="s">
        <v>272</v>
      </c>
      <c r="D965" t="s">
        <v>301</v>
      </c>
      <c r="E965" s="21" t="s">
        <v>290</v>
      </c>
      <c r="F965" s="11">
        <v>7.625</v>
      </c>
      <c r="G965" s="12">
        <v>6.625</v>
      </c>
      <c r="H965" s="11">
        <v>0.5</v>
      </c>
      <c r="I965" t="s">
        <v>272</v>
      </c>
      <c r="J965" s="11">
        <v>2</v>
      </c>
      <c r="K965" s="21" t="s">
        <v>290</v>
      </c>
      <c r="L965" s="1" t="s">
        <v>301</v>
      </c>
      <c r="M965" t="s">
        <v>290</v>
      </c>
      <c r="N965" s="159" t="s">
        <v>290</v>
      </c>
      <c r="P965" s="18" t="s">
        <v>290</v>
      </c>
      <c r="Q965" s="18" t="s">
        <v>290</v>
      </c>
      <c r="S965" t="s">
        <v>290</v>
      </c>
      <c r="T965" t="s">
        <v>290</v>
      </c>
      <c r="V965" t="s">
        <v>290</v>
      </c>
      <c r="X965" s="158" t="s">
        <v>1024</v>
      </c>
      <c r="Y965" s="11">
        <v>7</v>
      </c>
      <c r="Z965" s="11" t="s">
        <v>272</v>
      </c>
      <c r="AA965" t="s">
        <v>301</v>
      </c>
      <c r="AB965" s="21" t="s">
        <v>290</v>
      </c>
      <c r="AC965" s="11">
        <v>7.625</v>
      </c>
      <c r="AD965" s="12">
        <v>6.625</v>
      </c>
      <c r="AE965" s="11">
        <v>0.5</v>
      </c>
      <c r="AF965" t="s">
        <v>272</v>
      </c>
      <c r="AG965" s="11">
        <v>2</v>
      </c>
      <c r="AH965" s="21" t="s">
        <v>290</v>
      </c>
      <c r="AI965" s="1" t="s">
        <v>301</v>
      </c>
      <c r="AJ965" t="s">
        <v>290</v>
      </c>
      <c r="AK965" s="159" t="s">
        <v>290</v>
      </c>
      <c r="CC965" s="4"/>
      <c r="CD965" s="51"/>
      <c r="CE965" s="51"/>
      <c r="CF965" s="51"/>
      <c r="CG965" s="51"/>
      <c r="CH965" s="51"/>
      <c r="CI965" s="51"/>
      <c r="CJ965" s="51"/>
      <c r="CK965" s="51"/>
      <c r="CO965" t="s">
        <v>4783</v>
      </c>
      <c r="CP965">
        <v>4.37</v>
      </c>
      <c r="CR965" t="s">
        <v>6166</v>
      </c>
      <c r="CS965" s="16" t="s">
        <v>290</v>
      </c>
      <c r="CT965" s="14">
        <v>1500</v>
      </c>
      <c r="CU965" s="14">
        <v>14</v>
      </c>
      <c r="CV965" s="98">
        <v>18</v>
      </c>
      <c r="CW965" s="98" t="s">
        <v>301</v>
      </c>
      <c r="CX965" s="103">
        <v>14</v>
      </c>
      <c r="CY965" s="11">
        <v>19.5</v>
      </c>
      <c r="CZ965" s="42">
        <v>2.75</v>
      </c>
      <c r="DA965" s="107">
        <v>1500</v>
      </c>
      <c r="DB965" s="18">
        <v>29.5</v>
      </c>
      <c r="DC965" s="18">
        <v>5.25</v>
      </c>
      <c r="DD965" s="18">
        <v>16.25</v>
      </c>
      <c r="DE965" s="11">
        <v>2.25</v>
      </c>
      <c r="DF965" s="11">
        <v>16</v>
      </c>
      <c r="DG965" s="11">
        <v>2.375</v>
      </c>
      <c r="DH965" s="11">
        <v>25</v>
      </c>
      <c r="DI965" s="42">
        <v>22.5</v>
      </c>
      <c r="DJ965" s="11" t="s">
        <v>174</v>
      </c>
      <c r="DK965" s="43" t="s">
        <v>5344</v>
      </c>
      <c r="DL965" s="90" t="s">
        <v>3796</v>
      </c>
      <c r="DM965" s="18">
        <v>0</v>
      </c>
      <c r="DN965" s="18" t="s">
        <v>6001</v>
      </c>
      <c r="DO965" t="s">
        <v>5105</v>
      </c>
      <c r="DP965">
        <v>16711680</v>
      </c>
      <c r="DQ965" t="s">
        <v>6000</v>
      </c>
      <c r="DR965" s="16" t="s">
        <v>290</v>
      </c>
    </row>
    <row r="966" spans="1:122" x14ac:dyDescent="0.35">
      <c r="A966" s="160" t="s">
        <v>1025</v>
      </c>
      <c r="B966" s="2">
        <v>7</v>
      </c>
      <c r="C966" s="4" t="s">
        <v>273</v>
      </c>
      <c r="D966" s="4" t="s">
        <v>301</v>
      </c>
      <c r="E966" s="23" t="s">
        <v>290</v>
      </c>
      <c r="F966" s="2">
        <v>7.625</v>
      </c>
      <c r="G966" s="3">
        <v>5.875</v>
      </c>
      <c r="H966" s="2">
        <v>0.875</v>
      </c>
      <c r="I966" s="2" t="s">
        <v>273</v>
      </c>
      <c r="J966" s="4">
        <v>4</v>
      </c>
      <c r="K966" s="23" t="s">
        <v>290</v>
      </c>
      <c r="L966" s="6" t="s">
        <v>301</v>
      </c>
      <c r="M966" s="4" t="s">
        <v>290</v>
      </c>
      <c r="N966" s="161" t="s">
        <v>290</v>
      </c>
      <c r="P966" s="18" t="s">
        <v>290</v>
      </c>
      <c r="Q966" s="18" t="s">
        <v>290</v>
      </c>
      <c r="S966" t="s">
        <v>290</v>
      </c>
      <c r="T966" t="s">
        <v>290</v>
      </c>
      <c r="V966" t="s">
        <v>290</v>
      </c>
      <c r="X966" s="160" t="s">
        <v>1025</v>
      </c>
      <c r="Y966" s="2">
        <v>7</v>
      </c>
      <c r="Z966" s="4" t="s">
        <v>273</v>
      </c>
      <c r="AA966" s="4" t="s">
        <v>301</v>
      </c>
      <c r="AB966" s="23" t="s">
        <v>290</v>
      </c>
      <c r="AC966" s="2">
        <v>7.625</v>
      </c>
      <c r="AD966" s="3">
        <v>5.875</v>
      </c>
      <c r="AE966" s="2">
        <v>0.875</v>
      </c>
      <c r="AF966" s="2" t="s">
        <v>273</v>
      </c>
      <c r="AG966" s="4">
        <v>4</v>
      </c>
      <c r="AH966" s="23" t="s">
        <v>290</v>
      </c>
      <c r="AI966" s="6" t="s">
        <v>301</v>
      </c>
      <c r="AJ966" s="4" t="s">
        <v>290</v>
      </c>
      <c r="AK966" s="161" t="s">
        <v>290</v>
      </c>
      <c r="CO966" t="s">
        <v>4784</v>
      </c>
      <c r="CP966">
        <v>4.37</v>
      </c>
      <c r="CR966" t="s">
        <v>6167</v>
      </c>
      <c r="CS966" s="16" t="s">
        <v>290</v>
      </c>
      <c r="CT966" s="49">
        <v>1500</v>
      </c>
      <c r="CU966" s="49">
        <v>14</v>
      </c>
      <c r="CV966" s="99">
        <v>20</v>
      </c>
      <c r="CW966" s="99" t="s">
        <v>301</v>
      </c>
      <c r="CX966" s="105">
        <v>14</v>
      </c>
      <c r="CY966" s="2">
        <v>19.5</v>
      </c>
      <c r="CZ966" s="50">
        <v>2.75</v>
      </c>
      <c r="DA966" s="107">
        <v>1500</v>
      </c>
      <c r="DB966" s="51">
        <v>29.5</v>
      </c>
      <c r="DC966" s="51">
        <v>5.25</v>
      </c>
      <c r="DD966" s="51">
        <v>16.25</v>
      </c>
      <c r="DE966" s="2">
        <v>2.25</v>
      </c>
      <c r="DF966" s="2">
        <v>16</v>
      </c>
      <c r="DG966" s="2">
        <v>2.375</v>
      </c>
      <c r="DH966" s="2">
        <v>25</v>
      </c>
      <c r="DI966" s="50">
        <v>22.5</v>
      </c>
      <c r="DJ966" s="2" t="s">
        <v>174</v>
      </c>
      <c r="DK966" s="43" t="s">
        <v>5344</v>
      </c>
      <c r="DL966" s="90" t="s">
        <v>3796</v>
      </c>
      <c r="DM966" s="18">
        <v>0</v>
      </c>
      <c r="DN966" s="18" t="s">
        <v>6001</v>
      </c>
      <c r="DO966" t="s">
        <v>5105</v>
      </c>
      <c r="DP966">
        <v>16711680</v>
      </c>
      <c r="DQ966" t="s">
        <v>6000</v>
      </c>
      <c r="DR966" s="16" t="s">
        <v>290</v>
      </c>
    </row>
    <row r="967" spans="1:122" x14ac:dyDescent="0.35">
      <c r="A967" s="156" t="s">
        <v>1026</v>
      </c>
      <c r="B967" s="11">
        <v>8</v>
      </c>
      <c r="C967" s="11">
        <v>5</v>
      </c>
      <c r="D967" t="s">
        <v>301</v>
      </c>
      <c r="E967" s="21" t="s">
        <v>290</v>
      </c>
      <c r="F967" s="11">
        <v>8.625</v>
      </c>
      <c r="G967" s="12">
        <v>8.407</v>
      </c>
      <c r="H967" s="11">
        <v>0.109</v>
      </c>
      <c r="I967" t="s">
        <v>290</v>
      </c>
      <c r="J967" s="11">
        <v>5</v>
      </c>
      <c r="K967" s="21" t="s">
        <v>290</v>
      </c>
      <c r="L967" s="11" t="s">
        <v>301</v>
      </c>
      <c r="M967" t="s">
        <v>290</v>
      </c>
      <c r="N967" s="159" t="s">
        <v>290</v>
      </c>
      <c r="P967" s="18" t="s">
        <v>290</v>
      </c>
      <c r="Q967" s="18" t="s">
        <v>290</v>
      </c>
      <c r="S967" t="s">
        <v>290</v>
      </c>
      <c r="T967" t="s">
        <v>290</v>
      </c>
      <c r="V967" t="s">
        <v>290</v>
      </c>
      <c r="X967" s="156" t="s">
        <v>1026</v>
      </c>
      <c r="Y967" s="11">
        <v>8</v>
      </c>
      <c r="Z967" s="11">
        <v>5</v>
      </c>
      <c r="AA967" t="s">
        <v>301</v>
      </c>
      <c r="AB967" s="21" t="s">
        <v>290</v>
      </c>
      <c r="AC967" s="11">
        <v>8.625</v>
      </c>
      <c r="AD967" s="12">
        <v>8.407</v>
      </c>
      <c r="AE967" s="11">
        <v>0.109</v>
      </c>
      <c r="AF967" t="s">
        <v>290</v>
      </c>
      <c r="AG967" s="11">
        <v>5</v>
      </c>
      <c r="AH967" s="21" t="s">
        <v>290</v>
      </c>
      <c r="AI967" s="11" t="s">
        <v>301</v>
      </c>
      <c r="AJ967" t="s">
        <v>290</v>
      </c>
      <c r="AK967" s="159" t="s">
        <v>290</v>
      </c>
      <c r="CO967" t="s">
        <v>4785</v>
      </c>
      <c r="CP967">
        <v>4.37</v>
      </c>
      <c r="CR967" t="s">
        <v>6168</v>
      </c>
      <c r="CS967" s="16" t="s">
        <v>290</v>
      </c>
      <c r="CT967" s="14">
        <v>1500</v>
      </c>
      <c r="CU967" s="14">
        <v>16</v>
      </c>
      <c r="CV967" s="11">
        <v>12</v>
      </c>
      <c r="CW967" s="11" t="s">
        <v>301</v>
      </c>
      <c r="CX967" s="103">
        <v>16</v>
      </c>
      <c r="CY967" s="11">
        <v>21.75</v>
      </c>
      <c r="CZ967" s="42">
        <v>2.875</v>
      </c>
      <c r="DA967" s="107">
        <v>1500</v>
      </c>
      <c r="DB967" s="18">
        <v>32.5</v>
      </c>
      <c r="DC967" s="18">
        <v>5.75</v>
      </c>
      <c r="DD967" s="18">
        <v>18.5</v>
      </c>
      <c r="DE967" s="11">
        <v>2.5</v>
      </c>
      <c r="DF967" s="11">
        <v>16</v>
      </c>
      <c r="DG967" s="11">
        <v>2.625</v>
      </c>
      <c r="DH967" s="11">
        <v>27.75</v>
      </c>
      <c r="DI967" s="42">
        <v>22.5</v>
      </c>
      <c r="DJ967" s="11">
        <v>1335</v>
      </c>
      <c r="DK967" s="43" t="s">
        <v>5350</v>
      </c>
      <c r="DL967" s="90" t="s">
        <v>3796</v>
      </c>
      <c r="DM967" s="18">
        <v>0</v>
      </c>
      <c r="DN967" s="18" t="s">
        <v>6001</v>
      </c>
      <c r="DO967" t="s">
        <v>5108</v>
      </c>
      <c r="DP967">
        <v>16776960</v>
      </c>
      <c r="DQ967" t="s">
        <v>6000</v>
      </c>
      <c r="DR967" s="16" t="s">
        <v>290</v>
      </c>
    </row>
    <row r="968" spans="1:122" x14ac:dyDescent="0.35">
      <c r="A968" s="156" t="s">
        <v>1027</v>
      </c>
      <c r="B968" s="11">
        <v>8</v>
      </c>
      <c r="C968" s="11">
        <v>10</v>
      </c>
      <c r="D968" t="s">
        <v>301</v>
      </c>
      <c r="E968" s="21" t="s">
        <v>290</v>
      </c>
      <c r="F968" s="11">
        <v>8.625</v>
      </c>
      <c r="G968" s="12">
        <v>8.3290000000000006</v>
      </c>
      <c r="H968" s="11">
        <v>0.14799999999999999</v>
      </c>
      <c r="I968" t="s">
        <v>290</v>
      </c>
      <c r="J968" s="11">
        <v>10</v>
      </c>
      <c r="K968" s="21" t="s">
        <v>290</v>
      </c>
      <c r="L968" s="11" t="s">
        <v>301</v>
      </c>
      <c r="M968" t="s">
        <v>290</v>
      </c>
      <c r="N968" s="159" t="s">
        <v>290</v>
      </c>
      <c r="P968" s="18" t="s">
        <v>290</v>
      </c>
      <c r="Q968" s="18" t="s">
        <v>290</v>
      </c>
      <c r="S968" t="s">
        <v>290</v>
      </c>
      <c r="T968" t="s">
        <v>290</v>
      </c>
      <c r="V968" t="s">
        <v>290</v>
      </c>
      <c r="X968" s="156" t="s">
        <v>1027</v>
      </c>
      <c r="Y968" s="11">
        <v>8</v>
      </c>
      <c r="Z968" s="11">
        <v>10</v>
      </c>
      <c r="AA968" t="s">
        <v>301</v>
      </c>
      <c r="AB968" s="21" t="s">
        <v>290</v>
      </c>
      <c r="AC968" s="11">
        <v>8.625</v>
      </c>
      <c r="AD968" s="12">
        <v>8.3290000000000006</v>
      </c>
      <c r="AE968" s="11">
        <v>0.14799999999999999</v>
      </c>
      <c r="AF968" t="s">
        <v>290</v>
      </c>
      <c r="AG968" s="11">
        <v>10</v>
      </c>
      <c r="AH968" s="21" t="s">
        <v>290</v>
      </c>
      <c r="AI968" s="11" t="s">
        <v>301</v>
      </c>
      <c r="AJ968" t="s">
        <v>290</v>
      </c>
      <c r="AK968" s="159" t="s">
        <v>290</v>
      </c>
      <c r="CO968" t="s">
        <v>4786</v>
      </c>
      <c r="CP968">
        <v>4.37</v>
      </c>
      <c r="CR968" t="s">
        <v>6169</v>
      </c>
      <c r="CS968" s="16" t="s">
        <v>290</v>
      </c>
      <c r="CT968" s="14">
        <v>1500</v>
      </c>
      <c r="CU968" s="14">
        <v>16</v>
      </c>
      <c r="CV968" s="98">
        <v>14</v>
      </c>
      <c r="CW968" s="98" t="s">
        <v>301</v>
      </c>
      <c r="CX968" s="103">
        <v>16</v>
      </c>
      <c r="CY968" s="11">
        <v>21.75</v>
      </c>
      <c r="CZ968" s="42">
        <v>2.875</v>
      </c>
      <c r="DA968" s="107">
        <v>1500</v>
      </c>
      <c r="DB968" s="18">
        <v>32.5</v>
      </c>
      <c r="DC968" s="18">
        <v>5.75</v>
      </c>
      <c r="DD968" s="18">
        <v>18.5</v>
      </c>
      <c r="DE968" s="11">
        <v>2.5</v>
      </c>
      <c r="DF968" s="11">
        <v>16</v>
      </c>
      <c r="DG968" s="11">
        <v>2.625</v>
      </c>
      <c r="DH968" s="11">
        <v>27.75</v>
      </c>
      <c r="DI968" s="42">
        <v>22.5</v>
      </c>
      <c r="DJ968" s="11" t="s">
        <v>174</v>
      </c>
      <c r="DK968" s="43" t="s">
        <v>5350</v>
      </c>
      <c r="DL968" s="90" t="s">
        <v>3796</v>
      </c>
      <c r="DM968" s="18">
        <v>0</v>
      </c>
      <c r="DN968" s="18" t="s">
        <v>6001</v>
      </c>
      <c r="DO968" t="s">
        <v>5108</v>
      </c>
      <c r="DP968">
        <v>16776960</v>
      </c>
      <c r="DQ968" t="s">
        <v>6000</v>
      </c>
      <c r="DR968" s="16" t="s">
        <v>290</v>
      </c>
    </row>
    <row r="969" spans="1:122" x14ac:dyDescent="0.35">
      <c r="A969" s="158" t="s">
        <v>1028</v>
      </c>
      <c r="B969" s="11">
        <v>8</v>
      </c>
      <c r="C969" s="11">
        <v>20</v>
      </c>
      <c r="D969" t="s">
        <v>301</v>
      </c>
      <c r="E969" s="21" t="s">
        <v>290</v>
      </c>
      <c r="F969" s="11">
        <v>8.625</v>
      </c>
      <c r="G969" s="12">
        <v>8.125</v>
      </c>
      <c r="H969" s="11">
        <v>0.25</v>
      </c>
      <c r="I969" t="s">
        <v>290</v>
      </c>
      <c r="J969" s="11">
        <v>20</v>
      </c>
      <c r="K969" s="21" t="s">
        <v>290</v>
      </c>
      <c r="L969" s="1" t="s">
        <v>301</v>
      </c>
      <c r="M969" t="s">
        <v>290</v>
      </c>
      <c r="N969" s="159" t="s">
        <v>290</v>
      </c>
      <c r="P969" s="18" t="s">
        <v>290</v>
      </c>
      <c r="Q969" s="18" t="s">
        <v>290</v>
      </c>
      <c r="S969" t="s">
        <v>290</v>
      </c>
      <c r="T969" t="s">
        <v>290</v>
      </c>
      <c r="V969" t="s">
        <v>290</v>
      </c>
      <c r="X969" s="158" t="s">
        <v>1028</v>
      </c>
      <c r="Y969" s="11">
        <v>8</v>
      </c>
      <c r="Z969" s="11">
        <v>20</v>
      </c>
      <c r="AA969" t="s">
        <v>301</v>
      </c>
      <c r="AB969" s="21" t="s">
        <v>290</v>
      </c>
      <c r="AC969" s="11">
        <v>8.625</v>
      </c>
      <c r="AD969" s="12">
        <v>8.125</v>
      </c>
      <c r="AE969" s="11">
        <v>0.25</v>
      </c>
      <c r="AF969" t="s">
        <v>290</v>
      </c>
      <c r="AG969" s="11">
        <v>20</v>
      </c>
      <c r="AH969" s="21" t="s">
        <v>290</v>
      </c>
      <c r="AI969" s="1" t="s">
        <v>301</v>
      </c>
      <c r="AJ969" t="s">
        <v>290</v>
      </c>
      <c r="AK969" s="159" t="s">
        <v>290</v>
      </c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51"/>
      <c r="CO969" t="s">
        <v>4787</v>
      </c>
      <c r="CP969">
        <v>4.37</v>
      </c>
      <c r="CR969" t="s">
        <v>6170</v>
      </c>
      <c r="CS969" s="16" t="s">
        <v>290</v>
      </c>
      <c r="CT969" s="14">
        <v>1500</v>
      </c>
      <c r="CU969" s="14">
        <v>16</v>
      </c>
      <c r="CV969" s="98">
        <v>16</v>
      </c>
      <c r="CW969" s="98" t="s">
        <v>301</v>
      </c>
      <c r="CX969" s="103">
        <v>16</v>
      </c>
      <c r="CY969" s="11">
        <v>21.75</v>
      </c>
      <c r="CZ969" s="42">
        <v>2.875</v>
      </c>
      <c r="DA969" s="107">
        <v>1500</v>
      </c>
      <c r="DB969" s="18">
        <v>32.5</v>
      </c>
      <c r="DC969" s="18">
        <v>5.75</v>
      </c>
      <c r="DD969" s="18">
        <v>18.5</v>
      </c>
      <c r="DE969" s="11">
        <v>2.5</v>
      </c>
      <c r="DF969" s="11">
        <v>16</v>
      </c>
      <c r="DG969" s="11">
        <v>2.625</v>
      </c>
      <c r="DH969" s="11">
        <v>27.75</v>
      </c>
      <c r="DI969" s="42">
        <v>22.5</v>
      </c>
      <c r="DJ969" s="11" t="s">
        <v>174</v>
      </c>
      <c r="DK969" s="43" t="s">
        <v>5350</v>
      </c>
      <c r="DL969" s="90" t="s">
        <v>3796</v>
      </c>
      <c r="DM969" s="18">
        <v>0</v>
      </c>
      <c r="DN969" s="18" t="s">
        <v>6001</v>
      </c>
      <c r="DO969" t="s">
        <v>5108</v>
      </c>
      <c r="DP969">
        <v>16776960</v>
      </c>
      <c r="DQ969" t="s">
        <v>6000</v>
      </c>
      <c r="DR969" s="16" t="s">
        <v>290</v>
      </c>
    </row>
    <row r="970" spans="1:122" x14ac:dyDescent="0.35">
      <c r="A970" s="158" t="s">
        <v>1029</v>
      </c>
      <c r="B970" s="11">
        <v>8</v>
      </c>
      <c r="C970">
        <v>30</v>
      </c>
      <c r="D970" t="s">
        <v>301</v>
      </c>
      <c r="E970" s="21" t="s">
        <v>290</v>
      </c>
      <c r="F970" s="11">
        <v>8.625</v>
      </c>
      <c r="G970" s="12">
        <v>8.0709999999999997</v>
      </c>
      <c r="H970" s="11">
        <v>0.27700000000000002</v>
      </c>
      <c r="I970" t="s">
        <v>290</v>
      </c>
      <c r="J970">
        <v>30</v>
      </c>
      <c r="K970" s="21" t="s">
        <v>290</v>
      </c>
      <c r="L970" s="1" t="s">
        <v>301</v>
      </c>
      <c r="M970" t="s">
        <v>290</v>
      </c>
      <c r="N970" s="159" t="s">
        <v>290</v>
      </c>
      <c r="P970" s="18" t="s">
        <v>290</v>
      </c>
      <c r="Q970" s="18" t="s">
        <v>290</v>
      </c>
      <c r="S970" t="s">
        <v>290</v>
      </c>
      <c r="T970" t="s">
        <v>290</v>
      </c>
      <c r="V970" t="s">
        <v>290</v>
      </c>
      <c r="X970" s="158" t="s">
        <v>1029</v>
      </c>
      <c r="Y970" s="11">
        <v>8</v>
      </c>
      <c r="Z970">
        <v>30</v>
      </c>
      <c r="AA970" t="s">
        <v>301</v>
      </c>
      <c r="AB970" s="21" t="s">
        <v>290</v>
      </c>
      <c r="AC970" s="11">
        <v>8.625</v>
      </c>
      <c r="AD970" s="12">
        <v>8.0709999999999997</v>
      </c>
      <c r="AE970" s="11">
        <v>0.27700000000000002</v>
      </c>
      <c r="AF970" t="s">
        <v>290</v>
      </c>
      <c r="AG970">
        <v>30</v>
      </c>
      <c r="AH970" s="21" t="s">
        <v>290</v>
      </c>
      <c r="AI970" s="1" t="s">
        <v>301</v>
      </c>
      <c r="AJ970" t="s">
        <v>290</v>
      </c>
      <c r="AK970" s="159" t="s">
        <v>290</v>
      </c>
      <c r="CC970" s="4"/>
      <c r="CD970" s="51"/>
      <c r="CE970" s="51"/>
      <c r="CF970" s="51"/>
      <c r="CG970" s="51"/>
      <c r="CH970" s="51"/>
      <c r="CI970" s="51"/>
      <c r="CJ970" s="51"/>
      <c r="CK970" s="51"/>
      <c r="CO970" t="s">
        <v>4788</v>
      </c>
      <c r="CP970">
        <v>4.37</v>
      </c>
      <c r="CR970" t="s">
        <v>6171</v>
      </c>
      <c r="CS970" s="16" t="s">
        <v>290</v>
      </c>
      <c r="CT970" s="14">
        <v>1500</v>
      </c>
      <c r="CU970" s="14">
        <v>16</v>
      </c>
      <c r="CV970" s="98">
        <v>18</v>
      </c>
      <c r="CW970" s="98" t="s">
        <v>301</v>
      </c>
      <c r="CX970" s="103">
        <v>16</v>
      </c>
      <c r="CY970" s="11">
        <v>21.75</v>
      </c>
      <c r="CZ970" s="42">
        <v>2.875</v>
      </c>
      <c r="DA970" s="107">
        <v>1500</v>
      </c>
      <c r="DB970" s="18">
        <v>32.5</v>
      </c>
      <c r="DC970" s="18">
        <v>5.75</v>
      </c>
      <c r="DD970" s="18">
        <v>18.5</v>
      </c>
      <c r="DE970" s="11">
        <v>2.5</v>
      </c>
      <c r="DF970" s="11">
        <v>16</v>
      </c>
      <c r="DG970" s="11">
        <v>2.625</v>
      </c>
      <c r="DH970" s="11">
        <v>27.75</v>
      </c>
      <c r="DI970" s="42">
        <v>22.5</v>
      </c>
      <c r="DJ970" s="11" t="s">
        <v>174</v>
      </c>
      <c r="DK970" s="43" t="s">
        <v>5350</v>
      </c>
      <c r="DL970" s="90" t="s">
        <v>3796</v>
      </c>
      <c r="DM970" s="18">
        <v>0</v>
      </c>
      <c r="DN970" s="18" t="s">
        <v>6001</v>
      </c>
      <c r="DO970" t="s">
        <v>5108</v>
      </c>
      <c r="DP970">
        <v>16776960</v>
      </c>
      <c r="DQ970" t="s">
        <v>6000</v>
      </c>
      <c r="DR970" s="16" t="s">
        <v>290</v>
      </c>
    </row>
    <row r="971" spans="1:122" x14ac:dyDescent="0.35">
      <c r="A971" s="158" t="s">
        <v>1030</v>
      </c>
      <c r="B971" s="11">
        <v>8</v>
      </c>
      <c r="C971">
        <v>40</v>
      </c>
      <c r="D971" t="s">
        <v>301</v>
      </c>
      <c r="E971" s="21" t="s">
        <v>290</v>
      </c>
      <c r="F971" s="11">
        <v>8.625</v>
      </c>
      <c r="G971" s="12">
        <v>7.9809999999999999</v>
      </c>
      <c r="H971" s="11">
        <v>0.32200000000000001</v>
      </c>
      <c r="I971" t="s">
        <v>290</v>
      </c>
      <c r="J971">
        <v>40</v>
      </c>
      <c r="K971" s="21" t="s">
        <v>290</v>
      </c>
      <c r="L971" s="1" t="s">
        <v>301</v>
      </c>
      <c r="M971" t="s">
        <v>290</v>
      </c>
      <c r="N971" s="159" t="s">
        <v>290</v>
      </c>
      <c r="P971" s="18" t="s">
        <v>290</v>
      </c>
      <c r="Q971" s="18" t="s">
        <v>290</v>
      </c>
      <c r="S971" t="s">
        <v>290</v>
      </c>
      <c r="T971" t="s">
        <v>290</v>
      </c>
      <c r="V971" t="s">
        <v>290</v>
      </c>
      <c r="X971" s="158" t="s">
        <v>1030</v>
      </c>
      <c r="Y971" s="11">
        <v>8</v>
      </c>
      <c r="Z971">
        <v>40</v>
      </c>
      <c r="AA971" t="s">
        <v>301</v>
      </c>
      <c r="AB971" s="21" t="s">
        <v>290</v>
      </c>
      <c r="AC971" s="11">
        <v>8.625</v>
      </c>
      <c r="AD971" s="12">
        <v>7.9809999999999999</v>
      </c>
      <c r="AE971" s="11">
        <v>0.32200000000000001</v>
      </c>
      <c r="AF971" t="s">
        <v>290</v>
      </c>
      <c r="AG971">
        <v>40</v>
      </c>
      <c r="AH971" s="21" t="s">
        <v>290</v>
      </c>
      <c r="AI971" s="1" t="s">
        <v>301</v>
      </c>
      <c r="AJ971" t="s">
        <v>290</v>
      </c>
      <c r="AK971" s="159" t="s">
        <v>290</v>
      </c>
      <c r="CO971" t="s">
        <v>4789</v>
      </c>
      <c r="CP971">
        <v>4.37</v>
      </c>
      <c r="CR971" t="s">
        <v>6172</v>
      </c>
      <c r="CS971" s="16" t="s">
        <v>290</v>
      </c>
      <c r="CT971" s="49">
        <v>1500</v>
      </c>
      <c r="CU971" s="49">
        <v>16</v>
      </c>
      <c r="CV971" s="99">
        <v>20</v>
      </c>
      <c r="CW971" s="99" t="s">
        <v>301</v>
      </c>
      <c r="CX971" s="105">
        <v>16</v>
      </c>
      <c r="CY971" s="2">
        <v>21.75</v>
      </c>
      <c r="CZ971" s="50">
        <v>2.875</v>
      </c>
      <c r="DA971" s="107">
        <v>1500</v>
      </c>
      <c r="DB971" s="51">
        <v>32.5</v>
      </c>
      <c r="DC971" s="51">
        <v>5.75</v>
      </c>
      <c r="DD971" s="51">
        <v>18.5</v>
      </c>
      <c r="DE971" s="2">
        <v>2.5</v>
      </c>
      <c r="DF971" s="2">
        <v>16</v>
      </c>
      <c r="DG971" s="2">
        <v>2.625</v>
      </c>
      <c r="DH971" s="2">
        <v>27.75</v>
      </c>
      <c r="DI971" s="50">
        <v>22.5</v>
      </c>
      <c r="DJ971" s="2" t="s">
        <v>174</v>
      </c>
      <c r="DK971" s="43" t="s">
        <v>5350</v>
      </c>
      <c r="DL971" s="90" t="s">
        <v>3796</v>
      </c>
      <c r="DM971" s="18">
        <v>0</v>
      </c>
      <c r="DN971" s="18" t="s">
        <v>6001</v>
      </c>
      <c r="DO971" t="s">
        <v>5108</v>
      </c>
      <c r="DP971">
        <v>16776960</v>
      </c>
      <c r="DQ971" t="s">
        <v>6000</v>
      </c>
      <c r="DR971" s="16" t="s">
        <v>290</v>
      </c>
    </row>
    <row r="972" spans="1:122" x14ac:dyDescent="0.35">
      <c r="A972" s="158" t="s">
        <v>6786</v>
      </c>
      <c r="B972" s="11">
        <v>8</v>
      </c>
      <c r="C972" t="s">
        <v>6422</v>
      </c>
      <c r="D972" t="s">
        <v>301</v>
      </c>
      <c r="E972" s="21" t="s">
        <v>290</v>
      </c>
      <c r="F972" s="11">
        <v>8.625</v>
      </c>
      <c r="G972" s="12">
        <v>7.9809999999999999</v>
      </c>
      <c r="H972" s="11">
        <v>0.32200000000000001</v>
      </c>
      <c r="I972" t="s">
        <v>6422</v>
      </c>
      <c r="J972">
        <v>1</v>
      </c>
      <c r="K972" s="21" t="s">
        <v>290</v>
      </c>
      <c r="L972" s="1" t="s">
        <v>301</v>
      </c>
      <c r="M972" t="s">
        <v>290</v>
      </c>
      <c r="N972" s="159" t="s">
        <v>290</v>
      </c>
      <c r="P972" s="18" t="s">
        <v>290</v>
      </c>
      <c r="Q972" s="18" t="s">
        <v>290</v>
      </c>
      <c r="S972" t="s">
        <v>290</v>
      </c>
      <c r="T972" t="s">
        <v>290</v>
      </c>
      <c r="V972" t="s">
        <v>290</v>
      </c>
      <c r="X972" s="158" t="s">
        <v>6786</v>
      </c>
      <c r="Y972" s="11">
        <v>8</v>
      </c>
      <c r="Z972" t="s">
        <v>6422</v>
      </c>
      <c r="AA972" t="s">
        <v>301</v>
      </c>
      <c r="AB972" s="21" t="s">
        <v>290</v>
      </c>
      <c r="AC972" s="11">
        <v>8.625</v>
      </c>
      <c r="AD972" s="12">
        <v>7.9809999999999999</v>
      </c>
      <c r="AE972" s="11">
        <v>0.32200000000000001</v>
      </c>
      <c r="AF972" t="s">
        <v>6422</v>
      </c>
      <c r="AG972">
        <v>1</v>
      </c>
      <c r="AH972" s="21" t="s">
        <v>290</v>
      </c>
      <c r="AI972" s="1" t="s">
        <v>301</v>
      </c>
      <c r="AJ972" t="s">
        <v>290</v>
      </c>
      <c r="AK972" s="159" t="s">
        <v>290</v>
      </c>
      <c r="CO972" t="s">
        <v>4790</v>
      </c>
      <c r="CP972">
        <v>4.87</v>
      </c>
      <c r="CR972" t="s">
        <v>6173</v>
      </c>
      <c r="CS972" s="16" t="s">
        <v>290</v>
      </c>
      <c r="CT972" s="14">
        <v>1500</v>
      </c>
      <c r="CU972" s="14">
        <v>18</v>
      </c>
      <c r="CV972" s="11">
        <v>12</v>
      </c>
      <c r="CW972" s="11" t="s">
        <v>301</v>
      </c>
      <c r="CX972" s="103">
        <v>18</v>
      </c>
      <c r="CY972" s="11">
        <v>23.5</v>
      </c>
      <c r="CZ972" s="42">
        <v>2.75</v>
      </c>
      <c r="DA972" s="107">
        <v>1500</v>
      </c>
      <c r="DB972" s="18">
        <v>36</v>
      </c>
      <c r="DC972" s="18">
        <v>6.375</v>
      </c>
      <c r="DD972" s="18">
        <v>21</v>
      </c>
      <c r="DE972" s="11">
        <v>2.75</v>
      </c>
      <c r="DF972" s="11">
        <v>16</v>
      </c>
      <c r="DG972" s="11">
        <v>2.875</v>
      </c>
      <c r="DH972" s="11">
        <v>30.5</v>
      </c>
      <c r="DI972" s="42">
        <v>22.5</v>
      </c>
      <c r="DJ972" s="11">
        <v>1750</v>
      </c>
      <c r="DK972" s="43" t="s">
        <v>5356</v>
      </c>
      <c r="DL972" s="90" t="s">
        <v>3796</v>
      </c>
      <c r="DM972" s="18">
        <v>0</v>
      </c>
      <c r="DN972" s="18" t="s">
        <v>6001</v>
      </c>
      <c r="DO972" t="s">
        <v>5111</v>
      </c>
      <c r="DP972">
        <v>16711935</v>
      </c>
      <c r="DQ972" t="s">
        <v>6000</v>
      </c>
      <c r="DR972" s="16" t="s">
        <v>290</v>
      </c>
    </row>
    <row r="973" spans="1:122" x14ac:dyDescent="0.35">
      <c r="A973" s="158" t="s">
        <v>1031</v>
      </c>
      <c r="B973" s="11">
        <v>8</v>
      </c>
      <c r="C973">
        <v>60</v>
      </c>
      <c r="D973" t="s">
        <v>301</v>
      </c>
      <c r="E973" s="21" t="s">
        <v>290</v>
      </c>
      <c r="F973" s="11">
        <v>8.625</v>
      </c>
      <c r="G973" s="12">
        <v>7.8129999999999997</v>
      </c>
      <c r="H973" s="11">
        <v>0.40600000000000003</v>
      </c>
      <c r="I973" t="s">
        <v>290</v>
      </c>
      <c r="J973">
        <v>60</v>
      </c>
      <c r="K973" s="21" t="s">
        <v>290</v>
      </c>
      <c r="L973" s="1" t="s">
        <v>301</v>
      </c>
      <c r="M973" t="s">
        <v>290</v>
      </c>
      <c r="N973" s="159" t="s">
        <v>290</v>
      </c>
      <c r="P973" s="18" t="s">
        <v>290</v>
      </c>
      <c r="Q973" s="18" t="s">
        <v>290</v>
      </c>
      <c r="S973" t="s">
        <v>290</v>
      </c>
      <c r="T973" t="s">
        <v>290</v>
      </c>
      <c r="V973" t="s">
        <v>290</v>
      </c>
      <c r="X973" s="158" t="s">
        <v>1031</v>
      </c>
      <c r="Y973" s="11">
        <v>8</v>
      </c>
      <c r="Z973">
        <v>60</v>
      </c>
      <c r="AA973" t="s">
        <v>301</v>
      </c>
      <c r="AB973" s="21" t="s">
        <v>290</v>
      </c>
      <c r="AC973" s="11">
        <v>8.625</v>
      </c>
      <c r="AD973" s="12">
        <v>7.8129999999999997</v>
      </c>
      <c r="AE973" s="11">
        <v>0.40600000000000003</v>
      </c>
      <c r="AF973" t="s">
        <v>290</v>
      </c>
      <c r="AG973">
        <v>60</v>
      </c>
      <c r="AH973" s="21" t="s">
        <v>290</v>
      </c>
      <c r="AI973" s="1" t="s">
        <v>301</v>
      </c>
      <c r="AJ973" t="s">
        <v>290</v>
      </c>
      <c r="AK973" s="159" t="s">
        <v>290</v>
      </c>
      <c r="CO973" t="s">
        <v>4791</v>
      </c>
      <c r="CP973">
        <v>4.87</v>
      </c>
      <c r="CR973" t="s">
        <v>6174</v>
      </c>
      <c r="CS973" s="16" t="s">
        <v>290</v>
      </c>
      <c r="CT973" s="14">
        <v>1500</v>
      </c>
      <c r="CU973" s="14">
        <v>18</v>
      </c>
      <c r="CV973" s="98">
        <v>14</v>
      </c>
      <c r="CW973" s="98" t="s">
        <v>301</v>
      </c>
      <c r="CX973" s="103">
        <v>18</v>
      </c>
      <c r="CY973" s="11">
        <v>23.5</v>
      </c>
      <c r="CZ973" s="42">
        <v>2.75</v>
      </c>
      <c r="DA973" s="107">
        <v>1500</v>
      </c>
      <c r="DB973" s="18">
        <v>36</v>
      </c>
      <c r="DC973" s="18">
        <v>6.375</v>
      </c>
      <c r="DD973" s="18">
        <v>21</v>
      </c>
      <c r="DE973" s="11">
        <v>2.75</v>
      </c>
      <c r="DF973" s="11">
        <v>16</v>
      </c>
      <c r="DG973" s="11">
        <v>2.875</v>
      </c>
      <c r="DH973" s="11">
        <v>30.5</v>
      </c>
      <c r="DI973" s="42">
        <v>22.5</v>
      </c>
      <c r="DJ973" s="11" t="s">
        <v>174</v>
      </c>
      <c r="DK973" s="43" t="s">
        <v>5356</v>
      </c>
      <c r="DL973" s="90" t="s">
        <v>3796</v>
      </c>
      <c r="DM973" s="18">
        <v>0</v>
      </c>
      <c r="DN973" s="18" t="s">
        <v>6001</v>
      </c>
      <c r="DO973" t="s">
        <v>5111</v>
      </c>
      <c r="DP973">
        <v>16711935</v>
      </c>
      <c r="DQ973" t="s">
        <v>6000</v>
      </c>
      <c r="DR973" s="16" t="s">
        <v>290</v>
      </c>
    </row>
    <row r="974" spans="1:122" x14ac:dyDescent="0.35">
      <c r="A974" s="158" t="s">
        <v>1032</v>
      </c>
      <c r="B974" s="11">
        <v>8</v>
      </c>
      <c r="C974">
        <v>80</v>
      </c>
      <c r="D974" t="s">
        <v>301</v>
      </c>
      <c r="E974" s="21" t="s">
        <v>290</v>
      </c>
      <c r="F974" s="11">
        <v>8.625</v>
      </c>
      <c r="G974" s="12">
        <v>7.625</v>
      </c>
      <c r="H974" s="11">
        <v>0.5</v>
      </c>
      <c r="I974" t="s">
        <v>290</v>
      </c>
      <c r="J974">
        <v>80</v>
      </c>
      <c r="K974" s="21" t="s">
        <v>290</v>
      </c>
      <c r="L974" s="1" t="s">
        <v>301</v>
      </c>
      <c r="M974" t="s">
        <v>290</v>
      </c>
      <c r="N974" s="159" t="s">
        <v>290</v>
      </c>
      <c r="P974" s="18" t="s">
        <v>290</v>
      </c>
      <c r="Q974" s="18" t="s">
        <v>290</v>
      </c>
      <c r="S974" t="s">
        <v>290</v>
      </c>
      <c r="T974" t="s">
        <v>290</v>
      </c>
      <c r="V974" t="s">
        <v>290</v>
      </c>
      <c r="X974" s="158" t="s">
        <v>1032</v>
      </c>
      <c r="Y974" s="11">
        <v>8</v>
      </c>
      <c r="Z974">
        <v>80</v>
      </c>
      <c r="AA974" t="s">
        <v>301</v>
      </c>
      <c r="AB974" s="21" t="s">
        <v>290</v>
      </c>
      <c r="AC974" s="11">
        <v>8.625</v>
      </c>
      <c r="AD974" s="12">
        <v>7.625</v>
      </c>
      <c r="AE974" s="11">
        <v>0.5</v>
      </c>
      <c r="AF974" t="s">
        <v>290</v>
      </c>
      <c r="AG974">
        <v>80</v>
      </c>
      <c r="AH974" s="21" t="s">
        <v>290</v>
      </c>
      <c r="AI974" s="1" t="s">
        <v>301</v>
      </c>
      <c r="AJ974" t="s">
        <v>290</v>
      </c>
      <c r="AK974" s="159" t="s">
        <v>290</v>
      </c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51"/>
      <c r="CO974" t="s">
        <v>4792</v>
      </c>
      <c r="CP974">
        <v>4.87</v>
      </c>
      <c r="CR974" t="s">
        <v>6175</v>
      </c>
      <c r="CS974" s="16" t="s">
        <v>290</v>
      </c>
      <c r="CT974" s="14">
        <v>1500</v>
      </c>
      <c r="CU974" s="14">
        <v>18</v>
      </c>
      <c r="CV974" s="98">
        <v>16</v>
      </c>
      <c r="CW974" s="98" t="s">
        <v>301</v>
      </c>
      <c r="CX974" s="103">
        <v>18</v>
      </c>
      <c r="CY974" s="11">
        <v>23.5</v>
      </c>
      <c r="CZ974" s="42">
        <v>2.75</v>
      </c>
      <c r="DA974" s="107">
        <v>1500</v>
      </c>
      <c r="DB974" s="18">
        <v>36</v>
      </c>
      <c r="DC974" s="18">
        <v>6.375</v>
      </c>
      <c r="DD974" s="18">
        <v>21</v>
      </c>
      <c r="DE974" s="11">
        <v>2.75</v>
      </c>
      <c r="DF974" s="11">
        <v>16</v>
      </c>
      <c r="DG974" s="11">
        <v>2.875</v>
      </c>
      <c r="DH974" s="11">
        <v>30.5</v>
      </c>
      <c r="DI974" s="42">
        <v>22.5</v>
      </c>
      <c r="DJ974" s="11" t="s">
        <v>174</v>
      </c>
      <c r="DK974" s="43" t="s">
        <v>5356</v>
      </c>
      <c r="DL974" s="90" t="s">
        <v>3796</v>
      </c>
      <c r="DM974" s="18">
        <v>0</v>
      </c>
      <c r="DN974" s="18" t="s">
        <v>6001</v>
      </c>
      <c r="DO974" t="s">
        <v>5111</v>
      </c>
      <c r="DP974">
        <v>16711935</v>
      </c>
      <c r="DQ974" t="s">
        <v>6000</v>
      </c>
      <c r="DR974" s="16" t="s">
        <v>290</v>
      </c>
    </row>
    <row r="975" spans="1:122" x14ac:dyDescent="0.35">
      <c r="A975" s="158" t="s">
        <v>1033</v>
      </c>
      <c r="B975" s="11">
        <v>8</v>
      </c>
      <c r="C975">
        <v>100</v>
      </c>
      <c r="D975" t="s">
        <v>301</v>
      </c>
      <c r="E975" s="21" t="s">
        <v>290</v>
      </c>
      <c r="F975" s="11">
        <v>8.625</v>
      </c>
      <c r="G975" s="12">
        <v>7.4390000000000001</v>
      </c>
      <c r="H975" s="11">
        <v>0.59299999999999997</v>
      </c>
      <c r="I975" t="s">
        <v>290</v>
      </c>
      <c r="J975">
        <v>100</v>
      </c>
      <c r="K975" s="21" t="s">
        <v>290</v>
      </c>
      <c r="L975" s="1" t="s">
        <v>301</v>
      </c>
      <c r="M975" t="s">
        <v>290</v>
      </c>
      <c r="N975" s="159" t="s">
        <v>290</v>
      </c>
      <c r="P975" s="18" t="s">
        <v>290</v>
      </c>
      <c r="Q975" s="18" t="s">
        <v>290</v>
      </c>
      <c r="S975" t="s">
        <v>290</v>
      </c>
      <c r="T975" t="s">
        <v>290</v>
      </c>
      <c r="V975" t="s">
        <v>290</v>
      </c>
      <c r="X975" s="158" t="s">
        <v>1033</v>
      </c>
      <c r="Y975" s="11">
        <v>8</v>
      </c>
      <c r="Z975">
        <v>100</v>
      </c>
      <c r="AA975" t="s">
        <v>301</v>
      </c>
      <c r="AB975" s="21" t="s">
        <v>290</v>
      </c>
      <c r="AC975" s="11">
        <v>8.625</v>
      </c>
      <c r="AD975" s="12">
        <v>7.4390000000000001</v>
      </c>
      <c r="AE975" s="11">
        <v>0.59299999999999997</v>
      </c>
      <c r="AF975" t="s">
        <v>290</v>
      </c>
      <c r="AG975">
        <v>100</v>
      </c>
      <c r="AH975" s="21" t="s">
        <v>290</v>
      </c>
      <c r="AI975" s="1" t="s">
        <v>301</v>
      </c>
      <c r="AJ975" t="s">
        <v>290</v>
      </c>
      <c r="AK975" s="159" t="s">
        <v>290</v>
      </c>
      <c r="CC975" s="4"/>
      <c r="CD975" s="51"/>
      <c r="CE975" s="51"/>
      <c r="CF975" s="51"/>
      <c r="CG975" s="51"/>
      <c r="CH975" s="51"/>
      <c r="CI975" s="51"/>
      <c r="CJ975" s="51"/>
      <c r="CK975" s="51"/>
      <c r="CO975" t="s">
        <v>4793</v>
      </c>
      <c r="CP975">
        <v>4.87</v>
      </c>
      <c r="CR975" t="s">
        <v>6176</v>
      </c>
      <c r="CS975" s="16" t="s">
        <v>290</v>
      </c>
      <c r="CT975" s="14">
        <v>1500</v>
      </c>
      <c r="CU975" s="14">
        <v>18</v>
      </c>
      <c r="CV975" s="98">
        <v>18</v>
      </c>
      <c r="CW975" s="98" t="s">
        <v>301</v>
      </c>
      <c r="CX975" s="103">
        <v>18</v>
      </c>
      <c r="CY975" s="11">
        <v>23.5</v>
      </c>
      <c r="CZ975" s="42">
        <v>2.75</v>
      </c>
      <c r="DA975" s="107">
        <v>1500</v>
      </c>
      <c r="DB975" s="18">
        <v>36</v>
      </c>
      <c r="DC975" s="18">
        <v>6.375</v>
      </c>
      <c r="DD975" s="18">
        <v>21</v>
      </c>
      <c r="DE975" s="11">
        <v>2.75</v>
      </c>
      <c r="DF975" s="11">
        <v>16</v>
      </c>
      <c r="DG975" s="11">
        <v>2.875</v>
      </c>
      <c r="DH975" s="11">
        <v>30.5</v>
      </c>
      <c r="DI975" s="42">
        <v>22.5</v>
      </c>
      <c r="DJ975" s="11" t="s">
        <v>174</v>
      </c>
      <c r="DK975" s="43" t="s">
        <v>5356</v>
      </c>
      <c r="DL975" s="90" t="s">
        <v>3796</v>
      </c>
      <c r="DM975" s="18">
        <v>0</v>
      </c>
      <c r="DN975" s="18" t="s">
        <v>6001</v>
      </c>
      <c r="DO975" t="s">
        <v>5111</v>
      </c>
      <c r="DP975">
        <v>16711935</v>
      </c>
      <c r="DQ975" t="s">
        <v>6000</v>
      </c>
      <c r="DR975" s="16" t="s">
        <v>290</v>
      </c>
    </row>
    <row r="976" spans="1:122" x14ac:dyDescent="0.35">
      <c r="A976" s="158" t="s">
        <v>1034</v>
      </c>
      <c r="B976" s="11">
        <v>8</v>
      </c>
      <c r="C976">
        <v>120</v>
      </c>
      <c r="D976" t="s">
        <v>301</v>
      </c>
      <c r="E976" s="21" t="s">
        <v>290</v>
      </c>
      <c r="F976" s="11">
        <v>8.625</v>
      </c>
      <c r="G976" s="12">
        <v>7.1890000000000001</v>
      </c>
      <c r="H976" s="11">
        <v>0.71799999999999997</v>
      </c>
      <c r="I976" t="s">
        <v>290</v>
      </c>
      <c r="J976">
        <v>120</v>
      </c>
      <c r="K976" s="21" t="s">
        <v>290</v>
      </c>
      <c r="L976" s="1" t="s">
        <v>301</v>
      </c>
      <c r="M976" t="s">
        <v>290</v>
      </c>
      <c r="N976" s="159" t="s">
        <v>290</v>
      </c>
      <c r="P976" s="18" t="s">
        <v>290</v>
      </c>
      <c r="Q976" s="18" t="s">
        <v>290</v>
      </c>
      <c r="S976" t="s">
        <v>290</v>
      </c>
      <c r="T976" t="s">
        <v>290</v>
      </c>
      <c r="V976" t="s">
        <v>290</v>
      </c>
      <c r="X976" s="158" t="s">
        <v>1034</v>
      </c>
      <c r="Y976" s="11">
        <v>8</v>
      </c>
      <c r="Z976">
        <v>120</v>
      </c>
      <c r="AA976" t="s">
        <v>301</v>
      </c>
      <c r="AB976" s="21" t="s">
        <v>290</v>
      </c>
      <c r="AC976" s="11">
        <v>8.625</v>
      </c>
      <c r="AD976" s="12">
        <v>7.1890000000000001</v>
      </c>
      <c r="AE976" s="11">
        <v>0.71799999999999997</v>
      </c>
      <c r="AF976" t="s">
        <v>290</v>
      </c>
      <c r="AG976">
        <v>120</v>
      </c>
      <c r="AH976" s="21" t="s">
        <v>290</v>
      </c>
      <c r="AI976" s="1" t="s">
        <v>301</v>
      </c>
      <c r="AJ976" t="s">
        <v>290</v>
      </c>
      <c r="AK976" s="159" t="s">
        <v>290</v>
      </c>
      <c r="CO976" t="s">
        <v>4794</v>
      </c>
      <c r="CP976">
        <v>4.87</v>
      </c>
      <c r="CR976" t="s">
        <v>6177</v>
      </c>
      <c r="CS976" s="16" t="s">
        <v>290</v>
      </c>
      <c r="CT976" s="49">
        <v>1500</v>
      </c>
      <c r="CU976" s="49">
        <v>18</v>
      </c>
      <c r="CV976" s="99">
        <v>20</v>
      </c>
      <c r="CW976" s="99" t="s">
        <v>301</v>
      </c>
      <c r="CX976" s="105">
        <v>18</v>
      </c>
      <c r="CY976" s="2">
        <v>23.5</v>
      </c>
      <c r="CZ976" s="50">
        <v>2.75</v>
      </c>
      <c r="DA976" s="107">
        <v>1500</v>
      </c>
      <c r="DB976" s="51">
        <v>36</v>
      </c>
      <c r="DC976" s="51">
        <v>6.375</v>
      </c>
      <c r="DD976" s="51">
        <v>21</v>
      </c>
      <c r="DE976" s="2">
        <v>2.75</v>
      </c>
      <c r="DF976" s="2">
        <v>16</v>
      </c>
      <c r="DG976" s="2">
        <v>2.875</v>
      </c>
      <c r="DH976" s="2">
        <v>30.5</v>
      </c>
      <c r="DI976" s="50">
        <v>22.5</v>
      </c>
      <c r="DJ976" s="2" t="s">
        <v>174</v>
      </c>
      <c r="DK976" s="43" t="s">
        <v>5356</v>
      </c>
      <c r="DL976" s="90" t="s">
        <v>3796</v>
      </c>
      <c r="DM976" s="18">
        <v>0</v>
      </c>
      <c r="DN976" s="18" t="s">
        <v>6001</v>
      </c>
      <c r="DO976" t="s">
        <v>5111</v>
      </c>
      <c r="DP976">
        <v>16711935</v>
      </c>
      <c r="DQ976" t="s">
        <v>6000</v>
      </c>
      <c r="DR976" s="16" t="s">
        <v>290</v>
      </c>
    </row>
    <row r="977" spans="1:122" x14ac:dyDescent="0.35">
      <c r="A977" s="158" t="s">
        <v>1035</v>
      </c>
      <c r="B977" s="11">
        <v>8</v>
      </c>
      <c r="C977">
        <v>140</v>
      </c>
      <c r="D977" t="s">
        <v>301</v>
      </c>
      <c r="E977" s="21" t="s">
        <v>290</v>
      </c>
      <c r="F977" s="11">
        <v>8.625</v>
      </c>
      <c r="G977" s="12">
        <v>7.0009999999999994</v>
      </c>
      <c r="H977" s="11">
        <v>0.81200000000000006</v>
      </c>
      <c r="I977" t="s">
        <v>290</v>
      </c>
      <c r="J977">
        <v>140</v>
      </c>
      <c r="K977" s="21" t="s">
        <v>290</v>
      </c>
      <c r="L977" s="1" t="s">
        <v>301</v>
      </c>
      <c r="M977" t="s">
        <v>290</v>
      </c>
      <c r="N977" s="159" t="s">
        <v>290</v>
      </c>
      <c r="P977" s="18" t="s">
        <v>290</v>
      </c>
      <c r="Q977" s="18" t="s">
        <v>290</v>
      </c>
      <c r="S977" t="s">
        <v>290</v>
      </c>
      <c r="T977" t="s">
        <v>290</v>
      </c>
      <c r="V977" t="s">
        <v>290</v>
      </c>
      <c r="X977" s="158" t="s">
        <v>1035</v>
      </c>
      <c r="Y977" s="11">
        <v>8</v>
      </c>
      <c r="Z977">
        <v>140</v>
      </c>
      <c r="AA977" t="s">
        <v>301</v>
      </c>
      <c r="AB977" s="21" t="s">
        <v>290</v>
      </c>
      <c r="AC977" s="11">
        <v>8.625</v>
      </c>
      <c r="AD977" s="12">
        <v>7.0009999999999994</v>
      </c>
      <c r="AE977" s="11">
        <v>0.81200000000000006</v>
      </c>
      <c r="AF977" t="s">
        <v>290</v>
      </c>
      <c r="AG977">
        <v>140</v>
      </c>
      <c r="AH977" s="21" t="s">
        <v>290</v>
      </c>
      <c r="AI977" s="1" t="s">
        <v>301</v>
      </c>
      <c r="AJ977" t="s">
        <v>290</v>
      </c>
      <c r="AK977" s="159" t="s">
        <v>290</v>
      </c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51"/>
      <c r="CO977" t="s">
        <v>4795</v>
      </c>
      <c r="CP977">
        <v>4.87</v>
      </c>
      <c r="CR977" t="s">
        <v>6178</v>
      </c>
      <c r="CS977" s="16" t="s">
        <v>290</v>
      </c>
      <c r="CT977" s="14">
        <v>1500</v>
      </c>
      <c r="CU977" s="14">
        <v>20</v>
      </c>
      <c r="CV977" s="11">
        <v>12</v>
      </c>
      <c r="CW977" s="11" t="s">
        <v>301</v>
      </c>
      <c r="CX977" s="103">
        <v>20</v>
      </c>
      <c r="CY977" s="11">
        <v>25.25</v>
      </c>
      <c r="CZ977" s="42">
        <v>2.625</v>
      </c>
      <c r="DA977" s="107">
        <v>1500</v>
      </c>
      <c r="DB977" s="18">
        <v>38.75</v>
      </c>
      <c r="DC977" s="18">
        <v>7</v>
      </c>
      <c r="DD977" s="18">
        <v>23</v>
      </c>
      <c r="DE977" s="11">
        <v>3</v>
      </c>
      <c r="DF977" s="11">
        <v>16</v>
      </c>
      <c r="DG977" s="11">
        <v>3.125</v>
      </c>
      <c r="DH977" s="11">
        <v>32.75</v>
      </c>
      <c r="DI977" s="42">
        <v>22.5</v>
      </c>
      <c r="DJ977" s="11">
        <v>2130</v>
      </c>
      <c r="DK977" s="43" t="s">
        <v>5362</v>
      </c>
      <c r="DL977" s="90" t="s">
        <v>3796</v>
      </c>
      <c r="DM977" s="18">
        <v>0</v>
      </c>
      <c r="DN977" s="18" t="s">
        <v>6001</v>
      </c>
      <c r="DO977" t="s">
        <v>5114</v>
      </c>
      <c r="DP977">
        <v>16744703</v>
      </c>
      <c r="DQ977" t="s">
        <v>6000</v>
      </c>
      <c r="DR977" s="16" t="s">
        <v>290</v>
      </c>
    </row>
    <row r="978" spans="1:122" x14ac:dyDescent="0.35">
      <c r="A978" s="158" t="s">
        <v>1036</v>
      </c>
      <c r="B978" s="11">
        <v>8</v>
      </c>
      <c r="C978" s="11">
        <v>160</v>
      </c>
      <c r="D978" t="s">
        <v>301</v>
      </c>
      <c r="E978" s="21" t="s">
        <v>290</v>
      </c>
      <c r="F978" s="11">
        <v>8.625</v>
      </c>
      <c r="G978" s="12">
        <v>6.8129999999999997</v>
      </c>
      <c r="H978" s="11">
        <v>0.90600000000000003</v>
      </c>
      <c r="I978" t="s">
        <v>290</v>
      </c>
      <c r="J978" s="11">
        <v>160</v>
      </c>
      <c r="K978" s="21" t="s">
        <v>290</v>
      </c>
      <c r="L978" s="1" t="s">
        <v>301</v>
      </c>
      <c r="M978" t="s">
        <v>290</v>
      </c>
      <c r="N978" s="159" t="s">
        <v>290</v>
      </c>
      <c r="P978" s="18" t="s">
        <v>290</v>
      </c>
      <c r="Q978" s="18" t="s">
        <v>290</v>
      </c>
      <c r="S978" t="s">
        <v>290</v>
      </c>
      <c r="T978" t="s">
        <v>290</v>
      </c>
      <c r="V978" t="s">
        <v>290</v>
      </c>
      <c r="X978" s="158" t="s">
        <v>1036</v>
      </c>
      <c r="Y978" s="11">
        <v>8</v>
      </c>
      <c r="Z978" s="11">
        <v>160</v>
      </c>
      <c r="AA978" t="s">
        <v>301</v>
      </c>
      <c r="AB978" s="21" t="s">
        <v>290</v>
      </c>
      <c r="AC978" s="11">
        <v>8.625</v>
      </c>
      <c r="AD978" s="12">
        <v>6.8129999999999997</v>
      </c>
      <c r="AE978" s="11">
        <v>0.90600000000000003</v>
      </c>
      <c r="AF978" t="s">
        <v>290</v>
      </c>
      <c r="AG978" s="11">
        <v>160</v>
      </c>
      <c r="AH978" s="21" t="s">
        <v>290</v>
      </c>
      <c r="AI978" s="1" t="s">
        <v>301</v>
      </c>
      <c r="AJ978" t="s">
        <v>290</v>
      </c>
      <c r="AK978" s="159" t="s">
        <v>290</v>
      </c>
      <c r="CC978" s="4"/>
      <c r="CD978" s="51"/>
      <c r="CE978" s="51"/>
      <c r="CF978" s="51"/>
      <c r="CG978" s="51"/>
      <c r="CH978" s="51"/>
      <c r="CI978" s="51"/>
      <c r="CJ978" s="51"/>
      <c r="CK978" s="51"/>
      <c r="CO978" t="s">
        <v>4796</v>
      </c>
      <c r="CP978">
        <v>4.87</v>
      </c>
      <c r="CR978" t="s">
        <v>6179</v>
      </c>
      <c r="CS978" s="16" t="s">
        <v>290</v>
      </c>
      <c r="CT978" s="14">
        <v>1500</v>
      </c>
      <c r="CU978" s="14">
        <v>20</v>
      </c>
      <c r="CV978" s="98">
        <v>14</v>
      </c>
      <c r="CW978" s="98" t="s">
        <v>301</v>
      </c>
      <c r="CX978" s="103">
        <v>20</v>
      </c>
      <c r="CY978" s="11">
        <v>25.25</v>
      </c>
      <c r="CZ978" s="42">
        <v>2.625</v>
      </c>
      <c r="DA978" s="107">
        <v>1500</v>
      </c>
      <c r="DB978" s="18">
        <v>38.75</v>
      </c>
      <c r="DC978" s="18">
        <v>7</v>
      </c>
      <c r="DD978" s="18">
        <v>23</v>
      </c>
      <c r="DE978" s="11">
        <v>3</v>
      </c>
      <c r="DF978" s="11">
        <v>16</v>
      </c>
      <c r="DG978" s="11">
        <v>3.125</v>
      </c>
      <c r="DH978" s="11">
        <v>32.75</v>
      </c>
      <c r="DI978" s="42">
        <v>22.5</v>
      </c>
      <c r="DJ978" s="11" t="s">
        <v>174</v>
      </c>
      <c r="DK978" s="43" t="s">
        <v>5362</v>
      </c>
      <c r="DL978" s="90" t="s">
        <v>3796</v>
      </c>
      <c r="DM978" s="18">
        <v>0</v>
      </c>
      <c r="DN978" s="18" t="s">
        <v>6001</v>
      </c>
      <c r="DO978" t="s">
        <v>5114</v>
      </c>
      <c r="DP978">
        <v>16744703</v>
      </c>
      <c r="DQ978" t="s">
        <v>6000</v>
      </c>
      <c r="DR978" s="16" t="s">
        <v>290</v>
      </c>
    </row>
    <row r="979" spans="1:122" x14ac:dyDescent="0.35">
      <c r="A979" s="158" t="s">
        <v>1037</v>
      </c>
      <c r="B979" s="11">
        <v>8</v>
      </c>
      <c r="C979" s="11" t="s">
        <v>272</v>
      </c>
      <c r="D979" t="s">
        <v>301</v>
      </c>
      <c r="E979" s="21" t="s">
        <v>290</v>
      </c>
      <c r="F979" s="11">
        <v>8.625</v>
      </c>
      <c r="G979" s="12">
        <v>7.625</v>
      </c>
      <c r="H979" s="11">
        <v>0.5</v>
      </c>
      <c r="I979" t="s">
        <v>272</v>
      </c>
      <c r="J979" s="11">
        <v>2</v>
      </c>
      <c r="K979" s="21" t="s">
        <v>290</v>
      </c>
      <c r="L979" s="1" t="s">
        <v>301</v>
      </c>
      <c r="M979" t="s">
        <v>290</v>
      </c>
      <c r="N979" s="159" t="s">
        <v>290</v>
      </c>
      <c r="P979" s="18" t="s">
        <v>290</v>
      </c>
      <c r="Q979" s="18" t="s">
        <v>290</v>
      </c>
      <c r="S979" t="s">
        <v>290</v>
      </c>
      <c r="T979" t="s">
        <v>290</v>
      </c>
      <c r="V979" t="s">
        <v>290</v>
      </c>
      <c r="X979" s="158" t="s">
        <v>1037</v>
      </c>
      <c r="Y979" s="11">
        <v>8</v>
      </c>
      <c r="Z979" s="11" t="s">
        <v>272</v>
      </c>
      <c r="AA979" t="s">
        <v>301</v>
      </c>
      <c r="AB979" s="21" t="s">
        <v>290</v>
      </c>
      <c r="AC979" s="11">
        <v>8.625</v>
      </c>
      <c r="AD979" s="12">
        <v>7.625</v>
      </c>
      <c r="AE979" s="11">
        <v>0.5</v>
      </c>
      <c r="AF979" t="s">
        <v>272</v>
      </c>
      <c r="AG979" s="11">
        <v>2</v>
      </c>
      <c r="AH979" s="21" t="s">
        <v>290</v>
      </c>
      <c r="AI979" s="1" t="s">
        <v>301</v>
      </c>
      <c r="AJ979" t="s">
        <v>290</v>
      </c>
      <c r="AK979" s="159" t="s">
        <v>290</v>
      </c>
      <c r="CO979" t="s">
        <v>4797</v>
      </c>
      <c r="CP979">
        <v>5.13</v>
      </c>
      <c r="CR979" t="s">
        <v>6180</v>
      </c>
      <c r="CS979" s="16" t="s">
        <v>290</v>
      </c>
      <c r="CT979" s="14">
        <v>1500</v>
      </c>
      <c r="CU979" s="14">
        <v>20</v>
      </c>
      <c r="CV979" s="98">
        <v>16</v>
      </c>
      <c r="CW979" s="98" t="s">
        <v>301</v>
      </c>
      <c r="CX979" s="103">
        <v>20</v>
      </c>
      <c r="CY979" s="11">
        <v>25.25</v>
      </c>
      <c r="CZ979" s="42">
        <v>2.625</v>
      </c>
      <c r="DA979" s="107">
        <v>1500</v>
      </c>
      <c r="DB979" s="18">
        <v>38.75</v>
      </c>
      <c r="DC979" s="18">
        <v>7</v>
      </c>
      <c r="DD979" s="18">
        <v>23</v>
      </c>
      <c r="DE979" s="11">
        <v>3</v>
      </c>
      <c r="DF979" s="11">
        <v>16</v>
      </c>
      <c r="DG979" s="11">
        <v>3.125</v>
      </c>
      <c r="DH979" s="11">
        <v>32.75</v>
      </c>
      <c r="DI979" s="42">
        <v>22.5</v>
      </c>
      <c r="DJ979" s="11" t="s">
        <v>174</v>
      </c>
      <c r="DK979" s="43" t="s">
        <v>5362</v>
      </c>
      <c r="DL979" s="90" t="s">
        <v>3796</v>
      </c>
      <c r="DM979" s="18">
        <v>0</v>
      </c>
      <c r="DN979" s="18" t="s">
        <v>6001</v>
      </c>
      <c r="DO979" t="s">
        <v>5114</v>
      </c>
      <c r="DP979">
        <v>16744703</v>
      </c>
      <c r="DQ979" t="s">
        <v>6000</v>
      </c>
      <c r="DR979" s="16" t="s">
        <v>290</v>
      </c>
    </row>
    <row r="980" spans="1:122" x14ac:dyDescent="0.35">
      <c r="A980" s="158" t="s">
        <v>1038</v>
      </c>
      <c r="B980" s="11">
        <v>8</v>
      </c>
      <c r="C980" t="s">
        <v>273</v>
      </c>
      <c r="D980" t="s">
        <v>301</v>
      </c>
      <c r="E980" s="24" t="s">
        <v>290</v>
      </c>
      <c r="F980" s="11">
        <v>8.625</v>
      </c>
      <c r="G980" s="12">
        <v>6.875</v>
      </c>
      <c r="H980" s="11">
        <v>0.875</v>
      </c>
      <c r="I980" s="11" t="s">
        <v>273</v>
      </c>
      <c r="J980">
        <v>4</v>
      </c>
      <c r="K980" s="24" t="s">
        <v>290</v>
      </c>
      <c r="L980" s="1" t="s">
        <v>301</v>
      </c>
      <c r="M980" t="s">
        <v>290</v>
      </c>
      <c r="N980" s="159" t="s">
        <v>290</v>
      </c>
      <c r="P980" s="18" t="s">
        <v>290</v>
      </c>
      <c r="Q980" s="18" t="s">
        <v>290</v>
      </c>
      <c r="S980" t="s">
        <v>290</v>
      </c>
      <c r="T980" t="s">
        <v>290</v>
      </c>
      <c r="V980" t="s">
        <v>290</v>
      </c>
      <c r="X980" s="158" t="s">
        <v>1038</v>
      </c>
      <c r="Y980" s="11">
        <v>8</v>
      </c>
      <c r="Z980" t="s">
        <v>273</v>
      </c>
      <c r="AA980" t="s">
        <v>301</v>
      </c>
      <c r="AB980" s="24" t="s">
        <v>290</v>
      </c>
      <c r="AC980" s="11">
        <v>8.625</v>
      </c>
      <c r="AD980" s="12">
        <v>6.875</v>
      </c>
      <c r="AE980" s="11">
        <v>0.875</v>
      </c>
      <c r="AF980" s="11" t="s">
        <v>273</v>
      </c>
      <c r="AG980">
        <v>4</v>
      </c>
      <c r="AH980" s="24" t="s">
        <v>290</v>
      </c>
      <c r="AI980" s="1" t="s">
        <v>301</v>
      </c>
      <c r="AJ980" t="s">
        <v>290</v>
      </c>
      <c r="AK980" s="159" t="s">
        <v>290</v>
      </c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51"/>
      <c r="CO980" t="s">
        <v>4798</v>
      </c>
      <c r="CP980">
        <v>5.13</v>
      </c>
      <c r="CR980" t="s">
        <v>6181</v>
      </c>
      <c r="CS980" s="16" t="s">
        <v>290</v>
      </c>
      <c r="CT980" s="14">
        <v>1500</v>
      </c>
      <c r="CU980" s="14">
        <v>20</v>
      </c>
      <c r="CV980" s="98">
        <v>18</v>
      </c>
      <c r="CW980" s="98" t="s">
        <v>301</v>
      </c>
      <c r="CX980" s="103">
        <v>20</v>
      </c>
      <c r="CY980" s="11">
        <v>25.25</v>
      </c>
      <c r="CZ980" s="42">
        <v>2.625</v>
      </c>
      <c r="DA980" s="107">
        <v>1500</v>
      </c>
      <c r="DB980" s="18">
        <v>38.75</v>
      </c>
      <c r="DC980" s="18">
        <v>7</v>
      </c>
      <c r="DD980" s="18">
        <v>23</v>
      </c>
      <c r="DE980" s="11">
        <v>3</v>
      </c>
      <c r="DF980" s="11">
        <v>16</v>
      </c>
      <c r="DG980" s="11">
        <v>3.125</v>
      </c>
      <c r="DH980" s="11">
        <v>32.75</v>
      </c>
      <c r="DI980" s="42">
        <v>22.5</v>
      </c>
      <c r="DJ980" s="11" t="s">
        <v>174</v>
      </c>
      <c r="DK980" s="43" t="s">
        <v>5362</v>
      </c>
      <c r="DL980" s="90" t="s">
        <v>3796</v>
      </c>
      <c r="DM980" s="18">
        <v>0</v>
      </c>
      <c r="DN980" s="18" t="s">
        <v>6001</v>
      </c>
      <c r="DO980" t="s">
        <v>5114</v>
      </c>
      <c r="DP980">
        <v>16744703</v>
      </c>
      <c r="DQ980" t="s">
        <v>6000</v>
      </c>
      <c r="DR980" s="16" t="s">
        <v>290</v>
      </c>
    </row>
    <row r="981" spans="1:122" x14ac:dyDescent="0.35">
      <c r="A981" s="160" t="s">
        <v>1039</v>
      </c>
      <c r="B981" s="2">
        <v>9</v>
      </c>
      <c r="C981" s="2" t="s">
        <v>272</v>
      </c>
      <c r="D981" s="4" t="s">
        <v>301</v>
      </c>
      <c r="E981" s="22" t="s">
        <v>290</v>
      </c>
      <c r="F981" s="2">
        <v>9.625</v>
      </c>
      <c r="G981" s="3">
        <v>8.625</v>
      </c>
      <c r="H981" s="2">
        <v>0.5</v>
      </c>
      <c r="I981" s="4" t="s">
        <v>272</v>
      </c>
      <c r="J981" s="2">
        <v>2</v>
      </c>
      <c r="K981" s="22" t="s">
        <v>290</v>
      </c>
      <c r="L981" s="6" t="s">
        <v>301</v>
      </c>
      <c r="M981" s="4" t="s">
        <v>290</v>
      </c>
      <c r="N981" s="161" t="s">
        <v>290</v>
      </c>
      <c r="P981" s="18" t="s">
        <v>290</v>
      </c>
      <c r="Q981" s="18" t="s">
        <v>290</v>
      </c>
      <c r="S981" t="s">
        <v>290</v>
      </c>
      <c r="T981" t="s">
        <v>290</v>
      </c>
      <c r="V981" t="s">
        <v>290</v>
      </c>
      <c r="X981" s="160" t="s">
        <v>1039</v>
      </c>
      <c r="Y981" s="2">
        <v>9</v>
      </c>
      <c r="Z981" s="2" t="s">
        <v>272</v>
      </c>
      <c r="AA981" s="4" t="s">
        <v>301</v>
      </c>
      <c r="AB981" s="22" t="s">
        <v>290</v>
      </c>
      <c r="AC981" s="2">
        <v>9.625</v>
      </c>
      <c r="AD981" s="3">
        <v>8.625</v>
      </c>
      <c r="AE981" s="2">
        <v>0.5</v>
      </c>
      <c r="AF981" s="4" t="s">
        <v>272</v>
      </c>
      <c r="AG981" s="2">
        <v>2</v>
      </c>
      <c r="AH981" s="22" t="s">
        <v>290</v>
      </c>
      <c r="AI981" s="6" t="s">
        <v>301</v>
      </c>
      <c r="AJ981" s="4" t="s">
        <v>290</v>
      </c>
      <c r="AK981" s="161" t="s">
        <v>290</v>
      </c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C981" s="4"/>
      <c r="CD981" s="51"/>
      <c r="CE981" s="51"/>
      <c r="CF981" s="51"/>
      <c r="CG981" s="51"/>
      <c r="CH981" s="51"/>
      <c r="CI981" s="51"/>
      <c r="CJ981" s="51"/>
      <c r="CK981" s="51"/>
      <c r="CO981" t="s">
        <v>4799</v>
      </c>
      <c r="CP981">
        <v>5.13</v>
      </c>
      <c r="CR981" t="s">
        <v>6182</v>
      </c>
      <c r="CS981" s="16" t="s">
        <v>290</v>
      </c>
      <c r="CT981" s="49">
        <v>1500</v>
      </c>
      <c r="CU981" s="49">
        <v>20</v>
      </c>
      <c r="CV981" s="99">
        <v>20</v>
      </c>
      <c r="CW981" s="99" t="s">
        <v>301</v>
      </c>
      <c r="CX981" s="105">
        <v>20</v>
      </c>
      <c r="CY981" s="2">
        <v>25.25</v>
      </c>
      <c r="CZ981" s="50">
        <v>2.625</v>
      </c>
      <c r="DA981" s="107">
        <v>1500</v>
      </c>
      <c r="DB981" s="51">
        <v>38.75</v>
      </c>
      <c r="DC981" s="51">
        <v>7</v>
      </c>
      <c r="DD981" s="51">
        <v>23</v>
      </c>
      <c r="DE981" s="2">
        <v>3</v>
      </c>
      <c r="DF981" s="2">
        <v>16</v>
      </c>
      <c r="DG981" s="2">
        <v>3.125</v>
      </c>
      <c r="DH981" s="2">
        <v>32.75</v>
      </c>
      <c r="DI981" s="50">
        <v>22.5</v>
      </c>
      <c r="DJ981" s="2" t="s">
        <v>174</v>
      </c>
      <c r="DK981" s="43" t="s">
        <v>5362</v>
      </c>
      <c r="DL981" s="90" t="s">
        <v>3796</v>
      </c>
      <c r="DM981" s="18">
        <v>0</v>
      </c>
      <c r="DN981" s="18" t="s">
        <v>6001</v>
      </c>
      <c r="DO981" t="s">
        <v>5114</v>
      </c>
      <c r="DP981">
        <v>16744703</v>
      </c>
      <c r="DQ981" t="s">
        <v>6000</v>
      </c>
      <c r="DR981" s="16" t="s">
        <v>290</v>
      </c>
    </row>
    <row r="982" spans="1:122" x14ac:dyDescent="0.35">
      <c r="A982" s="156" t="s">
        <v>1040</v>
      </c>
      <c r="B982" s="11">
        <v>10</v>
      </c>
      <c r="C982" s="11">
        <v>5</v>
      </c>
      <c r="D982" t="s">
        <v>301</v>
      </c>
      <c r="E982" s="21" t="s">
        <v>290</v>
      </c>
      <c r="F982" s="11">
        <v>10.750000000000002</v>
      </c>
      <c r="G982" s="12">
        <v>10.482000000000001</v>
      </c>
      <c r="H982" s="11">
        <v>0.13400000000000001</v>
      </c>
      <c r="I982" t="s">
        <v>290</v>
      </c>
      <c r="J982" s="11">
        <v>5</v>
      </c>
      <c r="K982" s="21" t="s">
        <v>290</v>
      </c>
      <c r="L982" s="11" t="s">
        <v>301</v>
      </c>
      <c r="M982" t="s">
        <v>290</v>
      </c>
      <c r="N982" s="159" t="s">
        <v>290</v>
      </c>
      <c r="P982" s="18" t="s">
        <v>290</v>
      </c>
      <c r="Q982" s="18" t="s">
        <v>290</v>
      </c>
      <c r="S982" t="s">
        <v>290</v>
      </c>
      <c r="T982" t="s">
        <v>290</v>
      </c>
      <c r="V982" t="s">
        <v>290</v>
      </c>
      <c r="X982" s="156" t="s">
        <v>1040</v>
      </c>
      <c r="Y982" s="11">
        <v>10</v>
      </c>
      <c r="Z982" s="11">
        <v>5</v>
      </c>
      <c r="AA982" t="s">
        <v>301</v>
      </c>
      <c r="AB982" s="21" t="s">
        <v>290</v>
      </c>
      <c r="AC982" s="11">
        <v>10.750000000000002</v>
      </c>
      <c r="AD982" s="12">
        <v>10.482000000000001</v>
      </c>
      <c r="AE982" s="11">
        <v>0.13400000000000001</v>
      </c>
      <c r="AF982" t="s">
        <v>290</v>
      </c>
      <c r="AG982" s="11">
        <v>5</v>
      </c>
      <c r="AH982" s="21" t="s">
        <v>290</v>
      </c>
      <c r="AI982" s="11" t="s">
        <v>301</v>
      </c>
      <c r="AJ982" t="s">
        <v>290</v>
      </c>
      <c r="AK982" s="159" t="s">
        <v>290</v>
      </c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4"/>
      <c r="CC982" s="10"/>
      <c r="CD982" s="10"/>
      <c r="CE982" s="10"/>
      <c r="CF982" s="10"/>
      <c r="CG982" s="10"/>
      <c r="CH982" s="10"/>
      <c r="CI982" s="10"/>
      <c r="CJ982" s="10"/>
      <c r="CK982" s="10"/>
      <c r="CO982" t="s">
        <v>4800</v>
      </c>
      <c r="CP982">
        <v>5.13</v>
      </c>
      <c r="CR982" t="s">
        <v>6183</v>
      </c>
      <c r="CS982" s="16" t="s">
        <v>290</v>
      </c>
      <c r="CT982" s="14">
        <v>1500</v>
      </c>
      <c r="CU982" s="14">
        <v>24</v>
      </c>
      <c r="CV982" s="11">
        <v>12</v>
      </c>
      <c r="CW982" s="11" t="s">
        <v>301</v>
      </c>
      <c r="CX982" s="103">
        <v>24</v>
      </c>
      <c r="CY982" s="11">
        <v>30</v>
      </c>
      <c r="CZ982" s="42">
        <v>3</v>
      </c>
      <c r="DA982" s="107">
        <v>1500</v>
      </c>
      <c r="DB982" s="18">
        <v>46</v>
      </c>
      <c r="DC982" s="18">
        <v>8</v>
      </c>
      <c r="DD982" s="18">
        <v>27.25</v>
      </c>
      <c r="DE982" s="11">
        <v>3.5</v>
      </c>
      <c r="DF982" s="11">
        <v>16</v>
      </c>
      <c r="DG982" s="11">
        <v>3.625</v>
      </c>
      <c r="DH982" s="11">
        <v>39</v>
      </c>
      <c r="DI982" s="42">
        <v>22.5</v>
      </c>
      <c r="DJ982" s="11">
        <v>3180</v>
      </c>
      <c r="DK982" s="43" t="s">
        <v>5368</v>
      </c>
      <c r="DL982" s="90" t="s">
        <v>3796</v>
      </c>
      <c r="DM982" s="18">
        <v>0</v>
      </c>
      <c r="DN982" s="18" t="s">
        <v>6001</v>
      </c>
      <c r="DO982" t="s">
        <v>5084</v>
      </c>
      <c r="DP982">
        <v>16777215</v>
      </c>
      <c r="DQ982" t="s">
        <v>6000</v>
      </c>
      <c r="DR982" s="16" t="s">
        <v>290</v>
      </c>
    </row>
    <row r="983" spans="1:122" s="8" customFormat="1" x14ac:dyDescent="0.35">
      <c r="A983" s="156" t="s">
        <v>1041</v>
      </c>
      <c r="B983" s="11">
        <v>10</v>
      </c>
      <c r="C983" s="11">
        <v>10</v>
      </c>
      <c r="D983" t="s">
        <v>301</v>
      </c>
      <c r="E983" s="21" t="s">
        <v>290</v>
      </c>
      <c r="F983" s="11">
        <v>10.750000000000002</v>
      </c>
      <c r="G983" s="12">
        <v>10.420000000000002</v>
      </c>
      <c r="H983" s="11">
        <v>0.16500000000000001</v>
      </c>
      <c r="I983" t="s">
        <v>290</v>
      </c>
      <c r="J983" s="11">
        <v>10</v>
      </c>
      <c r="K983" s="21" t="s">
        <v>290</v>
      </c>
      <c r="L983" s="11" t="s">
        <v>301</v>
      </c>
      <c r="M983" t="s">
        <v>290</v>
      </c>
      <c r="N983" s="159" t="s">
        <v>290</v>
      </c>
      <c r="O983"/>
      <c r="P983" s="18" t="s">
        <v>290</v>
      </c>
      <c r="Q983" s="18" t="s">
        <v>290</v>
      </c>
      <c r="R983" s="18"/>
      <c r="S983" t="s">
        <v>290</v>
      </c>
      <c r="T983" t="s">
        <v>290</v>
      </c>
      <c r="U983"/>
      <c r="V983" t="s">
        <v>290</v>
      </c>
      <c r="W983"/>
      <c r="X983" s="156" t="s">
        <v>1041</v>
      </c>
      <c r="Y983" s="11">
        <v>10</v>
      </c>
      <c r="Z983" s="11">
        <v>10</v>
      </c>
      <c r="AA983" t="s">
        <v>301</v>
      </c>
      <c r="AB983" s="21" t="s">
        <v>290</v>
      </c>
      <c r="AC983" s="11">
        <v>10.750000000000002</v>
      </c>
      <c r="AD983" s="12">
        <v>10.420000000000002</v>
      </c>
      <c r="AE983" s="11">
        <v>0.16500000000000001</v>
      </c>
      <c r="AF983" t="s">
        <v>290</v>
      </c>
      <c r="AG983" s="11">
        <v>10</v>
      </c>
      <c r="AH983" s="21" t="s">
        <v>290</v>
      </c>
      <c r="AI983" s="11" t="s">
        <v>301</v>
      </c>
      <c r="AJ983" t="s">
        <v>290</v>
      </c>
      <c r="AK983" s="159" t="s">
        <v>290</v>
      </c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4"/>
      <c r="CC983" s="11"/>
      <c r="CD983" s="14"/>
      <c r="CE983" s="14"/>
      <c r="CF983" s="14"/>
      <c r="CG983" s="14"/>
      <c r="CH983" s="14"/>
      <c r="CI983" s="14"/>
      <c r="CJ983" s="14"/>
      <c r="CK983" s="14"/>
      <c r="CO983" s="11" t="s">
        <v>4801</v>
      </c>
      <c r="CP983" s="11">
        <v>5.13</v>
      </c>
      <c r="CR983" t="s">
        <v>6184</v>
      </c>
      <c r="CS983" s="16" t="s">
        <v>290</v>
      </c>
      <c r="CT983" s="14">
        <v>1500</v>
      </c>
      <c r="CU983" s="14">
        <v>24</v>
      </c>
      <c r="CV983" s="98">
        <v>14</v>
      </c>
      <c r="CW983" s="98" t="s">
        <v>301</v>
      </c>
      <c r="CX983" s="103">
        <v>24</v>
      </c>
      <c r="CY983" s="11">
        <v>30</v>
      </c>
      <c r="CZ983" s="42">
        <v>3</v>
      </c>
      <c r="DA983" s="107">
        <v>1500</v>
      </c>
      <c r="DB983" s="18">
        <v>46</v>
      </c>
      <c r="DC983" s="18">
        <v>8</v>
      </c>
      <c r="DD983" s="18">
        <v>27.25</v>
      </c>
      <c r="DE983" s="11">
        <v>3.5</v>
      </c>
      <c r="DF983" s="11">
        <v>16</v>
      </c>
      <c r="DG983" s="11">
        <v>3.625</v>
      </c>
      <c r="DH983" s="11">
        <v>39</v>
      </c>
      <c r="DI983" s="42">
        <v>22.5</v>
      </c>
      <c r="DJ983" s="11" t="s">
        <v>174</v>
      </c>
      <c r="DK983" s="43" t="s">
        <v>5368</v>
      </c>
      <c r="DL983" s="90" t="s">
        <v>3796</v>
      </c>
      <c r="DM983" s="18">
        <v>0</v>
      </c>
      <c r="DN983" s="18" t="s">
        <v>6001</v>
      </c>
      <c r="DO983" t="s">
        <v>5084</v>
      </c>
      <c r="DP983">
        <v>16777215</v>
      </c>
      <c r="DQ983" t="s">
        <v>6000</v>
      </c>
      <c r="DR983" s="16" t="s">
        <v>290</v>
      </c>
    </row>
    <row r="984" spans="1:122" s="11" customFormat="1" x14ac:dyDescent="0.35">
      <c r="A984" s="158" t="s">
        <v>1042</v>
      </c>
      <c r="B984" s="11">
        <v>10</v>
      </c>
      <c r="C984" s="11">
        <v>20</v>
      </c>
      <c r="D984" t="s">
        <v>301</v>
      </c>
      <c r="E984" s="21" t="s">
        <v>290</v>
      </c>
      <c r="F984" s="11">
        <v>10.750000000000002</v>
      </c>
      <c r="G984" s="12">
        <v>10.250000000000002</v>
      </c>
      <c r="H984" s="11">
        <v>0.25</v>
      </c>
      <c r="I984" t="s">
        <v>290</v>
      </c>
      <c r="J984" s="11">
        <v>20</v>
      </c>
      <c r="K984" s="21" t="s">
        <v>290</v>
      </c>
      <c r="L984" s="1" t="s">
        <v>301</v>
      </c>
      <c r="M984" t="s">
        <v>290</v>
      </c>
      <c r="N984" s="159" t="s">
        <v>290</v>
      </c>
      <c r="O984"/>
      <c r="P984" s="18" t="s">
        <v>290</v>
      </c>
      <c r="Q984" s="18" t="s">
        <v>290</v>
      </c>
      <c r="R984" s="18"/>
      <c r="S984" t="s">
        <v>290</v>
      </c>
      <c r="T984" t="s">
        <v>290</v>
      </c>
      <c r="U984"/>
      <c r="V984" t="s">
        <v>290</v>
      </c>
      <c r="W984"/>
      <c r="X984" s="158" t="s">
        <v>1042</v>
      </c>
      <c r="Y984" s="11">
        <v>10</v>
      </c>
      <c r="Z984" s="11">
        <v>20</v>
      </c>
      <c r="AA984" t="s">
        <v>301</v>
      </c>
      <c r="AB984" s="21" t="s">
        <v>290</v>
      </c>
      <c r="AC984" s="11">
        <v>10.750000000000002</v>
      </c>
      <c r="AD984" s="12">
        <v>10.250000000000002</v>
      </c>
      <c r="AE984" s="11">
        <v>0.25</v>
      </c>
      <c r="AF984" t="s">
        <v>290</v>
      </c>
      <c r="AG984" s="11">
        <v>20</v>
      </c>
      <c r="AH984" s="21" t="s">
        <v>290</v>
      </c>
      <c r="AI984" s="1" t="s">
        <v>301</v>
      </c>
      <c r="AJ984" t="s">
        <v>290</v>
      </c>
      <c r="AK984" s="159" t="s">
        <v>290</v>
      </c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CA984" s="14"/>
      <c r="CD984" s="14"/>
      <c r="CE984" s="14"/>
      <c r="CF984" s="14"/>
      <c r="CG984" s="14"/>
      <c r="CH984" s="14"/>
      <c r="CI984" s="14"/>
      <c r="CJ984" s="14"/>
      <c r="CK984" s="14"/>
      <c r="CO984" s="11" t="s">
        <v>4802</v>
      </c>
      <c r="CP984" s="11">
        <v>5.13</v>
      </c>
      <c r="CR984" t="s">
        <v>6185</v>
      </c>
      <c r="CS984" s="16" t="s">
        <v>290</v>
      </c>
      <c r="CT984" s="14">
        <v>1500</v>
      </c>
      <c r="CU984" s="14">
        <v>24</v>
      </c>
      <c r="CV984" s="98">
        <v>16</v>
      </c>
      <c r="CW984" s="98" t="s">
        <v>301</v>
      </c>
      <c r="CX984" s="103">
        <v>24</v>
      </c>
      <c r="CY984" s="11">
        <v>30</v>
      </c>
      <c r="CZ984" s="42">
        <v>3</v>
      </c>
      <c r="DA984" s="107">
        <v>1500</v>
      </c>
      <c r="DB984" s="18">
        <v>46</v>
      </c>
      <c r="DC984" s="18">
        <v>8</v>
      </c>
      <c r="DD984" s="18">
        <v>27.25</v>
      </c>
      <c r="DE984" s="11">
        <v>3.5</v>
      </c>
      <c r="DF984" s="11">
        <v>16</v>
      </c>
      <c r="DG984" s="11">
        <v>3.625</v>
      </c>
      <c r="DH984" s="11">
        <v>39</v>
      </c>
      <c r="DI984" s="42">
        <v>22.5</v>
      </c>
      <c r="DJ984" s="11" t="s">
        <v>174</v>
      </c>
      <c r="DK984" s="43" t="s">
        <v>5368</v>
      </c>
      <c r="DL984" s="90" t="s">
        <v>3796</v>
      </c>
      <c r="DM984" s="18">
        <v>0</v>
      </c>
      <c r="DN984" s="18" t="s">
        <v>6001</v>
      </c>
      <c r="DO984" t="s">
        <v>5084</v>
      </c>
      <c r="DP984">
        <v>16777215</v>
      </c>
      <c r="DQ984" t="s">
        <v>6000</v>
      </c>
      <c r="DR984" s="16" t="s">
        <v>290</v>
      </c>
    </row>
    <row r="985" spans="1:122" s="11" customFormat="1" x14ac:dyDescent="0.35">
      <c r="A985" s="158" t="s">
        <v>1043</v>
      </c>
      <c r="B985" s="11">
        <v>10</v>
      </c>
      <c r="C985">
        <v>30</v>
      </c>
      <c r="D985" t="s">
        <v>301</v>
      </c>
      <c r="E985" s="21" t="s">
        <v>290</v>
      </c>
      <c r="F985" s="11">
        <v>10.750000000000002</v>
      </c>
      <c r="G985" s="12">
        <v>10.136000000000001</v>
      </c>
      <c r="H985" s="11">
        <v>0.307</v>
      </c>
      <c r="I985" t="s">
        <v>290</v>
      </c>
      <c r="J985">
        <v>30</v>
      </c>
      <c r="K985" s="21" t="s">
        <v>290</v>
      </c>
      <c r="L985" s="1" t="s">
        <v>301</v>
      </c>
      <c r="M985" t="s">
        <v>290</v>
      </c>
      <c r="N985" s="159" t="s">
        <v>290</v>
      </c>
      <c r="O985"/>
      <c r="P985" s="18" t="s">
        <v>290</v>
      </c>
      <c r="Q985" s="18" t="s">
        <v>290</v>
      </c>
      <c r="R985" s="18"/>
      <c r="S985" t="s">
        <v>290</v>
      </c>
      <c r="T985" t="s">
        <v>290</v>
      </c>
      <c r="U985"/>
      <c r="V985" t="s">
        <v>290</v>
      </c>
      <c r="W985"/>
      <c r="X985" s="158" t="s">
        <v>1043</v>
      </c>
      <c r="Y985" s="11">
        <v>10</v>
      </c>
      <c r="Z985">
        <v>30</v>
      </c>
      <c r="AA985" t="s">
        <v>301</v>
      </c>
      <c r="AB985" s="21" t="s">
        <v>290</v>
      </c>
      <c r="AC985" s="11">
        <v>10.750000000000002</v>
      </c>
      <c r="AD985" s="12">
        <v>10.136000000000001</v>
      </c>
      <c r="AE985" s="11">
        <v>0.307</v>
      </c>
      <c r="AF985" t="s">
        <v>290</v>
      </c>
      <c r="AG985">
        <v>30</v>
      </c>
      <c r="AH985" s="21" t="s">
        <v>290</v>
      </c>
      <c r="AI985" s="1" t="s">
        <v>301</v>
      </c>
      <c r="AJ985" t="s">
        <v>290</v>
      </c>
      <c r="AK985" s="159" t="s">
        <v>290</v>
      </c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 s="18"/>
      <c r="CD985" s="14"/>
      <c r="CE985" s="14"/>
      <c r="CF985" s="14"/>
      <c r="CG985" s="14"/>
      <c r="CH985" s="14"/>
      <c r="CI985" s="14"/>
      <c r="CJ985" s="14"/>
      <c r="CK985" s="14"/>
      <c r="CO985" s="11" t="s">
        <v>4803</v>
      </c>
      <c r="CP985" s="11">
        <v>5.13</v>
      </c>
      <c r="CR985" t="s">
        <v>6186</v>
      </c>
      <c r="CS985" s="16" t="s">
        <v>290</v>
      </c>
      <c r="CT985" s="14">
        <v>1500</v>
      </c>
      <c r="CU985" s="14">
        <v>24</v>
      </c>
      <c r="CV985" s="98">
        <v>18</v>
      </c>
      <c r="CW985" s="98" t="s">
        <v>301</v>
      </c>
      <c r="CX985" s="103">
        <v>24</v>
      </c>
      <c r="CY985" s="11">
        <v>30</v>
      </c>
      <c r="CZ985" s="42">
        <v>3</v>
      </c>
      <c r="DA985" s="107">
        <v>1500</v>
      </c>
      <c r="DB985" s="18">
        <v>46</v>
      </c>
      <c r="DC985" s="18">
        <v>8</v>
      </c>
      <c r="DD985" s="18">
        <v>27.25</v>
      </c>
      <c r="DE985" s="11">
        <v>3.5</v>
      </c>
      <c r="DF985" s="11">
        <v>16</v>
      </c>
      <c r="DG985" s="11">
        <v>3.625</v>
      </c>
      <c r="DH985" s="11">
        <v>39</v>
      </c>
      <c r="DI985" s="42">
        <v>22.5</v>
      </c>
      <c r="DJ985" s="11" t="s">
        <v>174</v>
      </c>
      <c r="DK985" s="43" t="s">
        <v>5368</v>
      </c>
      <c r="DL985" s="90" t="s">
        <v>3796</v>
      </c>
      <c r="DM985" s="18">
        <v>0</v>
      </c>
      <c r="DN985" s="18" t="s">
        <v>6001</v>
      </c>
      <c r="DO985" t="s">
        <v>5084</v>
      </c>
      <c r="DP985">
        <v>16777215</v>
      </c>
      <c r="DQ985" t="s">
        <v>6000</v>
      </c>
      <c r="DR985" s="16" t="s">
        <v>290</v>
      </c>
    </row>
    <row r="986" spans="1:122" s="11" customFormat="1" x14ac:dyDescent="0.35">
      <c r="A986" s="158" t="s">
        <v>1044</v>
      </c>
      <c r="B986" s="11">
        <v>10</v>
      </c>
      <c r="C986">
        <v>40</v>
      </c>
      <c r="D986" t="s">
        <v>301</v>
      </c>
      <c r="E986" s="21" t="s">
        <v>290</v>
      </c>
      <c r="F986" s="11">
        <v>10.750000000000002</v>
      </c>
      <c r="G986" s="12">
        <v>10.020000000000001</v>
      </c>
      <c r="H986" s="11">
        <v>0.36499999999999999</v>
      </c>
      <c r="I986" t="s">
        <v>290</v>
      </c>
      <c r="J986">
        <v>40</v>
      </c>
      <c r="K986" s="21" t="s">
        <v>290</v>
      </c>
      <c r="L986" s="1" t="s">
        <v>301</v>
      </c>
      <c r="M986" t="s">
        <v>290</v>
      </c>
      <c r="N986" s="159" t="s">
        <v>290</v>
      </c>
      <c r="O986"/>
      <c r="P986" s="18" t="s">
        <v>290</v>
      </c>
      <c r="Q986" s="18" t="s">
        <v>290</v>
      </c>
      <c r="R986" s="18"/>
      <c r="S986" t="s">
        <v>290</v>
      </c>
      <c r="T986" t="s">
        <v>290</v>
      </c>
      <c r="U986"/>
      <c r="V986" t="s">
        <v>290</v>
      </c>
      <c r="W986"/>
      <c r="X986" s="158" t="s">
        <v>1044</v>
      </c>
      <c r="Y986" s="11">
        <v>10</v>
      </c>
      <c r="Z986">
        <v>40</v>
      </c>
      <c r="AA986" t="s">
        <v>301</v>
      </c>
      <c r="AB986" s="21" t="s">
        <v>290</v>
      </c>
      <c r="AC986" s="11">
        <v>10.750000000000002</v>
      </c>
      <c r="AD986" s="12">
        <v>10.020000000000001</v>
      </c>
      <c r="AE986" s="11">
        <v>0.36499999999999999</v>
      </c>
      <c r="AF986" t="s">
        <v>290</v>
      </c>
      <c r="AG986">
        <v>40</v>
      </c>
      <c r="AH986" s="21" t="s">
        <v>290</v>
      </c>
      <c r="AI986" s="1" t="s">
        <v>301</v>
      </c>
      <c r="AJ986" t="s">
        <v>290</v>
      </c>
      <c r="AK986" s="159" t="s">
        <v>290</v>
      </c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51"/>
      <c r="CC986"/>
      <c r="CD986" s="18"/>
      <c r="CE986" s="18"/>
      <c r="CF986" s="18"/>
      <c r="CG986" s="18"/>
      <c r="CH986" s="18"/>
      <c r="CI986" s="18"/>
      <c r="CJ986" s="18"/>
      <c r="CK986" s="18"/>
      <c r="CO986" s="11" t="s">
        <v>4804</v>
      </c>
      <c r="CP986" s="11">
        <v>5.13</v>
      </c>
      <c r="CR986" t="s">
        <v>6187</v>
      </c>
      <c r="CS986" s="16" t="s">
        <v>290</v>
      </c>
      <c r="CT986" s="14">
        <v>1500</v>
      </c>
      <c r="CU986" s="14">
        <v>24</v>
      </c>
      <c r="CV986" s="99">
        <v>20</v>
      </c>
      <c r="CW986" s="98" t="s">
        <v>301</v>
      </c>
      <c r="CX986" s="103">
        <v>24</v>
      </c>
      <c r="CY986" s="11">
        <v>30</v>
      </c>
      <c r="CZ986" s="42">
        <v>3</v>
      </c>
      <c r="DA986" s="107">
        <v>1500</v>
      </c>
      <c r="DB986" s="18">
        <v>46</v>
      </c>
      <c r="DC986" s="18">
        <v>8</v>
      </c>
      <c r="DD986" s="18">
        <v>27.25</v>
      </c>
      <c r="DE986" s="11">
        <v>3.5</v>
      </c>
      <c r="DF986" s="11">
        <v>16</v>
      </c>
      <c r="DG986" s="11">
        <v>3.625</v>
      </c>
      <c r="DH986" s="11">
        <v>39</v>
      </c>
      <c r="DI986" s="42">
        <v>22.5</v>
      </c>
      <c r="DJ986" s="2" t="s">
        <v>174</v>
      </c>
      <c r="DK986" s="43" t="s">
        <v>5368</v>
      </c>
      <c r="DL986" s="90" t="s">
        <v>3796</v>
      </c>
      <c r="DM986" s="18">
        <v>0</v>
      </c>
      <c r="DN986" s="18" t="s">
        <v>6001</v>
      </c>
      <c r="DO986" t="s">
        <v>5084</v>
      </c>
      <c r="DP986">
        <v>16777215</v>
      </c>
      <c r="DQ986" t="s">
        <v>6000</v>
      </c>
      <c r="DR986" s="16" t="s">
        <v>290</v>
      </c>
    </row>
    <row r="987" spans="1:122" x14ac:dyDescent="0.35">
      <c r="A987" s="158" t="s">
        <v>6787</v>
      </c>
      <c r="B987" s="11">
        <v>10</v>
      </c>
      <c r="C987" t="s">
        <v>6422</v>
      </c>
      <c r="D987" t="s">
        <v>301</v>
      </c>
      <c r="E987" s="21" t="s">
        <v>290</v>
      </c>
      <c r="F987" s="11">
        <v>10.750000000000002</v>
      </c>
      <c r="G987" s="12">
        <v>10.020000000000001</v>
      </c>
      <c r="H987" s="11">
        <v>0.36499999999999999</v>
      </c>
      <c r="I987" t="s">
        <v>6422</v>
      </c>
      <c r="J987">
        <v>1</v>
      </c>
      <c r="K987" s="21" t="s">
        <v>290</v>
      </c>
      <c r="L987" s="1" t="s">
        <v>301</v>
      </c>
      <c r="M987" t="s">
        <v>290</v>
      </c>
      <c r="N987" s="159" t="s">
        <v>290</v>
      </c>
      <c r="P987" s="18" t="s">
        <v>290</v>
      </c>
      <c r="Q987" s="18" t="s">
        <v>290</v>
      </c>
      <c r="S987" t="s">
        <v>290</v>
      </c>
      <c r="T987" t="s">
        <v>290</v>
      </c>
      <c r="V987" t="s">
        <v>290</v>
      </c>
      <c r="X987" s="158" t="s">
        <v>6787</v>
      </c>
      <c r="Y987" s="11">
        <v>10</v>
      </c>
      <c r="Z987" t="s">
        <v>6422</v>
      </c>
      <c r="AA987" t="s">
        <v>301</v>
      </c>
      <c r="AB987" s="21" t="s">
        <v>290</v>
      </c>
      <c r="AC987" s="11">
        <v>10.750000000000002</v>
      </c>
      <c r="AD987" s="12">
        <v>10.020000000000001</v>
      </c>
      <c r="AE987" s="11">
        <v>0.36499999999999999</v>
      </c>
      <c r="AF987" t="s">
        <v>6422</v>
      </c>
      <c r="AG987">
        <v>1</v>
      </c>
      <c r="AH987" s="21" t="s">
        <v>290</v>
      </c>
      <c r="AI987" s="1" t="s">
        <v>301</v>
      </c>
      <c r="AJ987" t="s">
        <v>290</v>
      </c>
      <c r="AK987" s="159" t="s">
        <v>290</v>
      </c>
      <c r="CC987" s="4"/>
      <c r="CD987" s="51"/>
      <c r="CE987" s="51"/>
      <c r="CF987" s="51"/>
      <c r="CG987" s="51"/>
      <c r="CH987" s="51"/>
      <c r="CI987" s="51"/>
      <c r="CJ987" s="51"/>
      <c r="CK987" s="51"/>
      <c r="CO987" t="s">
        <v>4805</v>
      </c>
      <c r="CP987">
        <v>6.37</v>
      </c>
      <c r="CR987" t="s">
        <v>6188</v>
      </c>
      <c r="CS987" s="16" t="s">
        <v>290</v>
      </c>
      <c r="CT987" s="14">
        <v>2500</v>
      </c>
      <c r="CU987" s="14">
        <v>1</v>
      </c>
      <c r="CV987" s="11">
        <v>9</v>
      </c>
      <c r="CW987" s="11" t="s">
        <v>301</v>
      </c>
      <c r="CX987" s="103">
        <v>1</v>
      </c>
      <c r="CY987" s="11">
        <v>2.25</v>
      </c>
      <c r="CZ987" s="42">
        <v>0.625</v>
      </c>
      <c r="DA987" s="107">
        <v>2500</v>
      </c>
      <c r="DB987" s="18">
        <v>6.25</v>
      </c>
      <c r="DC987" s="18">
        <v>1.375</v>
      </c>
      <c r="DD987" s="18">
        <v>2</v>
      </c>
      <c r="DE987" s="11">
        <v>0.875</v>
      </c>
      <c r="DF987" s="11">
        <v>4</v>
      </c>
      <c r="DG987" s="11">
        <v>1</v>
      </c>
      <c r="DH987" s="11">
        <v>4.25</v>
      </c>
      <c r="DI987" s="42">
        <v>90</v>
      </c>
      <c r="DJ987" s="11">
        <v>20</v>
      </c>
      <c r="DK987" s="43" t="s">
        <v>5374</v>
      </c>
      <c r="DL987" s="90" t="s">
        <v>3796</v>
      </c>
      <c r="DM987" s="18">
        <v>0</v>
      </c>
      <c r="DN987" s="18" t="s">
        <v>6001</v>
      </c>
      <c r="DO987" t="s">
        <v>5069</v>
      </c>
      <c r="DP987">
        <v>65280</v>
      </c>
      <c r="DQ987" t="s">
        <v>6000</v>
      </c>
      <c r="DR987" s="16" t="s">
        <v>290</v>
      </c>
    </row>
    <row r="988" spans="1:122" x14ac:dyDescent="0.35">
      <c r="A988" s="158" t="s">
        <v>1045</v>
      </c>
      <c r="B988" s="11">
        <v>10</v>
      </c>
      <c r="C988">
        <v>60</v>
      </c>
      <c r="D988" t="s">
        <v>301</v>
      </c>
      <c r="E988" s="21" t="s">
        <v>290</v>
      </c>
      <c r="F988" s="11">
        <v>10.750000000000002</v>
      </c>
      <c r="G988" s="12">
        <v>9.7500000000000018</v>
      </c>
      <c r="H988" s="11">
        <v>0.5</v>
      </c>
      <c r="I988" t="s">
        <v>290</v>
      </c>
      <c r="J988">
        <v>60</v>
      </c>
      <c r="K988" s="21" t="s">
        <v>290</v>
      </c>
      <c r="L988" s="1" t="s">
        <v>301</v>
      </c>
      <c r="M988" t="s">
        <v>290</v>
      </c>
      <c r="N988" s="159" t="s">
        <v>290</v>
      </c>
      <c r="P988" s="18" t="s">
        <v>290</v>
      </c>
      <c r="Q988" s="18" t="s">
        <v>290</v>
      </c>
      <c r="S988" t="s">
        <v>290</v>
      </c>
      <c r="T988" t="s">
        <v>290</v>
      </c>
      <c r="V988" t="s">
        <v>290</v>
      </c>
      <c r="X988" s="158" t="s">
        <v>1045</v>
      </c>
      <c r="Y988" s="11">
        <v>10</v>
      </c>
      <c r="Z988">
        <v>60</v>
      </c>
      <c r="AA988" t="s">
        <v>301</v>
      </c>
      <c r="AB988" s="21" t="s">
        <v>290</v>
      </c>
      <c r="AC988" s="11">
        <v>10.750000000000002</v>
      </c>
      <c r="AD988" s="12">
        <v>9.7500000000000018</v>
      </c>
      <c r="AE988" s="11">
        <v>0.5</v>
      </c>
      <c r="AF988" t="s">
        <v>290</v>
      </c>
      <c r="AG988">
        <v>60</v>
      </c>
      <c r="AH988" s="21" t="s">
        <v>290</v>
      </c>
      <c r="AI988" s="1" t="s">
        <v>301</v>
      </c>
      <c r="AJ988" t="s">
        <v>290</v>
      </c>
      <c r="AK988" s="159" t="s">
        <v>290</v>
      </c>
      <c r="CO988" t="s">
        <v>4806</v>
      </c>
      <c r="CP988">
        <v>6.37</v>
      </c>
      <c r="CR988" t="s">
        <v>6189</v>
      </c>
      <c r="CS988" s="16" t="s">
        <v>290</v>
      </c>
      <c r="CT988" s="14">
        <v>2500</v>
      </c>
      <c r="CU988" s="14">
        <v>1.25</v>
      </c>
      <c r="CV988" s="11">
        <v>9</v>
      </c>
      <c r="CW988" s="11" t="s">
        <v>301</v>
      </c>
      <c r="CX988" s="103">
        <v>1.25</v>
      </c>
      <c r="CY988" s="11">
        <v>2.875</v>
      </c>
      <c r="CZ988" s="42">
        <v>0.8125</v>
      </c>
      <c r="DA988" s="107">
        <v>2500</v>
      </c>
      <c r="DB988" s="18">
        <v>7.25</v>
      </c>
      <c r="DC988" s="18">
        <v>1.5</v>
      </c>
      <c r="DD988" s="18">
        <v>2.5</v>
      </c>
      <c r="DE988" s="11">
        <v>1</v>
      </c>
      <c r="DF988" s="11">
        <v>4</v>
      </c>
      <c r="DG988" s="11">
        <v>1.125</v>
      </c>
      <c r="DH988" s="11">
        <v>5.125</v>
      </c>
      <c r="DI988" s="42">
        <v>90</v>
      </c>
      <c r="DJ988" s="11">
        <v>30</v>
      </c>
      <c r="DK988" s="43" t="s">
        <v>5376</v>
      </c>
      <c r="DL988" s="90" t="s">
        <v>3796</v>
      </c>
      <c r="DM988" s="18">
        <v>0</v>
      </c>
      <c r="DN988" s="18" t="s">
        <v>6001</v>
      </c>
      <c r="DO988" t="s">
        <v>5072</v>
      </c>
      <c r="DP988">
        <v>12800</v>
      </c>
      <c r="DQ988" t="s">
        <v>6000</v>
      </c>
      <c r="DR988" s="16" t="s">
        <v>290</v>
      </c>
    </row>
    <row r="989" spans="1:122" x14ac:dyDescent="0.35">
      <c r="A989" s="158" t="s">
        <v>1046</v>
      </c>
      <c r="B989" s="11">
        <v>10</v>
      </c>
      <c r="C989">
        <v>80</v>
      </c>
      <c r="D989" t="s">
        <v>301</v>
      </c>
      <c r="E989" s="21" t="s">
        <v>290</v>
      </c>
      <c r="F989" s="11">
        <v>10.750000000000002</v>
      </c>
      <c r="G989" s="12">
        <v>9.5640000000000018</v>
      </c>
      <c r="H989" s="11">
        <v>0.59299999999999997</v>
      </c>
      <c r="I989" t="s">
        <v>290</v>
      </c>
      <c r="J989">
        <v>80</v>
      </c>
      <c r="K989" s="21" t="s">
        <v>290</v>
      </c>
      <c r="L989" s="1" t="s">
        <v>301</v>
      </c>
      <c r="M989" t="s">
        <v>290</v>
      </c>
      <c r="N989" s="159" t="s">
        <v>290</v>
      </c>
      <c r="P989" s="18" t="s">
        <v>290</v>
      </c>
      <c r="Q989" s="18" t="s">
        <v>290</v>
      </c>
      <c r="S989" t="s">
        <v>290</v>
      </c>
      <c r="T989" t="s">
        <v>290</v>
      </c>
      <c r="V989" t="s">
        <v>290</v>
      </c>
      <c r="X989" s="158" t="s">
        <v>1046</v>
      </c>
      <c r="Y989" s="11">
        <v>10</v>
      </c>
      <c r="Z989">
        <v>80</v>
      </c>
      <c r="AA989" t="s">
        <v>301</v>
      </c>
      <c r="AB989" s="21" t="s">
        <v>290</v>
      </c>
      <c r="AC989" s="11">
        <v>10.750000000000002</v>
      </c>
      <c r="AD989" s="12">
        <v>9.5640000000000018</v>
      </c>
      <c r="AE989" s="11">
        <v>0.59299999999999997</v>
      </c>
      <c r="AF989" t="s">
        <v>290</v>
      </c>
      <c r="AG989">
        <v>80</v>
      </c>
      <c r="AH989" s="21" t="s">
        <v>290</v>
      </c>
      <c r="AI989" s="1" t="s">
        <v>301</v>
      </c>
      <c r="AJ989" t="s">
        <v>290</v>
      </c>
      <c r="AK989" s="159" t="s">
        <v>290</v>
      </c>
      <c r="CO989" t="s">
        <v>4807</v>
      </c>
      <c r="CP989">
        <v>6.37</v>
      </c>
      <c r="CR989" t="s">
        <v>6190</v>
      </c>
      <c r="CS989" s="16" t="s">
        <v>290</v>
      </c>
      <c r="CT989" s="14">
        <v>2500</v>
      </c>
      <c r="CU989" s="14">
        <v>1.5</v>
      </c>
      <c r="CV989" s="11">
        <v>9</v>
      </c>
      <c r="CW989" s="11" t="s">
        <v>301</v>
      </c>
      <c r="CX989" s="103">
        <v>1.5</v>
      </c>
      <c r="CY989" s="11">
        <v>3.125</v>
      </c>
      <c r="CZ989" s="42">
        <v>0.8125</v>
      </c>
      <c r="DA989" s="107">
        <v>2500</v>
      </c>
      <c r="DB989" s="18">
        <v>8</v>
      </c>
      <c r="DC989" s="18">
        <v>1.75</v>
      </c>
      <c r="DD989" s="18">
        <v>2.875</v>
      </c>
      <c r="DE989" s="11">
        <v>1.125</v>
      </c>
      <c r="DF989" s="11">
        <v>4</v>
      </c>
      <c r="DG989" s="11">
        <v>1.25</v>
      </c>
      <c r="DH989" s="11">
        <v>5.75</v>
      </c>
      <c r="DI989" s="42">
        <v>90</v>
      </c>
      <c r="DJ989" s="11">
        <v>38</v>
      </c>
      <c r="DK989" s="43" t="s">
        <v>5378</v>
      </c>
      <c r="DL989" s="90" t="s">
        <v>3796</v>
      </c>
      <c r="DM989" s="18">
        <v>0</v>
      </c>
      <c r="DN989" s="18" t="s">
        <v>6001</v>
      </c>
      <c r="DO989" t="s">
        <v>5075</v>
      </c>
      <c r="DP989">
        <v>11861940</v>
      </c>
      <c r="DQ989" t="s">
        <v>6000</v>
      </c>
      <c r="DR989" s="16" t="s">
        <v>290</v>
      </c>
    </row>
    <row r="990" spans="1:122" x14ac:dyDescent="0.35">
      <c r="A990" s="158" t="s">
        <v>1047</v>
      </c>
      <c r="B990" s="11">
        <v>10</v>
      </c>
      <c r="C990">
        <v>100</v>
      </c>
      <c r="D990" t="s">
        <v>301</v>
      </c>
      <c r="E990" s="21" t="s">
        <v>290</v>
      </c>
      <c r="F990" s="11">
        <v>10.750000000000002</v>
      </c>
      <c r="G990" s="12">
        <v>9.3140000000000018</v>
      </c>
      <c r="H990" s="11">
        <v>0.71799999999999997</v>
      </c>
      <c r="I990" t="s">
        <v>290</v>
      </c>
      <c r="J990">
        <v>100</v>
      </c>
      <c r="K990" s="21" t="s">
        <v>290</v>
      </c>
      <c r="L990" s="1" t="s">
        <v>301</v>
      </c>
      <c r="M990" t="s">
        <v>290</v>
      </c>
      <c r="N990" s="159" t="s">
        <v>290</v>
      </c>
      <c r="P990" s="18" t="s">
        <v>290</v>
      </c>
      <c r="Q990" s="18" t="s">
        <v>290</v>
      </c>
      <c r="S990" t="s">
        <v>290</v>
      </c>
      <c r="T990" t="s">
        <v>290</v>
      </c>
      <c r="V990" t="s">
        <v>290</v>
      </c>
      <c r="X990" s="158" t="s">
        <v>1047</v>
      </c>
      <c r="Y990" s="11">
        <v>10</v>
      </c>
      <c r="Z990">
        <v>100</v>
      </c>
      <c r="AA990" t="s">
        <v>301</v>
      </c>
      <c r="AB990" s="21" t="s">
        <v>290</v>
      </c>
      <c r="AC990" s="11">
        <v>10.750000000000002</v>
      </c>
      <c r="AD990" s="12">
        <v>9.3140000000000018</v>
      </c>
      <c r="AE990" s="11">
        <v>0.71799999999999997</v>
      </c>
      <c r="AF990" t="s">
        <v>290</v>
      </c>
      <c r="AG990">
        <v>100</v>
      </c>
      <c r="AH990" s="21" t="s">
        <v>290</v>
      </c>
      <c r="AI990" s="1" t="s">
        <v>301</v>
      </c>
      <c r="AJ990" t="s">
        <v>290</v>
      </c>
      <c r="AK990" s="159" t="s">
        <v>290</v>
      </c>
      <c r="CO990" t="s">
        <v>4808</v>
      </c>
      <c r="CP990">
        <v>6.37</v>
      </c>
      <c r="CR990" t="s">
        <v>6191</v>
      </c>
      <c r="CS990" s="16" t="s">
        <v>290</v>
      </c>
      <c r="CT990" s="14">
        <v>2500</v>
      </c>
      <c r="CU990" s="14">
        <v>2</v>
      </c>
      <c r="CV990" s="11">
        <v>9</v>
      </c>
      <c r="CW990" s="11" t="s">
        <v>301</v>
      </c>
      <c r="CX990" s="103">
        <v>2</v>
      </c>
      <c r="CY990" s="11">
        <v>3.75</v>
      </c>
      <c r="CZ990" s="42">
        <v>0.875</v>
      </c>
      <c r="DA990" s="107">
        <v>2500</v>
      </c>
      <c r="DB990" s="18">
        <v>9.25</v>
      </c>
      <c r="DC990" s="18">
        <v>2</v>
      </c>
      <c r="DD990" s="18">
        <v>3.625</v>
      </c>
      <c r="DE990" s="11">
        <v>1</v>
      </c>
      <c r="DF990" s="11">
        <v>8</v>
      </c>
      <c r="DG990" s="11">
        <v>1.125</v>
      </c>
      <c r="DH990" s="11">
        <v>6.75</v>
      </c>
      <c r="DI990" s="42">
        <v>45</v>
      </c>
      <c r="DJ990" s="11">
        <v>55</v>
      </c>
      <c r="DK990" s="43" t="s">
        <v>5380</v>
      </c>
      <c r="DL990" s="90" t="s">
        <v>3796</v>
      </c>
      <c r="DM990" s="18">
        <v>0</v>
      </c>
      <c r="DN990" s="18" t="s">
        <v>6001</v>
      </c>
      <c r="DO990" t="s">
        <v>5078</v>
      </c>
      <c r="DP990">
        <v>1262987</v>
      </c>
      <c r="DQ990" t="s">
        <v>6000</v>
      </c>
      <c r="DR990" s="16" t="s">
        <v>290</v>
      </c>
    </row>
    <row r="991" spans="1:122" x14ac:dyDescent="0.35">
      <c r="A991" s="158" t="s">
        <v>1048</v>
      </c>
      <c r="B991" s="11">
        <v>10</v>
      </c>
      <c r="C991">
        <v>120</v>
      </c>
      <c r="D991" t="s">
        <v>301</v>
      </c>
      <c r="E991" s="21" t="s">
        <v>290</v>
      </c>
      <c r="F991" s="11">
        <v>10.750000000000002</v>
      </c>
      <c r="G991" s="12">
        <v>9.0640000000000018</v>
      </c>
      <c r="H991" s="11">
        <v>0.84299999999999997</v>
      </c>
      <c r="I991" t="s">
        <v>290</v>
      </c>
      <c r="J991">
        <v>120</v>
      </c>
      <c r="K991" s="21" t="s">
        <v>290</v>
      </c>
      <c r="L991" s="1" t="s">
        <v>301</v>
      </c>
      <c r="M991" t="s">
        <v>290</v>
      </c>
      <c r="N991" s="159" t="s">
        <v>290</v>
      </c>
      <c r="P991" s="18" t="s">
        <v>290</v>
      </c>
      <c r="Q991" s="18" t="s">
        <v>290</v>
      </c>
      <c r="S991" t="s">
        <v>290</v>
      </c>
      <c r="T991" t="s">
        <v>290</v>
      </c>
      <c r="V991" t="s">
        <v>290</v>
      </c>
      <c r="X991" s="158" t="s">
        <v>1048</v>
      </c>
      <c r="Y991" s="11">
        <v>10</v>
      </c>
      <c r="Z991">
        <v>120</v>
      </c>
      <c r="AA991" t="s">
        <v>301</v>
      </c>
      <c r="AB991" s="21" t="s">
        <v>290</v>
      </c>
      <c r="AC991" s="11">
        <v>10.750000000000002</v>
      </c>
      <c r="AD991" s="12">
        <v>9.0640000000000018</v>
      </c>
      <c r="AE991" s="11">
        <v>0.84299999999999997</v>
      </c>
      <c r="AF991" t="s">
        <v>290</v>
      </c>
      <c r="AG991">
        <v>120</v>
      </c>
      <c r="AH991" s="21" t="s">
        <v>290</v>
      </c>
      <c r="AI991" s="1" t="s">
        <v>301</v>
      </c>
      <c r="AJ991" t="s">
        <v>290</v>
      </c>
      <c r="AK991" s="159" t="s">
        <v>290</v>
      </c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51"/>
      <c r="CO991" t="s">
        <v>4809</v>
      </c>
      <c r="CP991">
        <v>6.37</v>
      </c>
      <c r="CR991" t="s">
        <v>6192</v>
      </c>
      <c r="CS991" s="16" t="s">
        <v>290</v>
      </c>
      <c r="CT991" s="14">
        <v>2500</v>
      </c>
      <c r="CU991" s="14">
        <v>2.5</v>
      </c>
      <c r="CV991" s="11">
        <v>12</v>
      </c>
      <c r="CW991" s="11" t="s">
        <v>301</v>
      </c>
      <c r="CX991" s="103">
        <v>2.5</v>
      </c>
      <c r="CY991" s="11">
        <v>4.5</v>
      </c>
      <c r="CZ991" s="42">
        <v>1</v>
      </c>
      <c r="DA991" s="107">
        <v>2500</v>
      </c>
      <c r="DB991" s="18">
        <v>10.5</v>
      </c>
      <c r="DC991" s="18">
        <v>2.25</v>
      </c>
      <c r="DD991" s="18">
        <v>4.125</v>
      </c>
      <c r="DE991" s="11">
        <v>1.125</v>
      </c>
      <c r="DF991" s="11">
        <v>8</v>
      </c>
      <c r="DG991" s="11">
        <v>1.25</v>
      </c>
      <c r="DH991" s="11">
        <v>7.75</v>
      </c>
      <c r="DI991" s="42">
        <v>45</v>
      </c>
      <c r="DJ991" s="11">
        <v>85</v>
      </c>
      <c r="DK991" s="43" t="s">
        <v>5382</v>
      </c>
      <c r="DL991" s="90" t="s">
        <v>3796</v>
      </c>
      <c r="DM991" s="18">
        <v>0</v>
      </c>
      <c r="DN991" s="18" t="s">
        <v>6001</v>
      </c>
      <c r="DO991" t="s">
        <v>5081</v>
      </c>
      <c r="DP991">
        <v>7448044</v>
      </c>
      <c r="DQ991" t="s">
        <v>6000</v>
      </c>
      <c r="DR991" s="16" t="s">
        <v>290</v>
      </c>
    </row>
    <row r="992" spans="1:122" x14ac:dyDescent="0.35">
      <c r="A992" s="158" t="s">
        <v>1049</v>
      </c>
      <c r="B992" s="11">
        <v>10</v>
      </c>
      <c r="C992">
        <v>140</v>
      </c>
      <c r="D992" t="s">
        <v>301</v>
      </c>
      <c r="E992" s="21" t="s">
        <v>290</v>
      </c>
      <c r="F992" s="11">
        <v>10.750000000000002</v>
      </c>
      <c r="G992" s="12">
        <v>8.7500000000000018</v>
      </c>
      <c r="H992" s="11">
        <v>1</v>
      </c>
      <c r="I992" t="s">
        <v>290</v>
      </c>
      <c r="J992">
        <v>140</v>
      </c>
      <c r="K992" s="21" t="s">
        <v>290</v>
      </c>
      <c r="L992" s="1" t="s">
        <v>301</v>
      </c>
      <c r="M992" t="s">
        <v>290</v>
      </c>
      <c r="N992" s="159" t="s">
        <v>290</v>
      </c>
      <c r="P992" s="18" t="s">
        <v>290</v>
      </c>
      <c r="Q992" s="18" t="s">
        <v>290</v>
      </c>
      <c r="S992" t="s">
        <v>290</v>
      </c>
      <c r="T992" t="s">
        <v>290</v>
      </c>
      <c r="V992" t="s">
        <v>290</v>
      </c>
      <c r="X992" s="158" t="s">
        <v>1049</v>
      </c>
      <c r="Y992" s="11">
        <v>10</v>
      </c>
      <c r="Z992">
        <v>140</v>
      </c>
      <c r="AA992" t="s">
        <v>301</v>
      </c>
      <c r="AB992" s="21" t="s">
        <v>290</v>
      </c>
      <c r="AC992" s="11">
        <v>10.750000000000002</v>
      </c>
      <c r="AD992" s="12">
        <v>8.7500000000000018</v>
      </c>
      <c r="AE992" s="11">
        <v>1</v>
      </c>
      <c r="AF992" t="s">
        <v>290</v>
      </c>
      <c r="AG992">
        <v>140</v>
      </c>
      <c r="AH992" s="21" t="s">
        <v>290</v>
      </c>
      <c r="AI992" s="1" t="s">
        <v>301</v>
      </c>
      <c r="AJ992" t="s">
        <v>290</v>
      </c>
      <c r="AK992" s="159" t="s">
        <v>290</v>
      </c>
      <c r="CC992" s="4"/>
      <c r="CD992" s="51"/>
      <c r="CE992" s="51"/>
      <c r="CF992" s="51"/>
      <c r="CG992" s="51"/>
      <c r="CH992" s="51"/>
      <c r="CI992" s="51"/>
      <c r="CJ992" s="51"/>
      <c r="CK992" s="51"/>
      <c r="CO992" t="s">
        <v>4810</v>
      </c>
      <c r="CP992">
        <v>6.37</v>
      </c>
      <c r="CR992" t="s">
        <v>6193</v>
      </c>
      <c r="CS992" s="16" t="s">
        <v>290</v>
      </c>
      <c r="CT992" s="14">
        <v>2500</v>
      </c>
      <c r="CU992" s="14">
        <v>3</v>
      </c>
      <c r="CV992" s="11">
        <v>12</v>
      </c>
      <c r="CW992" s="11" t="s">
        <v>301</v>
      </c>
      <c r="CX992" s="103">
        <v>3</v>
      </c>
      <c r="CY992" s="11">
        <v>5.25</v>
      </c>
      <c r="CZ992" s="42">
        <v>1.125</v>
      </c>
      <c r="DA992" s="107">
        <v>2500</v>
      </c>
      <c r="DB992" s="18">
        <v>12</v>
      </c>
      <c r="DC992" s="14">
        <v>2.625</v>
      </c>
      <c r="DD992" s="18">
        <v>5</v>
      </c>
      <c r="DE992" s="11">
        <v>1.25</v>
      </c>
      <c r="DF992" s="11">
        <v>8</v>
      </c>
      <c r="DG992" s="11">
        <v>1.375</v>
      </c>
      <c r="DH992" s="11">
        <v>9</v>
      </c>
      <c r="DI992" s="42">
        <v>45</v>
      </c>
      <c r="DJ992" s="11">
        <v>125</v>
      </c>
      <c r="DK992" s="43" t="s">
        <v>5384</v>
      </c>
      <c r="DL992" s="90" t="s">
        <v>3796</v>
      </c>
      <c r="DM992" s="18">
        <v>0</v>
      </c>
      <c r="DN992" s="18" t="s">
        <v>6001</v>
      </c>
      <c r="DO992" t="s">
        <v>5084</v>
      </c>
      <c r="DP992">
        <v>16777215</v>
      </c>
      <c r="DQ992" t="s">
        <v>6000</v>
      </c>
      <c r="DR992" s="16" t="s">
        <v>290</v>
      </c>
    </row>
    <row r="993" spans="1:122" x14ac:dyDescent="0.35">
      <c r="A993" s="158" t="s">
        <v>1050</v>
      </c>
      <c r="B993" s="11">
        <v>10</v>
      </c>
      <c r="C993" s="11">
        <v>160</v>
      </c>
      <c r="D993" t="s">
        <v>301</v>
      </c>
      <c r="E993" s="21" t="s">
        <v>290</v>
      </c>
      <c r="F993" s="11">
        <v>10.750000000000002</v>
      </c>
      <c r="G993" s="12">
        <v>8.5000000000000018</v>
      </c>
      <c r="H993" s="11">
        <v>1.125</v>
      </c>
      <c r="I993" t="s">
        <v>290</v>
      </c>
      <c r="J993" s="11">
        <v>160</v>
      </c>
      <c r="K993" s="21" t="s">
        <v>290</v>
      </c>
      <c r="L993" s="1" t="s">
        <v>301</v>
      </c>
      <c r="M993" t="s">
        <v>290</v>
      </c>
      <c r="N993" s="159" t="s">
        <v>290</v>
      </c>
      <c r="P993" s="18" t="s">
        <v>290</v>
      </c>
      <c r="Q993" s="18" t="s">
        <v>290</v>
      </c>
      <c r="S993" t="s">
        <v>290</v>
      </c>
      <c r="T993" t="s">
        <v>290</v>
      </c>
      <c r="V993" t="s">
        <v>290</v>
      </c>
      <c r="X993" s="158" t="s">
        <v>1050</v>
      </c>
      <c r="Y993" s="11">
        <v>10</v>
      </c>
      <c r="Z993" s="11">
        <v>160</v>
      </c>
      <c r="AA993" t="s">
        <v>301</v>
      </c>
      <c r="AB993" s="21" t="s">
        <v>290</v>
      </c>
      <c r="AC993" s="11">
        <v>10.750000000000002</v>
      </c>
      <c r="AD993" s="12">
        <v>8.5000000000000018</v>
      </c>
      <c r="AE993" s="11">
        <v>1.125</v>
      </c>
      <c r="AF993" t="s">
        <v>290</v>
      </c>
      <c r="AG993" s="11">
        <v>160</v>
      </c>
      <c r="AH993" s="21" t="s">
        <v>290</v>
      </c>
      <c r="AI993" s="1" t="s">
        <v>301</v>
      </c>
      <c r="AJ993" t="s">
        <v>290</v>
      </c>
      <c r="AK993" s="159" t="s">
        <v>290</v>
      </c>
      <c r="CO993" t="s">
        <v>4811</v>
      </c>
      <c r="CP993">
        <v>6.37</v>
      </c>
      <c r="CR993" t="s">
        <v>6194</v>
      </c>
      <c r="CS993" s="16" t="s">
        <v>290</v>
      </c>
      <c r="CT993" s="14">
        <v>2500</v>
      </c>
      <c r="CU993" s="14">
        <v>4</v>
      </c>
      <c r="CV993" s="11">
        <v>12</v>
      </c>
      <c r="CW993" s="11" t="s">
        <v>301</v>
      </c>
      <c r="CX993" s="103">
        <v>4</v>
      </c>
      <c r="CY993" s="11">
        <v>6.5</v>
      </c>
      <c r="CZ993" s="42">
        <v>1.25</v>
      </c>
      <c r="DA993" s="107">
        <v>2500</v>
      </c>
      <c r="DB993" s="18">
        <v>14</v>
      </c>
      <c r="DC993" s="18">
        <v>3</v>
      </c>
      <c r="DD993" s="18">
        <v>6.1875</v>
      </c>
      <c r="DE993" s="11">
        <v>1.5</v>
      </c>
      <c r="DF993" s="11">
        <v>8</v>
      </c>
      <c r="DG993" s="11">
        <v>1.625</v>
      </c>
      <c r="DH993" s="11">
        <v>10.75</v>
      </c>
      <c r="DI993" s="42">
        <v>45</v>
      </c>
      <c r="DJ993" s="11">
        <v>185</v>
      </c>
      <c r="DK993" s="43" t="s">
        <v>5386</v>
      </c>
      <c r="DL993" s="90" t="s">
        <v>3796</v>
      </c>
      <c r="DM993" s="18">
        <v>0</v>
      </c>
      <c r="DN993" s="18" t="s">
        <v>6001</v>
      </c>
      <c r="DO993" t="s">
        <v>5090</v>
      </c>
      <c r="DP993">
        <v>255</v>
      </c>
      <c r="DQ993" t="s">
        <v>6000</v>
      </c>
      <c r="DR993" s="16" t="s">
        <v>290</v>
      </c>
    </row>
    <row r="994" spans="1:122" x14ac:dyDescent="0.35">
      <c r="A994" s="160" t="s">
        <v>1051</v>
      </c>
      <c r="B994" s="2">
        <v>10</v>
      </c>
      <c r="C994" s="2" t="s">
        <v>272</v>
      </c>
      <c r="D994" s="4" t="s">
        <v>301</v>
      </c>
      <c r="E994" s="22" t="s">
        <v>290</v>
      </c>
      <c r="F994" s="2">
        <v>10.750000000000002</v>
      </c>
      <c r="G994" s="3">
        <v>9.7500000000000018</v>
      </c>
      <c r="H994" s="2">
        <v>0.5</v>
      </c>
      <c r="I994" s="4" t="s">
        <v>272</v>
      </c>
      <c r="J994" s="2">
        <v>2</v>
      </c>
      <c r="K994" s="22" t="s">
        <v>290</v>
      </c>
      <c r="L994" s="6" t="s">
        <v>301</v>
      </c>
      <c r="M994" s="4" t="s">
        <v>290</v>
      </c>
      <c r="N994" s="161" t="s">
        <v>290</v>
      </c>
      <c r="P994" s="18" t="s">
        <v>290</v>
      </c>
      <c r="Q994" s="18" t="s">
        <v>290</v>
      </c>
      <c r="S994" t="s">
        <v>290</v>
      </c>
      <c r="T994" t="s">
        <v>290</v>
      </c>
      <c r="V994" t="s">
        <v>290</v>
      </c>
      <c r="X994" s="160" t="s">
        <v>1051</v>
      </c>
      <c r="Y994" s="2">
        <v>10</v>
      </c>
      <c r="Z994" s="2" t="s">
        <v>272</v>
      </c>
      <c r="AA994" s="4" t="s">
        <v>301</v>
      </c>
      <c r="AB994" s="22" t="s">
        <v>290</v>
      </c>
      <c r="AC994" s="2">
        <v>10.750000000000002</v>
      </c>
      <c r="AD994" s="3">
        <v>9.7500000000000018</v>
      </c>
      <c r="AE994" s="2">
        <v>0.5</v>
      </c>
      <c r="AF994" s="4" t="s">
        <v>272</v>
      </c>
      <c r="AG994" s="2">
        <v>2</v>
      </c>
      <c r="AH994" s="22" t="s">
        <v>290</v>
      </c>
      <c r="AI994" s="6" t="s">
        <v>301</v>
      </c>
      <c r="AJ994" s="4" t="s">
        <v>290</v>
      </c>
      <c r="AK994" s="161" t="s">
        <v>290</v>
      </c>
      <c r="CO994" t="s">
        <v>4812</v>
      </c>
      <c r="CP994">
        <v>6.37</v>
      </c>
      <c r="CR994" t="s">
        <v>6195</v>
      </c>
      <c r="CS994" s="16" t="s">
        <v>290</v>
      </c>
      <c r="CT994" s="14">
        <v>2500</v>
      </c>
      <c r="CU994" s="14">
        <v>5</v>
      </c>
      <c r="CV994" s="11">
        <v>12</v>
      </c>
      <c r="CW994" s="11" t="s">
        <v>301</v>
      </c>
      <c r="CX994" s="103">
        <v>5</v>
      </c>
      <c r="CY994" s="11">
        <v>8</v>
      </c>
      <c r="CZ994" s="42">
        <v>1.5</v>
      </c>
      <c r="DA994" s="107">
        <v>2500</v>
      </c>
      <c r="DB994" s="18">
        <v>16.5</v>
      </c>
      <c r="DC994" s="18">
        <v>3.625</v>
      </c>
      <c r="DD994" s="18">
        <v>7.3125</v>
      </c>
      <c r="DE994" s="11">
        <v>1.75</v>
      </c>
      <c r="DF994" s="11">
        <v>8</v>
      </c>
      <c r="DG994" s="11">
        <v>1.875</v>
      </c>
      <c r="DH994" s="11">
        <v>12.75</v>
      </c>
      <c r="DI994" s="42">
        <v>45</v>
      </c>
      <c r="DJ994" s="11">
        <v>300</v>
      </c>
      <c r="DK994" s="43" t="s">
        <v>5388</v>
      </c>
      <c r="DL994" s="90" t="s">
        <v>3796</v>
      </c>
      <c r="DM994" s="18">
        <v>0</v>
      </c>
      <c r="DN994" s="18" t="s">
        <v>6001</v>
      </c>
      <c r="DO994" t="s">
        <v>5093</v>
      </c>
      <c r="DP994">
        <v>33023</v>
      </c>
      <c r="DQ994" t="s">
        <v>6000</v>
      </c>
      <c r="DR994" s="16" t="s">
        <v>290</v>
      </c>
    </row>
    <row r="995" spans="1:122" x14ac:dyDescent="0.35">
      <c r="A995" s="167" t="s">
        <v>6788</v>
      </c>
      <c r="B995" s="48">
        <v>11</v>
      </c>
      <c r="C995" s="48" t="s">
        <v>6422</v>
      </c>
      <c r="D995" s="168" t="s">
        <v>301</v>
      </c>
      <c r="E995" s="169" t="s">
        <v>290</v>
      </c>
      <c r="F995" s="48">
        <v>11.75</v>
      </c>
      <c r="G995" s="170">
        <v>11</v>
      </c>
      <c r="H995" s="48">
        <v>0.375</v>
      </c>
      <c r="I995" s="168" t="s">
        <v>6422</v>
      </c>
      <c r="J995" s="48">
        <v>1</v>
      </c>
      <c r="K995" s="169"/>
      <c r="L995" s="171" t="s">
        <v>301</v>
      </c>
      <c r="M995" s="168"/>
      <c r="N995" s="163"/>
      <c r="P995" s="18" t="s">
        <v>290</v>
      </c>
      <c r="Q995" s="18" t="s">
        <v>290</v>
      </c>
      <c r="S995" t="s">
        <v>290</v>
      </c>
      <c r="T995" t="s">
        <v>290</v>
      </c>
      <c r="V995" t="s">
        <v>290</v>
      </c>
      <c r="X995" s="167" t="s">
        <v>6788</v>
      </c>
      <c r="Y995" s="48">
        <v>11</v>
      </c>
      <c r="Z995" s="48" t="s">
        <v>6422</v>
      </c>
      <c r="AA995" s="168" t="s">
        <v>301</v>
      </c>
      <c r="AB995" s="169" t="s">
        <v>290</v>
      </c>
      <c r="AC995" s="48">
        <v>11.75</v>
      </c>
      <c r="AD995" s="170">
        <v>11</v>
      </c>
      <c r="AE995" s="48">
        <v>0.375</v>
      </c>
      <c r="AF995" s="168" t="s">
        <v>6422</v>
      </c>
      <c r="AG995" s="48">
        <v>1</v>
      </c>
      <c r="AH995" s="169"/>
      <c r="AI995" s="171" t="s">
        <v>301</v>
      </c>
      <c r="AJ995" s="168"/>
      <c r="AK995" s="163"/>
      <c r="CO995" t="s">
        <v>4813</v>
      </c>
      <c r="CP995">
        <v>7</v>
      </c>
      <c r="CR995" t="s">
        <v>6196</v>
      </c>
      <c r="CS995" s="16" t="s">
        <v>290</v>
      </c>
      <c r="CT995" s="14">
        <v>2500</v>
      </c>
      <c r="CU995" s="14">
        <v>6</v>
      </c>
      <c r="CV995" s="11">
        <v>12</v>
      </c>
      <c r="CW995" s="11" t="s">
        <v>301</v>
      </c>
      <c r="CX995" s="103">
        <v>6</v>
      </c>
      <c r="CY995" s="11">
        <v>9.25</v>
      </c>
      <c r="CZ995" s="42">
        <v>1.625</v>
      </c>
      <c r="DA995" s="107">
        <v>2500</v>
      </c>
      <c r="DB995" s="18">
        <v>19</v>
      </c>
      <c r="DC995" s="18">
        <v>4.25</v>
      </c>
      <c r="DD995" s="18">
        <v>8.5</v>
      </c>
      <c r="DE995" s="11">
        <v>2</v>
      </c>
      <c r="DF995" s="11">
        <v>8</v>
      </c>
      <c r="DG995" s="11">
        <v>2.125</v>
      </c>
      <c r="DH995" s="11">
        <v>14.5</v>
      </c>
      <c r="DI995" s="42">
        <v>45</v>
      </c>
      <c r="DJ995" s="11">
        <v>450</v>
      </c>
      <c r="DK995" s="43" t="s">
        <v>5390</v>
      </c>
      <c r="DL995" s="90" t="s">
        <v>3796</v>
      </c>
      <c r="DM995" s="18">
        <v>0</v>
      </c>
      <c r="DN995" s="18" t="s">
        <v>6001</v>
      </c>
      <c r="DO995" t="s">
        <v>5078</v>
      </c>
      <c r="DP995">
        <v>1262987</v>
      </c>
      <c r="DQ995" t="s">
        <v>6000</v>
      </c>
      <c r="DR995" s="16" t="s">
        <v>290</v>
      </c>
    </row>
    <row r="996" spans="1:122" x14ac:dyDescent="0.35">
      <c r="A996" s="160" t="s">
        <v>1052</v>
      </c>
      <c r="B996" s="2">
        <v>11</v>
      </c>
      <c r="C996" s="2" t="s">
        <v>272</v>
      </c>
      <c r="D996" s="4" t="s">
        <v>301</v>
      </c>
      <c r="E996" s="22" t="s">
        <v>290</v>
      </c>
      <c r="F996" s="2">
        <v>11.75</v>
      </c>
      <c r="G996" s="3">
        <v>10.75</v>
      </c>
      <c r="H996" s="2">
        <v>0.5</v>
      </c>
      <c r="I996" s="4" t="s">
        <v>272</v>
      </c>
      <c r="J996" s="2">
        <v>2</v>
      </c>
      <c r="K996" s="22" t="s">
        <v>290</v>
      </c>
      <c r="L996" s="6" t="s">
        <v>301</v>
      </c>
      <c r="M996" s="4" t="s">
        <v>290</v>
      </c>
      <c r="N996" s="161" t="s">
        <v>290</v>
      </c>
      <c r="P996" s="18" t="s">
        <v>290</v>
      </c>
      <c r="Q996" s="18" t="s">
        <v>290</v>
      </c>
      <c r="S996" t="s">
        <v>290</v>
      </c>
      <c r="T996" t="s">
        <v>290</v>
      </c>
      <c r="V996" t="s">
        <v>290</v>
      </c>
      <c r="X996" s="160" t="s">
        <v>1052</v>
      </c>
      <c r="Y996" s="2">
        <v>11</v>
      </c>
      <c r="Z996" s="2" t="s">
        <v>272</v>
      </c>
      <c r="AA996" s="4" t="s">
        <v>301</v>
      </c>
      <c r="AB996" s="22" t="s">
        <v>290</v>
      </c>
      <c r="AC996" s="2">
        <v>11.75</v>
      </c>
      <c r="AD996" s="3">
        <v>10.75</v>
      </c>
      <c r="AE996" s="2">
        <v>0.5</v>
      </c>
      <c r="AF996" s="4" t="s">
        <v>272</v>
      </c>
      <c r="AG996" s="2">
        <v>2</v>
      </c>
      <c r="AH996" s="22" t="s">
        <v>290</v>
      </c>
      <c r="AI996" s="6" t="s">
        <v>301</v>
      </c>
      <c r="AJ996" s="4" t="s">
        <v>290</v>
      </c>
      <c r="AK996" s="161" t="s">
        <v>290</v>
      </c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51"/>
      <c r="CO996" t="s">
        <v>4814</v>
      </c>
      <c r="CP996">
        <v>7</v>
      </c>
      <c r="CR996" t="s">
        <v>6197</v>
      </c>
      <c r="CS996" s="16" t="s">
        <v>290</v>
      </c>
      <c r="CT996" s="14">
        <v>2500</v>
      </c>
      <c r="CU996" s="14">
        <v>8</v>
      </c>
      <c r="CV996" s="11">
        <v>12</v>
      </c>
      <c r="CW996" s="11" t="s">
        <v>301</v>
      </c>
      <c r="CX996" s="103">
        <v>8</v>
      </c>
      <c r="CY996" s="11">
        <v>12</v>
      </c>
      <c r="CZ996" s="42">
        <v>2</v>
      </c>
      <c r="DA996" s="107">
        <v>2500</v>
      </c>
      <c r="DB996" s="18">
        <v>21.75</v>
      </c>
      <c r="DC996" s="18">
        <v>5</v>
      </c>
      <c r="DD996" s="18">
        <v>10.625</v>
      </c>
      <c r="DE996" s="11">
        <v>2</v>
      </c>
      <c r="DF996" s="11">
        <v>12</v>
      </c>
      <c r="DG996" s="11">
        <v>2.125</v>
      </c>
      <c r="DH996" s="11">
        <v>17.25</v>
      </c>
      <c r="DI996" s="42">
        <v>30</v>
      </c>
      <c r="DJ996" s="11">
        <v>600</v>
      </c>
      <c r="DK996" s="43" t="s">
        <v>5392</v>
      </c>
      <c r="DL996" s="90" t="s">
        <v>3796</v>
      </c>
      <c r="DM996" s="18">
        <v>0</v>
      </c>
      <c r="DN996" s="18" t="s">
        <v>6001</v>
      </c>
      <c r="DO996" t="s">
        <v>5098</v>
      </c>
      <c r="DP996">
        <v>65535</v>
      </c>
      <c r="DQ996" t="s">
        <v>6000</v>
      </c>
      <c r="DR996" s="16" t="s">
        <v>290</v>
      </c>
    </row>
    <row r="997" spans="1:122" x14ac:dyDescent="0.35">
      <c r="A997" s="156" t="s">
        <v>1053</v>
      </c>
      <c r="B997" s="11">
        <v>12.000000000000002</v>
      </c>
      <c r="C997" s="11">
        <v>5</v>
      </c>
      <c r="D997" t="s">
        <v>301</v>
      </c>
      <c r="E997" s="21" t="s">
        <v>290</v>
      </c>
      <c r="F997" s="11">
        <v>12.75</v>
      </c>
      <c r="G997" s="12">
        <v>12.42</v>
      </c>
      <c r="H997" s="11">
        <v>0.16500000000000001</v>
      </c>
      <c r="I997" t="s">
        <v>290</v>
      </c>
      <c r="J997" s="11">
        <v>5</v>
      </c>
      <c r="K997" s="21" t="s">
        <v>290</v>
      </c>
      <c r="L997" s="11" t="s">
        <v>301</v>
      </c>
      <c r="M997" t="s">
        <v>290</v>
      </c>
      <c r="N997" s="159" t="s">
        <v>290</v>
      </c>
      <c r="P997" s="18" t="s">
        <v>290</v>
      </c>
      <c r="Q997" s="18" t="s">
        <v>290</v>
      </c>
      <c r="S997" t="s">
        <v>290</v>
      </c>
      <c r="T997" t="s">
        <v>290</v>
      </c>
      <c r="V997" t="s">
        <v>290</v>
      </c>
      <c r="X997" s="156" t="s">
        <v>1053</v>
      </c>
      <c r="Y997" s="11">
        <v>12.000000000000002</v>
      </c>
      <c r="Z997" s="11">
        <v>5</v>
      </c>
      <c r="AA997" t="s">
        <v>301</v>
      </c>
      <c r="AB997" s="21" t="s">
        <v>290</v>
      </c>
      <c r="AC997" s="11">
        <v>12.75</v>
      </c>
      <c r="AD997" s="12">
        <v>12.42</v>
      </c>
      <c r="AE997" s="11">
        <v>0.16500000000000001</v>
      </c>
      <c r="AF997" t="s">
        <v>290</v>
      </c>
      <c r="AG997" s="11">
        <v>5</v>
      </c>
      <c r="AH997" s="21" t="s">
        <v>290</v>
      </c>
      <c r="AI997" s="11" t="s">
        <v>301</v>
      </c>
      <c r="AJ997" t="s">
        <v>290</v>
      </c>
      <c r="AK997" s="159" t="s">
        <v>290</v>
      </c>
      <c r="CC997" s="4"/>
      <c r="CD997" s="51"/>
      <c r="CE997" s="51"/>
      <c r="CF997" s="51"/>
      <c r="CG997" s="51"/>
      <c r="CH997" s="51"/>
      <c r="CI997" s="51"/>
      <c r="CJ997" s="51"/>
      <c r="CK997" s="51"/>
      <c r="CO997" t="s">
        <v>4815</v>
      </c>
      <c r="CP997">
        <v>7</v>
      </c>
      <c r="CR997" t="s">
        <v>6198</v>
      </c>
      <c r="CS997" s="16" t="s">
        <v>290</v>
      </c>
      <c r="CT997" s="14">
        <v>2500</v>
      </c>
      <c r="CU997" s="14">
        <v>10</v>
      </c>
      <c r="CV997" s="11">
        <v>16</v>
      </c>
      <c r="CW997" s="11" t="s">
        <v>301</v>
      </c>
      <c r="CX997" s="103">
        <v>10</v>
      </c>
      <c r="CY997" s="11">
        <v>14.75</v>
      </c>
      <c r="CZ997" s="42">
        <v>2.375</v>
      </c>
      <c r="DA997" s="107">
        <v>2500</v>
      </c>
      <c r="DB997" s="18">
        <v>26.5</v>
      </c>
      <c r="DC997" s="18">
        <v>6.5</v>
      </c>
      <c r="DD997" s="18">
        <v>12.75</v>
      </c>
      <c r="DE997" s="11">
        <v>2.5</v>
      </c>
      <c r="DF997" s="11">
        <v>12</v>
      </c>
      <c r="DG997" s="11">
        <v>2.625</v>
      </c>
      <c r="DH997" s="11">
        <v>21.25</v>
      </c>
      <c r="DI997" s="42">
        <v>30</v>
      </c>
      <c r="DJ997" s="11">
        <v>1150</v>
      </c>
      <c r="DK997" s="43" t="s">
        <v>5394</v>
      </c>
      <c r="DL997" s="90" t="s">
        <v>3796</v>
      </c>
      <c r="DM997" s="18">
        <v>0</v>
      </c>
      <c r="DN997" s="18" t="s">
        <v>6001</v>
      </c>
      <c r="DO997" t="s">
        <v>5069</v>
      </c>
      <c r="DP997">
        <v>65280</v>
      </c>
      <c r="DQ997" t="s">
        <v>6000</v>
      </c>
      <c r="DR997" s="16" t="s">
        <v>290</v>
      </c>
    </row>
    <row r="998" spans="1:122" x14ac:dyDescent="0.35">
      <c r="A998" s="156" t="s">
        <v>1054</v>
      </c>
      <c r="B998" s="11">
        <v>12.000000000000002</v>
      </c>
      <c r="C998" s="11">
        <v>10</v>
      </c>
      <c r="D998" t="s">
        <v>301</v>
      </c>
      <c r="E998" s="21" t="s">
        <v>290</v>
      </c>
      <c r="F998" s="11">
        <v>12.75</v>
      </c>
      <c r="G998" s="12">
        <v>12.39</v>
      </c>
      <c r="H998" s="11">
        <v>0.18</v>
      </c>
      <c r="I998" t="s">
        <v>290</v>
      </c>
      <c r="J998" s="11">
        <v>10</v>
      </c>
      <c r="K998" s="21" t="s">
        <v>290</v>
      </c>
      <c r="L998" s="11" t="s">
        <v>301</v>
      </c>
      <c r="M998" t="s">
        <v>290</v>
      </c>
      <c r="N998" s="159" t="s">
        <v>290</v>
      </c>
      <c r="P998" s="18" t="s">
        <v>290</v>
      </c>
      <c r="Q998" s="18" t="s">
        <v>290</v>
      </c>
      <c r="S998" t="s">
        <v>290</v>
      </c>
      <c r="T998" t="s">
        <v>290</v>
      </c>
      <c r="V998" t="s">
        <v>290</v>
      </c>
      <c r="X998" s="156" t="s">
        <v>1054</v>
      </c>
      <c r="Y998" s="11">
        <v>12.000000000000002</v>
      </c>
      <c r="Z998" s="11">
        <v>10</v>
      </c>
      <c r="AA998" t="s">
        <v>301</v>
      </c>
      <c r="AB998" s="21" t="s">
        <v>290</v>
      </c>
      <c r="AC998" s="11">
        <v>12.75</v>
      </c>
      <c r="AD998" s="12">
        <v>12.39</v>
      </c>
      <c r="AE998" s="11">
        <v>0.18</v>
      </c>
      <c r="AF998" t="s">
        <v>290</v>
      </c>
      <c r="AG998" s="11">
        <v>10</v>
      </c>
      <c r="AH998" s="21" t="s">
        <v>290</v>
      </c>
      <c r="AI998" s="11" t="s">
        <v>301</v>
      </c>
      <c r="AJ998" t="s">
        <v>290</v>
      </c>
      <c r="AK998" s="159" t="s">
        <v>290</v>
      </c>
      <c r="CO998" t="s">
        <v>4816</v>
      </c>
      <c r="CP998">
        <v>7</v>
      </c>
      <c r="CR998" t="s">
        <v>6199</v>
      </c>
      <c r="CS998" s="16" t="s">
        <v>290</v>
      </c>
      <c r="CT998" s="14">
        <v>2500</v>
      </c>
      <c r="CU998" s="14">
        <v>12</v>
      </c>
      <c r="CV998" s="11">
        <v>16</v>
      </c>
      <c r="CW998" s="11" t="s">
        <v>301</v>
      </c>
      <c r="CX998" s="103">
        <v>12</v>
      </c>
      <c r="CY998" s="11">
        <v>17.375</v>
      </c>
      <c r="CZ998" s="42">
        <v>2.6875</v>
      </c>
      <c r="DA998" s="107">
        <v>2500</v>
      </c>
      <c r="DB998" s="18">
        <v>30</v>
      </c>
      <c r="DC998" s="18">
        <v>7.25</v>
      </c>
      <c r="DD998" s="18">
        <v>15</v>
      </c>
      <c r="DE998" s="11">
        <v>2.75</v>
      </c>
      <c r="DF998" s="11">
        <v>12</v>
      </c>
      <c r="DG998" s="11">
        <v>2.875</v>
      </c>
      <c r="DH998" s="11">
        <v>24.375</v>
      </c>
      <c r="DI998" s="42">
        <v>30</v>
      </c>
      <c r="DJ998" s="11">
        <v>1560</v>
      </c>
      <c r="DK998" s="43" t="s">
        <v>5396</v>
      </c>
      <c r="DL998" s="90" t="s">
        <v>3796</v>
      </c>
      <c r="DM998" s="18">
        <v>0</v>
      </c>
      <c r="DN998" s="18" t="s">
        <v>6001</v>
      </c>
      <c r="DO998" t="s">
        <v>5072</v>
      </c>
      <c r="DP998">
        <v>12800</v>
      </c>
      <c r="DQ998" t="s">
        <v>6000</v>
      </c>
      <c r="DR998" s="16" t="s">
        <v>290</v>
      </c>
    </row>
    <row r="999" spans="1:122" x14ac:dyDescent="0.35">
      <c r="A999" s="158" t="s">
        <v>1055</v>
      </c>
      <c r="B999" s="11">
        <v>12.000000000000002</v>
      </c>
      <c r="C999" s="11">
        <v>20</v>
      </c>
      <c r="D999" t="s">
        <v>301</v>
      </c>
      <c r="E999" s="21" t="s">
        <v>290</v>
      </c>
      <c r="F999" s="11">
        <v>12.75</v>
      </c>
      <c r="G999" s="12">
        <v>12.25</v>
      </c>
      <c r="H999" s="11">
        <v>0.25</v>
      </c>
      <c r="I999" t="s">
        <v>290</v>
      </c>
      <c r="J999" s="11">
        <v>20</v>
      </c>
      <c r="K999" s="21" t="s">
        <v>290</v>
      </c>
      <c r="L999" s="1" t="s">
        <v>301</v>
      </c>
      <c r="M999" t="s">
        <v>290</v>
      </c>
      <c r="N999" s="159" t="s">
        <v>290</v>
      </c>
      <c r="P999" s="18" t="s">
        <v>290</v>
      </c>
      <c r="Q999" s="18" t="s">
        <v>290</v>
      </c>
      <c r="S999" t="s">
        <v>290</v>
      </c>
      <c r="T999" t="s">
        <v>290</v>
      </c>
      <c r="V999" t="s">
        <v>290</v>
      </c>
      <c r="X999" s="158" t="s">
        <v>1055</v>
      </c>
      <c r="Y999" s="11">
        <v>12.000000000000002</v>
      </c>
      <c r="Z999" s="11">
        <v>20</v>
      </c>
      <c r="AA999" t="s">
        <v>301</v>
      </c>
      <c r="AB999" s="21" t="s">
        <v>290</v>
      </c>
      <c r="AC999" s="11">
        <v>12.75</v>
      </c>
      <c r="AD999" s="12">
        <v>12.25</v>
      </c>
      <c r="AE999" s="11">
        <v>0.25</v>
      </c>
      <c r="AF999" t="s">
        <v>290</v>
      </c>
      <c r="AG999" s="11">
        <v>20</v>
      </c>
      <c r="AH999" s="21" t="s">
        <v>290</v>
      </c>
      <c r="AI999" s="1" t="s">
        <v>301</v>
      </c>
      <c r="AJ999" t="s">
        <v>290</v>
      </c>
      <c r="AK999" s="159" t="s">
        <v>290</v>
      </c>
      <c r="CO999" t="s">
        <v>4817</v>
      </c>
      <c r="CP999">
        <v>7</v>
      </c>
      <c r="CR999" s="94" t="s">
        <v>6200</v>
      </c>
      <c r="CS999" s="95" t="s">
        <v>290</v>
      </c>
      <c r="CT999" s="94">
        <v>150</v>
      </c>
      <c r="CU999" s="94">
        <v>1</v>
      </c>
      <c r="CV999" s="9">
        <v>9</v>
      </c>
      <c r="CW999" s="9" t="s">
        <v>6201</v>
      </c>
      <c r="CX999" s="102">
        <v>1</v>
      </c>
      <c r="CY999" s="9">
        <v>2</v>
      </c>
      <c r="CZ999" s="9">
        <v>0.5</v>
      </c>
      <c r="DA999" s="106">
        <v>150</v>
      </c>
      <c r="DB999" s="96">
        <v>4.25</v>
      </c>
      <c r="DC999" s="96">
        <v>0.5625</v>
      </c>
      <c r="DD999" s="96">
        <v>2</v>
      </c>
      <c r="DE999" s="9">
        <v>0.5</v>
      </c>
      <c r="DF999" s="9">
        <v>4</v>
      </c>
      <c r="DG999" s="9">
        <v>0.625</v>
      </c>
      <c r="DH999" s="9">
        <v>3.125</v>
      </c>
      <c r="DI999" s="9">
        <v>90</v>
      </c>
      <c r="DJ999" s="9">
        <v>8</v>
      </c>
      <c r="DK999" s="94" t="s">
        <v>5065</v>
      </c>
      <c r="DL999" s="97" t="s">
        <v>3796</v>
      </c>
      <c r="DM999" s="94">
        <v>0</v>
      </c>
      <c r="DN999" s="94" t="s">
        <v>6202</v>
      </c>
      <c r="DO999" s="94" t="s">
        <v>5066</v>
      </c>
      <c r="DP999" s="94">
        <v>6447714</v>
      </c>
      <c r="DQ999" s="94"/>
      <c r="DR999" s="95" t="s">
        <v>290</v>
      </c>
    </row>
    <row r="1000" spans="1:122" x14ac:dyDescent="0.35">
      <c r="A1000" s="158" t="s">
        <v>1056</v>
      </c>
      <c r="B1000" s="11">
        <v>12.000000000000002</v>
      </c>
      <c r="C1000">
        <v>30</v>
      </c>
      <c r="D1000" t="s">
        <v>301</v>
      </c>
      <c r="E1000" s="21" t="s">
        <v>290</v>
      </c>
      <c r="F1000" s="11">
        <v>12.75</v>
      </c>
      <c r="G1000" s="12">
        <v>12.09</v>
      </c>
      <c r="H1000" s="11">
        <v>0.33</v>
      </c>
      <c r="I1000" t="s">
        <v>290</v>
      </c>
      <c r="J1000">
        <v>30</v>
      </c>
      <c r="K1000" s="21" t="s">
        <v>290</v>
      </c>
      <c r="L1000" s="1" t="s">
        <v>301</v>
      </c>
      <c r="M1000" t="s">
        <v>290</v>
      </c>
      <c r="N1000" s="159" t="s">
        <v>290</v>
      </c>
      <c r="P1000" s="18" t="s">
        <v>290</v>
      </c>
      <c r="Q1000" s="18" t="s">
        <v>290</v>
      </c>
      <c r="S1000" t="s">
        <v>290</v>
      </c>
      <c r="T1000" t="s">
        <v>290</v>
      </c>
      <c r="V1000" t="s">
        <v>290</v>
      </c>
      <c r="X1000" s="158" t="s">
        <v>1056</v>
      </c>
      <c r="Y1000" s="11">
        <v>12.000000000000002</v>
      </c>
      <c r="Z1000">
        <v>30</v>
      </c>
      <c r="AA1000" t="s">
        <v>301</v>
      </c>
      <c r="AB1000" s="21" t="s">
        <v>290</v>
      </c>
      <c r="AC1000" s="11">
        <v>12.75</v>
      </c>
      <c r="AD1000" s="12">
        <v>12.09</v>
      </c>
      <c r="AE1000" s="11">
        <v>0.33</v>
      </c>
      <c r="AF1000" t="s">
        <v>290</v>
      </c>
      <c r="AG1000">
        <v>30</v>
      </c>
      <c r="AH1000" s="21" t="s">
        <v>290</v>
      </c>
      <c r="AI1000" s="1" t="s">
        <v>301</v>
      </c>
      <c r="AJ1000" t="s">
        <v>290</v>
      </c>
      <c r="AK1000" s="159" t="s">
        <v>290</v>
      </c>
      <c r="CO1000" t="s">
        <v>4818</v>
      </c>
      <c r="CP1000">
        <v>7</v>
      </c>
      <c r="CR1000" t="s">
        <v>6203</v>
      </c>
      <c r="CS1000" s="16" t="s">
        <v>135</v>
      </c>
      <c r="CT1000" s="14">
        <v>150</v>
      </c>
      <c r="CU1000" s="14">
        <v>1</v>
      </c>
      <c r="CV1000" s="11">
        <v>9</v>
      </c>
      <c r="CW1000" s="11" t="s">
        <v>6201</v>
      </c>
      <c r="CX1000" s="103">
        <v>1</v>
      </c>
      <c r="CY1000" s="11">
        <v>2</v>
      </c>
      <c r="CZ1000" s="42">
        <v>0.5</v>
      </c>
      <c r="DA1000" s="107">
        <v>150</v>
      </c>
      <c r="DB1000" s="18">
        <v>4.25</v>
      </c>
      <c r="DC1000" s="18">
        <v>0.5625</v>
      </c>
      <c r="DD1000" s="18">
        <v>2</v>
      </c>
      <c r="DE1000" s="11">
        <v>0.5</v>
      </c>
      <c r="DF1000" s="11">
        <v>4</v>
      </c>
      <c r="DG1000" s="11">
        <v>0.625</v>
      </c>
      <c r="DH1000" s="11">
        <v>3.125</v>
      </c>
      <c r="DI1000" s="42">
        <v>90</v>
      </c>
      <c r="DJ1000" s="11">
        <v>8</v>
      </c>
      <c r="DK1000" s="43" t="s">
        <v>5068</v>
      </c>
      <c r="DL1000" s="90" t="s">
        <v>3796</v>
      </c>
      <c r="DM1000" s="18">
        <v>0</v>
      </c>
      <c r="DN1000" s="18" t="s">
        <v>6202</v>
      </c>
      <c r="DO1000" t="s">
        <v>5069</v>
      </c>
      <c r="DP1000">
        <v>65280</v>
      </c>
      <c r="DQ1000" t="s">
        <v>6200</v>
      </c>
      <c r="DR1000" s="16" t="s">
        <v>290</v>
      </c>
    </row>
    <row r="1001" spans="1:122" x14ac:dyDescent="0.35">
      <c r="A1001" s="158" t="s">
        <v>1057</v>
      </c>
      <c r="B1001" s="11">
        <v>12.000000000000002</v>
      </c>
      <c r="C1001">
        <v>40</v>
      </c>
      <c r="D1001" t="s">
        <v>301</v>
      </c>
      <c r="E1001" s="21" t="s">
        <v>290</v>
      </c>
      <c r="F1001" s="11">
        <v>12.75</v>
      </c>
      <c r="G1001" s="12">
        <v>11.938000000000001</v>
      </c>
      <c r="H1001" s="11">
        <v>0.40600000000000003</v>
      </c>
      <c r="I1001" t="s">
        <v>290</v>
      </c>
      <c r="J1001">
        <v>40</v>
      </c>
      <c r="K1001" s="21" t="s">
        <v>290</v>
      </c>
      <c r="L1001" s="1" t="s">
        <v>301</v>
      </c>
      <c r="M1001" t="s">
        <v>290</v>
      </c>
      <c r="N1001" s="159" t="s">
        <v>290</v>
      </c>
      <c r="P1001" s="18" t="s">
        <v>290</v>
      </c>
      <c r="Q1001" s="18" t="s">
        <v>290</v>
      </c>
      <c r="S1001" t="s">
        <v>290</v>
      </c>
      <c r="T1001" t="s">
        <v>290</v>
      </c>
      <c r="V1001" t="s">
        <v>290</v>
      </c>
      <c r="X1001" s="158" t="s">
        <v>1057</v>
      </c>
      <c r="Y1001" s="11">
        <v>12.000000000000002</v>
      </c>
      <c r="Z1001">
        <v>40</v>
      </c>
      <c r="AA1001" t="s">
        <v>301</v>
      </c>
      <c r="AB1001" s="21" t="s">
        <v>290</v>
      </c>
      <c r="AC1001" s="11">
        <v>12.75</v>
      </c>
      <c r="AD1001" s="12">
        <v>11.938000000000001</v>
      </c>
      <c r="AE1001" s="11">
        <v>0.40600000000000003</v>
      </c>
      <c r="AF1001" t="s">
        <v>290</v>
      </c>
      <c r="AG1001">
        <v>40</v>
      </c>
      <c r="AH1001" s="21" t="s">
        <v>290</v>
      </c>
      <c r="AI1001" s="1" t="s">
        <v>301</v>
      </c>
      <c r="AJ1001" t="s">
        <v>290</v>
      </c>
      <c r="AK1001" s="159" t="s">
        <v>290</v>
      </c>
      <c r="CO1001" t="s">
        <v>4819</v>
      </c>
      <c r="CP1001">
        <v>7</v>
      </c>
      <c r="CR1001" t="s">
        <v>6204</v>
      </c>
      <c r="CS1001" s="16" t="s">
        <v>290</v>
      </c>
      <c r="CT1001" s="14">
        <v>150</v>
      </c>
      <c r="CU1001" s="14">
        <v>1.25</v>
      </c>
      <c r="CV1001" s="11">
        <v>9</v>
      </c>
      <c r="CW1001" s="11" t="s">
        <v>6201</v>
      </c>
      <c r="CX1001" s="103">
        <v>1.25</v>
      </c>
      <c r="CY1001" s="11">
        <v>2.375</v>
      </c>
      <c r="CZ1001" s="42">
        <v>0.5625</v>
      </c>
      <c r="DA1001" s="107">
        <v>150</v>
      </c>
      <c r="DB1001" s="18">
        <v>4.625</v>
      </c>
      <c r="DC1001" s="18">
        <v>0.625</v>
      </c>
      <c r="DD1001" s="18">
        <v>2.5</v>
      </c>
      <c r="DE1001" s="11">
        <v>0.5</v>
      </c>
      <c r="DF1001" s="11">
        <v>4</v>
      </c>
      <c r="DG1001" s="11">
        <v>0.625</v>
      </c>
      <c r="DH1001" s="11">
        <v>3.5</v>
      </c>
      <c r="DI1001" s="42">
        <v>90</v>
      </c>
      <c r="DJ1001" s="11">
        <v>10</v>
      </c>
      <c r="DK1001" s="43" t="s">
        <v>5071</v>
      </c>
      <c r="DL1001" s="90" t="s">
        <v>3796</v>
      </c>
      <c r="DM1001" s="18">
        <v>0</v>
      </c>
      <c r="DN1001" s="18" t="s">
        <v>6202</v>
      </c>
      <c r="DO1001" t="s">
        <v>5072</v>
      </c>
      <c r="DP1001">
        <v>12800</v>
      </c>
      <c r="DQ1001" t="s">
        <v>6200</v>
      </c>
      <c r="DR1001" s="16" t="s">
        <v>290</v>
      </c>
    </row>
    <row r="1002" spans="1:122" x14ac:dyDescent="0.35">
      <c r="A1002" s="158" t="s">
        <v>6789</v>
      </c>
      <c r="B1002" s="11">
        <v>12.000000000000002</v>
      </c>
      <c r="C1002" t="s">
        <v>6422</v>
      </c>
      <c r="D1002" t="s">
        <v>301</v>
      </c>
      <c r="E1002" s="21" t="s">
        <v>290</v>
      </c>
      <c r="F1002" s="11">
        <v>12.75</v>
      </c>
      <c r="G1002" s="12">
        <v>12</v>
      </c>
      <c r="H1002" s="11">
        <v>0.375</v>
      </c>
      <c r="I1002" t="s">
        <v>6422</v>
      </c>
      <c r="J1002">
        <v>1</v>
      </c>
      <c r="K1002" s="21" t="s">
        <v>290</v>
      </c>
      <c r="L1002" s="1" t="s">
        <v>301</v>
      </c>
      <c r="M1002" t="s">
        <v>290</v>
      </c>
      <c r="N1002" s="159" t="s">
        <v>290</v>
      </c>
      <c r="P1002" s="18" t="s">
        <v>290</v>
      </c>
      <c r="Q1002" s="18" t="s">
        <v>290</v>
      </c>
      <c r="S1002" t="s">
        <v>290</v>
      </c>
      <c r="T1002" t="s">
        <v>290</v>
      </c>
      <c r="V1002" t="s">
        <v>290</v>
      </c>
      <c r="X1002" s="158" t="s">
        <v>6789</v>
      </c>
      <c r="Y1002" s="11">
        <v>12.000000000000002</v>
      </c>
      <c r="Z1002" t="s">
        <v>6422</v>
      </c>
      <c r="AA1002" t="s">
        <v>301</v>
      </c>
      <c r="AB1002" s="21" t="s">
        <v>290</v>
      </c>
      <c r="AC1002" s="11">
        <v>12.75</v>
      </c>
      <c r="AD1002" s="12">
        <v>12</v>
      </c>
      <c r="AE1002" s="11">
        <v>0.375</v>
      </c>
      <c r="AF1002" t="s">
        <v>6422</v>
      </c>
      <c r="AG1002">
        <v>1</v>
      </c>
      <c r="AH1002" s="21" t="s">
        <v>290</v>
      </c>
      <c r="AI1002" s="1" t="s">
        <v>301</v>
      </c>
      <c r="AJ1002" t="s">
        <v>290</v>
      </c>
      <c r="AK1002" s="159" t="s">
        <v>290</v>
      </c>
      <c r="CO1002" t="s">
        <v>4820</v>
      </c>
      <c r="CP1002">
        <v>7</v>
      </c>
      <c r="CR1002" t="s">
        <v>6205</v>
      </c>
      <c r="CS1002" s="16" t="s">
        <v>290</v>
      </c>
      <c r="CT1002" s="14">
        <v>150</v>
      </c>
      <c r="CU1002" s="14">
        <v>1.5</v>
      </c>
      <c r="CV1002" s="11">
        <v>9</v>
      </c>
      <c r="CW1002" s="11" t="s">
        <v>6201</v>
      </c>
      <c r="CX1002" s="103">
        <v>1.5</v>
      </c>
      <c r="CY1002" s="11">
        <v>2.625</v>
      </c>
      <c r="CZ1002" s="42">
        <v>0.5625</v>
      </c>
      <c r="DA1002" s="107">
        <v>150</v>
      </c>
      <c r="DB1002" s="18">
        <v>5</v>
      </c>
      <c r="DC1002" s="18">
        <v>0.6875</v>
      </c>
      <c r="DD1002" s="18">
        <v>2.875</v>
      </c>
      <c r="DE1002" s="11">
        <v>0.5</v>
      </c>
      <c r="DF1002" s="11">
        <v>4</v>
      </c>
      <c r="DG1002" s="11">
        <v>0.625</v>
      </c>
      <c r="DH1002">
        <v>3.875</v>
      </c>
      <c r="DI1002" s="42">
        <v>90</v>
      </c>
      <c r="DJ1002" s="11">
        <v>12</v>
      </c>
      <c r="DK1002" s="43" t="s">
        <v>5074</v>
      </c>
      <c r="DL1002" s="90" t="s">
        <v>3796</v>
      </c>
      <c r="DM1002" s="18">
        <v>0</v>
      </c>
      <c r="DN1002" s="18" t="s">
        <v>6202</v>
      </c>
      <c r="DO1002" t="s">
        <v>5075</v>
      </c>
      <c r="DP1002">
        <v>11861940</v>
      </c>
      <c r="DQ1002" t="s">
        <v>6200</v>
      </c>
      <c r="DR1002" s="16" t="s">
        <v>290</v>
      </c>
    </row>
    <row r="1003" spans="1:122" x14ac:dyDescent="0.35">
      <c r="A1003" s="158" t="s">
        <v>1058</v>
      </c>
      <c r="B1003" s="11">
        <v>12.000000000000002</v>
      </c>
      <c r="C1003">
        <v>60</v>
      </c>
      <c r="D1003" t="s">
        <v>301</v>
      </c>
      <c r="E1003" s="21" t="s">
        <v>290</v>
      </c>
      <c r="F1003" s="11">
        <v>12.75</v>
      </c>
      <c r="G1003" s="12">
        <v>11.625999999999999</v>
      </c>
      <c r="H1003" s="11">
        <v>0.56200000000000006</v>
      </c>
      <c r="I1003" t="s">
        <v>290</v>
      </c>
      <c r="J1003">
        <v>60</v>
      </c>
      <c r="K1003" s="21" t="s">
        <v>290</v>
      </c>
      <c r="L1003" s="1" t="s">
        <v>301</v>
      </c>
      <c r="M1003" t="s">
        <v>290</v>
      </c>
      <c r="N1003" s="159" t="s">
        <v>290</v>
      </c>
      <c r="P1003" s="18" t="s">
        <v>290</v>
      </c>
      <c r="Q1003" s="18" t="s">
        <v>290</v>
      </c>
      <c r="S1003" t="s">
        <v>290</v>
      </c>
      <c r="T1003" t="s">
        <v>290</v>
      </c>
      <c r="V1003" t="s">
        <v>290</v>
      </c>
      <c r="X1003" s="158" t="s">
        <v>1058</v>
      </c>
      <c r="Y1003" s="11">
        <v>12.000000000000002</v>
      </c>
      <c r="Z1003">
        <v>60</v>
      </c>
      <c r="AA1003" t="s">
        <v>301</v>
      </c>
      <c r="AB1003" s="21" t="s">
        <v>290</v>
      </c>
      <c r="AC1003" s="11">
        <v>12.75</v>
      </c>
      <c r="AD1003" s="12">
        <v>11.625999999999999</v>
      </c>
      <c r="AE1003" s="11">
        <v>0.56200000000000006</v>
      </c>
      <c r="AF1003" t="s">
        <v>290</v>
      </c>
      <c r="AG1003">
        <v>60</v>
      </c>
      <c r="AH1003" s="21" t="s">
        <v>290</v>
      </c>
      <c r="AI1003" s="1" t="s">
        <v>301</v>
      </c>
      <c r="AJ1003" t="s">
        <v>290</v>
      </c>
      <c r="AK1003" s="159" t="s">
        <v>290</v>
      </c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51"/>
      <c r="CO1003" t="s">
        <v>4821</v>
      </c>
      <c r="CP1003">
        <v>8.6300000000000008</v>
      </c>
      <c r="CR1003" t="s">
        <v>6206</v>
      </c>
      <c r="CS1003" s="16" t="s">
        <v>290</v>
      </c>
      <c r="CT1003" s="14">
        <v>150</v>
      </c>
      <c r="CU1003" s="14">
        <v>2</v>
      </c>
      <c r="CV1003" s="11">
        <v>9</v>
      </c>
      <c r="CW1003" s="11" t="s">
        <v>6201</v>
      </c>
      <c r="CX1003" s="103">
        <v>2</v>
      </c>
      <c r="CY1003" s="11">
        <v>3.25</v>
      </c>
      <c r="CZ1003" s="42">
        <v>0.625</v>
      </c>
      <c r="DA1003" s="107">
        <v>150</v>
      </c>
      <c r="DB1003" s="18">
        <v>6</v>
      </c>
      <c r="DC1003" s="18">
        <v>0.75</v>
      </c>
      <c r="DD1003" s="18">
        <v>3.625</v>
      </c>
      <c r="DE1003" s="11">
        <v>0.625</v>
      </c>
      <c r="DF1003" s="11">
        <v>4</v>
      </c>
      <c r="DG1003" s="11">
        <v>0.75</v>
      </c>
      <c r="DH1003" s="11">
        <v>4.75</v>
      </c>
      <c r="DI1003" s="42">
        <v>90</v>
      </c>
      <c r="DJ1003" s="11">
        <v>16</v>
      </c>
      <c r="DK1003" s="43" t="s">
        <v>5077</v>
      </c>
      <c r="DL1003" s="90" t="s">
        <v>3796</v>
      </c>
      <c r="DM1003" s="18">
        <v>0</v>
      </c>
      <c r="DN1003" s="18" t="s">
        <v>6202</v>
      </c>
      <c r="DO1003" t="s">
        <v>5078</v>
      </c>
      <c r="DP1003">
        <v>1262987</v>
      </c>
      <c r="DQ1003" t="s">
        <v>6200</v>
      </c>
      <c r="DR1003" s="16" t="s">
        <v>290</v>
      </c>
    </row>
    <row r="1004" spans="1:122" x14ac:dyDescent="0.35">
      <c r="A1004" s="158" t="s">
        <v>1059</v>
      </c>
      <c r="B1004" s="11">
        <v>12.000000000000002</v>
      </c>
      <c r="C1004">
        <v>80</v>
      </c>
      <c r="D1004" t="s">
        <v>301</v>
      </c>
      <c r="E1004" s="21" t="s">
        <v>290</v>
      </c>
      <c r="F1004" s="11">
        <v>12.75</v>
      </c>
      <c r="G1004" s="12">
        <v>11.375999999999999</v>
      </c>
      <c r="H1004" s="11">
        <v>0.68700000000000006</v>
      </c>
      <c r="I1004" t="s">
        <v>290</v>
      </c>
      <c r="J1004">
        <v>80</v>
      </c>
      <c r="K1004" s="21" t="s">
        <v>290</v>
      </c>
      <c r="L1004" s="1" t="s">
        <v>301</v>
      </c>
      <c r="M1004" t="s">
        <v>290</v>
      </c>
      <c r="N1004" s="159" t="s">
        <v>290</v>
      </c>
      <c r="P1004" s="18" t="s">
        <v>290</v>
      </c>
      <c r="Q1004" s="18" t="s">
        <v>290</v>
      </c>
      <c r="S1004" t="s">
        <v>290</v>
      </c>
      <c r="T1004" t="s">
        <v>290</v>
      </c>
      <c r="V1004" t="s">
        <v>290</v>
      </c>
      <c r="X1004" s="158" t="s">
        <v>1059</v>
      </c>
      <c r="Y1004" s="11">
        <v>12.000000000000002</v>
      </c>
      <c r="Z1004">
        <v>80</v>
      </c>
      <c r="AA1004" t="s">
        <v>301</v>
      </c>
      <c r="AB1004" s="21" t="s">
        <v>290</v>
      </c>
      <c r="AC1004" s="11">
        <v>12.75</v>
      </c>
      <c r="AD1004" s="12">
        <v>11.375999999999999</v>
      </c>
      <c r="AE1004" s="11">
        <v>0.68700000000000006</v>
      </c>
      <c r="AF1004" t="s">
        <v>290</v>
      </c>
      <c r="AG1004">
        <v>80</v>
      </c>
      <c r="AH1004" s="21" t="s">
        <v>290</v>
      </c>
      <c r="AI1004" s="1" t="s">
        <v>301</v>
      </c>
      <c r="AJ1004" t="s">
        <v>290</v>
      </c>
      <c r="AK1004" s="159" t="s">
        <v>290</v>
      </c>
      <c r="CC1004" s="4"/>
      <c r="CD1004" s="51"/>
      <c r="CE1004" s="51"/>
      <c r="CF1004" s="51"/>
      <c r="CG1004" s="51"/>
      <c r="CH1004" s="51"/>
      <c r="CI1004" s="51"/>
      <c r="CJ1004" s="51"/>
      <c r="CK1004" s="51"/>
      <c r="CO1004" t="s">
        <v>4822</v>
      </c>
      <c r="CP1004">
        <v>8.6300000000000008</v>
      </c>
      <c r="CR1004" t="s">
        <v>6207</v>
      </c>
      <c r="CS1004" s="16" t="s">
        <v>290</v>
      </c>
      <c r="CT1004" s="14">
        <v>150</v>
      </c>
      <c r="CU1004" s="14">
        <v>2.5</v>
      </c>
      <c r="CV1004" s="11">
        <v>9</v>
      </c>
      <c r="CW1004" s="11" t="s">
        <v>6201</v>
      </c>
      <c r="CX1004" s="103">
        <v>2.5</v>
      </c>
      <c r="CY1004" s="11">
        <v>3.75</v>
      </c>
      <c r="CZ1004" s="42">
        <v>0.625</v>
      </c>
      <c r="DA1004" s="107">
        <v>150</v>
      </c>
      <c r="DB1004" s="18">
        <v>7</v>
      </c>
      <c r="DC1004" s="18">
        <v>0.875</v>
      </c>
      <c r="DD1004" s="18">
        <v>4.125</v>
      </c>
      <c r="DE1004" s="11">
        <v>0.625</v>
      </c>
      <c r="DF1004" s="11">
        <v>4</v>
      </c>
      <c r="DG1004" s="11">
        <v>0.75</v>
      </c>
      <c r="DH1004" s="11">
        <v>5.5</v>
      </c>
      <c r="DI1004" s="42">
        <v>90</v>
      </c>
      <c r="DJ1004" s="11">
        <v>21</v>
      </c>
      <c r="DK1004" s="43" t="s">
        <v>5080</v>
      </c>
      <c r="DL1004" s="90" t="s">
        <v>3796</v>
      </c>
      <c r="DM1004" s="18">
        <v>0</v>
      </c>
      <c r="DN1004" s="18" t="s">
        <v>6202</v>
      </c>
      <c r="DO1004" t="s">
        <v>5081</v>
      </c>
      <c r="DP1004">
        <v>7448044</v>
      </c>
      <c r="DQ1004" t="s">
        <v>6200</v>
      </c>
      <c r="DR1004" s="16" t="s">
        <v>290</v>
      </c>
    </row>
    <row r="1005" spans="1:122" x14ac:dyDescent="0.35">
      <c r="A1005" s="158" t="s">
        <v>1060</v>
      </c>
      <c r="B1005" s="11">
        <v>12.000000000000002</v>
      </c>
      <c r="C1005">
        <v>100</v>
      </c>
      <c r="D1005" t="s">
        <v>301</v>
      </c>
      <c r="E1005" s="21" t="s">
        <v>290</v>
      </c>
      <c r="F1005" s="11">
        <v>12.75</v>
      </c>
      <c r="G1005" s="12">
        <v>11.064</v>
      </c>
      <c r="H1005" s="11">
        <v>0.84299999999999997</v>
      </c>
      <c r="I1005" t="s">
        <v>290</v>
      </c>
      <c r="J1005">
        <v>100</v>
      </c>
      <c r="K1005" s="21" t="s">
        <v>290</v>
      </c>
      <c r="L1005" s="1" t="s">
        <v>301</v>
      </c>
      <c r="M1005" t="s">
        <v>290</v>
      </c>
      <c r="N1005" s="159" t="s">
        <v>290</v>
      </c>
      <c r="P1005" s="18" t="s">
        <v>290</v>
      </c>
      <c r="Q1005" s="18" t="s">
        <v>290</v>
      </c>
      <c r="S1005" t="s">
        <v>290</v>
      </c>
      <c r="T1005" t="s">
        <v>290</v>
      </c>
      <c r="V1005" t="s">
        <v>290</v>
      </c>
      <c r="X1005" s="158" t="s">
        <v>1060</v>
      </c>
      <c r="Y1005" s="11">
        <v>12.000000000000002</v>
      </c>
      <c r="Z1005">
        <v>100</v>
      </c>
      <c r="AA1005" t="s">
        <v>301</v>
      </c>
      <c r="AB1005" s="21" t="s">
        <v>290</v>
      </c>
      <c r="AC1005" s="11">
        <v>12.75</v>
      </c>
      <c r="AD1005" s="12">
        <v>11.064</v>
      </c>
      <c r="AE1005" s="11">
        <v>0.84299999999999997</v>
      </c>
      <c r="AF1005" t="s">
        <v>290</v>
      </c>
      <c r="AG1005">
        <v>100</v>
      </c>
      <c r="AH1005" s="21" t="s">
        <v>290</v>
      </c>
      <c r="AI1005" s="1" t="s">
        <v>301</v>
      </c>
      <c r="AJ1005" t="s">
        <v>290</v>
      </c>
      <c r="AK1005" s="159" t="s">
        <v>290</v>
      </c>
      <c r="CO1005" t="s">
        <v>4823</v>
      </c>
      <c r="CP1005">
        <v>8.6300000000000008</v>
      </c>
      <c r="CR1005" t="s">
        <v>6208</v>
      </c>
      <c r="CS1005" s="16" t="s">
        <v>290</v>
      </c>
      <c r="CT1005" s="14">
        <v>150</v>
      </c>
      <c r="CU1005" s="14">
        <v>3</v>
      </c>
      <c r="CV1005" s="11">
        <v>9</v>
      </c>
      <c r="CW1005" s="11" t="s">
        <v>6201</v>
      </c>
      <c r="CX1005" s="103">
        <v>3</v>
      </c>
      <c r="CY1005" s="11">
        <v>4.25</v>
      </c>
      <c r="CZ1005" s="42">
        <v>0.625</v>
      </c>
      <c r="DA1005" s="107">
        <v>150</v>
      </c>
      <c r="DB1005" s="18">
        <v>7.5</v>
      </c>
      <c r="DC1005" s="14">
        <v>0.9375</v>
      </c>
      <c r="DD1005" s="18">
        <v>5</v>
      </c>
      <c r="DE1005" s="11">
        <v>0.625</v>
      </c>
      <c r="DF1005" s="11">
        <v>4</v>
      </c>
      <c r="DG1005" s="11">
        <v>0.75</v>
      </c>
      <c r="DH1005" s="11">
        <v>6</v>
      </c>
      <c r="DI1005" s="42">
        <v>90</v>
      </c>
      <c r="DJ1005" s="11">
        <v>24</v>
      </c>
      <c r="DK1005" s="43" t="s">
        <v>5083</v>
      </c>
      <c r="DL1005" s="90" t="s">
        <v>3796</v>
      </c>
      <c r="DM1005" s="18">
        <v>0</v>
      </c>
      <c r="DN1005" s="18" t="s">
        <v>6202</v>
      </c>
      <c r="DO1005" t="s">
        <v>5084</v>
      </c>
      <c r="DP1005">
        <v>16777215</v>
      </c>
      <c r="DQ1005" t="s">
        <v>6200</v>
      </c>
      <c r="DR1005" s="16" t="s">
        <v>290</v>
      </c>
    </row>
    <row r="1006" spans="1:122" x14ac:dyDescent="0.35">
      <c r="A1006" s="158" t="s">
        <v>1061</v>
      </c>
      <c r="B1006" s="11">
        <v>12.000000000000002</v>
      </c>
      <c r="C1006">
        <v>120</v>
      </c>
      <c r="D1006" t="s">
        <v>301</v>
      </c>
      <c r="E1006" s="21" t="s">
        <v>290</v>
      </c>
      <c r="F1006" s="11">
        <v>12.75</v>
      </c>
      <c r="G1006" s="12">
        <v>10.75</v>
      </c>
      <c r="H1006" s="11">
        <v>1</v>
      </c>
      <c r="I1006" t="s">
        <v>290</v>
      </c>
      <c r="J1006">
        <v>120</v>
      </c>
      <c r="K1006" s="21" t="s">
        <v>290</v>
      </c>
      <c r="L1006" s="1" t="s">
        <v>301</v>
      </c>
      <c r="M1006" t="s">
        <v>290</v>
      </c>
      <c r="N1006" s="159" t="s">
        <v>290</v>
      </c>
      <c r="P1006" s="18" t="s">
        <v>290</v>
      </c>
      <c r="Q1006" s="18" t="s">
        <v>290</v>
      </c>
      <c r="S1006" t="s">
        <v>290</v>
      </c>
      <c r="T1006" t="s">
        <v>290</v>
      </c>
      <c r="V1006" t="s">
        <v>290</v>
      </c>
      <c r="X1006" s="158" t="s">
        <v>1061</v>
      </c>
      <c r="Y1006" s="11">
        <v>12.000000000000002</v>
      </c>
      <c r="Z1006">
        <v>120</v>
      </c>
      <c r="AA1006" t="s">
        <v>301</v>
      </c>
      <c r="AB1006" s="21" t="s">
        <v>290</v>
      </c>
      <c r="AC1006" s="11">
        <v>12.75</v>
      </c>
      <c r="AD1006" s="12">
        <v>10.75</v>
      </c>
      <c r="AE1006" s="11">
        <v>1</v>
      </c>
      <c r="AF1006" t="s">
        <v>290</v>
      </c>
      <c r="AG1006">
        <v>120</v>
      </c>
      <c r="AH1006" s="21" t="s">
        <v>290</v>
      </c>
      <c r="AI1006" s="1" t="s">
        <v>301</v>
      </c>
      <c r="AJ1006" t="s">
        <v>290</v>
      </c>
      <c r="AK1006" s="159" t="s">
        <v>290</v>
      </c>
      <c r="CO1006" t="s">
        <v>4824</v>
      </c>
      <c r="CP1006">
        <v>8.6300000000000008</v>
      </c>
      <c r="CR1006" t="s">
        <v>6209</v>
      </c>
      <c r="CS1006" s="16" t="s">
        <v>290</v>
      </c>
      <c r="CT1006" s="14">
        <v>150</v>
      </c>
      <c r="CU1006" s="14">
        <v>3.5</v>
      </c>
      <c r="CV1006" s="11">
        <v>9</v>
      </c>
      <c r="CW1006" s="11" t="s">
        <v>6201</v>
      </c>
      <c r="CX1006" s="103">
        <v>3.5</v>
      </c>
      <c r="CY1006" s="11">
        <v>4.875</v>
      </c>
      <c r="CZ1006" s="42">
        <v>0.6875</v>
      </c>
      <c r="DA1006" s="107">
        <v>150</v>
      </c>
      <c r="DB1006" s="18">
        <v>8.5</v>
      </c>
      <c r="DC1006" s="18">
        <v>0.9375</v>
      </c>
      <c r="DD1006" s="18">
        <v>5.5</v>
      </c>
      <c r="DE1006" s="11">
        <v>0.625</v>
      </c>
      <c r="DF1006" s="11">
        <v>8</v>
      </c>
      <c r="DG1006" s="11">
        <v>0.75</v>
      </c>
      <c r="DH1006" s="11">
        <v>7</v>
      </c>
      <c r="DI1006" s="42">
        <v>45</v>
      </c>
      <c r="DJ1006" s="11">
        <v>31</v>
      </c>
      <c r="DK1006" s="43" t="s">
        <v>5086</v>
      </c>
      <c r="DL1006" s="90" t="s">
        <v>3796</v>
      </c>
      <c r="DM1006" s="18">
        <v>0</v>
      </c>
      <c r="DN1006" s="18" t="s">
        <v>6202</v>
      </c>
      <c r="DO1006" t="s">
        <v>5087</v>
      </c>
      <c r="DP1006">
        <v>12632256</v>
      </c>
      <c r="DQ1006" t="s">
        <v>6200</v>
      </c>
      <c r="DR1006" s="16" t="s">
        <v>290</v>
      </c>
    </row>
    <row r="1007" spans="1:122" x14ac:dyDescent="0.35">
      <c r="A1007" s="158" t="s">
        <v>1062</v>
      </c>
      <c r="B1007" s="11">
        <v>12.000000000000002</v>
      </c>
      <c r="C1007">
        <v>140</v>
      </c>
      <c r="D1007" t="s">
        <v>301</v>
      </c>
      <c r="E1007" s="21" t="s">
        <v>290</v>
      </c>
      <c r="F1007" s="11">
        <v>12.75</v>
      </c>
      <c r="G1007" s="12">
        <v>10.5</v>
      </c>
      <c r="H1007" s="11">
        <v>1.125</v>
      </c>
      <c r="I1007" t="s">
        <v>290</v>
      </c>
      <c r="J1007">
        <v>140</v>
      </c>
      <c r="K1007" s="21" t="s">
        <v>290</v>
      </c>
      <c r="L1007" s="1" t="s">
        <v>301</v>
      </c>
      <c r="M1007" t="s">
        <v>290</v>
      </c>
      <c r="N1007" s="159" t="s">
        <v>290</v>
      </c>
      <c r="P1007" s="18" t="s">
        <v>290</v>
      </c>
      <c r="Q1007" s="18" t="s">
        <v>290</v>
      </c>
      <c r="S1007" t="s">
        <v>290</v>
      </c>
      <c r="T1007" t="s">
        <v>290</v>
      </c>
      <c r="V1007" t="s">
        <v>290</v>
      </c>
      <c r="X1007" s="158" t="s">
        <v>1062</v>
      </c>
      <c r="Y1007" s="11">
        <v>12.000000000000002</v>
      </c>
      <c r="Z1007">
        <v>140</v>
      </c>
      <c r="AA1007" t="s">
        <v>301</v>
      </c>
      <c r="AB1007" s="21" t="s">
        <v>290</v>
      </c>
      <c r="AC1007" s="11">
        <v>12.75</v>
      </c>
      <c r="AD1007" s="12">
        <v>10.5</v>
      </c>
      <c r="AE1007" s="11">
        <v>1.125</v>
      </c>
      <c r="AF1007" t="s">
        <v>290</v>
      </c>
      <c r="AG1007">
        <v>140</v>
      </c>
      <c r="AH1007" s="21" t="s">
        <v>290</v>
      </c>
      <c r="AI1007" s="1" t="s">
        <v>301</v>
      </c>
      <c r="AJ1007" t="s">
        <v>290</v>
      </c>
      <c r="AK1007" s="159" t="s">
        <v>290</v>
      </c>
      <c r="CO1007" t="s">
        <v>4825</v>
      </c>
      <c r="CP1007">
        <v>8.6300000000000008</v>
      </c>
      <c r="CR1007" t="s">
        <v>6210</v>
      </c>
      <c r="CS1007" s="16" t="s">
        <v>290</v>
      </c>
      <c r="CT1007" s="14">
        <v>150</v>
      </c>
      <c r="CU1007" s="14">
        <v>4</v>
      </c>
      <c r="CV1007" s="11">
        <v>12</v>
      </c>
      <c r="CW1007" s="11" t="s">
        <v>6201</v>
      </c>
      <c r="CX1007" s="103">
        <v>4</v>
      </c>
      <c r="CY1007" s="11">
        <v>5.5</v>
      </c>
      <c r="CZ1007" s="42">
        <v>0.75</v>
      </c>
      <c r="DA1007" s="107">
        <v>150</v>
      </c>
      <c r="DB1007" s="18">
        <v>9</v>
      </c>
      <c r="DC1007" s="18">
        <v>0.9375</v>
      </c>
      <c r="DD1007" s="18">
        <v>6.1875</v>
      </c>
      <c r="DE1007" s="11">
        <v>0.625</v>
      </c>
      <c r="DF1007" s="11">
        <v>8</v>
      </c>
      <c r="DG1007" s="11">
        <v>0.75</v>
      </c>
      <c r="DH1007" s="11">
        <v>7.5</v>
      </c>
      <c r="DI1007" s="42">
        <v>45</v>
      </c>
      <c r="DJ1007" s="11">
        <v>47</v>
      </c>
      <c r="DK1007" s="43" t="s">
        <v>5089</v>
      </c>
      <c r="DL1007" s="90" t="s">
        <v>3796</v>
      </c>
      <c r="DM1007" s="18">
        <v>0</v>
      </c>
      <c r="DN1007" s="18" t="s">
        <v>6202</v>
      </c>
      <c r="DO1007" t="s">
        <v>5090</v>
      </c>
      <c r="DP1007">
        <v>255</v>
      </c>
      <c r="DQ1007" t="s">
        <v>6200</v>
      </c>
      <c r="DR1007" s="16" t="s">
        <v>290</v>
      </c>
    </row>
    <row r="1008" spans="1:122" x14ac:dyDescent="0.35">
      <c r="A1008" s="158" t="s">
        <v>1063</v>
      </c>
      <c r="B1008" s="11">
        <v>12.000000000000002</v>
      </c>
      <c r="C1008" s="11">
        <v>160</v>
      </c>
      <c r="D1008" t="s">
        <v>301</v>
      </c>
      <c r="E1008" s="21" t="s">
        <v>290</v>
      </c>
      <c r="F1008" s="11">
        <v>12.75</v>
      </c>
      <c r="G1008" s="12">
        <v>10.125999999999999</v>
      </c>
      <c r="H1008" s="11">
        <v>1.3120000000000001</v>
      </c>
      <c r="I1008" t="s">
        <v>290</v>
      </c>
      <c r="J1008" s="11">
        <v>160</v>
      </c>
      <c r="K1008" s="21" t="s">
        <v>290</v>
      </c>
      <c r="L1008" s="1" t="s">
        <v>301</v>
      </c>
      <c r="M1008" t="s">
        <v>290</v>
      </c>
      <c r="N1008" s="159" t="s">
        <v>290</v>
      </c>
      <c r="P1008" s="18" t="s">
        <v>290</v>
      </c>
      <c r="Q1008" s="18" t="s">
        <v>290</v>
      </c>
      <c r="S1008" t="s">
        <v>290</v>
      </c>
      <c r="T1008" t="s">
        <v>290</v>
      </c>
      <c r="V1008" t="s">
        <v>290</v>
      </c>
      <c r="X1008" s="158" t="s">
        <v>1063</v>
      </c>
      <c r="Y1008" s="11">
        <v>12.000000000000002</v>
      </c>
      <c r="Z1008" s="11">
        <v>160</v>
      </c>
      <c r="AA1008" t="s">
        <v>301</v>
      </c>
      <c r="AB1008" s="21" t="s">
        <v>290</v>
      </c>
      <c r="AC1008" s="11">
        <v>12.75</v>
      </c>
      <c r="AD1008" s="12">
        <v>10.125999999999999</v>
      </c>
      <c r="AE1008" s="11">
        <v>1.3120000000000001</v>
      </c>
      <c r="AF1008" t="s">
        <v>290</v>
      </c>
      <c r="AG1008" s="11">
        <v>160</v>
      </c>
      <c r="AH1008" s="21" t="s">
        <v>290</v>
      </c>
      <c r="AI1008" s="1" t="s">
        <v>301</v>
      </c>
      <c r="AJ1008" t="s">
        <v>290</v>
      </c>
      <c r="AK1008" s="159" t="s">
        <v>290</v>
      </c>
      <c r="CO1008" t="s">
        <v>4826</v>
      </c>
      <c r="CP1008">
        <v>8.6300000000000008</v>
      </c>
      <c r="CR1008" t="s">
        <v>6211</v>
      </c>
      <c r="CS1008" s="16" t="s">
        <v>290</v>
      </c>
      <c r="CT1008" s="14">
        <v>150</v>
      </c>
      <c r="CU1008" s="14">
        <v>5</v>
      </c>
      <c r="CV1008" s="11">
        <v>12</v>
      </c>
      <c r="CW1008" s="11" t="s">
        <v>6201</v>
      </c>
      <c r="CX1008" s="103">
        <v>5</v>
      </c>
      <c r="CY1008" s="11">
        <v>6.5</v>
      </c>
      <c r="CZ1008" s="42">
        <v>0.75</v>
      </c>
      <c r="DA1008" s="107">
        <v>150</v>
      </c>
      <c r="DB1008" s="18">
        <v>10</v>
      </c>
      <c r="DC1008" s="18">
        <v>0.9375</v>
      </c>
      <c r="DD1008" s="18">
        <v>7.3125</v>
      </c>
      <c r="DE1008" s="11">
        <v>0.75</v>
      </c>
      <c r="DF1008" s="11">
        <v>8</v>
      </c>
      <c r="DG1008" s="11">
        <v>0.875</v>
      </c>
      <c r="DH1008" s="11">
        <v>8.5</v>
      </c>
      <c r="DI1008" s="42">
        <v>45</v>
      </c>
      <c r="DJ1008" s="11">
        <v>57</v>
      </c>
      <c r="DK1008" s="43" t="s">
        <v>5092</v>
      </c>
      <c r="DL1008" s="90" t="s">
        <v>3796</v>
      </c>
      <c r="DM1008" s="18">
        <v>0</v>
      </c>
      <c r="DN1008" s="18" t="s">
        <v>6202</v>
      </c>
      <c r="DO1008" t="s">
        <v>5093</v>
      </c>
      <c r="DP1008">
        <v>33023</v>
      </c>
      <c r="DQ1008" t="s">
        <v>6200</v>
      </c>
      <c r="DR1008" s="16" t="s">
        <v>290</v>
      </c>
    </row>
    <row r="1009" spans="1:122" x14ac:dyDescent="0.35">
      <c r="A1009" s="160" t="s">
        <v>1064</v>
      </c>
      <c r="B1009" s="2">
        <v>12.000000000000002</v>
      </c>
      <c r="C1009" s="2" t="s">
        <v>272</v>
      </c>
      <c r="D1009" s="4" t="s">
        <v>301</v>
      </c>
      <c r="E1009" s="22" t="s">
        <v>290</v>
      </c>
      <c r="F1009" s="2">
        <v>12.75</v>
      </c>
      <c r="G1009" s="3">
        <v>11.75</v>
      </c>
      <c r="H1009" s="2">
        <v>0.5</v>
      </c>
      <c r="I1009" s="4" t="s">
        <v>272</v>
      </c>
      <c r="J1009" s="2">
        <v>2</v>
      </c>
      <c r="K1009" s="22" t="s">
        <v>290</v>
      </c>
      <c r="L1009" s="6" t="s">
        <v>301</v>
      </c>
      <c r="M1009" s="4" t="s">
        <v>290</v>
      </c>
      <c r="N1009" s="161" t="s">
        <v>290</v>
      </c>
      <c r="P1009" s="18" t="s">
        <v>290</v>
      </c>
      <c r="Q1009" s="18" t="s">
        <v>290</v>
      </c>
      <c r="S1009" t="s">
        <v>290</v>
      </c>
      <c r="T1009" t="s">
        <v>290</v>
      </c>
      <c r="V1009" t="s">
        <v>290</v>
      </c>
      <c r="X1009" s="160" t="s">
        <v>1064</v>
      </c>
      <c r="Y1009" s="2">
        <v>12.000000000000002</v>
      </c>
      <c r="Z1009" s="2" t="s">
        <v>272</v>
      </c>
      <c r="AA1009" s="4" t="s">
        <v>301</v>
      </c>
      <c r="AB1009" s="22" t="s">
        <v>290</v>
      </c>
      <c r="AC1009" s="2">
        <v>12.75</v>
      </c>
      <c r="AD1009" s="3">
        <v>11.75</v>
      </c>
      <c r="AE1009" s="2">
        <v>0.5</v>
      </c>
      <c r="AF1009" s="4" t="s">
        <v>272</v>
      </c>
      <c r="AG1009" s="2">
        <v>2</v>
      </c>
      <c r="AH1009" s="22" t="s">
        <v>290</v>
      </c>
      <c r="AI1009" s="6" t="s">
        <v>301</v>
      </c>
      <c r="AJ1009" s="4" t="s">
        <v>290</v>
      </c>
      <c r="AK1009" s="161" t="s">
        <v>290</v>
      </c>
      <c r="CO1009" t="s">
        <v>4827</v>
      </c>
      <c r="CP1009">
        <v>8.6300000000000008</v>
      </c>
      <c r="CR1009" t="s">
        <v>6212</v>
      </c>
      <c r="CS1009" s="16" t="s">
        <v>290</v>
      </c>
      <c r="CT1009" s="14">
        <v>150</v>
      </c>
      <c r="CU1009" s="14">
        <v>6</v>
      </c>
      <c r="CV1009" s="11">
        <v>12</v>
      </c>
      <c r="CW1009" s="11" t="s">
        <v>6201</v>
      </c>
      <c r="CX1009" s="103">
        <v>6</v>
      </c>
      <c r="CY1009" s="11">
        <v>7.75</v>
      </c>
      <c r="CZ1009" s="42">
        <v>0.875</v>
      </c>
      <c r="DA1009" s="107">
        <v>150</v>
      </c>
      <c r="DB1009" s="18">
        <v>11</v>
      </c>
      <c r="DC1009" s="18">
        <v>1</v>
      </c>
      <c r="DD1009" s="18">
        <v>8.5</v>
      </c>
      <c r="DE1009" s="11">
        <v>0.75</v>
      </c>
      <c r="DF1009" s="11">
        <v>8</v>
      </c>
      <c r="DG1009" s="11">
        <v>0.875</v>
      </c>
      <c r="DH1009" s="11">
        <v>9.5</v>
      </c>
      <c r="DI1009" s="42">
        <v>45</v>
      </c>
      <c r="DJ1009" s="11">
        <v>77</v>
      </c>
      <c r="DK1009" s="43" t="s">
        <v>5095</v>
      </c>
      <c r="DL1009" s="90" t="s">
        <v>3796</v>
      </c>
      <c r="DM1009" s="18">
        <v>0</v>
      </c>
      <c r="DN1009" s="18" t="s">
        <v>6202</v>
      </c>
      <c r="DO1009" t="s">
        <v>5078</v>
      </c>
      <c r="DP1009">
        <v>1262987</v>
      </c>
      <c r="DQ1009" t="s">
        <v>6200</v>
      </c>
      <c r="DR1009" s="16" t="s">
        <v>290</v>
      </c>
    </row>
    <row r="1010" spans="1:122" x14ac:dyDescent="0.35">
      <c r="A1010" s="156" t="s">
        <v>1065</v>
      </c>
      <c r="B1010" s="11">
        <v>14</v>
      </c>
      <c r="C1010" s="11">
        <v>10</v>
      </c>
      <c r="D1010" t="s">
        <v>301</v>
      </c>
      <c r="E1010" s="21" t="s">
        <v>290</v>
      </c>
      <c r="F1010" s="11">
        <v>14</v>
      </c>
      <c r="G1010" s="13">
        <v>13.5</v>
      </c>
      <c r="H1010" s="11">
        <v>0.25</v>
      </c>
      <c r="I1010" t="s">
        <v>290</v>
      </c>
      <c r="J1010" s="11">
        <v>10</v>
      </c>
      <c r="K1010" s="21" t="s">
        <v>290</v>
      </c>
      <c r="L1010" s="11" t="s">
        <v>301</v>
      </c>
      <c r="M1010" t="s">
        <v>290</v>
      </c>
      <c r="N1010" s="159" t="s">
        <v>290</v>
      </c>
      <c r="P1010" s="18" t="s">
        <v>290</v>
      </c>
      <c r="Q1010" s="18" t="s">
        <v>290</v>
      </c>
      <c r="S1010" t="s">
        <v>290</v>
      </c>
      <c r="T1010" t="s">
        <v>290</v>
      </c>
      <c r="V1010" t="s">
        <v>290</v>
      </c>
      <c r="X1010" s="156" t="s">
        <v>1065</v>
      </c>
      <c r="Y1010" s="11">
        <v>14</v>
      </c>
      <c r="Z1010" s="11">
        <v>10</v>
      </c>
      <c r="AA1010" t="s">
        <v>301</v>
      </c>
      <c r="AB1010" s="21" t="s">
        <v>290</v>
      </c>
      <c r="AC1010" s="11">
        <v>14</v>
      </c>
      <c r="AD1010" s="13">
        <v>13.5</v>
      </c>
      <c r="AE1010" s="11">
        <v>0.25</v>
      </c>
      <c r="AF1010" t="s">
        <v>290</v>
      </c>
      <c r="AG1010" s="11">
        <v>10</v>
      </c>
      <c r="AH1010" s="21" t="s">
        <v>290</v>
      </c>
      <c r="AI1010" s="11" t="s">
        <v>301</v>
      </c>
      <c r="AJ1010" t="s">
        <v>290</v>
      </c>
      <c r="AK1010" s="159" t="s">
        <v>290</v>
      </c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51"/>
      <c r="CO1010" t="s">
        <v>4828</v>
      </c>
      <c r="CP1010">
        <v>8.6300000000000008</v>
      </c>
      <c r="CR1010" t="s">
        <v>6213</v>
      </c>
      <c r="CS1010" s="16" t="s">
        <v>290</v>
      </c>
      <c r="CT1010" s="14">
        <v>150</v>
      </c>
      <c r="CU1010" s="14">
        <v>8</v>
      </c>
      <c r="CV1010" s="11">
        <v>12</v>
      </c>
      <c r="CW1010" s="11" t="s">
        <v>6201</v>
      </c>
      <c r="CX1010" s="103">
        <v>8</v>
      </c>
      <c r="CY1010" s="11">
        <v>9.75</v>
      </c>
      <c r="CZ1010" s="42">
        <v>0.875</v>
      </c>
      <c r="DA1010" s="107">
        <v>150</v>
      </c>
      <c r="DB1010" s="18">
        <v>13.5</v>
      </c>
      <c r="DC1010" s="18">
        <v>1.125</v>
      </c>
      <c r="DD1010" s="18">
        <v>10.625</v>
      </c>
      <c r="DE1010" s="11">
        <v>0.75</v>
      </c>
      <c r="DF1010" s="11">
        <v>8</v>
      </c>
      <c r="DG1010" s="11">
        <v>0.875</v>
      </c>
      <c r="DH1010" s="11">
        <v>11.75</v>
      </c>
      <c r="DI1010" s="42">
        <v>45</v>
      </c>
      <c r="DJ1010" s="11">
        <v>103</v>
      </c>
      <c r="DK1010" s="43" t="s">
        <v>5097</v>
      </c>
      <c r="DL1010" s="90" t="s">
        <v>3796</v>
      </c>
      <c r="DM1010" s="18">
        <v>0</v>
      </c>
      <c r="DN1010" s="18" t="s">
        <v>6202</v>
      </c>
      <c r="DO1010" t="s">
        <v>5098</v>
      </c>
      <c r="DP1010">
        <v>65535</v>
      </c>
      <c r="DQ1010" t="s">
        <v>6200</v>
      </c>
      <c r="DR1010" s="16" t="s">
        <v>290</v>
      </c>
    </row>
    <row r="1011" spans="1:122" x14ac:dyDescent="0.35">
      <c r="A1011" s="158" t="s">
        <v>1066</v>
      </c>
      <c r="B1011" s="11">
        <v>14</v>
      </c>
      <c r="C1011" s="11">
        <v>20</v>
      </c>
      <c r="D1011" t="s">
        <v>301</v>
      </c>
      <c r="E1011" s="21" t="s">
        <v>290</v>
      </c>
      <c r="F1011" s="11">
        <v>14</v>
      </c>
      <c r="G1011" s="13">
        <v>13.375999999999999</v>
      </c>
      <c r="H1011" s="11">
        <v>0.312</v>
      </c>
      <c r="I1011" t="s">
        <v>290</v>
      </c>
      <c r="J1011" s="11">
        <v>20</v>
      </c>
      <c r="K1011" s="21" t="s">
        <v>290</v>
      </c>
      <c r="L1011" s="1" t="s">
        <v>301</v>
      </c>
      <c r="M1011" t="s">
        <v>290</v>
      </c>
      <c r="N1011" s="159" t="s">
        <v>290</v>
      </c>
      <c r="P1011" s="18" t="s">
        <v>290</v>
      </c>
      <c r="Q1011" s="18" t="s">
        <v>290</v>
      </c>
      <c r="S1011" t="s">
        <v>290</v>
      </c>
      <c r="T1011" t="s">
        <v>290</v>
      </c>
      <c r="V1011" t="s">
        <v>290</v>
      </c>
      <c r="X1011" s="158" t="s">
        <v>1066</v>
      </c>
      <c r="Y1011" s="11">
        <v>14</v>
      </c>
      <c r="Z1011" s="11">
        <v>20</v>
      </c>
      <c r="AA1011" t="s">
        <v>301</v>
      </c>
      <c r="AB1011" s="21" t="s">
        <v>290</v>
      </c>
      <c r="AC1011" s="11">
        <v>14</v>
      </c>
      <c r="AD1011" s="13">
        <v>13.375999999999999</v>
      </c>
      <c r="AE1011" s="11">
        <v>0.312</v>
      </c>
      <c r="AF1011" t="s">
        <v>290</v>
      </c>
      <c r="AG1011" s="11">
        <v>20</v>
      </c>
      <c r="AH1011" s="21" t="s">
        <v>290</v>
      </c>
      <c r="AI1011" s="1" t="s">
        <v>301</v>
      </c>
      <c r="AJ1011" t="s">
        <v>290</v>
      </c>
      <c r="AK1011" s="159" t="s">
        <v>290</v>
      </c>
      <c r="CC1011" s="4"/>
      <c r="CD1011" s="51"/>
      <c r="CE1011" s="51"/>
      <c r="CF1011" s="51"/>
      <c r="CG1011" s="51"/>
      <c r="CH1011" s="51"/>
      <c r="CI1011" s="51"/>
      <c r="CJ1011" s="51"/>
      <c r="CK1011" s="51"/>
      <c r="CO1011" t="s">
        <v>4829</v>
      </c>
      <c r="CP1011">
        <v>8.6300000000000008</v>
      </c>
      <c r="CR1011" t="s">
        <v>6214</v>
      </c>
      <c r="CS1011" s="16" t="s">
        <v>290</v>
      </c>
      <c r="CT1011" s="14">
        <v>150</v>
      </c>
      <c r="CU1011" s="14">
        <v>10</v>
      </c>
      <c r="CV1011" s="11">
        <v>12</v>
      </c>
      <c r="CW1011" s="11" t="s">
        <v>6201</v>
      </c>
      <c r="CX1011" s="103">
        <v>10</v>
      </c>
      <c r="CY1011" s="11">
        <v>12</v>
      </c>
      <c r="CZ1011" s="42">
        <v>1</v>
      </c>
      <c r="DA1011" s="107">
        <v>150</v>
      </c>
      <c r="DB1011" s="18">
        <v>16</v>
      </c>
      <c r="DC1011" s="18">
        <v>1.1875</v>
      </c>
      <c r="DD1011" s="18">
        <v>12.75</v>
      </c>
      <c r="DE1011" s="11">
        <v>0.875</v>
      </c>
      <c r="DF1011" s="11">
        <v>12</v>
      </c>
      <c r="DG1011" s="11">
        <v>1</v>
      </c>
      <c r="DH1011" s="11">
        <v>14.25</v>
      </c>
      <c r="DI1011" s="42">
        <v>30</v>
      </c>
      <c r="DJ1011" s="11">
        <v>150</v>
      </c>
      <c r="DK1011" s="43" t="s">
        <v>5100</v>
      </c>
      <c r="DL1011" s="90" t="s">
        <v>3796</v>
      </c>
      <c r="DM1011" s="18">
        <v>0</v>
      </c>
      <c r="DN1011" s="18" t="s">
        <v>6202</v>
      </c>
      <c r="DO1011" t="s">
        <v>5069</v>
      </c>
      <c r="DP1011">
        <v>65280</v>
      </c>
      <c r="DQ1011" t="s">
        <v>6200</v>
      </c>
      <c r="DR1011" s="16" t="s">
        <v>290</v>
      </c>
    </row>
    <row r="1012" spans="1:122" x14ac:dyDescent="0.35">
      <c r="A1012" s="158" t="s">
        <v>1067</v>
      </c>
      <c r="B1012" s="11">
        <v>14</v>
      </c>
      <c r="C1012">
        <v>30</v>
      </c>
      <c r="D1012" t="s">
        <v>301</v>
      </c>
      <c r="E1012" s="21" t="s">
        <v>290</v>
      </c>
      <c r="F1012" s="11">
        <v>14</v>
      </c>
      <c r="G1012" s="13">
        <v>13.25</v>
      </c>
      <c r="H1012" s="11">
        <v>0.375</v>
      </c>
      <c r="I1012" t="s">
        <v>290</v>
      </c>
      <c r="J1012">
        <v>30</v>
      </c>
      <c r="K1012" s="21" t="s">
        <v>290</v>
      </c>
      <c r="L1012" s="1" t="s">
        <v>301</v>
      </c>
      <c r="M1012" t="s">
        <v>290</v>
      </c>
      <c r="N1012" s="159" t="s">
        <v>290</v>
      </c>
      <c r="P1012" s="18" t="s">
        <v>290</v>
      </c>
      <c r="Q1012" s="18" t="s">
        <v>290</v>
      </c>
      <c r="S1012" t="s">
        <v>290</v>
      </c>
      <c r="T1012" t="s">
        <v>290</v>
      </c>
      <c r="V1012" t="s">
        <v>290</v>
      </c>
      <c r="X1012" s="158" t="s">
        <v>1067</v>
      </c>
      <c r="Y1012" s="11">
        <v>14</v>
      </c>
      <c r="Z1012">
        <v>30</v>
      </c>
      <c r="AA1012" t="s">
        <v>301</v>
      </c>
      <c r="AB1012" s="21" t="s">
        <v>290</v>
      </c>
      <c r="AC1012" s="11">
        <v>14</v>
      </c>
      <c r="AD1012" s="13">
        <v>13.25</v>
      </c>
      <c r="AE1012" s="11">
        <v>0.375</v>
      </c>
      <c r="AF1012" t="s">
        <v>290</v>
      </c>
      <c r="AG1012">
        <v>30</v>
      </c>
      <c r="AH1012" s="21" t="s">
        <v>290</v>
      </c>
      <c r="AI1012" s="1" t="s">
        <v>301</v>
      </c>
      <c r="AJ1012" t="s">
        <v>290</v>
      </c>
      <c r="AK1012" s="159" t="s">
        <v>290</v>
      </c>
      <c r="CO1012" t="s">
        <v>4830</v>
      </c>
      <c r="CP1012">
        <v>8.6300000000000008</v>
      </c>
      <c r="CR1012" t="s">
        <v>6215</v>
      </c>
      <c r="CS1012" s="16" t="s">
        <v>290</v>
      </c>
      <c r="CT1012" s="14">
        <v>150</v>
      </c>
      <c r="CU1012" s="14">
        <v>12</v>
      </c>
      <c r="CV1012" s="11">
        <v>12</v>
      </c>
      <c r="CW1012" s="11" t="s">
        <v>6201</v>
      </c>
      <c r="CX1012" s="103">
        <v>12</v>
      </c>
      <c r="CY1012" s="11">
        <v>14.375</v>
      </c>
      <c r="CZ1012" s="42">
        <v>1.1875</v>
      </c>
      <c r="DA1012" s="107">
        <v>150</v>
      </c>
      <c r="DB1012" s="18">
        <v>19</v>
      </c>
      <c r="DC1012" s="18">
        <v>1.125</v>
      </c>
      <c r="DD1012" s="18">
        <v>15</v>
      </c>
      <c r="DE1012" s="11">
        <v>0.875</v>
      </c>
      <c r="DF1012" s="11">
        <v>12</v>
      </c>
      <c r="DG1012" s="11">
        <v>1</v>
      </c>
      <c r="DH1012" s="11">
        <v>17</v>
      </c>
      <c r="DI1012" s="42">
        <v>30</v>
      </c>
      <c r="DJ1012" s="11">
        <v>215</v>
      </c>
      <c r="DK1012" s="43" t="s">
        <v>5102</v>
      </c>
      <c r="DL1012" s="90" t="s">
        <v>3796</v>
      </c>
      <c r="DM1012" s="18">
        <v>0</v>
      </c>
      <c r="DN1012" s="18" t="s">
        <v>6202</v>
      </c>
      <c r="DO1012" t="s">
        <v>5072</v>
      </c>
      <c r="DP1012">
        <v>12800</v>
      </c>
      <c r="DQ1012" t="s">
        <v>6200</v>
      </c>
      <c r="DR1012" s="16" t="s">
        <v>290</v>
      </c>
    </row>
    <row r="1013" spans="1:122" x14ac:dyDescent="0.35">
      <c r="A1013" s="158" t="s">
        <v>1068</v>
      </c>
      <c r="B1013" s="11">
        <v>14</v>
      </c>
      <c r="C1013">
        <v>40</v>
      </c>
      <c r="D1013" t="s">
        <v>301</v>
      </c>
      <c r="E1013" s="21" t="s">
        <v>290</v>
      </c>
      <c r="F1013" s="11">
        <v>14</v>
      </c>
      <c r="G1013" s="13">
        <v>13.125999999999999</v>
      </c>
      <c r="H1013" s="11">
        <v>0.437</v>
      </c>
      <c r="I1013" t="s">
        <v>290</v>
      </c>
      <c r="J1013">
        <v>40</v>
      </c>
      <c r="K1013" s="21" t="s">
        <v>290</v>
      </c>
      <c r="L1013" s="1" t="s">
        <v>301</v>
      </c>
      <c r="M1013" t="s">
        <v>290</v>
      </c>
      <c r="N1013" s="159" t="s">
        <v>290</v>
      </c>
      <c r="P1013" s="18" t="s">
        <v>290</v>
      </c>
      <c r="Q1013" s="18" t="s">
        <v>290</v>
      </c>
      <c r="S1013" t="s">
        <v>290</v>
      </c>
      <c r="T1013" t="s">
        <v>290</v>
      </c>
      <c r="V1013" t="s">
        <v>290</v>
      </c>
      <c r="X1013" s="158" t="s">
        <v>1068</v>
      </c>
      <c r="Y1013" s="11">
        <v>14</v>
      </c>
      <c r="Z1013">
        <v>40</v>
      </c>
      <c r="AA1013" t="s">
        <v>301</v>
      </c>
      <c r="AB1013" s="21" t="s">
        <v>290</v>
      </c>
      <c r="AC1013" s="11">
        <v>14</v>
      </c>
      <c r="AD1013" s="13">
        <v>13.125999999999999</v>
      </c>
      <c r="AE1013" s="11">
        <v>0.437</v>
      </c>
      <c r="AF1013" t="s">
        <v>290</v>
      </c>
      <c r="AG1013">
        <v>40</v>
      </c>
      <c r="AH1013" s="21" t="s">
        <v>290</v>
      </c>
      <c r="AI1013" s="1" t="s">
        <v>301</v>
      </c>
      <c r="AJ1013" t="s">
        <v>290</v>
      </c>
      <c r="AK1013" s="159" t="s">
        <v>290</v>
      </c>
      <c r="CO1013" t="s">
        <v>4831</v>
      </c>
      <c r="CP1013">
        <v>8.6300000000000008</v>
      </c>
      <c r="CR1013" t="s">
        <v>6216</v>
      </c>
      <c r="CS1013" s="16" t="s">
        <v>290</v>
      </c>
      <c r="CT1013" s="14">
        <v>150</v>
      </c>
      <c r="CU1013" s="14">
        <v>14</v>
      </c>
      <c r="CV1013" s="11">
        <v>12</v>
      </c>
      <c r="CW1013" s="11" t="s">
        <v>6201</v>
      </c>
      <c r="CX1013" s="103">
        <v>14</v>
      </c>
      <c r="CY1013" s="11">
        <v>16</v>
      </c>
      <c r="CZ1013" s="42">
        <v>1</v>
      </c>
      <c r="DA1013" s="107">
        <v>150</v>
      </c>
      <c r="DB1013" s="18">
        <v>21</v>
      </c>
      <c r="DC1013" s="18">
        <v>1.375</v>
      </c>
      <c r="DD1013" s="18">
        <v>16.25</v>
      </c>
      <c r="DE1013" s="11">
        <v>1</v>
      </c>
      <c r="DF1013" s="11">
        <v>12</v>
      </c>
      <c r="DG1013" s="11">
        <v>1.125</v>
      </c>
      <c r="DH1013" s="11">
        <v>18.75</v>
      </c>
      <c r="DI1013" s="42">
        <v>30</v>
      </c>
      <c r="DJ1013" s="11">
        <v>221</v>
      </c>
      <c r="DK1013" s="43" t="s">
        <v>5104</v>
      </c>
      <c r="DL1013" s="90" t="s">
        <v>3796</v>
      </c>
      <c r="DM1013" s="18">
        <v>0</v>
      </c>
      <c r="DN1013" s="18" t="s">
        <v>6202</v>
      </c>
      <c r="DO1013" t="s">
        <v>5105</v>
      </c>
      <c r="DP1013">
        <v>16711680</v>
      </c>
      <c r="DQ1013" t="s">
        <v>6200</v>
      </c>
      <c r="DR1013" s="16" t="s">
        <v>290</v>
      </c>
    </row>
    <row r="1014" spans="1:122" x14ac:dyDescent="0.35">
      <c r="A1014" s="158" t="s">
        <v>6790</v>
      </c>
      <c r="B1014" s="11">
        <v>14</v>
      </c>
      <c r="C1014" t="s">
        <v>6422</v>
      </c>
      <c r="D1014" t="s">
        <v>301</v>
      </c>
      <c r="E1014" s="21" t="s">
        <v>290</v>
      </c>
      <c r="F1014" s="11">
        <v>14</v>
      </c>
      <c r="G1014" s="12">
        <v>13.25</v>
      </c>
      <c r="H1014" s="11">
        <v>0.375</v>
      </c>
      <c r="I1014" t="s">
        <v>6422</v>
      </c>
      <c r="J1014">
        <v>1</v>
      </c>
      <c r="K1014" s="21" t="s">
        <v>290</v>
      </c>
      <c r="L1014" s="1" t="s">
        <v>301</v>
      </c>
      <c r="M1014" t="s">
        <v>290</v>
      </c>
      <c r="N1014" s="159" t="s">
        <v>290</v>
      </c>
      <c r="P1014" s="18" t="s">
        <v>290</v>
      </c>
      <c r="Q1014" s="18" t="s">
        <v>290</v>
      </c>
      <c r="S1014" t="s">
        <v>290</v>
      </c>
      <c r="T1014" t="s">
        <v>290</v>
      </c>
      <c r="V1014" t="s">
        <v>290</v>
      </c>
      <c r="X1014" s="158" t="s">
        <v>6790</v>
      </c>
      <c r="Y1014" s="11">
        <v>14</v>
      </c>
      <c r="Z1014" t="s">
        <v>6422</v>
      </c>
      <c r="AA1014" t="s">
        <v>301</v>
      </c>
      <c r="AB1014" s="21" t="s">
        <v>290</v>
      </c>
      <c r="AC1014" s="11">
        <v>14</v>
      </c>
      <c r="AD1014" s="12">
        <v>13.25</v>
      </c>
      <c r="AE1014" s="11">
        <v>0.375</v>
      </c>
      <c r="AF1014" t="s">
        <v>6422</v>
      </c>
      <c r="AG1014">
        <v>1</v>
      </c>
      <c r="AH1014" s="21" t="s">
        <v>290</v>
      </c>
      <c r="AI1014" s="1" t="s">
        <v>301</v>
      </c>
      <c r="AJ1014" t="s">
        <v>290</v>
      </c>
      <c r="AK1014" s="159" t="s">
        <v>290</v>
      </c>
      <c r="CO1014" t="s">
        <v>4832</v>
      </c>
      <c r="CP1014">
        <v>8.6300000000000008</v>
      </c>
      <c r="CR1014" t="s">
        <v>6217</v>
      </c>
      <c r="CS1014" s="16" t="s">
        <v>290</v>
      </c>
      <c r="CT1014" s="14">
        <v>150</v>
      </c>
      <c r="CU1014" s="14">
        <v>16</v>
      </c>
      <c r="CV1014" s="11">
        <v>12</v>
      </c>
      <c r="CW1014" s="11" t="s">
        <v>6201</v>
      </c>
      <c r="CX1014" s="103">
        <v>16</v>
      </c>
      <c r="CY1014" s="11">
        <v>18</v>
      </c>
      <c r="CZ1014" s="42">
        <v>1</v>
      </c>
      <c r="DA1014" s="107">
        <v>150</v>
      </c>
      <c r="DB1014" s="18">
        <v>23.5</v>
      </c>
      <c r="DC1014" s="18">
        <v>1.4375</v>
      </c>
      <c r="DD1014" s="18">
        <v>18.5</v>
      </c>
      <c r="DE1014" s="11">
        <v>1</v>
      </c>
      <c r="DF1014" s="11">
        <v>16</v>
      </c>
      <c r="DG1014" s="11">
        <v>1.125</v>
      </c>
      <c r="DH1014" s="11">
        <v>21.25</v>
      </c>
      <c r="DI1014" s="42">
        <v>22.5</v>
      </c>
      <c r="DJ1014" s="11">
        <v>254</v>
      </c>
      <c r="DK1014" s="43" t="s">
        <v>5107</v>
      </c>
      <c r="DL1014" s="90" t="s">
        <v>3796</v>
      </c>
      <c r="DM1014" s="18">
        <v>0</v>
      </c>
      <c r="DN1014" s="18" t="s">
        <v>6202</v>
      </c>
      <c r="DO1014" t="s">
        <v>5108</v>
      </c>
      <c r="DP1014">
        <v>16776960</v>
      </c>
      <c r="DQ1014" t="s">
        <v>6200</v>
      </c>
      <c r="DR1014" s="16" t="s">
        <v>290</v>
      </c>
    </row>
    <row r="1015" spans="1:122" x14ac:dyDescent="0.35">
      <c r="A1015" s="158" t="s">
        <v>1069</v>
      </c>
      <c r="B1015" s="11">
        <v>14</v>
      </c>
      <c r="C1015">
        <v>60</v>
      </c>
      <c r="D1015" t="s">
        <v>301</v>
      </c>
      <c r="E1015" s="21" t="s">
        <v>290</v>
      </c>
      <c r="F1015" s="11">
        <v>14</v>
      </c>
      <c r="G1015" s="13">
        <v>12.811999999999999</v>
      </c>
      <c r="H1015" s="11">
        <v>0.59399999999999997</v>
      </c>
      <c r="I1015" t="s">
        <v>290</v>
      </c>
      <c r="J1015">
        <v>60</v>
      </c>
      <c r="K1015" s="21" t="s">
        <v>290</v>
      </c>
      <c r="L1015" s="1" t="s">
        <v>301</v>
      </c>
      <c r="M1015" t="s">
        <v>290</v>
      </c>
      <c r="N1015" s="159" t="s">
        <v>290</v>
      </c>
      <c r="P1015" s="18" t="s">
        <v>290</v>
      </c>
      <c r="Q1015" s="18" t="s">
        <v>290</v>
      </c>
      <c r="S1015" t="s">
        <v>290</v>
      </c>
      <c r="T1015" t="s">
        <v>290</v>
      </c>
      <c r="V1015" t="s">
        <v>290</v>
      </c>
      <c r="X1015" s="158" t="s">
        <v>1069</v>
      </c>
      <c r="Y1015" s="11">
        <v>14</v>
      </c>
      <c r="Z1015">
        <v>60</v>
      </c>
      <c r="AA1015" t="s">
        <v>301</v>
      </c>
      <c r="AB1015" s="21" t="s">
        <v>290</v>
      </c>
      <c r="AC1015" s="11">
        <v>14</v>
      </c>
      <c r="AD1015" s="13">
        <v>12.811999999999999</v>
      </c>
      <c r="AE1015" s="11">
        <v>0.59399999999999997</v>
      </c>
      <c r="AF1015" t="s">
        <v>290</v>
      </c>
      <c r="AG1015">
        <v>60</v>
      </c>
      <c r="AH1015" s="21" t="s">
        <v>290</v>
      </c>
      <c r="AI1015" s="1" t="s">
        <v>301</v>
      </c>
      <c r="AJ1015" t="s">
        <v>290</v>
      </c>
      <c r="AK1015" s="159" t="s">
        <v>290</v>
      </c>
      <c r="CO1015" t="s">
        <v>4833</v>
      </c>
      <c r="CP1015">
        <v>8.6300000000000008</v>
      </c>
      <c r="CR1015" t="s">
        <v>6218</v>
      </c>
      <c r="CS1015" s="16" t="s">
        <v>290</v>
      </c>
      <c r="CT1015" s="14">
        <v>150</v>
      </c>
      <c r="CU1015" s="14">
        <v>18</v>
      </c>
      <c r="CV1015" s="11">
        <v>12</v>
      </c>
      <c r="CW1015" s="11" t="s">
        <v>6201</v>
      </c>
      <c r="CX1015" s="103">
        <v>18</v>
      </c>
      <c r="CY1015" s="11">
        <v>20</v>
      </c>
      <c r="CZ1015" s="42">
        <v>1</v>
      </c>
      <c r="DA1015" s="107">
        <v>150</v>
      </c>
      <c r="DB1015" s="18">
        <v>25</v>
      </c>
      <c r="DC1015" s="18">
        <v>1.5625</v>
      </c>
      <c r="DD1015" s="18">
        <v>21</v>
      </c>
      <c r="DE1015" s="11">
        <v>1.125</v>
      </c>
      <c r="DF1015" s="11">
        <v>16</v>
      </c>
      <c r="DG1015" s="11">
        <v>1.25</v>
      </c>
      <c r="DH1015" s="11">
        <v>22.75</v>
      </c>
      <c r="DI1015" s="42">
        <v>22.5</v>
      </c>
      <c r="DJ1015" s="11">
        <v>278</v>
      </c>
      <c r="DK1015" s="43" t="s">
        <v>5110</v>
      </c>
      <c r="DL1015" s="90" t="s">
        <v>3796</v>
      </c>
      <c r="DM1015" s="18">
        <v>0</v>
      </c>
      <c r="DN1015" s="18" t="s">
        <v>6202</v>
      </c>
      <c r="DO1015" t="s">
        <v>5111</v>
      </c>
      <c r="DP1015">
        <v>16711935</v>
      </c>
      <c r="DQ1015" t="s">
        <v>6200</v>
      </c>
      <c r="DR1015" s="16" t="s">
        <v>290</v>
      </c>
    </row>
    <row r="1016" spans="1:122" x14ac:dyDescent="0.35">
      <c r="A1016" s="158" t="s">
        <v>1070</v>
      </c>
      <c r="B1016" s="11">
        <v>14</v>
      </c>
      <c r="C1016">
        <v>80</v>
      </c>
      <c r="D1016" t="s">
        <v>301</v>
      </c>
      <c r="E1016" s="21" t="s">
        <v>290</v>
      </c>
      <c r="F1016" s="11">
        <v>14</v>
      </c>
      <c r="G1016" s="13">
        <v>12.5</v>
      </c>
      <c r="H1016" s="11">
        <v>0.75</v>
      </c>
      <c r="I1016" t="s">
        <v>290</v>
      </c>
      <c r="J1016">
        <v>80</v>
      </c>
      <c r="K1016" s="21" t="s">
        <v>290</v>
      </c>
      <c r="L1016" s="1" t="s">
        <v>301</v>
      </c>
      <c r="M1016" t="s">
        <v>290</v>
      </c>
      <c r="N1016" s="159" t="s">
        <v>290</v>
      </c>
      <c r="P1016" s="18" t="s">
        <v>290</v>
      </c>
      <c r="Q1016" s="18" t="s">
        <v>290</v>
      </c>
      <c r="S1016" t="s">
        <v>290</v>
      </c>
      <c r="T1016" t="s">
        <v>290</v>
      </c>
      <c r="V1016" t="s">
        <v>290</v>
      </c>
      <c r="X1016" s="158" t="s">
        <v>1070</v>
      </c>
      <c r="Y1016" s="11">
        <v>14</v>
      </c>
      <c r="Z1016">
        <v>80</v>
      </c>
      <c r="AA1016" t="s">
        <v>301</v>
      </c>
      <c r="AB1016" s="21" t="s">
        <v>290</v>
      </c>
      <c r="AC1016" s="11">
        <v>14</v>
      </c>
      <c r="AD1016" s="13">
        <v>12.5</v>
      </c>
      <c r="AE1016" s="11">
        <v>0.75</v>
      </c>
      <c r="AF1016" t="s">
        <v>290</v>
      </c>
      <c r="AG1016">
        <v>80</v>
      </c>
      <c r="AH1016" s="21" t="s">
        <v>290</v>
      </c>
      <c r="AI1016" s="1" t="s">
        <v>301</v>
      </c>
      <c r="AJ1016" t="s">
        <v>290</v>
      </c>
      <c r="AK1016" s="159" t="s">
        <v>290</v>
      </c>
      <c r="CO1016" t="s">
        <v>4834</v>
      </c>
      <c r="CP1016">
        <v>10.25</v>
      </c>
      <c r="CR1016" t="s">
        <v>6219</v>
      </c>
      <c r="CS1016" s="16" t="s">
        <v>290</v>
      </c>
      <c r="CT1016" s="14">
        <v>150</v>
      </c>
      <c r="CU1016" s="14">
        <v>20</v>
      </c>
      <c r="CV1016" s="11">
        <v>12</v>
      </c>
      <c r="CW1016" s="11" t="s">
        <v>6201</v>
      </c>
      <c r="CX1016" s="103">
        <v>20</v>
      </c>
      <c r="CY1016" s="11">
        <v>22</v>
      </c>
      <c r="CZ1016" s="42">
        <v>1</v>
      </c>
      <c r="DA1016" s="107">
        <v>150</v>
      </c>
      <c r="DB1016" s="18">
        <v>27.5</v>
      </c>
      <c r="DC1016" s="18">
        <v>1.6875</v>
      </c>
      <c r="DD1016" s="18">
        <v>23</v>
      </c>
      <c r="DE1016" s="11">
        <v>1.125</v>
      </c>
      <c r="DF1016" s="11">
        <v>20</v>
      </c>
      <c r="DG1016" s="11">
        <v>1.25</v>
      </c>
      <c r="DH1016" s="11">
        <v>25</v>
      </c>
      <c r="DI1016" s="42">
        <v>18</v>
      </c>
      <c r="DJ1016" s="11">
        <v>324</v>
      </c>
      <c r="DK1016" s="43" t="s">
        <v>5113</v>
      </c>
      <c r="DL1016" s="90" t="s">
        <v>3796</v>
      </c>
      <c r="DM1016" s="18">
        <v>0</v>
      </c>
      <c r="DN1016" s="18" t="s">
        <v>6202</v>
      </c>
      <c r="DO1016" t="s">
        <v>5114</v>
      </c>
      <c r="DP1016">
        <v>16744703</v>
      </c>
      <c r="DQ1016" t="s">
        <v>6200</v>
      </c>
      <c r="DR1016" s="16" t="s">
        <v>290</v>
      </c>
    </row>
    <row r="1017" spans="1:122" x14ac:dyDescent="0.35">
      <c r="A1017" s="158" t="s">
        <v>1071</v>
      </c>
      <c r="B1017" s="11">
        <v>14</v>
      </c>
      <c r="C1017">
        <v>100</v>
      </c>
      <c r="D1017" t="s">
        <v>301</v>
      </c>
      <c r="E1017" s="21" t="s">
        <v>290</v>
      </c>
      <c r="F1017" s="11">
        <v>14</v>
      </c>
      <c r="G1017" s="13">
        <v>12.125999999999999</v>
      </c>
      <c r="H1017" s="11">
        <v>0.93700000000000006</v>
      </c>
      <c r="I1017" t="s">
        <v>290</v>
      </c>
      <c r="J1017">
        <v>100</v>
      </c>
      <c r="K1017" s="21" t="s">
        <v>290</v>
      </c>
      <c r="L1017" s="1" t="s">
        <v>301</v>
      </c>
      <c r="M1017" t="s">
        <v>290</v>
      </c>
      <c r="N1017" s="159" t="s">
        <v>290</v>
      </c>
      <c r="P1017" s="18" t="s">
        <v>290</v>
      </c>
      <c r="Q1017" s="18" t="s">
        <v>290</v>
      </c>
      <c r="S1017" t="s">
        <v>290</v>
      </c>
      <c r="T1017" t="s">
        <v>290</v>
      </c>
      <c r="V1017" t="s">
        <v>290</v>
      </c>
      <c r="X1017" s="158" t="s">
        <v>1071</v>
      </c>
      <c r="Y1017" s="11">
        <v>14</v>
      </c>
      <c r="Z1017">
        <v>100</v>
      </c>
      <c r="AA1017" t="s">
        <v>301</v>
      </c>
      <c r="AB1017" s="21" t="s">
        <v>290</v>
      </c>
      <c r="AC1017" s="11">
        <v>14</v>
      </c>
      <c r="AD1017" s="13">
        <v>12.125999999999999</v>
      </c>
      <c r="AE1017" s="11">
        <v>0.93700000000000006</v>
      </c>
      <c r="AF1017" t="s">
        <v>290</v>
      </c>
      <c r="AG1017">
        <v>100</v>
      </c>
      <c r="AH1017" s="21" t="s">
        <v>290</v>
      </c>
      <c r="AI1017" s="1" t="s">
        <v>301</v>
      </c>
      <c r="AJ1017" t="s">
        <v>290</v>
      </c>
      <c r="AK1017" s="159" t="s">
        <v>290</v>
      </c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51"/>
      <c r="CO1017" t="s">
        <v>4835</v>
      </c>
      <c r="CP1017">
        <v>10.25</v>
      </c>
      <c r="CR1017" t="s">
        <v>6220</v>
      </c>
      <c r="CS1017" s="16" t="s">
        <v>290</v>
      </c>
      <c r="CT1017" s="14">
        <v>150</v>
      </c>
      <c r="CU1017" s="14">
        <v>24</v>
      </c>
      <c r="CV1017" s="11">
        <v>12</v>
      </c>
      <c r="CW1017" s="11" t="s">
        <v>6201</v>
      </c>
      <c r="CX1017" s="103">
        <v>24</v>
      </c>
      <c r="CY1017" s="11">
        <v>26.25</v>
      </c>
      <c r="CZ1017" s="42">
        <v>1.125</v>
      </c>
      <c r="DA1017" s="107">
        <v>150</v>
      </c>
      <c r="DB1017" s="18">
        <v>32</v>
      </c>
      <c r="DC1017" s="18">
        <v>1.875</v>
      </c>
      <c r="DD1017" s="18">
        <v>27.25</v>
      </c>
      <c r="DE1017" s="11">
        <v>1.25</v>
      </c>
      <c r="DF1017" s="11">
        <v>20</v>
      </c>
      <c r="DG1017" s="11">
        <v>1.375</v>
      </c>
      <c r="DH1017" s="11">
        <v>29.5</v>
      </c>
      <c r="DI1017" s="42">
        <v>18</v>
      </c>
      <c r="DJ1017" s="11">
        <v>439</v>
      </c>
      <c r="DK1017" s="43" t="s">
        <v>5116</v>
      </c>
      <c r="DL1017" s="90" t="s">
        <v>3796</v>
      </c>
      <c r="DM1017" s="18">
        <v>0</v>
      </c>
      <c r="DN1017" s="18" t="s">
        <v>6202</v>
      </c>
      <c r="DO1017" t="s">
        <v>5084</v>
      </c>
      <c r="DP1017">
        <v>16777215</v>
      </c>
      <c r="DQ1017" t="s">
        <v>6200</v>
      </c>
      <c r="DR1017" s="16" t="s">
        <v>290</v>
      </c>
    </row>
    <row r="1018" spans="1:122" x14ac:dyDescent="0.35">
      <c r="A1018" s="158" t="s">
        <v>1072</v>
      </c>
      <c r="B1018" s="11">
        <v>14</v>
      </c>
      <c r="C1018">
        <v>120</v>
      </c>
      <c r="D1018" t="s">
        <v>301</v>
      </c>
      <c r="E1018" s="21" t="s">
        <v>290</v>
      </c>
      <c r="F1018" s="11">
        <v>14</v>
      </c>
      <c r="G1018" s="13">
        <v>11.814</v>
      </c>
      <c r="H1018" s="11">
        <v>1.093</v>
      </c>
      <c r="I1018" t="s">
        <v>290</v>
      </c>
      <c r="J1018">
        <v>120</v>
      </c>
      <c r="K1018" s="21" t="s">
        <v>290</v>
      </c>
      <c r="L1018" s="1" t="s">
        <v>301</v>
      </c>
      <c r="M1018" t="s">
        <v>290</v>
      </c>
      <c r="N1018" s="159" t="s">
        <v>290</v>
      </c>
      <c r="P1018" s="18" t="s">
        <v>290</v>
      </c>
      <c r="Q1018" s="18" t="s">
        <v>290</v>
      </c>
      <c r="S1018" t="s">
        <v>290</v>
      </c>
      <c r="T1018" t="s">
        <v>290</v>
      </c>
      <c r="V1018" t="s">
        <v>290</v>
      </c>
      <c r="X1018" s="158" t="s">
        <v>1072</v>
      </c>
      <c r="Y1018" s="11">
        <v>14</v>
      </c>
      <c r="Z1018">
        <v>120</v>
      </c>
      <c r="AA1018" t="s">
        <v>301</v>
      </c>
      <c r="AB1018" s="21" t="s">
        <v>290</v>
      </c>
      <c r="AC1018" s="11">
        <v>14</v>
      </c>
      <c r="AD1018" s="13">
        <v>11.814</v>
      </c>
      <c r="AE1018" s="11">
        <v>1.093</v>
      </c>
      <c r="AF1018" t="s">
        <v>290</v>
      </c>
      <c r="AG1018">
        <v>120</v>
      </c>
      <c r="AH1018" s="21" t="s">
        <v>290</v>
      </c>
      <c r="AI1018" s="1" t="s">
        <v>301</v>
      </c>
      <c r="AJ1018" t="s">
        <v>290</v>
      </c>
      <c r="AK1018" s="159" t="s">
        <v>290</v>
      </c>
      <c r="CC1018" s="4"/>
      <c r="CD1018" s="51"/>
      <c r="CE1018" s="51"/>
      <c r="CF1018" s="51"/>
      <c r="CG1018" s="51"/>
      <c r="CH1018" s="51"/>
      <c r="CI1018" s="51"/>
      <c r="CJ1018" s="51"/>
      <c r="CK1018" s="51"/>
      <c r="CO1018" t="s">
        <v>4836</v>
      </c>
      <c r="CP1018">
        <v>10.25</v>
      </c>
      <c r="CR1018" t="s">
        <v>6221</v>
      </c>
      <c r="CS1018" s="16" t="s">
        <v>290</v>
      </c>
      <c r="CT1018" s="14">
        <v>300</v>
      </c>
      <c r="CU1018" s="14">
        <v>1</v>
      </c>
      <c r="CV1018" s="11">
        <v>9</v>
      </c>
      <c r="CW1018" s="11" t="s">
        <v>6201</v>
      </c>
      <c r="CX1018" s="103">
        <v>1</v>
      </c>
      <c r="CY1018" s="11">
        <v>2.125</v>
      </c>
      <c r="CZ1018" s="42">
        <v>0.5625</v>
      </c>
      <c r="DA1018" s="107">
        <v>300</v>
      </c>
      <c r="DB1018" s="18">
        <v>4.875</v>
      </c>
      <c r="DC1018" s="18">
        <v>0.6875</v>
      </c>
      <c r="DD1018" s="18">
        <v>2</v>
      </c>
      <c r="DE1018" s="11">
        <v>0.625</v>
      </c>
      <c r="DF1018" s="11">
        <v>4</v>
      </c>
      <c r="DG1018" s="11">
        <v>0.75</v>
      </c>
      <c r="DH1018" s="11">
        <v>3.5</v>
      </c>
      <c r="DI1018" s="42">
        <v>90</v>
      </c>
      <c r="DJ1018" s="11">
        <v>10</v>
      </c>
      <c r="DK1018" s="43" t="s">
        <v>5118</v>
      </c>
      <c r="DL1018" s="90" t="s">
        <v>3796</v>
      </c>
      <c r="DM1018" s="18">
        <v>0</v>
      </c>
      <c r="DN1018" s="18" t="s">
        <v>6202</v>
      </c>
      <c r="DO1018" t="s">
        <v>5069</v>
      </c>
      <c r="DP1018">
        <v>65280</v>
      </c>
      <c r="DQ1018" t="s">
        <v>6200</v>
      </c>
      <c r="DR1018" s="16" t="s">
        <v>290</v>
      </c>
    </row>
    <row r="1019" spans="1:122" x14ac:dyDescent="0.35">
      <c r="A1019" s="158" t="s">
        <v>1073</v>
      </c>
      <c r="B1019" s="11">
        <v>14</v>
      </c>
      <c r="C1019">
        <v>140</v>
      </c>
      <c r="D1019" t="s">
        <v>301</v>
      </c>
      <c r="E1019" s="21" t="s">
        <v>290</v>
      </c>
      <c r="F1019" s="11">
        <v>14</v>
      </c>
      <c r="G1019" s="13">
        <v>11.5</v>
      </c>
      <c r="H1019" s="11">
        <v>1.25</v>
      </c>
      <c r="I1019" t="s">
        <v>290</v>
      </c>
      <c r="J1019">
        <v>140</v>
      </c>
      <c r="K1019" s="21" t="s">
        <v>290</v>
      </c>
      <c r="L1019" s="1" t="s">
        <v>301</v>
      </c>
      <c r="M1019" t="s">
        <v>290</v>
      </c>
      <c r="N1019" s="159" t="s">
        <v>290</v>
      </c>
      <c r="P1019" s="18" t="s">
        <v>290</v>
      </c>
      <c r="Q1019" s="18" t="s">
        <v>290</v>
      </c>
      <c r="S1019" t="s">
        <v>290</v>
      </c>
      <c r="T1019" t="s">
        <v>290</v>
      </c>
      <c r="V1019" t="s">
        <v>290</v>
      </c>
      <c r="X1019" s="158" t="s">
        <v>1073</v>
      </c>
      <c r="Y1019" s="11">
        <v>14</v>
      </c>
      <c r="Z1019">
        <v>140</v>
      </c>
      <c r="AA1019" t="s">
        <v>301</v>
      </c>
      <c r="AB1019" s="21" t="s">
        <v>290</v>
      </c>
      <c r="AC1019" s="11">
        <v>14</v>
      </c>
      <c r="AD1019" s="13">
        <v>11.5</v>
      </c>
      <c r="AE1019" s="11">
        <v>1.25</v>
      </c>
      <c r="AF1019" t="s">
        <v>290</v>
      </c>
      <c r="AG1019">
        <v>140</v>
      </c>
      <c r="AH1019" s="21" t="s">
        <v>290</v>
      </c>
      <c r="AI1019" s="1" t="s">
        <v>301</v>
      </c>
      <c r="AJ1019" t="s">
        <v>290</v>
      </c>
      <c r="AK1019" s="159" t="s">
        <v>290</v>
      </c>
      <c r="CO1019" t="s">
        <v>4837</v>
      </c>
      <c r="CP1019">
        <v>10.25</v>
      </c>
      <c r="CR1019" t="s">
        <v>6222</v>
      </c>
      <c r="CS1019" s="16" t="s">
        <v>290</v>
      </c>
      <c r="CT1019" s="14">
        <v>300</v>
      </c>
      <c r="CU1019" s="14">
        <v>1.25</v>
      </c>
      <c r="CV1019" s="11">
        <v>9</v>
      </c>
      <c r="CW1019" s="11" t="s">
        <v>6201</v>
      </c>
      <c r="CX1019" s="103">
        <v>1.25</v>
      </c>
      <c r="CY1019" s="11">
        <v>2.5</v>
      </c>
      <c r="CZ1019" s="42">
        <v>0.625</v>
      </c>
      <c r="DA1019" s="107">
        <v>300</v>
      </c>
      <c r="DB1019" s="18">
        <v>5.25</v>
      </c>
      <c r="DC1019" s="18">
        <v>0.75</v>
      </c>
      <c r="DD1019" s="18">
        <v>2.5</v>
      </c>
      <c r="DE1019" s="11">
        <v>0.625</v>
      </c>
      <c r="DF1019" s="11">
        <v>4</v>
      </c>
      <c r="DG1019" s="11">
        <v>0.75</v>
      </c>
      <c r="DH1019" s="11">
        <v>3.875</v>
      </c>
      <c r="DI1019" s="42">
        <v>90</v>
      </c>
      <c r="DJ1019" s="11">
        <v>14</v>
      </c>
      <c r="DK1019" s="43" t="s">
        <v>5120</v>
      </c>
      <c r="DL1019" s="90" t="s">
        <v>3796</v>
      </c>
      <c r="DM1019" s="18">
        <v>0</v>
      </c>
      <c r="DN1019" s="18" t="s">
        <v>6202</v>
      </c>
      <c r="DO1019" t="s">
        <v>5072</v>
      </c>
      <c r="DP1019">
        <v>12800</v>
      </c>
      <c r="DQ1019" t="s">
        <v>6200</v>
      </c>
      <c r="DR1019" s="16" t="s">
        <v>290</v>
      </c>
    </row>
    <row r="1020" spans="1:122" x14ac:dyDescent="0.35">
      <c r="A1020" s="158" t="s">
        <v>1074</v>
      </c>
      <c r="B1020" s="11">
        <v>14</v>
      </c>
      <c r="C1020" s="11">
        <v>160</v>
      </c>
      <c r="D1020" t="s">
        <v>301</v>
      </c>
      <c r="E1020" s="21" t="s">
        <v>290</v>
      </c>
      <c r="F1020" s="11">
        <v>14</v>
      </c>
      <c r="G1020" s="13">
        <v>11.188000000000001</v>
      </c>
      <c r="H1020" s="11">
        <v>1.4059999999999999</v>
      </c>
      <c r="I1020" t="s">
        <v>290</v>
      </c>
      <c r="J1020" s="11">
        <v>160</v>
      </c>
      <c r="K1020" s="21" t="s">
        <v>290</v>
      </c>
      <c r="L1020" s="1" t="s">
        <v>301</v>
      </c>
      <c r="M1020" t="s">
        <v>290</v>
      </c>
      <c r="N1020" s="159" t="s">
        <v>290</v>
      </c>
      <c r="P1020" s="18" t="s">
        <v>290</v>
      </c>
      <c r="Q1020" s="18" t="s">
        <v>290</v>
      </c>
      <c r="S1020" t="s">
        <v>290</v>
      </c>
      <c r="T1020" t="s">
        <v>290</v>
      </c>
      <c r="V1020" t="s">
        <v>290</v>
      </c>
      <c r="X1020" s="158" t="s">
        <v>1074</v>
      </c>
      <c r="Y1020" s="11">
        <v>14</v>
      </c>
      <c r="Z1020" s="11">
        <v>160</v>
      </c>
      <c r="AA1020" t="s">
        <v>301</v>
      </c>
      <c r="AB1020" s="21" t="s">
        <v>290</v>
      </c>
      <c r="AC1020" s="11">
        <v>14</v>
      </c>
      <c r="AD1020" s="13">
        <v>11.188000000000001</v>
      </c>
      <c r="AE1020" s="11">
        <v>1.4059999999999999</v>
      </c>
      <c r="AF1020" t="s">
        <v>290</v>
      </c>
      <c r="AG1020" s="11">
        <v>160</v>
      </c>
      <c r="AH1020" s="21" t="s">
        <v>290</v>
      </c>
      <c r="AI1020" s="1" t="s">
        <v>301</v>
      </c>
      <c r="AJ1020" t="s">
        <v>290</v>
      </c>
      <c r="AK1020" s="159" t="s">
        <v>290</v>
      </c>
      <c r="CO1020" t="s">
        <v>4838</v>
      </c>
      <c r="CP1020">
        <v>10.25</v>
      </c>
      <c r="CR1020" t="s">
        <v>6223</v>
      </c>
      <c r="CS1020" s="16" t="s">
        <v>143</v>
      </c>
      <c r="CT1020" s="14">
        <v>300</v>
      </c>
      <c r="CU1020" s="14">
        <v>1.5</v>
      </c>
      <c r="CV1020" s="11">
        <v>9</v>
      </c>
      <c r="CW1020" s="11" t="s">
        <v>6201</v>
      </c>
      <c r="CX1020" s="103">
        <v>1.5</v>
      </c>
      <c r="CY1020" s="11">
        <v>2.75</v>
      </c>
      <c r="CZ1020" s="42">
        <v>0.625</v>
      </c>
      <c r="DA1020" s="107">
        <v>300</v>
      </c>
      <c r="DB1020" s="18">
        <v>6.125</v>
      </c>
      <c r="DC1020" s="18">
        <v>0.8125</v>
      </c>
      <c r="DD1020" s="18">
        <v>2.875</v>
      </c>
      <c r="DE1020" s="11">
        <v>0.75</v>
      </c>
      <c r="DF1020" s="11">
        <v>4</v>
      </c>
      <c r="DG1020" s="11">
        <v>0.875</v>
      </c>
      <c r="DH1020" s="11">
        <v>4.5</v>
      </c>
      <c r="DI1020" s="42">
        <v>90</v>
      </c>
      <c r="DJ1020" s="11">
        <v>17</v>
      </c>
      <c r="DK1020" s="43" t="s">
        <v>5122</v>
      </c>
      <c r="DL1020" s="90" t="s">
        <v>3796</v>
      </c>
      <c r="DM1020" s="18">
        <v>0</v>
      </c>
      <c r="DN1020" s="18" t="s">
        <v>6202</v>
      </c>
      <c r="DO1020" t="s">
        <v>5075</v>
      </c>
      <c r="DP1020">
        <v>11861940</v>
      </c>
      <c r="DQ1020" t="s">
        <v>6200</v>
      </c>
      <c r="DR1020" s="16" t="s">
        <v>290</v>
      </c>
    </row>
    <row r="1021" spans="1:122" x14ac:dyDescent="0.35">
      <c r="A1021" s="160" t="s">
        <v>1075</v>
      </c>
      <c r="B1021" s="2">
        <v>14</v>
      </c>
      <c r="C1021" s="2" t="s">
        <v>272</v>
      </c>
      <c r="D1021" s="4" t="s">
        <v>301</v>
      </c>
      <c r="E1021" s="22" t="s">
        <v>290</v>
      </c>
      <c r="F1021" s="2">
        <v>14</v>
      </c>
      <c r="G1021" s="5">
        <v>13</v>
      </c>
      <c r="H1021" s="2">
        <v>0.5</v>
      </c>
      <c r="I1021" s="4" t="s">
        <v>272</v>
      </c>
      <c r="J1021" s="2">
        <v>2</v>
      </c>
      <c r="K1021" s="22" t="s">
        <v>290</v>
      </c>
      <c r="L1021" s="6" t="s">
        <v>301</v>
      </c>
      <c r="M1021" s="4" t="s">
        <v>290</v>
      </c>
      <c r="N1021" s="161" t="s">
        <v>290</v>
      </c>
      <c r="P1021" s="18" t="s">
        <v>290</v>
      </c>
      <c r="Q1021" s="18" t="s">
        <v>290</v>
      </c>
      <c r="S1021" t="s">
        <v>290</v>
      </c>
      <c r="T1021" t="s">
        <v>290</v>
      </c>
      <c r="V1021" t="s">
        <v>290</v>
      </c>
      <c r="X1021" s="160" t="s">
        <v>1075</v>
      </c>
      <c r="Y1021" s="2">
        <v>14</v>
      </c>
      <c r="Z1021" s="2" t="s">
        <v>272</v>
      </c>
      <c r="AA1021" s="4" t="s">
        <v>301</v>
      </c>
      <c r="AB1021" s="22" t="s">
        <v>290</v>
      </c>
      <c r="AC1021" s="2">
        <v>14</v>
      </c>
      <c r="AD1021" s="5">
        <v>13</v>
      </c>
      <c r="AE1021" s="2">
        <v>0.5</v>
      </c>
      <c r="AF1021" s="4" t="s">
        <v>272</v>
      </c>
      <c r="AG1021" s="2">
        <v>2</v>
      </c>
      <c r="AH1021" s="22" t="s">
        <v>290</v>
      </c>
      <c r="AI1021" s="6" t="s">
        <v>301</v>
      </c>
      <c r="AJ1021" s="4" t="s">
        <v>290</v>
      </c>
      <c r="AK1021" s="161" t="s">
        <v>290</v>
      </c>
      <c r="CO1021" t="s">
        <v>4839</v>
      </c>
      <c r="CP1021">
        <v>10.25</v>
      </c>
      <c r="CR1021" t="s">
        <v>6224</v>
      </c>
      <c r="CS1021" s="16" t="s">
        <v>290</v>
      </c>
      <c r="CT1021" s="14">
        <v>300</v>
      </c>
      <c r="CU1021" s="14">
        <v>2</v>
      </c>
      <c r="CV1021" s="11">
        <v>9</v>
      </c>
      <c r="CW1021" s="11" t="s">
        <v>6201</v>
      </c>
      <c r="CX1021" s="103">
        <v>2</v>
      </c>
      <c r="CY1021" s="11">
        <v>3.25</v>
      </c>
      <c r="CZ1021" s="42">
        <v>0.625</v>
      </c>
      <c r="DA1021" s="107">
        <v>300</v>
      </c>
      <c r="DB1021" s="18">
        <v>6.5</v>
      </c>
      <c r="DC1021" s="18">
        <v>0.875</v>
      </c>
      <c r="DD1021" s="18">
        <v>3.625</v>
      </c>
      <c r="DE1021" s="11">
        <v>0.625</v>
      </c>
      <c r="DF1021" s="11">
        <v>8</v>
      </c>
      <c r="DG1021" s="11">
        <v>0.75</v>
      </c>
      <c r="DH1021" s="11">
        <v>5</v>
      </c>
      <c r="DI1021" s="42">
        <v>45</v>
      </c>
      <c r="DJ1021" s="11">
        <v>19</v>
      </c>
      <c r="DK1021" s="43" t="s">
        <v>5124</v>
      </c>
      <c r="DL1021" s="90" t="s">
        <v>3796</v>
      </c>
      <c r="DM1021" s="18">
        <v>0</v>
      </c>
      <c r="DN1021" s="18" t="s">
        <v>6202</v>
      </c>
      <c r="DO1021" t="s">
        <v>5078</v>
      </c>
      <c r="DP1021">
        <v>1262987</v>
      </c>
      <c r="DQ1021" t="s">
        <v>6200</v>
      </c>
      <c r="DR1021" s="16" t="s">
        <v>290</v>
      </c>
    </row>
    <row r="1022" spans="1:122" x14ac:dyDescent="0.35">
      <c r="A1022" s="156" t="s">
        <v>1076</v>
      </c>
      <c r="B1022" s="11">
        <v>16</v>
      </c>
      <c r="C1022" s="11">
        <v>10</v>
      </c>
      <c r="D1022" t="s">
        <v>301</v>
      </c>
      <c r="E1022" s="21" t="s">
        <v>290</v>
      </c>
      <c r="F1022" s="11">
        <v>16</v>
      </c>
      <c r="G1022" s="13">
        <v>15.5</v>
      </c>
      <c r="H1022" s="11">
        <v>0.25</v>
      </c>
      <c r="I1022" t="s">
        <v>290</v>
      </c>
      <c r="J1022" s="11">
        <v>10</v>
      </c>
      <c r="K1022" s="21" t="s">
        <v>290</v>
      </c>
      <c r="L1022" s="11" t="s">
        <v>301</v>
      </c>
      <c r="M1022" t="s">
        <v>290</v>
      </c>
      <c r="N1022" s="159" t="s">
        <v>290</v>
      </c>
      <c r="P1022" s="18" t="s">
        <v>290</v>
      </c>
      <c r="Q1022" s="18" t="s">
        <v>290</v>
      </c>
      <c r="S1022" t="s">
        <v>290</v>
      </c>
      <c r="T1022" t="s">
        <v>290</v>
      </c>
      <c r="V1022" t="s">
        <v>290</v>
      </c>
      <c r="X1022" s="156" t="s">
        <v>1076</v>
      </c>
      <c r="Y1022" s="11">
        <v>16</v>
      </c>
      <c r="Z1022" s="11">
        <v>10</v>
      </c>
      <c r="AA1022" t="s">
        <v>301</v>
      </c>
      <c r="AB1022" s="21" t="s">
        <v>290</v>
      </c>
      <c r="AC1022" s="11">
        <v>16</v>
      </c>
      <c r="AD1022" s="13">
        <v>15.5</v>
      </c>
      <c r="AE1022" s="11">
        <v>0.25</v>
      </c>
      <c r="AF1022" t="s">
        <v>290</v>
      </c>
      <c r="AG1022" s="11">
        <v>10</v>
      </c>
      <c r="AH1022" s="21" t="s">
        <v>290</v>
      </c>
      <c r="AI1022" s="11" t="s">
        <v>301</v>
      </c>
      <c r="AJ1022" t="s">
        <v>290</v>
      </c>
      <c r="AK1022" s="159" t="s">
        <v>290</v>
      </c>
      <c r="CO1022" t="s">
        <v>4840</v>
      </c>
      <c r="CP1022">
        <v>10.25</v>
      </c>
      <c r="CR1022" t="s">
        <v>6225</v>
      </c>
      <c r="CS1022" s="16" t="s">
        <v>290</v>
      </c>
      <c r="CT1022" s="14">
        <v>300</v>
      </c>
      <c r="CU1022" s="14">
        <v>2.5</v>
      </c>
      <c r="CV1022" s="11">
        <v>9</v>
      </c>
      <c r="CW1022" s="11" t="s">
        <v>6201</v>
      </c>
      <c r="CX1022" s="103">
        <v>2.5</v>
      </c>
      <c r="CY1022" s="11">
        <v>3.9375</v>
      </c>
      <c r="CZ1022" s="42">
        <v>0.71875</v>
      </c>
      <c r="DA1022" s="107">
        <v>300</v>
      </c>
      <c r="DB1022" s="18">
        <v>7.5</v>
      </c>
      <c r="DC1022" s="18">
        <v>1</v>
      </c>
      <c r="DD1022" s="18">
        <v>4.125</v>
      </c>
      <c r="DE1022" s="11">
        <v>0.75</v>
      </c>
      <c r="DF1022" s="11">
        <v>8</v>
      </c>
      <c r="DG1022" s="11">
        <v>0.875</v>
      </c>
      <c r="DH1022" s="11">
        <v>5.875</v>
      </c>
      <c r="DI1022" s="42">
        <v>45</v>
      </c>
      <c r="DJ1022" s="11">
        <v>28</v>
      </c>
      <c r="DK1022" s="43" t="s">
        <v>5126</v>
      </c>
      <c r="DL1022" s="90" t="s">
        <v>3796</v>
      </c>
      <c r="DM1022" s="18">
        <v>0</v>
      </c>
      <c r="DN1022" s="18" t="s">
        <v>6202</v>
      </c>
      <c r="DO1022" t="s">
        <v>5081</v>
      </c>
      <c r="DP1022">
        <v>7448044</v>
      </c>
      <c r="DQ1022" t="s">
        <v>6200</v>
      </c>
      <c r="DR1022" s="16" t="s">
        <v>290</v>
      </c>
    </row>
    <row r="1023" spans="1:122" x14ac:dyDescent="0.35">
      <c r="A1023" s="158" t="s">
        <v>1077</v>
      </c>
      <c r="B1023" s="11">
        <v>16</v>
      </c>
      <c r="C1023" s="11">
        <v>20</v>
      </c>
      <c r="D1023" t="s">
        <v>301</v>
      </c>
      <c r="E1023" s="21" t="s">
        <v>290</v>
      </c>
      <c r="F1023" s="11">
        <v>16</v>
      </c>
      <c r="G1023" s="13">
        <v>15.375999999999999</v>
      </c>
      <c r="H1023" s="11">
        <v>0.312</v>
      </c>
      <c r="I1023" t="s">
        <v>290</v>
      </c>
      <c r="J1023" s="11">
        <v>20</v>
      </c>
      <c r="K1023" s="21" t="s">
        <v>290</v>
      </c>
      <c r="L1023" s="1" t="s">
        <v>301</v>
      </c>
      <c r="M1023" t="s">
        <v>290</v>
      </c>
      <c r="N1023" s="159" t="s">
        <v>290</v>
      </c>
      <c r="P1023" s="18" t="s">
        <v>290</v>
      </c>
      <c r="Q1023" s="18" t="s">
        <v>290</v>
      </c>
      <c r="S1023" t="s">
        <v>290</v>
      </c>
      <c r="T1023" t="s">
        <v>290</v>
      </c>
      <c r="V1023" t="s">
        <v>290</v>
      </c>
      <c r="X1023" s="158" t="s">
        <v>1077</v>
      </c>
      <c r="Y1023" s="11">
        <v>16</v>
      </c>
      <c r="Z1023" s="11">
        <v>20</v>
      </c>
      <c r="AA1023" t="s">
        <v>301</v>
      </c>
      <c r="AB1023" s="21" t="s">
        <v>290</v>
      </c>
      <c r="AC1023" s="11">
        <v>16</v>
      </c>
      <c r="AD1023" s="13">
        <v>15.375999999999999</v>
      </c>
      <c r="AE1023" s="11">
        <v>0.312</v>
      </c>
      <c r="AF1023" t="s">
        <v>290</v>
      </c>
      <c r="AG1023" s="11">
        <v>20</v>
      </c>
      <c r="AH1023" s="21" t="s">
        <v>290</v>
      </c>
      <c r="AI1023" s="1" t="s">
        <v>301</v>
      </c>
      <c r="AJ1023" t="s">
        <v>290</v>
      </c>
      <c r="AK1023" s="159" t="s">
        <v>290</v>
      </c>
      <c r="CO1023" t="s">
        <v>4841</v>
      </c>
      <c r="CP1023">
        <v>10.25</v>
      </c>
      <c r="CR1023" t="s">
        <v>6226</v>
      </c>
      <c r="CS1023" s="16" t="s">
        <v>290</v>
      </c>
      <c r="CT1023" s="14">
        <v>300</v>
      </c>
      <c r="CU1023" s="14">
        <v>3</v>
      </c>
      <c r="CV1023" s="11">
        <v>9</v>
      </c>
      <c r="CW1023" s="11" t="s">
        <v>6201</v>
      </c>
      <c r="CX1023" s="103">
        <v>3</v>
      </c>
      <c r="CY1023" s="11">
        <v>4.625</v>
      </c>
      <c r="CZ1023" s="42">
        <v>0.8125</v>
      </c>
      <c r="DA1023" s="107">
        <v>300</v>
      </c>
      <c r="DB1023" s="18">
        <v>8.25</v>
      </c>
      <c r="DC1023" s="14">
        <v>1.125</v>
      </c>
      <c r="DD1023" s="18">
        <v>5</v>
      </c>
      <c r="DE1023" s="11">
        <v>0.75</v>
      </c>
      <c r="DF1023" s="11">
        <v>8</v>
      </c>
      <c r="DG1023" s="11">
        <v>0.875</v>
      </c>
      <c r="DH1023" s="11">
        <v>6.625</v>
      </c>
      <c r="DI1023" s="42">
        <v>45</v>
      </c>
      <c r="DJ1023" s="11">
        <v>36</v>
      </c>
      <c r="DK1023" s="43" t="s">
        <v>5128</v>
      </c>
      <c r="DL1023" s="90" t="s">
        <v>3796</v>
      </c>
      <c r="DM1023" s="18">
        <v>0</v>
      </c>
      <c r="DN1023" s="18" t="s">
        <v>6202</v>
      </c>
      <c r="DO1023" t="s">
        <v>5084</v>
      </c>
      <c r="DP1023">
        <v>16777215</v>
      </c>
      <c r="DQ1023" t="s">
        <v>6200</v>
      </c>
      <c r="DR1023" s="16" t="s">
        <v>290</v>
      </c>
    </row>
    <row r="1024" spans="1:122" x14ac:dyDescent="0.35">
      <c r="A1024" s="158" t="s">
        <v>1078</v>
      </c>
      <c r="B1024" s="11">
        <v>16</v>
      </c>
      <c r="C1024">
        <v>30</v>
      </c>
      <c r="D1024" t="s">
        <v>301</v>
      </c>
      <c r="E1024" s="21" t="s">
        <v>290</v>
      </c>
      <c r="F1024" s="11">
        <v>16</v>
      </c>
      <c r="G1024" s="13">
        <v>15.25</v>
      </c>
      <c r="H1024" s="11">
        <v>0.375</v>
      </c>
      <c r="I1024" t="s">
        <v>290</v>
      </c>
      <c r="J1024">
        <v>30</v>
      </c>
      <c r="K1024" s="21" t="s">
        <v>290</v>
      </c>
      <c r="L1024" s="1" t="s">
        <v>301</v>
      </c>
      <c r="M1024" t="s">
        <v>290</v>
      </c>
      <c r="N1024" s="159" t="s">
        <v>290</v>
      </c>
      <c r="P1024" s="18" t="s">
        <v>290</v>
      </c>
      <c r="Q1024" s="18" t="s">
        <v>290</v>
      </c>
      <c r="S1024" t="s">
        <v>290</v>
      </c>
      <c r="T1024" t="s">
        <v>290</v>
      </c>
      <c r="V1024" t="s">
        <v>290</v>
      </c>
      <c r="X1024" s="158" t="s">
        <v>1078</v>
      </c>
      <c r="Y1024" s="11">
        <v>16</v>
      </c>
      <c r="Z1024">
        <v>30</v>
      </c>
      <c r="AA1024" t="s">
        <v>301</v>
      </c>
      <c r="AB1024" s="21" t="s">
        <v>290</v>
      </c>
      <c r="AC1024" s="11">
        <v>16</v>
      </c>
      <c r="AD1024" s="13">
        <v>15.25</v>
      </c>
      <c r="AE1024" s="11">
        <v>0.375</v>
      </c>
      <c r="AF1024" t="s">
        <v>290</v>
      </c>
      <c r="AG1024">
        <v>30</v>
      </c>
      <c r="AH1024" s="21" t="s">
        <v>290</v>
      </c>
      <c r="AI1024" s="1" t="s">
        <v>301</v>
      </c>
      <c r="AJ1024" t="s">
        <v>290</v>
      </c>
      <c r="AK1024" s="159" t="s">
        <v>290</v>
      </c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51"/>
      <c r="CO1024" t="s">
        <v>4842</v>
      </c>
      <c r="CP1024">
        <v>10.25</v>
      </c>
      <c r="CR1024" t="s">
        <v>6227</v>
      </c>
      <c r="CS1024" s="16" t="s">
        <v>290</v>
      </c>
      <c r="CT1024" s="14">
        <v>300</v>
      </c>
      <c r="CU1024" s="14">
        <v>3.5</v>
      </c>
      <c r="CV1024" s="11">
        <v>9</v>
      </c>
      <c r="CW1024" s="11" t="s">
        <v>6201</v>
      </c>
      <c r="CX1024" s="103">
        <v>3.5</v>
      </c>
      <c r="CY1024" s="11">
        <v>5.25</v>
      </c>
      <c r="CZ1024" s="42">
        <v>0.875</v>
      </c>
      <c r="DA1024" s="107">
        <v>300</v>
      </c>
      <c r="DB1024" s="18">
        <v>9</v>
      </c>
      <c r="DC1024" s="18">
        <v>1.1875</v>
      </c>
      <c r="DD1024" s="18">
        <v>5.5</v>
      </c>
      <c r="DE1024" s="11">
        <v>0.75</v>
      </c>
      <c r="DF1024" s="11">
        <v>8</v>
      </c>
      <c r="DG1024" s="11">
        <v>0.875</v>
      </c>
      <c r="DH1024" s="11">
        <v>7.25</v>
      </c>
      <c r="DI1024" s="42">
        <v>45</v>
      </c>
      <c r="DJ1024" s="11">
        <v>45</v>
      </c>
      <c r="DK1024" s="43" t="s">
        <v>5130</v>
      </c>
      <c r="DL1024" s="90" t="s">
        <v>3796</v>
      </c>
      <c r="DM1024" s="18">
        <v>0</v>
      </c>
      <c r="DN1024" s="18" t="s">
        <v>6202</v>
      </c>
      <c r="DO1024" t="s">
        <v>5087</v>
      </c>
      <c r="DP1024">
        <v>12632256</v>
      </c>
      <c r="DQ1024" t="s">
        <v>6200</v>
      </c>
      <c r="DR1024" s="16" t="s">
        <v>290</v>
      </c>
    </row>
    <row r="1025" spans="1:122" x14ac:dyDescent="0.35">
      <c r="A1025" s="158" t="s">
        <v>1079</v>
      </c>
      <c r="B1025" s="11">
        <v>16</v>
      </c>
      <c r="C1025">
        <v>40</v>
      </c>
      <c r="D1025" t="s">
        <v>301</v>
      </c>
      <c r="E1025" s="21" t="s">
        <v>290</v>
      </c>
      <c r="F1025" s="11">
        <v>16</v>
      </c>
      <c r="G1025" s="13">
        <v>15</v>
      </c>
      <c r="H1025" s="11">
        <v>0.5</v>
      </c>
      <c r="I1025" t="s">
        <v>290</v>
      </c>
      <c r="J1025">
        <v>40</v>
      </c>
      <c r="K1025" s="21" t="s">
        <v>290</v>
      </c>
      <c r="L1025" s="1" t="s">
        <v>301</v>
      </c>
      <c r="M1025" t="s">
        <v>290</v>
      </c>
      <c r="N1025" s="159" t="s">
        <v>290</v>
      </c>
      <c r="P1025" s="18" t="s">
        <v>290</v>
      </c>
      <c r="Q1025" s="18" t="s">
        <v>290</v>
      </c>
      <c r="S1025" t="s">
        <v>290</v>
      </c>
      <c r="T1025" t="s">
        <v>290</v>
      </c>
      <c r="V1025" t="s">
        <v>290</v>
      </c>
      <c r="X1025" s="158" t="s">
        <v>1079</v>
      </c>
      <c r="Y1025" s="11">
        <v>16</v>
      </c>
      <c r="Z1025">
        <v>40</v>
      </c>
      <c r="AA1025" t="s">
        <v>301</v>
      </c>
      <c r="AB1025" s="21" t="s">
        <v>290</v>
      </c>
      <c r="AC1025" s="11">
        <v>16</v>
      </c>
      <c r="AD1025" s="13">
        <v>15</v>
      </c>
      <c r="AE1025" s="11">
        <v>0.5</v>
      </c>
      <c r="AF1025" t="s">
        <v>290</v>
      </c>
      <c r="AG1025">
        <v>40</v>
      </c>
      <c r="AH1025" s="21" t="s">
        <v>290</v>
      </c>
      <c r="AI1025" s="1" t="s">
        <v>301</v>
      </c>
      <c r="AJ1025" t="s">
        <v>290</v>
      </c>
      <c r="AK1025" s="159" t="s">
        <v>290</v>
      </c>
      <c r="CC1025" s="4"/>
      <c r="CD1025" s="51"/>
      <c r="CE1025" s="51"/>
      <c r="CF1025" s="51"/>
      <c r="CG1025" s="51"/>
      <c r="CH1025" s="51"/>
      <c r="CI1025" s="51"/>
      <c r="CJ1025" s="51"/>
      <c r="CK1025" s="51"/>
      <c r="CO1025" t="s">
        <v>4843</v>
      </c>
      <c r="CP1025">
        <v>10.25</v>
      </c>
      <c r="CR1025" t="s">
        <v>6228</v>
      </c>
      <c r="CS1025" s="16" t="s">
        <v>290</v>
      </c>
      <c r="CT1025" s="14">
        <v>300</v>
      </c>
      <c r="CU1025" s="14">
        <v>4</v>
      </c>
      <c r="CV1025" s="11">
        <v>12</v>
      </c>
      <c r="CW1025" s="11" t="s">
        <v>6201</v>
      </c>
      <c r="CX1025" s="103">
        <v>4</v>
      </c>
      <c r="CY1025" s="11">
        <v>5.75</v>
      </c>
      <c r="CZ1025" s="42">
        <v>0.875</v>
      </c>
      <c r="DA1025" s="107">
        <v>300</v>
      </c>
      <c r="DB1025" s="18">
        <v>10</v>
      </c>
      <c r="DC1025" s="18">
        <v>1.25</v>
      </c>
      <c r="DD1025" s="18">
        <v>6.1875</v>
      </c>
      <c r="DE1025" s="11">
        <v>0.75</v>
      </c>
      <c r="DF1025" s="11">
        <v>8</v>
      </c>
      <c r="DG1025" s="11">
        <v>0.875</v>
      </c>
      <c r="DH1025" s="11">
        <v>7.875</v>
      </c>
      <c r="DI1025" s="42">
        <v>45</v>
      </c>
      <c r="DJ1025" s="11">
        <v>54</v>
      </c>
      <c r="DK1025" s="43" t="s">
        <v>5132</v>
      </c>
      <c r="DL1025" s="90" t="s">
        <v>3796</v>
      </c>
      <c r="DM1025" s="18">
        <v>0</v>
      </c>
      <c r="DN1025" s="18" t="s">
        <v>6202</v>
      </c>
      <c r="DO1025" t="s">
        <v>5090</v>
      </c>
      <c r="DP1025">
        <v>255</v>
      </c>
      <c r="DQ1025" t="s">
        <v>6200</v>
      </c>
      <c r="DR1025" s="16" t="s">
        <v>290</v>
      </c>
    </row>
    <row r="1026" spans="1:122" x14ac:dyDescent="0.35">
      <c r="A1026" s="158" t="s">
        <v>6791</v>
      </c>
      <c r="B1026" s="11">
        <v>16</v>
      </c>
      <c r="C1026" t="s">
        <v>6422</v>
      </c>
      <c r="D1026" t="s">
        <v>301</v>
      </c>
      <c r="E1026" s="21" t="s">
        <v>290</v>
      </c>
      <c r="F1026" s="11">
        <v>16</v>
      </c>
      <c r="G1026" s="12">
        <v>15.25</v>
      </c>
      <c r="H1026" s="11">
        <v>0.375</v>
      </c>
      <c r="I1026" t="s">
        <v>6422</v>
      </c>
      <c r="J1026">
        <v>1</v>
      </c>
      <c r="K1026" s="21" t="s">
        <v>290</v>
      </c>
      <c r="L1026" s="1" t="s">
        <v>301</v>
      </c>
      <c r="M1026" t="s">
        <v>290</v>
      </c>
      <c r="N1026" s="159" t="s">
        <v>290</v>
      </c>
      <c r="P1026" s="18" t="s">
        <v>290</v>
      </c>
      <c r="Q1026" s="18" t="s">
        <v>290</v>
      </c>
      <c r="S1026" t="s">
        <v>290</v>
      </c>
      <c r="T1026" t="s">
        <v>290</v>
      </c>
      <c r="V1026" t="s">
        <v>290</v>
      </c>
      <c r="X1026" s="158" t="s">
        <v>6791</v>
      </c>
      <c r="Y1026" s="11">
        <v>16</v>
      </c>
      <c r="Z1026" t="s">
        <v>6422</v>
      </c>
      <c r="AA1026" t="s">
        <v>301</v>
      </c>
      <c r="AB1026" s="21" t="s">
        <v>290</v>
      </c>
      <c r="AC1026" s="11">
        <v>16</v>
      </c>
      <c r="AD1026" s="12">
        <v>15.25</v>
      </c>
      <c r="AE1026" s="11">
        <v>0.375</v>
      </c>
      <c r="AF1026" t="s">
        <v>6422</v>
      </c>
      <c r="AG1026">
        <v>1</v>
      </c>
      <c r="AH1026" s="21" t="s">
        <v>290</v>
      </c>
      <c r="AI1026" s="1" t="s">
        <v>301</v>
      </c>
      <c r="AJ1026" t="s">
        <v>290</v>
      </c>
      <c r="AK1026" s="159" t="s">
        <v>290</v>
      </c>
      <c r="CO1026" t="s">
        <v>4844</v>
      </c>
      <c r="CP1026">
        <v>10.25</v>
      </c>
      <c r="CR1026" t="s">
        <v>6229</v>
      </c>
      <c r="CS1026" s="16" t="s">
        <v>290</v>
      </c>
      <c r="CT1026" s="14">
        <v>300</v>
      </c>
      <c r="CU1026" s="14">
        <v>5</v>
      </c>
      <c r="CV1026" s="11">
        <v>12</v>
      </c>
      <c r="CW1026" s="11" t="s">
        <v>6201</v>
      </c>
      <c r="CX1026" s="103">
        <v>5</v>
      </c>
      <c r="CY1026" s="11">
        <v>7</v>
      </c>
      <c r="CZ1026" s="42">
        <v>1</v>
      </c>
      <c r="DA1026" s="107">
        <v>300</v>
      </c>
      <c r="DB1026" s="18">
        <v>11</v>
      </c>
      <c r="DC1026" s="18">
        <v>1.375</v>
      </c>
      <c r="DD1026" s="18">
        <v>7.3125</v>
      </c>
      <c r="DE1026" s="11">
        <v>0.75</v>
      </c>
      <c r="DF1026" s="11">
        <v>8</v>
      </c>
      <c r="DG1026" s="11">
        <v>0.875</v>
      </c>
      <c r="DH1026" s="11">
        <v>9.25</v>
      </c>
      <c r="DI1026" s="42">
        <v>45</v>
      </c>
      <c r="DJ1026" s="11">
        <v>86</v>
      </c>
      <c r="DK1026" s="43" t="s">
        <v>5134</v>
      </c>
      <c r="DL1026" s="90" t="s">
        <v>3796</v>
      </c>
      <c r="DM1026" s="18">
        <v>0</v>
      </c>
      <c r="DN1026" s="18" t="s">
        <v>6202</v>
      </c>
      <c r="DO1026" t="s">
        <v>5093</v>
      </c>
      <c r="DP1026">
        <v>33023</v>
      </c>
      <c r="DQ1026" t="s">
        <v>6200</v>
      </c>
      <c r="DR1026" s="16" t="s">
        <v>290</v>
      </c>
    </row>
    <row r="1027" spans="1:122" x14ac:dyDescent="0.35">
      <c r="A1027" s="158" t="s">
        <v>1080</v>
      </c>
      <c r="B1027" s="11">
        <v>16</v>
      </c>
      <c r="C1027">
        <v>60</v>
      </c>
      <c r="D1027" t="s">
        <v>301</v>
      </c>
      <c r="E1027" s="21" t="s">
        <v>290</v>
      </c>
      <c r="F1027" s="11">
        <v>16</v>
      </c>
      <c r="G1027" s="13">
        <v>14.688000000000001</v>
      </c>
      <c r="H1027" s="11">
        <v>0.65600000000000003</v>
      </c>
      <c r="I1027" t="s">
        <v>290</v>
      </c>
      <c r="J1027">
        <v>60</v>
      </c>
      <c r="K1027" s="21" t="s">
        <v>290</v>
      </c>
      <c r="L1027" s="1" t="s">
        <v>301</v>
      </c>
      <c r="M1027" t="s">
        <v>290</v>
      </c>
      <c r="N1027" s="159" t="s">
        <v>290</v>
      </c>
      <c r="P1027" s="18" t="s">
        <v>290</v>
      </c>
      <c r="Q1027" s="18" t="s">
        <v>290</v>
      </c>
      <c r="S1027" t="s">
        <v>290</v>
      </c>
      <c r="T1027" t="s">
        <v>290</v>
      </c>
      <c r="V1027" t="s">
        <v>290</v>
      </c>
      <c r="X1027" s="158" t="s">
        <v>1080</v>
      </c>
      <c r="Y1027" s="11">
        <v>16</v>
      </c>
      <c r="Z1027">
        <v>60</v>
      </c>
      <c r="AA1027" t="s">
        <v>301</v>
      </c>
      <c r="AB1027" s="21" t="s">
        <v>290</v>
      </c>
      <c r="AC1027" s="11">
        <v>16</v>
      </c>
      <c r="AD1027" s="13">
        <v>14.688000000000001</v>
      </c>
      <c r="AE1027" s="11">
        <v>0.65600000000000003</v>
      </c>
      <c r="AF1027" t="s">
        <v>290</v>
      </c>
      <c r="AG1027">
        <v>60</v>
      </c>
      <c r="AH1027" s="21" t="s">
        <v>290</v>
      </c>
      <c r="AI1027" s="1" t="s">
        <v>301</v>
      </c>
      <c r="AJ1027" t="s">
        <v>290</v>
      </c>
      <c r="AK1027" s="159" t="s">
        <v>290</v>
      </c>
      <c r="CO1027" t="s">
        <v>4845</v>
      </c>
      <c r="CP1027">
        <v>10.25</v>
      </c>
      <c r="CR1027" t="s">
        <v>6230</v>
      </c>
      <c r="CS1027" s="16" t="s">
        <v>153</v>
      </c>
      <c r="CT1027" s="14">
        <v>300</v>
      </c>
      <c r="CU1027" s="14">
        <v>6</v>
      </c>
      <c r="CV1027" s="11">
        <v>12</v>
      </c>
      <c r="CW1027" s="11" t="s">
        <v>6201</v>
      </c>
      <c r="CX1027" s="103">
        <v>6</v>
      </c>
      <c r="CY1027" s="11">
        <v>8.125</v>
      </c>
      <c r="CZ1027" s="42">
        <v>1.0625</v>
      </c>
      <c r="DA1027" s="107">
        <v>300</v>
      </c>
      <c r="DB1027" s="18">
        <v>12.5</v>
      </c>
      <c r="DC1027" s="18">
        <v>1.4375</v>
      </c>
      <c r="DD1027" s="18">
        <v>8.5</v>
      </c>
      <c r="DE1027" s="11">
        <v>0.75</v>
      </c>
      <c r="DF1027" s="11">
        <v>12</v>
      </c>
      <c r="DG1027" s="11">
        <v>0.875</v>
      </c>
      <c r="DH1027" s="11">
        <v>10.625</v>
      </c>
      <c r="DI1027" s="42">
        <v>30</v>
      </c>
      <c r="DJ1027" s="11">
        <v>108</v>
      </c>
      <c r="DK1027" s="43" t="s">
        <v>5136</v>
      </c>
      <c r="DL1027" s="90" t="s">
        <v>3796</v>
      </c>
      <c r="DM1027" s="18">
        <v>0</v>
      </c>
      <c r="DN1027" s="18" t="s">
        <v>6202</v>
      </c>
      <c r="DO1027" t="s">
        <v>5078</v>
      </c>
      <c r="DP1027">
        <v>1262987</v>
      </c>
      <c r="DQ1027" t="s">
        <v>6200</v>
      </c>
      <c r="DR1027" s="16" t="s">
        <v>290</v>
      </c>
    </row>
    <row r="1028" spans="1:122" x14ac:dyDescent="0.35">
      <c r="A1028" s="158" t="s">
        <v>1081</v>
      </c>
      <c r="B1028" s="11">
        <v>16</v>
      </c>
      <c r="C1028">
        <v>80</v>
      </c>
      <c r="D1028" t="s">
        <v>301</v>
      </c>
      <c r="E1028" s="21" t="s">
        <v>290</v>
      </c>
      <c r="F1028" s="11">
        <v>16</v>
      </c>
      <c r="G1028" s="13">
        <v>14.314</v>
      </c>
      <c r="H1028" s="11">
        <v>0.84299999999999997</v>
      </c>
      <c r="I1028" t="s">
        <v>290</v>
      </c>
      <c r="J1028">
        <v>80</v>
      </c>
      <c r="K1028" s="21" t="s">
        <v>290</v>
      </c>
      <c r="L1028" s="1" t="s">
        <v>301</v>
      </c>
      <c r="M1028" t="s">
        <v>290</v>
      </c>
      <c r="N1028" s="159" t="s">
        <v>290</v>
      </c>
      <c r="P1028" s="18" t="s">
        <v>290</v>
      </c>
      <c r="Q1028" s="18" t="s">
        <v>290</v>
      </c>
      <c r="S1028" t="s">
        <v>290</v>
      </c>
      <c r="T1028" t="s">
        <v>290</v>
      </c>
      <c r="V1028" t="s">
        <v>290</v>
      </c>
      <c r="X1028" s="158" t="s">
        <v>1081</v>
      </c>
      <c r="Y1028" s="11">
        <v>16</v>
      </c>
      <c r="Z1028">
        <v>80</v>
      </c>
      <c r="AA1028" t="s">
        <v>301</v>
      </c>
      <c r="AB1028" s="21" t="s">
        <v>290</v>
      </c>
      <c r="AC1028" s="11">
        <v>16</v>
      </c>
      <c r="AD1028" s="13">
        <v>14.314</v>
      </c>
      <c r="AE1028" s="11">
        <v>0.84299999999999997</v>
      </c>
      <c r="AF1028" t="s">
        <v>290</v>
      </c>
      <c r="AG1028">
        <v>80</v>
      </c>
      <c r="AH1028" s="21" t="s">
        <v>290</v>
      </c>
      <c r="AI1028" s="1" t="s">
        <v>301</v>
      </c>
      <c r="AJ1028" t="s">
        <v>290</v>
      </c>
      <c r="AK1028" s="159" t="s">
        <v>290</v>
      </c>
      <c r="CO1028" t="s">
        <v>4846</v>
      </c>
      <c r="CP1028">
        <v>10.25</v>
      </c>
      <c r="CR1028" t="s">
        <v>6231</v>
      </c>
      <c r="CS1028" s="16" t="s">
        <v>157</v>
      </c>
      <c r="CT1028" s="14">
        <v>300</v>
      </c>
      <c r="CU1028" s="14">
        <v>8</v>
      </c>
      <c r="CV1028" s="11">
        <v>12</v>
      </c>
      <c r="CW1028" s="11" t="s">
        <v>6201</v>
      </c>
      <c r="CX1028" s="103">
        <v>8</v>
      </c>
      <c r="CY1028" s="11">
        <v>10.25</v>
      </c>
      <c r="CZ1028" s="42">
        <v>1.125</v>
      </c>
      <c r="DA1028" s="107">
        <v>300</v>
      </c>
      <c r="DB1028" s="18">
        <v>15</v>
      </c>
      <c r="DC1028" s="18">
        <v>1.625</v>
      </c>
      <c r="DD1028" s="18">
        <v>10.625</v>
      </c>
      <c r="DE1028" s="11">
        <v>0.875</v>
      </c>
      <c r="DF1028" s="11">
        <v>12</v>
      </c>
      <c r="DG1028" s="11">
        <v>1</v>
      </c>
      <c r="DH1028" s="11">
        <v>13</v>
      </c>
      <c r="DI1028" s="42">
        <v>30</v>
      </c>
      <c r="DJ1028" s="11">
        <v>150</v>
      </c>
      <c r="DK1028" s="43" t="s">
        <v>5138</v>
      </c>
      <c r="DL1028" s="90" t="s">
        <v>3796</v>
      </c>
      <c r="DM1028" s="18">
        <v>0</v>
      </c>
      <c r="DN1028" s="18" t="s">
        <v>6202</v>
      </c>
      <c r="DO1028" t="s">
        <v>5098</v>
      </c>
      <c r="DP1028">
        <v>65535</v>
      </c>
      <c r="DQ1028" t="s">
        <v>6200</v>
      </c>
      <c r="DR1028" s="16" t="s">
        <v>290</v>
      </c>
    </row>
    <row r="1029" spans="1:122" x14ac:dyDescent="0.35">
      <c r="A1029" s="158" t="s">
        <v>1082</v>
      </c>
      <c r="B1029" s="11">
        <v>16</v>
      </c>
      <c r="C1029">
        <v>100</v>
      </c>
      <c r="D1029" t="s">
        <v>301</v>
      </c>
      <c r="E1029" s="21" t="s">
        <v>290</v>
      </c>
      <c r="F1029" s="11">
        <v>16</v>
      </c>
      <c r="G1029" s="13">
        <v>13.938000000000001</v>
      </c>
      <c r="H1029" s="11">
        <v>1.0309999999999999</v>
      </c>
      <c r="I1029" t="s">
        <v>290</v>
      </c>
      <c r="J1029">
        <v>100</v>
      </c>
      <c r="K1029" s="21" t="s">
        <v>290</v>
      </c>
      <c r="L1029" s="1" t="s">
        <v>301</v>
      </c>
      <c r="M1029" t="s">
        <v>290</v>
      </c>
      <c r="N1029" s="159" t="s">
        <v>290</v>
      </c>
      <c r="P1029" s="18" t="s">
        <v>290</v>
      </c>
      <c r="Q1029" s="18" t="s">
        <v>290</v>
      </c>
      <c r="S1029" t="s">
        <v>290</v>
      </c>
      <c r="T1029" t="s">
        <v>290</v>
      </c>
      <c r="V1029" t="s">
        <v>290</v>
      </c>
      <c r="X1029" s="158" t="s">
        <v>1082</v>
      </c>
      <c r="Y1029" s="11">
        <v>16</v>
      </c>
      <c r="Z1029">
        <v>100</v>
      </c>
      <c r="AA1029" t="s">
        <v>301</v>
      </c>
      <c r="AB1029" s="21" t="s">
        <v>290</v>
      </c>
      <c r="AC1029" s="11">
        <v>16</v>
      </c>
      <c r="AD1029" s="13">
        <v>13.938000000000001</v>
      </c>
      <c r="AE1029" s="11">
        <v>1.0309999999999999</v>
      </c>
      <c r="AF1029" t="s">
        <v>290</v>
      </c>
      <c r="AG1029">
        <v>100</v>
      </c>
      <c r="AH1029" s="21" t="s">
        <v>290</v>
      </c>
      <c r="AI1029" s="1" t="s">
        <v>301</v>
      </c>
      <c r="AJ1029" t="s">
        <v>290</v>
      </c>
      <c r="AK1029" s="159" t="s">
        <v>290</v>
      </c>
      <c r="CO1029" t="s">
        <v>4847</v>
      </c>
      <c r="CP1029">
        <v>11.37</v>
      </c>
      <c r="CR1029" t="s">
        <v>6232</v>
      </c>
      <c r="CS1029" s="16" t="s">
        <v>290</v>
      </c>
      <c r="CT1029" s="14">
        <v>300</v>
      </c>
      <c r="CU1029" s="14">
        <v>10</v>
      </c>
      <c r="CV1029" s="11">
        <v>12</v>
      </c>
      <c r="CW1029" s="11" t="s">
        <v>6201</v>
      </c>
      <c r="CX1029" s="103">
        <v>10</v>
      </c>
      <c r="CY1029" s="11">
        <v>12.625</v>
      </c>
      <c r="CZ1029" s="42">
        <v>1.3125</v>
      </c>
      <c r="DA1029" s="107">
        <v>300</v>
      </c>
      <c r="DB1029" s="18">
        <v>17.5</v>
      </c>
      <c r="DC1029" s="18">
        <v>1.875</v>
      </c>
      <c r="DD1029" s="18">
        <v>12.75</v>
      </c>
      <c r="DE1029" s="11">
        <v>1</v>
      </c>
      <c r="DF1029" s="11">
        <v>16</v>
      </c>
      <c r="DG1029" s="11">
        <v>1.125</v>
      </c>
      <c r="DH1029" s="11">
        <v>15.25</v>
      </c>
      <c r="DI1029" s="42">
        <v>22.5</v>
      </c>
      <c r="DJ1029" s="11">
        <v>218</v>
      </c>
      <c r="DK1029" s="43" t="s">
        <v>5140</v>
      </c>
      <c r="DL1029" s="90" t="s">
        <v>3796</v>
      </c>
      <c r="DM1029" s="18">
        <v>0</v>
      </c>
      <c r="DN1029" s="18" t="s">
        <v>6202</v>
      </c>
      <c r="DO1029" t="s">
        <v>5069</v>
      </c>
      <c r="DP1029">
        <v>65280</v>
      </c>
      <c r="DQ1029" t="s">
        <v>6200</v>
      </c>
      <c r="DR1029" s="16" t="s">
        <v>290</v>
      </c>
    </row>
    <row r="1030" spans="1:122" x14ac:dyDescent="0.35">
      <c r="A1030" s="158" t="s">
        <v>1083</v>
      </c>
      <c r="B1030" s="11">
        <v>16</v>
      </c>
      <c r="C1030">
        <v>120</v>
      </c>
      <c r="D1030" t="s">
        <v>301</v>
      </c>
      <c r="E1030" s="21" t="s">
        <v>290</v>
      </c>
      <c r="F1030" s="11">
        <v>16</v>
      </c>
      <c r="G1030" s="13">
        <v>13.564</v>
      </c>
      <c r="H1030" s="11">
        <v>1.218</v>
      </c>
      <c r="I1030" t="s">
        <v>290</v>
      </c>
      <c r="J1030">
        <v>120</v>
      </c>
      <c r="K1030" s="21" t="s">
        <v>290</v>
      </c>
      <c r="L1030" s="1" t="s">
        <v>301</v>
      </c>
      <c r="M1030" t="s">
        <v>290</v>
      </c>
      <c r="N1030" s="159" t="s">
        <v>290</v>
      </c>
      <c r="P1030" s="18" t="s">
        <v>290</v>
      </c>
      <c r="Q1030" s="18" t="s">
        <v>290</v>
      </c>
      <c r="S1030" t="s">
        <v>290</v>
      </c>
      <c r="T1030" t="s">
        <v>290</v>
      </c>
      <c r="V1030" t="s">
        <v>290</v>
      </c>
      <c r="X1030" s="158" t="s">
        <v>1083</v>
      </c>
      <c r="Y1030" s="11">
        <v>16</v>
      </c>
      <c r="Z1030">
        <v>120</v>
      </c>
      <c r="AA1030" t="s">
        <v>301</v>
      </c>
      <c r="AB1030" s="21" t="s">
        <v>290</v>
      </c>
      <c r="AC1030" s="11">
        <v>16</v>
      </c>
      <c r="AD1030" s="13">
        <v>13.564</v>
      </c>
      <c r="AE1030" s="11">
        <v>1.218</v>
      </c>
      <c r="AF1030" t="s">
        <v>290</v>
      </c>
      <c r="AG1030">
        <v>120</v>
      </c>
      <c r="AH1030" s="21" t="s">
        <v>290</v>
      </c>
      <c r="AI1030" s="1" t="s">
        <v>301</v>
      </c>
      <c r="AJ1030" t="s">
        <v>290</v>
      </c>
      <c r="AK1030" s="159" t="s">
        <v>290</v>
      </c>
      <c r="CO1030" t="s">
        <v>4848</v>
      </c>
      <c r="CP1030">
        <v>11.37</v>
      </c>
      <c r="CR1030" t="s">
        <v>6233</v>
      </c>
      <c r="CS1030" s="16" t="s">
        <v>290</v>
      </c>
      <c r="CT1030" s="14">
        <v>300</v>
      </c>
      <c r="CU1030" s="14">
        <v>12</v>
      </c>
      <c r="CV1030" s="11">
        <v>12</v>
      </c>
      <c r="CW1030" s="11" t="s">
        <v>6201</v>
      </c>
      <c r="CX1030" s="103">
        <v>12</v>
      </c>
      <c r="CY1030" s="11">
        <v>14.75</v>
      </c>
      <c r="CZ1030" s="42">
        <v>1.375</v>
      </c>
      <c r="DA1030" s="107">
        <v>300</v>
      </c>
      <c r="DB1030" s="18">
        <v>20.5</v>
      </c>
      <c r="DC1030" s="18">
        <v>2</v>
      </c>
      <c r="DD1030" s="18">
        <v>15</v>
      </c>
      <c r="DE1030" s="11">
        <v>1.125</v>
      </c>
      <c r="DF1030" s="11">
        <v>16</v>
      </c>
      <c r="DG1030" s="11">
        <v>1.25</v>
      </c>
      <c r="DH1030" s="11">
        <v>17.75</v>
      </c>
      <c r="DI1030" s="42">
        <v>22.5</v>
      </c>
      <c r="DJ1030" s="11">
        <v>289</v>
      </c>
      <c r="DK1030" s="43" t="s">
        <v>5142</v>
      </c>
      <c r="DL1030" s="90" t="s">
        <v>3796</v>
      </c>
      <c r="DM1030" s="18">
        <v>0</v>
      </c>
      <c r="DN1030" s="18" t="s">
        <v>6202</v>
      </c>
      <c r="DO1030" t="s">
        <v>5072</v>
      </c>
      <c r="DP1030">
        <v>12800</v>
      </c>
      <c r="DQ1030" t="s">
        <v>6200</v>
      </c>
      <c r="DR1030" s="16" t="s">
        <v>290</v>
      </c>
    </row>
    <row r="1031" spans="1:122" x14ac:dyDescent="0.35">
      <c r="A1031" s="158" t="s">
        <v>1084</v>
      </c>
      <c r="B1031" s="11">
        <v>16</v>
      </c>
      <c r="C1031">
        <v>140</v>
      </c>
      <c r="D1031" t="s">
        <v>301</v>
      </c>
      <c r="E1031" s="21" t="s">
        <v>290</v>
      </c>
      <c r="F1031" s="11">
        <v>16</v>
      </c>
      <c r="G1031" s="13">
        <v>13.125999999999999</v>
      </c>
      <c r="H1031" s="11">
        <v>1.4370000000000001</v>
      </c>
      <c r="I1031" t="s">
        <v>290</v>
      </c>
      <c r="J1031">
        <v>140</v>
      </c>
      <c r="K1031" s="21" t="s">
        <v>290</v>
      </c>
      <c r="L1031" s="1" t="s">
        <v>301</v>
      </c>
      <c r="M1031" t="s">
        <v>290</v>
      </c>
      <c r="N1031" s="159" t="s">
        <v>290</v>
      </c>
      <c r="P1031" s="18" t="s">
        <v>290</v>
      </c>
      <c r="Q1031" s="18" t="s">
        <v>290</v>
      </c>
      <c r="S1031" t="s">
        <v>290</v>
      </c>
      <c r="T1031" t="s">
        <v>290</v>
      </c>
      <c r="V1031" t="s">
        <v>290</v>
      </c>
      <c r="X1031" s="158" t="s">
        <v>1084</v>
      </c>
      <c r="Y1031" s="11">
        <v>16</v>
      </c>
      <c r="Z1031">
        <v>140</v>
      </c>
      <c r="AA1031" t="s">
        <v>301</v>
      </c>
      <c r="AB1031" s="21" t="s">
        <v>290</v>
      </c>
      <c r="AC1031" s="11">
        <v>16</v>
      </c>
      <c r="AD1031" s="13">
        <v>13.125999999999999</v>
      </c>
      <c r="AE1031" s="11">
        <v>1.4370000000000001</v>
      </c>
      <c r="AF1031" t="s">
        <v>290</v>
      </c>
      <c r="AG1031">
        <v>140</v>
      </c>
      <c r="AH1031" s="21" t="s">
        <v>290</v>
      </c>
      <c r="AI1031" s="1" t="s">
        <v>301</v>
      </c>
      <c r="AJ1031" t="s">
        <v>290</v>
      </c>
      <c r="AK1031" s="159" t="s">
        <v>290</v>
      </c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51"/>
      <c r="CO1031" t="s">
        <v>4849</v>
      </c>
      <c r="CP1031">
        <v>11.37</v>
      </c>
      <c r="CR1031" t="s">
        <v>6234</v>
      </c>
      <c r="CS1031" s="16" t="s">
        <v>290</v>
      </c>
      <c r="CT1031" s="14">
        <v>300</v>
      </c>
      <c r="CU1031" s="14">
        <v>14</v>
      </c>
      <c r="CV1031" s="11">
        <v>12</v>
      </c>
      <c r="CW1031" s="11" t="s">
        <v>6201</v>
      </c>
      <c r="CX1031" s="103">
        <v>14</v>
      </c>
      <c r="CY1031" s="11">
        <v>16.75</v>
      </c>
      <c r="CZ1031" s="42">
        <v>1.375</v>
      </c>
      <c r="DA1031" s="107">
        <v>300</v>
      </c>
      <c r="DB1031" s="18">
        <v>23</v>
      </c>
      <c r="DC1031" s="18">
        <v>2.125</v>
      </c>
      <c r="DD1031" s="18">
        <v>16.25</v>
      </c>
      <c r="DE1031" s="11">
        <v>1.125</v>
      </c>
      <c r="DF1031" s="11">
        <v>20</v>
      </c>
      <c r="DG1031" s="11">
        <v>1.25</v>
      </c>
      <c r="DH1031" s="11">
        <v>20.25</v>
      </c>
      <c r="DI1031" s="42">
        <v>18</v>
      </c>
      <c r="DJ1031" s="11">
        <v>342</v>
      </c>
      <c r="DK1031" s="43" t="s">
        <v>5144</v>
      </c>
      <c r="DL1031" s="90" t="s">
        <v>3796</v>
      </c>
      <c r="DM1031" s="18">
        <v>0</v>
      </c>
      <c r="DN1031" s="18" t="s">
        <v>6202</v>
      </c>
      <c r="DO1031" t="s">
        <v>5105</v>
      </c>
      <c r="DP1031">
        <v>16711680</v>
      </c>
      <c r="DQ1031" t="s">
        <v>6200</v>
      </c>
      <c r="DR1031" s="16" t="s">
        <v>290</v>
      </c>
    </row>
    <row r="1032" spans="1:122" x14ac:dyDescent="0.35">
      <c r="A1032" s="158" t="s">
        <v>1085</v>
      </c>
      <c r="B1032" s="11">
        <v>16</v>
      </c>
      <c r="C1032" s="11">
        <v>160</v>
      </c>
      <c r="D1032" t="s">
        <v>301</v>
      </c>
      <c r="E1032" s="21" t="s">
        <v>290</v>
      </c>
      <c r="F1032" s="11">
        <v>16</v>
      </c>
      <c r="G1032" s="13">
        <v>12.814</v>
      </c>
      <c r="H1032" s="11">
        <v>1.593</v>
      </c>
      <c r="I1032" t="s">
        <v>290</v>
      </c>
      <c r="J1032" s="11">
        <v>160</v>
      </c>
      <c r="K1032" s="21" t="s">
        <v>290</v>
      </c>
      <c r="L1032" s="1" t="s">
        <v>301</v>
      </c>
      <c r="M1032" t="s">
        <v>290</v>
      </c>
      <c r="N1032" s="159" t="s">
        <v>290</v>
      </c>
      <c r="P1032" s="18" t="s">
        <v>290</v>
      </c>
      <c r="Q1032" s="18" t="s">
        <v>290</v>
      </c>
      <c r="S1032" t="s">
        <v>290</v>
      </c>
      <c r="T1032" t="s">
        <v>290</v>
      </c>
      <c r="V1032" t="s">
        <v>290</v>
      </c>
      <c r="X1032" s="158" t="s">
        <v>1085</v>
      </c>
      <c r="Y1032" s="11">
        <v>16</v>
      </c>
      <c r="Z1032" s="11">
        <v>160</v>
      </c>
      <c r="AA1032" t="s">
        <v>301</v>
      </c>
      <c r="AB1032" s="21" t="s">
        <v>290</v>
      </c>
      <c r="AC1032" s="11">
        <v>16</v>
      </c>
      <c r="AD1032" s="13">
        <v>12.814</v>
      </c>
      <c r="AE1032" s="11">
        <v>1.593</v>
      </c>
      <c r="AF1032" t="s">
        <v>290</v>
      </c>
      <c r="AG1032" s="11">
        <v>160</v>
      </c>
      <c r="AH1032" s="21" t="s">
        <v>290</v>
      </c>
      <c r="AI1032" s="1" t="s">
        <v>301</v>
      </c>
      <c r="AJ1032" t="s">
        <v>290</v>
      </c>
      <c r="AK1032" s="159" t="s">
        <v>290</v>
      </c>
      <c r="CC1032" s="4"/>
      <c r="CD1032" s="51"/>
      <c r="CE1032" s="51"/>
      <c r="CF1032" s="51"/>
      <c r="CG1032" s="51"/>
      <c r="CH1032" s="51"/>
      <c r="CI1032" s="51"/>
      <c r="CJ1032" s="51"/>
      <c r="CK1032" s="51"/>
      <c r="CO1032" t="s">
        <v>4850</v>
      </c>
      <c r="CP1032">
        <v>11.37</v>
      </c>
      <c r="CR1032" t="s">
        <v>6235</v>
      </c>
      <c r="CS1032" s="16" t="s">
        <v>290</v>
      </c>
      <c r="CT1032" s="14">
        <v>300</v>
      </c>
      <c r="CU1032" s="14">
        <v>16</v>
      </c>
      <c r="CV1032" s="11">
        <v>12</v>
      </c>
      <c r="CW1032" s="11" t="s">
        <v>6201</v>
      </c>
      <c r="CX1032" s="103">
        <v>16</v>
      </c>
      <c r="CY1032" s="11">
        <v>19</v>
      </c>
      <c r="CZ1032" s="42">
        <v>1.5</v>
      </c>
      <c r="DA1032" s="107">
        <v>300</v>
      </c>
      <c r="DB1032" s="18">
        <v>25.5</v>
      </c>
      <c r="DC1032" s="18">
        <v>2.25</v>
      </c>
      <c r="DD1032" s="18">
        <v>18.5</v>
      </c>
      <c r="DE1032" s="11">
        <v>1.25</v>
      </c>
      <c r="DF1032" s="11">
        <v>20</v>
      </c>
      <c r="DG1032" s="11">
        <v>1.375</v>
      </c>
      <c r="DH1032" s="11">
        <v>22.5</v>
      </c>
      <c r="DI1032" s="42">
        <v>18</v>
      </c>
      <c r="DJ1032" s="11">
        <v>426</v>
      </c>
      <c r="DK1032" s="43" t="s">
        <v>5146</v>
      </c>
      <c r="DL1032" s="90" t="s">
        <v>3796</v>
      </c>
      <c r="DM1032" s="18">
        <v>0</v>
      </c>
      <c r="DN1032" s="18" t="s">
        <v>6202</v>
      </c>
      <c r="DO1032" t="s">
        <v>5108</v>
      </c>
      <c r="DP1032">
        <v>16776960</v>
      </c>
      <c r="DQ1032" t="s">
        <v>6200</v>
      </c>
      <c r="DR1032" s="16" t="s">
        <v>290</v>
      </c>
    </row>
    <row r="1033" spans="1:122" x14ac:dyDescent="0.35">
      <c r="A1033" s="160" t="s">
        <v>1086</v>
      </c>
      <c r="B1033" s="2">
        <v>16</v>
      </c>
      <c r="C1033" s="2" t="s">
        <v>272</v>
      </c>
      <c r="D1033" s="4" t="s">
        <v>301</v>
      </c>
      <c r="E1033" s="22" t="s">
        <v>290</v>
      </c>
      <c r="F1033" s="2">
        <v>16</v>
      </c>
      <c r="G1033" s="5">
        <v>15</v>
      </c>
      <c r="H1033" s="2">
        <v>0.5</v>
      </c>
      <c r="I1033" s="4" t="s">
        <v>272</v>
      </c>
      <c r="J1033" s="2">
        <v>2</v>
      </c>
      <c r="K1033" s="22" t="s">
        <v>290</v>
      </c>
      <c r="L1033" s="6" t="s">
        <v>301</v>
      </c>
      <c r="M1033" s="4" t="s">
        <v>290</v>
      </c>
      <c r="N1033" s="161" t="s">
        <v>290</v>
      </c>
      <c r="P1033" s="18" t="s">
        <v>290</v>
      </c>
      <c r="Q1033" s="18" t="s">
        <v>290</v>
      </c>
      <c r="S1033" t="s">
        <v>290</v>
      </c>
      <c r="T1033" t="s">
        <v>290</v>
      </c>
      <c r="V1033" t="s">
        <v>290</v>
      </c>
      <c r="X1033" s="160" t="s">
        <v>1086</v>
      </c>
      <c r="Y1033" s="2">
        <v>16</v>
      </c>
      <c r="Z1033" s="2" t="s">
        <v>272</v>
      </c>
      <c r="AA1033" s="4" t="s">
        <v>301</v>
      </c>
      <c r="AB1033" s="22" t="s">
        <v>290</v>
      </c>
      <c r="AC1033" s="2">
        <v>16</v>
      </c>
      <c r="AD1033" s="5">
        <v>15</v>
      </c>
      <c r="AE1033" s="2">
        <v>0.5</v>
      </c>
      <c r="AF1033" s="4" t="s">
        <v>272</v>
      </c>
      <c r="AG1033" s="2">
        <v>2</v>
      </c>
      <c r="AH1033" s="22" t="s">
        <v>290</v>
      </c>
      <c r="AI1033" s="6" t="s">
        <v>301</v>
      </c>
      <c r="AJ1033" s="4" t="s">
        <v>290</v>
      </c>
      <c r="AK1033" s="161" t="s">
        <v>290</v>
      </c>
      <c r="CO1033" t="s">
        <v>4851</v>
      </c>
      <c r="CP1033">
        <v>11.37</v>
      </c>
      <c r="CR1033" t="s">
        <v>6236</v>
      </c>
      <c r="CS1033" s="16" t="s">
        <v>290</v>
      </c>
      <c r="CT1033" s="14">
        <v>300</v>
      </c>
      <c r="CU1033" s="14">
        <v>18</v>
      </c>
      <c r="CV1033" s="11">
        <v>12</v>
      </c>
      <c r="CW1033" s="11" t="s">
        <v>6201</v>
      </c>
      <c r="CX1033" s="103">
        <v>18</v>
      </c>
      <c r="CY1033" s="11">
        <v>21</v>
      </c>
      <c r="CZ1033" s="42">
        <v>1.5</v>
      </c>
      <c r="DA1033" s="107">
        <v>300</v>
      </c>
      <c r="DB1033" s="18">
        <v>28</v>
      </c>
      <c r="DC1033" s="18">
        <v>2.375</v>
      </c>
      <c r="DD1033" s="18">
        <v>21</v>
      </c>
      <c r="DE1033" s="11">
        <v>1.25</v>
      </c>
      <c r="DF1033" s="11">
        <v>24</v>
      </c>
      <c r="DG1033" s="11">
        <v>1.375</v>
      </c>
      <c r="DH1033" s="11">
        <v>24.75</v>
      </c>
      <c r="DI1033" s="42">
        <v>15</v>
      </c>
      <c r="DJ1033" s="11">
        <v>493</v>
      </c>
      <c r="DK1033" s="43" t="s">
        <v>5148</v>
      </c>
      <c r="DL1033" s="90" t="s">
        <v>3796</v>
      </c>
      <c r="DM1033" s="18">
        <v>0</v>
      </c>
      <c r="DN1033" s="18" t="s">
        <v>6202</v>
      </c>
      <c r="DO1033" t="s">
        <v>5111</v>
      </c>
      <c r="DP1033">
        <v>16711935</v>
      </c>
      <c r="DQ1033" t="s">
        <v>6200</v>
      </c>
      <c r="DR1033" s="16" t="s">
        <v>290</v>
      </c>
    </row>
    <row r="1034" spans="1:122" x14ac:dyDescent="0.35">
      <c r="A1034" s="156" t="s">
        <v>1087</v>
      </c>
      <c r="B1034" s="11">
        <v>18</v>
      </c>
      <c r="C1034" s="11">
        <v>10</v>
      </c>
      <c r="D1034" t="s">
        <v>301</v>
      </c>
      <c r="E1034" s="21" t="s">
        <v>290</v>
      </c>
      <c r="F1034" s="11">
        <v>18</v>
      </c>
      <c r="G1034" s="13">
        <v>17.5</v>
      </c>
      <c r="H1034" s="11">
        <v>0.25</v>
      </c>
      <c r="I1034" t="s">
        <v>290</v>
      </c>
      <c r="J1034" s="11">
        <v>10</v>
      </c>
      <c r="K1034" s="21" t="s">
        <v>290</v>
      </c>
      <c r="L1034" s="11" t="s">
        <v>301</v>
      </c>
      <c r="M1034" t="s">
        <v>290</v>
      </c>
      <c r="N1034" s="159" t="s">
        <v>290</v>
      </c>
      <c r="P1034" s="18" t="s">
        <v>290</v>
      </c>
      <c r="Q1034" s="18" t="s">
        <v>290</v>
      </c>
      <c r="S1034" t="s">
        <v>290</v>
      </c>
      <c r="T1034" t="s">
        <v>290</v>
      </c>
      <c r="V1034" t="s">
        <v>290</v>
      </c>
      <c r="X1034" s="156" t="s">
        <v>1087</v>
      </c>
      <c r="Y1034" s="11">
        <v>18</v>
      </c>
      <c r="Z1034" s="11">
        <v>10</v>
      </c>
      <c r="AA1034" t="s">
        <v>301</v>
      </c>
      <c r="AB1034" s="21" t="s">
        <v>290</v>
      </c>
      <c r="AC1034" s="11">
        <v>18</v>
      </c>
      <c r="AD1034" s="13">
        <v>17.5</v>
      </c>
      <c r="AE1034" s="11">
        <v>0.25</v>
      </c>
      <c r="AF1034" t="s">
        <v>290</v>
      </c>
      <c r="AG1034" s="11">
        <v>10</v>
      </c>
      <c r="AH1034" s="21" t="s">
        <v>290</v>
      </c>
      <c r="AI1034" s="11" t="s">
        <v>301</v>
      </c>
      <c r="AJ1034" t="s">
        <v>290</v>
      </c>
      <c r="AK1034" s="159" t="s">
        <v>290</v>
      </c>
      <c r="CO1034" t="s">
        <v>4852</v>
      </c>
      <c r="CP1034">
        <v>11.37</v>
      </c>
      <c r="CR1034" t="s">
        <v>6237</v>
      </c>
      <c r="CS1034" s="16" t="s">
        <v>290</v>
      </c>
      <c r="CT1034" s="14">
        <v>300</v>
      </c>
      <c r="CU1034" s="14">
        <v>20</v>
      </c>
      <c r="CV1034" s="11">
        <v>12</v>
      </c>
      <c r="CW1034" s="11" t="s">
        <v>6201</v>
      </c>
      <c r="CX1034" s="103">
        <v>20</v>
      </c>
      <c r="CY1034" s="11">
        <v>23.125</v>
      </c>
      <c r="CZ1034" s="42">
        <v>1.5625</v>
      </c>
      <c r="DA1034" s="107">
        <v>300</v>
      </c>
      <c r="DB1034" s="18">
        <v>30.5</v>
      </c>
      <c r="DC1034" s="18">
        <v>2.5</v>
      </c>
      <c r="DD1034" s="18">
        <v>23</v>
      </c>
      <c r="DE1034" s="11">
        <v>1.25</v>
      </c>
      <c r="DF1034" s="11">
        <v>24</v>
      </c>
      <c r="DG1034" s="11">
        <v>1.375</v>
      </c>
      <c r="DH1034" s="11">
        <v>27</v>
      </c>
      <c r="DI1034" s="42">
        <v>15</v>
      </c>
      <c r="DJ1034" s="11">
        <v>575</v>
      </c>
      <c r="DK1034" s="43" t="s">
        <v>5150</v>
      </c>
      <c r="DL1034" s="90" t="s">
        <v>3796</v>
      </c>
      <c r="DM1034" s="18">
        <v>0</v>
      </c>
      <c r="DN1034" s="18" t="s">
        <v>6202</v>
      </c>
      <c r="DO1034" t="s">
        <v>5114</v>
      </c>
      <c r="DP1034">
        <v>16744703</v>
      </c>
      <c r="DQ1034" t="s">
        <v>6200</v>
      </c>
      <c r="DR1034" s="16" t="s">
        <v>290</v>
      </c>
    </row>
    <row r="1035" spans="1:122" x14ac:dyDescent="0.35">
      <c r="A1035" s="158" t="s">
        <v>1088</v>
      </c>
      <c r="B1035" s="11">
        <v>18</v>
      </c>
      <c r="C1035" s="11">
        <v>20</v>
      </c>
      <c r="D1035" t="s">
        <v>301</v>
      </c>
      <c r="E1035" s="21" t="s">
        <v>290</v>
      </c>
      <c r="F1035" s="11">
        <v>18</v>
      </c>
      <c r="G1035" s="13">
        <v>17.376000000000001</v>
      </c>
      <c r="H1035" s="11">
        <v>0.312</v>
      </c>
      <c r="I1035" t="s">
        <v>290</v>
      </c>
      <c r="J1035" s="11">
        <v>20</v>
      </c>
      <c r="K1035" s="21" t="s">
        <v>290</v>
      </c>
      <c r="L1035" s="1" t="s">
        <v>301</v>
      </c>
      <c r="M1035" t="s">
        <v>290</v>
      </c>
      <c r="N1035" s="159" t="s">
        <v>290</v>
      </c>
      <c r="P1035" s="18" t="s">
        <v>290</v>
      </c>
      <c r="Q1035" s="18" t="s">
        <v>290</v>
      </c>
      <c r="S1035" t="s">
        <v>290</v>
      </c>
      <c r="T1035" t="s">
        <v>290</v>
      </c>
      <c r="V1035" t="s">
        <v>290</v>
      </c>
      <c r="X1035" s="158" t="s">
        <v>1088</v>
      </c>
      <c r="Y1035" s="11">
        <v>18</v>
      </c>
      <c r="Z1035" s="11">
        <v>20</v>
      </c>
      <c r="AA1035" t="s">
        <v>301</v>
      </c>
      <c r="AB1035" s="21" t="s">
        <v>290</v>
      </c>
      <c r="AC1035" s="11">
        <v>18</v>
      </c>
      <c r="AD1035" s="13">
        <v>17.376000000000001</v>
      </c>
      <c r="AE1035" s="11">
        <v>0.312</v>
      </c>
      <c r="AF1035" t="s">
        <v>290</v>
      </c>
      <c r="AG1035" s="11">
        <v>20</v>
      </c>
      <c r="AH1035" s="21" t="s">
        <v>290</v>
      </c>
      <c r="AI1035" s="1" t="s">
        <v>301</v>
      </c>
      <c r="AJ1035" t="s">
        <v>290</v>
      </c>
      <c r="AK1035" s="159" t="s">
        <v>290</v>
      </c>
      <c r="CO1035" t="s">
        <v>4853</v>
      </c>
      <c r="CP1035">
        <v>11.37</v>
      </c>
      <c r="CR1035" t="s">
        <v>6238</v>
      </c>
      <c r="CS1035" s="16" t="s">
        <v>290</v>
      </c>
      <c r="CT1035" s="14">
        <v>300</v>
      </c>
      <c r="CU1035" s="14">
        <v>24</v>
      </c>
      <c r="CV1035" s="11">
        <v>12</v>
      </c>
      <c r="CW1035" s="11" t="s">
        <v>6201</v>
      </c>
      <c r="CX1035" s="103">
        <v>24</v>
      </c>
      <c r="CY1035" s="11">
        <v>27.625</v>
      </c>
      <c r="CZ1035" s="42">
        <v>1.8125</v>
      </c>
      <c r="DA1035" s="107">
        <v>300</v>
      </c>
      <c r="DB1035" s="18">
        <v>36</v>
      </c>
      <c r="DC1035" s="18">
        <v>2.75</v>
      </c>
      <c r="DD1035" s="18">
        <v>27.25</v>
      </c>
      <c r="DE1035" s="11">
        <v>1.5</v>
      </c>
      <c r="DF1035" s="11">
        <v>24</v>
      </c>
      <c r="DG1035" s="11">
        <v>1.625</v>
      </c>
      <c r="DH1035" s="11">
        <v>32</v>
      </c>
      <c r="DI1035" s="42">
        <v>15</v>
      </c>
      <c r="DJ1035" s="11">
        <v>823</v>
      </c>
      <c r="DK1035" s="43" t="s">
        <v>5152</v>
      </c>
      <c r="DL1035" s="90" t="s">
        <v>3796</v>
      </c>
      <c r="DM1035" s="18">
        <v>0</v>
      </c>
      <c r="DN1035" s="18" t="s">
        <v>6202</v>
      </c>
      <c r="DO1035" t="s">
        <v>5084</v>
      </c>
      <c r="DP1035">
        <v>16777215</v>
      </c>
      <c r="DQ1035" t="s">
        <v>6200</v>
      </c>
      <c r="DR1035" s="16" t="s">
        <v>290</v>
      </c>
    </row>
    <row r="1036" spans="1:122" x14ac:dyDescent="0.35">
      <c r="A1036" s="158" t="s">
        <v>1089</v>
      </c>
      <c r="B1036" s="11">
        <v>18</v>
      </c>
      <c r="C1036">
        <v>30</v>
      </c>
      <c r="D1036" t="s">
        <v>301</v>
      </c>
      <c r="E1036" s="21" t="s">
        <v>290</v>
      </c>
      <c r="F1036" s="11">
        <v>18</v>
      </c>
      <c r="G1036" s="13">
        <v>17.123999999999999</v>
      </c>
      <c r="H1036" s="11">
        <v>0.438</v>
      </c>
      <c r="I1036" t="s">
        <v>290</v>
      </c>
      <c r="J1036">
        <v>30</v>
      </c>
      <c r="K1036" s="21" t="s">
        <v>290</v>
      </c>
      <c r="L1036" s="1" t="s">
        <v>301</v>
      </c>
      <c r="M1036" t="s">
        <v>290</v>
      </c>
      <c r="N1036" s="159" t="s">
        <v>290</v>
      </c>
      <c r="P1036" s="18" t="s">
        <v>290</v>
      </c>
      <c r="Q1036" s="18" t="s">
        <v>290</v>
      </c>
      <c r="S1036" t="s">
        <v>290</v>
      </c>
      <c r="T1036" t="s">
        <v>290</v>
      </c>
      <c r="V1036" t="s">
        <v>290</v>
      </c>
      <c r="X1036" s="158" t="s">
        <v>1089</v>
      </c>
      <c r="Y1036" s="11">
        <v>18</v>
      </c>
      <c r="Z1036">
        <v>30</v>
      </c>
      <c r="AA1036" t="s">
        <v>301</v>
      </c>
      <c r="AB1036" s="21" t="s">
        <v>290</v>
      </c>
      <c r="AC1036" s="11">
        <v>18</v>
      </c>
      <c r="AD1036" s="13">
        <v>17.123999999999999</v>
      </c>
      <c r="AE1036" s="11">
        <v>0.438</v>
      </c>
      <c r="AF1036" t="s">
        <v>290</v>
      </c>
      <c r="AG1036">
        <v>30</v>
      </c>
      <c r="AH1036" s="21" t="s">
        <v>290</v>
      </c>
      <c r="AI1036" s="1" t="s">
        <v>301</v>
      </c>
      <c r="AJ1036" t="s">
        <v>290</v>
      </c>
      <c r="AK1036" s="159" t="s">
        <v>290</v>
      </c>
      <c r="CO1036" t="s">
        <v>4854</v>
      </c>
      <c r="CP1036">
        <v>11.37</v>
      </c>
      <c r="CR1036" t="s">
        <v>6239</v>
      </c>
      <c r="CS1036" s="16" t="s">
        <v>290</v>
      </c>
      <c r="CT1036" s="14">
        <v>400</v>
      </c>
      <c r="CU1036" s="14">
        <v>1</v>
      </c>
      <c r="CV1036" s="11">
        <v>9</v>
      </c>
      <c r="CW1036" s="11" t="s">
        <v>6201</v>
      </c>
      <c r="CX1036" s="103">
        <v>1</v>
      </c>
      <c r="CY1036" s="11">
        <v>2.125</v>
      </c>
      <c r="CZ1036" s="42">
        <v>0.5625</v>
      </c>
      <c r="DA1036" s="107">
        <v>400</v>
      </c>
      <c r="DB1036" s="18">
        <v>4.875</v>
      </c>
      <c r="DC1036" s="18">
        <v>0.6875</v>
      </c>
      <c r="DD1036" s="18">
        <v>2</v>
      </c>
      <c r="DE1036" s="11">
        <v>0.625</v>
      </c>
      <c r="DF1036" s="11">
        <v>4</v>
      </c>
      <c r="DG1036" s="11">
        <v>0.75</v>
      </c>
      <c r="DH1036" s="11">
        <v>3.5</v>
      </c>
      <c r="DI1036" s="42">
        <v>90</v>
      </c>
      <c r="DJ1036" s="11">
        <v>11</v>
      </c>
      <c r="DK1036" s="43" t="s">
        <v>5154</v>
      </c>
      <c r="DL1036" s="90" t="s">
        <v>3796</v>
      </c>
      <c r="DM1036" s="18">
        <v>0</v>
      </c>
      <c r="DN1036" s="18" t="s">
        <v>6202</v>
      </c>
      <c r="DO1036" t="s">
        <v>5069</v>
      </c>
      <c r="DP1036">
        <v>65280</v>
      </c>
      <c r="DQ1036" t="s">
        <v>6200</v>
      </c>
      <c r="DR1036" s="16" t="s">
        <v>290</v>
      </c>
    </row>
    <row r="1037" spans="1:122" x14ac:dyDescent="0.35">
      <c r="A1037" s="158" t="s">
        <v>1090</v>
      </c>
      <c r="B1037" s="11">
        <v>18</v>
      </c>
      <c r="C1037">
        <v>40</v>
      </c>
      <c r="D1037" t="s">
        <v>301</v>
      </c>
      <c r="E1037" s="21" t="s">
        <v>290</v>
      </c>
      <c r="F1037" s="11">
        <v>18</v>
      </c>
      <c r="G1037" s="13">
        <v>16.876000000000001</v>
      </c>
      <c r="H1037" s="11">
        <v>0.56200000000000006</v>
      </c>
      <c r="I1037" t="s">
        <v>290</v>
      </c>
      <c r="J1037">
        <v>40</v>
      </c>
      <c r="K1037" s="21" t="s">
        <v>290</v>
      </c>
      <c r="L1037" s="1" t="s">
        <v>301</v>
      </c>
      <c r="M1037" t="s">
        <v>290</v>
      </c>
      <c r="N1037" s="159" t="s">
        <v>290</v>
      </c>
      <c r="P1037" s="18" t="s">
        <v>290</v>
      </c>
      <c r="Q1037" s="18" t="s">
        <v>290</v>
      </c>
      <c r="S1037" t="s">
        <v>290</v>
      </c>
      <c r="T1037" t="s">
        <v>290</v>
      </c>
      <c r="V1037" t="s">
        <v>290</v>
      </c>
      <c r="X1037" s="158" t="s">
        <v>1090</v>
      </c>
      <c r="Y1037" s="11">
        <v>18</v>
      </c>
      <c r="Z1037">
        <v>40</v>
      </c>
      <c r="AA1037" t="s">
        <v>301</v>
      </c>
      <c r="AB1037" s="21" t="s">
        <v>290</v>
      </c>
      <c r="AC1037" s="11">
        <v>18</v>
      </c>
      <c r="AD1037" s="13">
        <v>16.876000000000001</v>
      </c>
      <c r="AE1037" s="11">
        <v>0.56200000000000006</v>
      </c>
      <c r="AF1037" t="s">
        <v>290</v>
      </c>
      <c r="AG1037">
        <v>40</v>
      </c>
      <c r="AH1037" s="21" t="s">
        <v>290</v>
      </c>
      <c r="AI1037" s="1" t="s">
        <v>301</v>
      </c>
      <c r="AJ1037" t="s">
        <v>290</v>
      </c>
      <c r="AK1037" s="159" t="s">
        <v>290</v>
      </c>
      <c r="CO1037" t="s">
        <v>4855</v>
      </c>
      <c r="CP1037">
        <v>11.37</v>
      </c>
      <c r="CR1037" t="s">
        <v>6240</v>
      </c>
      <c r="CS1037" s="16" t="s">
        <v>290</v>
      </c>
      <c r="CT1037" s="14">
        <v>400</v>
      </c>
      <c r="CU1037" s="14">
        <v>1.25</v>
      </c>
      <c r="CV1037" s="11">
        <v>9</v>
      </c>
      <c r="CW1037" s="11" t="s">
        <v>6201</v>
      </c>
      <c r="CX1037" s="103">
        <v>1.25</v>
      </c>
      <c r="CY1037" s="11">
        <v>2.5</v>
      </c>
      <c r="CZ1037" s="42">
        <v>0.625</v>
      </c>
      <c r="DA1037" s="107">
        <v>400</v>
      </c>
      <c r="DB1037" s="18">
        <v>5.25</v>
      </c>
      <c r="DC1037" s="18">
        <v>0.8125</v>
      </c>
      <c r="DD1037" s="18">
        <v>2.5</v>
      </c>
      <c r="DE1037" s="11">
        <v>0.625</v>
      </c>
      <c r="DF1037" s="11">
        <v>4</v>
      </c>
      <c r="DG1037" s="11">
        <v>0.75</v>
      </c>
      <c r="DH1037" s="11">
        <v>3.875</v>
      </c>
      <c r="DI1037" s="42">
        <v>90</v>
      </c>
      <c r="DJ1037" s="11">
        <v>14</v>
      </c>
      <c r="DK1037" s="43" t="s">
        <v>5156</v>
      </c>
      <c r="DL1037" s="90" t="s">
        <v>3796</v>
      </c>
      <c r="DM1037" s="18">
        <v>0</v>
      </c>
      <c r="DN1037" s="18" t="s">
        <v>6202</v>
      </c>
      <c r="DO1037" t="s">
        <v>5072</v>
      </c>
      <c r="DP1037">
        <v>12800</v>
      </c>
      <c r="DQ1037" t="s">
        <v>6200</v>
      </c>
      <c r="DR1037" s="16" t="s">
        <v>290</v>
      </c>
    </row>
    <row r="1038" spans="1:122" x14ac:dyDescent="0.35">
      <c r="A1038" s="158" t="s">
        <v>6792</v>
      </c>
      <c r="B1038" s="11">
        <v>18</v>
      </c>
      <c r="C1038" t="s">
        <v>6422</v>
      </c>
      <c r="D1038" t="s">
        <v>301</v>
      </c>
      <c r="E1038" s="21" t="s">
        <v>290</v>
      </c>
      <c r="F1038" s="11">
        <v>18</v>
      </c>
      <c r="G1038" s="13">
        <v>17.25</v>
      </c>
      <c r="H1038" s="11">
        <v>0.375</v>
      </c>
      <c r="I1038" t="s">
        <v>6422</v>
      </c>
      <c r="J1038">
        <v>1</v>
      </c>
      <c r="K1038" s="21" t="s">
        <v>290</v>
      </c>
      <c r="L1038" s="1" t="s">
        <v>301</v>
      </c>
      <c r="M1038" t="s">
        <v>290</v>
      </c>
      <c r="N1038" s="159" t="s">
        <v>290</v>
      </c>
      <c r="P1038" s="18" t="s">
        <v>290</v>
      </c>
      <c r="Q1038" s="18" t="s">
        <v>290</v>
      </c>
      <c r="S1038" t="s">
        <v>290</v>
      </c>
      <c r="T1038" t="s">
        <v>290</v>
      </c>
      <c r="V1038" t="s">
        <v>290</v>
      </c>
      <c r="X1038" s="158" t="s">
        <v>6792</v>
      </c>
      <c r="Y1038" s="11">
        <v>18</v>
      </c>
      <c r="Z1038" t="s">
        <v>6422</v>
      </c>
      <c r="AA1038" t="s">
        <v>301</v>
      </c>
      <c r="AB1038" s="21" t="s">
        <v>290</v>
      </c>
      <c r="AC1038" s="11">
        <v>18</v>
      </c>
      <c r="AD1038" s="13">
        <v>17.25</v>
      </c>
      <c r="AE1038" s="11">
        <v>0.375</v>
      </c>
      <c r="AF1038" t="s">
        <v>6422</v>
      </c>
      <c r="AG1038">
        <v>1</v>
      </c>
      <c r="AH1038" s="21" t="s">
        <v>290</v>
      </c>
      <c r="AI1038" s="1" t="s">
        <v>301</v>
      </c>
      <c r="AJ1038" t="s">
        <v>290</v>
      </c>
      <c r="AK1038" s="159" t="s">
        <v>290</v>
      </c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51"/>
      <c r="CO1038" t="s">
        <v>4856</v>
      </c>
      <c r="CP1038">
        <v>11.37</v>
      </c>
      <c r="CR1038" t="s">
        <v>6241</v>
      </c>
      <c r="CS1038" s="16" t="s">
        <v>290</v>
      </c>
      <c r="CT1038" s="14">
        <v>400</v>
      </c>
      <c r="CU1038" s="14">
        <v>1.5</v>
      </c>
      <c r="CV1038" s="11">
        <v>9</v>
      </c>
      <c r="CW1038" s="11" t="s">
        <v>6201</v>
      </c>
      <c r="CX1038" s="103">
        <v>1.5</v>
      </c>
      <c r="CY1038" s="11">
        <v>2.75</v>
      </c>
      <c r="CZ1038" s="42">
        <v>0.625</v>
      </c>
      <c r="DA1038" s="107">
        <v>400</v>
      </c>
      <c r="DB1038" s="18">
        <v>6.125</v>
      </c>
      <c r="DC1038" s="18">
        <v>0.875</v>
      </c>
      <c r="DD1038" s="18">
        <v>2.875</v>
      </c>
      <c r="DE1038" s="11">
        <v>0.75</v>
      </c>
      <c r="DF1038" s="11">
        <v>4</v>
      </c>
      <c r="DG1038" s="11">
        <v>0.875</v>
      </c>
      <c r="DH1038" s="11">
        <v>4.5</v>
      </c>
      <c r="DI1038" s="42">
        <v>90</v>
      </c>
      <c r="DJ1038" s="11">
        <v>17</v>
      </c>
      <c r="DK1038" s="43" t="s">
        <v>5158</v>
      </c>
      <c r="DL1038" s="90" t="s">
        <v>3796</v>
      </c>
      <c r="DM1038" s="18">
        <v>0</v>
      </c>
      <c r="DN1038" s="18" t="s">
        <v>6202</v>
      </c>
      <c r="DO1038" t="s">
        <v>5075</v>
      </c>
      <c r="DP1038">
        <v>11861940</v>
      </c>
      <c r="DQ1038" t="s">
        <v>6200</v>
      </c>
      <c r="DR1038" s="16" t="s">
        <v>290</v>
      </c>
    </row>
    <row r="1039" spans="1:122" x14ac:dyDescent="0.35">
      <c r="A1039" s="158" t="s">
        <v>1091</v>
      </c>
      <c r="B1039" s="11">
        <v>18</v>
      </c>
      <c r="C1039">
        <v>60</v>
      </c>
      <c r="D1039" t="s">
        <v>301</v>
      </c>
      <c r="E1039" s="21" t="s">
        <v>290</v>
      </c>
      <c r="F1039" s="11">
        <v>18</v>
      </c>
      <c r="G1039" s="13">
        <v>16.5</v>
      </c>
      <c r="H1039" s="11">
        <v>0.75</v>
      </c>
      <c r="I1039" t="s">
        <v>290</v>
      </c>
      <c r="J1039">
        <v>60</v>
      </c>
      <c r="K1039" s="21" t="s">
        <v>290</v>
      </c>
      <c r="L1039" s="1" t="s">
        <v>301</v>
      </c>
      <c r="M1039" t="s">
        <v>290</v>
      </c>
      <c r="N1039" s="159" t="s">
        <v>290</v>
      </c>
      <c r="P1039" s="18" t="s">
        <v>290</v>
      </c>
      <c r="Q1039" s="18" t="s">
        <v>290</v>
      </c>
      <c r="S1039" t="s">
        <v>290</v>
      </c>
      <c r="T1039" t="s">
        <v>290</v>
      </c>
      <c r="V1039" t="s">
        <v>290</v>
      </c>
      <c r="X1039" s="158" t="s">
        <v>1091</v>
      </c>
      <c r="Y1039" s="11">
        <v>18</v>
      </c>
      <c r="Z1039">
        <v>60</v>
      </c>
      <c r="AA1039" t="s">
        <v>301</v>
      </c>
      <c r="AB1039" s="21" t="s">
        <v>290</v>
      </c>
      <c r="AC1039" s="11">
        <v>18</v>
      </c>
      <c r="AD1039" s="13">
        <v>16.5</v>
      </c>
      <c r="AE1039" s="11">
        <v>0.75</v>
      </c>
      <c r="AF1039" t="s">
        <v>290</v>
      </c>
      <c r="AG1039">
        <v>60</v>
      </c>
      <c r="AH1039" s="21" t="s">
        <v>290</v>
      </c>
      <c r="AI1039" s="1" t="s">
        <v>301</v>
      </c>
      <c r="AJ1039" t="s">
        <v>290</v>
      </c>
      <c r="AK1039" s="159" t="s">
        <v>290</v>
      </c>
      <c r="CC1039" s="4"/>
      <c r="CD1039" s="51"/>
      <c r="CE1039" s="51"/>
      <c r="CF1039" s="51"/>
      <c r="CG1039" s="51"/>
      <c r="CH1039" s="51"/>
      <c r="CI1039" s="51"/>
      <c r="CJ1039" s="51"/>
      <c r="CK1039" s="51"/>
      <c r="CO1039" t="s">
        <v>4857</v>
      </c>
      <c r="CP1039">
        <v>11.37</v>
      </c>
      <c r="CR1039" t="s">
        <v>6242</v>
      </c>
      <c r="CS1039" s="16" t="s">
        <v>290</v>
      </c>
      <c r="CT1039" s="14">
        <v>400</v>
      </c>
      <c r="CU1039" s="14">
        <v>2</v>
      </c>
      <c r="CV1039" s="11">
        <v>9</v>
      </c>
      <c r="CW1039" s="11" t="s">
        <v>6201</v>
      </c>
      <c r="CX1039" s="103">
        <v>2</v>
      </c>
      <c r="CY1039" s="11">
        <v>3.25</v>
      </c>
      <c r="CZ1039" s="42">
        <v>0.625</v>
      </c>
      <c r="DA1039" s="107">
        <v>400</v>
      </c>
      <c r="DB1039" s="18">
        <v>6.5</v>
      </c>
      <c r="DC1039" s="18">
        <v>1</v>
      </c>
      <c r="DD1039" s="18">
        <v>3.625</v>
      </c>
      <c r="DE1039" s="11">
        <v>0.625</v>
      </c>
      <c r="DF1039" s="11">
        <v>8</v>
      </c>
      <c r="DG1039" s="11">
        <v>0.75</v>
      </c>
      <c r="DH1039" s="11">
        <v>5</v>
      </c>
      <c r="DI1039" s="42">
        <v>45</v>
      </c>
      <c r="DJ1039" s="11">
        <v>21</v>
      </c>
      <c r="DK1039" s="43" t="s">
        <v>5160</v>
      </c>
      <c r="DL1039" s="90" t="s">
        <v>3796</v>
      </c>
      <c r="DM1039" s="18">
        <v>0</v>
      </c>
      <c r="DN1039" s="18" t="s">
        <v>6202</v>
      </c>
      <c r="DO1039" t="s">
        <v>5078</v>
      </c>
      <c r="DP1039">
        <v>1262987</v>
      </c>
      <c r="DQ1039" t="s">
        <v>6200</v>
      </c>
      <c r="DR1039" s="16" t="s">
        <v>290</v>
      </c>
    </row>
    <row r="1040" spans="1:122" x14ac:dyDescent="0.35">
      <c r="A1040" s="158" t="s">
        <v>1092</v>
      </c>
      <c r="B1040" s="11">
        <v>18</v>
      </c>
      <c r="C1040">
        <v>80</v>
      </c>
      <c r="D1040" t="s">
        <v>301</v>
      </c>
      <c r="E1040" s="21" t="s">
        <v>290</v>
      </c>
      <c r="F1040" s="11">
        <v>18</v>
      </c>
      <c r="G1040" s="13">
        <v>16.126000000000001</v>
      </c>
      <c r="H1040" s="11">
        <v>0.93700000000000006</v>
      </c>
      <c r="I1040" t="s">
        <v>290</v>
      </c>
      <c r="J1040">
        <v>80</v>
      </c>
      <c r="K1040" s="21" t="s">
        <v>290</v>
      </c>
      <c r="L1040" s="1" t="s">
        <v>301</v>
      </c>
      <c r="M1040" t="s">
        <v>290</v>
      </c>
      <c r="N1040" s="159" t="s">
        <v>290</v>
      </c>
      <c r="P1040" s="18" t="s">
        <v>290</v>
      </c>
      <c r="Q1040" s="18" t="s">
        <v>290</v>
      </c>
      <c r="S1040" t="s">
        <v>290</v>
      </c>
      <c r="T1040" t="s">
        <v>290</v>
      </c>
      <c r="V1040" t="s">
        <v>290</v>
      </c>
      <c r="X1040" s="158" t="s">
        <v>1092</v>
      </c>
      <c r="Y1040" s="11">
        <v>18</v>
      </c>
      <c r="Z1040">
        <v>80</v>
      </c>
      <c r="AA1040" t="s">
        <v>301</v>
      </c>
      <c r="AB1040" s="21" t="s">
        <v>290</v>
      </c>
      <c r="AC1040" s="11">
        <v>18</v>
      </c>
      <c r="AD1040" s="13">
        <v>16.126000000000001</v>
      </c>
      <c r="AE1040" s="11">
        <v>0.93700000000000006</v>
      </c>
      <c r="AF1040" t="s">
        <v>290</v>
      </c>
      <c r="AG1040">
        <v>80</v>
      </c>
      <c r="AH1040" s="21" t="s">
        <v>290</v>
      </c>
      <c r="AI1040" s="1" t="s">
        <v>301</v>
      </c>
      <c r="AJ1040" t="s">
        <v>290</v>
      </c>
      <c r="AK1040" s="159" t="s">
        <v>290</v>
      </c>
      <c r="CO1040" t="s">
        <v>4858</v>
      </c>
      <c r="CP1040">
        <v>11.37</v>
      </c>
      <c r="CR1040" t="s">
        <v>6243</v>
      </c>
      <c r="CS1040" s="16" t="s">
        <v>290</v>
      </c>
      <c r="CT1040" s="14">
        <v>400</v>
      </c>
      <c r="CU1040" s="14">
        <v>2.5</v>
      </c>
      <c r="CV1040" s="11">
        <v>9</v>
      </c>
      <c r="CW1040" s="11" t="s">
        <v>6201</v>
      </c>
      <c r="CX1040" s="103">
        <v>2.5</v>
      </c>
      <c r="CY1040" s="11">
        <v>3.9375</v>
      </c>
      <c r="CZ1040" s="42">
        <v>0.71875</v>
      </c>
      <c r="DA1040" s="107">
        <v>400</v>
      </c>
      <c r="DB1040" s="18">
        <v>7.5</v>
      </c>
      <c r="DC1040" s="18">
        <v>1.125</v>
      </c>
      <c r="DD1040" s="18">
        <v>4.125</v>
      </c>
      <c r="DE1040" s="11">
        <v>0.75</v>
      </c>
      <c r="DF1040" s="11">
        <v>8</v>
      </c>
      <c r="DG1040" s="11">
        <v>0.875</v>
      </c>
      <c r="DH1040" s="11">
        <v>5.875</v>
      </c>
      <c r="DI1040" s="42">
        <v>45</v>
      </c>
      <c r="DJ1040" s="11">
        <v>29</v>
      </c>
      <c r="DK1040" s="43" t="s">
        <v>5162</v>
      </c>
      <c r="DL1040" s="90" t="s">
        <v>3796</v>
      </c>
      <c r="DM1040" s="18">
        <v>0</v>
      </c>
      <c r="DN1040" s="18" t="s">
        <v>6202</v>
      </c>
      <c r="DO1040" t="s">
        <v>5081</v>
      </c>
      <c r="DP1040">
        <v>7448044</v>
      </c>
      <c r="DQ1040" t="s">
        <v>6200</v>
      </c>
      <c r="DR1040" s="16" t="s">
        <v>290</v>
      </c>
    </row>
    <row r="1041" spans="1:122" x14ac:dyDescent="0.35">
      <c r="A1041" s="158" t="s">
        <v>1093</v>
      </c>
      <c r="B1041" s="11">
        <v>18</v>
      </c>
      <c r="C1041">
        <v>100</v>
      </c>
      <c r="D1041" t="s">
        <v>301</v>
      </c>
      <c r="E1041" s="21" t="s">
        <v>290</v>
      </c>
      <c r="F1041" s="11">
        <v>18</v>
      </c>
      <c r="G1041" s="13">
        <v>15.688000000000001</v>
      </c>
      <c r="H1041" s="11">
        <v>1.1559999999999999</v>
      </c>
      <c r="I1041" t="s">
        <v>290</v>
      </c>
      <c r="J1041">
        <v>100</v>
      </c>
      <c r="K1041" s="21" t="s">
        <v>290</v>
      </c>
      <c r="L1041" s="1" t="s">
        <v>301</v>
      </c>
      <c r="M1041" t="s">
        <v>290</v>
      </c>
      <c r="N1041" s="159" t="s">
        <v>290</v>
      </c>
      <c r="P1041" s="18" t="s">
        <v>290</v>
      </c>
      <c r="Q1041" s="18" t="s">
        <v>290</v>
      </c>
      <c r="S1041" t="s">
        <v>290</v>
      </c>
      <c r="T1041" t="s">
        <v>290</v>
      </c>
      <c r="V1041" t="s">
        <v>290</v>
      </c>
      <c r="X1041" s="158" t="s">
        <v>1093</v>
      </c>
      <c r="Y1041" s="11">
        <v>18</v>
      </c>
      <c r="Z1041">
        <v>100</v>
      </c>
      <c r="AA1041" t="s">
        <v>301</v>
      </c>
      <c r="AB1041" s="21" t="s">
        <v>290</v>
      </c>
      <c r="AC1041" s="11">
        <v>18</v>
      </c>
      <c r="AD1041" s="13">
        <v>15.688000000000001</v>
      </c>
      <c r="AE1041" s="11">
        <v>1.1559999999999999</v>
      </c>
      <c r="AF1041" t="s">
        <v>290</v>
      </c>
      <c r="AG1041">
        <v>100</v>
      </c>
      <c r="AH1041" s="21" t="s">
        <v>290</v>
      </c>
      <c r="AI1041" s="1" t="s">
        <v>301</v>
      </c>
      <c r="AJ1041" t="s">
        <v>290</v>
      </c>
      <c r="AK1041" s="159" t="s">
        <v>290</v>
      </c>
      <c r="CO1041" t="s">
        <v>4859</v>
      </c>
      <c r="CP1041">
        <v>11.37</v>
      </c>
      <c r="CR1041" t="s">
        <v>6244</v>
      </c>
      <c r="CS1041" s="16" t="s">
        <v>290</v>
      </c>
      <c r="CT1041" s="14">
        <v>400</v>
      </c>
      <c r="CU1041" s="14">
        <v>3</v>
      </c>
      <c r="CV1041" s="11">
        <v>9</v>
      </c>
      <c r="CW1041" s="11" t="s">
        <v>6201</v>
      </c>
      <c r="CX1041" s="103">
        <v>3</v>
      </c>
      <c r="CY1041" s="11">
        <v>4.625</v>
      </c>
      <c r="CZ1041" s="42">
        <v>0.8125</v>
      </c>
      <c r="DA1041" s="107">
        <v>400</v>
      </c>
      <c r="DB1041" s="18">
        <v>8.25</v>
      </c>
      <c r="DC1041" s="14">
        <v>1.25</v>
      </c>
      <c r="DD1041" s="18">
        <v>5</v>
      </c>
      <c r="DE1041" s="11">
        <v>0.75</v>
      </c>
      <c r="DF1041" s="11">
        <v>8</v>
      </c>
      <c r="DG1041" s="11">
        <v>0.875</v>
      </c>
      <c r="DH1041" s="11">
        <v>6.625</v>
      </c>
      <c r="DI1041" s="42">
        <v>45</v>
      </c>
      <c r="DJ1041" s="11">
        <v>38</v>
      </c>
      <c r="DK1041" s="43" t="s">
        <v>5164</v>
      </c>
      <c r="DL1041" s="90" t="s">
        <v>3796</v>
      </c>
      <c r="DM1041" s="18">
        <v>0</v>
      </c>
      <c r="DN1041" s="18" t="s">
        <v>6202</v>
      </c>
      <c r="DO1041" t="s">
        <v>5084</v>
      </c>
      <c r="DP1041">
        <v>16777215</v>
      </c>
      <c r="DQ1041" t="s">
        <v>6200</v>
      </c>
      <c r="DR1041" s="16" t="s">
        <v>290</v>
      </c>
    </row>
    <row r="1042" spans="1:122" x14ac:dyDescent="0.35">
      <c r="A1042" s="158" t="s">
        <v>1094</v>
      </c>
      <c r="B1042" s="11">
        <v>18</v>
      </c>
      <c r="C1042">
        <v>120</v>
      </c>
      <c r="D1042" t="s">
        <v>301</v>
      </c>
      <c r="E1042" s="21" t="s">
        <v>290</v>
      </c>
      <c r="F1042" s="11">
        <v>18</v>
      </c>
      <c r="G1042" s="13">
        <v>15.25</v>
      </c>
      <c r="H1042" s="11">
        <v>1.375</v>
      </c>
      <c r="I1042" t="s">
        <v>290</v>
      </c>
      <c r="J1042">
        <v>120</v>
      </c>
      <c r="K1042" s="21" t="s">
        <v>290</v>
      </c>
      <c r="L1042" s="1" t="s">
        <v>301</v>
      </c>
      <c r="M1042" t="s">
        <v>290</v>
      </c>
      <c r="N1042" s="159" t="s">
        <v>290</v>
      </c>
      <c r="P1042" s="18" t="s">
        <v>290</v>
      </c>
      <c r="Q1042" s="18" t="s">
        <v>290</v>
      </c>
      <c r="S1042" t="s">
        <v>290</v>
      </c>
      <c r="T1042" t="s">
        <v>290</v>
      </c>
      <c r="V1042" t="s">
        <v>290</v>
      </c>
      <c r="X1042" s="158" t="s">
        <v>1094</v>
      </c>
      <c r="Y1042" s="11">
        <v>18</v>
      </c>
      <c r="Z1042">
        <v>120</v>
      </c>
      <c r="AA1042" t="s">
        <v>301</v>
      </c>
      <c r="AB1042" s="21" t="s">
        <v>290</v>
      </c>
      <c r="AC1042" s="11">
        <v>18</v>
      </c>
      <c r="AD1042" s="13">
        <v>15.25</v>
      </c>
      <c r="AE1042" s="11">
        <v>1.375</v>
      </c>
      <c r="AF1042" t="s">
        <v>290</v>
      </c>
      <c r="AG1042">
        <v>120</v>
      </c>
      <c r="AH1042" s="21" t="s">
        <v>290</v>
      </c>
      <c r="AI1042" s="1" t="s">
        <v>301</v>
      </c>
      <c r="AJ1042" t="s">
        <v>290</v>
      </c>
      <c r="AK1042" s="159" t="s">
        <v>290</v>
      </c>
      <c r="CO1042" t="s">
        <v>4860</v>
      </c>
      <c r="CP1042">
        <v>12</v>
      </c>
      <c r="CR1042" t="s">
        <v>6245</v>
      </c>
      <c r="CS1042" s="16" t="s">
        <v>290</v>
      </c>
      <c r="CT1042" s="14">
        <v>400</v>
      </c>
      <c r="CU1042" s="14">
        <v>3.5</v>
      </c>
      <c r="CV1042" s="11">
        <v>9</v>
      </c>
      <c r="CW1042" s="11" t="s">
        <v>6201</v>
      </c>
      <c r="CX1042" s="103">
        <v>3.5</v>
      </c>
      <c r="CY1042" s="11">
        <v>5.25</v>
      </c>
      <c r="CZ1042" s="42">
        <v>0.875</v>
      </c>
      <c r="DA1042" s="107">
        <v>400</v>
      </c>
      <c r="DB1042" s="18">
        <v>9</v>
      </c>
      <c r="DC1042" s="18">
        <v>1.375</v>
      </c>
      <c r="DD1042" s="18">
        <v>5.5</v>
      </c>
      <c r="DE1042" s="11">
        <v>0.875</v>
      </c>
      <c r="DF1042" s="11">
        <v>8</v>
      </c>
      <c r="DG1042" s="11">
        <v>1</v>
      </c>
      <c r="DH1042" s="11">
        <v>7.25</v>
      </c>
      <c r="DI1042" s="42">
        <v>45</v>
      </c>
      <c r="DJ1042" s="11">
        <v>48</v>
      </c>
      <c r="DK1042" s="43" t="s">
        <v>5166</v>
      </c>
      <c r="DL1042" s="90" t="s">
        <v>3796</v>
      </c>
      <c r="DM1042" s="18">
        <v>0</v>
      </c>
      <c r="DN1042" s="18" t="s">
        <v>6202</v>
      </c>
      <c r="DO1042" t="s">
        <v>5087</v>
      </c>
      <c r="DP1042">
        <v>12632256</v>
      </c>
      <c r="DQ1042" t="s">
        <v>6200</v>
      </c>
      <c r="DR1042" s="16" t="s">
        <v>290</v>
      </c>
    </row>
    <row r="1043" spans="1:122" x14ac:dyDescent="0.35">
      <c r="A1043" s="158" t="s">
        <v>1095</v>
      </c>
      <c r="B1043" s="11">
        <v>18</v>
      </c>
      <c r="C1043">
        <v>140</v>
      </c>
      <c r="D1043" t="s">
        <v>301</v>
      </c>
      <c r="E1043" s="21" t="s">
        <v>290</v>
      </c>
      <c r="F1043" s="11">
        <v>18</v>
      </c>
      <c r="G1043" s="13">
        <v>14.875999999999999</v>
      </c>
      <c r="H1043" s="11">
        <v>1.5620000000000001</v>
      </c>
      <c r="I1043" t="s">
        <v>290</v>
      </c>
      <c r="J1043">
        <v>140</v>
      </c>
      <c r="K1043" s="21" t="s">
        <v>290</v>
      </c>
      <c r="L1043" s="1" t="s">
        <v>301</v>
      </c>
      <c r="M1043" t="s">
        <v>290</v>
      </c>
      <c r="N1043" s="159" t="s">
        <v>290</v>
      </c>
      <c r="P1043" s="18" t="s">
        <v>290</v>
      </c>
      <c r="Q1043" s="18" t="s">
        <v>290</v>
      </c>
      <c r="S1043" t="s">
        <v>290</v>
      </c>
      <c r="T1043" t="s">
        <v>290</v>
      </c>
      <c r="V1043" t="s">
        <v>290</v>
      </c>
      <c r="X1043" s="158" t="s">
        <v>1095</v>
      </c>
      <c r="Y1043" s="11">
        <v>18</v>
      </c>
      <c r="Z1043">
        <v>140</v>
      </c>
      <c r="AA1043" t="s">
        <v>301</v>
      </c>
      <c r="AB1043" s="21" t="s">
        <v>290</v>
      </c>
      <c r="AC1043" s="11">
        <v>18</v>
      </c>
      <c r="AD1043" s="13">
        <v>14.875999999999999</v>
      </c>
      <c r="AE1043" s="11">
        <v>1.5620000000000001</v>
      </c>
      <c r="AF1043" t="s">
        <v>290</v>
      </c>
      <c r="AG1043">
        <v>140</v>
      </c>
      <c r="AH1043" s="21" t="s">
        <v>290</v>
      </c>
      <c r="AI1043" s="1" t="s">
        <v>301</v>
      </c>
      <c r="AJ1043" t="s">
        <v>290</v>
      </c>
      <c r="AK1043" s="159" t="s">
        <v>290</v>
      </c>
      <c r="CO1043" t="s">
        <v>4861</v>
      </c>
      <c r="CP1043">
        <v>12</v>
      </c>
      <c r="CR1043" t="s">
        <v>6246</v>
      </c>
      <c r="CS1043" s="16" t="s">
        <v>290</v>
      </c>
      <c r="CT1043" s="14">
        <v>400</v>
      </c>
      <c r="CU1043" s="14">
        <v>4</v>
      </c>
      <c r="CV1043" s="11">
        <v>12</v>
      </c>
      <c r="CW1043" s="11" t="s">
        <v>6201</v>
      </c>
      <c r="CX1043" s="103">
        <v>4</v>
      </c>
      <c r="CY1043" s="11">
        <v>5.75</v>
      </c>
      <c r="CZ1043" s="42">
        <v>0.875</v>
      </c>
      <c r="DA1043" s="107">
        <v>400</v>
      </c>
      <c r="DB1043" s="18">
        <v>10</v>
      </c>
      <c r="DC1043" s="18">
        <v>1.375</v>
      </c>
      <c r="DD1043" s="18">
        <v>6.1875</v>
      </c>
      <c r="DE1043" s="11">
        <v>0.875</v>
      </c>
      <c r="DF1043" s="11">
        <v>8</v>
      </c>
      <c r="DG1043" s="11">
        <v>1</v>
      </c>
      <c r="DH1043" s="11">
        <v>7.875</v>
      </c>
      <c r="DI1043" s="42">
        <v>45</v>
      </c>
      <c r="DJ1043" s="11">
        <v>67</v>
      </c>
      <c r="DK1043" s="43" t="s">
        <v>5168</v>
      </c>
      <c r="DL1043" s="90" t="s">
        <v>3796</v>
      </c>
      <c r="DM1043" s="18">
        <v>0</v>
      </c>
      <c r="DN1043" s="18" t="s">
        <v>6202</v>
      </c>
      <c r="DO1043" t="s">
        <v>5090</v>
      </c>
      <c r="DP1043">
        <v>255</v>
      </c>
      <c r="DQ1043" t="s">
        <v>6200</v>
      </c>
      <c r="DR1043" s="16" t="s">
        <v>290</v>
      </c>
    </row>
    <row r="1044" spans="1:122" x14ac:dyDescent="0.35">
      <c r="A1044" s="158" t="s">
        <v>1096</v>
      </c>
      <c r="B1044" s="11">
        <v>18</v>
      </c>
      <c r="C1044" s="11">
        <v>160</v>
      </c>
      <c r="D1044" t="s">
        <v>301</v>
      </c>
      <c r="E1044" s="21" t="s">
        <v>290</v>
      </c>
      <c r="F1044" s="11">
        <v>18</v>
      </c>
      <c r="G1044" s="13">
        <v>14.438000000000001</v>
      </c>
      <c r="H1044" s="11">
        <v>1.7809999999999999</v>
      </c>
      <c r="I1044" t="s">
        <v>290</v>
      </c>
      <c r="J1044" s="11">
        <v>160</v>
      </c>
      <c r="K1044" s="21" t="s">
        <v>290</v>
      </c>
      <c r="L1044" s="1" t="s">
        <v>301</v>
      </c>
      <c r="M1044" t="s">
        <v>290</v>
      </c>
      <c r="N1044" s="159" t="s">
        <v>290</v>
      </c>
      <c r="P1044" s="18" t="s">
        <v>290</v>
      </c>
      <c r="Q1044" s="18" t="s">
        <v>290</v>
      </c>
      <c r="S1044" t="s">
        <v>290</v>
      </c>
      <c r="T1044" t="s">
        <v>290</v>
      </c>
      <c r="V1044" t="s">
        <v>290</v>
      </c>
      <c r="X1044" s="158" t="s">
        <v>1096</v>
      </c>
      <c r="Y1044" s="11">
        <v>18</v>
      </c>
      <c r="Z1044" s="11">
        <v>160</v>
      </c>
      <c r="AA1044" t="s">
        <v>301</v>
      </c>
      <c r="AB1044" s="21" t="s">
        <v>290</v>
      </c>
      <c r="AC1044" s="11">
        <v>18</v>
      </c>
      <c r="AD1044" s="13">
        <v>14.438000000000001</v>
      </c>
      <c r="AE1044" s="11">
        <v>1.7809999999999999</v>
      </c>
      <c r="AF1044" t="s">
        <v>290</v>
      </c>
      <c r="AG1044" s="11">
        <v>160</v>
      </c>
      <c r="AH1044" s="21" t="s">
        <v>290</v>
      </c>
      <c r="AI1044" s="1" t="s">
        <v>301</v>
      </c>
      <c r="AJ1044" t="s">
        <v>290</v>
      </c>
      <c r="AK1044" s="159" t="s">
        <v>290</v>
      </c>
      <c r="CO1044" t="s">
        <v>4862</v>
      </c>
      <c r="CP1044">
        <v>12</v>
      </c>
      <c r="CR1044" t="s">
        <v>6247</v>
      </c>
      <c r="CS1044" s="16" t="s">
        <v>290</v>
      </c>
      <c r="CT1044" s="14">
        <v>400</v>
      </c>
      <c r="CU1044" s="14">
        <v>5</v>
      </c>
      <c r="CV1044" s="11">
        <v>12</v>
      </c>
      <c r="CW1044" s="11" t="s">
        <v>6201</v>
      </c>
      <c r="CX1044" s="103">
        <v>5</v>
      </c>
      <c r="CY1044" s="11">
        <v>7</v>
      </c>
      <c r="CZ1044" s="42">
        <v>1</v>
      </c>
      <c r="DA1044" s="107">
        <v>400</v>
      </c>
      <c r="DB1044" s="18">
        <v>11</v>
      </c>
      <c r="DC1044" s="18">
        <v>1.5</v>
      </c>
      <c r="DD1044" s="18">
        <v>7.3125</v>
      </c>
      <c r="DE1044" s="11">
        <v>0.875</v>
      </c>
      <c r="DF1044" s="11">
        <v>8</v>
      </c>
      <c r="DG1044" s="11">
        <v>1</v>
      </c>
      <c r="DH1044" s="11">
        <v>9.25</v>
      </c>
      <c r="DI1044" s="42">
        <v>45</v>
      </c>
      <c r="DJ1044" s="11">
        <v>90</v>
      </c>
      <c r="DK1044" s="43" t="s">
        <v>5170</v>
      </c>
      <c r="DL1044" s="90" t="s">
        <v>3796</v>
      </c>
      <c r="DM1044" s="18">
        <v>0</v>
      </c>
      <c r="DN1044" s="18" t="s">
        <v>6202</v>
      </c>
      <c r="DO1044" t="s">
        <v>5093</v>
      </c>
      <c r="DP1044">
        <v>33023</v>
      </c>
      <c r="DQ1044" t="s">
        <v>6200</v>
      </c>
      <c r="DR1044" s="16" t="s">
        <v>290</v>
      </c>
    </row>
    <row r="1045" spans="1:122" x14ac:dyDescent="0.35">
      <c r="A1045" s="160" t="s">
        <v>1097</v>
      </c>
      <c r="B1045" s="2">
        <v>18</v>
      </c>
      <c r="C1045" s="2" t="s">
        <v>272</v>
      </c>
      <c r="D1045" s="4" t="s">
        <v>301</v>
      </c>
      <c r="E1045" s="22" t="s">
        <v>290</v>
      </c>
      <c r="F1045" s="2">
        <v>18</v>
      </c>
      <c r="G1045" s="5">
        <v>17</v>
      </c>
      <c r="H1045" s="2">
        <v>0.5</v>
      </c>
      <c r="I1045" s="4" t="s">
        <v>272</v>
      </c>
      <c r="J1045" s="2">
        <v>2</v>
      </c>
      <c r="K1045" s="22" t="s">
        <v>290</v>
      </c>
      <c r="L1045" s="6" t="s">
        <v>301</v>
      </c>
      <c r="M1045" s="4" t="s">
        <v>290</v>
      </c>
      <c r="N1045" s="161" t="s">
        <v>290</v>
      </c>
      <c r="P1045" s="18" t="s">
        <v>290</v>
      </c>
      <c r="Q1045" s="18" t="s">
        <v>290</v>
      </c>
      <c r="S1045" t="s">
        <v>290</v>
      </c>
      <c r="T1045" t="s">
        <v>290</v>
      </c>
      <c r="V1045" t="s">
        <v>290</v>
      </c>
      <c r="X1045" s="160" t="s">
        <v>1097</v>
      </c>
      <c r="Y1045" s="2">
        <v>18</v>
      </c>
      <c r="Z1045" s="2" t="s">
        <v>272</v>
      </c>
      <c r="AA1045" s="4" t="s">
        <v>301</v>
      </c>
      <c r="AB1045" s="22" t="s">
        <v>290</v>
      </c>
      <c r="AC1045" s="2">
        <v>18</v>
      </c>
      <c r="AD1045" s="5">
        <v>17</v>
      </c>
      <c r="AE1045" s="2">
        <v>0.5</v>
      </c>
      <c r="AF1045" s="4" t="s">
        <v>272</v>
      </c>
      <c r="AG1045" s="2">
        <v>2</v>
      </c>
      <c r="AH1045" s="22" t="s">
        <v>290</v>
      </c>
      <c r="AI1045" s="6" t="s">
        <v>301</v>
      </c>
      <c r="AJ1045" s="4" t="s">
        <v>290</v>
      </c>
      <c r="AK1045" s="161" t="s">
        <v>290</v>
      </c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51"/>
      <c r="CO1045" t="s">
        <v>4863</v>
      </c>
      <c r="CP1045">
        <v>12</v>
      </c>
      <c r="CR1045" t="s">
        <v>6248</v>
      </c>
      <c r="CS1045" s="16" t="s">
        <v>290</v>
      </c>
      <c r="CT1045" s="14">
        <v>400</v>
      </c>
      <c r="CU1045" s="14">
        <v>6</v>
      </c>
      <c r="CV1045" s="11">
        <v>12</v>
      </c>
      <c r="CW1045" s="11" t="s">
        <v>6201</v>
      </c>
      <c r="CX1045" s="103">
        <v>6</v>
      </c>
      <c r="CY1045" s="11">
        <v>8.125</v>
      </c>
      <c r="CZ1045" s="42">
        <v>1.0625</v>
      </c>
      <c r="DA1045" s="107">
        <v>400</v>
      </c>
      <c r="DB1045" s="18">
        <v>12.5</v>
      </c>
      <c r="DC1045" s="18">
        <v>1.625</v>
      </c>
      <c r="DD1045" s="18">
        <v>8.5</v>
      </c>
      <c r="DE1045" s="11">
        <v>0.875</v>
      </c>
      <c r="DF1045" s="11">
        <v>12</v>
      </c>
      <c r="DG1045" s="11">
        <v>1</v>
      </c>
      <c r="DH1045" s="11">
        <v>10.625</v>
      </c>
      <c r="DI1045" s="42">
        <v>30</v>
      </c>
      <c r="DJ1045" s="11">
        <v>115</v>
      </c>
      <c r="DK1045" s="43" t="s">
        <v>5172</v>
      </c>
      <c r="DL1045" s="90" t="s">
        <v>3796</v>
      </c>
      <c r="DM1045" s="18">
        <v>0</v>
      </c>
      <c r="DN1045" s="18" t="s">
        <v>6202</v>
      </c>
      <c r="DO1045" t="s">
        <v>5078</v>
      </c>
      <c r="DP1045">
        <v>1262987</v>
      </c>
      <c r="DQ1045" t="s">
        <v>6200</v>
      </c>
      <c r="DR1045" s="16" t="s">
        <v>290</v>
      </c>
    </row>
    <row r="1046" spans="1:122" x14ac:dyDescent="0.35">
      <c r="A1046" s="156" t="s">
        <v>1098</v>
      </c>
      <c r="B1046" s="11">
        <v>20</v>
      </c>
      <c r="C1046" s="11">
        <v>10</v>
      </c>
      <c r="D1046" t="s">
        <v>301</v>
      </c>
      <c r="E1046" s="21" t="s">
        <v>290</v>
      </c>
      <c r="F1046" s="11">
        <v>20</v>
      </c>
      <c r="G1046" s="13">
        <v>19.5</v>
      </c>
      <c r="H1046" s="11">
        <v>0.25</v>
      </c>
      <c r="I1046" t="s">
        <v>290</v>
      </c>
      <c r="J1046" s="11">
        <v>10</v>
      </c>
      <c r="K1046" s="21" t="s">
        <v>290</v>
      </c>
      <c r="L1046" s="11" t="s">
        <v>301</v>
      </c>
      <c r="M1046" t="s">
        <v>290</v>
      </c>
      <c r="N1046" s="159" t="s">
        <v>290</v>
      </c>
      <c r="P1046" s="18" t="s">
        <v>290</v>
      </c>
      <c r="Q1046" s="18" t="s">
        <v>290</v>
      </c>
      <c r="S1046" t="s">
        <v>290</v>
      </c>
      <c r="T1046" t="s">
        <v>290</v>
      </c>
      <c r="V1046" t="s">
        <v>290</v>
      </c>
      <c r="X1046" s="156" t="s">
        <v>1098</v>
      </c>
      <c r="Y1046" s="11">
        <v>20</v>
      </c>
      <c r="Z1046" s="11">
        <v>10</v>
      </c>
      <c r="AA1046" t="s">
        <v>301</v>
      </c>
      <c r="AB1046" s="21" t="s">
        <v>290</v>
      </c>
      <c r="AC1046" s="11">
        <v>20</v>
      </c>
      <c r="AD1046" s="13">
        <v>19.5</v>
      </c>
      <c r="AE1046" s="11">
        <v>0.25</v>
      </c>
      <c r="AF1046" t="s">
        <v>290</v>
      </c>
      <c r="AG1046" s="11">
        <v>10</v>
      </c>
      <c r="AH1046" s="21" t="s">
        <v>290</v>
      </c>
      <c r="AI1046" s="11" t="s">
        <v>301</v>
      </c>
      <c r="AJ1046" t="s">
        <v>290</v>
      </c>
      <c r="AK1046" s="159" t="s">
        <v>290</v>
      </c>
      <c r="CC1046" s="4"/>
      <c r="CD1046" s="51"/>
      <c r="CE1046" s="51"/>
      <c r="CF1046" s="51"/>
      <c r="CG1046" s="51"/>
      <c r="CH1046" s="51"/>
      <c r="CI1046" s="51"/>
      <c r="CJ1046" s="51"/>
      <c r="CK1046" s="51"/>
      <c r="CO1046" t="s">
        <v>4864</v>
      </c>
      <c r="CP1046">
        <v>12</v>
      </c>
      <c r="CR1046" t="s">
        <v>6249</v>
      </c>
      <c r="CS1046" s="16" t="s">
        <v>290</v>
      </c>
      <c r="CT1046" s="14">
        <v>400</v>
      </c>
      <c r="CU1046" s="14">
        <v>8</v>
      </c>
      <c r="CV1046" s="11">
        <v>12</v>
      </c>
      <c r="CW1046" s="11" t="s">
        <v>6201</v>
      </c>
      <c r="CX1046" s="103">
        <v>8</v>
      </c>
      <c r="CY1046" s="11">
        <v>10.25</v>
      </c>
      <c r="CZ1046" s="42">
        <v>1.125</v>
      </c>
      <c r="DA1046" s="107">
        <v>400</v>
      </c>
      <c r="DB1046" s="18">
        <v>15</v>
      </c>
      <c r="DC1046" s="18">
        <v>1.875</v>
      </c>
      <c r="DD1046" s="18">
        <v>10.625</v>
      </c>
      <c r="DE1046" s="11">
        <v>1</v>
      </c>
      <c r="DF1046" s="11">
        <v>12</v>
      </c>
      <c r="DG1046" s="11">
        <v>1.125</v>
      </c>
      <c r="DH1046" s="11">
        <v>13</v>
      </c>
      <c r="DI1046" s="42">
        <v>30</v>
      </c>
      <c r="DJ1046" s="11">
        <v>140</v>
      </c>
      <c r="DK1046" s="43" t="s">
        <v>5174</v>
      </c>
      <c r="DL1046" s="90" t="s">
        <v>3796</v>
      </c>
      <c r="DM1046" s="18">
        <v>0</v>
      </c>
      <c r="DN1046" s="18" t="s">
        <v>6202</v>
      </c>
      <c r="DO1046" t="s">
        <v>5098</v>
      </c>
      <c r="DP1046">
        <v>65535</v>
      </c>
      <c r="DQ1046" t="s">
        <v>6200</v>
      </c>
      <c r="DR1046" s="16" t="s">
        <v>290</v>
      </c>
    </row>
    <row r="1047" spans="1:122" x14ac:dyDescent="0.35">
      <c r="A1047" s="158" t="s">
        <v>1099</v>
      </c>
      <c r="B1047" s="11">
        <v>20</v>
      </c>
      <c r="C1047" s="11">
        <v>20</v>
      </c>
      <c r="D1047" t="s">
        <v>301</v>
      </c>
      <c r="E1047" s="21" t="s">
        <v>290</v>
      </c>
      <c r="F1047" s="11">
        <v>20</v>
      </c>
      <c r="G1047" s="13">
        <v>19.25</v>
      </c>
      <c r="H1047" s="11">
        <v>0.375</v>
      </c>
      <c r="I1047" t="s">
        <v>290</v>
      </c>
      <c r="J1047" s="11">
        <v>20</v>
      </c>
      <c r="K1047" s="21" t="s">
        <v>290</v>
      </c>
      <c r="L1047" s="1" t="s">
        <v>301</v>
      </c>
      <c r="M1047" t="s">
        <v>290</v>
      </c>
      <c r="N1047" s="159" t="s">
        <v>290</v>
      </c>
      <c r="P1047" s="18" t="s">
        <v>290</v>
      </c>
      <c r="Q1047" s="18" t="s">
        <v>290</v>
      </c>
      <c r="S1047" t="s">
        <v>290</v>
      </c>
      <c r="T1047" t="s">
        <v>290</v>
      </c>
      <c r="V1047" t="s">
        <v>290</v>
      </c>
      <c r="X1047" s="158" t="s">
        <v>1099</v>
      </c>
      <c r="Y1047" s="11">
        <v>20</v>
      </c>
      <c r="Z1047" s="11">
        <v>20</v>
      </c>
      <c r="AA1047" t="s">
        <v>301</v>
      </c>
      <c r="AB1047" s="21" t="s">
        <v>290</v>
      </c>
      <c r="AC1047" s="11">
        <v>20</v>
      </c>
      <c r="AD1047" s="13">
        <v>19.25</v>
      </c>
      <c r="AE1047" s="11">
        <v>0.375</v>
      </c>
      <c r="AF1047" t="s">
        <v>290</v>
      </c>
      <c r="AG1047" s="11">
        <v>20</v>
      </c>
      <c r="AH1047" s="21" t="s">
        <v>290</v>
      </c>
      <c r="AI1047" s="1" t="s">
        <v>301</v>
      </c>
      <c r="AJ1047" t="s">
        <v>290</v>
      </c>
      <c r="AK1047" s="159" t="s">
        <v>290</v>
      </c>
      <c r="CO1047" t="s">
        <v>4865</v>
      </c>
      <c r="CP1047">
        <v>12</v>
      </c>
      <c r="CR1047" t="s">
        <v>6250</v>
      </c>
      <c r="CS1047" s="16" t="s">
        <v>290</v>
      </c>
      <c r="CT1047" s="14">
        <v>400</v>
      </c>
      <c r="CU1047" s="14">
        <v>10</v>
      </c>
      <c r="CV1047" s="11">
        <v>12</v>
      </c>
      <c r="CW1047" s="11" t="s">
        <v>6201</v>
      </c>
      <c r="CX1047" s="103">
        <v>10</v>
      </c>
      <c r="CY1047" s="11">
        <v>12.625</v>
      </c>
      <c r="CZ1047" s="42">
        <v>1.3125</v>
      </c>
      <c r="DA1047" s="107">
        <v>400</v>
      </c>
      <c r="DB1047" s="18">
        <v>17.5</v>
      </c>
      <c r="DC1047" s="18">
        <v>2.125</v>
      </c>
      <c r="DD1047" s="18">
        <v>12.75</v>
      </c>
      <c r="DE1047" s="11">
        <v>1.125</v>
      </c>
      <c r="DF1047" s="11">
        <v>16</v>
      </c>
      <c r="DG1047" s="11">
        <v>1.25</v>
      </c>
      <c r="DH1047" s="11">
        <v>15.25</v>
      </c>
      <c r="DI1047" s="42">
        <v>22.5</v>
      </c>
      <c r="DJ1047" s="11">
        <v>230</v>
      </c>
      <c r="DK1047" s="43" t="s">
        <v>5176</v>
      </c>
      <c r="DL1047" s="90" t="s">
        <v>3796</v>
      </c>
      <c r="DM1047" s="18">
        <v>0</v>
      </c>
      <c r="DN1047" s="18" t="s">
        <v>6202</v>
      </c>
      <c r="DO1047" t="s">
        <v>5069</v>
      </c>
      <c r="DP1047">
        <v>65280</v>
      </c>
      <c r="DQ1047" t="s">
        <v>6200</v>
      </c>
      <c r="DR1047" s="16" t="s">
        <v>290</v>
      </c>
    </row>
    <row r="1048" spans="1:122" x14ac:dyDescent="0.35">
      <c r="A1048" s="158" t="s">
        <v>1100</v>
      </c>
      <c r="B1048" s="11">
        <v>20</v>
      </c>
      <c r="C1048">
        <v>30</v>
      </c>
      <c r="D1048" t="s">
        <v>301</v>
      </c>
      <c r="E1048" s="21" t="s">
        <v>290</v>
      </c>
      <c r="F1048" s="11">
        <v>20</v>
      </c>
      <c r="G1048" s="13">
        <v>19</v>
      </c>
      <c r="H1048" s="11">
        <v>0.5</v>
      </c>
      <c r="I1048" t="s">
        <v>290</v>
      </c>
      <c r="J1048">
        <v>30</v>
      </c>
      <c r="K1048" s="21" t="s">
        <v>290</v>
      </c>
      <c r="L1048" s="1" t="s">
        <v>301</v>
      </c>
      <c r="M1048" t="s">
        <v>290</v>
      </c>
      <c r="N1048" s="159" t="s">
        <v>290</v>
      </c>
      <c r="P1048" s="18" t="s">
        <v>290</v>
      </c>
      <c r="Q1048" s="18" t="s">
        <v>290</v>
      </c>
      <c r="S1048" t="s">
        <v>290</v>
      </c>
      <c r="T1048" t="s">
        <v>290</v>
      </c>
      <c r="V1048" t="s">
        <v>290</v>
      </c>
      <c r="X1048" s="158" t="s">
        <v>1100</v>
      </c>
      <c r="Y1048" s="11">
        <v>20</v>
      </c>
      <c r="Z1048">
        <v>30</v>
      </c>
      <c r="AA1048" t="s">
        <v>301</v>
      </c>
      <c r="AB1048" s="21" t="s">
        <v>290</v>
      </c>
      <c r="AC1048" s="11">
        <v>20</v>
      </c>
      <c r="AD1048" s="13">
        <v>19</v>
      </c>
      <c r="AE1048" s="11">
        <v>0.5</v>
      </c>
      <c r="AF1048" t="s">
        <v>290</v>
      </c>
      <c r="AG1048">
        <v>30</v>
      </c>
      <c r="AH1048" s="21" t="s">
        <v>290</v>
      </c>
      <c r="AI1048" s="1" t="s">
        <v>301</v>
      </c>
      <c r="AJ1048" t="s">
        <v>290</v>
      </c>
      <c r="AK1048" s="159" t="s">
        <v>290</v>
      </c>
      <c r="CO1048" t="s">
        <v>4866</v>
      </c>
      <c r="CP1048">
        <v>12</v>
      </c>
      <c r="CR1048" t="s">
        <v>6251</v>
      </c>
      <c r="CS1048" s="16" t="s">
        <v>290</v>
      </c>
      <c r="CT1048" s="14">
        <v>400</v>
      </c>
      <c r="CU1048" s="14">
        <v>12</v>
      </c>
      <c r="CV1048" s="11">
        <v>12</v>
      </c>
      <c r="CW1048" s="11" t="s">
        <v>6201</v>
      </c>
      <c r="CX1048" s="103">
        <v>12</v>
      </c>
      <c r="CY1048" s="11">
        <v>14.75</v>
      </c>
      <c r="CZ1048" s="42">
        <v>1.375</v>
      </c>
      <c r="DA1048" s="107">
        <v>400</v>
      </c>
      <c r="DB1048" s="18">
        <v>20.5</v>
      </c>
      <c r="DC1048" s="18">
        <v>2.25</v>
      </c>
      <c r="DD1048" s="18">
        <v>15</v>
      </c>
      <c r="DE1048" s="11">
        <v>1.25</v>
      </c>
      <c r="DF1048" s="11">
        <v>16</v>
      </c>
      <c r="DG1048" s="11">
        <v>1.375</v>
      </c>
      <c r="DH1048" s="11">
        <v>17.75</v>
      </c>
      <c r="DI1048" s="42">
        <v>22.5</v>
      </c>
      <c r="DJ1048" s="11">
        <v>301</v>
      </c>
      <c r="DK1048" s="43" t="s">
        <v>5178</v>
      </c>
      <c r="DL1048" s="90" t="s">
        <v>3796</v>
      </c>
      <c r="DM1048" s="18">
        <v>0</v>
      </c>
      <c r="DN1048" s="18" t="s">
        <v>6202</v>
      </c>
      <c r="DO1048" t="s">
        <v>5072</v>
      </c>
      <c r="DP1048">
        <v>12800</v>
      </c>
      <c r="DQ1048" t="s">
        <v>6200</v>
      </c>
      <c r="DR1048" s="16" t="s">
        <v>290</v>
      </c>
    </row>
    <row r="1049" spans="1:122" x14ac:dyDescent="0.35">
      <c r="A1049" s="158" t="s">
        <v>1101</v>
      </c>
      <c r="B1049" s="11">
        <v>20</v>
      </c>
      <c r="C1049">
        <v>40</v>
      </c>
      <c r="D1049" t="s">
        <v>301</v>
      </c>
      <c r="E1049" s="21" t="s">
        <v>290</v>
      </c>
      <c r="F1049" s="11">
        <v>20</v>
      </c>
      <c r="G1049" s="13">
        <v>18.814</v>
      </c>
      <c r="H1049" s="11">
        <v>0.59299999999999997</v>
      </c>
      <c r="I1049" t="s">
        <v>290</v>
      </c>
      <c r="J1049">
        <v>40</v>
      </c>
      <c r="K1049" s="21" t="s">
        <v>290</v>
      </c>
      <c r="L1049" s="1" t="s">
        <v>301</v>
      </c>
      <c r="M1049" t="s">
        <v>290</v>
      </c>
      <c r="N1049" s="159" t="s">
        <v>290</v>
      </c>
      <c r="P1049" s="18" t="s">
        <v>290</v>
      </c>
      <c r="Q1049" s="18" t="s">
        <v>290</v>
      </c>
      <c r="S1049" t="s">
        <v>290</v>
      </c>
      <c r="T1049" t="s">
        <v>290</v>
      </c>
      <c r="V1049" t="s">
        <v>290</v>
      </c>
      <c r="X1049" s="158" t="s">
        <v>1101</v>
      </c>
      <c r="Y1049" s="11">
        <v>20</v>
      </c>
      <c r="Z1049">
        <v>40</v>
      </c>
      <c r="AA1049" t="s">
        <v>301</v>
      </c>
      <c r="AB1049" s="21" t="s">
        <v>290</v>
      </c>
      <c r="AC1049" s="11">
        <v>20</v>
      </c>
      <c r="AD1049" s="13">
        <v>18.814</v>
      </c>
      <c r="AE1049" s="11">
        <v>0.59299999999999997</v>
      </c>
      <c r="AF1049" t="s">
        <v>290</v>
      </c>
      <c r="AG1049">
        <v>40</v>
      </c>
      <c r="AH1049" s="21" t="s">
        <v>290</v>
      </c>
      <c r="AI1049" s="1" t="s">
        <v>301</v>
      </c>
      <c r="AJ1049" t="s">
        <v>290</v>
      </c>
      <c r="AK1049" s="159" t="s">
        <v>290</v>
      </c>
      <c r="CO1049" t="s">
        <v>4867</v>
      </c>
      <c r="CP1049">
        <v>12</v>
      </c>
      <c r="CR1049" t="s">
        <v>6252</v>
      </c>
      <c r="CS1049" s="16" t="s">
        <v>290</v>
      </c>
      <c r="CT1049" s="45">
        <v>400</v>
      </c>
      <c r="CU1049" s="45">
        <v>14</v>
      </c>
      <c r="CV1049" s="48">
        <v>12</v>
      </c>
      <c r="CW1049" s="48" t="s">
        <v>6201</v>
      </c>
      <c r="CX1049" s="104">
        <v>14</v>
      </c>
      <c r="CY1049" s="48">
        <v>16.75</v>
      </c>
      <c r="CZ1049" s="46">
        <v>1.375</v>
      </c>
      <c r="DA1049" s="107">
        <v>400</v>
      </c>
      <c r="DB1049" s="47">
        <v>23</v>
      </c>
      <c r="DC1049" s="47">
        <v>2.375</v>
      </c>
      <c r="DD1049" s="47">
        <v>16.25</v>
      </c>
      <c r="DE1049" s="48">
        <v>1.25</v>
      </c>
      <c r="DF1049" s="48">
        <v>20</v>
      </c>
      <c r="DG1049" s="48">
        <v>1.375</v>
      </c>
      <c r="DH1049" s="48">
        <v>20.25</v>
      </c>
      <c r="DI1049" s="46">
        <v>18</v>
      </c>
      <c r="DJ1049" s="48">
        <v>336</v>
      </c>
      <c r="DK1049" s="43" t="s">
        <v>5180</v>
      </c>
      <c r="DL1049" s="90" t="s">
        <v>3796</v>
      </c>
      <c r="DM1049" s="18">
        <v>0</v>
      </c>
      <c r="DN1049" s="18" t="s">
        <v>6202</v>
      </c>
      <c r="DO1049" t="s">
        <v>5105</v>
      </c>
      <c r="DP1049">
        <v>16711680</v>
      </c>
      <c r="DQ1049" t="s">
        <v>6200</v>
      </c>
      <c r="DR1049" s="16" t="s">
        <v>290</v>
      </c>
    </row>
    <row r="1050" spans="1:122" x14ac:dyDescent="0.35">
      <c r="A1050" s="158" t="s">
        <v>6793</v>
      </c>
      <c r="B1050" s="11">
        <v>20</v>
      </c>
      <c r="C1050" t="s">
        <v>6422</v>
      </c>
      <c r="D1050" t="s">
        <v>301</v>
      </c>
      <c r="E1050" s="21" t="s">
        <v>290</v>
      </c>
      <c r="F1050" s="11">
        <v>20</v>
      </c>
      <c r="G1050" s="13">
        <v>19.25</v>
      </c>
      <c r="H1050" s="11">
        <v>0.375</v>
      </c>
      <c r="I1050" t="s">
        <v>6422</v>
      </c>
      <c r="J1050">
        <v>1</v>
      </c>
      <c r="K1050" s="21" t="s">
        <v>290</v>
      </c>
      <c r="L1050" s="1" t="s">
        <v>301</v>
      </c>
      <c r="M1050" t="s">
        <v>290</v>
      </c>
      <c r="N1050" s="159" t="s">
        <v>290</v>
      </c>
      <c r="P1050" s="18" t="s">
        <v>290</v>
      </c>
      <c r="Q1050" s="18" t="s">
        <v>290</v>
      </c>
      <c r="S1050" t="s">
        <v>290</v>
      </c>
      <c r="T1050" t="s">
        <v>290</v>
      </c>
      <c r="V1050" t="s">
        <v>290</v>
      </c>
      <c r="X1050" s="158" t="s">
        <v>6793</v>
      </c>
      <c r="Y1050" s="11">
        <v>20</v>
      </c>
      <c r="Z1050" t="s">
        <v>6422</v>
      </c>
      <c r="AA1050" t="s">
        <v>301</v>
      </c>
      <c r="AB1050" s="21" t="s">
        <v>290</v>
      </c>
      <c r="AC1050" s="11">
        <v>20</v>
      </c>
      <c r="AD1050" s="13">
        <v>19.25</v>
      </c>
      <c r="AE1050" s="11">
        <v>0.375</v>
      </c>
      <c r="AF1050" t="s">
        <v>6422</v>
      </c>
      <c r="AG1050">
        <v>1</v>
      </c>
      <c r="AH1050" s="21" t="s">
        <v>290</v>
      </c>
      <c r="AI1050" s="1" t="s">
        <v>301</v>
      </c>
      <c r="AJ1050" t="s">
        <v>290</v>
      </c>
      <c r="AK1050" s="159" t="s">
        <v>290</v>
      </c>
      <c r="CO1050" t="s">
        <v>4868</v>
      </c>
      <c r="CP1050">
        <v>12</v>
      </c>
      <c r="CR1050" t="s">
        <v>6253</v>
      </c>
      <c r="CS1050" s="16" t="s">
        <v>290</v>
      </c>
      <c r="CT1050" s="14">
        <v>400</v>
      </c>
      <c r="CU1050" s="14">
        <v>14</v>
      </c>
      <c r="CV1050" s="98">
        <v>14</v>
      </c>
      <c r="CW1050" s="98" t="s">
        <v>6201</v>
      </c>
      <c r="CX1050" s="103">
        <v>14</v>
      </c>
      <c r="CY1050" s="11">
        <v>16.75</v>
      </c>
      <c r="CZ1050" s="42">
        <v>1.375</v>
      </c>
      <c r="DA1050" s="107">
        <v>400</v>
      </c>
      <c r="DB1050" s="18">
        <v>23</v>
      </c>
      <c r="DC1050" s="18">
        <v>2.375</v>
      </c>
      <c r="DD1050" s="18">
        <v>16.25</v>
      </c>
      <c r="DE1050" s="11">
        <v>1.25</v>
      </c>
      <c r="DF1050" s="11">
        <v>20</v>
      </c>
      <c r="DG1050" s="11">
        <v>1.375</v>
      </c>
      <c r="DH1050" s="11">
        <v>20.25</v>
      </c>
      <c r="DI1050" s="42">
        <v>18</v>
      </c>
      <c r="DJ1050" s="11" t="s">
        <v>174</v>
      </c>
      <c r="DK1050" s="43" t="s">
        <v>5180</v>
      </c>
      <c r="DL1050" s="90" t="s">
        <v>3796</v>
      </c>
      <c r="DM1050" s="18">
        <v>0</v>
      </c>
      <c r="DN1050" s="18" t="s">
        <v>6202</v>
      </c>
      <c r="DO1050" t="s">
        <v>5105</v>
      </c>
      <c r="DP1050">
        <v>16711680</v>
      </c>
      <c r="DQ1050" t="s">
        <v>6200</v>
      </c>
      <c r="DR1050" s="16" t="s">
        <v>290</v>
      </c>
    </row>
    <row r="1051" spans="1:122" x14ac:dyDescent="0.35">
      <c r="A1051" s="158" t="s">
        <v>1102</v>
      </c>
      <c r="B1051" s="11">
        <v>20</v>
      </c>
      <c r="C1051">
        <v>60</v>
      </c>
      <c r="D1051" t="s">
        <v>301</v>
      </c>
      <c r="E1051" s="21" t="s">
        <v>290</v>
      </c>
      <c r="F1051" s="11">
        <v>20</v>
      </c>
      <c r="G1051" s="13">
        <v>18.376000000000001</v>
      </c>
      <c r="H1051" s="11">
        <v>0.81200000000000006</v>
      </c>
      <c r="I1051" t="s">
        <v>290</v>
      </c>
      <c r="J1051">
        <v>60</v>
      </c>
      <c r="K1051" s="21" t="s">
        <v>290</v>
      </c>
      <c r="L1051" s="1" t="s">
        <v>301</v>
      </c>
      <c r="M1051" t="s">
        <v>290</v>
      </c>
      <c r="N1051" s="159" t="s">
        <v>290</v>
      </c>
      <c r="P1051" s="18" t="s">
        <v>290</v>
      </c>
      <c r="Q1051" s="18" t="s">
        <v>290</v>
      </c>
      <c r="S1051" t="s">
        <v>290</v>
      </c>
      <c r="T1051" t="s">
        <v>290</v>
      </c>
      <c r="V1051" t="s">
        <v>290</v>
      </c>
      <c r="X1051" s="158" t="s">
        <v>1102</v>
      </c>
      <c r="Y1051" s="11">
        <v>20</v>
      </c>
      <c r="Z1051">
        <v>60</v>
      </c>
      <c r="AA1051" t="s">
        <v>301</v>
      </c>
      <c r="AB1051" s="21" t="s">
        <v>290</v>
      </c>
      <c r="AC1051" s="11">
        <v>20</v>
      </c>
      <c r="AD1051" s="13">
        <v>18.376000000000001</v>
      </c>
      <c r="AE1051" s="11">
        <v>0.81200000000000006</v>
      </c>
      <c r="AF1051" t="s">
        <v>290</v>
      </c>
      <c r="AG1051">
        <v>60</v>
      </c>
      <c r="AH1051" s="21" t="s">
        <v>290</v>
      </c>
      <c r="AI1051" s="1" t="s">
        <v>301</v>
      </c>
      <c r="AJ1051" t="s">
        <v>290</v>
      </c>
      <c r="AK1051" s="159" t="s">
        <v>290</v>
      </c>
      <c r="CO1051" t="s">
        <v>4869</v>
      </c>
      <c r="CP1051">
        <v>12</v>
      </c>
      <c r="CR1051" t="s">
        <v>6254</v>
      </c>
      <c r="CS1051" s="16" t="s">
        <v>290</v>
      </c>
      <c r="CT1051" s="14">
        <v>400</v>
      </c>
      <c r="CU1051" s="14">
        <v>14</v>
      </c>
      <c r="CV1051" s="98">
        <v>16</v>
      </c>
      <c r="CW1051" s="98" t="s">
        <v>6201</v>
      </c>
      <c r="CX1051" s="103">
        <v>14</v>
      </c>
      <c r="CY1051" s="11">
        <v>16.75</v>
      </c>
      <c r="CZ1051" s="42">
        <v>1.375</v>
      </c>
      <c r="DA1051" s="107">
        <v>400</v>
      </c>
      <c r="DB1051" s="18">
        <v>23</v>
      </c>
      <c r="DC1051" s="18">
        <v>2.375</v>
      </c>
      <c r="DD1051" s="18">
        <v>16.25</v>
      </c>
      <c r="DE1051" s="11">
        <v>1.25</v>
      </c>
      <c r="DF1051" s="11">
        <v>20</v>
      </c>
      <c r="DG1051" s="11">
        <v>1.375</v>
      </c>
      <c r="DH1051" s="11">
        <v>20.25</v>
      </c>
      <c r="DI1051" s="42">
        <v>18</v>
      </c>
      <c r="DJ1051" s="11" t="s">
        <v>174</v>
      </c>
      <c r="DK1051" s="43" t="s">
        <v>5180</v>
      </c>
      <c r="DL1051" s="90" t="s">
        <v>3796</v>
      </c>
      <c r="DM1051" s="18">
        <v>0</v>
      </c>
      <c r="DN1051" s="18" t="s">
        <v>6202</v>
      </c>
      <c r="DO1051" t="s">
        <v>5105</v>
      </c>
      <c r="DP1051">
        <v>16711680</v>
      </c>
      <c r="DQ1051" t="s">
        <v>6200</v>
      </c>
      <c r="DR1051" s="16" t="s">
        <v>290</v>
      </c>
    </row>
    <row r="1052" spans="1:122" x14ac:dyDescent="0.35">
      <c r="A1052" s="158" t="s">
        <v>1103</v>
      </c>
      <c r="B1052" s="11">
        <v>20</v>
      </c>
      <c r="C1052">
        <v>80</v>
      </c>
      <c r="D1052" t="s">
        <v>301</v>
      </c>
      <c r="E1052" s="21" t="s">
        <v>290</v>
      </c>
      <c r="F1052" s="11">
        <v>20</v>
      </c>
      <c r="G1052" s="13">
        <v>17.937999999999999</v>
      </c>
      <c r="H1052" s="11">
        <v>1.0309999999999999</v>
      </c>
      <c r="I1052" t="s">
        <v>290</v>
      </c>
      <c r="J1052">
        <v>80</v>
      </c>
      <c r="K1052" s="21" t="s">
        <v>290</v>
      </c>
      <c r="L1052" s="1" t="s">
        <v>301</v>
      </c>
      <c r="M1052" t="s">
        <v>290</v>
      </c>
      <c r="N1052" s="159" t="s">
        <v>290</v>
      </c>
      <c r="P1052" s="18" t="s">
        <v>290</v>
      </c>
      <c r="Q1052" s="18" t="s">
        <v>290</v>
      </c>
      <c r="S1052" t="s">
        <v>290</v>
      </c>
      <c r="T1052" t="s">
        <v>290</v>
      </c>
      <c r="V1052" t="s">
        <v>290</v>
      </c>
      <c r="X1052" s="158" t="s">
        <v>1103</v>
      </c>
      <c r="Y1052" s="11">
        <v>20</v>
      </c>
      <c r="Z1052">
        <v>80</v>
      </c>
      <c r="AA1052" t="s">
        <v>301</v>
      </c>
      <c r="AB1052" s="21" t="s">
        <v>290</v>
      </c>
      <c r="AC1052" s="11">
        <v>20</v>
      </c>
      <c r="AD1052" s="13">
        <v>17.937999999999999</v>
      </c>
      <c r="AE1052" s="11">
        <v>1.0309999999999999</v>
      </c>
      <c r="AF1052" t="s">
        <v>290</v>
      </c>
      <c r="AG1052">
        <v>80</v>
      </c>
      <c r="AH1052" s="21" t="s">
        <v>290</v>
      </c>
      <c r="AI1052" s="1" t="s">
        <v>301</v>
      </c>
      <c r="AJ1052" t="s">
        <v>290</v>
      </c>
      <c r="AK1052" s="159" t="s">
        <v>290</v>
      </c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51"/>
      <c r="CO1052" t="s">
        <v>4870</v>
      </c>
      <c r="CP1052">
        <v>12</v>
      </c>
      <c r="CR1052" t="s">
        <v>6255</v>
      </c>
      <c r="CS1052" s="16" t="s">
        <v>290</v>
      </c>
      <c r="CT1052" s="14">
        <v>400</v>
      </c>
      <c r="CU1052" s="14">
        <v>14</v>
      </c>
      <c r="CV1052" s="98">
        <v>18</v>
      </c>
      <c r="CW1052" s="98" t="s">
        <v>6201</v>
      </c>
      <c r="CX1052" s="103">
        <v>14</v>
      </c>
      <c r="CY1052" s="11">
        <v>16.75</v>
      </c>
      <c r="CZ1052" s="42">
        <v>1.375</v>
      </c>
      <c r="DA1052" s="107">
        <v>400</v>
      </c>
      <c r="DB1052" s="18">
        <v>23</v>
      </c>
      <c r="DC1052" s="18">
        <v>2.375</v>
      </c>
      <c r="DD1052" s="18">
        <v>16.25</v>
      </c>
      <c r="DE1052" s="11">
        <v>1.25</v>
      </c>
      <c r="DF1052" s="11">
        <v>20</v>
      </c>
      <c r="DG1052" s="11">
        <v>1.375</v>
      </c>
      <c r="DH1052" s="11">
        <v>20.25</v>
      </c>
      <c r="DI1052" s="42">
        <v>18</v>
      </c>
      <c r="DJ1052" s="11" t="s">
        <v>174</v>
      </c>
      <c r="DK1052" s="43" t="s">
        <v>5180</v>
      </c>
      <c r="DL1052" s="90" t="s">
        <v>3796</v>
      </c>
      <c r="DM1052" s="18">
        <v>0</v>
      </c>
      <c r="DN1052" s="18" t="s">
        <v>6202</v>
      </c>
      <c r="DO1052" t="s">
        <v>5105</v>
      </c>
      <c r="DP1052">
        <v>16711680</v>
      </c>
      <c r="DQ1052" t="s">
        <v>6200</v>
      </c>
      <c r="DR1052" s="16" t="s">
        <v>290</v>
      </c>
    </row>
    <row r="1053" spans="1:122" x14ac:dyDescent="0.35">
      <c r="A1053" s="158" t="s">
        <v>1104</v>
      </c>
      <c r="B1053" s="11">
        <v>20</v>
      </c>
      <c r="C1053">
        <v>100</v>
      </c>
      <c r="D1053" t="s">
        <v>301</v>
      </c>
      <c r="E1053" s="21" t="s">
        <v>290</v>
      </c>
      <c r="F1053" s="11">
        <v>20</v>
      </c>
      <c r="G1053" s="13">
        <v>17.440000000000001</v>
      </c>
      <c r="H1053" s="11">
        <v>1.28</v>
      </c>
      <c r="I1053" t="s">
        <v>290</v>
      </c>
      <c r="J1053">
        <v>100</v>
      </c>
      <c r="K1053" s="21" t="s">
        <v>290</v>
      </c>
      <c r="L1053" s="1" t="s">
        <v>301</v>
      </c>
      <c r="M1053" t="s">
        <v>290</v>
      </c>
      <c r="N1053" s="159" t="s">
        <v>290</v>
      </c>
      <c r="P1053" s="18" t="s">
        <v>290</v>
      </c>
      <c r="Q1053" s="18" t="s">
        <v>290</v>
      </c>
      <c r="S1053" t="s">
        <v>290</v>
      </c>
      <c r="T1053" t="s">
        <v>290</v>
      </c>
      <c r="V1053" t="s">
        <v>290</v>
      </c>
      <c r="X1053" s="158" t="s">
        <v>1104</v>
      </c>
      <c r="Y1053" s="11">
        <v>20</v>
      </c>
      <c r="Z1053">
        <v>100</v>
      </c>
      <c r="AA1053" t="s">
        <v>301</v>
      </c>
      <c r="AB1053" s="21" t="s">
        <v>290</v>
      </c>
      <c r="AC1053" s="11">
        <v>20</v>
      </c>
      <c r="AD1053" s="13">
        <v>17.440000000000001</v>
      </c>
      <c r="AE1053" s="11">
        <v>1.28</v>
      </c>
      <c r="AF1053" t="s">
        <v>290</v>
      </c>
      <c r="AG1053">
        <v>100</v>
      </c>
      <c r="AH1053" s="21" t="s">
        <v>290</v>
      </c>
      <c r="AI1053" s="1" t="s">
        <v>301</v>
      </c>
      <c r="AJ1053" t="s">
        <v>290</v>
      </c>
      <c r="AK1053" s="159" t="s">
        <v>290</v>
      </c>
      <c r="CC1053" s="4"/>
      <c r="CD1053" s="51"/>
      <c r="CE1053" s="51"/>
      <c r="CF1053" s="51"/>
      <c r="CG1053" s="51"/>
      <c r="CH1053" s="51"/>
      <c r="CI1053" s="51"/>
      <c r="CJ1053" s="51"/>
      <c r="CK1053" s="51"/>
      <c r="CO1053" t="s">
        <v>4871</v>
      </c>
      <c r="CP1053">
        <v>12</v>
      </c>
      <c r="CR1053" t="s">
        <v>6256</v>
      </c>
      <c r="CS1053" s="16" t="s">
        <v>290</v>
      </c>
      <c r="CT1053" s="49">
        <v>400</v>
      </c>
      <c r="CU1053" s="49">
        <v>14</v>
      </c>
      <c r="CV1053" s="99">
        <v>20</v>
      </c>
      <c r="CW1053" s="99" t="s">
        <v>6201</v>
      </c>
      <c r="CX1053" s="105">
        <v>14</v>
      </c>
      <c r="CY1053" s="2">
        <v>16.75</v>
      </c>
      <c r="CZ1053" s="50">
        <v>1.375</v>
      </c>
      <c r="DA1053" s="107">
        <v>400</v>
      </c>
      <c r="DB1053" s="51">
        <v>23</v>
      </c>
      <c r="DC1053" s="51">
        <v>2.375</v>
      </c>
      <c r="DD1053" s="51">
        <v>16.25</v>
      </c>
      <c r="DE1053" s="2">
        <v>1.25</v>
      </c>
      <c r="DF1053" s="2">
        <v>20</v>
      </c>
      <c r="DG1053" s="2">
        <v>1.375</v>
      </c>
      <c r="DH1053" s="2">
        <v>20.25</v>
      </c>
      <c r="DI1053" s="50">
        <v>18</v>
      </c>
      <c r="DJ1053" s="2" t="s">
        <v>174</v>
      </c>
      <c r="DK1053" s="43" t="s">
        <v>5180</v>
      </c>
      <c r="DL1053" s="90" t="s">
        <v>3796</v>
      </c>
      <c r="DM1053" s="18">
        <v>0</v>
      </c>
      <c r="DN1053" s="18" t="s">
        <v>6202</v>
      </c>
      <c r="DO1053" t="s">
        <v>5105</v>
      </c>
      <c r="DP1053">
        <v>16711680</v>
      </c>
      <c r="DQ1053" t="s">
        <v>6200</v>
      </c>
      <c r="DR1053" s="16" t="s">
        <v>290</v>
      </c>
    </row>
    <row r="1054" spans="1:122" x14ac:dyDescent="0.35">
      <c r="A1054" s="158" t="s">
        <v>1105</v>
      </c>
      <c r="B1054" s="11">
        <v>20</v>
      </c>
      <c r="C1054">
        <v>120</v>
      </c>
      <c r="D1054" t="s">
        <v>301</v>
      </c>
      <c r="E1054" s="21" t="s">
        <v>290</v>
      </c>
      <c r="F1054" s="11">
        <v>20</v>
      </c>
      <c r="G1054" s="13">
        <v>17</v>
      </c>
      <c r="H1054" s="11">
        <v>1.5</v>
      </c>
      <c r="I1054" t="s">
        <v>290</v>
      </c>
      <c r="J1054">
        <v>120</v>
      </c>
      <c r="K1054" s="21" t="s">
        <v>290</v>
      </c>
      <c r="L1054" s="1" t="s">
        <v>301</v>
      </c>
      <c r="M1054" t="s">
        <v>290</v>
      </c>
      <c r="N1054" s="159" t="s">
        <v>290</v>
      </c>
      <c r="P1054" s="18" t="s">
        <v>290</v>
      </c>
      <c r="Q1054" s="18" t="s">
        <v>290</v>
      </c>
      <c r="S1054" t="s">
        <v>290</v>
      </c>
      <c r="T1054" t="s">
        <v>290</v>
      </c>
      <c r="V1054" t="s">
        <v>290</v>
      </c>
      <c r="X1054" s="158" t="s">
        <v>1105</v>
      </c>
      <c r="Y1054" s="11">
        <v>20</v>
      </c>
      <c r="Z1054">
        <v>120</v>
      </c>
      <c r="AA1054" t="s">
        <v>301</v>
      </c>
      <c r="AB1054" s="21" t="s">
        <v>290</v>
      </c>
      <c r="AC1054" s="11">
        <v>20</v>
      </c>
      <c r="AD1054" s="13">
        <v>17</v>
      </c>
      <c r="AE1054" s="11">
        <v>1.5</v>
      </c>
      <c r="AF1054" t="s">
        <v>290</v>
      </c>
      <c r="AG1054">
        <v>120</v>
      </c>
      <c r="AH1054" s="21" t="s">
        <v>290</v>
      </c>
      <c r="AI1054" s="1" t="s">
        <v>301</v>
      </c>
      <c r="AJ1054" t="s">
        <v>290</v>
      </c>
      <c r="AK1054" s="159" t="s">
        <v>290</v>
      </c>
      <c r="CO1054" t="s">
        <v>4872</v>
      </c>
      <c r="CP1054">
        <v>12.5</v>
      </c>
      <c r="CR1054" t="s">
        <v>6257</v>
      </c>
      <c r="CS1054" s="16" t="s">
        <v>290</v>
      </c>
      <c r="CT1054" s="14">
        <v>400</v>
      </c>
      <c r="CU1054" s="14">
        <v>16</v>
      </c>
      <c r="CV1054" s="11">
        <v>12</v>
      </c>
      <c r="CW1054" s="11" t="s">
        <v>6201</v>
      </c>
      <c r="CX1054" s="103">
        <v>16</v>
      </c>
      <c r="CY1054" s="11">
        <v>19</v>
      </c>
      <c r="CZ1054" s="42">
        <v>1.5</v>
      </c>
      <c r="DA1054" s="107">
        <v>400</v>
      </c>
      <c r="DB1054" s="18">
        <v>25.5</v>
      </c>
      <c r="DC1054" s="18">
        <v>2.5</v>
      </c>
      <c r="DD1054" s="18">
        <v>18.5</v>
      </c>
      <c r="DE1054" s="11">
        <v>1.375</v>
      </c>
      <c r="DF1054" s="11">
        <v>20</v>
      </c>
      <c r="DG1054" s="11">
        <v>1.5</v>
      </c>
      <c r="DH1054" s="11">
        <v>22.5</v>
      </c>
      <c r="DI1054" s="42">
        <v>18</v>
      </c>
      <c r="DJ1054" s="11">
        <v>416</v>
      </c>
      <c r="DK1054" s="43" t="s">
        <v>5186</v>
      </c>
      <c r="DL1054" s="90" t="s">
        <v>3796</v>
      </c>
      <c r="DM1054" s="18">
        <v>0</v>
      </c>
      <c r="DN1054" s="18" t="s">
        <v>6202</v>
      </c>
      <c r="DO1054" t="s">
        <v>5108</v>
      </c>
      <c r="DP1054">
        <v>16776960</v>
      </c>
      <c r="DQ1054" t="s">
        <v>6200</v>
      </c>
      <c r="DR1054" s="16" t="s">
        <v>290</v>
      </c>
    </row>
    <row r="1055" spans="1:122" x14ac:dyDescent="0.35">
      <c r="A1055" s="158" t="s">
        <v>1106</v>
      </c>
      <c r="B1055" s="11">
        <v>20</v>
      </c>
      <c r="C1055">
        <v>140</v>
      </c>
      <c r="D1055" t="s">
        <v>301</v>
      </c>
      <c r="E1055" s="21" t="s">
        <v>290</v>
      </c>
      <c r="F1055" s="11">
        <v>20</v>
      </c>
      <c r="G1055" s="13">
        <v>16.5</v>
      </c>
      <c r="H1055" s="11">
        <v>1.75</v>
      </c>
      <c r="I1055" t="s">
        <v>290</v>
      </c>
      <c r="J1055">
        <v>140</v>
      </c>
      <c r="K1055" s="21" t="s">
        <v>290</v>
      </c>
      <c r="L1055" s="1" t="s">
        <v>301</v>
      </c>
      <c r="M1055" t="s">
        <v>290</v>
      </c>
      <c r="N1055" s="159" t="s">
        <v>290</v>
      </c>
      <c r="P1055" s="18" t="s">
        <v>290</v>
      </c>
      <c r="Q1055" s="18" t="s">
        <v>290</v>
      </c>
      <c r="S1055" t="s">
        <v>290</v>
      </c>
      <c r="T1055" t="s">
        <v>290</v>
      </c>
      <c r="V1055" t="s">
        <v>290</v>
      </c>
      <c r="X1055" s="158" t="s">
        <v>1106</v>
      </c>
      <c r="Y1055" s="11">
        <v>20</v>
      </c>
      <c r="Z1055">
        <v>140</v>
      </c>
      <c r="AA1055" t="s">
        <v>301</v>
      </c>
      <c r="AB1055" s="21" t="s">
        <v>290</v>
      </c>
      <c r="AC1055" s="11">
        <v>20</v>
      </c>
      <c r="AD1055" s="13">
        <v>16.5</v>
      </c>
      <c r="AE1055" s="11">
        <v>1.75</v>
      </c>
      <c r="AF1055" t="s">
        <v>290</v>
      </c>
      <c r="AG1055">
        <v>140</v>
      </c>
      <c r="AH1055" s="21" t="s">
        <v>290</v>
      </c>
      <c r="AI1055" s="1" t="s">
        <v>301</v>
      </c>
      <c r="AJ1055" t="s">
        <v>290</v>
      </c>
      <c r="AK1055" s="159" t="s">
        <v>290</v>
      </c>
      <c r="CO1055" t="s">
        <v>4873</v>
      </c>
      <c r="CP1055">
        <v>12.5</v>
      </c>
      <c r="CR1055" t="s">
        <v>6258</v>
      </c>
      <c r="CS1055" s="16" t="s">
        <v>290</v>
      </c>
      <c r="CT1055" s="14">
        <v>400</v>
      </c>
      <c r="CU1055" s="14">
        <v>16</v>
      </c>
      <c r="CV1055" s="98">
        <v>14</v>
      </c>
      <c r="CW1055" s="98" t="s">
        <v>6201</v>
      </c>
      <c r="CX1055" s="103">
        <v>16</v>
      </c>
      <c r="CY1055" s="11">
        <v>19</v>
      </c>
      <c r="CZ1055" s="42">
        <v>1.5</v>
      </c>
      <c r="DA1055" s="107">
        <v>400</v>
      </c>
      <c r="DB1055" s="18">
        <v>25.5</v>
      </c>
      <c r="DC1055" s="18">
        <v>2.5</v>
      </c>
      <c r="DD1055" s="18">
        <v>18.5</v>
      </c>
      <c r="DE1055" s="11">
        <v>1.375</v>
      </c>
      <c r="DF1055" s="11">
        <v>20</v>
      </c>
      <c r="DG1055" s="11">
        <v>1.5</v>
      </c>
      <c r="DH1055" s="11">
        <v>22.5</v>
      </c>
      <c r="DI1055" s="42">
        <v>18</v>
      </c>
      <c r="DJ1055" s="11" t="s">
        <v>174</v>
      </c>
      <c r="DK1055" s="43" t="s">
        <v>5186</v>
      </c>
      <c r="DL1055" s="90" t="s">
        <v>3796</v>
      </c>
      <c r="DM1055" s="18">
        <v>0</v>
      </c>
      <c r="DN1055" s="18" t="s">
        <v>6202</v>
      </c>
      <c r="DO1055" t="s">
        <v>5108</v>
      </c>
      <c r="DP1055">
        <v>16776960</v>
      </c>
      <c r="DQ1055" t="s">
        <v>6200</v>
      </c>
      <c r="DR1055" s="16" t="s">
        <v>290</v>
      </c>
    </row>
    <row r="1056" spans="1:122" x14ac:dyDescent="0.35">
      <c r="A1056" s="158" t="s">
        <v>1107</v>
      </c>
      <c r="B1056" s="11">
        <v>20</v>
      </c>
      <c r="C1056" s="11">
        <v>160</v>
      </c>
      <c r="D1056" t="s">
        <v>301</v>
      </c>
      <c r="E1056" s="21" t="s">
        <v>290</v>
      </c>
      <c r="F1056" s="11">
        <v>20</v>
      </c>
      <c r="G1056" s="13">
        <v>16.064</v>
      </c>
      <c r="H1056" s="11">
        <v>1.968</v>
      </c>
      <c r="I1056" t="s">
        <v>290</v>
      </c>
      <c r="J1056" s="11">
        <v>160</v>
      </c>
      <c r="K1056" s="21" t="s">
        <v>290</v>
      </c>
      <c r="L1056" s="1" t="s">
        <v>301</v>
      </c>
      <c r="M1056" t="s">
        <v>290</v>
      </c>
      <c r="N1056" s="159" t="s">
        <v>290</v>
      </c>
      <c r="P1056" s="18" t="s">
        <v>290</v>
      </c>
      <c r="Q1056" s="18" t="s">
        <v>290</v>
      </c>
      <c r="S1056" t="s">
        <v>290</v>
      </c>
      <c r="T1056" t="s">
        <v>290</v>
      </c>
      <c r="V1056" t="s">
        <v>290</v>
      </c>
      <c r="X1056" s="158" t="s">
        <v>1107</v>
      </c>
      <c r="Y1056" s="11">
        <v>20</v>
      </c>
      <c r="Z1056" s="11">
        <v>160</v>
      </c>
      <c r="AA1056" t="s">
        <v>301</v>
      </c>
      <c r="AB1056" s="21" t="s">
        <v>290</v>
      </c>
      <c r="AC1056" s="11">
        <v>20</v>
      </c>
      <c r="AD1056" s="13">
        <v>16.064</v>
      </c>
      <c r="AE1056" s="11">
        <v>1.968</v>
      </c>
      <c r="AF1056" t="s">
        <v>290</v>
      </c>
      <c r="AG1056" s="11">
        <v>160</v>
      </c>
      <c r="AH1056" s="21" t="s">
        <v>290</v>
      </c>
      <c r="AI1056" s="1" t="s">
        <v>301</v>
      </c>
      <c r="AJ1056" t="s">
        <v>290</v>
      </c>
      <c r="AK1056" s="159" t="s">
        <v>290</v>
      </c>
      <c r="CO1056" t="s">
        <v>4874</v>
      </c>
      <c r="CP1056">
        <v>12.5</v>
      </c>
      <c r="CR1056" t="s">
        <v>6259</v>
      </c>
      <c r="CS1056" s="16" t="s">
        <v>290</v>
      </c>
      <c r="CT1056" s="14">
        <v>400</v>
      </c>
      <c r="CU1056" s="14">
        <v>16</v>
      </c>
      <c r="CV1056" s="98">
        <v>16</v>
      </c>
      <c r="CW1056" s="98" t="s">
        <v>6201</v>
      </c>
      <c r="CX1056" s="103">
        <v>16</v>
      </c>
      <c r="CY1056" s="11">
        <v>19</v>
      </c>
      <c r="CZ1056" s="42">
        <v>1.5</v>
      </c>
      <c r="DA1056" s="107">
        <v>400</v>
      </c>
      <c r="DB1056" s="18">
        <v>25.5</v>
      </c>
      <c r="DC1056" s="18">
        <v>2.5</v>
      </c>
      <c r="DD1056" s="18">
        <v>18.5</v>
      </c>
      <c r="DE1056" s="11">
        <v>1.375</v>
      </c>
      <c r="DF1056" s="11">
        <v>20</v>
      </c>
      <c r="DG1056" s="11">
        <v>1.5</v>
      </c>
      <c r="DH1056" s="11">
        <v>22.5</v>
      </c>
      <c r="DI1056" s="42">
        <v>18</v>
      </c>
      <c r="DJ1056" s="11" t="s">
        <v>174</v>
      </c>
      <c r="DK1056" s="43" t="s">
        <v>5186</v>
      </c>
      <c r="DL1056" s="90" t="s">
        <v>3796</v>
      </c>
      <c r="DM1056" s="18">
        <v>0</v>
      </c>
      <c r="DN1056" s="18" t="s">
        <v>6202</v>
      </c>
      <c r="DO1056" t="s">
        <v>5108</v>
      </c>
      <c r="DP1056">
        <v>16776960</v>
      </c>
      <c r="DQ1056" t="s">
        <v>6200</v>
      </c>
      <c r="DR1056" s="16" t="s">
        <v>290</v>
      </c>
    </row>
    <row r="1057" spans="1:122" x14ac:dyDescent="0.35">
      <c r="A1057" s="160" t="s">
        <v>1108</v>
      </c>
      <c r="B1057" s="2">
        <v>20</v>
      </c>
      <c r="C1057" s="2" t="s">
        <v>272</v>
      </c>
      <c r="D1057" s="4" t="s">
        <v>301</v>
      </c>
      <c r="E1057" s="22" t="s">
        <v>290</v>
      </c>
      <c r="F1057" s="2">
        <v>20</v>
      </c>
      <c r="G1057" s="5">
        <v>19</v>
      </c>
      <c r="H1057" s="2">
        <v>0.5</v>
      </c>
      <c r="I1057" s="4" t="s">
        <v>272</v>
      </c>
      <c r="J1057" s="2">
        <v>2</v>
      </c>
      <c r="K1057" s="22" t="s">
        <v>290</v>
      </c>
      <c r="L1057" s="6" t="s">
        <v>301</v>
      </c>
      <c r="M1057" s="4" t="s">
        <v>290</v>
      </c>
      <c r="N1057" s="161" t="s">
        <v>290</v>
      </c>
      <c r="P1057" s="18" t="s">
        <v>290</v>
      </c>
      <c r="Q1057" s="18" t="s">
        <v>290</v>
      </c>
      <c r="S1057" t="s">
        <v>290</v>
      </c>
      <c r="T1057" t="s">
        <v>290</v>
      </c>
      <c r="V1057" t="s">
        <v>290</v>
      </c>
      <c r="X1057" s="160" t="s">
        <v>1108</v>
      </c>
      <c r="Y1057" s="2">
        <v>20</v>
      </c>
      <c r="Z1057" s="2" t="s">
        <v>272</v>
      </c>
      <c r="AA1057" s="4" t="s">
        <v>301</v>
      </c>
      <c r="AB1057" s="22" t="s">
        <v>290</v>
      </c>
      <c r="AC1057" s="2">
        <v>20</v>
      </c>
      <c r="AD1057" s="5">
        <v>19</v>
      </c>
      <c r="AE1057" s="2">
        <v>0.5</v>
      </c>
      <c r="AF1057" s="4" t="s">
        <v>272</v>
      </c>
      <c r="AG1057" s="2">
        <v>2</v>
      </c>
      <c r="AH1057" s="22" t="s">
        <v>290</v>
      </c>
      <c r="AI1057" s="6" t="s">
        <v>301</v>
      </c>
      <c r="AJ1057" s="4" t="s">
        <v>290</v>
      </c>
      <c r="AK1057" s="161" t="s">
        <v>290</v>
      </c>
      <c r="CO1057" t="s">
        <v>4875</v>
      </c>
      <c r="CP1057">
        <v>12.5</v>
      </c>
      <c r="CR1057" t="s">
        <v>6260</v>
      </c>
      <c r="CS1057" s="16" t="s">
        <v>290</v>
      </c>
      <c r="CT1057" s="14">
        <v>400</v>
      </c>
      <c r="CU1057" s="14">
        <v>16</v>
      </c>
      <c r="CV1057" s="98">
        <v>18</v>
      </c>
      <c r="CW1057" s="98" t="s">
        <v>6201</v>
      </c>
      <c r="CX1057" s="103">
        <v>16</v>
      </c>
      <c r="CY1057" s="11">
        <v>19</v>
      </c>
      <c r="CZ1057" s="42">
        <v>1.5</v>
      </c>
      <c r="DA1057" s="107">
        <v>400</v>
      </c>
      <c r="DB1057" s="18">
        <v>25.5</v>
      </c>
      <c r="DC1057" s="18">
        <v>2.5</v>
      </c>
      <c r="DD1057" s="18">
        <v>18.5</v>
      </c>
      <c r="DE1057" s="11">
        <v>1.375</v>
      </c>
      <c r="DF1057" s="11">
        <v>20</v>
      </c>
      <c r="DG1057" s="11">
        <v>1.5</v>
      </c>
      <c r="DH1057" s="11">
        <v>22.5</v>
      </c>
      <c r="DI1057" s="42">
        <v>18</v>
      </c>
      <c r="DJ1057" s="11" t="s">
        <v>174</v>
      </c>
      <c r="DK1057" s="43" t="s">
        <v>5186</v>
      </c>
      <c r="DL1057" s="90" t="s">
        <v>3796</v>
      </c>
      <c r="DM1057" s="18">
        <v>0</v>
      </c>
      <c r="DN1057" s="18" t="s">
        <v>6202</v>
      </c>
      <c r="DO1057" t="s">
        <v>5108</v>
      </c>
      <c r="DP1057">
        <v>16776960</v>
      </c>
      <c r="DQ1057" t="s">
        <v>6200</v>
      </c>
      <c r="DR1057" s="16" t="s">
        <v>290</v>
      </c>
    </row>
    <row r="1058" spans="1:122" x14ac:dyDescent="0.35">
      <c r="A1058" s="156" t="s">
        <v>1109</v>
      </c>
      <c r="B1058" s="11">
        <v>22</v>
      </c>
      <c r="C1058" s="11">
        <v>10</v>
      </c>
      <c r="D1058" t="s">
        <v>301</v>
      </c>
      <c r="E1058" s="21" t="s">
        <v>290</v>
      </c>
      <c r="F1058" s="11">
        <v>22</v>
      </c>
      <c r="G1058" s="13">
        <v>21.5</v>
      </c>
      <c r="H1058" s="11">
        <v>0.25</v>
      </c>
      <c r="I1058" t="s">
        <v>290</v>
      </c>
      <c r="J1058" s="11">
        <v>10</v>
      </c>
      <c r="K1058" s="21" t="s">
        <v>290</v>
      </c>
      <c r="L1058" s="11" t="s">
        <v>301</v>
      </c>
      <c r="M1058" t="s">
        <v>290</v>
      </c>
      <c r="N1058" s="159" t="s">
        <v>290</v>
      </c>
      <c r="P1058" s="18" t="s">
        <v>290</v>
      </c>
      <c r="Q1058" s="18" t="s">
        <v>290</v>
      </c>
      <c r="S1058" t="s">
        <v>290</v>
      </c>
      <c r="T1058" t="s">
        <v>290</v>
      </c>
      <c r="V1058" t="s">
        <v>290</v>
      </c>
      <c r="X1058" s="156" t="s">
        <v>1109</v>
      </c>
      <c r="Y1058" s="11">
        <v>22</v>
      </c>
      <c r="Z1058" s="11">
        <v>10</v>
      </c>
      <c r="AA1058" t="s">
        <v>301</v>
      </c>
      <c r="AB1058" s="21" t="s">
        <v>290</v>
      </c>
      <c r="AC1058" s="11">
        <v>22</v>
      </c>
      <c r="AD1058" s="13">
        <v>21.5</v>
      </c>
      <c r="AE1058" s="11">
        <v>0.25</v>
      </c>
      <c r="AF1058" t="s">
        <v>290</v>
      </c>
      <c r="AG1058" s="11">
        <v>10</v>
      </c>
      <c r="AH1058" s="21" t="s">
        <v>290</v>
      </c>
      <c r="AI1058" s="11" t="s">
        <v>301</v>
      </c>
      <c r="AJ1058" t="s">
        <v>290</v>
      </c>
      <c r="AK1058" s="159" t="s">
        <v>290</v>
      </c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51"/>
      <c r="CO1058" t="s">
        <v>4876</v>
      </c>
      <c r="CP1058">
        <v>12.5</v>
      </c>
      <c r="CR1058" t="s">
        <v>6261</v>
      </c>
      <c r="CS1058" s="16" t="s">
        <v>290</v>
      </c>
      <c r="CT1058" s="49">
        <v>400</v>
      </c>
      <c r="CU1058" s="49">
        <v>16</v>
      </c>
      <c r="CV1058" s="99">
        <v>20</v>
      </c>
      <c r="CW1058" s="99" t="s">
        <v>6201</v>
      </c>
      <c r="CX1058" s="105">
        <v>16</v>
      </c>
      <c r="CY1058" s="2">
        <v>19</v>
      </c>
      <c r="CZ1058" s="50">
        <v>1.5</v>
      </c>
      <c r="DA1058" s="107">
        <v>400</v>
      </c>
      <c r="DB1058" s="51">
        <v>25.5</v>
      </c>
      <c r="DC1058" s="51">
        <v>2.5</v>
      </c>
      <c r="DD1058" s="51">
        <v>18.5</v>
      </c>
      <c r="DE1058" s="2">
        <v>1.375</v>
      </c>
      <c r="DF1058" s="2">
        <v>20</v>
      </c>
      <c r="DG1058" s="2">
        <v>1.5</v>
      </c>
      <c r="DH1058" s="2">
        <v>22.5</v>
      </c>
      <c r="DI1058" s="50">
        <v>18</v>
      </c>
      <c r="DJ1058" s="2" t="s">
        <v>174</v>
      </c>
      <c r="DK1058" s="43" t="s">
        <v>5186</v>
      </c>
      <c r="DL1058" s="90" t="s">
        <v>3796</v>
      </c>
      <c r="DM1058" s="18">
        <v>0</v>
      </c>
      <c r="DN1058" s="18" t="s">
        <v>6202</v>
      </c>
      <c r="DO1058" t="s">
        <v>5108</v>
      </c>
      <c r="DP1058">
        <v>16776960</v>
      </c>
      <c r="DQ1058" t="s">
        <v>6200</v>
      </c>
      <c r="DR1058" s="16" t="s">
        <v>290</v>
      </c>
    </row>
    <row r="1059" spans="1:122" x14ac:dyDescent="0.35">
      <c r="A1059" s="158" t="s">
        <v>1110</v>
      </c>
      <c r="B1059" s="11">
        <v>22</v>
      </c>
      <c r="C1059" s="11">
        <v>20</v>
      </c>
      <c r="D1059" t="s">
        <v>301</v>
      </c>
      <c r="E1059" s="21" t="s">
        <v>290</v>
      </c>
      <c r="F1059" s="11">
        <v>22</v>
      </c>
      <c r="G1059" s="13">
        <v>21.25</v>
      </c>
      <c r="H1059" s="11">
        <v>0.375</v>
      </c>
      <c r="I1059" t="s">
        <v>290</v>
      </c>
      <c r="J1059" s="11">
        <v>20</v>
      </c>
      <c r="K1059" s="21" t="s">
        <v>290</v>
      </c>
      <c r="L1059" s="1" t="s">
        <v>301</v>
      </c>
      <c r="M1059" t="s">
        <v>290</v>
      </c>
      <c r="N1059" s="159" t="s">
        <v>290</v>
      </c>
      <c r="P1059" s="18" t="s">
        <v>290</v>
      </c>
      <c r="Q1059" s="18" t="s">
        <v>290</v>
      </c>
      <c r="S1059" t="s">
        <v>290</v>
      </c>
      <c r="T1059" t="s">
        <v>290</v>
      </c>
      <c r="V1059" t="s">
        <v>290</v>
      </c>
      <c r="X1059" s="158" t="s">
        <v>1110</v>
      </c>
      <c r="Y1059" s="11">
        <v>22</v>
      </c>
      <c r="Z1059" s="11">
        <v>20</v>
      </c>
      <c r="AA1059" t="s">
        <v>301</v>
      </c>
      <c r="AB1059" s="21" t="s">
        <v>290</v>
      </c>
      <c r="AC1059" s="11">
        <v>22</v>
      </c>
      <c r="AD1059" s="13">
        <v>21.25</v>
      </c>
      <c r="AE1059" s="11">
        <v>0.375</v>
      </c>
      <c r="AF1059" t="s">
        <v>290</v>
      </c>
      <c r="AG1059" s="11">
        <v>20</v>
      </c>
      <c r="AH1059" s="21" t="s">
        <v>290</v>
      </c>
      <c r="AI1059" s="1" t="s">
        <v>301</v>
      </c>
      <c r="AJ1059" t="s">
        <v>290</v>
      </c>
      <c r="AK1059" s="159" t="s">
        <v>290</v>
      </c>
      <c r="CC1059" s="4"/>
      <c r="CD1059" s="51"/>
      <c r="CE1059" s="51"/>
      <c r="CF1059" s="51"/>
      <c r="CG1059" s="51"/>
      <c r="CH1059" s="51"/>
      <c r="CI1059" s="51"/>
      <c r="CJ1059" s="51"/>
      <c r="CK1059" s="51"/>
      <c r="CO1059" t="s">
        <v>4877</v>
      </c>
      <c r="CP1059">
        <v>12.5</v>
      </c>
      <c r="CR1059" t="s">
        <v>6262</v>
      </c>
      <c r="CS1059" s="16" t="s">
        <v>290</v>
      </c>
      <c r="CT1059" s="14">
        <v>400</v>
      </c>
      <c r="CU1059" s="14">
        <v>18</v>
      </c>
      <c r="CV1059" s="11">
        <v>12</v>
      </c>
      <c r="CW1059" s="11" t="s">
        <v>6201</v>
      </c>
      <c r="CX1059" s="103">
        <v>18</v>
      </c>
      <c r="CY1059" s="11">
        <v>21</v>
      </c>
      <c r="CZ1059" s="42">
        <v>1.5</v>
      </c>
      <c r="DA1059" s="107">
        <v>400</v>
      </c>
      <c r="DB1059" s="18">
        <v>28</v>
      </c>
      <c r="DC1059" s="18">
        <v>2.625</v>
      </c>
      <c r="DD1059" s="18">
        <v>21</v>
      </c>
      <c r="DE1059" s="11">
        <v>1.375</v>
      </c>
      <c r="DF1059" s="11">
        <v>24</v>
      </c>
      <c r="DG1059" s="11">
        <v>1.5</v>
      </c>
      <c r="DH1059" s="11">
        <v>24.75</v>
      </c>
      <c r="DI1059" s="42">
        <v>15</v>
      </c>
      <c r="DJ1059" s="11">
        <v>481</v>
      </c>
      <c r="DK1059" s="43" t="s">
        <v>5192</v>
      </c>
      <c r="DL1059" s="90" t="s">
        <v>3796</v>
      </c>
      <c r="DM1059" s="18">
        <v>0</v>
      </c>
      <c r="DN1059" s="18" t="s">
        <v>6202</v>
      </c>
      <c r="DO1059" t="s">
        <v>5111</v>
      </c>
      <c r="DP1059">
        <v>16711935</v>
      </c>
      <c r="DQ1059" t="s">
        <v>6200</v>
      </c>
      <c r="DR1059" s="16" t="s">
        <v>290</v>
      </c>
    </row>
    <row r="1060" spans="1:122" x14ac:dyDescent="0.35">
      <c r="A1060" s="158" t="s">
        <v>1111</v>
      </c>
      <c r="B1060" s="11">
        <v>22</v>
      </c>
      <c r="C1060">
        <v>30</v>
      </c>
      <c r="D1060" t="s">
        <v>301</v>
      </c>
      <c r="E1060" s="21" t="s">
        <v>290</v>
      </c>
      <c r="F1060" s="11">
        <v>22</v>
      </c>
      <c r="G1060" s="13">
        <v>21</v>
      </c>
      <c r="H1060" s="11">
        <v>0.5</v>
      </c>
      <c r="I1060" t="s">
        <v>290</v>
      </c>
      <c r="J1060">
        <v>30</v>
      </c>
      <c r="K1060" s="21" t="s">
        <v>290</v>
      </c>
      <c r="L1060" s="1" t="s">
        <v>301</v>
      </c>
      <c r="M1060" t="s">
        <v>290</v>
      </c>
      <c r="N1060" s="159" t="s">
        <v>290</v>
      </c>
      <c r="P1060" s="18" t="s">
        <v>290</v>
      </c>
      <c r="Q1060" s="18" t="s">
        <v>290</v>
      </c>
      <c r="S1060" t="s">
        <v>290</v>
      </c>
      <c r="T1060" t="s">
        <v>290</v>
      </c>
      <c r="V1060" t="s">
        <v>290</v>
      </c>
      <c r="X1060" s="158" t="s">
        <v>1111</v>
      </c>
      <c r="Y1060" s="11">
        <v>22</v>
      </c>
      <c r="Z1060">
        <v>30</v>
      </c>
      <c r="AA1060" t="s">
        <v>301</v>
      </c>
      <c r="AB1060" s="21" t="s">
        <v>290</v>
      </c>
      <c r="AC1060" s="11">
        <v>22</v>
      </c>
      <c r="AD1060" s="13">
        <v>21</v>
      </c>
      <c r="AE1060" s="11">
        <v>0.5</v>
      </c>
      <c r="AF1060" t="s">
        <v>290</v>
      </c>
      <c r="AG1060">
        <v>30</v>
      </c>
      <c r="AH1060" s="21" t="s">
        <v>290</v>
      </c>
      <c r="AI1060" s="1" t="s">
        <v>301</v>
      </c>
      <c r="AJ1060" t="s">
        <v>290</v>
      </c>
      <c r="AK1060" s="159" t="s">
        <v>290</v>
      </c>
      <c r="CO1060" t="s">
        <v>4878</v>
      </c>
      <c r="CP1060">
        <v>12.5</v>
      </c>
      <c r="CR1060" t="s">
        <v>6263</v>
      </c>
      <c r="CS1060" s="16" t="s">
        <v>290</v>
      </c>
      <c r="CT1060" s="14">
        <v>400</v>
      </c>
      <c r="CU1060" s="14">
        <v>18</v>
      </c>
      <c r="CV1060" s="98">
        <v>14</v>
      </c>
      <c r="CW1060" s="98" t="s">
        <v>6201</v>
      </c>
      <c r="CX1060" s="103">
        <v>18</v>
      </c>
      <c r="CY1060" s="11">
        <v>21</v>
      </c>
      <c r="CZ1060" s="42">
        <v>1.5</v>
      </c>
      <c r="DA1060" s="107">
        <v>400</v>
      </c>
      <c r="DB1060" s="18">
        <v>28</v>
      </c>
      <c r="DC1060" s="18">
        <v>2.625</v>
      </c>
      <c r="DD1060" s="18">
        <v>21</v>
      </c>
      <c r="DE1060" s="11">
        <v>1.375</v>
      </c>
      <c r="DF1060" s="11">
        <v>24</v>
      </c>
      <c r="DG1060" s="11">
        <v>1.5</v>
      </c>
      <c r="DH1060" s="11">
        <v>24.75</v>
      </c>
      <c r="DI1060" s="42">
        <v>15</v>
      </c>
      <c r="DJ1060" s="11" t="s">
        <v>174</v>
      </c>
      <c r="DK1060" s="43" t="s">
        <v>5192</v>
      </c>
      <c r="DL1060" s="90" t="s">
        <v>3796</v>
      </c>
      <c r="DM1060" s="18">
        <v>0</v>
      </c>
      <c r="DN1060" s="18" t="s">
        <v>6202</v>
      </c>
      <c r="DO1060" t="s">
        <v>5111</v>
      </c>
      <c r="DP1060">
        <v>16711935</v>
      </c>
      <c r="DQ1060" t="s">
        <v>6200</v>
      </c>
      <c r="DR1060" s="16" t="s">
        <v>290</v>
      </c>
    </row>
    <row r="1061" spans="1:122" x14ac:dyDescent="0.35">
      <c r="A1061" s="158" t="s">
        <v>1112</v>
      </c>
      <c r="B1061" s="11">
        <v>22</v>
      </c>
      <c r="C1061">
        <v>60</v>
      </c>
      <c r="D1061" t="s">
        <v>301</v>
      </c>
      <c r="E1061" s="21" t="s">
        <v>290</v>
      </c>
      <c r="F1061" s="11">
        <v>22</v>
      </c>
      <c r="G1061" s="13">
        <v>20.25</v>
      </c>
      <c r="H1061" s="11">
        <v>0.875</v>
      </c>
      <c r="I1061" t="s">
        <v>290</v>
      </c>
      <c r="J1061">
        <v>60</v>
      </c>
      <c r="K1061" s="21" t="s">
        <v>290</v>
      </c>
      <c r="L1061" s="1" t="s">
        <v>301</v>
      </c>
      <c r="M1061" t="s">
        <v>290</v>
      </c>
      <c r="N1061" s="159" t="s">
        <v>290</v>
      </c>
      <c r="P1061" s="18" t="s">
        <v>290</v>
      </c>
      <c r="Q1061" s="18" t="s">
        <v>290</v>
      </c>
      <c r="S1061" t="s">
        <v>290</v>
      </c>
      <c r="T1061" t="s">
        <v>290</v>
      </c>
      <c r="V1061" t="s">
        <v>290</v>
      </c>
      <c r="X1061" s="158" t="s">
        <v>1112</v>
      </c>
      <c r="Y1061" s="11">
        <v>22</v>
      </c>
      <c r="Z1061">
        <v>60</v>
      </c>
      <c r="AA1061" t="s">
        <v>301</v>
      </c>
      <c r="AB1061" s="21" t="s">
        <v>290</v>
      </c>
      <c r="AC1061" s="11">
        <v>22</v>
      </c>
      <c r="AD1061" s="13">
        <v>20.25</v>
      </c>
      <c r="AE1061" s="11">
        <v>0.875</v>
      </c>
      <c r="AF1061" t="s">
        <v>290</v>
      </c>
      <c r="AG1061">
        <v>60</v>
      </c>
      <c r="AH1061" s="21" t="s">
        <v>290</v>
      </c>
      <c r="AI1061" s="1" t="s">
        <v>301</v>
      </c>
      <c r="AJ1061" t="s">
        <v>290</v>
      </c>
      <c r="AK1061" s="159" t="s">
        <v>290</v>
      </c>
      <c r="CO1061" t="s">
        <v>4879</v>
      </c>
      <c r="CP1061">
        <v>12.5</v>
      </c>
      <c r="CR1061" t="s">
        <v>6264</v>
      </c>
      <c r="CS1061" s="16" t="s">
        <v>290</v>
      </c>
      <c r="CT1061" s="14">
        <v>400</v>
      </c>
      <c r="CU1061" s="14">
        <v>18</v>
      </c>
      <c r="CV1061" s="98">
        <v>16</v>
      </c>
      <c r="CW1061" s="98" t="s">
        <v>6201</v>
      </c>
      <c r="CX1061" s="103">
        <v>18</v>
      </c>
      <c r="CY1061" s="11">
        <v>21</v>
      </c>
      <c r="CZ1061" s="42">
        <v>1.5</v>
      </c>
      <c r="DA1061" s="107">
        <v>400</v>
      </c>
      <c r="DB1061" s="18">
        <v>28</v>
      </c>
      <c r="DC1061" s="18">
        <v>2.625</v>
      </c>
      <c r="DD1061" s="18">
        <v>21</v>
      </c>
      <c r="DE1061" s="11">
        <v>1.375</v>
      </c>
      <c r="DF1061" s="11">
        <v>24</v>
      </c>
      <c r="DG1061" s="11">
        <v>1.5</v>
      </c>
      <c r="DH1061" s="11">
        <v>24.75</v>
      </c>
      <c r="DI1061" s="42">
        <v>15</v>
      </c>
      <c r="DJ1061" s="11" t="s">
        <v>174</v>
      </c>
      <c r="DK1061" s="43" t="s">
        <v>5192</v>
      </c>
      <c r="DL1061" s="90" t="s">
        <v>3796</v>
      </c>
      <c r="DM1061" s="18">
        <v>0</v>
      </c>
      <c r="DN1061" s="18" t="s">
        <v>6202</v>
      </c>
      <c r="DO1061" t="s">
        <v>5111</v>
      </c>
      <c r="DP1061">
        <v>16711935</v>
      </c>
      <c r="DQ1061" t="s">
        <v>6200</v>
      </c>
      <c r="DR1061" s="16" t="s">
        <v>290</v>
      </c>
    </row>
    <row r="1062" spans="1:122" x14ac:dyDescent="0.35">
      <c r="A1062" s="158" t="s">
        <v>1113</v>
      </c>
      <c r="B1062" s="11">
        <v>22</v>
      </c>
      <c r="C1062">
        <v>80</v>
      </c>
      <c r="D1062" t="s">
        <v>301</v>
      </c>
      <c r="E1062" s="21" t="s">
        <v>290</v>
      </c>
      <c r="F1062" s="11">
        <v>22</v>
      </c>
      <c r="G1062" s="13">
        <v>19.75</v>
      </c>
      <c r="H1062" s="11">
        <v>1.125</v>
      </c>
      <c r="I1062" t="s">
        <v>290</v>
      </c>
      <c r="J1062">
        <v>80</v>
      </c>
      <c r="K1062" s="21" t="s">
        <v>290</v>
      </c>
      <c r="L1062" s="1" t="s">
        <v>301</v>
      </c>
      <c r="M1062" t="s">
        <v>290</v>
      </c>
      <c r="N1062" s="159" t="s">
        <v>290</v>
      </c>
      <c r="P1062" s="18" t="s">
        <v>290</v>
      </c>
      <c r="Q1062" s="18" t="s">
        <v>290</v>
      </c>
      <c r="S1062" t="s">
        <v>290</v>
      </c>
      <c r="T1062" t="s">
        <v>290</v>
      </c>
      <c r="V1062" t="s">
        <v>290</v>
      </c>
      <c r="X1062" s="158" t="s">
        <v>1113</v>
      </c>
      <c r="Y1062" s="11">
        <v>22</v>
      </c>
      <c r="Z1062">
        <v>80</v>
      </c>
      <c r="AA1062" t="s">
        <v>301</v>
      </c>
      <c r="AB1062" s="21" t="s">
        <v>290</v>
      </c>
      <c r="AC1062" s="11">
        <v>22</v>
      </c>
      <c r="AD1062" s="13">
        <v>19.75</v>
      </c>
      <c r="AE1062" s="11">
        <v>1.125</v>
      </c>
      <c r="AF1062" t="s">
        <v>290</v>
      </c>
      <c r="AG1062">
        <v>80</v>
      </c>
      <c r="AH1062" s="21" t="s">
        <v>290</v>
      </c>
      <c r="AI1062" s="1" t="s">
        <v>301</v>
      </c>
      <c r="AJ1062" t="s">
        <v>290</v>
      </c>
      <c r="AK1062" s="159" t="s">
        <v>290</v>
      </c>
      <c r="CO1062" t="s">
        <v>4880</v>
      </c>
      <c r="CP1062">
        <v>12.5</v>
      </c>
      <c r="CR1062" t="s">
        <v>6265</v>
      </c>
      <c r="CS1062" s="16" t="s">
        <v>290</v>
      </c>
      <c r="CT1062" s="14">
        <v>400</v>
      </c>
      <c r="CU1062" s="14">
        <v>18</v>
      </c>
      <c r="CV1062" s="98">
        <v>18</v>
      </c>
      <c r="CW1062" s="98" t="s">
        <v>6201</v>
      </c>
      <c r="CX1062" s="103">
        <v>18</v>
      </c>
      <c r="CY1062" s="11">
        <v>21</v>
      </c>
      <c r="CZ1062" s="42">
        <v>1.5</v>
      </c>
      <c r="DA1062" s="107">
        <v>400</v>
      </c>
      <c r="DB1062" s="18">
        <v>28</v>
      </c>
      <c r="DC1062" s="18">
        <v>2.625</v>
      </c>
      <c r="DD1062" s="18">
        <v>21</v>
      </c>
      <c r="DE1062" s="11">
        <v>1.375</v>
      </c>
      <c r="DF1062" s="11">
        <v>24</v>
      </c>
      <c r="DG1062" s="11">
        <v>1.5</v>
      </c>
      <c r="DH1062" s="11">
        <v>24.75</v>
      </c>
      <c r="DI1062" s="42">
        <v>15</v>
      </c>
      <c r="DJ1062" s="11" t="s">
        <v>174</v>
      </c>
      <c r="DK1062" s="43" t="s">
        <v>5192</v>
      </c>
      <c r="DL1062" s="90" t="s">
        <v>3796</v>
      </c>
      <c r="DM1062" s="18">
        <v>0</v>
      </c>
      <c r="DN1062" s="18" t="s">
        <v>6202</v>
      </c>
      <c r="DO1062" t="s">
        <v>5111</v>
      </c>
      <c r="DP1062">
        <v>16711935</v>
      </c>
      <c r="DQ1062" t="s">
        <v>6200</v>
      </c>
      <c r="DR1062" s="16" t="s">
        <v>290</v>
      </c>
    </row>
    <row r="1063" spans="1:122" x14ac:dyDescent="0.35">
      <c r="A1063" s="158" t="s">
        <v>1114</v>
      </c>
      <c r="B1063" s="11">
        <v>22</v>
      </c>
      <c r="C1063">
        <v>100</v>
      </c>
      <c r="D1063" t="s">
        <v>301</v>
      </c>
      <c r="E1063" s="21" t="s">
        <v>290</v>
      </c>
      <c r="F1063" s="11">
        <v>22</v>
      </c>
      <c r="G1063" s="13">
        <v>19.25</v>
      </c>
      <c r="H1063" s="11">
        <v>1.375</v>
      </c>
      <c r="I1063" t="s">
        <v>290</v>
      </c>
      <c r="J1063">
        <v>100</v>
      </c>
      <c r="K1063" s="21" t="s">
        <v>290</v>
      </c>
      <c r="L1063" s="1" t="s">
        <v>301</v>
      </c>
      <c r="M1063" t="s">
        <v>290</v>
      </c>
      <c r="N1063" s="159" t="s">
        <v>290</v>
      </c>
      <c r="P1063" s="18" t="s">
        <v>290</v>
      </c>
      <c r="Q1063" s="18" t="s">
        <v>290</v>
      </c>
      <c r="S1063" t="s">
        <v>290</v>
      </c>
      <c r="T1063" t="s">
        <v>290</v>
      </c>
      <c r="V1063" t="s">
        <v>290</v>
      </c>
      <c r="X1063" s="158" t="s">
        <v>1114</v>
      </c>
      <c r="Y1063" s="11">
        <v>22</v>
      </c>
      <c r="Z1063">
        <v>100</v>
      </c>
      <c r="AA1063" t="s">
        <v>301</v>
      </c>
      <c r="AB1063" s="21" t="s">
        <v>290</v>
      </c>
      <c r="AC1063" s="11">
        <v>22</v>
      </c>
      <c r="AD1063" s="13">
        <v>19.25</v>
      </c>
      <c r="AE1063" s="11">
        <v>1.375</v>
      </c>
      <c r="AF1063" t="s">
        <v>290</v>
      </c>
      <c r="AG1063">
        <v>100</v>
      </c>
      <c r="AH1063" s="21" t="s">
        <v>290</v>
      </c>
      <c r="AI1063" s="1" t="s">
        <v>301</v>
      </c>
      <c r="AJ1063" t="s">
        <v>290</v>
      </c>
      <c r="AK1063" s="159" t="s">
        <v>290</v>
      </c>
      <c r="CO1063" t="s">
        <v>4881</v>
      </c>
      <c r="CP1063">
        <v>12.5</v>
      </c>
      <c r="CR1063" t="s">
        <v>6266</v>
      </c>
      <c r="CS1063" s="16" t="s">
        <v>290</v>
      </c>
      <c r="CT1063" s="49">
        <v>400</v>
      </c>
      <c r="CU1063" s="49">
        <v>18</v>
      </c>
      <c r="CV1063" s="99">
        <v>20</v>
      </c>
      <c r="CW1063" s="99" t="s">
        <v>6201</v>
      </c>
      <c r="CX1063" s="105">
        <v>18</v>
      </c>
      <c r="CY1063" s="2">
        <v>21</v>
      </c>
      <c r="CZ1063" s="50">
        <v>1.5</v>
      </c>
      <c r="DA1063" s="107">
        <v>400</v>
      </c>
      <c r="DB1063" s="51">
        <v>28</v>
      </c>
      <c r="DC1063" s="51">
        <v>2.625</v>
      </c>
      <c r="DD1063" s="51">
        <v>21</v>
      </c>
      <c r="DE1063" s="2">
        <v>1.375</v>
      </c>
      <c r="DF1063" s="2">
        <v>24</v>
      </c>
      <c r="DG1063" s="2">
        <v>1.5</v>
      </c>
      <c r="DH1063" s="2">
        <v>24.75</v>
      </c>
      <c r="DI1063" s="50">
        <v>15</v>
      </c>
      <c r="DJ1063" s="2" t="s">
        <v>174</v>
      </c>
      <c r="DK1063" s="43" t="s">
        <v>5192</v>
      </c>
      <c r="DL1063" s="90" t="s">
        <v>3796</v>
      </c>
      <c r="DM1063" s="18">
        <v>0</v>
      </c>
      <c r="DN1063" s="18" t="s">
        <v>6202</v>
      </c>
      <c r="DO1063" t="s">
        <v>5111</v>
      </c>
      <c r="DP1063">
        <v>16711935</v>
      </c>
      <c r="DQ1063" t="s">
        <v>6200</v>
      </c>
      <c r="DR1063" s="16" t="s">
        <v>290</v>
      </c>
    </row>
    <row r="1064" spans="1:122" x14ac:dyDescent="0.35">
      <c r="A1064" s="158" t="s">
        <v>1115</v>
      </c>
      <c r="B1064" s="11">
        <v>22</v>
      </c>
      <c r="C1064">
        <v>120</v>
      </c>
      <c r="D1064" t="s">
        <v>301</v>
      </c>
      <c r="E1064" s="21" t="s">
        <v>290</v>
      </c>
      <c r="F1064" s="11">
        <v>22</v>
      </c>
      <c r="G1064" s="13">
        <v>18.75</v>
      </c>
      <c r="H1064" s="11">
        <v>1.625</v>
      </c>
      <c r="I1064" t="s">
        <v>290</v>
      </c>
      <c r="J1064">
        <v>120</v>
      </c>
      <c r="K1064" s="21" t="s">
        <v>290</v>
      </c>
      <c r="L1064" s="1" t="s">
        <v>301</v>
      </c>
      <c r="M1064" t="s">
        <v>290</v>
      </c>
      <c r="N1064" s="159" t="s">
        <v>290</v>
      </c>
      <c r="P1064" s="18" t="s">
        <v>290</v>
      </c>
      <c r="Q1064" s="18" t="s">
        <v>290</v>
      </c>
      <c r="S1064" t="s">
        <v>290</v>
      </c>
      <c r="T1064" t="s">
        <v>290</v>
      </c>
      <c r="V1064" t="s">
        <v>290</v>
      </c>
      <c r="X1064" s="158" t="s">
        <v>1115</v>
      </c>
      <c r="Y1064" s="11">
        <v>22</v>
      </c>
      <c r="Z1064">
        <v>120</v>
      </c>
      <c r="AA1064" t="s">
        <v>301</v>
      </c>
      <c r="AB1064" s="21" t="s">
        <v>290</v>
      </c>
      <c r="AC1064" s="11">
        <v>22</v>
      </c>
      <c r="AD1064" s="13">
        <v>18.75</v>
      </c>
      <c r="AE1064" s="11">
        <v>1.625</v>
      </c>
      <c r="AF1064" t="s">
        <v>290</v>
      </c>
      <c r="AG1064">
        <v>120</v>
      </c>
      <c r="AH1064" s="21" t="s">
        <v>290</v>
      </c>
      <c r="AI1064" s="1" t="s">
        <v>301</v>
      </c>
      <c r="AJ1064" t="s">
        <v>290</v>
      </c>
      <c r="AK1064" s="159" t="s">
        <v>290</v>
      </c>
      <c r="CO1064" t="s">
        <v>4882</v>
      </c>
      <c r="CP1064">
        <v>12.5</v>
      </c>
      <c r="CR1064" t="s">
        <v>6267</v>
      </c>
      <c r="CS1064" s="16" t="s">
        <v>290</v>
      </c>
      <c r="CT1064" s="14">
        <v>400</v>
      </c>
      <c r="CU1064" s="14">
        <v>20</v>
      </c>
      <c r="CV1064" s="11">
        <v>12</v>
      </c>
      <c r="CW1064" s="11" t="s">
        <v>6201</v>
      </c>
      <c r="CX1064" s="103">
        <v>20</v>
      </c>
      <c r="CY1064" s="11">
        <v>23.125</v>
      </c>
      <c r="CZ1064" s="42">
        <v>1.5625</v>
      </c>
      <c r="DA1064" s="107">
        <v>400</v>
      </c>
      <c r="DB1064" s="18">
        <v>30.5</v>
      </c>
      <c r="DC1064" s="18">
        <v>2.75</v>
      </c>
      <c r="DD1064" s="18">
        <v>23</v>
      </c>
      <c r="DE1064" s="11">
        <v>1.5</v>
      </c>
      <c r="DF1064" s="11">
        <v>24</v>
      </c>
      <c r="DG1064" s="11">
        <v>1.625</v>
      </c>
      <c r="DH1064" s="11">
        <v>27</v>
      </c>
      <c r="DI1064" s="42">
        <v>15</v>
      </c>
      <c r="DJ1064" s="11">
        <v>563</v>
      </c>
      <c r="DK1064" s="43" t="s">
        <v>5198</v>
      </c>
      <c r="DL1064" s="90" t="s">
        <v>3796</v>
      </c>
      <c r="DM1064" s="18">
        <v>0</v>
      </c>
      <c r="DN1064" s="18" t="s">
        <v>6202</v>
      </c>
      <c r="DO1064" t="s">
        <v>5114</v>
      </c>
      <c r="DP1064">
        <v>16744703</v>
      </c>
      <c r="DQ1064" t="s">
        <v>6200</v>
      </c>
      <c r="DR1064" s="16" t="s">
        <v>290</v>
      </c>
    </row>
    <row r="1065" spans="1:122" x14ac:dyDescent="0.35">
      <c r="A1065" s="158" t="s">
        <v>1116</v>
      </c>
      <c r="B1065" s="11">
        <v>22</v>
      </c>
      <c r="C1065">
        <v>140</v>
      </c>
      <c r="D1065" t="s">
        <v>301</v>
      </c>
      <c r="E1065" s="21" t="s">
        <v>290</v>
      </c>
      <c r="F1065" s="11">
        <v>22</v>
      </c>
      <c r="G1065" s="13">
        <v>18.25</v>
      </c>
      <c r="H1065" s="11">
        <v>1.875</v>
      </c>
      <c r="I1065" t="s">
        <v>290</v>
      </c>
      <c r="J1065">
        <v>140</v>
      </c>
      <c r="K1065" s="21" t="s">
        <v>290</v>
      </c>
      <c r="L1065" s="1" t="s">
        <v>301</v>
      </c>
      <c r="M1065" t="s">
        <v>290</v>
      </c>
      <c r="N1065" s="159" t="s">
        <v>290</v>
      </c>
      <c r="P1065" s="18" t="s">
        <v>290</v>
      </c>
      <c r="Q1065" s="18" t="s">
        <v>290</v>
      </c>
      <c r="S1065" t="s">
        <v>290</v>
      </c>
      <c r="T1065" t="s">
        <v>290</v>
      </c>
      <c r="V1065" t="s">
        <v>290</v>
      </c>
      <c r="X1065" s="158" t="s">
        <v>1116</v>
      </c>
      <c r="Y1065" s="11">
        <v>22</v>
      </c>
      <c r="Z1065">
        <v>140</v>
      </c>
      <c r="AA1065" t="s">
        <v>301</v>
      </c>
      <c r="AB1065" s="21" t="s">
        <v>290</v>
      </c>
      <c r="AC1065" s="11">
        <v>22</v>
      </c>
      <c r="AD1065" s="13">
        <v>18.25</v>
      </c>
      <c r="AE1065" s="11">
        <v>1.875</v>
      </c>
      <c r="AF1065" t="s">
        <v>290</v>
      </c>
      <c r="AG1065">
        <v>140</v>
      </c>
      <c r="AH1065" s="21" t="s">
        <v>290</v>
      </c>
      <c r="AI1065" s="1" t="s">
        <v>301</v>
      </c>
      <c r="AJ1065" t="s">
        <v>290</v>
      </c>
      <c r="AK1065" s="159" t="s">
        <v>290</v>
      </c>
      <c r="CO1065" t="s">
        <v>4883</v>
      </c>
      <c r="CP1065">
        <v>12.5</v>
      </c>
      <c r="CR1065" t="s">
        <v>6268</v>
      </c>
      <c r="CS1065" s="16" t="s">
        <v>290</v>
      </c>
      <c r="CT1065" s="14">
        <v>400</v>
      </c>
      <c r="CU1065" s="14">
        <v>20</v>
      </c>
      <c r="CV1065" s="98">
        <v>14</v>
      </c>
      <c r="CW1065" s="98" t="s">
        <v>6201</v>
      </c>
      <c r="CX1065" s="103">
        <v>20</v>
      </c>
      <c r="CY1065" s="11">
        <v>23.125</v>
      </c>
      <c r="CZ1065" s="42">
        <v>1.5625</v>
      </c>
      <c r="DA1065" s="107">
        <v>400</v>
      </c>
      <c r="DB1065" s="18">
        <v>30.5</v>
      </c>
      <c r="DC1065" s="18">
        <v>2.75</v>
      </c>
      <c r="DD1065" s="18">
        <v>23</v>
      </c>
      <c r="DE1065" s="11">
        <v>1.5</v>
      </c>
      <c r="DF1065" s="11">
        <v>24</v>
      </c>
      <c r="DG1065" s="11">
        <v>1.625</v>
      </c>
      <c r="DH1065" s="11">
        <v>27</v>
      </c>
      <c r="DI1065" s="42">
        <v>15</v>
      </c>
      <c r="DJ1065" s="11" t="s">
        <v>174</v>
      </c>
      <c r="DK1065" s="43" t="s">
        <v>5198</v>
      </c>
      <c r="DL1065" s="90" t="s">
        <v>3796</v>
      </c>
      <c r="DM1065" s="18">
        <v>0</v>
      </c>
      <c r="DN1065" s="18" t="s">
        <v>6202</v>
      </c>
      <c r="DO1065" t="s">
        <v>5114</v>
      </c>
      <c r="DP1065">
        <v>16744703</v>
      </c>
      <c r="DQ1065" t="s">
        <v>6200</v>
      </c>
      <c r="DR1065" s="16" t="s">
        <v>290</v>
      </c>
    </row>
    <row r="1066" spans="1:122" x14ac:dyDescent="0.35">
      <c r="A1066" s="158" t="s">
        <v>1117</v>
      </c>
      <c r="B1066" s="11">
        <v>22</v>
      </c>
      <c r="C1066" s="11">
        <v>160</v>
      </c>
      <c r="D1066" t="s">
        <v>301</v>
      </c>
      <c r="E1066" s="21" t="s">
        <v>290</v>
      </c>
      <c r="F1066" s="11">
        <v>22</v>
      </c>
      <c r="G1066" s="13">
        <v>17.75</v>
      </c>
      <c r="H1066" s="11">
        <v>2.125</v>
      </c>
      <c r="I1066" t="s">
        <v>290</v>
      </c>
      <c r="J1066" s="11">
        <v>160</v>
      </c>
      <c r="K1066" s="21" t="s">
        <v>290</v>
      </c>
      <c r="L1066" s="1" t="s">
        <v>301</v>
      </c>
      <c r="M1066" t="s">
        <v>290</v>
      </c>
      <c r="N1066" s="159" t="s">
        <v>290</v>
      </c>
      <c r="P1066" s="18" t="s">
        <v>290</v>
      </c>
      <c r="Q1066" s="18" t="s">
        <v>290</v>
      </c>
      <c r="S1066" t="s">
        <v>290</v>
      </c>
      <c r="T1066" t="s">
        <v>290</v>
      </c>
      <c r="V1066" t="s">
        <v>290</v>
      </c>
      <c r="X1066" s="158" t="s">
        <v>1117</v>
      </c>
      <c r="Y1066" s="11">
        <v>22</v>
      </c>
      <c r="Z1066" s="11">
        <v>160</v>
      </c>
      <c r="AA1066" t="s">
        <v>301</v>
      </c>
      <c r="AB1066" s="21" t="s">
        <v>290</v>
      </c>
      <c r="AC1066" s="11">
        <v>22</v>
      </c>
      <c r="AD1066" s="13">
        <v>17.75</v>
      </c>
      <c r="AE1066" s="11">
        <v>2.125</v>
      </c>
      <c r="AF1066" t="s">
        <v>290</v>
      </c>
      <c r="AG1066" s="11">
        <v>160</v>
      </c>
      <c r="AH1066" s="21" t="s">
        <v>290</v>
      </c>
      <c r="AI1066" s="1" t="s">
        <v>301</v>
      </c>
      <c r="AJ1066" t="s">
        <v>290</v>
      </c>
      <c r="AK1066" s="159" t="s">
        <v>290</v>
      </c>
      <c r="CO1066" t="s">
        <v>4884</v>
      </c>
      <c r="CP1066">
        <v>13.13</v>
      </c>
      <c r="CR1066" t="s">
        <v>6269</v>
      </c>
      <c r="CS1066" s="16" t="s">
        <v>290</v>
      </c>
      <c r="CT1066" s="14">
        <v>400</v>
      </c>
      <c r="CU1066" s="14">
        <v>20</v>
      </c>
      <c r="CV1066" s="98">
        <v>16</v>
      </c>
      <c r="CW1066" s="98" t="s">
        <v>6201</v>
      </c>
      <c r="CX1066" s="103">
        <v>20</v>
      </c>
      <c r="CY1066" s="11">
        <v>23.125</v>
      </c>
      <c r="CZ1066" s="42">
        <v>1.5625</v>
      </c>
      <c r="DA1066" s="107">
        <v>400</v>
      </c>
      <c r="DB1066" s="18">
        <v>30.5</v>
      </c>
      <c r="DC1066" s="18">
        <v>2.75</v>
      </c>
      <c r="DD1066" s="18">
        <v>23</v>
      </c>
      <c r="DE1066" s="11">
        <v>1.5</v>
      </c>
      <c r="DF1066" s="11">
        <v>24</v>
      </c>
      <c r="DG1066" s="11">
        <v>1.625</v>
      </c>
      <c r="DH1066" s="11">
        <v>27</v>
      </c>
      <c r="DI1066" s="42">
        <v>15</v>
      </c>
      <c r="DJ1066" s="11" t="s">
        <v>174</v>
      </c>
      <c r="DK1066" s="43" t="s">
        <v>5198</v>
      </c>
      <c r="DL1066" s="90" t="s">
        <v>3796</v>
      </c>
      <c r="DM1066" s="18">
        <v>0</v>
      </c>
      <c r="DN1066" s="18" t="s">
        <v>6202</v>
      </c>
      <c r="DO1066" t="s">
        <v>5114</v>
      </c>
      <c r="DP1066">
        <v>16744703</v>
      </c>
      <c r="DQ1066" t="s">
        <v>6200</v>
      </c>
      <c r="DR1066" s="16" t="s">
        <v>290</v>
      </c>
    </row>
    <row r="1067" spans="1:122" x14ac:dyDescent="0.35">
      <c r="A1067" s="160" t="s">
        <v>1118</v>
      </c>
      <c r="B1067" s="2">
        <v>22</v>
      </c>
      <c r="C1067" s="2" t="s">
        <v>272</v>
      </c>
      <c r="D1067" s="4" t="s">
        <v>301</v>
      </c>
      <c r="E1067" s="22" t="s">
        <v>290</v>
      </c>
      <c r="F1067" s="2">
        <v>22</v>
      </c>
      <c r="G1067" s="5">
        <v>21</v>
      </c>
      <c r="H1067" s="2">
        <v>0.5</v>
      </c>
      <c r="I1067" s="4" t="s">
        <v>272</v>
      </c>
      <c r="J1067" s="2">
        <v>2</v>
      </c>
      <c r="K1067" s="22" t="s">
        <v>290</v>
      </c>
      <c r="L1067" s="6" t="s">
        <v>301</v>
      </c>
      <c r="M1067" s="4" t="s">
        <v>290</v>
      </c>
      <c r="N1067" s="161" t="s">
        <v>290</v>
      </c>
      <c r="P1067" s="18" t="s">
        <v>290</v>
      </c>
      <c r="Q1067" s="18" t="s">
        <v>290</v>
      </c>
      <c r="S1067" t="s">
        <v>290</v>
      </c>
      <c r="T1067" t="s">
        <v>290</v>
      </c>
      <c r="V1067" t="s">
        <v>290</v>
      </c>
      <c r="X1067" s="160" t="s">
        <v>1118</v>
      </c>
      <c r="Y1067" s="2">
        <v>22</v>
      </c>
      <c r="Z1067" s="2" t="s">
        <v>272</v>
      </c>
      <c r="AA1067" s="4" t="s">
        <v>301</v>
      </c>
      <c r="AB1067" s="22" t="s">
        <v>290</v>
      </c>
      <c r="AC1067" s="2">
        <v>22</v>
      </c>
      <c r="AD1067" s="5">
        <v>21</v>
      </c>
      <c r="AE1067" s="2">
        <v>0.5</v>
      </c>
      <c r="AF1067" s="4" t="s">
        <v>272</v>
      </c>
      <c r="AG1067" s="2">
        <v>2</v>
      </c>
      <c r="AH1067" s="22" t="s">
        <v>290</v>
      </c>
      <c r="AI1067" s="6" t="s">
        <v>301</v>
      </c>
      <c r="AJ1067" s="4" t="s">
        <v>290</v>
      </c>
      <c r="AK1067" s="161" t="s">
        <v>290</v>
      </c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51"/>
      <c r="CO1067" t="s">
        <v>4885</v>
      </c>
      <c r="CP1067">
        <v>13.13</v>
      </c>
      <c r="CR1067" t="s">
        <v>6270</v>
      </c>
      <c r="CS1067" s="16" t="s">
        <v>290</v>
      </c>
      <c r="CT1067" s="14">
        <v>400</v>
      </c>
      <c r="CU1067" s="14">
        <v>20</v>
      </c>
      <c r="CV1067" s="98">
        <v>18</v>
      </c>
      <c r="CW1067" s="98" t="s">
        <v>6201</v>
      </c>
      <c r="CX1067" s="103">
        <v>20</v>
      </c>
      <c r="CY1067" s="11">
        <v>23.125</v>
      </c>
      <c r="CZ1067" s="42">
        <v>1.5625</v>
      </c>
      <c r="DA1067" s="107">
        <v>400</v>
      </c>
      <c r="DB1067" s="18">
        <v>30.5</v>
      </c>
      <c r="DC1067" s="18">
        <v>2.75</v>
      </c>
      <c r="DD1067" s="18">
        <v>23</v>
      </c>
      <c r="DE1067" s="11">
        <v>1.5</v>
      </c>
      <c r="DF1067" s="11">
        <v>24</v>
      </c>
      <c r="DG1067" s="11">
        <v>1.625</v>
      </c>
      <c r="DH1067" s="11">
        <v>27</v>
      </c>
      <c r="DI1067" s="42">
        <v>15</v>
      </c>
      <c r="DJ1067" s="11" t="s">
        <v>174</v>
      </c>
      <c r="DK1067" s="43" t="s">
        <v>5198</v>
      </c>
      <c r="DL1067" s="90" t="s">
        <v>3796</v>
      </c>
      <c r="DM1067" s="18">
        <v>0</v>
      </c>
      <c r="DN1067" s="18" t="s">
        <v>6202</v>
      </c>
      <c r="DO1067" t="s">
        <v>5114</v>
      </c>
      <c r="DP1067">
        <v>16744703</v>
      </c>
      <c r="DQ1067" t="s">
        <v>6200</v>
      </c>
      <c r="DR1067" s="16" t="s">
        <v>290</v>
      </c>
    </row>
    <row r="1068" spans="1:122" x14ac:dyDescent="0.35">
      <c r="A1068" s="156" t="s">
        <v>1119</v>
      </c>
      <c r="B1068" s="11">
        <v>24.000000000000004</v>
      </c>
      <c r="C1068" s="11">
        <v>10</v>
      </c>
      <c r="D1068" t="s">
        <v>301</v>
      </c>
      <c r="E1068" s="21" t="s">
        <v>290</v>
      </c>
      <c r="F1068" s="11">
        <v>24.000000000000004</v>
      </c>
      <c r="G1068" s="13">
        <v>23.500000000000004</v>
      </c>
      <c r="H1068" s="11">
        <v>0.25</v>
      </c>
      <c r="I1068" t="s">
        <v>290</v>
      </c>
      <c r="J1068" s="11">
        <v>10</v>
      </c>
      <c r="K1068" s="21" t="s">
        <v>290</v>
      </c>
      <c r="L1068" s="11" t="s">
        <v>301</v>
      </c>
      <c r="M1068" t="s">
        <v>290</v>
      </c>
      <c r="N1068" s="159" t="s">
        <v>290</v>
      </c>
      <c r="P1068" s="18" t="s">
        <v>290</v>
      </c>
      <c r="Q1068" s="18" t="s">
        <v>290</v>
      </c>
      <c r="S1068" t="s">
        <v>290</v>
      </c>
      <c r="T1068" t="s">
        <v>290</v>
      </c>
      <c r="V1068" t="s">
        <v>290</v>
      </c>
      <c r="X1068" s="156" t="s">
        <v>1119</v>
      </c>
      <c r="Y1068" s="11">
        <v>24.000000000000004</v>
      </c>
      <c r="Z1068" s="11">
        <v>10</v>
      </c>
      <c r="AA1068" t="s">
        <v>301</v>
      </c>
      <c r="AB1068" s="21" t="s">
        <v>290</v>
      </c>
      <c r="AC1068" s="11">
        <v>24.000000000000004</v>
      </c>
      <c r="AD1068" s="13">
        <v>23.500000000000004</v>
      </c>
      <c r="AE1068" s="11">
        <v>0.25</v>
      </c>
      <c r="AF1068" t="s">
        <v>290</v>
      </c>
      <c r="AG1068" s="11">
        <v>10</v>
      </c>
      <c r="AH1068" s="21" t="s">
        <v>290</v>
      </c>
      <c r="AI1068" s="11" t="s">
        <v>301</v>
      </c>
      <c r="AJ1068" t="s">
        <v>290</v>
      </c>
      <c r="AK1068" s="159" t="s">
        <v>290</v>
      </c>
      <c r="CC1068" s="4"/>
      <c r="CD1068" s="51"/>
      <c r="CE1068" s="51"/>
      <c r="CF1068" s="51"/>
      <c r="CG1068" s="51"/>
      <c r="CH1068" s="51"/>
      <c r="CI1068" s="51"/>
      <c r="CJ1068" s="51"/>
      <c r="CK1068" s="51"/>
      <c r="CO1068" t="s">
        <v>4886</v>
      </c>
      <c r="CP1068">
        <v>13.13</v>
      </c>
      <c r="CR1068" t="s">
        <v>6271</v>
      </c>
      <c r="CS1068" s="16" t="s">
        <v>290</v>
      </c>
      <c r="CT1068" s="49">
        <v>400</v>
      </c>
      <c r="CU1068" s="49">
        <v>20</v>
      </c>
      <c r="CV1068" s="99">
        <v>20</v>
      </c>
      <c r="CW1068" s="99" t="s">
        <v>6201</v>
      </c>
      <c r="CX1068" s="105">
        <v>20</v>
      </c>
      <c r="CY1068" s="2">
        <v>23.125</v>
      </c>
      <c r="CZ1068" s="50">
        <v>1.5625</v>
      </c>
      <c r="DA1068" s="107">
        <v>400</v>
      </c>
      <c r="DB1068" s="51">
        <v>30.5</v>
      </c>
      <c r="DC1068" s="51">
        <v>2.75</v>
      </c>
      <c r="DD1068" s="51">
        <v>23</v>
      </c>
      <c r="DE1068" s="2">
        <v>1.5</v>
      </c>
      <c r="DF1068" s="2">
        <v>24</v>
      </c>
      <c r="DG1068" s="2">
        <v>1.625</v>
      </c>
      <c r="DH1068" s="2">
        <v>27</v>
      </c>
      <c r="DI1068" s="50">
        <v>15</v>
      </c>
      <c r="DJ1068" s="2" t="s">
        <v>174</v>
      </c>
      <c r="DK1068" s="43" t="s">
        <v>5198</v>
      </c>
      <c r="DL1068" s="90" t="s">
        <v>3796</v>
      </c>
      <c r="DM1068" s="18">
        <v>0</v>
      </c>
      <c r="DN1068" s="18" t="s">
        <v>6202</v>
      </c>
      <c r="DO1068" t="s">
        <v>5114</v>
      </c>
      <c r="DP1068">
        <v>16744703</v>
      </c>
      <c r="DQ1068" t="s">
        <v>6200</v>
      </c>
      <c r="DR1068" s="16" t="s">
        <v>290</v>
      </c>
    </row>
    <row r="1069" spans="1:122" x14ac:dyDescent="0.35">
      <c r="A1069" s="158" t="s">
        <v>1120</v>
      </c>
      <c r="B1069" s="11">
        <v>24.000000000000004</v>
      </c>
      <c r="C1069" s="11">
        <v>20</v>
      </c>
      <c r="D1069" t="s">
        <v>301</v>
      </c>
      <c r="E1069" s="21" t="s">
        <v>290</v>
      </c>
      <c r="F1069" s="11">
        <v>24.000000000000004</v>
      </c>
      <c r="G1069" s="13">
        <v>23.250000000000004</v>
      </c>
      <c r="H1069" s="11">
        <v>0.375</v>
      </c>
      <c r="I1069" t="s">
        <v>290</v>
      </c>
      <c r="J1069" s="11">
        <v>20</v>
      </c>
      <c r="K1069" s="21" t="s">
        <v>290</v>
      </c>
      <c r="L1069" s="1" t="s">
        <v>301</v>
      </c>
      <c r="M1069" t="s">
        <v>290</v>
      </c>
      <c r="N1069" s="159" t="s">
        <v>290</v>
      </c>
      <c r="P1069" s="18" t="s">
        <v>290</v>
      </c>
      <c r="Q1069" s="18" t="s">
        <v>290</v>
      </c>
      <c r="S1069" t="s">
        <v>290</v>
      </c>
      <c r="T1069" t="s">
        <v>290</v>
      </c>
      <c r="V1069" t="s">
        <v>290</v>
      </c>
      <c r="X1069" s="158" t="s">
        <v>1120</v>
      </c>
      <c r="Y1069" s="11">
        <v>24.000000000000004</v>
      </c>
      <c r="Z1069" s="11">
        <v>20</v>
      </c>
      <c r="AA1069" t="s">
        <v>301</v>
      </c>
      <c r="AB1069" s="21" t="s">
        <v>290</v>
      </c>
      <c r="AC1069" s="11">
        <v>24.000000000000004</v>
      </c>
      <c r="AD1069" s="13">
        <v>23.250000000000004</v>
      </c>
      <c r="AE1069" s="11">
        <v>0.375</v>
      </c>
      <c r="AF1069" t="s">
        <v>290</v>
      </c>
      <c r="AG1069" s="11">
        <v>20</v>
      </c>
      <c r="AH1069" s="21" t="s">
        <v>290</v>
      </c>
      <c r="AI1069" s="1" t="s">
        <v>301</v>
      </c>
      <c r="AJ1069" t="s">
        <v>290</v>
      </c>
      <c r="AK1069" s="159" t="s">
        <v>290</v>
      </c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51"/>
      <c r="CO1069" t="s">
        <v>4887</v>
      </c>
      <c r="CP1069">
        <v>13.13</v>
      </c>
      <c r="CR1069" t="s">
        <v>6272</v>
      </c>
      <c r="CS1069" s="16" t="s">
        <v>290</v>
      </c>
      <c r="CT1069" s="14">
        <v>400</v>
      </c>
      <c r="CU1069" s="14">
        <v>24</v>
      </c>
      <c r="CV1069" s="11">
        <v>12</v>
      </c>
      <c r="CW1069" s="11" t="s">
        <v>6201</v>
      </c>
      <c r="CX1069" s="103">
        <v>24</v>
      </c>
      <c r="CY1069" s="11">
        <v>27.625</v>
      </c>
      <c r="CZ1069" s="42">
        <v>1.8125</v>
      </c>
      <c r="DA1069" s="107">
        <v>400</v>
      </c>
      <c r="DB1069" s="18">
        <v>36</v>
      </c>
      <c r="DC1069" s="18">
        <v>3</v>
      </c>
      <c r="DD1069" s="18">
        <v>27.25</v>
      </c>
      <c r="DE1069" s="11">
        <v>1.75</v>
      </c>
      <c r="DF1069" s="11">
        <v>24</v>
      </c>
      <c r="DG1069" s="11">
        <v>1.875</v>
      </c>
      <c r="DH1069" s="11">
        <v>32</v>
      </c>
      <c r="DI1069" s="42">
        <v>15</v>
      </c>
      <c r="DJ1069" s="11">
        <v>799</v>
      </c>
      <c r="DK1069" s="43" t="s">
        <v>5204</v>
      </c>
      <c r="DL1069" s="90" t="s">
        <v>3796</v>
      </c>
      <c r="DM1069" s="18">
        <v>0</v>
      </c>
      <c r="DN1069" s="18" t="s">
        <v>6202</v>
      </c>
      <c r="DO1069" t="s">
        <v>5084</v>
      </c>
      <c r="DP1069">
        <v>16777215</v>
      </c>
      <c r="DQ1069" t="s">
        <v>6200</v>
      </c>
      <c r="DR1069" s="16" t="s">
        <v>290</v>
      </c>
    </row>
    <row r="1070" spans="1:122" x14ac:dyDescent="0.35">
      <c r="A1070" s="158" t="s">
        <v>1121</v>
      </c>
      <c r="B1070" s="11">
        <v>24.000000000000004</v>
      </c>
      <c r="C1070">
        <v>30</v>
      </c>
      <c r="D1070" t="s">
        <v>301</v>
      </c>
      <c r="E1070" s="21" t="s">
        <v>290</v>
      </c>
      <c r="F1070" s="11">
        <v>24.000000000000004</v>
      </c>
      <c r="G1070" s="13">
        <v>22.876000000000005</v>
      </c>
      <c r="H1070" s="11">
        <v>0.56200000000000006</v>
      </c>
      <c r="I1070" t="s">
        <v>290</v>
      </c>
      <c r="J1070">
        <v>30</v>
      </c>
      <c r="K1070" s="21" t="s">
        <v>290</v>
      </c>
      <c r="L1070" s="1" t="s">
        <v>301</v>
      </c>
      <c r="M1070" t="s">
        <v>290</v>
      </c>
      <c r="N1070" s="159" t="s">
        <v>290</v>
      </c>
      <c r="P1070" s="18" t="s">
        <v>290</v>
      </c>
      <c r="Q1070" s="18" t="s">
        <v>290</v>
      </c>
      <c r="S1070" t="s">
        <v>290</v>
      </c>
      <c r="T1070" t="s">
        <v>290</v>
      </c>
      <c r="V1070" t="s">
        <v>290</v>
      </c>
      <c r="X1070" s="158" t="s">
        <v>1121</v>
      </c>
      <c r="Y1070" s="11">
        <v>24.000000000000004</v>
      </c>
      <c r="Z1070">
        <v>30</v>
      </c>
      <c r="AA1070" t="s">
        <v>301</v>
      </c>
      <c r="AB1070" s="21" t="s">
        <v>290</v>
      </c>
      <c r="AC1070" s="11">
        <v>24.000000000000004</v>
      </c>
      <c r="AD1070" s="13">
        <v>22.876000000000005</v>
      </c>
      <c r="AE1070" s="11">
        <v>0.56200000000000006</v>
      </c>
      <c r="AF1070" t="s">
        <v>290</v>
      </c>
      <c r="AG1070">
        <v>30</v>
      </c>
      <c r="AH1070" s="21" t="s">
        <v>290</v>
      </c>
      <c r="AI1070" s="1" t="s">
        <v>301</v>
      </c>
      <c r="AJ1070" t="s">
        <v>290</v>
      </c>
      <c r="AK1070" s="159" t="s">
        <v>290</v>
      </c>
      <c r="CC1070" s="4"/>
      <c r="CD1070" s="51"/>
      <c r="CE1070" s="51"/>
      <c r="CF1070" s="51"/>
      <c r="CG1070" s="51"/>
      <c r="CH1070" s="51"/>
      <c r="CI1070" s="51"/>
      <c r="CJ1070" s="51"/>
      <c r="CK1070" s="51"/>
      <c r="CO1070" t="s">
        <v>4888</v>
      </c>
      <c r="CP1070">
        <v>13.13</v>
      </c>
      <c r="CR1070" t="s">
        <v>6273</v>
      </c>
      <c r="CS1070" s="16" t="s">
        <v>290</v>
      </c>
      <c r="CT1070" s="14">
        <v>400</v>
      </c>
      <c r="CU1070" s="14">
        <v>24</v>
      </c>
      <c r="CV1070" s="98">
        <v>14</v>
      </c>
      <c r="CW1070" s="98" t="s">
        <v>6201</v>
      </c>
      <c r="CX1070" s="103">
        <v>24</v>
      </c>
      <c r="CY1070" s="11">
        <v>27.625</v>
      </c>
      <c r="CZ1070" s="42">
        <v>1.8125</v>
      </c>
      <c r="DA1070" s="107">
        <v>400</v>
      </c>
      <c r="DB1070" s="18">
        <v>36</v>
      </c>
      <c r="DC1070" s="18">
        <v>3</v>
      </c>
      <c r="DD1070" s="18">
        <v>27.25</v>
      </c>
      <c r="DE1070" s="11">
        <v>1.75</v>
      </c>
      <c r="DF1070" s="11">
        <v>24</v>
      </c>
      <c r="DG1070" s="11">
        <v>1.875</v>
      </c>
      <c r="DH1070" s="11">
        <v>32</v>
      </c>
      <c r="DI1070" s="42">
        <v>15</v>
      </c>
      <c r="DJ1070" s="11" t="s">
        <v>174</v>
      </c>
      <c r="DK1070" s="43" t="s">
        <v>5204</v>
      </c>
      <c r="DL1070" s="90" t="s">
        <v>3796</v>
      </c>
      <c r="DM1070" s="18">
        <v>0</v>
      </c>
      <c r="DN1070" s="18" t="s">
        <v>6202</v>
      </c>
      <c r="DO1070" t="s">
        <v>5084</v>
      </c>
      <c r="DP1070">
        <v>16777215</v>
      </c>
      <c r="DQ1070" t="s">
        <v>6200</v>
      </c>
      <c r="DR1070" s="16" t="s">
        <v>290</v>
      </c>
    </row>
    <row r="1071" spans="1:122" x14ac:dyDescent="0.35">
      <c r="A1071" s="158" t="s">
        <v>1122</v>
      </c>
      <c r="B1071" s="11">
        <v>24.000000000000004</v>
      </c>
      <c r="C1071">
        <v>40</v>
      </c>
      <c r="D1071" t="s">
        <v>301</v>
      </c>
      <c r="E1071" s="21" t="s">
        <v>290</v>
      </c>
      <c r="F1071" s="11">
        <v>24.000000000000004</v>
      </c>
      <c r="G1071" s="13">
        <v>22.626000000000005</v>
      </c>
      <c r="H1071" s="11">
        <v>0.68700000000000006</v>
      </c>
      <c r="I1071" t="s">
        <v>290</v>
      </c>
      <c r="J1071">
        <v>40</v>
      </c>
      <c r="K1071" s="21" t="s">
        <v>290</v>
      </c>
      <c r="L1071" s="1" t="s">
        <v>301</v>
      </c>
      <c r="M1071" t="s">
        <v>290</v>
      </c>
      <c r="N1071" s="159" t="s">
        <v>290</v>
      </c>
      <c r="P1071" s="18" t="s">
        <v>290</v>
      </c>
      <c r="Q1071" s="18" t="s">
        <v>290</v>
      </c>
      <c r="S1071" t="s">
        <v>290</v>
      </c>
      <c r="T1071" t="s">
        <v>290</v>
      </c>
      <c r="V1071" t="s">
        <v>290</v>
      </c>
      <c r="X1071" s="158" t="s">
        <v>1122</v>
      </c>
      <c r="Y1071" s="11">
        <v>24.000000000000004</v>
      </c>
      <c r="Z1071">
        <v>40</v>
      </c>
      <c r="AA1071" t="s">
        <v>301</v>
      </c>
      <c r="AB1071" s="21" t="s">
        <v>290</v>
      </c>
      <c r="AC1071" s="11">
        <v>24.000000000000004</v>
      </c>
      <c r="AD1071" s="13">
        <v>22.626000000000005</v>
      </c>
      <c r="AE1071" s="11">
        <v>0.68700000000000006</v>
      </c>
      <c r="AF1071" t="s">
        <v>290</v>
      </c>
      <c r="AG1071">
        <v>40</v>
      </c>
      <c r="AH1071" s="21" t="s">
        <v>290</v>
      </c>
      <c r="AI1071" s="1" t="s">
        <v>301</v>
      </c>
      <c r="AJ1071" t="s">
        <v>290</v>
      </c>
      <c r="AK1071" s="159" t="s">
        <v>290</v>
      </c>
      <c r="CO1071" t="s">
        <v>4889</v>
      </c>
      <c r="CP1071">
        <v>13.13</v>
      </c>
      <c r="CR1071" t="s">
        <v>6274</v>
      </c>
      <c r="CS1071" s="16" t="s">
        <v>290</v>
      </c>
      <c r="CT1071" s="14">
        <v>400</v>
      </c>
      <c r="CU1071" s="14">
        <v>24</v>
      </c>
      <c r="CV1071" s="98">
        <v>16</v>
      </c>
      <c r="CW1071" s="98" t="s">
        <v>6201</v>
      </c>
      <c r="CX1071" s="103">
        <v>24</v>
      </c>
      <c r="CY1071" s="11">
        <v>27.625</v>
      </c>
      <c r="CZ1071" s="42">
        <v>1.8125</v>
      </c>
      <c r="DA1071" s="107">
        <v>400</v>
      </c>
      <c r="DB1071" s="18">
        <v>36</v>
      </c>
      <c r="DC1071" s="18">
        <v>3</v>
      </c>
      <c r="DD1071" s="18">
        <v>27.25</v>
      </c>
      <c r="DE1071" s="11">
        <v>1.75</v>
      </c>
      <c r="DF1071" s="11">
        <v>24</v>
      </c>
      <c r="DG1071" s="11">
        <v>1.875</v>
      </c>
      <c r="DH1071" s="11">
        <v>32</v>
      </c>
      <c r="DI1071" s="42">
        <v>15</v>
      </c>
      <c r="DJ1071" s="11" t="s">
        <v>174</v>
      </c>
      <c r="DK1071" s="43" t="s">
        <v>5204</v>
      </c>
      <c r="DL1071" s="90" t="s">
        <v>3796</v>
      </c>
      <c r="DM1071" s="18">
        <v>0</v>
      </c>
      <c r="DN1071" s="18" t="s">
        <v>6202</v>
      </c>
      <c r="DO1071" t="s">
        <v>5084</v>
      </c>
      <c r="DP1071">
        <v>16777215</v>
      </c>
      <c r="DQ1071" t="s">
        <v>6200</v>
      </c>
      <c r="DR1071" s="16" t="s">
        <v>290</v>
      </c>
    </row>
    <row r="1072" spans="1:122" x14ac:dyDescent="0.35">
      <c r="A1072" s="158" t="s">
        <v>6794</v>
      </c>
      <c r="B1072" s="11">
        <v>24</v>
      </c>
      <c r="C1072" t="s">
        <v>6422</v>
      </c>
      <c r="D1072" t="s">
        <v>301</v>
      </c>
      <c r="E1072" s="21" t="s">
        <v>290</v>
      </c>
      <c r="F1072" s="11">
        <v>24</v>
      </c>
      <c r="G1072" s="13">
        <v>23.25</v>
      </c>
      <c r="H1072" s="11">
        <v>0.375</v>
      </c>
      <c r="I1072" t="s">
        <v>6422</v>
      </c>
      <c r="J1072">
        <v>1</v>
      </c>
      <c r="K1072" s="21" t="s">
        <v>290</v>
      </c>
      <c r="L1072" s="1" t="s">
        <v>301</v>
      </c>
      <c r="M1072" t="s">
        <v>290</v>
      </c>
      <c r="N1072" s="159" t="s">
        <v>290</v>
      </c>
      <c r="P1072" s="18" t="s">
        <v>290</v>
      </c>
      <c r="Q1072" s="18" t="s">
        <v>290</v>
      </c>
      <c r="S1072" t="s">
        <v>290</v>
      </c>
      <c r="T1072" t="s">
        <v>290</v>
      </c>
      <c r="V1072" t="s">
        <v>290</v>
      </c>
      <c r="X1072" s="158" t="s">
        <v>6794</v>
      </c>
      <c r="Y1072" s="11">
        <v>24</v>
      </c>
      <c r="Z1072" t="s">
        <v>6422</v>
      </c>
      <c r="AA1072" t="s">
        <v>301</v>
      </c>
      <c r="AB1072" s="21" t="s">
        <v>290</v>
      </c>
      <c r="AC1072" s="11">
        <v>24</v>
      </c>
      <c r="AD1072" s="13">
        <v>23.25</v>
      </c>
      <c r="AE1072" s="11">
        <v>0.375</v>
      </c>
      <c r="AF1072" t="s">
        <v>6422</v>
      </c>
      <c r="AG1072">
        <v>1</v>
      </c>
      <c r="AH1072" s="21" t="s">
        <v>290</v>
      </c>
      <c r="AI1072" s="1" t="s">
        <v>301</v>
      </c>
      <c r="AJ1072" t="s">
        <v>290</v>
      </c>
      <c r="AK1072" s="159" t="s">
        <v>290</v>
      </c>
      <c r="CO1072" t="s">
        <v>4890</v>
      </c>
      <c r="CP1072">
        <v>13.13</v>
      </c>
      <c r="CR1072" t="s">
        <v>6275</v>
      </c>
      <c r="CS1072" s="16" t="s">
        <v>290</v>
      </c>
      <c r="CT1072" s="14">
        <v>400</v>
      </c>
      <c r="CU1072" s="14">
        <v>24</v>
      </c>
      <c r="CV1072" s="98">
        <v>18</v>
      </c>
      <c r="CW1072" s="98" t="s">
        <v>6201</v>
      </c>
      <c r="CX1072" s="103">
        <v>24</v>
      </c>
      <c r="CY1072" s="11">
        <v>27.625</v>
      </c>
      <c r="CZ1072" s="42">
        <v>1.8125</v>
      </c>
      <c r="DA1072" s="107">
        <v>400</v>
      </c>
      <c r="DB1072" s="18">
        <v>36</v>
      </c>
      <c r="DC1072" s="18">
        <v>3</v>
      </c>
      <c r="DD1072" s="18">
        <v>27.25</v>
      </c>
      <c r="DE1072" s="11">
        <v>1.75</v>
      </c>
      <c r="DF1072" s="11">
        <v>24</v>
      </c>
      <c r="DG1072" s="11">
        <v>1.875</v>
      </c>
      <c r="DH1072" s="11">
        <v>32</v>
      </c>
      <c r="DI1072" s="42">
        <v>15</v>
      </c>
      <c r="DJ1072" s="11" t="s">
        <v>174</v>
      </c>
      <c r="DK1072" s="43" t="s">
        <v>5204</v>
      </c>
      <c r="DL1072" s="90" t="s">
        <v>3796</v>
      </c>
      <c r="DM1072" s="18">
        <v>0</v>
      </c>
      <c r="DN1072" s="18" t="s">
        <v>6202</v>
      </c>
      <c r="DO1072" t="s">
        <v>5084</v>
      </c>
      <c r="DP1072">
        <v>16777215</v>
      </c>
      <c r="DQ1072" t="s">
        <v>6200</v>
      </c>
      <c r="DR1072" s="16" t="s">
        <v>290</v>
      </c>
    </row>
    <row r="1073" spans="1:122" x14ac:dyDescent="0.35">
      <c r="A1073" s="158" t="s">
        <v>1123</v>
      </c>
      <c r="B1073" s="11">
        <v>24.000000000000004</v>
      </c>
      <c r="C1073">
        <v>60</v>
      </c>
      <c r="D1073" t="s">
        <v>301</v>
      </c>
      <c r="E1073" s="21" t="s">
        <v>290</v>
      </c>
      <c r="F1073" s="11">
        <v>24.000000000000004</v>
      </c>
      <c r="G1073" s="13">
        <v>22.062000000000005</v>
      </c>
      <c r="H1073" s="11">
        <v>0.96899999999999997</v>
      </c>
      <c r="I1073" t="s">
        <v>290</v>
      </c>
      <c r="J1073">
        <v>60</v>
      </c>
      <c r="K1073" s="21" t="s">
        <v>290</v>
      </c>
      <c r="L1073" s="1" t="s">
        <v>301</v>
      </c>
      <c r="M1073" t="s">
        <v>290</v>
      </c>
      <c r="N1073" s="159" t="s">
        <v>290</v>
      </c>
      <c r="P1073" s="18" t="s">
        <v>290</v>
      </c>
      <c r="Q1073" s="18" t="s">
        <v>290</v>
      </c>
      <c r="S1073" t="s">
        <v>290</v>
      </c>
      <c r="T1073" t="s">
        <v>290</v>
      </c>
      <c r="V1073" t="s">
        <v>290</v>
      </c>
      <c r="X1073" s="158" t="s">
        <v>1123</v>
      </c>
      <c r="Y1073" s="11">
        <v>24.000000000000004</v>
      </c>
      <c r="Z1073">
        <v>60</v>
      </c>
      <c r="AA1073" t="s">
        <v>301</v>
      </c>
      <c r="AB1073" s="21" t="s">
        <v>290</v>
      </c>
      <c r="AC1073" s="11">
        <v>24.000000000000004</v>
      </c>
      <c r="AD1073" s="13">
        <v>22.062000000000005</v>
      </c>
      <c r="AE1073" s="11">
        <v>0.96899999999999997</v>
      </c>
      <c r="AF1073" t="s">
        <v>290</v>
      </c>
      <c r="AG1073">
        <v>60</v>
      </c>
      <c r="AH1073" s="21" t="s">
        <v>290</v>
      </c>
      <c r="AI1073" s="1" t="s">
        <v>301</v>
      </c>
      <c r="AJ1073" t="s">
        <v>290</v>
      </c>
      <c r="AK1073" s="159" t="s">
        <v>290</v>
      </c>
      <c r="CO1073" t="s">
        <v>4891</v>
      </c>
      <c r="CP1073">
        <v>13.13</v>
      </c>
      <c r="CR1073" t="s">
        <v>6276</v>
      </c>
      <c r="CS1073" s="16" t="s">
        <v>290</v>
      </c>
      <c r="CT1073" s="14">
        <v>400</v>
      </c>
      <c r="CU1073" s="14">
        <v>24</v>
      </c>
      <c r="CV1073" s="99">
        <v>20</v>
      </c>
      <c r="CW1073" s="98" t="s">
        <v>6201</v>
      </c>
      <c r="CX1073" s="103">
        <v>24</v>
      </c>
      <c r="CY1073" s="11">
        <v>27.625</v>
      </c>
      <c r="CZ1073" s="42">
        <v>1.8125</v>
      </c>
      <c r="DA1073" s="107">
        <v>400</v>
      </c>
      <c r="DB1073" s="18">
        <v>36</v>
      </c>
      <c r="DC1073" s="18">
        <v>3</v>
      </c>
      <c r="DD1073" s="18">
        <v>27.25</v>
      </c>
      <c r="DE1073" s="11">
        <v>1.75</v>
      </c>
      <c r="DF1073" s="11">
        <v>24</v>
      </c>
      <c r="DG1073" s="11">
        <v>1.875</v>
      </c>
      <c r="DH1073" s="11">
        <v>32</v>
      </c>
      <c r="DI1073" s="42">
        <v>15</v>
      </c>
      <c r="DJ1073" s="2" t="s">
        <v>174</v>
      </c>
      <c r="DK1073" s="43" t="s">
        <v>5204</v>
      </c>
      <c r="DL1073" s="90" t="s">
        <v>3796</v>
      </c>
      <c r="DM1073" s="18">
        <v>0</v>
      </c>
      <c r="DN1073" s="18" t="s">
        <v>6202</v>
      </c>
      <c r="DO1073" t="s">
        <v>5084</v>
      </c>
      <c r="DP1073">
        <v>16777215</v>
      </c>
      <c r="DQ1073" t="s">
        <v>6200</v>
      </c>
      <c r="DR1073" s="16" t="s">
        <v>290</v>
      </c>
    </row>
    <row r="1074" spans="1:122" x14ac:dyDescent="0.35">
      <c r="A1074" s="158" t="s">
        <v>1124</v>
      </c>
      <c r="B1074" s="11">
        <v>24.000000000000004</v>
      </c>
      <c r="C1074">
        <v>80</v>
      </c>
      <c r="D1074" t="s">
        <v>301</v>
      </c>
      <c r="E1074" s="21" t="s">
        <v>290</v>
      </c>
      <c r="F1074" s="11">
        <v>24.000000000000004</v>
      </c>
      <c r="G1074" s="13">
        <v>21.564000000000004</v>
      </c>
      <c r="H1074" s="11">
        <v>1.218</v>
      </c>
      <c r="I1074" t="s">
        <v>290</v>
      </c>
      <c r="J1074">
        <v>80</v>
      </c>
      <c r="K1074" s="21" t="s">
        <v>290</v>
      </c>
      <c r="L1074" s="1" t="s">
        <v>301</v>
      </c>
      <c r="M1074" t="s">
        <v>290</v>
      </c>
      <c r="N1074" s="159" t="s">
        <v>290</v>
      </c>
      <c r="P1074" s="18" t="s">
        <v>290</v>
      </c>
      <c r="Q1074" s="18" t="s">
        <v>290</v>
      </c>
      <c r="S1074" t="s">
        <v>290</v>
      </c>
      <c r="T1074" t="s">
        <v>290</v>
      </c>
      <c r="V1074" t="s">
        <v>290</v>
      </c>
      <c r="X1074" s="158" t="s">
        <v>1124</v>
      </c>
      <c r="Y1074" s="11">
        <v>24.000000000000004</v>
      </c>
      <c r="Z1074">
        <v>80</v>
      </c>
      <c r="AA1074" t="s">
        <v>301</v>
      </c>
      <c r="AB1074" s="21" t="s">
        <v>290</v>
      </c>
      <c r="AC1074" s="11">
        <v>24.000000000000004</v>
      </c>
      <c r="AD1074" s="13">
        <v>21.564000000000004</v>
      </c>
      <c r="AE1074" s="11">
        <v>1.218</v>
      </c>
      <c r="AF1074" t="s">
        <v>290</v>
      </c>
      <c r="AG1074">
        <v>80</v>
      </c>
      <c r="AH1074" s="21" t="s">
        <v>290</v>
      </c>
      <c r="AI1074" s="1" t="s">
        <v>301</v>
      </c>
      <c r="AJ1074" t="s">
        <v>290</v>
      </c>
      <c r="AK1074" s="159" t="s">
        <v>290</v>
      </c>
      <c r="CO1074" t="s">
        <v>4892</v>
      </c>
      <c r="CP1074">
        <v>13.13</v>
      </c>
      <c r="CR1074" t="s">
        <v>6277</v>
      </c>
      <c r="CS1074" s="16" t="s">
        <v>290</v>
      </c>
      <c r="CT1074" s="14">
        <v>600</v>
      </c>
      <c r="CU1074" s="14">
        <v>1</v>
      </c>
      <c r="CV1074" s="11">
        <v>9</v>
      </c>
      <c r="CW1074" s="11" t="s">
        <v>6201</v>
      </c>
      <c r="CX1074" s="103">
        <v>1</v>
      </c>
      <c r="CY1074" s="11">
        <v>2.125</v>
      </c>
      <c r="CZ1074" s="42">
        <v>0.5625</v>
      </c>
      <c r="DA1074" s="107">
        <v>600</v>
      </c>
      <c r="DB1074" s="18">
        <v>4.875</v>
      </c>
      <c r="DC1074" s="18">
        <v>0.6875</v>
      </c>
      <c r="DD1074" s="18">
        <v>2</v>
      </c>
      <c r="DE1074" s="11">
        <v>0.625</v>
      </c>
      <c r="DF1074" s="11">
        <v>4</v>
      </c>
      <c r="DG1074" s="11">
        <v>0.75</v>
      </c>
      <c r="DH1074" s="11">
        <v>3.5</v>
      </c>
      <c r="DI1074" s="42">
        <v>90</v>
      </c>
      <c r="DJ1074" s="11">
        <v>11</v>
      </c>
      <c r="DK1074" s="43" t="s">
        <v>5210</v>
      </c>
      <c r="DL1074" s="90" t="s">
        <v>3796</v>
      </c>
      <c r="DM1074" s="18">
        <v>0</v>
      </c>
      <c r="DN1074" s="18" t="s">
        <v>6202</v>
      </c>
      <c r="DO1074" t="s">
        <v>5069</v>
      </c>
      <c r="DP1074">
        <v>65280</v>
      </c>
      <c r="DQ1074" t="s">
        <v>6200</v>
      </c>
      <c r="DR1074" s="16" t="s">
        <v>290</v>
      </c>
    </row>
    <row r="1075" spans="1:122" x14ac:dyDescent="0.35">
      <c r="A1075" s="158" t="s">
        <v>1125</v>
      </c>
      <c r="B1075" s="11">
        <v>24.000000000000004</v>
      </c>
      <c r="C1075">
        <v>100</v>
      </c>
      <c r="D1075" t="s">
        <v>301</v>
      </c>
      <c r="E1075" s="21" t="s">
        <v>290</v>
      </c>
      <c r="F1075" s="11">
        <v>24.000000000000004</v>
      </c>
      <c r="G1075" s="13">
        <v>20.938000000000002</v>
      </c>
      <c r="H1075" s="11">
        <v>1.5309999999999999</v>
      </c>
      <c r="I1075" t="s">
        <v>290</v>
      </c>
      <c r="J1075">
        <v>100</v>
      </c>
      <c r="K1075" s="21" t="s">
        <v>290</v>
      </c>
      <c r="L1075" s="1" t="s">
        <v>301</v>
      </c>
      <c r="M1075" t="s">
        <v>290</v>
      </c>
      <c r="N1075" s="159" t="s">
        <v>290</v>
      </c>
      <c r="P1075" s="18" t="s">
        <v>290</v>
      </c>
      <c r="Q1075" s="18" t="s">
        <v>290</v>
      </c>
      <c r="S1075" t="s">
        <v>290</v>
      </c>
      <c r="T1075" t="s">
        <v>290</v>
      </c>
      <c r="V1075" t="s">
        <v>290</v>
      </c>
      <c r="X1075" s="158" t="s">
        <v>1125</v>
      </c>
      <c r="Y1075" s="11">
        <v>24.000000000000004</v>
      </c>
      <c r="Z1075">
        <v>100</v>
      </c>
      <c r="AA1075" t="s">
        <v>301</v>
      </c>
      <c r="AB1075" s="21" t="s">
        <v>290</v>
      </c>
      <c r="AC1075" s="11">
        <v>24.000000000000004</v>
      </c>
      <c r="AD1075" s="13">
        <v>20.938000000000002</v>
      </c>
      <c r="AE1075" s="11">
        <v>1.5309999999999999</v>
      </c>
      <c r="AF1075" t="s">
        <v>290</v>
      </c>
      <c r="AG1075">
        <v>100</v>
      </c>
      <c r="AH1075" s="21" t="s">
        <v>290</v>
      </c>
      <c r="AI1075" s="1" t="s">
        <v>301</v>
      </c>
      <c r="AJ1075" t="s">
        <v>290</v>
      </c>
      <c r="AK1075" s="159" t="s">
        <v>290</v>
      </c>
      <c r="CO1075" t="s">
        <v>4893</v>
      </c>
      <c r="CP1075">
        <v>13.13</v>
      </c>
      <c r="CR1075" t="s">
        <v>6278</v>
      </c>
      <c r="CS1075" s="16" t="s">
        <v>290</v>
      </c>
      <c r="CT1075" s="14">
        <v>600</v>
      </c>
      <c r="CU1075" s="14">
        <v>1.25</v>
      </c>
      <c r="CV1075" s="11">
        <v>9</v>
      </c>
      <c r="CW1075" s="11" t="s">
        <v>6201</v>
      </c>
      <c r="CX1075" s="103">
        <v>1.25</v>
      </c>
      <c r="CY1075" s="11">
        <v>2.5</v>
      </c>
      <c r="CZ1075" s="42">
        <v>0.625</v>
      </c>
      <c r="DA1075" s="107">
        <v>600</v>
      </c>
      <c r="DB1075" s="18">
        <v>5.25</v>
      </c>
      <c r="DC1075" s="18">
        <v>0.8125</v>
      </c>
      <c r="DD1075" s="18">
        <v>2.5</v>
      </c>
      <c r="DE1075" s="11">
        <v>0.625</v>
      </c>
      <c r="DF1075" s="11">
        <v>4</v>
      </c>
      <c r="DG1075" s="11">
        <v>0.75</v>
      </c>
      <c r="DH1075" s="11">
        <v>3.875</v>
      </c>
      <c r="DI1075" s="42">
        <v>90</v>
      </c>
      <c r="DJ1075" s="11">
        <v>14</v>
      </c>
      <c r="DK1075" s="43" t="s">
        <v>5212</v>
      </c>
      <c r="DL1075" s="90" t="s">
        <v>3796</v>
      </c>
      <c r="DM1075" s="18">
        <v>0</v>
      </c>
      <c r="DN1075" s="18" t="s">
        <v>6202</v>
      </c>
      <c r="DO1075" t="s">
        <v>5072</v>
      </c>
      <c r="DP1075">
        <v>12800</v>
      </c>
      <c r="DQ1075" t="s">
        <v>6200</v>
      </c>
      <c r="DR1075" s="16" t="s">
        <v>290</v>
      </c>
    </row>
    <row r="1076" spans="1:122" x14ac:dyDescent="0.35">
      <c r="A1076" s="158" t="s">
        <v>1126</v>
      </c>
      <c r="B1076" s="11">
        <v>24.000000000000004</v>
      </c>
      <c r="C1076">
        <v>120</v>
      </c>
      <c r="D1076" t="s">
        <v>301</v>
      </c>
      <c r="E1076" s="21" t="s">
        <v>290</v>
      </c>
      <c r="F1076" s="11">
        <v>24.000000000000004</v>
      </c>
      <c r="G1076" s="13">
        <v>20.376000000000005</v>
      </c>
      <c r="H1076" s="11">
        <v>1.8120000000000001</v>
      </c>
      <c r="I1076" t="s">
        <v>290</v>
      </c>
      <c r="J1076">
        <v>120</v>
      </c>
      <c r="K1076" s="21" t="s">
        <v>290</v>
      </c>
      <c r="L1076" s="1" t="s">
        <v>301</v>
      </c>
      <c r="M1076" t="s">
        <v>290</v>
      </c>
      <c r="N1076" s="159" t="s">
        <v>290</v>
      </c>
      <c r="P1076" s="18" t="s">
        <v>290</v>
      </c>
      <c r="Q1076" s="18" t="s">
        <v>290</v>
      </c>
      <c r="S1076" t="s">
        <v>290</v>
      </c>
      <c r="T1076" t="s">
        <v>290</v>
      </c>
      <c r="V1076" t="s">
        <v>290</v>
      </c>
      <c r="X1076" s="158" t="s">
        <v>1126</v>
      </c>
      <c r="Y1076" s="11">
        <v>24.000000000000004</v>
      </c>
      <c r="Z1076">
        <v>120</v>
      </c>
      <c r="AA1076" t="s">
        <v>301</v>
      </c>
      <c r="AB1076" s="21" t="s">
        <v>290</v>
      </c>
      <c r="AC1076" s="11">
        <v>24.000000000000004</v>
      </c>
      <c r="AD1076" s="13">
        <v>20.376000000000005</v>
      </c>
      <c r="AE1076" s="11">
        <v>1.8120000000000001</v>
      </c>
      <c r="AF1076" t="s">
        <v>290</v>
      </c>
      <c r="AG1076">
        <v>120</v>
      </c>
      <c r="AH1076" s="21" t="s">
        <v>290</v>
      </c>
      <c r="AI1076" s="1" t="s">
        <v>301</v>
      </c>
      <c r="AJ1076" t="s">
        <v>290</v>
      </c>
      <c r="AK1076" s="159" t="s">
        <v>290</v>
      </c>
      <c r="CO1076" t="s">
        <v>4894</v>
      </c>
      <c r="CP1076">
        <v>13.13</v>
      </c>
      <c r="CR1076" t="s">
        <v>6279</v>
      </c>
      <c r="CS1076" s="16" t="s">
        <v>163</v>
      </c>
      <c r="CT1076" s="14">
        <v>600</v>
      </c>
      <c r="CU1076" s="14">
        <v>1.5</v>
      </c>
      <c r="CV1076" s="11">
        <v>9</v>
      </c>
      <c r="CW1076" s="11" t="s">
        <v>6201</v>
      </c>
      <c r="CX1076" s="103">
        <v>1.5</v>
      </c>
      <c r="CY1076" s="11">
        <v>2.75</v>
      </c>
      <c r="CZ1076" s="42">
        <v>0.625</v>
      </c>
      <c r="DA1076" s="107">
        <v>600</v>
      </c>
      <c r="DB1076" s="18">
        <v>6.125</v>
      </c>
      <c r="DC1076" s="18">
        <v>0.875</v>
      </c>
      <c r="DD1076" s="18">
        <v>2.875</v>
      </c>
      <c r="DE1076" s="11">
        <v>0.75</v>
      </c>
      <c r="DF1076" s="11">
        <v>4</v>
      </c>
      <c r="DG1076" s="11">
        <v>0.875</v>
      </c>
      <c r="DH1076" s="11">
        <v>4.5</v>
      </c>
      <c r="DI1076" s="42">
        <v>90</v>
      </c>
      <c r="DJ1076" s="11">
        <v>17</v>
      </c>
      <c r="DK1076" s="43" t="s">
        <v>5214</v>
      </c>
      <c r="DL1076" s="90" t="s">
        <v>3796</v>
      </c>
      <c r="DM1076" s="18">
        <v>0</v>
      </c>
      <c r="DN1076" s="18" t="s">
        <v>6202</v>
      </c>
      <c r="DO1076" t="s">
        <v>5075</v>
      </c>
      <c r="DP1076">
        <v>11861940</v>
      </c>
      <c r="DQ1076" t="s">
        <v>6200</v>
      </c>
      <c r="DR1076" s="16" t="s">
        <v>290</v>
      </c>
    </row>
    <row r="1077" spans="1:122" x14ac:dyDescent="0.35">
      <c r="A1077" s="158" t="s">
        <v>1127</v>
      </c>
      <c r="B1077" s="11">
        <v>24.000000000000004</v>
      </c>
      <c r="C1077">
        <v>140</v>
      </c>
      <c r="D1077" t="s">
        <v>301</v>
      </c>
      <c r="E1077" s="21" t="s">
        <v>290</v>
      </c>
      <c r="F1077" s="11">
        <v>24.000000000000004</v>
      </c>
      <c r="G1077" s="13">
        <v>19.876000000000005</v>
      </c>
      <c r="H1077" s="11">
        <v>2.0619999999999998</v>
      </c>
      <c r="I1077" t="s">
        <v>290</v>
      </c>
      <c r="J1077">
        <v>140</v>
      </c>
      <c r="K1077" s="21" t="s">
        <v>290</v>
      </c>
      <c r="L1077" s="1" t="s">
        <v>301</v>
      </c>
      <c r="M1077" t="s">
        <v>290</v>
      </c>
      <c r="N1077" s="159" t="s">
        <v>290</v>
      </c>
      <c r="P1077" s="18" t="s">
        <v>290</v>
      </c>
      <c r="Q1077" s="18" t="s">
        <v>290</v>
      </c>
      <c r="S1077" t="s">
        <v>290</v>
      </c>
      <c r="T1077" t="s">
        <v>290</v>
      </c>
      <c r="V1077" t="s">
        <v>290</v>
      </c>
      <c r="X1077" s="158" t="s">
        <v>1127</v>
      </c>
      <c r="Y1077" s="11">
        <v>24.000000000000004</v>
      </c>
      <c r="Z1077">
        <v>140</v>
      </c>
      <c r="AA1077" t="s">
        <v>301</v>
      </c>
      <c r="AB1077" s="21" t="s">
        <v>290</v>
      </c>
      <c r="AC1077" s="11">
        <v>24.000000000000004</v>
      </c>
      <c r="AD1077" s="13">
        <v>19.876000000000005</v>
      </c>
      <c r="AE1077" s="11">
        <v>2.0619999999999998</v>
      </c>
      <c r="AF1077" t="s">
        <v>290</v>
      </c>
      <c r="AG1077">
        <v>140</v>
      </c>
      <c r="AH1077" s="21" t="s">
        <v>290</v>
      </c>
      <c r="AI1077" s="1" t="s">
        <v>301</v>
      </c>
      <c r="AJ1077" t="s">
        <v>290</v>
      </c>
      <c r="AK1077" s="159" t="s">
        <v>290</v>
      </c>
      <c r="CO1077" t="s">
        <v>4895</v>
      </c>
      <c r="CP1077">
        <v>13.13</v>
      </c>
      <c r="CR1077" t="s">
        <v>6280</v>
      </c>
      <c r="CS1077" s="16" t="s">
        <v>290</v>
      </c>
      <c r="CT1077" s="14">
        <v>600</v>
      </c>
      <c r="CU1077" s="14">
        <v>2</v>
      </c>
      <c r="CV1077" s="11">
        <v>9</v>
      </c>
      <c r="CW1077" s="11" t="s">
        <v>6201</v>
      </c>
      <c r="CX1077" s="103">
        <v>2</v>
      </c>
      <c r="CY1077" s="11">
        <v>3.25</v>
      </c>
      <c r="CZ1077" s="42">
        <v>0.625</v>
      </c>
      <c r="DA1077" s="107">
        <v>600</v>
      </c>
      <c r="DB1077" s="18">
        <v>6.5</v>
      </c>
      <c r="DC1077" s="18">
        <v>1</v>
      </c>
      <c r="DD1077" s="18">
        <v>3.625</v>
      </c>
      <c r="DE1077" s="11">
        <v>0.625</v>
      </c>
      <c r="DF1077" s="11">
        <v>8</v>
      </c>
      <c r="DG1077" s="11">
        <v>0.75</v>
      </c>
      <c r="DH1077" s="11">
        <v>5</v>
      </c>
      <c r="DI1077" s="42">
        <v>45</v>
      </c>
      <c r="DJ1077" s="11">
        <v>21</v>
      </c>
      <c r="DK1077" s="43" t="s">
        <v>5216</v>
      </c>
      <c r="DL1077" s="90" t="s">
        <v>3796</v>
      </c>
      <c r="DM1077" s="18">
        <v>0</v>
      </c>
      <c r="DN1077" s="18" t="s">
        <v>6202</v>
      </c>
      <c r="DO1077" t="s">
        <v>5078</v>
      </c>
      <c r="DP1077">
        <v>1262987</v>
      </c>
      <c r="DQ1077" t="s">
        <v>6200</v>
      </c>
      <c r="DR1077" s="16" t="s">
        <v>290</v>
      </c>
    </row>
    <row r="1078" spans="1:122" x14ac:dyDescent="0.35">
      <c r="A1078" s="158" t="s">
        <v>1128</v>
      </c>
      <c r="B1078" s="11">
        <v>24.000000000000004</v>
      </c>
      <c r="C1078" s="11">
        <v>160</v>
      </c>
      <c r="D1078" t="s">
        <v>301</v>
      </c>
      <c r="E1078" s="21" t="s">
        <v>290</v>
      </c>
      <c r="F1078" s="11">
        <v>24.000000000000004</v>
      </c>
      <c r="G1078" s="13">
        <v>19.314000000000004</v>
      </c>
      <c r="H1078" s="11">
        <v>2.343</v>
      </c>
      <c r="I1078" t="s">
        <v>290</v>
      </c>
      <c r="J1078" s="11">
        <v>160</v>
      </c>
      <c r="K1078" s="21" t="s">
        <v>290</v>
      </c>
      <c r="L1078" s="1" t="s">
        <v>301</v>
      </c>
      <c r="M1078" t="s">
        <v>290</v>
      </c>
      <c r="N1078" s="159" t="s">
        <v>290</v>
      </c>
      <c r="P1078" s="18" t="s">
        <v>290</v>
      </c>
      <c r="Q1078" s="18" t="s">
        <v>290</v>
      </c>
      <c r="S1078" t="s">
        <v>290</v>
      </c>
      <c r="T1078" t="s">
        <v>290</v>
      </c>
      <c r="V1078" t="s">
        <v>290</v>
      </c>
      <c r="X1078" s="158" t="s">
        <v>1128</v>
      </c>
      <c r="Y1078" s="11">
        <v>24.000000000000004</v>
      </c>
      <c r="Z1078" s="11">
        <v>160</v>
      </c>
      <c r="AA1078" t="s">
        <v>301</v>
      </c>
      <c r="AB1078" s="21" t="s">
        <v>290</v>
      </c>
      <c r="AC1078" s="11">
        <v>24.000000000000004</v>
      </c>
      <c r="AD1078" s="13">
        <v>19.314000000000004</v>
      </c>
      <c r="AE1078" s="11">
        <v>2.343</v>
      </c>
      <c r="AF1078" t="s">
        <v>290</v>
      </c>
      <c r="AG1078" s="11">
        <v>160</v>
      </c>
      <c r="AH1078" s="21" t="s">
        <v>290</v>
      </c>
      <c r="AI1078" s="1" t="s">
        <v>301</v>
      </c>
      <c r="AJ1078" t="s">
        <v>290</v>
      </c>
      <c r="AK1078" s="159" t="s">
        <v>290</v>
      </c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51"/>
      <c r="CO1078" t="s">
        <v>4896</v>
      </c>
      <c r="CP1078">
        <v>14.25</v>
      </c>
      <c r="CR1078" t="s">
        <v>6281</v>
      </c>
      <c r="CS1078" s="16" t="s">
        <v>290</v>
      </c>
      <c r="CT1078" s="14">
        <v>600</v>
      </c>
      <c r="CU1078" s="14">
        <v>2.5</v>
      </c>
      <c r="CV1078" s="11">
        <v>9</v>
      </c>
      <c r="CW1078" s="11" t="s">
        <v>6201</v>
      </c>
      <c r="CX1078" s="103">
        <v>2.5</v>
      </c>
      <c r="CY1078" s="11">
        <v>3.9375</v>
      </c>
      <c r="CZ1078" s="42">
        <v>0.71875</v>
      </c>
      <c r="DA1078" s="107">
        <v>600</v>
      </c>
      <c r="DB1078" s="18">
        <v>7.5</v>
      </c>
      <c r="DC1078" s="18">
        <v>1.125</v>
      </c>
      <c r="DD1078" s="18">
        <v>4.125</v>
      </c>
      <c r="DE1078" s="11">
        <v>0.75</v>
      </c>
      <c r="DF1078" s="11">
        <v>8</v>
      </c>
      <c r="DG1078" s="11">
        <v>0.875</v>
      </c>
      <c r="DH1078" s="11">
        <v>5.875</v>
      </c>
      <c r="DI1078" s="42">
        <v>45</v>
      </c>
      <c r="DJ1078" s="11">
        <v>29</v>
      </c>
      <c r="DK1078" s="43" t="s">
        <v>5218</v>
      </c>
      <c r="DL1078" s="90" t="s">
        <v>3796</v>
      </c>
      <c r="DM1078" s="18">
        <v>0</v>
      </c>
      <c r="DN1078" s="18" t="s">
        <v>6202</v>
      </c>
      <c r="DO1078" t="s">
        <v>5081</v>
      </c>
      <c r="DP1078">
        <v>7448044</v>
      </c>
      <c r="DQ1078" t="s">
        <v>6200</v>
      </c>
      <c r="DR1078" s="16" t="s">
        <v>290</v>
      </c>
    </row>
    <row r="1079" spans="1:122" x14ac:dyDescent="0.35">
      <c r="A1079" s="160" t="s">
        <v>1129</v>
      </c>
      <c r="B1079" s="2">
        <v>24.000000000000004</v>
      </c>
      <c r="C1079" s="2" t="s">
        <v>272</v>
      </c>
      <c r="D1079" s="4" t="s">
        <v>301</v>
      </c>
      <c r="E1079" s="22" t="s">
        <v>290</v>
      </c>
      <c r="F1079" s="2">
        <v>24.000000000000004</v>
      </c>
      <c r="G1079" s="5">
        <v>23.000000000000004</v>
      </c>
      <c r="H1079" s="2">
        <v>0.5</v>
      </c>
      <c r="I1079" s="4" t="s">
        <v>272</v>
      </c>
      <c r="J1079" s="2">
        <v>2</v>
      </c>
      <c r="K1079" s="22" t="s">
        <v>290</v>
      </c>
      <c r="L1079" s="6" t="s">
        <v>301</v>
      </c>
      <c r="M1079" s="4" t="s">
        <v>290</v>
      </c>
      <c r="N1079" s="161" t="s">
        <v>290</v>
      </c>
      <c r="P1079" s="18" t="s">
        <v>290</v>
      </c>
      <c r="Q1079" s="18" t="s">
        <v>290</v>
      </c>
      <c r="S1079" t="s">
        <v>290</v>
      </c>
      <c r="T1079" t="s">
        <v>290</v>
      </c>
      <c r="V1079" t="s">
        <v>290</v>
      </c>
      <c r="X1079" s="160" t="s">
        <v>1129</v>
      </c>
      <c r="Y1079" s="2">
        <v>24.000000000000004</v>
      </c>
      <c r="Z1079" s="2" t="s">
        <v>272</v>
      </c>
      <c r="AA1079" s="4" t="s">
        <v>301</v>
      </c>
      <c r="AB1079" s="22" t="s">
        <v>290</v>
      </c>
      <c r="AC1079" s="2">
        <v>24.000000000000004</v>
      </c>
      <c r="AD1079" s="5">
        <v>23.000000000000004</v>
      </c>
      <c r="AE1079" s="2">
        <v>0.5</v>
      </c>
      <c r="AF1079" s="4" t="s">
        <v>272</v>
      </c>
      <c r="AG1079" s="2">
        <v>2</v>
      </c>
      <c r="AH1079" s="22" t="s">
        <v>290</v>
      </c>
      <c r="AI1079" s="6" t="s">
        <v>301</v>
      </c>
      <c r="AJ1079" s="4" t="s">
        <v>290</v>
      </c>
      <c r="AK1079" s="161" t="s">
        <v>290</v>
      </c>
      <c r="CC1079" s="4"/>
      <c r="CD1079" s="51"/>
      <c r="CE1079" s="51"/>
      <c r="CF1079" s="51"/>
      <c r="CG1079" s="51"/>
      <c r="CH1079" s="51"/>
      <c r="CI1079" s="51"/>
      <c r="CJ1079" s="51"/>
      <c r="CK1079" s="51"/>
      <c r="CO1079" t="s">
        <v>4897</v>
      </c>
      <c r="CP1079">
        <v>14.25</v>
      </c>
      <c r="CR1079" t="s">
        <v>6282</v>
      </c>
      <c r="CS1079" s="16" t="s">
        <v>290</v>
      </c>
      <c r="CT1079" s="14">
        <v>600</v>
      </c>
      <c r="CU1079" s="14">
        <v>3</v>
      </c>
      <c r="CV1079" s="11">
        <v>9</v>
      </c>
      <c r="CW1079" s="11" t="s">
        <v>6201</v>
      </c>
      <c r="CX1079" s="103">
        <v>3</v>
      </c>
      <c r="CY1079" s="11">
        <v>4.625</v>
      </c>
      <c r="CZ1079" s="42">
        <v>0.8125</v>
      </c>
      <c r="DA1079" s="107">
        <v>600</v>
      </c>
      <c r="DB1079" s="18">
        <v>8.25</v>
      </c>
      <c r="DC1079" s="14">
        <v>1.25</v>
      </c>
      <c r="DD1079" s="18">
        <v>5</v>
      </c>
      <c r="DE1079" s="11">
        <v>0.75</v>
      </c>
      <c r="DF1079" s="11">
        <v>8</v>
      </c>
      <c r="DG1079" s="11">
        <v>0.875</v>
      </c>
      <c r="DH1079" s="11">
        <v>6.625</v>
      </c>
      <c r="DI1079" s="42">
        <v>45</v>
      </c>
      <c r="DJ1079" s="11">
        <v>38</v>
      </c>
      <c r="DK1079" s="43" t="s">
        <v>5220</v>
      </c>
      <c r="DL1079" s="90" t="s">
        <v>3796</v>
      </c>
      <c r="DM1079" s="18">
        <v>0</v>
      </c>
      <c r="DN1079" s="18" t="s">
        <v>6202</v>
      </c>
      <c r="DO1079" t="s">
        <v>5084</v>
      </c>
      <c r="DP1079">
        <v>16777215</v>
      </c>
      <c r="DQ1079" t="s">
        <v>6200</v>
      </c>
      <c r="DR1079" s="16" t="s">
        <v>290</v>
      </c>
    </row>
    <row r="1080" spans="1:122" x14ac:dyDescent="0.35">
      <c r="A1080" s="156" t="s">
        <v>1130</v>
      </c>
      <c r="B1080" s="11">
        <v>26</v>
      </c>
      <c r="C1080" s="11">
        <v>10</v>
      </c>
      <c r="D1080" t="s">
        <v>301</v>
      </c>
      <c r="E1080" s="21" t="s">
        <v>290</v>
      </c>
      <c r="F1080" s="11">
        <v>26</v>
      </c>
      <c r="G1080" s="13">
        <v>25.376000000000001</v>
      </c>
      <c r="H1080" s="11">
        <v>0.312</v>
      </c>
      <c r="I1080" t="s">
        <v>290</v>
      </c>
      <c r="J1080" s="11">
        <v>10</v>
      </c>
      <c r="K1080" s="21" t="s">
        <v>290</v>
      </c>
      <c r="L1080" s="11" t="s">
        <v>301</v>
      </c>
      <c r="M1080" t="s">
        <v>290</v>
      </c>
      <c r="N1080" s="159" t="s">
        <v>290</v>
      </c>
      <c r="P1080" s="18" t="s">
        <v>290</v>
      </c>
      <c r="Q1080" s="18" t="s">
        <v>290</v>
      </c>
      <c r="S1080" t="s">
        <v>290</v>
      </c>
      <c r="T1080" t="s">
        <v>290</v>
      </c>
      <c r="V1080" t="s">
        <v>290</v>
      </c>
      <c r="X1080" s="156" t="s">
        <v>1130</v>
      </c>
      <c r="Y1080" s="11">
        <v>26</v>
      </c>
      <c r="Z1080" s="11">
        <v>10</v>
      </c>
      <c r="AA1080" t="s">
        <v>301</v>
      </c>
      <c r="AB1080" s="21" t="s">
        <v>290</v>
      </c>
      <c r="AC1080" s="11">
        <v>26</v>
      </c>
      <c r="AD1080" s="13">
        <v>25.376000000000001</v>
      </c>
      <c r="AE1080" s="11">
        <v>0.312</v>
      </c>
      <c r="AF1080" t="s">
        <v>290</v>
      </c>
      <c r="AG1080" s="11">
        <v>10</v>
      </c>
      <c r="AH1080" s="21" t="s">
        <v>290</v>
      </c>
      <c r="AI1080" s="11" t="s">
        <v>301</v>
      </c>
      <c r="AJ1080" t="s">
        <v>290</v>
      </c>
      <c r="AK1080" s="159" t="s">
        <v>290</v>
      </c>
      <c r="CO1080" t="s">
        <v>4898</v>
      </c>
      <c r="CP1080">
        <v>14.25</v>
      </c>
      <c r="CR1080" t="s">
        <v>6283</v>
      </c>
      <c r="CS1080" s="16" t="s">
        <v>290</v>
      </c>
      <c r="CT1080" s="14">
        <v>600</v>
      </c>
      <c r="CU1080" s="14">
        <v>3.5</v>
      </c>
      <c r="CV1080" s="11">
        <v>9</v>
      </c>
      <c r="CW1080" s="11" t="s">
        <v>6201</v>
      </c>
      <c r="CX1080" s="103">
        <v>3.5</v>
      </c>
      <c r="CY1080" s="11">
        <v>5.25</v>
      </c>
      <c r="CZ1080" s="42">
        <v>0.875</v>
      </c>
      <c r="DA1080" s="107">
        <v>600</v>
      </c>
      <c r="DB1080" s="18">
        <v>9</v>
      </c>
      <c r="DC1080" s="18">
        <v>1.375</v>
      </c>
      <c r="DD1080" s="18">
        <v>5.5</v>
      </c>
      <c r="DE1080" s="11">
        <v>0.875</v>
      </c>
      <c r="DF1080" s="11">
        <v>8</v>
      </c>
      <c r="DG1080" s="11">
        <v>1</v>
      </c>
      <c r="DH1080" s="11">
        <v>7.25</v>
      </c>
      <c r="DI1080" s="42">
        <v>45</v>
      </c>
      <c r="DJ1080" s="11">
        <v>48</v>
      </c>
      <c r="DK1080" s="43" t="s">
        <v>5222</v>
      </c>
      <c r="DL1080" s="90" t="s">
        <v>3796</v>
      </c>
      <c r="DM1080" s="18">
        <v>0</v>
      </c>
      <c r="DN1080" s="18" t="s">
        <v>6202</v>
      </c>
      <c r="DO1080" t="s">
        <v>5087</v>
      </c>
      <c r="DP1080">
        <v>12632256</v>
      </c>
      <c r="DQ1080" t="s">
        <v>6200</v>
      </c>
      <c r="DR1080" s="16" t="s">
        <v>290</v>
      </c>
    </row>
    <row r="1081" spans="1:122" x14ac:dyDescent="0.35">
      <c r="A1081" s="158" t="s">
        <v>1131</v>
      </c>
      <c r="B1081" s="11">
        <v>26</v>
      </c>
      <c r="C1081" s="11">
        <v>20</v>
      </c>
      <c r="D1081" t="s">
        <v>301</v>
      </c>
      <c r="E1081" s="21" t="s">
        <v>290</v>
      </c>
      <c r="F1081" s="11">
        <v>26</v>
      </c>
      <c r="G1081" s="13">
        <v>25</v>
      </c>
      <c r="H1081" s="11">
        <v>0.5</v>
      </c>
      <c r="I1081" t="s">
        <v>290</v>
      </c>
      <c r="J1081" s="11">
        <v>20</v>
      </c>
      <c r="K1081" s="21" t="s">
        <v>290</v>
      </c>
      <c r="L1081" s="1" t="s">
        <v>301</v>
      </c>
      <c r="M1081" t="s">
        <v>290</v>
      </c>
      <c r="N1081" s="159" t="s">
        <v>290</v>
      </c>
      <c r="P1081" s="18" t="s">
        <v>290</v>
      </c>
      <c r="Q1081" s="18" t="s">
        <v>290</v>
      </c>
      <c r="S1081" t="s">
        <v>290</v>
      </c>
      <c r="T1081" t="s">
        <v>290</v>
      </c>
      <c r="V1081" t="s">
        <v>290</v>
      </c>
      <c r="X1081" s="158" t="s">
        <v>1131</v>
      </c>
      <c r="Y1081" s="11">
        <v>26</v>
      </c>
      <c r="Z1081" s="11">
        <v>20</v>
      </c>
      <c r="AA1081" t="s">
        <v>301</v>
      </c>
      <c r="AB1081" s="21" t="s">
        <v>290</v>
      </c>
      <c r="AC1081" s="11">
        <v>26</v>
      </c>
      <c r="AD1081" s="13">
        <v>25</v>
      </c>
      <c r="AE1081" s="11">
        <v>0.5</v>
      </c>
      <c r="AF1081" t="s">
        <v>290</v>
      </c>
      <c r="AG1081" s="11">
        <v>20</v>
      </c>
      <c r="AH1081" s="21" t="s">
        <v>290</v>
      </c>
      <c r="AI1081" s="1" t="s">
        <v>301</v>
      </c>
      <c r="AJ1081" t="s">
        <v>290</v>
      </c>
      <c r="AK1081" s="159" t="s">
        <v>290</v>
      </c>
      <c r="CO1081" t="s">
        <v>4899</v>
      </c>
      <c r="CP1081">
        <v>14.25</v>
      </c>
      <c r="CR1081" t="s">
        <v>6284</v>
      </c>
      <c r="CS1081" s="16" t="s">
        <v>290</v>
      </c>
      <c r="CT1081" s="14">
        <v>600</v>
      </c>
      <c r="CU1081" s="14">
        <v>4</v>
      </c>
      <c r="CV1081" s="11">
        <v>12</v>
      </c>
      <c r="CW1081" s="11" t="s">
        <v>6201</v>
      </c>
      <c r="CX1081" s="103">
        <v>4</v>
      </c>
      <c r="CY1081" s="11">
        <v>6</v>
      </c>
      <c r="CZ1081" s="42">
        <v>1</v>
      </c>
      <c r="DA1081" s="107">
        <v>600</v>
      </c>
      <c r="DB1081" s="18">
        <v>10.75</v>
      </c>
      <c r="DC1081" s="18">
        <v>1.5</v>
      </c>
      <c r="DD1081" s="18">
        <v>6.1875</v>
      </c>
      <c r="DE1081" s="11">
        <v>0.875</v>
      </c>
      <c r="DF1081" s="11">
        <v>8</v>
      </c>
      <c r="DG1081" s="11">
        <v>1</v>
      </c>
      <c r="DH1081" s="11">
        <v>8.5</v>
      </c>
      <c r="DI1081" s="42">
        <v>45</v>
      </c>
      <c r="DJ1081" s="11">
        <v>80</v>
      </c>
      <c r="DK1081" s="43" t="s">
        <v>5224</v>
      </c>
      <c r="DL1081" s="90" t="s">
        <v>3796</v>
      </c>
      <c r="DM1081" s="18">
        <v>0</v>
      </c>
      <c r="DN1081" s="18" t="s">
        <v>6202</v>
      </c>
      <c r="DO1081" t="s">
        <v>5090</v>
      </c>
      <c r="DP1081">
        <v>255</v>
      </c>
      <c r="DQ1081" t="s">
        <v>6200</v>
      </c>
      <c r="DR1081" s="16" t="s">
        <v>290</v>
      </c>
    </row>
    <row r="1082" spans="1:122" x14ac:dyDescent="0.35">
      <c r="A1082" s="158" t="s">
        <v>6795</v>
      </c>
      <c r="B1082" s="11">
        <v>26</v>
      </c>
      <c r="C1082" t="s">
        <v>6422</v>
      </c>
      <c r="D1082" t="s">
        <v>301</v>
      </c>
      <c r="E1082" s="21" t="s">
        <v>290</v>
      </c>
      <c r="F1082" s="11">
        <v>26</v>
      </c>
      <c r="G1082" s="13">
        <v>25.25</v>
      </c>
      <c r="H1082" s="11">
        <v>0.375</v>
      </c>
      <c r="I1082" t="s">
        <v>6422</v>
      </c>
      <c r="J1082">
        <v>1</v>
      </c>
      <c r="K1082" s="21" t="s">
        <v>290</v>
      </c>
      <c r="L1082" s="1" t="s">
        <v>301</v>
      </c>
      <c r="M1082" t="s">
        <v>290</v>
      </c>
      <c r="N1082" s="159" t="s">
        <v>290</v>
      </c>
      <c r="P1082" s="18" t="s">
        <v>290</v>
      </c>
      <c r="Q1082" s="18" t="s">
        <v>290</v>
      </c>
      <c r="S1082" t="s">
        <v>290</v>
      </c>
      <c r="T1082" t="s">
        <v>290</v>
      </c>
      <c r="V1082" t="s">
        <v>290</v>
      </c>
      <c r="X1082" s="158" t="s">
        <v>6795</v>
      </c>
      <c r="Y1082" s="11">
        <v>26</v>
      </c>
      <c r="Z1082" t="s">
        <v>6422</v>
      </c>
      <c r="AA1082" t="s">
        <v>301</v>
      </c>
      <c r="AB1082" s="21" t="s">
        <v>290</v>
      </c>
      <c r="AC1082" s="11">
        <v>26</v>
      </c>
      <c r="AD1082" s="13">
        <v>25.25</v>
      </c>
      <c r="AE1082" s="11">
        <v>0.375</v>
      </c>
      <c r="AF1082" t="s">
        <v>6422</v>
      </c>
      <c r="AG1082">
        <v>1</v>
      </c>
      <c r="AH1082" s="21" t="s">
        <v>290</v>
      </c>
      <c r="AI1082" s="1" t="s">
        <v>301</v>
      </c>
      <c r="AJ1082" t="s">
        <v>290</v>
      </c>
      <c r="AK1082" s="159" t="s">
        <v>290</v>
      </c>
      <c r="CO1082" t="s">
        <v>4900</v>
      </c>
      <c r="CP1082">
        <v>14.25</v>
      </c>
      <c r="CR1082" t="s">
        <v>6285</v>
      </c>
      <c r="CS1082" s="16" t="s">
        <v>290</v>
      </c>
      <c r="CT1082" s="14">
        <v>600</v>
      </c>
      <c r="CU1082" s="14">
        <v>5</v>
      </c>
      <c r="CV1082" s="11">
        <v>12</v>
      </c>
      <c r="CW1082" s="11" t="s">
        <v>6201</v>
      </c>
      <c r="CX1082" s="103">
        <v>5</v>
      </c>
      <c r="CY1082" s="11">
        <v>7.5</v>
      </c>
      <c r="CZ1082" s="42">
        <v>1.25</v>
      </c>
      <c r="DA1082" s="107">
        <v>600</v>
      </c>
      <c r="DB1082" s="18">
        <v>13</v>
      </c>
      <c r="DC1082" s="18">
        <v>1.75</v>
      </c>
      <c r="DD1082" s="18">
        <v>7.3125</v>
      </c>
      <c r="DE1082" s="11">
        <v>1</v>
      </c>
      <c r="DF1082" s="11">
        <v>8</v>
      </c>
      <c r="DG1082" s="11">
        <v>1.125</v>
      </c>
      <c r="DH1082" s="11">
        <v>10.5</v>
      </c>
      <c r="DI1082" s="42">
        <v>45</v>
      </c>
      <c r="DJ1082" s="11">
        <v>128</v>
      </c>
      <c r="DK1082" s="43" t="s">
        <v>5226</v>
      </c>
      <c r="DL1082" s="90" t="s">
        <v>3796</v>
      </c>
      <c r="DM1082" s="18">
        <v>0</v>
      </c>
      <c r="DN1082" s="18" t="s">
        <v>6202</v>
      </c>
      <c r="DO1082" t="s">
        <v>5093</v>
      </c>
      <c r="DP1082">
        <v>33023</v>
      </c>
      <c r="DQ1082" t="s">
        <v>6200</v>
      </c>
      <c r="DR1082" s="16" t="s">
        <v>290</v>
      </c>
    </row>
    <row r="1083" spans="1:122" x14ac:dyDescent="0.35">
      <c r="A1083" s="160" t="s">
        <v>1132</v>
      </c>
      <c r="B1083" s="2">
        <v>26</v>
      </c>
      <c r="C1083" s="2" t="s">
        <v>272</v>
      </c>
      <c r="D1083" s="4" t="s">
        <v>301</v>
      </c>
      <c r="E1083" s="22" t="s">
        <v>290</v>
      </c>
      <c r="F1083" s="2">
        <v>26</v>
      </c>
      <c r="G1083" s="5">
        <v>25</v>
      </c>
      <c r="H1083" s="2">
        <v>0.5</v>
      </c>
      <c r="I1083" s="4" t="s">
        <v>272</v>
      </c>
      <c r="J1083" s="2">
        <v>2</v>
      </c>
      <c r="K1083" s="22" t="s">
        <v>290</v>
      </c>
      <c r="L1083" s="6" t="s">
        <v>301</v>
      </c>
      <c r="M1083" s="4" t="s">
        <v>290</v>
      </c>
      <c r="N1083" s="161" t="s">
        <v>290</v>
      </c>
      <c r="P1083" s="18" t="s">
        <v>290</v>
      </c>
      <c r="Q1083" s="18" t="s">
        <v>290</v>
      </c>
      <c r="S1083" t="s">
        <v>290</v>
      </c>
      <c r="T1083" t="s">
        <v>290</v>
      </c>
      <c r="V1083" t="s">
        <v>290</v>
      </c>
      <c r="X1083" s="160" t="s">
        <v>1132</v>
      </c>
      <c r="Y1083" s="2">
        <v>26</v>
      </c>
      <c r="Z1083" s="2" t="s">
        <v>272</v>
      </c>
      <c r="AA1083" s="4" t="s">
        <v>301</v>
      </c>
      <c r="AB1083" s="22" t="s">
        <v>290</v>
      </c>
      <c r="AC1083" s="2">
        <v>26</v>
      </c>
      <c r="AD1083" s="5">
        <v>25</v>
      </c>
      <c r="AE1083" s="2">
        <v>0.5</v>
      </c>
      <c r="AF1083" s="4" t="s">
        <v>272</v>
      </c>
      <c r="AG1083" s="2">
        <v>2</v>
      </c>
      <c r="AH1083" s="22" t="s">
        <v>290</v>
      </c>
      <c r="AI1083" s="6" t="s">
        <v>301</v>
      </c>
      <c r="AJ1083" s="4" t="s">
        <v>290</v>
      </c>
      <c r="AK1083" s="161" t="s">
        <v>290</v>
      </c>
      <c r="CO1083" t="s">
        <v>4901</v>
      </c>
      <c r="CP1083">
        <v>14.25</v>
      </c>
      <c r="CR1083" t="s">
        <v>6286</v>
      </c>
      <c r="CS1083" s="16" t="s">
        <v>178</v>
      </c>
      <c r="CT1083" s="14">
        <v>600</v>
      </c>
      <c r="CU1083" s="14">
        <v>6</v>
      </c>
      <c r="CV1083" s="11">
        <v>12</v>
      </c>
      <c r="CW1083" s="11" t="s">
        <v>6201</v>
      </c>
      <c r="CX1083" s="103">
        <v>6</v>
      </c>
      <c r="CY1083" s="11">
        <v>8.75</v>
      </c>
      <c r="CZ1083" s="42">
        <v>1.375</v>
      </c>
      <c r="DA1083" s="107">
        <v>600</v>
      </c>
      <c r="DB1083" s="18">
        <v>14</v>
      </c>
      <c r="DC1083" s="18">
        <v>1.875</v>
      </c>
      <c r="DD1083" s="18">
        <v>8.5</v>
      </c>
      <c r="DE1083" s="11">
        <v>1</v>
      </c>
      <c r="DF1083" s="11">
        <v>12</v>
      </c>
      <c r="DG1083" s="11">
        <v>1.125</v>
      </c>
      <c r="DH1083" s="11">
        <v>11.5</v>
      </c>
      <c r="DI1083" s="42">
        <v>30</v>
      </c>
      <c r="DJ1083" s="11">
        <v>158</v>
      </c>
      <c r="DK1083" s="43" t="s">
        <v>5228</v>
      </c>
      <c r="DL1083" s="90" t="s">
        <v>3796</v>
      </c>
      <c r="DM1083" s="18">
        <v>0</v>
      </c>
      <c r="DN1083" s="18" t="s">
        <v>6202</v>
      </c>
      <c r="DO1083" t="s">
        <v>5078</v>
      </c>
      <c r="DP1083">
        <v>1262987</v>
      </c>
      <c r="DQ1083" t="s">
        <v>6200</v>
      </c>
      <c r="DR1083" s="16" t="s">
        <v>290</v>
      </c>
    </row>
    <row r="1084" spans="1:122" x14ac:dyDescent="0.35">
      <c r="A1084" s="156" t="s">
        <v>1133</v>
      </c>
      <c r="B1084" s="11">
        <v>28</v>
      </c>
      <c r="C1084" s="11">
        <v>10</v>
      </c>
      <c r="D1084" t="s">
        <v>301</v>
      </c>
      <c r="E1084" s="21" t="s">
        <v>290</v>
      </c>
      <c r="F1084" s="11">
        <v>28</v>
      </c>
      <c r="G1084" s="13">
        <v>27.376000000000001</v>
      </c>
      <c r="H1084" s="11">
        <v>0.312</v>
      </c>
      <c r="I1084" t="s">
        <v>290</v>
      </c>
      <c r="J1084" s="11">
        <v>10</v>
      </c>
      <c r="K1084" s="21" t="s">
        <v>290</v>
      </c>
      <c r="L1084" s="11" t="s">
        <v>301</v>
      </c>
      <c r="M1084" t="s">
        <v>290</v>
      </c>
      <c r="N1084" s="159" t="s">
        <v>290</v>
      </c>
      <c r="P1084" s="18" t="s">
        <v>290</v>
      </c>
      <c r="Q1084" s="18" t="s">
        <v>290</v>
      </c>
      <c r="S1084" t="s">
        <v>290</v>
      </c>
      <c r="T1084" t="s">
        <v>290</v>
      </c>
      <c r="V1084" t="s">
        <v>290</v>
      </c>
      <c r="X1084" s="156" t="s">
        <v>1133</v>
      </c>
      <c r="Y1084" s="11">
        <v>28</v>
      </c>
      <c r="Z1084" s="11">
        <v>10</v>
      </c>
      <c r="AA1084" t="s">
        <v>301</v>
      </c>
      <c r="AB1084" s="21" t="s">
        <v>290</v>
      </c>
      <c r="AC1084" s="11">
        <v>28</v>
      </c>
      <c r="AD1084" s="13">
        <v>27.376000000000001</v>
      </c>
      <c r="AE1084" s="11">
        <v>0.312</v>
      </c>
      <c r="AF1084" t="s">
        <v>290</v>
      </c>
      <c r="AG1084" s="11">
        <v>10</v>
      </c>
      <c r="AH1084" s="21" t="s">
        <v>290</v>
      </c>
      <c r="AI1084" s="11" t="s">
        <v>301</v>
      </c>
      <c r="AJ1084" t="s">
        <v>290</v>
      </c>
      <c r="AK1084" s="159" t="s">
        <v>290</v>
      </c>
      <c r="CO1084" t="s">
        <v>4902</v>
      </c>
      <c r="CP1084">
        <v>14.25</v>
      </c>
      <c r="CR1084" t="s">
        <v>6287</v>
      </c>
      <c r="CS1084" s="16" t="s">
        <v>182</v>
      </c>
      <c r="CT1084" s="14">
        <v>600</v>
      </c>
      <c r="CU1084" s="14">
        <v>8</v>
      </c>
      <c r="CV1084" s="11">
        <v>12</v>
      </c>
      <c r="CW1084" s="11" t="s">
        <v>6201</v>
      </c>
      <c r="CX1084" s="103">
        <v>8</v>
      </c>
      <c r="CY1084" s="11">
        <v>10.75</v>
      </c>
      <c r="CZ1084" s="42">
        <v>1.375</v>
      </c>
      <c r="DA1084" s="107">
        <v>600</v>
      </c>
      <c r="DB1084" s="18">
        <v>16.5</v>
      </c>
      <c r="DC1084" s="18">
        <v>2.1875</v>
      </c>
      <c r="DD1084" s="18">
        <v>10.625</v>
      </c>
      <c r="DE1084" s="11">
        <v>1.125</v>
      </c>
      <c r="DF1084" s="11">
        <v>12</v>
      </c>
      <c r="DG1084" s="11">
        <v>1.25</v>
      </c>
      <c r="DH1084" s="11">
        <v>13.75</v>
      </c>
      <c r="DI1084" s="42">
        <v>30</v>
      </c>
      <c r="DJ1084" s="11">
        <v>215</v>
      </c>
      <c r="DK1084" s="43" t="s">
        <v>5230</v>
      </c>
      <c r="DL1084" s="90" t="s">
        <v>3796</v>
      </c>
      <c r="DM1084" s="18">
        <v>0</v>
      </c>
      <c r="DN1084" s="18" t="s">
        <v>6202</v>
      </c>
      <c r="DO1084" t="s">
        <v>5098</v>
      </c>
      <c r="DP1084">
        <v>65535</v>
      </c>
      <c r="DQ1084" t="s">
        <v>6200</v>
      </c>
      <c r="DR1084" s="16" t="s">
        <v>290</v>
      </c>
    </row>
    <row r="1085" spans="1:122" x14ac:dyDescent="0.35">
      <c r="A1085" s="158" t="s">
        <v>1134</v>
      </c>
      <c r="B1085" s="11">
        <v>28</v>
      </c>
      <c r="C1085" s="11">
        <v>20</v>
      </c>
      <c r="D1085" t="s">
        <v>301</v>
      </c>
      <c r="E1085" s="21" t="s">
        <v>290</v>
      </c>
      <c r="F1085" s="11">
        <v>28</v>
      </c>
      <c r="G1085" s="13">
        <v>27</v>
      </c>
      <c r="H1085" s="11">
        <v>0.5</v>
      </c>
      <c r="I1085" t="s">
        <v>290</v>
      </c>
      <c r="J1085" s="11">
        <v>20</v>
      </c>
      <c r="K1085" s="21" t="s">
        <v>290</v>
      </c>
      <c r="L1085" s="1" t="s">
        <v>301</v>
      </c>
      <c r="M1085" t="s">
        <v>290</v>
      </c>
      <c r="N1085" s="159" t="s">
        <v>290</v>
      </c>
      <c r="P1085" s="18" t="s">
        <v>290</v>
      </c>
      <c r="Q1085" s="18" t="s">
        <v>290</v>
      </c>
      <c r="S1085" t="s">
        <v>290</v>
      </c>
      <c r="T1085" t="s">
        <v>290</v>
      </c>
      <c r="V1085" t="s">
        <v>290</v>
      </c>
      <c r="X1085" s="158" t="s">
        <v>1134</v>
      </c>
      <c r="Y1085" s="11">
        <v>28</v>
      </c>
      <c r="Z1085" s="11">
        <v>20</v>
      </c>
      <c r="AA1085" t="s">
        <v>301</v>
      </c>
      <c r="AB1085" s="21" t="s">
        <v>290</v>
      </c>
      <c r="AC1085" s="11">
        <v>28</v>
      </c>
      <c r="AD1085" s="13">
        <v>27</v>
      </c>
      <c r="AE1085" s="11">
        <v>0.5</v>
      </c>
      <c r="AF1085" t="s">
        <v>290</v>
      </c>
      <c r="AG1085" s="11">
        <v>20</v>
      </c>
      <c r="AH1085" s="21" t="s">
        <v>290</v>
      </c>
      <c r="AI1085" s="1" t="s">
        <v>301</v>
      </c>
      <c r="AJ1085" t="s">
        <v>290</v>
      </c>
      <c r="AK1085" s="159" t="s">
        <v>290</v>
      </c>
      <c r="CO1085" t="s">
        <v>4903</v>
      </c>
      <c r="CP1085">
        <v>14.25</v>
      </c>
      <c r="CR1085" t="s">
        <v>6288</v>
      </c>
      <c r="CS1085" s="16" t="s">
        <v>184</v>
      </c>
      <c r="CT1085" s="14">
        <v>600</v>
      </c>
      <c r="CU1085" s="14">
        <v>10</v>
      </c>
      <c r="CV1085" s="11">
        <v>12</v>
      </c>
      <c r="CW1085" s="11" t="s">
        <v>6201</v>
      </c>
      <c r="CX1085" s="103">
        <v>10</v>
      </c>
      <c r="CY1085" s="11">
        <v>13.5</v>
      </c>
      <c r="CZ1085" s="42">
        <v>1.75</v>
      </c>
      <c r="DA1085" s="107">
        <v>600</v>
      </c>
      <c r="DB1085" s="18">
        <v>20</v>
      </c>
      <c r="DC1085" s="18">
        <v>2.5</v>
      </c>
      <c r="DD1085" s="18">
        <v>12.75</v>
      </c>
      <c r="DE1085" s="11">
        <v>1.25</v>
      </c>
      <c r="DF1085" s="11">
        <v>16</v>
      </c>
      <c r="DG1085" s="11">
        <v>1.375</v>
      </c>
      <c r="DH1085" s="11">
        <v>17</v>
      </c>
      <c r="DI1085" s="42">
        <v>22.5</v>
      </c>
      <c r="DJ1085" s="11">
        <v>324</v>
      </c>
      <c r="DK1085" s="43" t="s">
        <v>5232</v>
      </c>
      <c r="DL1085" s="90" t="s">
        <v>3796</v>
      </c>
      <c r="DM1085" s="18">
        <v>0</v>
      </c>
      <c r="DN1085" s="18" t="s">
        <v>6202</v>
      </c>
      <c r="DO1085" t="s">
        <v>5069</v>
      </c>
      <c r="DP1085">
        <v>65280</v>
      </c>
      <c r="DQ1085" t="s">
        <v>6200</v>
      </c>
      <c r="DR1085" s="16" t="s">
        <v>290</v>
      </c>
    </row>
    <row r="1086" spans="1:122" x14ac:dyDescent="0.35">
      <c r="A1086" s="158" t="s">
        <v>1135</v>
      </c>
      <c r="B1086" s="11">
        <v>28</v>
      </c>
      <c r="C1086">
        <v>30</v>
      </c>
      <c r="D1086" t="s">
        <v>301</v>
      </c>
      <c r="E1086" s="21" t="s">
        <v>290</v>
      </c>
      <c r="F1086" s="11">
        <v>28</v>
      </c>
      <c r="G1086" s="13">
        <v>26.75</v>
      </c>
      <c r="H1086" s="11">
        <v>0.625</v>
      </c>
      <c r="I1086" t="s">
        <v>290</v>
      </c>
      <c r="J1086">
        <v>30</v>
      </c>
      <c r="K1086" s="21" t="s">
        <v>290</v>
      </c>
      <c r="L1086" s="1" t="s">
        <v>301</v>
      </c>
      <c r="M1086" t="s">
        <v>290</v>
      </c>
      <c r="N1086" s="159" t="s">
        <v>290</v>
      </c>
      <c r="P1086" s="18" t="s">
        <v>290</v>
      </c>
      <c r="Q1086" s="18" t="s">
        <v>290</v>
      </c>
      <c r="S1086" t="s">
        <v>290</v>
      </c>
      <c r="T1086" t="s">
        <v>290</v>
      </c>
      <c r="V1086" t="s">
        <v>290</v>
      </c>
      <c r="X1086" s="158" t="s">
        <v>1135</v>
      </c>
      <c r="Y1086" s="11">
        <v>28</v>
      </c>
      <c r="Z1086">
        <v>30</v>
      </c>
      <c r="AA1086" t="s">
        <v>301</v>
      </c>
      <c r="AB1086" s="21" t="s">
        <v>290</v>
      </c>
      <c r="AC1086" s="11">
        <v>28</v>
      </c>
      <c r="AD1086" s="13">
        <v>26.75</v>
      </c>
      <c r="AE1086" s="11">
        <v>0.625</v>
      </c>
      <c r="AF1086" t="s">
        <v>290</v>
      </c>
      <c r="AG1086">
        <v>30</v>
      </c>
      <c r="AH1086" s="21" t="s">
        <v>290</v>
      </c>
      <c r="AI1086" s="1" t="s">
        <v>301</v>
      </c>
      <c r="AJ1086" t="s">
        <v>290</v>
      </c>
      <c r="AK1086" s="159" t="s">
        <v>290</v>
      </c>
      <c r="CO1086" t="s">
        <v>4904</v>
      </c>
      <c r="CP1086">
        <v>14.25</v>
      </c>
      <c r="CR1086" t="s">
        <v>6289</v>
      </c>
      <c r="CS1086" s="16" t="s">
        <v>290</v>
      </c>
      <c r="CT1086" s="14">
        <v>600</v>
      </c>
      <c r="CU1086" s="14">
        <v>12</v>
      </c>
      <c r="CV1086" s="11">
        <v>12</v>
      </c>
      <c r="CW1086" s="11" t="s">
        <v>6201</v>
      </c>
      <c r="CX1086" s="103">
        <v>12</v>
      </c>
      <c r="CY1086" s="11">
        <v>15.75</v>
      </c>
      <c r="CZ1086" s="42">
        <v>1.875</v>
      </c>
      <c r="DA1086" s="107">
        <v>600</v>
      </c>
      <c r="DB1086" s="18">
        <v>22</v>
      </c>
      <c r="DC1086" s="18">
        <v>2.625</v>
      </c>
      <c r="DD1086" s="18">
        <v>15</v>
      </c>
      <c r="DE1086" s="11">
        <v>1.25</v>
      </c>
      <c r="DF1086" s="11">
        <v>20</v>
      </c>
      <c r="DG1086" s="11">
        <v>1.375</v>
      </c>
      <c r="DH1086" s="11">
        <v>19.25</v>
      </c>
      <c r="DI1086" s="42">
        <v>18</v>
      </c>
      <c r="DJ1086" s="11">
        <v>500</v>
      </c>
      <c r="DK1086" s="43" t="s">
        <v>5234</v>
      </c>
      <c r="DL1086" s="90" t="s">
        <v>3796</v>
      </c>
      <c r="DM1086" s="18">
        <v>0</v>
      </c>
      <c r="DN1086" s="18" t="s">
        <v>6202</v>
      </c>
      <c r="DO1086" t="s">
        <v>5072</v>
      </c>
      <c r="DP1086">
        <v>12800</v>
      </c>
      <c r="DQ1086" t="s">
        <v>6200</v>
      </c>
      <c r="DR1086" s="16" t="s">
        <v>290</v>
      </c>
    </row>
    <row r="1087" spans="1:122" x14ac:dyDescent="0.35">
      <c r="A1087" s="158" t="s">
        <v>6796</v>
      </c>
      <c r="B1087" s="11">
        <v>28</v>
      </c>
      <c r="C1087" t="s">
        <v>6422</v>
      </c>
      <c r="D1087" t="s">
        <v>301</v>
      </c>
      <c r="E1087" s="21" t="s">
        <v>290</v>
      </c>
      <c r="F1087" s="11">
        <v>28</v>
      </c>
      <c r="G1087" s="13">
        <v>27.25</v>
      </c>
      <c r="H1087" s="11">
        <v>0.375</v>
      </c>
      <c r="I1087" t="s">
        <v>6422</v>
      </c>
      <c r="J1087">
        <v>1</v>
      </c>
      <c r="K1087" s="21" t="s">
        <v>290</v>
      </c>
      <c r="L1087" s="1" t="s">
        <v>301</v>
      </c>
      <c r="M1087" t="s">
        <v>290</v>
      </c>
      <c r="N1087" s="159" t="s">
        <v>290</v>
      </c>
      <c r="P1087" s="18" t="s">
        <v>290</v>
      </c>
      <c r="Q1087" s="18" t="s">
        <v>290</v>
      </c>
      <c r="S1087" t="s">
        <v>290</v>
      </c>
      <c r="T1087" t="s">
        <v>290</v>
      </c>
      <c r="V1087" t="s">
        <v>290</v>
      </c>
      <c r="X1087" s="158" t="s">
        <v>6796</v>
      </c>
      <c r="Y1087" s="11">
        <v>28</v>
      </c>
      <c r="Z1087" t="s">
        <v>6422</v>
      </c>
      <c r="AA1087" t="s">
        <v>301</v>
      </c>
      <c r="AB1087" s="21" t="s">
        <v>290</v>
      </c>
      <c r="AC1087" s="11">
        <v>28</v>
      </c>
      <c r="AD1087" s="13">
        <v>27.25</v>
      </c>
      <c r="AE1087" s="11">
        <v>0.375</v>
      </c>
      <c r="AF1087" t="s">
        <v>6422</v>
      </c>
      <c r="AG1087">
        <v>1</v>
      </c>
      <c r="AH1087" s="21" t="s">
        <v>290</v>
      </c>
      <c r="AI1087" s="1" t="s">
        <v>301</v>
      </c>
      <c r="AJ1087" t="s">
        <v>290</v>
      </c>
      <c r="AK1087" s="159" t="s">
        <v>290</v>
      </c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51"/>
      <c r="CO1087" t="s">
        <v>4905</v>
      </c>
      <c r="CP1087">
        <v>14.25</v>
      </c>
      <c r="CR1087" t="s">
        <v>6290</v>
      </c>
      <c r="CS1087" s="16" t="s">
        <v>290</v>
      </c>
      <c r="CT1087" s="45">
        <v>600</v>
      </c>
      <c r="CU1087" s="45">
        <v>14</v>
      </c>
      <c r="CV1087" s="48">
        <v>12</v>
      </c>
      <c r="CW1087" s="48" t="s">
        <v>6201</v>
      </c>
      <c r="CX1087" s="104">
        <v>14</v>
      </c>
      <c r="CY1087" s="48">
        <v>17</v>
      </c>
      <c r="CZ1087" s="46">
        <v>1.5</v>
      </c>
      <c r="DA1087" s="107">
        <v>600</v>
      </c>
      <c r="DB1087" s="47">
        <v>23.75</v>
      </c>
      <c r="DC1087" s="47">
        <v>2.75</v>
      </c>
      <c r="DD1087" s="47">
        <v>16.25</v>
      </c>
      <c r="DE1087" s="48">
        <v>1.375</v>
      </c>
      <c r="DF1087" s="48">
        <v>20</v>
      </c>
      <c r="DG1087" s="48">
        <v>1.5</v>
      </c>
      <c r="DH1087" s="48">
        <v>20.75</v>
      </c>
      <c r="DI1087" s="46">
        <v>18</v>
      </c>
      <c r="DJ1087" s="48">
        <v>417</v>
      </c>
      <c r="DK1087" s="43" t="s">
        <v>5236</v>
      </c>
      <c r="DL1087" s="90" t="s">
        <v>3796</v>
      </c>
      <c r="DM1087" s="18">
        <v>0</v>
      </c>
      <c r="DN1087" s="18" t="s">
        <v>6202</v>
      </c>
      <c r="DO1087" t="s">
        <v>5105</v>
      </c>
      <c r="DP1087">
        <v>16711680</v>
      </c>
      <c r="DQ1087" t="s">
        <v>6200</v>
      </c>
      <c r="DR1087" s="16" t="s">
        <v>290</v>
      </c>
    </row>
    <row r="1088" spans="1:122" x14ac:dyDescent="0.35">
      <c r="A1088" s="160" t="s">
        <v>1136</v>
      </c>
      <c r="B1088" s="2">
        <v>28</v>
      </c>
      <c r="C1088" s="2" t="s">
        <v>272</v>
      </c>
      <c r="D1088" s="4" t="s">
        <v>301</v>
      </c>
      <c r="E1088" s="22" t="s">
        <v>290</v>
      </c>
      <c r="F1088" s="2">
        <v>28</v>
      </c>
      <c r="G1088" s="5">
        <v>27</v>
      </c>
      <c r="H1088" s="2">
        <v>0.5</v>
      </c>
      <c r="I1088" s="4" t="s">
        <v>272</v>
      </c>
      <c r="J1088" s="2">
        <v>2</v>
      </c>
      <c r="K1088" s="22" t="s">
        <v>290</v>
      </c>
      <c r="L1088" s="6" t="s">
        <v>301</v>
      </c>
      <c r="M1088" s="4" t="s">
        <v>290</v>
      </c>
      <c r="N1088" s="161" t="s">
        <v>290</v>
      </c>
      <c r="P1088" s="18" t="s">
        <v>290</v>
      </c>
      <c r="Q1088" s="18" t="s">
        <v>290</v>
      </c>
      <c r="S1088" t="s">
        <v>290</v>
      </c>
      <c r="T1088" t="s">
        <v>290</v>
      </c>
      <c r="V1088" t="s">
        <v>290</v>
      </c>
      <c r="X1088" s="160" t="s">
        <v>1136</v>
      </c>
      <c r="Y1088" s="2">
        <v>28</v>
      </c>
      <c r="Z1088" s="2" t="s">
        <v>272</v>
      </c>
      <c r="AA1088" s="4" t="s">
        <v>301</v>
      </c>
      <c r="AB1088" s="22" t="s">
        <v>290</v>
      </c>
      <c r="AC1088" s="2">
        <v>28</v>
      </c>
      <c r="AD1088" s="5">
        <v>27</v>
      </c>
      <c r="AE1088" s="2">
        <v>0.5</v>
      </c>
      <c r="AF1088" s="4" t="s">
        <v>272</v>
      </c>
      <c r="AG1088" s="2">
        <v>2</v>
      </c>
      <c r="AH1088" s="22" t="s">
        <v>290</v>
      </c>
      <c r="AI1088" s="6" t="s">
        <v>301</v>
      </c>
      <c r="AJ1088" s="4" t="s">
        <v>290</v>
      </c>
      <c r="AK1088" s="161" t="s">
        <v>290</v>
      </c>
      <c r="CC1088" s="4"/>
      <c r="CD1088" s="51"/>
      <c r="CE1088" s="51"/>
      <c r="CF1088" s="51"/>
      <c r="CG1088" s="51"/>
      <c r="CH1088" s="51"/>
      <c r="CI1088" s="51"/>
      <c r="CJ1088" s="51"/>
      <c r="CK1088" s="51"/>
      <c r="CO1088" t="s">
        <v>4906</v>
      </c>
      <c r="CP1088">
        <v>14.25</v>
      </c>
      <c r="CR1088" t="s">
        <v>6291</v>
      </c>
      <c r="CS1088" s="16" t="s">
        <v>290</v>
      </c>
      <c r="CT1088" s="14">
        <v>600</v>
      </c>
      <c r="CU1088" s="14">
        <v>14</v>
      </c>
      <c r="CV1088" s="98">
        <v>14</v>
      </c>
      <c r="CW1088" s="98" t="s">
        <v>6201</v>
      </c>
      <c r="CX1088" s="103">
        <v>14</v>
      </c>
      <c r="CY1088" s="11">
        <v>17</v>
      </c>
      <c r="CZ1088" s="42">
        <v>1.5</v>
      </c>
      <c r="DA1088" s="107">
        <v>600</v>
      </c>
      <c r="DB1088" s="18">
        <v>23.75</v>
      </c>
      <c r="DC1088" s="18">
        <v>2.75</v>
      </c>
      <c r="DD1088" s="18">
        <v>16.25</v>
      </c>
      <c r="DE1088" s="11">
        <v>1.375</v>
      </c>
      <c r="DF1088" s="11">
        <v>20</v>
      </c>
      <c r="DG1088" s="11">
        <v>1.5</v>
      </c>
      <c r="DH1088" s="11">
        <v>20.75</v>
      </c>
      <c r="DI1088" s="42">
        <v>18</v>
      </c>
      <c r="DJ1088" s="11" t="s">
        <v>174</v>
      </c>
      <c r="DK1088" s="43" t="s">
        <v>5236</v>
      </c>
      <c r="DL1088" s="90" t="s">
        <v>3796</v>
      </c>
      <c r="DM1088" s="18">
        <v>0</v>
      </c>
      <c r="DN1088" s="18" t="s">
        <v>6202</v>
      </c>
      <c r="DO1088" t="s">
        <v>5105</v>
      </c>
      <c r="DP1088">
        <v>16711680</v>
      </c>
      <c r="DQ1088" t="s">
        <v>6200</v>
      </c>
      <c r="DR1088" s="16" t="s">
        <v>290</v>
      </c>
    </row>
    <row r="1089" spans="1:122" x14ac:dyDescent="0.35">
      <c r="A1089" s="156" t="s">
        <v>1137</v>
      </c>
      <c r="B1089" s="11">
        <v>30</v>
      </c>
      <c r="C1089" s="11">
        <v>10</v>
      </c>
      <c r="D1089" t="s">
        <v>301</v>
      </c>
      <c r="E1089" s="21" t="s">
        <v>290</v>
      </c>
      <c r="F1089" s="11">
        <v>30</v>
      </c>
      <c r="G1089" s="13">
        <v>29.376000000000001</v>
      </c>
      <c r="H1089" s="11">
        <v>0.312</v>
      </c>
      <c r="I1089" t="s">
        <v>290</v>
      </c>
      <c r="J1089" s="11">
        <v>10</v>
      </c>
      <c r="K1089" s="21" t="s">
        <v>290</v>
      </c>
      <c r="L1089" s="11" t="s">
        <v>301</v>
      </c>
      <c r="M1089" t="s">
        <v>290</v>
      </c>
      <c r="N1089" s="159" t="s">
        <v>290</v>
      </c>
      <c r="P1089" s="18" t="s">
        <v>290</v>
      </c>
      <c r="Q1089" s="18" t="s">
        <v>290</v>
      </c>
      <c r="S1089" t="s">
        <v>290</v>
      </c>
      <c r="T1089" t="s">
        <v>290</v>
      </c>
      <c r="V1089" t="s">
        <v>290</v>
      </c>
      <c r="X1089" s="156" t="s">
        <v>1137</v>
      </c>
      <c r="Y1089" s="11">
        <v>30</v>
      </c>
      <c r="Z1089" s="11">
        <v>10</v>
      </c>
      <c r="AA1089" t="s">
        <v>301</v>
      </c>
      <c r="AB1089" s="21" t="s">
        <v>290</v>
      </c>
      <c r="AC1089" s="11">
        <v>30</v>
      </c>
      <c r="AD1089" s="13">
        <v>29.376000000000001</v>
      </c>
      <c r="AE1089" s="11">
        <v>0.312</v>
      </c>
      <c r="AF1089" t="s">
        <v>290</v>
      </c>
      <c r="AG1089" s="11">
        <v>10</v>
      </c>
      <c r="AH1089" s="21" t="s">
        <v>290</v>
      </c>
      <c r="AI1089" s="11" t="s">
        <v>301</v>
      </c>
      <c r="AJ1089" t="s">
        <v>290</v>
      </c>
      <c r="AK1089" s="159" t="s">
        <v>290</v>
      </c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51"/>
      <c r="CO1089" t="s">
        <v>4907</v>
      </c>
      <c r="CP1089">
        <v>14.25</v>
      </c>
      <c r="CR1089" t="s">
        <v>6292</v>
      </c>
      <c r="CS1089" s="16" t="s">
        <v>290</v>
      </c>
      <c r="CT1089" s="14">
        <v>600</v>
      </c>
      <c r="CU1089" s="14">
        <v>14</v>
      </c>
      <c r="CV1089" s="98">
        <v>16</v>
      </c>
      <c r="CW1089" s="98" t="s">
        <v>6201</v>
      </c>
      <c r="CX1089" s="103">
        <v>14</v>
      </c>
      <c r="CY1089" s="11">
        <v>17</v>
      </c>
      <c r="CZ1089" s="42">
        <v>1.5</v>
      </c>
      <c r="DA1089" s="107">
        <v>600</v>
      </c>
      <c r="DB1089" s="18">
        <v>23.75</v>
      </c>
      <c r="DC1089" s="18">
        <v>2.75</v>
      </c>
      <c r="DD1089" s="18">
        <v>16.25</v>
      </c>
      <c r="DE1089" s="11">
        <v>1.375</v>
      </c>
      <c r="DF1089" s="11">
        <v>20</v>
      </c>
      <c r="DG1089" s="11">
        <v>1.5</v>
      </c>
      <c r="DH1089" s="11">
        <v>20.75</v>
      </c>
      <c r="DI1089" s="42">
        <v>18</v>
      </c>
      <c r="DJ1089" s="11" t="s">
        <v>174</v>
      </c>
      <c r="DK1089" s="43" t="s">
        <v>5236</v>
      </c>
      <c r="DL1089" s="90" t="s">
        <v>3796</v>
      </c>
      <c r="DM1089" s="18">
        <v>0</v>
      </c>
      <c r="DN1089" s="18" t="s">
        <v>6202</v>
      </c>
      <c r="DO1089" t="s">
        <v>5105</v>
      </c>
      <c r="DP1089">
        <v>16711680</v>
      </c>
      <c r="DQ1089" t="s">
        <v>6200</v>
      </c>
      <c r="DR1089" s="16" t="s">
        <v>290</v>
      </c>
    </row>
    <row r="1090" spans="1:122" x14ac:dyDescent="0.35">
      <c r="A1090" s="158" t="s">
        <v>1138</v>
      </c>
      <c r="B1090" s="11">
        <v>30</v>
      </c>
      <c r="C1090" s="11">
        <v>20</v>
      </c>
      <c r="D1090" t="s">
        <v>301</v>
      </c>
      <c r="E1090" s="21" t="s">
        <v>290</v>
      </c>
      <c r="F1090" s="11">
        <v>30</v>
      </c>
      <c r="G1090" s="13">
        <v>29</v>
      </c>
      <c r="H1090" s="11">
        <v>0.5</v>
      </c>
      <c r="I1090" t="s">
        <v>290</v>
      </c>
      <c r="J1090" s="11">
        <v>20</v>
      </c>
      <c r="K1090" s="21" t="s">
        <v>290</v>
      </c>
      <c r="L1090" s="1" t="s">
        <v>301</v>
      </c>
      <c r="M1090" t="s">
        <v>290</v>
      </c>
      <c r="N1090" s="159" t="s">
        <v>290</v>
      </c>
      <c r="P1090" s="18" t="s">
        <v>290</v>
      </c>
      <c r="Q1090" s="18" t="s">
        <v>290</v>
      </c>
      <c r="S1090" t="s">
        <v>290</v>
      </c>
      <c r="T1090" t="s">
        <v>290</v>
      </c>
      <c r="V1090" t="s">
        <v>290</v>
      </c>
      <c r="X1090" s="158" t="s">
        <v>1138</v>
      </c>
      <c r="Y1090" s="11">
        <v>30</v>
      </c>
      <c r="Z1090" s="11">
        <v>20</v>
      </c>
      <c r="AA1090" t="s">
        <v>301</v>
      </c>
      <c r="AB1090" s="21" t="s">
        <v>290</v>
      </c>
      <c r="AC1090" s="11">
        <v>30</v>
      </c>
      <c r="AD1090" s="13">
        <v>29</v>
      </c>
      <c r="AE1090" s="11">
        <v>0.5</v>
      </c>
      <c r="AF1090" t="s">
        <v>290</v>
      </c>
      <c r="AG1090" s="11">
        <v>20</v>
      </c>
      <c r="AH1090" s="21" t="s">
        <v>290</v>
      </c>
      <c r="AI1090" s="1" t="s">
        <v>301</v>
      </c>
      <c r="AJ1090" t="s">
        <v>290</v>
      </c>
      <c r="AK1090" s="159" t="s">
        <v>290</v>
      </c>
      <c r="CC1090" s="4"/>
      <c r="CD1090" s="51"/>
      <c r="CE1090" s="51"/>
      <c r="CF1090" s="51"/>
      <c r="CG1090" s="51"/>
      <c r="CH1090" s="51"/>
      <c r="CI1090" s="51"/>
      <c r="CJ1090" s="51"/>
      <c r="CK1090" s="51"/>
      <c r="CO1090" t="s">
        <v>4908</v>
      </c>
      <c r="CP1090">
        <v>16.25</v>
      </c>
      <c r="CR1090" t="s">
        <v>6293</v>
      </c>
      <c r="CS1090" s="16" t="s">
        <v>290</v>
      </c>
      <c r="CT1090" s="14">
        <v>600</v>
      </c>
      <c r="CU1090" s="14">
        <v>14</v>
      </c>
      <c r="CV1090" s="98">
        <v>18</v>
      </c>
      <c r="CW1090" s="98" t="s">
        <v>6201</v>
      </c>
      <c r="CX1090" s="103">
        <v>14</v>
      </c>
      <c r="CY1090" s="11">
        <v>17</v>
      </c>
      <c r="CZ1090" s="42">
        <v>1.5</v>
      </c>
      <c r="DA1090" s="107">
        <v>600</v>
      </c>
      <c r="DB1090" s="18">
        <v>23.75</v>
      </c>
      <c r="DC1090" s="18">
        <v>2.75</v>
      </c>
      <c r="DD1090" s="18">
        <v>16.25</v>
      </c>
      <c r="DE1090" s="11">
        <v>1.375</v>
      </c>
      <c r="DF1090" s="11">
        <v>20</v>
      </c>
      <c r="DG1090" s="11">
        <v>1.5</v>
      </c>
      <c r="DH1090" s="11">
        <v>20.75</v>
      </c>
      <c r="DI1090" s="42">
        <v>18</v>
      </c>
      <c r="DJ1090" s="11" t="s">
        <v>174</v>
      </c>
      <c r="DK1090" s="43" t="s">
        <v>5236</v>
      </c>
      <c r="DL1090" s="90" t="s">
        <v>3796</v>
      </c>
      <c r="DM1090" s="18">
        <v>0</v>
      </c>
      <c r="DN1090" s="18" t="s">
        <v>6202</v>
      </c>
      <c r="DO1090" t="s">
        <v>5105</v>
      </c>
      <c r="DP1090">
        <v>16711680</v>
      </c>
      <c r="DQ1090" t="s">
        <v>6200</v>
      </c>
      <c r="DR1090" s="16" t="s">
        <v>290</v>
      </c>
    </row>
    <row r="1091" spans="1:122" x14ac:dyDescent="0.35">
      <c r="A1091" s="158" t="s">
        <v>1139</v>
      </c>
      <c r="B1091" s="11">
        <v>30</v>
      </c>
      <c r="C1091">
        <v>30</v>
      </c>
      <c r="D1091" t="s">
        <v>301</v>
      </c>
      <c r="E1091" s="21" t="s">
        <v>290</v>
      </c>
      <c r="F1091" s="11">
        <v>30</v>
      </c>
      <c r="G1091" s="13">
        <v>28.75</v>
      </c>
      <c r="H1091" s="11">
        <v>0.625</v>
      </c>
      <c r="I1091" t="s">
        <v>290</v>
      </c>
      <c r="J1091">
        <v>30</v>
      </c>
      <c r="K1091" s="21" t="s">
        <v>290</v>
      </c>
      <c r="L1091" s="1" t="s">
        <v>301</v>
      </c>
      <c r="M1091" t="s">
        <v>290</v>
      </c>
      <c r="N1091" s="159" t="s">
        <v>290</v>
      </c>
      <c r="P1091" s="18" t="s">
        <v>290</v>
      </c>
      <c r="Q1091" s="18" t="s">
        <v>290</v>
      </c>
      <c r="S1091" t="s">
        <v>290</v>
      </c>
      <c r="T1091" t="s">
        <v>290</v>
      </c>
      <c r="V1091" t="s">
        <v>290</v>
      </c>
      <c r="X1091" s="158" t="s">
        <v>1139</v>
      </c>
      <c r="Y1091" s="11">
        <v>30</v>
      </c>
      <c r="Z1091">
        <v>30</v>
      </c>
      <c r="AA1091" t="s">
        <v>301</v>
      </c>
      <c r="AB1091" s="21" t="s">
        <v>290</v>
      </c>
      <c r="AC1091" s="11">
        <v>30</v>
      </c>
      <c r="AD1091" s="13">
        <v>28.75</v>
      </c>
      <c r="AE1091" s="11">
        <v>0.625</v>
      </c>
      <c r="AF1091" t="s">
        <v>290</v>
      </c>
      <c r="AG1091">
        <v>30</v>
      </c>
      <c r="AH1091" s="21" t="s">
        <v>290</v>
      </c>
      <c r="AI1091" s="1" t="s">
        <v>301</v>
      </c>
      <c r="AJ1091" t="s">
        <v>290</v>
      </c>
      <c r="AK1091" s="159" t="s">
        <v>290</v>
      </c>
      <c r="CO1091" t="s">
        <v>4909</v>
      </c>
      <c r="CP1091">
        <v>16.25</v>
      </c>
      <c r="CR1091" t="s">
        <v>6294</v>
      </c>
      <c r="CS1091" s="16" t="s">
        <v>290</v>
      </c>
      <c r="CT1091" s="49">
        <v>600</v>
      </c>
      <c r="CU1091" s="49">
        <v>14</v>
      </c>
      <c r="CV1091" s="99">
        <v>20</v>
      </c>
      <c r="CW1091" s="99" t="s">
        <v>6201</v>
      </c>
      <c r="CX1091" s="105">
        <v>14</v>
      </c>
      <c r="CY1091" s="2">
        <v>17</v>
      </c>
      <c r="CZ1091" s="50">
        <v>1.5</v>
      </c>
      <c r="DA1091" s="107">
        <v>600</v>
      </c>
      <c r="DB1091" s="51">
        <v>23.75</v>
      </c>
      <c r="DC1091" s="51">
        <v>2.75</v>
      </c>
      <c r="DD1091" s="51">
        <v>16.25</v>
      </c>
      <c r="DE1091" s="2">
        <v>1.375</v>
      </c>
      <c r="DF1091" s="2">
        <v>20</v>
      </c>
      <c r="DG1091" s="2">
        <v>1.5</v>
      </c>
      <c r="DH1091" s="2">
        <v>20.75</v>
      </c>
      <c r="DI1091" s="50">
        <v>18</v>
      </c>
      <c r="DJ1091" s="2" t="s">
        <v>174</v>
      </c>
      <c r="DK1091" s="43" t="s">
        <v>5236</v>
      </c>
      <c r="DL1091" s="90" t="s">
        <v>3796</v>
      </c>
      <c r="DM1091" s="18">
        <v>0</v>
      </c>
      <c r="DN1091" s="18" t="s">
        <v>6202</v>
      </c>
      <c r="DO1091" t="s">
        <v>5105</v>
      </c>
      <c r="DP1091">
        <v>16711680</v>
      </c>
      <c r="DQ1091" t="s">
        <v>6200</v>
      </c>
      <c r="DR1091" s="16" t="s">
        <v>290</v>
      </c>
    </row>
    <row r="1092" spans="1:122" x14ac:dyDescent="0.35">
      <c r="A1092" s="158" t="s">
        <v>6797</v>
      </c>
      <c r="B1092" s="11">
        <v>30</v>
      </c>
      <c r="C1092" t="s">
        <v>6422</v>
      </c>
      <c r="D1092" t="s">
        <v>301</v>
      </c>
      <c r="E1092" s="21" t="s">
        <v>290</v>
      </c>
      <c r="F1092" s="11">
        <v>30</v>
      </c>
      <c r="G1092" s="13">
        <v>29.25</v>
      </c>
      <c r="H1092" s="11">
        <v>0.375</v>
      </c>
      <c r="I1092" t="s">
        <v>6422</v>
      </c>
      <c r="J1092">
        <v>1</v>
      </c>
      <c r="K1092" s="21" t="s">
        <v>290</v>
      </c>
      <c r="L1092" s="1" t="s">
        <v>301</v>
      </c>
      <c r="M1092" t="s">
        <v>290</v>
      </c>
      <c r="N1092" s="159" t="s">
        <v>290</v>
      </c>
      <c r="P1092" s="18" t="s">
        <v>290</v>
      </c>
      <c r="Q1092" s="18" t="s">
        <v>290</v>
      </c>
      <c r="S1092" t="s">
        <v>290</v>
      </c>
      <c r="T1092" t="s">
        <v>290</v>
      </c>
      <c r="V1092" t="s">
        <v>290</v>
      </c>
      <c r="X1092" s="158" t="s">
        <v>6797</v>
      </c>
      <c r="Y1092" s="11">
        <v>30</v>
      </c>
      <c r="Z1092" t="s">
        <v>6422</v>
      </c>
      <c r="AA1092" t="s">
        <v>301</v>
      </c>
      <c r="AB1092" s="21" t="s">
        <v>290</v>
      </c>
      <c r="AC1092" s="11">
        <v>30</v>
      </c>
      <c r="AD1092" s="13">
        <v>29.25</v>
      </c>
      <c r="AE1092" s="11">
        <v>0.375</v>
      </c>
      <c r="AF1092" t="s">
        <v>6422</v>
      </c>
      <c r="AG1092">
        <v>1</v>
      </c>
      <c r="AH1092" s="21" t="s">
        <v>290</v>
      </c>
      <c r="AI1092" s="1" t="s">
        <v>301</v>
      </c>
      <c r="AJ1092" t="s">
        <v>290</v>
      </c>
      <c r="AK1092" s="159" t="s">
        <v>290</v>
      </c>
      <c r="CO1092" t="s">
        <v>4910</v>
      </c>
      <c r="CP1092">
        <v>16.25</v>
      </c>
      <c r="CR1092" t="s">
        <v>6295</v>
      </c>
      <c r="CS1092" s="16" t="s">
        <v>290</v>
      </c>
      <c r="CT1092" s="14">
        <v>600</v>
      </c>
      <c r="CU1092" s="14">
        <v>16</v>
      </c>
      <c r="CV1092" s="11">
        <v>12</v>
      </c>
      <c r="CW1092" s="11" t="s">
        <v>6201</v>
      </c>
      <c r="CX1092" s="103">
        <v>16</v>
      </c>
      <c r="CY1092" s="11">
        <v>19.5</v>
      </c>
      <c r="CZ1092" s="42">
        <v>1.75</v>
      </c>
      <c r="DA1092" s="107">
        <v>600</v>
      </c>
      <c r="DB1092" s="18">
        <v>27</v>
      </c>
      <c r="DC1092" s="18">
        <v>3</v>
      </c>
      <c r="DD1092" s="18">
        <v>18.5</v>
      </c>
      <c r="DE1092" s="11">
        <v>1.5</v>
      </c>
      <c r="DF1092" s="11">
        <v>20</v>
      </c>
      <c r="DG1092" s="11">
        <v>1.625</v>
      </c>
      <c r="DH1092" s="11">
        <v>23.75</v>
      </c>
      <c r="DI1092" s="42">
        <v>18</v>
      </c>
      <c r="DJ1092" s="11">
        <v>564</v>
      </c>
      <c r="DK1092" s="43" t="s">
        <v>5242</v>
      </c>
      <c r="DL1092" s="90" t="s">
        <v>3796</v>
      </c>
      <c r="DM1092" s="18">
        <v>0</v>
      </c>
      <c r="DN1092" s="18" t="s">
        <v>6202</v>
      </c>
      <c r="DO1092" t="s">
        <v>5108</v>
      </c>
      <c r="DP1092">
        <v>16776960</v>
      </c>
      <c r="DQ1092" t="s">
        <v>6200</v>
      </c>
      <c r="DR1092" s="16" t="s">
        <v>290</v>
      </c>
    </row>
    <row r="1093" spans="1:122" x14ac:dyDescent="0.35">
      <c r="A1093" s="160" t="s">
        <v>1140</v>
      </c>
      <c r="B1093" s="2">
        <v>30</v>
      </c>
      <c r="C1093" s="2" t="s">
        <v>272</v>
      </c>
      <c r="D1093" s="4" t="s">
        <v>301</v>
      </c>
      <c r="E1093" s="22" t="s">
        <v>290</v>
      </c>
      <c r="F1093" s="2">
        <v>30</v>
      </c>
      <c r="G1093" s="5">
        <v>29</v>
      </c>
      <c r="H1093" s="2">
        <v>0.5</v>
      </c>
      <c r="I1093" s="4" t="s">
        <v>272</v>
      </c>
      <c r="J1093" s="2">
        <v>2</v>
      </c>
      <c r="K1093" s="22" t="s">
        <v>290</v>
      </c>
      <c r="L1093" s="6" t="s">
        <v>301</v>
      </c>
      <c r="M1093" s="4" t="s">
        <v>290</v>
      </c>
      <c r="N1093" s="161" t="s">
        <v>290</v>
      </c>
      <c r="P1093" s="18" t="s">
        <v>290</v>
      </c>
      <c r="Q1093" s="18" t="s">
        <v>290</v>
      </c>
      <c r="S1093" t="s">
        <v>290</v>
      </c>
      <c r="T1093" t="s">
        <v>290</v>
      </c>
      <c r="V1093" t="s">
        <v>290</v>
      </c>
      <c r="X1093" s="160" t="s">
        <v>1140</v>
      </c>
      <c r="Y1093" s="2">
        <v>30</v>
      </c>
      <c r="Z1093" s="2" t="s">
        <v>272</v>
      </c>
      <c r="AA1093" s="4" t="s">
        <v>301</v>
      </c>
      <c r="AB1093" s="22" t="s">
        <v>290</v>
      </c>
      <c r="AC1093" s="2">
        <v>30</v>
      </c>
      <c r="AD1093" s="5">
        <v>29</v>
      </c>
      <c r="AE1093" s="2">
        <v>0.5</v>
      </c>
      <c r="AF1093" s="4" t="s">
        <v>272</v>
      </c>
      <c r="AG1093" s="2">
        <v>2</v>
      </c>
      <c r="AH1093" s="22" t="s">
        <v>290</v>
      </c>
      <c r="AI1093" s="6" t="s">
        <v>301</v>
      </c>
      <c r="AJ1093" s="4" t="s">
        <v>290</v>
      </c>
      <c r="AK1093" s="161" t="s">
        <v>290</v>
      </c>
      <c r="CO1093" t="s">
        <v>4911</v>
      </c>
      <c r="CP1093">
        <v>16.25</v>
      </c>
      <c r="CR1093" t="s">
        <v>6296</v>
      </c>
      <c r="CS1093" s="16" t="s">
        <v>290</v>
      </c>
      <c r="CT1093" s="14">
        <v>600</v>
      </c>
      <c r="CU1093" s="14">
        <v>16</v>
      </c>
      <c r="CV1093" s="98">
        <v>14</v>
      </c>
      <c r="CW1093" s="98" t="s">
        <v>6201</v>
      </c>
      <c r="CX1093" s="103">
        <v>16</v>
      </c>
      <c r="CY1093" s="11">
        <v>19.5</v>
      </c>
      <c r="CZ1093" s="42">
        <v>1.75</v>
      </c>
      <c r="DA1093" s="107">
        <v>600</v>
      </c>
      <c r="DB1093" s="18">
        <v>27</v>
      </c>
      <c r="DC1093" s="18">
        <v>3</v>
      </c>
      <c r="DD1093" s="18">
        <v>18.5</v>
      </c>
      <c r="DE1093" s="11">
        <v>1.5</v>
      </c>
      <c r="DF1093" s="11">
        <v>20</v>
      </c>
      <c r="DG1093" s="11">
        <v>1.625</v>
      </c>
      <c r="DH1093" s="11">
        <v>23.75</v>
      </c>
      <c r="DI1093" s="42">
        <v>18</v>
      </c>
      <c r="DJ1093" s="11" t="s">
        <v>174</v>
      </c>
      <c r="DK1093" s="43" t="s">
        <v>5242</v>
      </c>
      <c r="DL1093" s="90" t="s">
        <v>3796</v>
      </c>
      <c r="DM1093" s="18">
        <v>0</v>
      </c>
      <c r="DN1093" s="18" t="s">
        <v>6202</v>
      </c>
      <c r="DO1093" t="s">
        <v>5108</v>
      </c>
      <c r="DP1093">
        <v>16776960</v>
      </c>
      <c r="DQ1093" t="s">
        <v>6200</v>
      </c>
      <c r="DR1093" s="16" t="s">
        <v>290</v>
      </c>
    </row>
    <row r="1094" spans="1:122" x14ac:dyDescent="0.35">
      <c r="A1094" s="156" t="s">
        <v>1141</v>
      </c>
      <c r="B1094" s="11">
        <v>32</v>
      </c>
      <c r="C1094" s="11">
        <v>10</v>
      </c>
      <c r="D1094" t="s">
        <v>301</v>
      </c>
      <c r="E1094" s="21" t="s">
        <v>290</v>
      </c>
      <c r="F1094" s="11">
        <v>32</v>
      </c>
      <c r="G1094" s="13">
        <v>31.376000000000001</v>
      </c>
      <c r="H1094" s="11">
        <v>0.312</v>
      </c>
      <c r="I1094" t="s">
        <v>290</v>
      </c>
      <c r="J1094" s="11">
        <v>10</v>
      </c>
      <c r="K1094" s="21" t="s">
        <v>290</v>
      </c>
      <c r="L1094" s="11" t="s">
        <v>301</v>
      </c>
      <c r="M1094" t="s">
        <v>290</v>
      </c>
      <c r="N1094" s="159" t="s">
        <v>290</v>
      </c>
      <c r="P1094" s="18" t="s">
        <v>290</v>
      </c>
      <c r="Q1094" s="18" t="s">
        <v>290</v>
      </c>
      <c r="S1094" t="s">
        <v>290</v>
      </c>
      <c r="T1094" t="s">
        <v>290</v>
      </c>
      <c r="V1094" t="s">
        <v>290</v>
      </c>
      <c r="X1094" s="156" t="s">
        <v>1141</v>
      </c>
      <c r="Y1094" s="11">
        <v>32</v>
      </c>
      <c r="Z1094" s="11">
        <v>10</v>
      </c>
      <c r="AA1094" t="s">
        <v>301</v>
      </c>
      <c r="AB1094" s="21" t="s">
        <v>290</v>
      </c>
      <c r="AC1094" s="11">
        <v>32</v>
      </c>
      <c r="AD1094" s="13">
        <v>31.376000000000001</v>
      </c>
      <c r="AE1094" s="11">
        <v>0.312</v>
      </c>
      <c r="AF1094" t="s">
        <v>290</v>
      </c>
      <c r="AG1094" s="11">
        <v>10</v>
      </c>
      <c r="AH1094" s="21" t="s">
        <v>290</v>
      </c>
      <c r="AI1094" s="11" t="s">
        <v>301</v>
      </c>
      <c r="AJ1094" t="s">
        <v>290</v>
      </c>
      <c r="AK1094" s="159" t="s">
        <v>290</v>
      </c>
      <c r="CO1094" t="s">
        <v>4912</v>
      </c>
      <c r="CP1094">
        <v>16.25</v>
      </c>
      <c r="CR1094" t="s">
        <v>6297</v>
      </c>
      <c r="CS1094" s="16" t="s">
        <v>290</v>
      </c>
      <c r="CT1094" s="14">
        <v>600</v>
      </c>
      <c r="CU1094" s="14">
        <v>16</v>
      </c>
      <c r="CV1094" s="98">
        <v>16</v>
      </c>
      <c r="CW1094" s="98" t="s">
        <v>6201</v>
      </c>
      <c r="CX1094" s="103">
        <v>16</v>
      </c>
      <c r="CY1094" s="11">
        <v>19.5</v>
      </c>
      <c r="CZ1094" s="42">
        <v>1.75</v>
      </c>
      <c r="DA1094" s="107">
        <v>600</v>
      </c>
      <c r="DB1094" s="18">
        <v>27</v>
      </c>
      <c r="DC1094" s="18">
        <v>3</v>
      </c>
      <c r="DD1094" s="18">
        <v>18.5</v>
      </c>
      <c r="DE1094" s="11">
        <v>1.5</v>
      </c>
      <c r="DF1094" s="11">
        <v>20</v>
      </c>
      <c r="DG1094" s="11">
        <v>1.625</v>
      </c>
      <c r="DH1094" s="11">
        <v>23.75</v>
      </c>
      <c r="DI1094" s="42">
        <v>18</v>
      </c>
      <c r="DJ1094" s="11" t="s">
        <v>174</v>
      </c>
      <c r="DK1094" s="43" t="s">
        <v>5242</v>
      </c>
      <c r="DL1094" s="90" t="s">
        <v>3796</v>
      </c>
      <c r="DM1094" s="18">
        <v>0</v>
      </c>
      <c r="DN1094" s="18" t="s">
        <v>6202</v>
      </c>
      <c r="DO1094" t="s">
        <v>5108</v>
      </c>
      <c r="DP1094">
        <v>16776960</v>
      </c>
      <c r="DQ1094" t="s">
        <v>6200</v>
      </c>
      <c r="DR1094" s="16" t="s">
        <v>290</v>
      </c>
    </row>
    <row r="1095" spans="1:122" x14ac:dyDescent="0.35">
      <c r="A1095" s="158" t="s">
        <v>1142</v>
      </c>
      <c r="B1095" s="11">
        <v>32</v>
      </c>
      <c r="C1095" s="11">
        <v>20</v>
      </c>
      <c r="D1095" t="s">
        <v>301</v>
      </c>
      <c r="E1095" s="21" t="s">
        <v>290</v>
      </c>
      <c r="F1095" s="11">
        <v>32</v>
      </c>
      <c r="G1095" s="13">
        <v>31</v>
      </c>
      <c r="H1095" s="11">
        <v>0.5</v>
      </c>
      <c r="I1095" t="s">
        <v>290</v>
      </c>
      <c r="J1095" s="11">
        <v>20</v>
      </c>
      <c r="K1095" s="21" t="s">
        <v>290</v>
      </c>
      <c r="L1095" s="1" t="s">
        <v>301</v>
      </c>
      <c r="M1095" t="s">
        <v>290</v>
      </c>
      <c r="N1095" s="159" t="s">
        <v>290</v>
      </c>
      <c r="P1095" s="18" t="s">
        <v>290</v>
      </c>
      <c r="Q1095" s="18" t="s">
        <v>290</v>
      </c>
      <c r="S1095" t="s">
        <v>290</v>
      </c>
      <c r="T1095" t="s">
        <v>290</v>
      </c>
      <c r="V1095" t="s">
        <v>290</v>
      </c>
      <c r="X1095" s="158" t="s">
        <v>1142</v>
      </c>
      <c r="Y1095" s="11">
        <v>32</v>
      </c>
      <c r="Z1095" s="11">
        <v>20</v>
      </c>
      <c r="AA1095" t="s">
        <v>301</v>
      </c>
      <c r="AB1095" s="21" t="s">
        <v>290</v>
      </c>
      <c r="AC1095" s="11">
        <v>32</v>
      </c>
      <c r="AD1095" s="13">
        <v>31</v>
      </c>
      <c r="AE1095" s="11">
        <v>0.5</v>
      </c>
      <c r="AF1095" t="s">
        <v>290</v>
      </c>
      <c r="AG1095" s="11">
        <v>20</v>
      </c>
      <c r="AH1095" s="21" t="s">
        <v>290</v>
      </c>
      <c r="AI1095" s="1" t="s">
        <v>301</v>
      </c>
      <c r="AJ1095" t="s">
        <v>290</v>
      </c>
      <c r="AK1095" s="159" t="s">
        <v>290</v>
      </c>
      <c r="CO1095" t="s">
        <v>4913</v>
      </c>
      <c r="CP1095">
        <v>16.25</v>
      </c>
      <c r="CR1095" t="s">
        <v>6298</v>
      </c>
      <c r="CS1095" s="16" t="s">
        <v>290</v>
      </c>
      <c r="CT1095" s="14">
        <v>600</v>
      </c>
      <c r="CU1095" s="14">
        <v>16</v>
      </c>
      <c r="CV1095" s="98">
        <v>18</v>
      </c>
      <c r="CW1095" s="98" t="s">
        <v>6201</v>
      </c>
      <c r="CX1095" s="103">
        <v>16</v>
      </c>
      <c r="CY1095" s="11">
        <v>19.5</v>
      </c>
      <c r="CZ1095" s="42">
        <v>1.75</v>
      </c>
      <c r="DA1095" s="107">
        <v>600</v>
      </c>
      <c r="DB1095" s="18">
        <v>27</v>
      </c>
      <c r="DC1095" s="18">
        <v>3</v>
      </c>
      <c r="DD1095" s="18">
        <v>18.5</v>
      </c>
      <c r="DE1095" s="11">
        <v>1.5</v>
      </c>
      <c r="DF1095" s="11">
        <v>20</v>
      </c>
      <c r="DG1095" s="11">
        <v>1.625</v>
      </c>
      <c r="DH1095" s="11">
        <v>23.75</v>
      </c>
      <c r="DI1095" s="42">
        <v>18</v>
      </c>
      <c r="DJ1095" s="11" t="s">
        <v>174</v>
      </c>
      <c r="DK1095" s="43" t="s">
        <v>5242</v>
      </c>
      <c r="DL1095" s="90" t="s">
        <v>3796</v>
      </c>
      <c r="DM1095" s="18">
        <v>0</v>
      </c>
      <c r="DN1095" s="18" t="s">
        <v>6202</v>
      </c>
      <c r="DO1095" t="s">
        <v>5108</v>
      </c>
      <c r="DP1095">
        <v>16776960</v>
      </c>
      <c r="DQ1095" t="s">
        <v>6200</v>
      </c>
      <c r="DR1095" s="16" t="s">
        <v>290</v>
      </c>
    </row>
    <row r="1096" spans="1:122" x14ac:dyDescent="0.35">
      <c r="A1096" s="158" t="s">
        <v>1143</v>
      </c>
      <c r="B1096" s="11">
        <v>32</v>
      </c>
      <c r="C1096">
        <v>30</v>
      </c>
      <c r="D1096" t="s">
        <v>301</v>
      </c>
      <c r="E1096" s="21" t="s">
        <v>290</v>
      </c>
      <c r="F1096" s="11">
        <v>32</v>
      </c>
      <c r="G1096" s="13">
        <v>30.75</v>
      </c>
      <c r="H1096" s="11">
        <v>0.625</v>
      </c>
      <c r="I1096" t="s">
        <v>290</v>
      </c>
      <c r="J1096">
        <v>30</v>
      </c>
      <c r="K1096" s="21" t="s">
        <v>290</v>
      </c>
      <c r="L1096" s="1" t="s">
        <v>301</v>
      </c>
      <c r="M1096" t="s">
        <v>290</v>
      </c>
      <c r="N1096" s="159" t="s">
        <v>290</v>
      </c>
      <c r="P1096" s="18" t="s">
        <v>290</v>
      </c>
      <c r="Q1096" s="18" t="s">
        <v>290</v>
      </c>
      <c r="S1096" t="s">
        <v>290</v>
      </c>
      <c r="T1096" t="s">
        <v>290</v>
      </c>
      <c r="V1096" t="s">
        <v>290</v>
      </c>
      <c r="X1096" s="158" t="s">
        <v>1143</v>
      </c>
      <c r="Y1096" s="11">
        <v>32</v>
      </c>
      <c r="Z1096">
        <v>30</v>
      </c>
      <c r="AA1096" t="s">
        <v>301</v>
      </c>
      <c r="AB1096" s="21" t="s">
        <v>290</v>
      </c>
      <c r="AC1096" s="11">
        <v>32</v>
      </c>
      <c r="AD1096" s="13">
        <v>30.75</v>
      </c>
      <c r="AE1096" s="11">
        <v>0.625</v>
      </c>
      <c r="AF1096" t="s">
        <v>290</v>
      </c>
      <c r="AG1096">
        <v>30</v>
      </c>
      <c r="AH1096" s="21" t="s">
        <v>290</v>
      </c>
      <c r="AI1096" s="1" t="s">
        <v>301</v>
      </c>
      <c r="AJ1096" t="s">
        <v>290</v>
      </c>
      <c r="AK1096" s="159" t="s">
        <v>290</v>
      </c>
      <c r="CO1096" t="s">
        <v>4914</v>
      </c>
      <c r="CP1096">
        <v>16.25</v>
      </c>
      <c r="CR1096" t="s">
        <v>6299</v>
      </c>
      <c r="CS1096" s="16" t="s">
        <v>290</v>
      </c>
      <c r="CT1096" s="49">
        <v>600</v>
      </c>
      <c r="CU1096" s="49">
        <v>16</v>
      </c>
      <c r="CV1096" s="99">
        <v>20</v>
      </c>
      <c r="CW1096" s="99" t="s">
        <v>6201</v>
      </c>
      <c r="CX1096" s="105">
        <v>16</v>
      </c>
      <c r="CY1096" s="2">
        <v>19.5</v>
      </c>
      <c r="CZ1096" s="50">
        <v>1.75</v>
      </c>
      <c r="DA1096" s="107">
        <v>600</v>
      </c>
      <c r="DB1096" s="51">
        <v>27</v>
      </c>
      <c r="DC1096" s="51">
        <v>3</v>
      </c>
      <c r="DD1096" s="51">
        <v>18.5</v>
      </c>
      <c r="DE1096" s="2">
        <v>1.5</v>
      </c>
      <c r="DF1096" s="2">
        <v>20</v>
      </c>
      <c r="DG1096" s="2">
        <v>1.625</v>
      </c>
      <c r="DH1096" s="2">
        <v>23.75</v>
      </c>
      <c r="DI1096" s="50">
        <v>18</v>
      </c>
      <c r="DJ1096" s="2" t="s">
        <v>174</v>
      </c>
      <c r="DK1096" s="43" t="s">
        <v>5242</v>
      </c>
      <c r="DL1096" s="90" t="s">
        <v>3796</v>
      </c>
      <c r="DM1096" s="18">
        <v>0</v>
      </c>
      <c r="DN1096" s="18" t="s">
        <v>6202</v>
      </c>
      <c r="DO1096" t="s">
        <v>5108</v>
      </c>
      <c r="DP1096">
        <v>16776960</v>
      </c>
      <c r="DQ1096" t="s">
        <v>6200</v>
      </c>
      <c r="DR1096" s="16" t="s">
        <v>290</v>
      </c>
    </row>
    <row r="1097" spans="1:122" x14ac:dyDescent="0.35">
      <c r="A1097" s="158" t="s">
        <v>1144</v>
      </c>
      <c r="B1097" s="11">
        <v>32</v>
      </c>
      <c r="C1097">
        <v>40</v>
      </c>
      <c r="D1097" t="s">
        <v>301</v>
      </c>
      <c r="E1097" s="21" t="s">
        <v>290</v>
      </c>
      <c r="F1097" s="11">
        <v>32</v>
      </c>
      <c r="G1097" s="13">
        <v>30.623999999999999</v>
      </c>
      <c r="H1097" s="11">
        <v>0.68799999999999994</v>
      </c>
      <c r="I1097" t="s">
        <v>290</v>
      </c>
      <c r="J1097">
        <v>40</v>
      </c>
      <c r="K1097" s="21" t="s">
        <v>290</v>
      </c>
      <c r="L1097" s="1" t="s">
        <v>301</v>
      </c>
      <c r="M1097" t="s">
        <v>290</v>
      </c>
      <c r="N1097" s="159" t="s">
        <v>290</v>
      </c>
      <c r="P1097" s="18" t="s">
        <v>290</v>
      </c>
      <c r="Q1097" s="18" t="s">
        <v>290</v>
      </c>
      <c r="S1097" t="s">
        <v>290</v>
      </c>
      <c r="T1097" t="s">
        <v>290</v>
      </c>
      <c r="V1097" t="s">
        <v>290</v>
      </c>
      <c r="X1097" s="158" t="s">
        <v>1144</v>
      </c>
      <c r="Y1097" s="11">
        <v>32</v>
      </c>
      <c r="Z1097">
        <v>40</v>
      </c>
      <c r="AA1097" t="s">
        <v>301</v>
      </c>
      <c r="AB1097" s="21" t="s">
        <v>290</v>
      </c>
      <c r="AC1097" s="11">
        <v>32</v>
      </c>
      <c r="AD1097" s="13">
        <v>30.623999999999999</v>
      </c>
      <c r="AE1097" s="11">
        <v>0.68799999999999994</v>
      </c>
      <c r="AF1097" t="s">
        <v>290</v>
      </c>
      <c r="AG1097">
        <v>40</v>
      </c>
      <c r="AH1097" s="21" t="s">
        <v>290</v>
      </c>
      <c r="AI1097" s="1" t="s">
        <v>301</v>
      </c>
      <c r="AJ1097" t="s">
        <v>290</v>
      </c>
      <c r="AK1097" s="159" t="s">
        <v>290</v>
      </c>
      <c r="CO1097" t="s">
        <v>4915</v>
      </c>
      <c r="CP1097">
        <v>16.25</v>
      </c>
      <c r="CR1097" t="s">
        <v>6300</v>
      </c>
      <c r="CS1097" s="16" t="s">
        <v>290</v>
      </c>
      <c r="CT1097" s="14">
        <v>600</v>
      </c>
      <c r="CU1097" s="14">
        <v>18</v>
      </c>
      <c r="CV1097" s="11">
        <v>12</v>
      </c>
      <c r="CW1097" s="11" t="s">
        <v>6201</v>
      </c>
      <c r="CX1097" s="103">
        <v>18</v>
      </c>
      <c r="CY1097" s="11">
        <v>21.5</v>
      </c>
      <c r="CZ1097" s="42">
        <v>1.75</v>
      </c>
      <c r="DA1097" s="107">
        <v>600</v>
      </c>
      <c r="DB1097" s="18">
        <v>29.25</v>
      </c>
      <c r="DC1097" s="18">
        <v>3.25</v>
      </c>
      <c r="DD1097" s="18">
        <v>21</v>
      </c>
      <c r="DE1097" s="11">
        <v>1.625</v>
      </c>
      <c r="DF1097" s="11">
        <v>20</v>
      </c>
      <c r="DG1097" s="11">
        <v>1.75</v>
      </c>
      <c r="DH1097" s="11">
        <v>25.75</v>
      </c>
      <c r="DI1097" s="42">
        <v>18</v>
      </c>
      <c r="DJ1097" s="11">
        <v>654</v>
      </c>
      <c r="DK1097" s="43" t="s">
        <v>5248</v>
      </c>
      <c r="DL1097" s="90" t="s">
        <v>3796</v>
      </c>
      <c r="DM1097" s="18">
        <v>0</v>
      </c>
      <c r="DN1097" s="18" t="s">
        <v>6202</v>
      </c>
      <c r="DO1097" t="s">
        <v>5111</v>
      </c>
      <c r="DP1097">
        <v>16711935</v>
      </c>
      <c r="DQ1097" t="s">
        <v>6200</v>
      </c>
      <c r="DR1097" s="16" t="s">
        <v>290</v>
      </c>
    </row>
    <row r="1098" spans="1:122" x14ac:dyDescent="0.35">
      <c r="A1098" s="158" t="s">
        <v>6798</v>
      </c>
      <c r="B1098" s="11">
        <v>32</v>
      </c>
      <c r="C1098" t="s">
        <v>6422</v>
      </c>
      <c r="D1098" t="s">
        <v>301</v>
      </c>
      <c r="E1098" s="21" t="s">
        <v>290</v>
      </c>
      <c r="F1098" s="11">
        <v>32</v>
      </c>
      <c r="G1098" s="13">
        <v>31.25</v>
      </c>
      <c r="H1098" s="11">
        <v>0.375</v>
      </c>
      <c r="I1098" t="s">
        <v>6422</v>
      </c>
      <c r="J1098">
        <v>1</v>
      </c>
      <c r="K1098" s="21" t="s">
        <v>290</v>
      </c>
      <c r="L1098" s="1" t="s">
        <v>301</v>
      </c>
      <c r="M1098" t="s">
        <v>290</v>
      </c>
      <c r="N1098" s="159" t="s">
        <v>290</v>
      </c>
      <c r="P1098" s="18" t="s">
        <v>290</v>
      </c>
      <c r="Q1098" s="18" t="s">
        <v>290</v>
      </c>
      <c r="S1098" t="s">
        <v>290</v>
      </c>
      <c r="T1098" t="s">
        <v>290</v>
      </c>
      <c r="V1098" t="s">
        <v>290</v>
      </c>
      <c r="X1098" s="158" t="s">
        <v>6798</v>
      </c>
      <c r="Y1098" s="11">
        <v>32</v>
      </c>
      <c r="Z1098" t="s">
        <v>6422</v>
      </c>
      <c r="AA1098" t="s">
        <v>301</v>
      </c>
      <c r="AB1098" s="21" t="s">
        <v>290</v>
      </c>
      <c r="AC1098" s="11">
        <v>32</v>
      </c>
      <c r="AD1098" s="13">
        <v>31.25</v>
      </c>
      <c r="AE1098" s="11">
        <v>0.375</v>
      </c>
      <c r="AF1098" t="s">
        <v>6422</v>
      </c>
      <c r="AG1098">
        <v>1</v>
      </c>
      <c r="AH1098" s="21" t="s">
        <v>290</v>
      </c>
      <c r="AI1098" s="1" t="s">
        <v>301</v>
      </c>
      <c r="AJ1098" t="s">
        <v>290</v>
      </c>
      <c r="AK1098" s="159" t="s">
        <v>290</v>
      </c>
      <c r="CO1098" t="s">
        <v>4916</v>
      </c>
      <c r="CP1098">
        <v>16.25</v>
      </c>
      <c r="CR1098" t="s">
        <v>6301</v>
      </c>
      <c r="CS1098" s="16" t="s">
        <v>290</v>
      </c>
      <c r="CT1098" s="14">
        <v>600</v>
      </c>
      <c r="CU1098" s="14">
        <v>18</v>
      </c>
      <c r="CV1098" s="98">
        <v>14</v>
      </c>
      <c r="CW1098" s="98" t="s">
        <v>6201</v>
      </c>
      <c r="CX1098" s="103">
        <v>18</v>
      </c>
      <c r="CY1098" s="11">
        <v>21.5</v>
      </c>
      <c r="CZ1098" s="42">
        <v>1.75</v>
      </c>
      <c r="DA1098" s="107">
        <v>600</v>
      </c>
      <c r="DB1098" s="18">
        <v>29.25</v>
      </c>
      <c r="DC1098" s="18">
        <v>3.25</v>
      </c>
      <c r="DD1098" s="18">
        <v>21</v>
      </c>
      <c r="DE1098" s="11">
        <v>1.625</v>
      </c>
      <c r="DF1098" s="11">
        <v>20</v>
      </c>
      <c r="DG1098" s="11">
        <v>1.75</v>
      </c>
      <c r="DH1098" s="11">
        <v>25.75</v>
      </c>
      <c r="DI1098" s="42">
        <v>18</v>
      </c>
      <c r="DJ1098" s="11" t="s">
        <v>174</v>
      </c>
      <c r="DK1098" s="43" t="s">
        <v>5248</v>
      </c>
      <c r="DL1098" s="90" t="s">
        <v>3796</v>
      </c>
      <c r="DM1098" s="18">
        <v>0</v>
      </c>
      <c r="DN1098" s="18" t="s">
        <v>6202</v>
      </c>
      <c r="DO1098" t="s">
        <v>5111</v>
      </c>
      <c r="DP1098">
        <v>16711935</v>
      </c>
      <c r="DQ1098" t="s">
        <v>6200</v>
      </c>
      <c r="DR1098" s="16" t="s">
        <v>290</v>
      </c>
    </row>
    <row r="1099" spans="1:122" x14ac:dyDescent="0.35">
      <c r="A1099" s="160" t="s">
        <v>1145</v>
      </c>
      <c r="B1099" s="2">
        <v>32</v>
      </c>
      <c r="C1099" s="2" t="s">
        <v>272</v>
      </c>
      <c r="D1099" s="4" t="s">
        <v>301</v>
      </c>
      <c r="E1099" s="22" t="s">
        <v>290</v>
      </c>
      <c r="F1099" s="2">
        <v>32</v>
      </c>
      <c r="G1099" s="5">
        <v>31</v>
      </c>
      <c r="H1099" s="2">
        <v>0.5</v>
      </c>
      <c r="I1099" s="4" t="s">
        <v>272</v>
      </c>
      <c r="J1099" s="2">
        <v>2</v>
      </c>
      <c r="K1099" s="22" t="s">
        <v>290</v>
      </c>
      <c r="L1099" s="6" t="s">
        <v>301</v>
      </c>
      <c r="M1099" s="4" t="s">
        <v>290</v>
      </c>
      <c r="N1099" s="161" t="s">
        <v>290</v>
      </c>
      <c r="P1099" s="18" t="s">
        <v>290</v>
      </c>
      <c r="Q1099" s="18" t="s">
        <v>290</v>
      </c>
      <c r="S1099" t="s">
        <v>290</v>
      </c>
      <c r="T1099" t="s">
        <v>290</v>
      </c>
      <c r="V1099" t="s">
        <v>290</v>
      </c>
      <c r="X1099" s="160" t="s">
        <v>1145</v>
      </c>
      <c r="Y1099" s="2">
        <v>32</v>
      </c>
      <c r="Z1099" s="2" t="s">
        <v>272</v>
      </c>
      <c r="AA1099" s="4" t="s">
        <v>301</v>
      </c>
      <c r="AB1099" s="22" t="s">
        <v>290</v>
      </c>
      <c r="AC1099" s="2">
        <v>32</v>
      </c>
      <c r="AD1099" s="5">
        <v>31</v>
      </c>
      <c r="AE1099" s="2">
        <v>0.5</v>
      </c>
      <c r="AF1099" s="4" t="s">
        <v>272</v>
      </c>
      <c r="AG1099" s="2">
        <v>2</v>
      </c>
      <c r="AH1099" s="22" t="s">
        <v>290</v>
      </c>
      <c r="AI1099" s="6" t="s">
        <v>301</v>
      </c>
      <c r="AJ1099" s="4" t="s">
        <v>290</v>
      </c>
      <c r="AK1099" s="161" t="s">
        <v>290</v>
      </c>
      <c r="CO1099" t="s">
        <v>4917</v>
      </c>
      <c r="CP1099">
        <v>16.25</v>
      </c>
      <c r="CR1099" t="s">
        <v>6302</v>
      </c>
      <c r="CS1099" s="16" t="s">
        <v>290</v>
      </c>
      <c r="CT1099" s="14">
        <v>600</v>
      </c>
      <c r="CU1099" s="14">
        <v>18</v>
      </c>
      <c r="CV1099" s="98">
        <v>16</v>
      </c>
      <c r="CW1099" s="98" t="s">
        <v>6201</v>
      </c>
      <c r="CX1099" s="103">
        <v>18</v>
      </c>
      <c r="CY1099" s="11">
        <v>21.5</v>
      </c>
      <c r="CZ1099" s="42">
        <v>1.75</v>
      </c>
      <c r="DA1099" s="107">
        <v>600</v>
      </c>
      <c r="DB1099" s="18">
        <v>29.25</v>
      </c>
      <c r="DC1099" s="18">
        <v>3.25</v>
      </c>
      <c r="DD1099" s="18">
        <v>21</v>
      </c>
      <c r="DE1099" s="11">
        <v>1.625</v>
      </c>
      <c r="DF1099" s="11">
        <v>20</v>
      </c>
      <c r="DG1099" s="11">
        <v>1.75</v>
      </c>
      <c r="DH1099" s="11">
        <v>25.75</v>
      </c>
      <c r="DI1099" s="42">
        <v>18</v>
      </c>
      <c r="DJ1099" s="11" t="s">
        <v>174</v>
      </c>
      <c r="DK1099" s="43" t="s">
        <v>5248</v>
      </c>
      <c r="DL1099" s="90" t="s">
        <v>3796</v>
      </c>
      <c r="DM1099" s="18">
        <v>0</v>
      </c>
      <c r="DN1099" s="18" t="s">
        <v>6202</v>
      </c>
      <c r="DO1099" t="s">
        <v>5111</v>
      </c>
      <c r="DP1099">
        <v>16711935</v>
      </c>
      <c r="DQ1099" t="s">
        <v>6200</v>
      </c>
      <c r="DR1099" s="16" t="s">
        <v>290</v>
      </c>
    </row>
    <row r="1100" spans="1:122" x14ac:dyDescent="0.35">
      <c r="A1100" s="156" t="s">
        <v>1146</v>
      </c>
      <c r="B1100" s="11">
        <v>34</v>
      </c>
      <c r="C1100" s="11">
        <v>10</v>
      </c>
      <c r="D1100" t="s">
        <v>301</v>
      </c>
      <c r="E1100" s="21" t="s">
        <v>290</v>
      </c>
      <c r="F1100" s="11">
        <v>34</v>
      </c>
      <c r="G1100" s="13">
        <v>33.375999999999998</v>
      </c>
      <c r="H1100" s="11">
        <v>0.312</v>
      </c>
      <c r="I1100" t="s">
        <v>290</v>
      </c>
      <c r="J1100" s="11">
        <v>10</v>
      </c>
      <c r="K1100" s="21" t="s">
        <v>290</v>
      </c>
      <c r="L1100" s="11" t="s">
        <v>301</v>
      </c>
      <c r="M1100" t="s">
        <v>290</v>
      </c>
      <c r="N1100" s="159" t="s">
        <v>290</v>
      </c>
      <c r="P1100" s="18" t="s">
        <v>290</v>
      </c>
      <c r="Q1100" s="18" t="s">
        <v>290</v>
      </c>
      <c r="S1100" t="s">
        <v>290</v>
      </c>
      <c r="T1100" t="s">
        <v>290</v>
      </c>
      <c r="V1100" t="s">
        <v>290</v>
      </c>
      <c r="X1100" s="156" t="s">
        <v>1146</v>
      </c>
      <c r="Y1100" s="11">
        <v>34</v>
      </c>
      <c r="Z1100" s="11">
        <v>10</v>
      </c>
      <c r="AA1100" t="s">
        <v>301</v>
      </c>
      <c r="AB1100" s="21" t="s">
        <v>290</v>
      </c>
      <c r="AC1100" s="11">
        <v>34</v>
      </c>
      <c r="AD1100" s="13">
        <v>33.375999999999998</v>
      </c>
      <c r="AE1100" s="11">
        <v>0.312</v>
      </c>
      <c r="AF1100" t="s">
        <v>290</v>
      </c>
      <c r="AG1100" s="11">
        <v>10</v>
      </c>
      <c r="AH1100" s="21" t="s">
        <v>290</v>
      </c>
      <c r="AI1100" s="11" t="s">
        <v>301</v>
      </c>
      <c r="AJ1100" t="s">
        <v>290</v>
      </c>
      <c r="AK1100" s="159" t="s">
        <v>290</v>
      </c>
      <c r="CO1100" t="s">
        <v>4918</v>
      </c>
      <c r="CP1100">
        <v>16.25</v>
      </c>
      <c r="CR1100" t="s">
        <v>6303</v>
      </c>
      <c r="CS1100" s="16" t="s">
        <v>290</v>
      </c>
      <c r="CT1100" s="14">
        <v>600</v>
      </c>
      <c r="CU1100" s="14">
        <v>18</v>
      </c>
      <c r="CV1100" s="98">
        <v>18</v>
      </c>
      <c r="CW1100" s="98" t="s">
        <v>6201</v>
      </c>
      <c r="CX1100" s="103">
        <v>18</v>
      </c>
      <c r="CY1100" s="11">
        <v>21.5</v>
      </c>
      <c r="CZ1100" s="42">
        <v>1.75</v>
      </c>
      <c r="DA1100" s="107">
        <v>600</v>
      </c>
      <c r="DB1100" s="18">
        <v>29.25</v>
      </c>
      <c r="DC1100" s="18">
        <v>3.25</v>
      </c>
      <c r="DD1100" s="18">
        <v>21</v>
      </c>
      <c r="DE1100" s="11">
        <v>1.625</v>
      </c>
      <c r="DF1100" s="11">
        <v>20</v>
      </c>
      <c r="DG1100" s="11">
        <v>1.75</v>
      </c>
      <c r="DH1100" s="11">
        <v>25.75</v>
      </c>
      <c r="DI1100" s="42">
        <v>18</v>
      </c>
      <c r="DJ1100" s="11" t="s">
        <v>174</v>
      </c>
      <c r="DK1100" s="43" t="s">
        <v>5248</v>
      </c>
      <c r="DL1100" s="90" t="s">
        <v>3796</v>
      </c>
      <c r="DM1100" s="18">
        <v>0</v>
      </c>
      <c r="DN1100" s="18" t="s">
        <v>6202</v>
      </c>
      <c r="DO1100" t="s">
        <v>5111</v>
      </c>
      <c r="DP1100">
        <v>16711935</v>
      </c>
      <c r="DQ1100" t="s">
        <v>6200</v>
      </c>
      <c r="DR1100" s="16" t="s">
        <v>290</v>
      </c>
    </row>
    <row r="1101" spans="1:122" x14ac:dyDescent="0.35">
      <c r="A1101" s="158" t="s">
        <v>1147</v>
      </c>
      <c r="B1101" s="11">
        <v>34</v>
      </c>
      <c r="C1101" s="11">
        <v>20</v>
      </c>
      <c r="D1101" t="s">
        <v>301</v>
      </c>
      <c r="E1101" s="21" t="s">
        <v>290</v>
      </c>
      <c r="F1101" s="11">
        <v>34</v>
      </c>
      <c r="G1101" s="13">
        <v>33</v>
      </c>
      <c r="H1101" s="11">
        <v>0.5</v>
      </c>
      <c r="I1101" t="s">
        <v>290</v>
      </c>
      <c r="J1101" s="11">
        <v>20</v>
      </c>
      <c r="K1101" s="21" t="s">
        <v>290</v>
      </c>
      <c r="L1101" s="1" t="s">
        <v>301</v>
      </c>
      <c r="M1101" t="s">
        <v>290</v>
      </c>
      <c r="N1101" s="159" t="s">
        <v>290</v>
      </c>
      <c r="P1101" s="18" t="s">
        <v>290</v>
      </c>
      <c r="Q1101" s="18" t="s">
        <v>290</v>
      </c>
      <c r="S1101" t="s">
        <v>290</v>
      </c>
      <c r="T1101" t="s">
        <v>290</v>
      </c>
      <c r="V1101" t="s">
        <v>290</v>
      </c>
      <c r="X1101" s="158" t="s">
        <v>1147</v>
      </c>
      <c r="Y1101" s="11">
        <v>34</v>
      </c>
      <c r="Z1101" s="11">
        <v>20</v>
      </c>
      <c r="AA1101" t="s">
        <v>301</v>
      </c>
      <c r="AB1101" s="21" t="s">
        <v>290</v>
      </c>
      <c r="AC1101" s="11">
        <v>34</v>
      </c>
      <c r="AD1101" s="13">
        <v>33</v>
      </c>
      <c r="AE1101" s="11">
        <v>0.5</v>
      </c>
      <c r="AF1101" t="s">
        <v>290</v>
      </c>
      <c r="AG1101" s="11">
        <v>20</v>
      </c>
      <c r="AH1101" s="21" t="s">
        <v>290</v>
      </c>
      <c r="AI1101" s="1" t="s">
        <v>301</v>
      </c>
      <c r="AJ1101" t="s">
        <v>290</v>
      </c>
      <c r="AK1101" s="159" t="s">
        <v>290</v>
      </c>
      <c r="CO1101" t="s">
        <v>4919</v>
      </c>
      <c r="CP1101">
        <v>16.25</v>
      </c>
      <c r="CR1101" t="s">
        <v>6304</v>
      </c>
      <c r="CS1101" s="16" t="s">
        <v>290</v>
      </c>
      <c r="CT1101" s="49">
        <v>600</v>
      </c>
      <c r="CU1101" s="49">
        <v>18</v>
      </c>
      <c r="CV1101" s="99">
        <v>20</v>
      </c>
      <c r="CW1101" s="99" t="s">
        <v>6201</v>
      </c>
      <c r="CX1101" s="105">
        <v>18</v>
      </c>
      <c r="CY1101" s="2">
        <v>21.5</v>
      </c>
      <c r="CZ1101" s="50">
        <v>1.75</v>
      </c>
      <c r="DA1101" s="107">
        <v>600</v>
      </c>
      <c r="DB1101" s="51">
        <v>29.25</v>
      </c>
      <c r="DC1101" s="51">
        <v>3.25</v>
      </c>
      <c r="DD1101" s="51">
        <v>21</v>
      </c>
      <c r="DE1101" s="2">
        <v>1.625</v>
      </c>
      <c r="DF1101" s="2">
        <v>20</v>
      </c>
      <c r="DG1101" s="2">
        <v>1.75</v>
      </c>
      <c r="DH1101" s="2">
        <v>25.75</v>
      </c>
      <c r="DI1101" s="50">
        <v>18</v>
      </c>
      <c r="DJ1101" s="2" t="s">
        <v>174</v>
      </c>
      <c r="DK1101" s="43" t="s">
        <v>5248</v>
      </c>
      <c r="DL1101" s="90" t="s">
        <v>3796</v>
      </c>
      <c r="DM1101" s="18">
        <v>0</v>
      </c>
      <c r="DN1101" s="18" t="s">
        <v>6202</v>
      </c>
      <c r="DO1101" t="s">
        <v>5111</v>
      </c>
      <c r="DP1101">
        <v>16711935</v>
      </c>
      <c r="DQ1101" t="s">
        <v>6200</v>
      </c>
      <c r="DR1101" s="16" t="s">
        <v>290</v>
      </c>
    </row>
    <row r="1102" spans="1:122" x14ac:dyDescent="0.35">
      <c r="A1102" s="158" t="s">
        <v>1148</v>
      </c>
      <c r="B1102" s="11">
        <v>34</v>
      </c>
      <c r="C1102">
        <v>30</v>
      </c>
      <c r="D1102" t="s">
        <v>301</v>
      </c>
      <c r="E1102" s="21" t="s">
        <v>290</v>
      </c>
      <c r="F1102" s="11">
        <v>34</v>
      </c>
      <c r="G1102" s="13">
        <v>32.75</v>
      </c>
      <c r="H1102" s="11">
        <v>0.625</v>
      </c>
      <c r="I1102" t="s">
        <v>290</v>
      </c>
      <c r="J1102">
        <v>30</v>
      </c>
      <c r="K1102" s="21" t="s">
        <v>290</v>
      </c>
      <c r="L1102" s="1" t="s">
        <v>301</v>
      </c>
      <c r="M1102" t="s">
        <v>290</v>
      </c>
      <c r="N1102" s="159" t="s">
        <v>290</v>
      </c>
      <c r="P1102" s="18" t="s">
        <v>290</v>
      </c>
      <c r="Q1102" s="18" t="s">
        <v>290</v>
      </c>
      <c r="S1102" t="s">
        <v>290</v>
      </c>
      <c r="T1102" t="s">
        <v>290</v>
      </c>
      <c r="V1102" t="s">
        <v>290</v>
      </c>
      <c r="X1102" s="158" t="s">
        <v>1148</v>
      </c>
      <c r="Y1102" s="11">
        <v>34</v>
      </c>
      <c r="Z1102">
        <v>30</v>
      </c>
      <c r="AA1102" t="s">
        <v>301</v>
      </c>
      <c r="AB1102" s="21" t="s">
        <v>290</v>
      </c>
      <c r="AC1102" s="11">
        <v>34</v>
      </c>
      <c r="AD1102" s="13">
        <v>32.75</v>
      </c>
      <c r="AE1102" s="11">
        <v>0.625</v>
      </c>
      <c r="AF1102" t="s">
        <v>290</v>
      </c>
      <c r="AG1102">
        <v>30</v>
      </c>
      <c r="AH1102" s="21" t="s">
        <v>290</v>
      </c>
      <c r="AI1102" s="1" t="s">
        <v>301</v>
      </c>
      <c r="AJ1102" t="s">
        <v>290</v>
      </c>
      <c r="AK1102" s="159" t="s">
        <v>290</v>
      </c>
      <c r="CO1102" t="s">
        <v>4920</v>
      </c>
      <c r="CP1102">
        <v>3.13</v>
      </c>
      <c r="CR1102" t="s">
        <v>6305</v>
      </c>
      <c r="CS1102" s="16" t="s">
        <v>290</v>
      </c>
      <c r="CT1102" s="14">
        <v>600</v>
      </c>
      <c r="CU1102" s="14">
        <v>20</v>
      </c>
      <c r="CV1102" s="11">
        <v>12</v>
      </c>
      <c r="CW1102" s="11" t="s">
        <v>6201</v>
      </c>
      <c r="CX1102" s="103">
        <v>20</v>
      </c>
      <c r="CY1102" s="11">
        <v>24</v>
      </c>
      <c r="CZ1102" s="42">
        <v>2</v>
      </c>
      <c r="DA1102" s="107">
        <v>600</v>
      </c>
      <c r="DB1102" s="18">
        <v>32</v>
      </c>
      <c r="DC1102" s="18">
        <v>3.5</v>
      </c>
      <c r="DD1102" s="18">
        <v>23</v>
      </c>
      <c r="DE1102" s="11">
        <v>1.625</v>
      </c>
      <c r="DF1102" s="11">
        <v>24</v>
      </c>
      <c r="DG1102" s="11">
        <v>1.75</v>
      </c>
      <c r="DH1102" s="11">
        <v>28.5</v>
      </c>
      <c r="DI1102" s="42">
        <v>15</v>
      </c>
      <c r="DJ1102" s="11">
        <v>840</v>
      </c>
      <c r="DK1102" s="43" t="s">
        <v>5254</v>
      </c>
      <c r="DL1102" s="90" t="s">
        <v>3796</v>
      </c>
      <c r="DM1102" s="18">
        <v>0</v>
      </c>
      <c r="DN1102" s="18" t="s">
        <v>6202</v>
      </c>
      <c r="DO1102" t="s">
        <v>5114</v>
      </c>
      <c r="DP1102">
        <v>16744703</v>
      </c>
      <c r="DQ1102" t="s">
        <v>6200</v>
      </c>
      <c r="DR1102" s="16" t="s">
        <v>290</v>
      </c>
    </row>
    <row r="1103" spans="1:122" x14ac:dyDescent="0.35">
      <c r="A1103" s="158" t="s">
        <v>1149</v>
      </c>
      <c r="B1103" s="11">
        <v>34</v>
      </c>
      <c r="C1103">
        <v>40</v>
      </c>
      <c r="D1103" t="s">
        <v>301</v>
      </c>
      <c r="E1103" s="21" t="s">
        <v>290</v>
      </c>
      <c r="F1103" s="11">
        <v>34</v>
      </c>
      <c r="G1103" s="13">
        <v>32.624000000000002</v>
      </c>
      <c r="H1103" s="11">
        <v>0.68799999999999994</v>
      </c>
      <c r="I1103" t="s">
        <v>290</v>
      </c>
      <c r="J1103">
        <v>40</v>
      </c>
      <c r="K1103" s="21" t="s">
        <v>290</v>
      </c>
      <c r="L1103" s="1" t="s">
        <v>301</v>
      </c>
      <c r="M1103" t="s">
        <v>290</v>
      </c>
      <c r="N1103" s="159" t="s">
        <v>290</v>
      </c>
      <c r="P1103" s="18" t="s">
        <v>290</v>
      </c>
      <c r="Q1103" s="18" t="s">
        <v>290</v>
      </c>
      <c r="S1103" t="s">
        <v>290</v>
      </c>
      <c r="T1103" t="s">
        <v>290</v>
      </c>
      <c r="V1103" t="s">
        <v>290</v>
      </c>
      <c r="X1103" s="158" t="s">
        <v>1149</v>
      </c>
      <c r="Y1103" s="11">
        <v>34</v>
      </c>
      <c r="Z1103">
        <v>40</v>
      </c>
      <c r="AA1103" t="s">
        <v>301</v>
      </c>
      <c r="AB1103" s="21" t="s">
        <v>290</v>
      </c>
      <c r="AC1103" s="11">
        <v>34</v>
      </c>
      <c r="AD1103" s="13">
        <v>32.624000000000002</v>
      </c>
      <c r="AE1103" s="11">
        <v>0.68799999999999994</v>
      </c>
      <c r="AF1103" t="s">
        <v>290</v>
      </c>
      <c r="AG1103">
        <v>40</v>
      </c>
      <c r="AH1103" s="21" t="s">
        <v>290</v>
      </c>
      <c r="AI1103" s="1" t="s">
        <v>301</v>
      </c>
      <c r="AJ1103" t="s">
        <v>290</v>
      </c>
      <c r="AK1103" s="159" t="s">
        <v>290</v>
      </c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51"/>
      <c r="CO1103" t="s">
        <v>4921</v>
      </c>
      <c r="CP1103">
        <v>3.13</v>
      </c>
      <c r="CR1103" t="s">
        <v>6306</v>
      </c>
      <c r="CS1103" s="16" t="s">
        <v>290</v>
      </c>
      <c r="CT1103" s="14">
        <v>600</v>
      </c>
      <c r="CU1103" s="14">
        <v>20</v>
      </c>
      <c r="CV1103" s="98">
        <v>14</v>
      </c>
      <c r="CW1103" s="98" t="s">
        <v>6201</v>
      </c>
      <c r="CX1103" s="103">
        <v>20</v>
      </c>
      <c r="CY1103" s="11">
        <v>24</v>
      </c>
      <c r="CZ1103" s="42">
        <v>2</v>
      </c>
      <c r="DA1103" s="107">
        <v>600</v>
      </c>
      <c r="DB1103" s="18">
        <v>32</v>
      </c>
      <c r="DC1103" s="18">
        <v>3.5</v>
      </c>
      <c r="DD1103" s="18">
        <v>23</v>
      </c>
      <c r="DE1103" s="11">
        <v>1.625</v>
      </c>
      <c r="DF1103" s="11">
        <v>24</v>
      </c>
      <c r="DG1103" s="11">
        <v>1.75</v>
      </c>
      <c r="DH1103" s="11">
        <v>28.5</v>
      </c>
      <c r="DI1103" s="42">
        <v>15</v>
      </c>
      <c r="DJ1103" s="11" t="s">
        <v>174</v>
      </c>
      <c r="DK1103" s="43" t="s">
        <v>5254</v>
      </c>
      <c r="DL1103" s="90" t="s">
        <v>3796</v>
      </c>
      <c r="DM1103" s="18">
        <v>0</v>
      </c>
      <c r="DN1103" s="18" t="s">
        <v>6202</v>
      </c>
      <c r="DO1103" t="s">
        <v>5114</v>
      </c>
      <c r="DP1103">
        <v>16744703</v>
      </c>
      <c r="DQ1103" t="s">
        <v>6200</v>
      </c>
      <c r="DR1103" s="16" t="s">
        <v>290</v>
      </c>
    </row>
    <row r="1104" spans="1:122" x14ac:dyDescent="0.35">
      <c r="A1104" s="158" t="s">
        <v>6799</v>
      </c>
      <c r="B1104" s="11">
        <v>34</v>
      </c>
      <c r="C1104" t="s">
        <v>6422</v>
      </c>
      <c r="D1104" t="s">
        <v>301</v>
      </c>
      <c r="E1104" s="21" t="s">
        <v>290</v>
      </c>
      <c r="F1104" s="11">
        <v>34</v>
      </c>
      <c r="G1104" s="13">
        <v>33.25</v>
      </c>
      <c r="H1104" s="11">
        <v>0.375</v>
      </c>
      <c r="I1104" t="s">
        <v>6422</v>
      </c>
      <c r="J1104">
        <v>1</v>
      </c>
      <c r="K1104" s="21" t="s">
        <v>290</v>
      </c>
      <c r="L1104" s="1" t="s">
        <v>301</v>
      </c>
      <c r="M1104" t="s">
        <v>290</v>
      </c>
      <c r="N1104" s="159" t="s">
        <v>290</v>
      </c>
      <c r="P1104" s="18" t="s">
        <v>290</v>
      </c>
      <c r="Q1104" s="18" t="s">
        <v>290</v>
      </c>
      <c r="S1104" t="s">
        <v>290</v>
      </c>
      <c r="T1104" t="s">
        <v>290</v>
      </c>
      <c r="V1104" t="s">
        <v>290</v>
      </c>
      <c r="X1104" s="158" t="s">
        <v>6799</v>
      </c>
      <c r="Y1104" s="11">
        <v>34</v>
      </c>
      <c r="Z1104" t="s">
        <v>6422</v>
      </c>
      <c r="AA1104" t="s">
        <v>301</v>
      </c>
      <c r="AB1104" s="21" t="s">
        <v>290</v>
      </c>
      <c r="AC1104" s="11">
        <v>34</v>
      </c>
      <c r="AD1104" s="13">
        <v>33.25</v>
      </c>
      <c r="AE1104" s="11">
        <v>0.375</v>
      </c>
      <c r="AF1104" t="s">
        <v>6422</v>
      </c>
      <c r="AG1104">
        <v>1</v>
      </c>
      <c r="AH1104" s="21" t="s">
        <v>290</v>
      </c>
      <c r="AI1104" s="1" t="s">
        <v>301</v>
      </c>
      <c r="AJ1104" t="s">
        <v>290</v>
      </c>
      <c r="AK1104" s="159" t="s">
        <v>290</v>
      </c>
      <c r="CC1104" s="4"/>
      <c r="CD1104" s="51"/>
      <c r="CE1104" s="51"/>
      <c r="CF1104" s="51"/>
      <c r="CG1104" s="51"/>
      <c r="CH1104" s="51"/>
      <c r="CI1104" s="51"/>
      <c r="CJ1104" s="51"/>
      <c r="CK1104" s="51"/>
      <c r="CO1104" t="s">
        <v>4922</v>
      </c>
      <c r="CP1104">
        <v>3.13</v>
      </c>
      <c r="CR1104" t="s">
        <v>6307</v>
      </c>
      <c r="CS1104" s="16" t="s">
        <v>290</v>
      </c>
      <c r="CT1104" s="14">
        <v>600</v>
      </c>
      <c r="CU1104" s="14">
        <v>20</v>
      </c>
      <c r="CV1104" s="98">
        <v>16</v>
      </c>
      <c r="CW1104" s="98" t="s">
        <v>6201</v>
      </c>
      <c r="CX1104" s="103">
        <v>20</v>
      </c>
      <c r="CY1104" s="11">
        <v>24</v>
      </c>
      <c r="CZ1104" s="42">
        <v>2</v>
      </c>
      <c r="DA1104" s="107">
        <v>600</v>
      </c>
      <c r="DB1104" s="18">
        <v>32</v>
      </c>
      <c r="DC1104" s="18">
        <v>3.5</v>
      </c>
      <c r="DD1104" s="18">
        <v>23</v>
      </c>
      <c r="DE1104" s="11">
        <v>1.625</v>
      </c>
      <c r="DF1104" s="11">
        <v>24</v>
      </c>
      <c r="DG1104" s="11">
        <v>1.75</v>
      </c>
      <c r="DH1104" s="11">
        <v>28.5</v>
      </c>
      <c r="DI1104" s="42">
        <v>15</v>
      </c>
      <c r="DJ1104" s="11" t="s">
        <v>174</v>
      </c>
      <c r="DK1104" s="43" t="s">
        <v>5254</v>
      </c>
      <c r="DL1104" s="90" t="s">
        <v>3796</v>
      </c>
      <c r="DM1104" s="18">
        <v>0</v>
      </c>
      <c r="DN1104" s="18" t="s">
        <v>6202</v>
      </c>
      <c r="DO1104" t="s">
        <v>5114</v>
      </c>
      <c r="DP1104">
        <v>16744703</v>
      </c>
      <c r="DQ1104" t="s">
        <v>6200</v>
      </c>
      <c r="DR1104" s="16" t="s">
        <v>290</v>
      </c>
    </row>
    <row r="1105" spans="1:122" x14ac:dyDescent="0.35">
      <c r="A1105" s="160" t="s">
        <v>1150</v>
      </c>
      <c r="B1105" s="2">
        <v>34</v>
      </c>
      <c r="C1105" s="2" t="s">
        <v>272</v>
      </c>
      <c r="D1105" s="4" t="s">
        <v>301</v>
      </c>
      <c r="E1105" s="22" t="s">
        <v>290</v>
      </c>
      <c r="F1105" s="2">
        <v>34</v>
      </c>
      <c r="G1105" s="5">
        <v>33</v>
      </c>
      <c r="H1105" s="2">
        <v>0.5</v>
      </c>
      <c r="I1105" s="4" t="s">
        <v>272</v>
      </c>
      <c r="J1105" s="2">
        <v>2</v>
      </c>
      <c r="K1105" s="22" t="s">
        <v>290</v>
      </c>
      <c r="L1105" s="6" t="s">
        <v>301</v>
      </c>
      <c r="M1105" s="4" t="s">
        <v>290</v>
      </c>
      <c r="N1105" s="161" t="s">
        <v>290</v>
      </c>
      <c r="P1105" s="18" t="s">
        <v>290</v>
      </c>
      <c r="Q1105" s="18" t="s">
        <v>290</v>
      </c>
      <c r="S1105" t="s">
        <v>290</v>
      </c>
      <c r="T1105" t="s">
        <v>290</v>
      </c>
      <c r="V1105" t="s">
        <v>290</v>
      </c>
      <c r="X1105" s="160" t="s">
        <v>1150</v>
      </c>
      <c r="Y1105" s="2">
        <v>34</v>
      </c>
      <c r="Z1105" s="2" t="s">
        <v>272</v>
      </c>
      <c r="AA1105" s="4" t="s">
        <v>301</v>
      </c>
      <c r="AB1105" s="22" t="s">
        <v>290</v>
      </c>
      <c r="AC1105" s="2">
        <v>34</v>
      </c>
      <c r="AD1105" s="5">
        <v>33</v>
      </c>
      <c r="AE1105" s="2">
        <v>0.5</v>
      </c>
      <c r="AF1105" s="4" t="s">
        <v>272</v>
      </c>
      <c r="AG1105" s="2">
        <v>2</v>
      </c>
      <c r="AH1105" s="22" t="s">
        <v>290</v>
      </c>
      <c r="AI1105" s="6" t="s">
        <v>301</v>
      </c>
      <c r="AJ1105" s="4" t="s">
        <v>290</v>
      </c>
      <c r="AK1105" s="161" t="s">
        <v>290</v>
      </c>
      <c r="CO1105" t="s">
        <v>4923</v>
      </c>
      <c r="CP1105">
        <v>3.13</v>
      </c>
      <c r="CR1105" t="s">
        <v>6308</v>
      </c>
      <c r="CS1105" s="16" t="s">
        <v>290</v>
      </c>
      <c r="CT1105" s="14">
        <v>600</v>
      </c>
      <c r="CU1105" s="14">
        <v>20</v>
      </c>
      <c r="CV1105" s="98">
        <v>18</v>
      </c>
      <c r="CW1105" s="98" t="s">
        <v>6201</v>
      </c>
      <c r="CX1105" s="103">
        <v>20</v>
      </c>
      <c r="CY1105" s="11">
        <v>24</v>
      </c>
      <c r="CZ1105" s="42">
        <v>2</v>
      </c>
      <c r="DA1105" s="107">
        <v>600</v>
      </c>
      <c r="DB1105" s="18">
        <v>32</v>
      </c>
      <c r="DC1105" s="18">
        <v>3.5</v>
      </c>
      <c r="DD1105" s="18">
        <v>23</v>
      </c>
      <c r="DE1105" s="11">
        <v>1.625</v>
      </c>
      <c r="DF1105" s="11">
        <v>24</v>
      </c>
      <c r="DG1105" s="11">
        <v>1.75</v>
      </c>
      <c r="DH1105" s="11">
        <v>28.5</v>
      </c>
      <c r="DI1105" s="42">
        <v>15</v>
      </c>
      <c r="DJ1105" s="11" t="s">
        <v>174</v>
      </c>
      <c r="DK1105" s="43" t="s">
        <v>5254</v>
      </c>
      <c r="DL1105" s="90" t="s">
        <v>3796</v>
      </c>
      <c r="DM1105" s="18">
        <v>0</v>
      </c>
      <c r="DN1105" s="18" t="s">
        <v>6202</v>
      </c>
      <c r="DO1105" t="s">
        <v>5114</v>
      </c>
      <c r="DP1105">
        <v>16744703</v>
      </c>
      <c r="DQ1105" t="s">
        <v>6200</v>
      </c>
      <c r="DR1105" s="16" t="s">
        <v>290</v>
      </c>
    </row>
    <row r="1106" spans="1:122" x14ac:dyDescent="0.35">
      <c r="A1106" s="156" t="s">
        <v>1151</v>
      </c>
      <c r="B1106" s="11">
        <v>36</v>
      </c>
      <c r="C1106" s="11">
        <v>10</v>
      </c>
      <c r="D1106" t="s">
        <v>301</v>
      </c>
      <c r="E1106" s="21" t="s">
        <v>290</v>
      </c>
      <c r="F1106" s="11">
        <v>36</v>
      </c>
      <c r="G1106" s="13">
        <v>35.375999999999998</v>
      </c>
      <c r="H1106" s="11">
        <v>0.312</v>
      </c>
      <c r="I1106" t="s">
        <v>290</v>
      </c>
      <c r="J1106" s="11">
        <v>10</v>
      </c>
      <c r="K1106" s="21" t="s">
        <v>290</v>
      </c>
      <c r="L1106" s="11" t="s">
        <v>301</v>
      </c>
      <c r="M1106" t="s">
        <v>290</v>
      </c>
      <c r="N1106" s="159" t="s">
        <v>290</v>
      </c>
      <c r="P1106" s="18" t="s">
        <v>290</v>
      </c>
      <c r="Q1106" s="18" t="s">
        <v>290</v>
      </c>
      <c r="S1106" t="s">
        <v>290</v>
      </c>
      <c r="T1106" t="s">
        <v>290</v>
      </c>
      <c r="V1106" t="s">
        <v>290</v>
      </c>
      <c r="X1106" s="156" t="s">
        <v>1151</v>
      </c>
      <c r="Y1106" s="11">
        <v>36</v>
      </c>
      <c r="Z1106" s="11">
        <v>10</v>
      </c>
      <c r="AA1106" t="s">
        <v>301</v>
      </c>
      <c r="AB1106" s="21" t="s">
        <v>290</v>
      </c>
      <c r="AC1106" s="11">
        <v>36</v>
      </c>
      <c r="AD1106" s="13">
        <v>35.375999999999998</v>
      </c>
      <c r="AE1106" s="11">
        <v>0.312</v>
      </c>
      <c r="AF1106" t="s">
        <v>290</v>
      </c>
      <c r="AG1106" s="11">
        <v>10</v>
      </c>
      <c r="AH1106" s="21" t="s">
        <v>290</v>
      </c>
      <c r="AI1106" s="11" t="s">
        <v>301</v>
      </c>
      <c r="AJ1106" t="s">
        <v>290</v>
      </c>
      <c r="AK1106" s="159" t="s">
        <v>290</v>
      </c>
      <c r="CO1106" t="s">
        <v>4924</v>
      </c>
      <c r="CP1106">
        <v>3.13</v>
      </c>
      <c r="CR1106" t="s">
        <v>6309</v>
      </c>
      <c r="CS1106" s="16" t="s">
        <v>290</v>
      </c>
      <c r="CT1106" s="49">
        <v>600</v>
      </c>
      <c r="CU1106" s="49">
        <v>20</v>
      </c>
      <c r="CV1106" s="99">
        <v>20</v>
      </c>
      <c r="CW1106" s="99" t="s">
        <v>6201</v>
      </c>
      <c r="CX1106" s="105">
        <v>20</v>
      </c>
      <c r="CY1106" s="2">
        <v>24</v>
      </c>
      <c r="CZ1106" s="50">
        <v>2</v>
      </c>
      <c r="DA1106" s="107">
        <v>600</v>
      </c>
      <c r="DB1106" s="51">
        <v>32</v>
      </c>
      <c r="DC1106" s="51">
        <v>3.5</v>
      </c>
      <c r="DD1106" s="51">
        <v>23</v>
      </c>
      <c r="DE1106" s="2">
        <v>1.625</v>
      </c>
      <c r="DF1106" s="2">
        <v>24</v>
      </c>
      <c r="DG1106" s="2">
        <v>1.75</v>
      </c>
      <c r="DH1106" s="2">
        <v>28.5</v>
      </c>
      <c r="DI1106" s="50">
        <v>15</v>
      </c>
      <c r="DJ1106" s="2" t="s">
        <v>174</v>
      </c>
      <c r="DK1106" s="43" t="s">
        <v>5254</v>
      </c>
      <c r="DL1106" s="90" t="s">
        <v>3796</v>
      </c>
      <c r="DM1106" s="18">
        <v>0</v>
      </c>
      <c r="DN1106" s="18" t="s">
        <v>6202</v>
      </c>
      <c r="DO1106" t="s">
        <v>5114</v>
      </c>
      <c r="DP1106">
        <v>16744703</v>
      </c>
      <c r="DQ1106" t="s">
        <v>6200</v>
      </c>
      <c r="DR1106" s="16" t="s">
        <v>290</v>
      </c>
    </row>
    <row r="1107" spans="1:122" x14ac:dyDescent="0.35">
      <c r="A1107" s="158" t="s">
        <v>1152</v>
      </c>
      <c r="B1107" s="11">
        <v>36</v>
      </c>
      <c r="C1107" s="11">
        <v>20</v>
      </c>
      <c r="D1107" t="s">
        <v>301</v>
      </c>
      <c r="E1107" s="21" t="s">
        <v>290</v>
      </c>
      <c r="F1107" s="11">
        <v>36</v>
      </c>
      <c r="G1107" s="13">
        <v>35</v>
      </c>
      <c r="H1107" s="11">
        <v>0.5</v>
      </c>
      <c r="I1107" t="s">
        <v>290</v>
      </c>
      <c r="J1107" s="11">
        <v>20</v>
      </c>
      <c r="K1107" s="21" t="s">
        <v>290</v>
      </c>
      <c r="L1107" s="1" t="s">
        <v>301</v>
      </c>
      <c r="M1107" t="s">
        <v>290</v>
      </c>
      <c r="N1107" s="159" t="s">
        <v>290</v>
      </c>
      <c r="P1107" s="18" t="s">
        <v>290</v>
      </c>
      <c r="Q1107" s="18" t="s">
        <v>290</v>
      </c>
      <c r="S1107" t="s">
        <v>290</v>
      </c>
      <c r="T1107" t="s">
        <v>290</v>
      </c>
      <c r="V1107" t="s">
        <v>290</v>
      </c>
      <c r="X1107" s="158" t="s">
        <v>1152</v>
      </c>
      <c r="Y1107" s="11">
        <v>36</v>
      </c>
      <c r="Z1107" s="11">
        <v>20</v>
      </c>
      <c r="AA1107" t="s">
        <v>301</v>
      </c>
      <c r="AB1107" s="21" t="s">
        <v>290</v>
      </c>
      <c r="AC1107" s="11">
        <v>36</v>
      </c>
      <c r="AD1107" s="13">
        <v>35</v>
      </c>
      <c r="AE1107" s="11">
        <v>0.5</v>
      </c>
      <c r="AF1107" t="s">
        <v>290</v>
      </c>
      <c r="AG1107" s="11">
        <v>20</v>
      </c>
      <c r="AH1107" s="21" t="s">
        <v>290</v>
      </c>
      <c r="AI1107" s="1" t="s">
        <v>301</v>
      </c>
      <c r="AJ1107" t="s">
        <v>290</v>
      </c>
      <c r="AK1107" s="159" t="s">
        <v>290</v>
      </c>
      <c r="CO1107" t="s">
        <v>4925</v>
      </c>
      <c r="CP1107">
        <v>3.13</v>
      </c>
      <c r="CR1107" t="s">
        <v>6310</v>
      </c>
      <c r="CS1107" s="16" t="s">
        <v>290</v>
      </c>
      <c r="CT1107" s="14">
        <v>600</v>
      </c>
      <c r="CU1107" s="14">
        <v>24</v>
      </c>
      <c r="CV1107" s="11">
        <v>12</v>
      </c>
      <c r="CW1107" s="11" t="s">
        <v>6201</v>
      </c>
      <c r="CX1107" s="103">
        <v>24</v>
      </c>
      <c r="CY1107" s="11">
        <v>28.25</v>
      </c>
      <c r="CZ1107" s="42">
        <v>2.125</v>
      </c>
      <c r="DA1107" s="107">
        <v>600</v>
      </c>
      <c r="DB1107" s="18">
        <v>37</v>
      </c>
      <c r="DC1107" s="18">
        <v>4</v>
      </c>
      <c r="DD1107" s="18">
        <v>27.25</v>
      </c>
      <c r="DE1107" s="11">
        <v>1.875</v>
      </c>
      <c r="DF1107" s="11">
        <v>24</v>
      </c>
      <c r="DG1107" s="11">
        <v>2</v>
      </c>
      <c r="DH1107" s="11">
        <v>33</v>
      </c>
      <c r="DI1107" s="42">
        <v>15</v>
      </c>
      <c r="DJ1107" s="11">
        <v>1100</v>
      </c>
      <c r="DK1107" s="43" t="s">
        <v>5260</v>
      </c>
      <c r="DL1107" s="90" t="s">
        <v>3796</v>
      </c>
      <c r="DM1107" s="18">
        <v>0</v>
      </c>
      <c r="DN1107" s="18" t="s">
        <v>6202</v>
      </c>
      <c r="DO1107" t="s">
        <v>5084</v>
      </c>
      <c r="DP1107">
        <v>16777215</v>
      </c>
      <c r="DQ1107" t="s">
        <v>6200</v>
      </c>
      <c r="DR1107" s="16" t="s">
        <v>290</v>
      </c>
    </row>
    <row r="1108" spans="1:122" x14ac:dyDescent="0.35">
      <c r="A1108" s="158" t="s">
        <v>1153</v>
      </c>
      <c r="B1108" s="11">
        <v>36</v>
      </c>
      <c r="C1108">
        <v>30</v>
      </c>
      <c r="D1108" t="s">
        <v>301</v>
      </c>
      <c r="E1108" s="21" t="s">
        <v>290</v>
      </c>
      <c r="F1108" s="11">
        <v>36</v>
      </c>
      <c r="G1108" s="13">
        <v>34.75</v>
      </c>
      <c r="H1108" s="11">
        <v>0.625</v>
      </c>
      <c r="I1108" t="s">
        <v>290</v>
      </c>
      <c r="J1108">
        <v>30</v>
      </c>
      <c r="K1108" s="21" t="s">
        <v>290</v>
      </c>
      <c r="L1108" s="1" t="s">
        <v>301</v>
      </c>
      <c r="M1108" t="s">
        <v>290</v>
      </c>
      <c r="N1108" s="159" t="s">
        <v>290</v>
      </c>
      <c r="P1108" s="18" t="s">
        <v>290</v>
      </c>
      <c r="Q1108" s="18" t="s">
        <v>290</v>
      </c>
      <c r="S1108" t="s">
        <v>290</v>
      </c>
      <c r="T1108" t="s">
        <v>290</v>
      </c>
      <c r="V1108" t="s">
        <v>290</v>
      </c>
      <c r="X1108" s="158" t="s">
        <v>1153</v>
      </c>
      <c r="Y1108" s="11">
        <v>36</v>
      </c>
      <c r="Z1108">
        <v>30</v>
      </c>
      <c r="AA1108" t="s">
        <v>301</v>
      </c>
      <c r="AB1108" s="21" t="s">
        <v>290</v>
      </c>
      <c r="AC1108" s="11">
        <v>36</v>
      </c>
      <c r="AD1108" s="13">
        <v>34.75</v>
      </c>
      <c r="AE1108" s="11">
        <v>0.625</v>
      </c>
      <c r="AF1108" t="s">
        <v>290</v>
      </c>
      <c r="AG1108">
        <v>30</v>
      </c>
      <c r="AH1108" s="21" t="s">
        <v>290</v>
      </c>
      <c r="AI1108" s="1" t="s">
        <v>301</v>
      </c>
      <c r="AJ1108" t="s">
        <v>290</v>
      </c>
      <c r="AK1108" s="159" t="s">
        <v>290</v>
      </c>
      <c r="CO1108" t="s">
        <v>4926</v>
      </c>
      <c r="CP1108">
        <v>3.13</v>
      </c>
      <c r="CR1108" t="s">
        <v>6311</v>
      </c>
      <c r="CS1108" s="16" t="s">
        <v>290</v>
      </c>
      <c r="CT1108" s="14">
        <v>600</v>
      </c>
      <c r="CU1108" s="14">
        <v>24</v>
      </c>
      <c r="CV1108" s="98">
        <v>14</v>
      </c>
      <c r="CW1108" s="98" t="s">
        <v>6201</v>
      </c>
      <c r="CX1108" s="103">
        <v>24</v>
      </c>
      <c r="CY1108" s="11">
        <v>28.25</v>
      </c>
      <c r="CZ1108" s="42">
        <v>2.125</v>
      </c>
      <c r="DA1108" s="107">
        <v>600</v>
      </c>
      <c r="DB1108" s="18">
        <v>37</v>
      </c>
      <c r="DC1108" s="18">
        <v>4</v>
      </c>
      <c r="DD1108" s="18">
        <v>27.25</v>
      </c>
      <c r="DE1108" s="11">
        <v>1.875</v>
      </c>
      <c r="DF1108" s="11">
        <v>24</v>
      </c>
      <c r="DG1108" s="11">
        <v>2</v>
      </c>
      <c r="DH1108" s="11">
        <v>33</v>
      </c>
      <c r="DI1108" s="42">
        <v>15</v>
      </c>
      <c r="DJ1108" s="11" t="s">
        <v>174</v>
      </c>
      <c r="DK1108" s="43" t="s">
        <v>5260</v>
      </c>
      <c r="DL1108" s="90" t="s">
        <v>3796</v>
      </c>
      <c r="DM1108" s="18">
        <v>0</v>
      </c>
      <c r="DN1108" s="18" t="s">
        <v>6202</v>
      </c>
      <c r="DO1108" t="s">
        <v>5084</v>
      </c>
      <c r="DP1108">
        <v>16777215</v>
      </c>
      <c r="DQ1108" t="s">
        <v>6200</v>
      </c>
      <c r="DR1108" s="16" t="s">
        <v>290</v>
      </c>
    </row>
    <row r="1109" spans="1:122" x14ac:dyDescent="0.35">
      <c r="A1109" s="158" t="s">
        <v>1154</v>
      </c>
      <c r="B1109" s="11">
        <v>36</v>
      </c>
      <c r="C1109">
        <v>40</v>
      </c>
      <c r="D1109" t="s">
        <v>301</v>
      </c>
      <c r="E1109" s="21" t="s">
        <v>290</v>
      </c>
      <c r="F1109" s="11">
        <v>36</v>
      </c>
      <c r="G1109" s="13">
        <v>34.5</v>
      </c>
      <c r="H1109" s="11">
        <v>0.75</v>
      </c>
      <c r="I1109" t="s">
        <v>290</v>
      </c>
      <c r="J1109">
        <v>40</v>
      </c>
      <c r="K1109" s="21" t="s">
        <v>290</v>
      </c>
      <c r="L1109" s="1" t="s">
        <v>301</v>
      </c>
      <c r="M1109" t="s">
        <v>290</v>
      </c>
      <c r="N1109" s="159" t="s">
        <v>290</v>
      </c>
      <c r="P1109" s="18" t="s">
        <v>290</v>
      </c>
      <c r="Q1109" s="18" t="s">
        <v>290</v>
      </c>
      <c r="S1109" t="s">
        <v>290</v>
      </c>
      <c r="T1109" t="s">
        <v>290</v>
      </c>
      <c r="V1109" t="s">
        <v>290</v>
      </c>
      <c r="X1109" s="158" t="s">
        <v>1154</v>
      </c>
      <c r="Y1109" s="11">
        <v>36</v>
      </c>
      <c r="Z1109">
        <v>40</v>
      </c>
      <c r="AA1109" t="s">
        <v>301</v>
      </c>
      <c r="AB1109" s="21" t="s">
        <v>290</v>
      </c>
      <c r="AC1109" s="11">
        <v>36</v>
      </c>
      <c r="AD1109" s="13">
        <v>34.5</v>
      </c>
      <c r="AE1109" s="11">
        <v>0.75</v>
      </c>
      <c r="AF1109" t="s">
        <v>290</v>
      </c>
      <c r="AG1109">
        <v>40</v>
      </c>
      <c r="AH1109" s="21" t="s">
        <v>290</v>
      </c>
      <c r="AI1109" s="1" t="s">
        <v>301</v>
      </c>
      <c r="AJ1109" t="s">
        <v>290</v>
      </c>
      <c r="AK1109" s="159" t="s">
        <v>290</v>
      </c>
      <c r="CO1109" t="s">
        <v>4927</v>
      </c>
      <c r="CP1109">
        <v>3.37</v>
      </c>
      <c r="CR1109" t="s">
        <v>6312</v>
      </c>
      <c r="CS1109" s="16" t="s">
        <v>290</v>
      </c>
      <c r="CT1109" s="14">
        <v>600</v>
      </c>
      <c r="CU1109" s="14">
        <v>24</v>
      </c>
      <c r="CV1109" s="98">
        <v>16</v>
      </c>
      <c r="CW1109" s="98" t="s">
        <v>6201</v>
      </c>
      <c r="CX1109" s="103">
        <v>24</v>
      </c>
      <c r="CY1109" s="11">
        <v>28.25</v>
      </c>
      <c r="CZ1109" s="42">
        <v>2.125</v>
      </c>
      <c r="DA1109" s="107">
        <v>600</v>
      </c>
      <c r="DB1109" s="18">
        <v>37</v>
      </c>
      <c r="DC1109" s="18">
        <v>4</v>
      </c>
      <c r="DD1109" s="18">
        <v>27.25</v>
      </c>
      <c r="DE1109" s="11">
        <v>1.875</v>
      </c>
      <c r="DF1109" s="11">
        <v>24</v>
      </c>
      <c r="DG1109" s="11">
        <v>2</v>
      </c>
      <c r="DH1109" s="11">
        <v>33</v>
      </c>
      <c r="DI1109" s="42">
        <v>15</v>
      </c>
      <c r="DJ1109" s="11" t="s">
        <v>174</v>
      </c>
      <c r="DK1109" s="43" t="s">
        <v>5260</v>
      </c>
      <c r="DL1109" s="90" t="s">
        <v>3796</v>
      </c>
      <c r="DM1109" s="18">
        <v>0</v>
      </c>
      <c r="DN1109" s="18" t="s">
        <v>6202</v>
      </c>
      <c r="DO1109" t="s">
        <v>5084</v>
      </c>
      <c r="DP1109">
        <v>16777215</v>
      </c>
      <c r="DQ1109" t="s">
        <v>6200</v>
      </c>
      <c r="DR1109" s="16" t="s">
        <v>290</v>
      </c>
    </row>
    <row r="1110" spans="1:122" x14ac:dyDescent="0.35">
      <c r="A1110" s="158" t="s">
        <v>6800</v>
      </c>
      <c r="B1110" s="11">
        <v>36</v>
      </c>
      <c r="C1110" t="s">
        <v>6422</v>
      </c>
      <c r="D1110" t="s">
        <v>301</v>
      </c>
      <c r="E1110" s="21" t="s">
        <v>290</v>
      </c>
      <c r="F1110" s="11">
        <v>36</v>
      </c>
      <c r="G1110" s="13">
        <v>35.25</v>
      </c>
      <c r="H1110" s="11">
        <v>0.375</v>
      </c>
      <c r="I1110" t="s">
        <v>6422</v>
      </c>
      <c r="J1110">
        <v>1</v>
      </c>
      <c r="K1110" s="21" t="s">
        <v>290</v>
      </c>
      <c r="L1110" s="1" t="s">
        <v>301</v>
      </c>
      <c r="M1110" t="s">
        <v>290</v>
      </c>
      <c r="N1110" s="159" t="s">
        <v>290</v>
      </c>
      <c r="P1110" s="18" t="s">
        <v>290</v>
      </c>
      <c r="Q1110" s="18" t="s">
        <v>290</v>
      </c>
      <c r="S1110" t="s">
        <v>290</v>
      </c>
      <c r="T1110" t="s">
        <v>290</v>
      </c>
      <c r="V1110" t="s">
        <v>290</v>
      </c>
      <c r="X1110" s="158" t="s">
        <v>6800</v>
      </c>
      <c r="Y1110" s="11">
        <v>36</v>
      </c>
      <c r="Z1110" t="s">
        <v>6422</v>
      </c>
      <c r="AA1110" t="s">
        <v>301</v>
      </c>
      <c r="AB1110" s="21" t="s">
        <v>290</v>
      </c>
      <c r="AC1110" s="11">
        <v>36</v>
      </c>
      <c r="AD1110" s="13">
        <v>35.25</v>
      </c>
      <c r="AE1110" s="11">
        <v>0.375</v>
      </c>
      <c r="AF1110" t="s">
        <v>6422</v>
      </c>
      <c r="AG1110">
        <v>1</v>
      </c>
      <c r="AH1110" s="21" t="s">
        <v>290</v>
      </c>
      <c r="AI1110" s="1" t="s">
        <v>301</v>
      </c>
      <c r="AJ1110" t="s">
        <v>290</v>
      </c>
      <c r="AK1110" s="159" t="s">
        <v>290</v>
      </c>
      <c r="CO1110" t="s">
        <v>4928</v>
      </c>
      <c r="CP1110">
        <v>3.37</v>
      </c>
      <c r="CR1110" t="s">
        <v>6313</v>
      </c>
      <c r="CS1110" s="16" t="s">
        <v>290</v>
      </c>
      <c r="CT1110" s="14">
        <v>600</v>
      </c>
      <c r="CU1110" s="14">
        <v>24</v>
      </c>
      <c r="CV1110" s="98">
        <v>18</v>
      </c>
      <c r="CW1110" s="98" t="s">
        <v>6201</v>
      </c>
      <c r="CX1110" s="103">
        <v>24</v>
      </c>
      <c r="CY1110" s="11">
        <v>28.25</v>
      </c>
      <c r="CZ1110" s="42">
        <v>2.125</v>
      </c>
      <c r="DA1110" s="107">
        <v>600</v>
      </c>
      <c r="DB1110" s="18">
        <v>37</v>
      </c>
      <c r="DC1110" s="18">
        <v>4</v>
      </c>
      <c r="DD1110" s="18">
        <v>27.25</v>
      </c>
      <c r="DE1110" s="11">
        <v>1.875</v>
      </c>
      <c r="DF1110" s="11">
        <v>24</v>
      </c>
      <c r="DG1110" s="11">
        <v>2</v>
      </c>
      <c r="DH1110" s="11">
        <v>33</v>
      </c>
      <c r="DI1110" s="42">
        <v>15</v>
      </c>
      <c r="DJ1110" s="11" t="s">
        <v>174</v>
      </c>
      <c r="DK1110" s="43" t="s">
        <v>5260</v>
      </c>
      <c r="DL1110" s="90" t="s">
        <v>3796</v>
      </c>
      <c r="DM1110" s="18">
        <v>0</v>
      </c>
      <c r="DN1110" s="18" t="s">
        <v>6202</v>
      </c>
      <c r="DO1110" t="s">
        <v>5084</v>
      </c>
      <c r="DP1110">
        <v>16777215</v>
      </c>
      <c r="DQ1110" t="s">
        <v>6200</v>
      </c>
      <c r="DR1110" s="16" t="s">
        <v>290</v>
      </c>
    </row>
    <row r="1111" spans="1:122" x14ac:dyDescent="0.35">
      <c r="A1111" s="160" t="s">
        <v>1155</v>
      </c>
      <c r="B1111" s="2">
        <v>36</v>
      </c>
      <c r="C1111" s="2" t="s">
        <v>272</v>
      </c>
      <c r="D1111" s="4" t="s">
        <v>301</v>
      </c>
      <c r="E1111" s="22" t="s">
        <v>290</v>
      </c>
      <c r="F1111" s="2">
        <v>36</v>
      </c>
      <c r="G1111" s="5">
        <v>35</v>
      </c>
      <c r="H1111" s="2">
        <v>0.5</v>
      </c>
      <c r="I1111" s="4" t="s">
        <v>272</v>
      </c>
      <c r="J1111" s="2">
        <v>2</v>
      </c>
      <c r="K1111" s="22" t="s">
        <v>290</v>
      </c>
      <c r="L1111" s="6" t="s">
        <v>301</v>
      </c>
      <c r="M1111" s="4" t="s">
        <v>290</v>
      </c>
      <c r="N1111" s="161" t="s">
        <v>290</v>
      </c>
      <c r="P1111" s="18" t="s">
        <v>290</v>
      </c>
      <c r="Q1111" s="18" t="s">
        <v>290</v>
      </c>
      <c r="S1111" t="s">
        <v>290</v>
      </c>
      <c r="T1111" t="s">
        <v>290</v>
      </c>
      <c r="V1111" t="s">
        <v>290</v>
      </c>
      <c r="X1111" s="160" t="s">
        <v>1155</v>
      </c>
      <c r="Y1111" s="2">
        <v>36</v>
      </c>
      <c r="Z1111" s="2" t="s">
        <v>272</v>
      </c>
      <c r="AA1111" s="4" t="s">
        <v>301</v>
      </c>
      <c r="AB1111" s="22" t="s">
        <v>290</v>
      </c>
      <c r="AC1111" s="2">
        <v>36</v>
      </c>
      <c r="AD1111" s="5">
        <v>35</v>
      </c>
      <c r="AE1111" s="2">
        <v>0.5</v>
      </c>
      <c r="AF1111" s="4" t="s">
        <v>272</v>
      </c>
      <c r="AG1111" s="2">
        <v>2</v>
      </c>
      <c r="AH1111" s="22" t="s">
        <v>290</v>
      </c>
      <c r="AI1111" s="6" t="s">
        <v>301</v>
      </c>
      <c r="AJ1111" s="4" t="s">
        <v>290</v>
      </c>
      <c r="AK1111" s="161" t="s">
        <v>290</v>
      </c>
      <c r="CO1111" t="s">
        <v>4929</v>
      </c>
      <c r="CP1111">
        <v>3.37</v>
      </c>
      <c r="CR1111" t="s">
        <v>6314</v>
      </c>
      <c r="CS1111" s="16" t="s">
        <v>290</v>
      </c>
      <c r="CT1111" s="14">
        <v>600</v>
      </c>
      <c r="CU1111" s="14">
        <v>24</v>
      </c>
      <c r="CV1111" s="99">
        <v>20</v>
      </c>
      <c r="CW1111" s="98" t="s">
        <v>6201</v>
      </c>
      <c r="CX1111" s="103">
        <v>24</v>
      </c>
      <c r="CY1111" s="11">
        <v>28.25</v>
      </c>
      <c r="CZ1111" s="42">
        <v>2.125</v>
      </c>
      <c r="DA1111" s="107">
        <v>600</v>
      </c>
      <c r="DB1111" s="18">
        <v>37</v>
      </c>
      <c r="DC1111" s="18">
        <v>4</v>
      </c>
      <c r="DD1111" s="18">
        <v>27.25</v>
      </c>
      <c r="DE1111" s="11">
        <v>1.875</v>
      </c>
      <c r="DF1111" s="11">
        <v>24</v>
      </c>
      <c r="DG1111" s="11">
        <v>2</v>
      </c>
      <c r="DH1111" s="11">
        <v>33</v>
      </c>
      <c r="DI1111" s="42">
        <v>15</v>
      </c>
      <c r="DJ1111" s="2" t="s">
        <v>174</v>
      </c>
      <c r="DK1111" s="43" t="s">
        <v>5260</v>
      </c>
      <c r="DL1111" s="90" t="s">
        <v>3796</v>
      </c>
      <c r="DM1111" s="18">
        <v>0</v>
      </c>
      <c r="DN1111" s="18" t="s">
        <v>6202</v>
      </c>
      <c r="DO1111" t="s">
        <v>5084</v>
      </c>
      <c r="DP1111">
        <v>16777215</v>
      </c>
      <c r="DQ1111" t="s">
        <v>6200</v>
      </c>
      <c r="DR1111" s="16" t="s">
        <v>290</v>
      </c>
    </row>
    <row r="1112" spans="1:122" x14ac:dyDescent="0.35">
      <c r="A1112" s="158" t="s">
        <v>1156</v>
      </c>
      <c r="B1112" s="11">
        <v>42</v>
      </c>
      <c r="C1112">
        <v>30</v>
      </c>
      <c r="D1112" t="s">
        <v>301</v>
      </c>
      <c r="E1112" s="21" t="s">
        <v>290</v>
      </c>
      <c r="F1112" s="11">
        <v>42</v>
      </c>
      <c r="G1112" s="13">
        <v>41.25</v>
      </c>
      <c r="H1112" s="11">
        <v>0.375</v>
      </c>
      <c r="I1112" t="s">
        <v>290</v>
      </c>
      <c r="J1112">
        <v>30</v>
      </c>
      <c r="K1112" s="21" t="s">
        <v>290</v>
      </c>
      <c r="L1112" s="1" t="s">
        <v>301</v>
      </c>
      <c r="M1112" t="s">
        <v>290</v>
      </c>
      <c r="N1112" s="159" t="s">
        <v>290</v>
      </c>
      <c r="P1112" s="18" t="s">
        <v>290</v>
      </c>
      <c r="Q1112" s="18" t="s">
        <v>290</v>
      </c>
      <c r="S1112" t="s">
        <v>290</v>
      </c>
      <c r="T1112" t="s">
        <v>290</v>
      </c>
      <c r="V1112" t="s">
        <v>290</v>
      </c>
      <c r="X1112" s="158" t="s">
        <v>1156</v>
      </c>
      <c r="Y1112" s="11">
        <v>42</v>
      </c>
      <c r="Z1112">
        <v>30</v>
      </c>
      <c r="AA1112" t="s">
        <v>301</v>
      </c>
      <c r="AB1112" s="21" t="s">
        <v>290</v>
      </c>
      <c r="AC1112" s="11">
        <v>42</v>
      </c>
      <c r="AD1112" s="13">
        <v>41.25</v>
      </c>
      <c r="AE1112" s="11">
        <v>0.375</v>
      </c>
      <c r="AF1112" t="s">
        <v>290</v>
      </c>
      <c r="AG1112">
        <v>30</v>
      </c>
      <c r="AH1112" s="21" t="s">
        <v>290</v>
      </c>
      <c r="AI1112" s="1" t="s">
        <v>301</v>
      </c>
      <c r="AJ1112" t="s">
        <v>290</v>
      </c>
      <c r="AK1112" s="159" t="s">
        <v>290</v>
      </c>
      <c r="CO1112" t="s">
        <v>4930</v>
      </c>
      <c r="CP1112">
        <v>3.37</v>
      </c>
      <c r="CR1112" t="s">
        <v>6315</v>
      </c>
      <c r="CS1112" s="16" t="s">
        <v>290</v>
      </c>
      <c r="CT1112" s="14">
        <v>900</v>
      </c>
      <c r="CU1112" s="14">
        <v>1</v>
      </c>
      <c r="CV1112" s="11">
        <v>9</v>
      </c>
      <c r="CW1112" s="11" t="s">
        <v>6201</v>
      </c>
      <c r="CX1112" s="103">
        <v>1</v>
      </c>
      <c r="CY1112" s="11">
        <v>2.0625</v>
      </c>
      <c r="CZ1112" s="42">
        <v>0.53125</v>
      </c>
      <c r="DA1112" s="107">
        <v>900</v>
      </c>
      <c r="DB1112" s="18">
        <v>5.875</v>
      </c>
      <c r="DC1112" s="18">
        <v>1.125</v>
      </c>
      <c r="DD1112" s="18">
        <v>2</v>
      </c>
      <c r="DE1112" s="11">
        <v>0.875</v>
      </c>
      <c r="DF1112" s="11">
        <v>4</v>
      </c>
      <c r="DG1112" s="11">
        <v>1</v>
      </c>
      <c r="DH1112" s="11">
        <v>4</v>
      </c>
      <c r="DI1112" s="42">
        <v>90</v>
      </c>
      <c r="DJ1112" s="11">
        <v>15</v>
      </c>
      <c r="DK1112" s="43" t="s">
        <v>5266</v>
      </c>
      <c r="DL1112" s="90" t="s">
        <v>3796</v>
      </c>
      <c r="DM1112" s="18">
        <v>0</v>
      </c>
      <c r="DN1112" s="18" t="s">
        <v>6202</v>
      </c>
      <c r="DO1112" t="s">
        <v>5069</v>
      </c>
      <c r="DP1112">
        <v>65280</v>
      </c>
      <c r="DQ1112" t="s">
        <v>6200</v>
      </c>
      <c r="DR1112" s="16" t="s">
        <v>290</v>
      </c>
    </row>
    <row r="1113" spans="1:122" x14ac:dyDescent="0.35">
      <c r="A1113" s="158" t="s">
        <v>1157</v>
      </c>
      <c r="B1113" s="11">
        <v>42</v>
      </c>
      <c r="C1113">
        <v>60</v>
      </c>
      <c r="D1113" t="s">
        <v>301</v>
      </c>
      <c r="E1113" s="21" t="s">
        <v>290</v>
      </c>
      <c r="F1113" s="11">
        <v>42</v>
      </c>
      <c r="G1113" s="13">
        <v>41</v>
      </c>
      <c r="H1113" s="11">
        <v>0.5</v>
      </c>
      <c r="I1113" t="s">
        <v>290</v>
      </c>
      <c r="J1113">
        <v>60</v>
      </c>
      <c r="K1113" s="21" t="s">
        <v>290</v>
      </c>
      <c r="L1113" s="1" t="s">
        <v>301</v>
      </c>
      <c r="M1113" t="s">
        <v>290</v>
      </c>
      <c r="N1113" s="159" t="s">
        <v>290</v>
      </c>
      <c r="P1113" s="18" t="s">
        <v>290</v>
      </c>
      <c r="Q1113" s="18" t="s">
        <v>290</v>
      </c>
      <c r="S1113" t="s">
        <v>290</v>
      </c>
      <c r="T1113" t="s">
        <v>290</v>
      </c>
      <c r="V1113" t="s">
        <v>290</v>
      </c>
      <c r="X1113" s="158" t="s">
        <v>1157</v>
      </c>
      <c r="Y1113" s="11">
        <v>42</v>
      </c>
      <c r="Z1113">
        <v>60</v>
      </c>
      <c r="AA1113" t="s">
        <v>301</v>
      </c>
      <c r="AB1113" s="21" t="s">
        <v>290</v>
      </c>
      <c r="AC1113" s="11">
        <v>42</v>
      </c>
      <c r="AD1113" s="13">
        <v>41</v>
      </c>
      <c r="AE1113" s="11">
        <v>0.5</v>
      </c>
      <c r="AF1113" t="s">
        <v>290</v>
      </c>
      <c r="AG1113">
        <v>60</v>
      </c>
      <c r="AH1113" s="21" t="s">
        <v>290</v>
      </c>
      <c r="AI1113" s="1" t="s">
        <v>301</v>
      </c>
      <c r="AJ1113" t="s">
        <v>290</v>
      </c>
      <c r="AK1113" s="159" t="s">
        <v>290</v>
      </c>
      <c r="CO1113" t="s">
        <v>4931</v>
      </c>
      <c r="CP1113">
        <v>3.37</v>
      </c>
      <c r="CR1113" t="s">
        <v>6316</v>
      </c>
      <c r="CS1113" s="16" t="s">
        <v>290</v>
      </c>
      <c r="CT1113" s="14">
        <v>900</v>
      </c>
      <c r="CU1113" s="14">
        <v>1.25</v>
      </c>
      <c r="CV1113" s="11">
        <v>9</v>
      </c>
      <c r="CW1113" s="11" t="s">
        <v>6201</v>
      </c>
      <c r="CX1113" s="103">
        <v>1.25</v>
      </c>
      <c r="CY1113" s="11">
        <v>2.5</v>
      </c>
      <c r="CZ1113" s="42">
        <v>0.625</v>
      </c>
      <c r="DA1113" s="107">
        <v>900</v>
      </c>
      <c r="DB1113" s="18">
        <v>6.25</v>
      </c>
      <c r="DC1113" s="18">
        <v>1.125</v>
      </c>
      <c r="DD1113" s="18">
        <v>2.5</v>
      </c>
      <c r="DE1113" s="11">
        <v>0.875</v>
      </c>
      <c r="DF1113" s="11">
        <v>4</v>
      </c>
      <c r="DG1113" s="11">
        <v>1</v>
      </c>
      <c r="DH1113" s="11">
        <v>4.3780000000000001</v>
      </c>
      <c r="DI1113" s="42">
        <v>90</v>
      </c>
      <c r="DJ1113" s="11">
        <v>18</v>
      </c>
      <c r="DK1113" s="43" t="s">
        <v>5268</v>
      </c>
      <c r="DL1113" s="90" t="s">
        <v>3796</v>
      </c>
      <c r="DM1113" s="18">
        <v>0</v>
      </c>
      <c r="DN1113" s="18" t="s">
        <v>6202</v>
      </c>
      <c r="DO1113" t="s">
        <v>5072</v>
      </c>
      <c r="DP1113">
        <v>12800</v>
      </c>
      <c r="DQ1113" t="s">
        <v>6200</v>
      </c>
      <c r="DR1113" s="16" t="s">
        <v>290</v>
      </c>
    </row>
    <row r="1114" spans="1:122" x14ac:dyDescent="0.35">
      <c r="A1114" s="158" t="s">
        <v>6801</v>
      </c>
      <c r="B1114" s="11">
        <v>42</v>
      </c>
      <c r="C1114" t="s">
        <v>6422</v>
      </c>
      <c r="D1114" t="s">
        <v>301</v>
      </c>
      <c r="E1114" s="21" t="s">
        <v>290</v>
      </c>
      <c r="F1114" s="11">
        <v>42</v>
      </c>
      <c r="G1114" s="13">
        <v>41.25</v>
      </c>
      <c r="H1114" s="11">
        <v>0.375</v>
      </c>
      <c r="I1114" t="s">
        <v>6422</v>
      </c>
      <c r="J1114">
        <v>1</v>
      </c>
      <c r="K1114" s="21" t="s">
        <v>290</v>
      </c>
      <c r="L1114" s="1" t="s">
        <v>301</v>
      </c>
      <c r="M1114" t="s">
        <v>290</v>
      </c>
      <c r="N1114" s="159" t="s">
        <v>290</v>
      </c>
      <c r="P1114" s="18" t="s">
        <v>290</v>
      </c>
      <c r="Q1114" s="18" t="s">
        <v>290</v>
      </c>
      <c r="S1114" t="s">
        <v>290</v>
      </c>
      <c r="T1114" t="s">
        <v>290</v>
      </c>
      <c r="V1114" t="s">
        <v>290</v>
      </c>
      <c r="X1114" s="158" t="s">
        <v>6801</v>
      </c>
      <c r="Y1114" s="11">
        <v>42</v>
      </c>
      <c r="Z1114" t="s">
        <v>6422</v>
      </c>
      <c r="AA1114" t="s">
        <v>301</v>
      </c>
      <c r="AB1114" s="21" t="s">
        <v>290</v>
      </c>
      <c r="AC1114" s="11">
        <v>42</v>
      </c>
      <c r="AD1114" s="13">
        <v>41.25</v>
      </c>
      <c r="AE1114" s="11">
        <v>0.375</v>
      </c>
      <c r="AF1114" t="s">
        <v>6422</v>
      </c>
      <c r="AG1114">
        <v>1</v>
      </c>
      <c r="AH1114" s="21" t="s">
        <v>290</v>
      </c>
      <c r="AI1114" s="1" t="s">
        <v>301</v>
      </c>
      <c r="AJ1114" t="s">
        <v>290</v>
      </c>
      <c r="AK1114" s="159" t="s">
        <v>290</v>
      </c>
      <c r="CO1114" t="s">
        <v>4932</v>
      </c>
      <c r="CP1114">
        <v>3.37</v>
      </c>
      <c r="CR1114" t="s">
        <v>6317</v>
      </c>
      <c r="CS1114" s="16" t="s">
        <v>290</v>
      </c>
      <c r="CT1114" s="14">
        <v>900</v>
      </c>
      <c r="CU1114" s="14">
        <v>1.5</v>
      </c>
      <c r="CV1114" s="11">
        <v>9</v>
      </c>
      <c r="CW1114" s="11" t="s">
        <v>6201</v>
      </c>
      <c r="CX1114" s="103">
        <v>1.5</v>
      </c>
      <c r="CY1114" s="11">
        <v>2.75</v>
      </c>
      <c r="CZ1114" s="42">
        <v>0.625</v>
      </c>
      <c r="DA1114" s="107">
        <v>900</v>
      </c>
      <c r="DB1114" s="18">
        <v>7</v>
      </c>
      <c r="DC1114" s="18">
        <v>1.25</v>
      </c>
      <c r="DD1114" s="18">
        <v>2.875</v>
      </c>
      <c r="DE1114" s="11">
        <v>1</v>
      </c>
      <c r="DF1114" s="11">
        <v>4</v>
      </c>
      <c r="DG1114" s="11">
        <v>1.125</v>
      </c>
      <c r="DH1114" s="11">
        <v>4.875</v>
      </c>
      <c r="DI1114" s="42">
        <v>90</v>
      </c>
      <c r="DJ1114" s="11">
        <v>23</v>
      </c>
      <c r="DK1114" s="43" t="s">
        <v>5270</v>
      </c>
      <c r="DL1114" s="90" t="s">
        <v>3796</v>
      </c>
      <c r="DM1114" s="18">
        <v>0</v>
      </c>
      <c r="DN1114" s="18" t="s">
        <v>6202</v>
      </c>
      <c r="DO1114" t="s">
        <v>5075</v>
      </c>
      <c r="DP1114">
        <v>11861940</v>
      </c>
      <c r="DQ1114" t="s">
        <v>6200</v>
      </c>
      <c r="DR1114" s="16" t="s">
        <v>290</v>
      </c>
    </row>
    <row r="1115" spans="1:122" x14ac:dyDescent="0.35">
      <c r="A1115" s="160" t="s">
        <v>1158</v>
      </c>
      <c r="B1115" s="2">
        <v>42</v>
      </c>
      <c r="C1115" s="2" t="s">
        <v>272</v>
      </c>
      <c r="D1115" s="4" t="s">
        <v>301</v>
      </c>
      <c r="E1115" s="22" t="s">
        <v>290</v>
      </c>
      <c r="F1115" s="2">
        <v>42</v>
      </c>
      <c r="G1115" s="5">
        <v>41</v>
      </c>
      <c r="H1115" s="2">
        <v>0.5</v>
      </c>
      <c r="I1115" s="4" t="s">
        <v>272</v>
      </c>
      <c r="J1115" s="2">
        <v>2</v>
      </c>
      <c r="K1115" s="22" t="s">
        <v>290</v>
      </c>
      <c r="L1115" s="6" t="s">
        <v>301</v>
      </c>
      <c r="M1115" s="4" t="s">
        <v>290</v>
      </c>
      <c r="N1115" s="161" t="s">
        <v>290</v>
      </c>
      <c r="P1115" s="18" t="s">
        <v>290</v>
      </c>
      <c r="Q1115" s="18" t="s">
        <v>290</v>
      </c>
      <c r="S1115" t="s">
        <v>290</v>
      </c>
      <c r="T1115" t="s">
        <v>290</v>
      </c>
      <c r="V1115" t="s">
        <v>290</v>
      </c>
      <c r="X1115" s="160" t="s">
        <v>1158</v>
      </c>
      <c r="Y1115" s="2">
        <v>42</v>
      </c>
      <c r="Z1115" s="2" t="s">
        <v>272</v>
      </c>
      <c r="AA1115" s="4" t="s">
        <v>301</v>
      </c>
      <c r="AB1115" s="22" t="s">
        <v>290</v>
      </c>
      <c r="AC1115" s="2">
        <v>42</v>
      </c>
      <c r="AD1115" s="5">
        <v>41</v>
      </c>
      <c r="AE1115" s="2">
        <v>0.5</v>
      </c>
      <c r="AF1115" s="4" t="s">
        <v>272</v>
      </c>
      <c r="AG1115" s="2">
        <v>2</v>
      </c>
      <c r="AH1115" s="22" t="s">
        <v>290</v>
      </c>
      <c r="AI1115" s="6" t="s">
        <v>301</v>
      </c>
      <c r="AJ1115" s="4" t="s">
        <v>290</v>
      </c>
      <c r="AK1115" s="161" t="s">
        <v>290</v>
      </c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51"/>
      <c r="CO1115" t="s">
        <v>4933</v>
      </c>
      <c r="CP1115">
        <v>3.37</v>
      </c>
      <c r="CR1115" t="s">
        <v>6318</v>
      </c>
      <c r="CS1115" s="16" t="s">
        <v>290</v>
      </c>
      <c r="CT1115" s="14">
        <v>900</v>
      </c>
      <c r="CU1115" s="14">
        <v>2</v>
      </c>
      <c r="CV1115" s="11">
        <v>9</v>
      </c>
      <c r="CW1115" s="11" t="s">
        <v>6201</v>
      </c>
      <c r="CX1115" s="103">
        <v>2</v>
      </c>
      <c r="CY1115" s="11">
        <v>4.125</v>
      </c>
      <c r="CZ1115" s="42">
        <v>1.0625</v>
      </c>
      <c r="DA1115" s="107">
        <v>900</v>
      </c>
      <c r="DB1115" s="18">
        <v>8.5</v>
      </c>
      <c r="DC1115" s="18">
        <v>1.5</v>
      </c>
      <c r="DD1115" s="18">
        <v>3.625</v>
      </c>
      <c r="DE1115" s="11">
        <v>0.875</v>
      </c>
      <c r="DF1115" s="11">
        <v>8</v>
      </c>
      <c r="DG1115" s="11">
        <v>1</v>
      </c>
      <c r="DH1115" s="11">
        <v>6.5</v>
      </c>
      <c r="DI1115" s="42">
        <v>45</v>
      </c>
      <c r="DJ1115" s="11">
        <v>44</v>
      </c>
      <c r="DK1115" s="43" t="s">
        <v>5272</v>
      </c>
      <c r="DL1115" s="90" t="s">
        <v>3796</v>
      </c>
      <c r="DM1115" s="18">
        <v>0</v>
      </c>
      <c r="DN1115" s="18" t="s">
        <v>6202</v>
      </c>
      <c r="DO1115" t="s">
        <v>5078</v>
      </c>
      <c r="DP1115">
        <v>1262987</v>
      </c>
      <c r="DQ1115" t="s">
        <v>6200</v>
      </c>
      <c r="DR1115" s="16" t="s">
        <v>290</v>
      </c>
    </row>
    <row r="1116" spans="1:122" x14ac:dyDescent="0.35">
      <c r="A1116" s="158" t="s">
        <v>1159</v>
      </c>
      <c r="B1116" s="11">
        <v>48.000000000000007</v>
      </c>
      <c r="C1116">
        <v>30</v>
      </c>
      <c r="D1116" t="s">
        <v>301</v>
      </c>
      <c r="E1116" s="21" t="s">
        <v>290</v>
      </c>
      <c r="F1116" s="11">
        <v>48.000000000000007</v>
      </c>
      <c r="G1116" s="13">
        <v>47.250000000000007</v>
      </c>
      <c r="H1116" s="11">
        <v>0.375</v>
      </c>
      <c r="I1116" t="s">
        <v>290</v>
      </c>
      <c r="J1116">
        <v>30</v>
      </c>
      <c r="K1116" s="21" t="s">
        <v>290</v>
      </c>
      <c r="L1116" s="1" t="s">
        <v>301</v>
      </c>
      <c r="M1116" t="s">
        <v>290</v>
      </c>
      <c r="N1116" s="159" t="s">
        <v>290</v>
      </c>
      <c r="P1116" s="18" t="s">
        <v>290</v>
      </c>
      <c r="Q1116" s="18" t="s">
        <v>290</v>
      </c>
      <c r="S1116" t="s">
        <v>290</v>
      </c>
      <c r="T1116" t="s">
        <v>290</v>
      </c>
      <c r="V1116" t="s">
        <v>290</v>
      </c>
      <c r="X1116" s="158" t="s">
        <v>1159</v>
      </c>
      <c r="Y1116" s="11">
        <v>48.000000000000007</v>
      </c>
      <c r="Z1116">
        <v>30</v>
      </c>
      <c r="AA1116" t="s">
        <v>301</v>
      </c>
      <c r="AB1116" s="21" t="s">
        <v>290</v>
      </c>
      <c r="AC1116" s="11">
        <v>48.000000000000007</v>
      </c>
      <c r="AD1116" s="13">
        <v>47.250000000000007</v>
      </c>
      <c r="AE1116" s="11">
        <v>0.375</v>
      </c>
      <c r="AF1116" t="s">
        <v>290</v>
      </c>
      <c r="AG1116">
        <v>30</v>
      </c>
      <c r="AH1116" s="21" t="s">
        <v>290</v>
      </c>
      <c r="AI1116" s="1" t="s">
        <v>301</v>
      </c>
      <c r="AJ1116" t="s">
        <v>290</v>
      </c>
      <c r="AK1116" s="159" t="s">
        <v>290</v>
      </c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51"/>
      <c r="CC1116" s="4"/>
      <c r="CD1116" s="51"/>
      <c r="CE1116" s="51"/>
      <c r="CF1116" s="51"/>
      <c r="CG1116" s="51"/>
      <c r="CH1116" s="51"/>
      <c r="CI1116" s="51"/>
      <c r="CJ1116" s="51"/>
      <c r="CK1116" s="51"/>
      <c r="CO1116" t="s">
        <v>4934</v>
      </c>
      <c r="CP1116">
        <v>3.75</v>
      </c>
      <c r="CR1116" t="s">
        <v>6319</v>
      </c>
      <c r="CS1116" s="16" t="s">
        <v>290</v>
      </c>
      <c r="CT1116" s="14">
        <v>900</v>
      </c>
      <c r="CU1116" s="14">
        <v>2.5</v>
      </c>
      <c r="CV1116" s="11">
        <v>12</v>
      </c>
      <c r="CW1116" s="11" t="s">
        <v>6201</v>
      </c>
      <c r="CX1116" s="103">
        <v>2.5</v>
      </c>
      <c r="CY1116" s="11">
        <v>4.875</v>
      </c>
      <c r="CZ1116" s="42">
        <v>1.1875</v>
      </c>
      <c r="DA1116" s="107">
        <v>900</v>
      </c>
      <c r="DB1116" s="18">
        <v>9.625</v>
      </c>
      <c r="DC1116" s="18">
        <v>1.625</v>
      </c>
      <c r="DD1116" s="18">
        <v>4.125</v>
      </c>
      <c r="DE1116" s="11">
        <v>1</v>
      </c>
      <c r="DF1116" s="11">
        <v>8</v>
      </c>
      <c r="DG1116" s="11">
        <v>1.125</v>
      </c>
      <c r="DH1116" s="11">
        <v>7.5</v>
      </c>
      <c r="DI1116" s="42">
        <v>45</v>
      </c>
      <c r="DJ1116" s="11">
        <v>72</v>
      </c>
      <c r="DK1116" s="43" t="s">
        <v>5274</v>
      </c>
      <c r="DL1116" s="90" t="s">
        <v>3796</v>
      </c>
      <c r="DM1116" s="18">
        <v>0</v>
      </c>
      <c r="DN1116" s="18" t="s">
        <v>6202</v>
      </c>
      <c r="DO1116" t="s">
        <v>5081</v>
      </c>
      <c r="DP1116">
        <v>7448044</v>
      </c>
      <c r="DQ1116" t="s">
        <v>6200</v>
      </c>
      <c r="DR1116" s="16" t="s">
        <v>290</v>
      </c>
    </row>
    <row r="1117" spans="1:122" x14ac:dyDescent="0.35">
      <c r="A1117" s="158" t="s">
        <v>1160</v>
      </c>
      <c r="B1117" s="11">
        <v>48.000000000000007</v>
      </c>
      <c r="C1117">
        <v>60</v>
      </c>
      <c r="D1117" t="s">
        <v>301</v>
      </c>
      <c r="E1117" s="21" t="s">
        <v>290</v>
      </c>
      <c r="F1117" s="11">
        <v>48.000000000000007</v>
      </c>
      <c r="G1117" s="13">
        <v>47.000000000000007</v>
      </c>
      <c r="H1117" s="11">
        <v>0.5</v>
      </c>
      <c r="I1117" t="s">
        <v>290</v>
      </c>
      <c r="J1117">
        <v>60</v>
      </c>
      <c r="K1117" s="21" t="s">
        <v>290</v>
      </c>
      <c r="L1117" s="1" t="s">
        <v>301</v>
      </c>
      <c r="M1117" t="s">
        <v>290</v>
      </c>
      <c r="N1117" s="159" t="s">
        <v>290</v>
      </c>
      <c r="P1117" s="18" t="s">
        <v>290</v>
      </c>
      <c r="Q1117" s="18" t="s">
        <v>290</v>
      </c>
      <c r="S1117" t="s">
        <v>290</v>
      </c>
      <c r="T1117" t="s">
        <v>290</v>
      </c>
      <c r="V1117" t="s">
        <v>290</v>
      </c>
      <c r="X1117" s="158" t="s">
        <v>1160</v>
      </c>
      <c r="Y1117" s="11">
        <v>48.000000000000007</v>
      </c>
      <c r="Z1117">
        <v>60</v>
      </c>
      <c r="AA1117" t="s">
        <v>301</v>
      </c>
      <c r="AB1117" s="21" t="s">
        <v>290</v>
      </c>
      <c r="AC1117" s="11">
        <v>48.000000000000007</v>
      </c>
      <c r="AD1117" s="13">
        <v>47.000000000000007</v>
      </c>
      <c r="AE1117" s="11">
        <v>0.5</v>
      </c>
      <c r="AF1117" t="s">
        <v>290</v>
      </c>
      <c r="AG1117">
        <v>60</v>
      </c>
      <c r="AH1117" s="21" t="s">
        <v>290</v>
      </c>
      <c r="AI1117" s="1" t="s">
        <v>301</v>
      </c>
      <c r="AJ1117" t="s">
        <v>290</v>
      </c>
      <c r="AK1117" s="159" t="s">
        <v>290</v>
      </c>
      <c r="CC1117" s="4"/>
      <c r="CD1117" s="51"/>
      <c r="CE1117" s="51"/>
      <c r="CF1117" s="51"/>
      <c r="CG1117" s="51"/>
      <c r="CH1117" s="51"/>
      <c r="CI1117" s="51"/>
      <c r="CJ1117" s="51"/>
      <c r="CK1117" s="51"/>
      <c r="CO1117" t="s">
        <v>4935</v>
      </c>
      <c r="CP1117">
        <v>3.75</v>
      </c>
      <c r="CR1117" t="s">
        <v>6320</v>
      </c>
      <c r="CS1117" s="16" t="s">
        <v>290</v>
      </c>
      <c r="CT1117" s="14">
        <v>900</v>
      </c>
      <c r="CU1117" s="14">
        <v>3</v>
      </c>
      <c r="CV1117" s="11">
        <v>12</v>
      </c>
      <c r="CW1117" s="11" t="s">
        <v>6201</v>
      </c>
      <c r="CX1117" s="103">
        <v>3</v>
      </c>
      <c r="CY1117" s="11">
        <v>5</v>
      </c>
      <c r="CZ1117" s="42">
        <v>1</v>
      </c>
      <c r="DA1117" s="107">
        <v>900</v>
      </c>
      <c r="DB1117" s="18">
        <v>9.5</v>
      </c>
      <c r="DC1117" s="14">
        <v>1.5</v>
      </c>
      <c r="DD1117" s="18">
        <v>5</v>
      </c>
      <c r="DE1117" s="11">
        <v>0.875</v>
      </c>
      <c r="DF1117" s="11">
        <v>8</v>
      </c>
      <c r="DG1117" s="11">
        <v>1</v>
      </c>
      <c r="DH1117" s="11">
        <v>7.5</v>
      </c>
      <c r="DI1117" s="42">
        <v>45</v>
      </c>
      <c r="DJ1117" s="11">
        <v>65</v>
      </c>
      <c r="DK1117" s="43" t="s">
        <v>5276</v>
      </c>
      <c r="DL1117" s="90" t="s">
        <v>3796</v>
      </c>
      <c r="DM1117" s="18">
        <v>0</v>
      </c>
      <c r="DN1117" s="18" t="s">
        <v>6202</v>
      </c>
      <c r="DO1117" t="s">
        <v>5084</v>
      </c>
      <c r="DP1117">
        <v>16777215</v>
      </c>
      <c r="DQ1117" t="s">
        <v>6200</v>
      </c>
      <c r="DR1117" s="16" t="s">
        <v>290</v>
      </c>
    </row>
    <row r="1118" spans="1:122" x14ac:dyDescent="0.35">
      <c r="A1118" s="158" t="s">
        <v>6802</v>
      </c>
      <c r="B1118" s="11">
        <v>48</v>
      </c>
      <c r="C1118" t="s">
        <v>6422</v>
      </c>
      <c r="D1118" t="s">
        <v>301</v>
      </c>
      <c r="E1118" s="21" t="s">
        <v>290</v>
      </c>
      <c r="F1118" s="11">
        <v>48</v>
      </c>
      <c r="G1118" s="13">
        <v>47.25</v>
      </c>
      <c r="H1118" s="11">
        <v>0.375</v>
      </c>
      <c r="I1118" t="s">
        <v>6422</v>
      </c>
      <c r="J1118">
        <v>1</v>
      </c>
      <c r="K1118" s="21" t="s">
        <v>290</v>
      </c>
      <c r="L1118" s="1" t="s">
        <v>301</v>
      </c>
      <c r="M1118" t="s">
        <v>290</v>
      </c>
      <c r="N1118" s="159" t="s">
        <v>290</v>
      </c>
      <c r="P1118" s="18" t="s">
        <v>290</v>
      </c>
      <c r="Q1118" s="18" t="s">
        <v>290</v>
      </c>
      <c r="S1118" t="s">
        <v>290</v>
      </c>
      <c r="T1118" t="s">
        <v>290</v>
      </c>
      <c r="V1118" t="s">
        <v>290</v>
      </c>
      <c r="X1118" s="158" t="s">
        <v>6802</v>
      </c>
      <c r="Y1118" s="11">
        <v>48</v>
      </c>
      <c r="Z1118" t="s">
        <v>6422</v>
      </c>
      <c r="AA1118" t="s">
        <v>301</v>
      </c>
      <c r="AB1118" s="21" t="s">
        <v>290</v>
      </c>
      <c r="AC1118" s="11">
        <v>48</v>
      </c>
      <c r="AD1118" s="13">
        <v>47.25</v>
      </c>
      <c r="AE1118" s="11">
        <v>0.375</v>
      </c>
      <c r="AF1118" t="s">
        <v>6422</v>
      </c>
      <c r="AG1118">
        <v>1</v>
      </c>
      <c r="AH1118" s="21" t="s">
        <v>290</v>
      </c>
      <c r="AI1118" s="1" t="s">
        <v>301</v>
      </c>
      <c r="AJ1118" t="s">
        <v>290</v>
      </c>
      <c r="AK1118" s="159" t="s">
        <v>290</v>
      </c>
      <c r="CO1118" t="s">
        <v>4936</v>
      </c>
      <c r="CP1118">
        <v>3.75</v>
      </c>
      <c r="CR1118" t="s">
        <v>6321</v>
      </c>
      <c r="CS1118" s="16" t="s">
        <v>290</v>
      </c>
      <c r="CT1118" s="14">
        <v>900</v>
      </c>
      <c r="CU1118" s="14">
        <v>4</v>
      </c>
      <c r="CV1118" s="11">
        <v>12</v>
      </c>
      <c r="CW1118" s="11" t="s">
        <v>6201</v>
      </c>
      <c r="CX1118" s="103">
        <v>4</v>
      </c>
      <c r="CY1118" s="11">
        <v>6.25</v>
      </c>
      <c r="CZ1118" s="42">
        <v>1.125</v>
      </c>
      <c r="DA1118" s="107">
        <v>900</v>
      </c>
      <c r="DB1118" s="18">
        <v>11.5</v>
      </c>
      <c r="DC1118" s="18">
        <v>1.75</v>
      </c>
      <c r="DD1118" s="18">
        <v>6.1875</v>
      </c>
      <c r="DE1118" s="11">
        <v>1.125</v>
      </c>
      <c r="DF1118" s="11">
        <v>8</v>
      </c>
      <c r="DG1118" s="11">
        <v>1.25</v>
      </c>
      <c r="DH1118" s="11">
        <v>9.25</v>
      </c>
      <c r="DI1118" s="42">
        <v>45</v>
      </c>
      <c r="DJ1118" s="11">
        <v>98</v>
      </c>
      <c r="DK1118" s="43" t="s">
        <v>5278</v>
      </c>
      <c r="DL1118" s="90" t="s">
        <v>3796</v>
      </c>
      <c r="DM1118" s="18">
        <v>0</v>
      </c>
      <c r="DN1118" s="18" t="s">
        <v>6202</v>
      </c>
      <c r="DO1118" t="s">
        <v>5090</v>
      </c>
      <c r="DP1118">
        <v>255</v>
      </c>
      <c r="DQ1118" t="s">
        <v>6200</v>
      </c>
      <c r="DR1118" s="16" t="s">
        <v>290</v>
      </c>
    </row>
    <row r="1119" spans="1:122" x14ac:dyDescent="0.35">
      <c r="A1119" s="160" t="s">
        <v>1161</v>
      </c>
      <c r="B1119" s="2">
        <v>48.000000000000007</v>
      </c>
      <c r="C1119" s="2" t="s">
        <v>272</v>
      </c>
      <c r="D1119" s="4" t="s">
        <v>301</v>
      </c>
      <c r="E1119" s="22" t="s">
        <v>290</v>
      </c>
      <c r="F1119" s="2">
        <v>48.000000000000007</v>
      </c>
      <c r="G1119" s="5">
        <v>47.000000000000007</v>
      </c>
      <c r="H1119" s="2">
        <v>0.5</v>
      </c>
      <c r="I1119" s="4" t="s">
        <v>272</v>
      </c>
      <c r="J1119" s="2">
        <v>2</v>
      </c>
      <c r="K1119" s="22" t="s">
        <v>290</v>
      </c>
      <c r="L1119" s="4" t="s">
        <v>301</v>
      </c>
      <c r="M1119" s="4" t="s">
        <v>290</v>
      </c>
      <c r="N1119" s="161" t="s">
        <v>290</v>
      </c>
      <c r="P1119" s="18" t="s">
        <v>290</v>
      </c>
      <c r="Q1119" s="18" t="s">
        <v>290</v>
      </c>
      <c r="S1119" t="s">
        <v>290</v>
      </c>
      <c r="T1119" t="s">
        <v>290</v>
      </c>
      <c r="V1119" t="s">
        <v>290</v>
      </c>
      <c r="X1119" s="160" t="s">
        <v>1161</v>
      </c>
      <c r="Y1119" s="2">
        <v>48.000000000000007</v>
      </c>
      <c r="Z1119" s="2" t="s">
        <v>272</v>
      </c>
      <c r="AA1119" s="4" t="s">
        <v>301</v>
      </c>
      <c r="AB1119" s="22" t="s">
        <v>290</v>
      </c>
      <c r="AC1119" s="2">
        <v>48.000000000000007</v>
      </c>
      <c r="AD1119" s="5">
        <v>47.000000000000007</v>
      </c>
      <c r="AE1119" s="2">
        <v>0.5</v>
      </c>
      <c r="AF1119" s="4" t="s">
        <v>272</v>
      </c>
      <c r="AG1119" s="2">
        <v>2</v>
      </c>
      <c r="AH1119" s="22" t="s">
        <v>290</v>
      </c>
      <c r="AI1119" s="6" t="s">
        <v>301</v>
      </c>
      <c r="AJ1119" s="4" t="s">
        <v>290</v>
      </c>
      <c r="AK1119" s="161" t="s">
        <v>290</v>
      </c>
      <c r="CO1119" t="s">
        <v>4937</v>
      </c>
      <c r="CP1119">
        <v>3.75</v>
      </c>
      <c r="CR1119" t="s">
        <v>6322</v>
      </c>
      <c r="CS1119" s="16" t="s">
        <v>290</v>
      </c>
      <c r="CT1119" s="14">
        <v>900</v>
      </c>
      <c r="CU1119" s="14">
        <v>5</v>
      </c>
      <c r="CV1119" s="11">
        <v>12</v>
      </c>
      <c r="CW1119" s="11" t="s">
        <v>6201</v>
      </c>
      <c r="CX1119" s="103">
        <v>5</v>
      </c>
      <c r="CY1119" s="11">
        <v>7.5</v>
      </c>
      <c r="CZ1119" s="42">
        <v>1.25</v>
      </c>
      <c r="DA1119" s="107">
        <v>900</v>
      </c>
      <c r="DB1119" s="18">
        <v>13.75</v>
      </c>
      <c r="DC1119" s="18">
        <v>2</v>
      </c>
      <c r="DD1119" s="18">
        <v>7.3125</v>
      </c>
      <c r="DE1119" s="11">
        <v>1.25</v>
      </c>
      <c r="DF1119" s="11">
        <v>8</v>
      </c>
      <c r="DG1119" s="11">
        <v>1.375</v>
      </c>
      <c r="DH1119" s="11">
        <v>11</v>
      </c>
      <c r="DI1119" s="42">
        <v>45</v>
      </c>
      <c r="DJ1119" s="11">
        <v>143</v>
      </c>
      <c r="DK1119" s="43" t="s">
        <v>5280</v>
      </c>
      <c r="DL1119" s="90" t="s">
        <v>3796</v>
      </c>
      <c r="DM1119" s="18">
        <v>0</v>
      </c>
      <c r="DN1119" s="18" t="s">
        <v>6202</v>
      </c>
      <c r="DO1119" t="s">
        <v>5093</v>
      </c>
      <c r="DP1119">
        <v>33023</v>
      </c>
      <c r="DQ1119" t="s">
        <v>6200</v>
      </c>
      <c r="DR1119" s="16" t="s">
        <v>290</v>
      </c>
    </row>
    <row r="1120" spans="1:122" x14ac:dyDescent="0.35">
      <c r="A1120" s="153" t="s">
        <v>302</v>
      </c>
      <c r="B1120" s="9">
        <v>0.125</v>
      </c>
      <c r="C1120" s="9">
        <v>5</v>
      </c>
      <c r="D1120" s="7" t="s">
        <v>302</v>
      </c>
      <c r="E1120" s="166" t="s">
        <v>6405</v>
      </c>
      <c r="F1120" s="9">
        <v>0.40500000000000003</v>
      </c>
      <c r="G1120" s="9">
        <v>0.33500000000000002</v>
      </c>
      <c r="H1120" s="9">
        <v>3.5000000000000003E-2</v>
      </c>
      <c r="I1120" s="9" t="s">
        <v>290</v>
      </c>
      <c r="J1120" s="9">
        <v>5</v>
      </c>
      <c r="K1120" s="166" t="s">
        <v>290</v>
      </c>
      <c r="L1120" s="154" t="s">
        <v>290</v>
      </c>
      <c r="M1120" s="10" t="s">
        <v>290</v>
      </c>
      <c r="N1120" s="155" t="s">
        <v>290</v>
      </c>
      <c r="P1120" s="18" t="s">
        <v>290</v>
      </c>
      <c r="Q1120" s="18" t="s">
        <v>290</v>
      </c>
      <c r="S1120" t="s">
        <v>290</v>
      </c>
      <c r="T1120" t="s">
        <v>290</v>
      </c>
      <c r="V1120" t="s">
        <v>290</v>
      </c>
      <c r="X1120" s="153" t="s">
        <v>302</v>
      </c>
      <c r="Y1120" s="9">
        <v>0.125</v>
      </c>
      <c r="Z1120" s="9">
        <v>5</v>
      </c>
      <c r="AA1120" s="7" t="s">
        <v>302</v>
      </c>
      <c r="AB1120" s="166" t="s">
        <v>290</v>
      </c>
      <c r="AC1120" s="9">
        <v>0.40500000000000003</v>
      </c>
      <c r="AD1120" s="9">
        <v>0.33500000000000002</v>
      </c>
      <c r="AE1120" s="9">
        <v>3.5000000000000003E-2</v>
      </c>
      <c r="AF1120" s="9" t="s">
        <v>290</v>
      </c>
      <c r="AG1120" s="9">
        <v>5</v>
      </c>
      <c r="AH1120" s="166" t="s">
        <v>290</v>
      </c>
      <c r="AI1120" s="154" t="s">
        <v>290</v>
      </c>
      <c r="AJ1120" s="10" t="s">
        <v>290</v>
      </c>
      <c r="AK1120" s="155" t="s">
        <v>290</v>
      </c>
      <c r="CO1120" t="s">
        <v>4938</v>
      </c>
      <c r="CP1120">
        <v>3.75</v>
      </c>
      <c r="CR1120" t="s">
        <v>6323</v>
      </c>
      <c r="CS1120" s="16" t="s">
        <v>204</v>
      </c>
      <c r="CT1120" s="14">
        <v>900</v>
      </c>
      <c r="CU1120" s="14">
        <v>6</v>
      </c>
      <c r="CV1120" s="11">
        <v>12</v>
      </c>
      <c r="CW1120" s="11" t="s">
        <v>6201</v>
      </c>
      <c r="CX1120" s="103">
        <v>6</v>
      </c>
      <c r="CY1120" s="11">
        <v>9.25</v>
      </c>
      <c r="CZ1120" s="42">
        <v>1.625</v>
      </c>
      <c r="DA1120" s="107">
        <v>900</v>
      </c>
      <c r="DB1120" s="18">
        <v>15</v>
      </c>
      <c r="DC1120" s="18">
        <v>2.1875</v>
      </c>
      <c r="DD1120" s="18">
        <v>8.5</v>
      </c>
      <c r="DE1120" s="11">
        <v>1.125</v>
      </c>
      <c r="DF1120" s="11">
        <v>12</v>
      </c>
      <c r="DG1120" s="11">
        <v>1.25</v>
      </c>
      <c r="DH1120" s="11">
        <v>12.5</v>
      </c>
      <c r="DI1120" s="42">
        <v>30</v>
      </c>
      <c r="DJ1120" s="11">
        <v>199</v>
      </c>
      <c r="DK1120" s="43" t="s">
        <v>5282</v>
      </c>
      <c r="DL1120" s="90" t="s">
        <v>3796</v>
      </c>
      <c r="DM1120" s="18">
        <v>0</v>
      </c>
      <c r="DN1120" s="18" t="s">
        <v>6202</v>
      </c>
      <c r="DO1120" t="s">
        <v>5078</v>
      </c>
      <c r="DP1120">
        <v>1262987</v>
      </c>
      <c r="DQ1120" t="s">
        <v>6200</v>
      </c>
      <c r="DR1120" s="16" t="s">
        <v>290</v>
      </c>
    </row>
    <row r="1121" spans="1:122" x14ac:dyDescent="0.35">
      <c r="A1121" s="156" t="s">
        <v>1162</v>
      </c>
      <c r="B1121" s="11">
        <v>0.125</v>
      </c>
      <c r="C1121" s="11">
        <v>5</v>
      </c>
      <c r="D1121" t="s">
        <v>302</v>
      </c>
      <c r="E1121" s="21" t="s">
        <v>290</v>
      </c>
      <c r="F1121" s="11">
        <v>0.40500000000000003</v>
      </c>
      <c r="G1121" s="12">
        <v>0.33500000000000002</v>
      </c>
      <c r="H1121" s="11">
        <v>3.5000000000000003E-2</v>
      </c>
      <c r="I1121" s="11" t="s">
        <v>290</v>
      </c>
      <c r="J1121" s="11">
        <v>5</v>
      </c>
      <c r="K1121" s="21" t="s">
        <v>290</v>
      </c>
      <c r="L1121" s="11" t="s">
        <v>302</v>
      </c>
      <c r="M1121" s="11" t="s">
        <v>290</v>
      </c>
      <c r="N1121" s="157" t="s">
        <v>290</v>
      </c>
      <c r="P1121"/>
      <c r="Q1121"/>
      <c r="R1121"/>
      <c r="X1121" s="158" t="s">
        <v>1162</v>
      </c>
      <c r="Y1121" s="11">
        <v>0.125</v>
      </c>
      <c r="Z1121" s="11">
        <v>5</v>
      </c>
      <c r="AA1121" t="s">
        <v>302</v>
      </c>
      <c r="AB1121" s="21" t="s">
        <v>290</v>
      </c>
      <c r="AC1121" s="11">
        <v>0.40500000000000003</v>
      </c>
      <c r="AD1121" s="12">
        <v>0.33500000000000002</v>
      </c>
      <c r="AE1121" s="11">
        <v>3.5000000000000003E-2</v>
      </c>
      <c r="AF1121" s="11" t="s">
        <v>290</v>
      </c>
      <c r="AG1121" s="11">
        <v>5</v>
      </c>
      <c r="AH1121" s="21" t="s">
        <v>290</v>
      </c>
      <c r="AI1121" s="11" t="s">
        <v>302</v>
      </c>
      <c r="AJ1121" s="11" t="s">
        <v>290</v>
      </c>
      <c r="AK1121" s="157" t="s">
        <v>290</v>
      </c>
      <c r="CO1121" t="s">
        <v>4939</v>
      </c>
      <c r="CP1121">
        <v>3.75</v>
      </c>
      <c r="CR1121" t="s">
        <v>6324</v>
      </c>
      <c r="CS1121" s="16" t="s">
        <v>214</v>
      </c>
      <c r="CT1121" s="14">
        <v>900</v>
      </c>
      <c r="CU1121" s="14">
        <v>8</v>
      </c>
      <c r="CV1121" s="11">
        <v>12</v>
      </c>
      <c r="CW1121" s="11" t="s">
        <v>6201</v>
      </c>
      <c r="CX1121" s="103">
        <v>8</v>
      </c>
      <c r="CY1121" s="11">
        <v>11.75</v>
      </c>
      <c r="CZ1121" s="42">
        <v>1.875</v>
      </c>
      <c r="DA1121" s="107">
        <v>900</v>
      </c>
      <c r="DB1121" s="18">
        <v>18.5</v>
      </c>
      <c r="DC1121" s="18">
        <v>2.5</v>
      </c>
      <c r="DD1121" s="18">
        <v>10.625</v>
      </c>
      <c r="DE1121" s="11">
        <v>1.375</v>
      </c>
      <c r="DF1121" s="11">
        <v>12</v>
      </c>
      <c r="DG1121" s="11">
        <v>1.5</v>
      </c>
      <c r="DH1121" s="11">
        <v>15.5</v>
      </c>
      <c r="DI1121" s="42">
        <v>30</v>
      </c>
      <c r="DJ1121" s="11">
        <v>310</v>
      </c>
      <c r="DK1121" s="43" t="s">
        <v>5284</v>
      </c>
      <c r="DL1121" s="90" t="s">
        <v>3796</v>
      </c>
      <c r="DM1121" s="18">
        <v>0</v>
      </c>
      <c r="DN1121" s="18" t="s">
        <v>6202</v>
      </c>
      <c r="DO1121" t="s">
        <v>5098</v>
      </c>
      <c r="DP1121">
        <v>65535</v>
      </c>
      <c r="DQ1121" t="s">
        <v>6200</v>
      </c>
      <c r="DR1121" s="16" t="s">
        <v>290</v>
      </c>
    </row>
    <row r="1122" spans="1:122" x14ac:dyDescent="0.35">
      <c r="A1122" s="156" t="s">
        <v>1163</v>
      </c>
      <c r="B1122">
        <v>0.125</v>
      </c>
      <c r="C1122">
        <v>10</v>
      </c>
      <c r="D1122" t="s">
        <v>302</v>
      </c>
      <c r="E1122" s="21" t="s">
        <v>290</v>
      </c>
      <c r="F1122">
        <v>0.40500000000000003</v>
      </c>
      <c r="G1122" s="12">
        <v>0.30700000000000005</v>
      </c>
      <c r="H1122">
        <v>4.9000000000000002E-2</v>
      </c>
      <c r="I1122" t="s">
        <v>290</v>
      </c>
      <c r="J1122">
        <v>10</v>
      </c>
      <c r="K1122" s="21" t="s">
        <v>290</v>
      </c>
      <c r="L1122" s="11" t="s">
        <v>302</v>
      </c>
      <c r="M1122" s="11" t="s">
        <v>290</v>
      </c>
      <c r="N1122" s="157" t="s">
        <v>290</v>
      </c>
      <c r="P1122"/>
      <c r="Q1122"/>
      <c r="R1122"/>
      <c r="X1122" s="158" t="s">
        <v>1163</v>
      </c>
      <c r="Y1122">
        <v>0.125</v>
      </c>
      <c r="Z1122">
        <v>10</v>
      </c>
      <c r="AA1122" t="s">
        <v>302</v>
      </c>
      <c r="AB1122" s="21" t="s">
        <v>290</v>
      </c>
      <c r="AC1122">
        <v>0.40500000000000003</v>
      </c>
      <c r="AD1122" s="12">
        <v>0.30700000000000005</v>
      </c>
      <c r="AE1122">
        <v>4.9000000000000002E-2</v>
      </c>
      <c r="AF1122" t="s">
        <v>290</v>
      </c>
      <c r="AG1122">
        <v>10</v>
      </c>
      <c r="AH1122" s="21" t="s">
        <v>290</v>
      </c>
      <c r="AI1122" s="11" t="s">
        <v>302</v>
      </c>
      <c r="AJ1122" s="11" t="s">
        <v>290</v>
      </c>
      <c r="AK1122" s="157" t="s">
        <v>290</v>
      </c>
      <c r="CO1122" t="s">
        <v>4940</v>
      </c>
      <c r="CP1122">
        <v>3.75</v>
      </c>
      <c r="CR1122" t="s">
        <v>6325</v>
      </c>
      <c r="CS1122" s="16" t="s">
        <v>290</v>
      </c>
      <c r="CT1122" s="14">
        <v>900</v>
      </c>
      <c r="CU1122" s="14">
        <v>10</v>
      </c>
      <c r="CV1122" s="11">
        <v>16</v>
      </c>
      <c r="CW1122" s="11" t="s">
        <v>6201</v>
      </c>
      <c r="CX1122" s="103">
        <v>10</v>
      </c>
      <c r="CY1122" s="11">
        <v>14.5</v>
      </c>
      <c r="CZ1122" s="42">
        <v>2.25</v>
      </c>
      <c r="DA1122" s="107">
        <v>900</v>
      </c>
      <c r="DB1122" s="18">
        <v>21.5</v>
      </c>
      <c r="DC1122" s="18">
        <v>2.75</v>
      </c>
      <c r="DD1122" s="18">
        <v>12.75</v>
      </c>
      <c r="DE1122" s="11">
        <v>1.375</v>
      </c>
      <c r="DF1122" s="11">
        <v>16</v>
      </c>
      <c r="DG1122" s="11">
        <v>1.5</v>
      </c>
      <c r="DH1122" s="11">
        <v>18.5</v>
      </c>
      <c r="DI1122" s="42">
        <v>22.5</v>
      </c>
      <c r="DJ1122" s="11">
        <v>385</v>
      </c>
      <c r="DK1122" s="43" t="s">
        <v>5286</v>
      </c>
      <c r="DL1122" s="90" t="s">
        <v>3796</v>
      </c>
      <c r="DM1122" s="18">
        <v>0</v>
      </c>
      <c r="DN1122" s="18" t="s">
        <v>6202</v>
      </c>
      <c r="DO1122" t="s">
        <v>5069</v>
      </c>
      <c r="DP1122">
        <v>65280</v>
      </c>
      <c r="DQ1122" t="s">
        <v>6200</v>
      </c>
      <c r="DR1122" s="16" t="s">
        <v>290</v>
      </c>
    </row>
    <row r="1123" spans="1:122" x14ac:dyDescent="0.35">
      <c r="A1123" s="158" t="s">
        <v>1164</v>
      </c>
      <c r="B1123">
        <v>0.125</v>
      </c>
      <c r="C1123">
        <v>40</v>
      </c>
      <c r="D1123" t="s">
        <v>302</v>
      </c>
      <c r="E1123" s="21" t="s">
        <v>290</v>
      </c>
      <c r="F1123">
        <v>0.40500000000000003</v>
      </c>
      <c r="G1123" s="12">
        <v>0.26900000000000002</v>
      </c>
      <c r="H1123">
        <v>6.8000000000000005E-2</v>
      </c>
      <c r="I1123" t="s">
        <v>290</v>
      </c>
      <c r="J1123">
        <v>40</v>
      </c>
      <c r="K1123" s="21" t="s">
        <v>290</v>
      </c>
      <c r="L1123" s="1" t="s">
        <v>302</v>
      </c>
      <c r="M1123" s="11" t="s">
        <v>290</v>
      </c>
      <c r="N1123" s="157" t="s">
        <v>290</v>
      </c>
      <c r="P1123"/>
      <c r="Q1123"/>
      <c r="R1123"/>
      <c r="X1123" s="158" t="s">
        <v>1164</v>
      </c>
      <c r="Y1123">
        <v>0.125</v>
      </c>
      <c r="Z1123">
        <v>40</v>
      </c>
      <c r="AA1123" t="s">
        <v>302</v>
      </c>
      <c r="AB1123" s="21" t="s">
        <v>290</v>
      </c>
      <c r="AC1123">
        <v>0.40500000000000003</v>
      </c>
      <c r="AD1123" s="12">
        <v>0.26900000000000002</v>
      </c>
      <c r="AE1123">
        <v>6.8000000000000005E-2</v>
      </c>
      <c r="AF1123" t="s">
        <v>290</v>
      </c>
      <c r="AG1123">
        <v>40</v>
      </c>
      <c r="AH1123" s="21" t="s">
        <v>290</v>
      </c>
      <c r="AI1123" s="1" t="s">
        <v>302</v>
      </c>
      <c r="AJ1123" s="11" t="s">
        <v>290</v>
      </c>
      <c r="AK1123" s="157" t="s">
        <v>290</v>
      </c>
      <c r="CO1123" t="s">
        <v>4941</v>
      </c>
      <c r="CP1123">
        <v>4</v>
      </c>
      <c r="CR1123" t="s">
        <v>6326</v>
      </c>
      <c r="CS1123" s="16" t="s">
        <v>290</v>
      </c>
      <c r="CT1123" s="14">
        <v>900</v>
      </c>
      <c r="CU1123" s="14">
        <v>12</v>
      </c>
      <c r="CV1123" s="11">
        <v>16</v>
      </c>
      <c r="CW1123" s="11" t="s">
        <v>6201</v>
      </c>
      <c r="CX1123" s="103">
        <v>12</v>
      </c>
      <c r="CY1123" s="11">
        <v>16.5</v>
      </c>
      <c r="CZ1123" s="42">
        <v>2.25</v>
      </c>
      <c r="DA1123" s="107">
        <v>900</v>
      </c>
      <c r="DB1123" s="18">
        <v>24</v>
      </c>
      <c r="DC1123" s="18">
        <v>3.125</v>
      </c>
      <c r="DD1123" s="18">
        <v>15</v>
      </c>
      <c r="DE1123" s="11">
        <v>1.375</v>
      </c>
      <c r="DF1123" s="11">
        <v>20</v>
      </c>
      <c r="DG1123" s="11">
        <v>1.5</v>
      </c>
      <c r="DH1123" s="11">
        <v>21</v>
      </c>
      <c r="DI1123" s="42">
        <v>18</v>
      </c>
      <c r="DJ1123" s="11">
        <v>667</v>
      </c>
      <c r="DK1123" s="43" t="s">
        <v>5288</v>
      </c>
      <c r="DL1123" s="90" t="s">
        <v>3796</v>
      </c>
      <c r="DM1123" s="18">
        <v>0</v>
      </c>
      <c r="DN1123" s="18" t="s">
        <v>6202</v>
      </c>
      <c r="DO1123" t="s">
        <v>5072</v>
      </c>
      <c r="DP1123">
        <v>12800</v>
      </c>
      <c r="DQ1123" t="s">
        <v>6200</v>
      </c>
      <c r="DR1123" s="16" t="s">
        <v>290</v>
      </c>
    </row>
    <row r="1124" spans="1:122" x14ac:dyDescent="0.35">
      <c r="A1124" s="158" t="s">
        <v>6803</v>
      </c>
      <c r="B1124">
        <v>0.125</v>
      </c>
      <c r="C1124" t="s">
        <v>6422</v>
      </c>
      <c r="D1124" t="s">
        <v>302</v>
      </c>
      <c r="E1124" s="21" t="s">
        <v>290</v>
      </c>
      <c r="F1124">
        <v>0.40500000000000003</v>
      </c>
      <c r="G1124" s="12">
        <v>0.26900000000000002</v>
      </c>
      <c r="H1124">
        <v>6.8000000000000005E-2</v>
      </c>
      <c r="I1124" t="s">
        <v>6422</v>
      </c>
      <c r="J1124">
        <v>1</v>
      </c>
      <c r="K1124" s="21" t="s">
        <v>290</v>
      </c>
      <c r="L1124" s="1" t="s">
        <v>302</v>
      </c>
      <c r="M1124" s="11" t="s">
        <v>290</v>
      </c>
      <c r="N1124" s="157" t="s">
        <v>290</v>
      </c>
      <c r="P1124"/>
      <c r="Q1124"/>
      <c r="R1124"/>
      <c r="X1124" s="158" t="s">
        <v>6803</v>
      </c>
      <c r="Y1124">
        <v>0.125</v>
      </c>
      <c r="Z1124" t="s">
        <v>6422</v>
      </c>
      <c r="AA1124" t="s">
        <v>302</v>
      </c>
      <c r="AB1124" s="21" t="s">
        <v>290</v>
      </c>
      <c r="AC1124">
        <v>0.40500000000000003</v>
      </c>
      <c r="AD1124" s="12">
        <v>0.26900000000000002</v>
      </c>
      <c r="AE1124">
        <v>6.8000000000000005E-2</v>
      </c>
      <c r="AF1124" t="s">
        <v>6422</v>
      </c>
      <c r="AG1124">
        <v>1</v>
      </c>
      <c r="AH1124" s="21" t="s">
        <v>290</v>
      </c>
      <c r="AI1124" s="1" t="s">
        <v>302</v>
      </c>
      <c r="AJ1124" s="11" t="s">
        <v>290</v>
      </c>
      <c r="AK1124" s="157" t="s">
        <v>290</v>
      </c>
      <c r="CO1124" t="s">
        <v>4942</v>
      </c>
      <c r="CP1124">
        <v>4</v>
      </c>
      <c r="CR1124" t="s">
        <v>6327</v>
      </c>
      <c r="CS1124" s="16" t="s">
        <v>290</v>
      </c>
      <c r="CT1124" s="45">
        <v>900</v>
      </c>
      <c r="CU1124" s="45">
        <v>14</v>
      </c>
      <c r="CV1124" s="48">
        <v>12</v>
      </c>
      <c r="CW1124" s="48" t="s">
        <v>6201</v>
      </c>
      <c r="CX1124" s="104">
        <v>14</v>
      </c>
      <c r="CY1124" s="48">
        <v>17.75</v>
      </c>
      <c r="CZ1124" s="46">
        <v>1.875</v>
      </c>
      <c r="DA1124" s="107">
        <v>900</v>
      </c>
      <c r="DB1124" s="47">
        <v>25.25</v>
      </c>
      <c r="DC1124" s="47">
        <v>3.375</v>
      </c>
      <c r="DD1124" s="47">
        <v>16.25</v>
      </c>
      <c r="DE1124" s="48">
        <v>1.5</v>
      </c>
      <c r="DF1124" s="48">
        <v>20</v>
      </c>
      <c r="DG1124" s="48">
        <v>1.625</v>
      </c>
      <c r="DH1124" s="48">
        <v>22</v>
      </c>
      <c r="DI1124" s="46">
        <v>18</v>
      </c>
      <c r="DJ1124" s="48">
        <v>558</v>
      </c>
      <c r="DK1124" s="43" t="s">
        <v>5290</v>
      </c>
      <c r="DL1124" s="90" t="s">
        <v>3796</v>
      </c>
      <c r="DM1124" s="18">
        <v>0</v>
      </c>
      <c r="DN1124" s="18" t="s">
        <v>6202</v>
      </c>
      <c r="DO1124" t="s">
        <v>5105</v>
      </c>
      <c r="DP1124">
        <v>16711680</v>
      </c>
      <c r="DQ1124" t="s">
        <v>6200</v>
      </c>
      <c r="DR1124" s="16" t="s">
        <v>290</v>
      </c>
    </row>
    <row r="1125" spans="1:122" x14ac:dyDescent="0.35">
      <c r="A1125" s="158" t="s">
        <v>1165</v>
      </c>
      <c r="B1125">
        <v>0.125</v>
      </c>
      <c r="C1125">
        <v>80</v>
      </c>
      <c r="D1125" t="s">
        <v>302</v>
      </c>
      <c r="E1125" s="21" t="s">
        <v>290</v>
      </c>
      <c r="F1125">
        <v>0.40500000000000003</v>
      </c>
      <c r="G1125" s="12">
        <v>0.21500000000000002</v>
      </c>
      <c r="H1125">
        <v>9.5000000000000001E-2</v>
      </c>
      <c r="I1125" t="s">
        <v>290</v>
      </c>
      <c r="J1125">
        <v>80</v>
      </c>
      <c r="K1125" s="21" t="s">
        <v>290</v>
      </c>
      <c r="L1125" s="1" t="s">
        <v>302</v>
      </c>
      <c r="M1125" t="s">
        <v>290</v>
      </c>
      <c r="N1125" s="159" t="s">
        <v>290</v>
      </c>
      <c r="P1125"/>
      <c r="Q1125"/>
      <c r="R1125"/>
      <c r="X1125" s="158" t="s">
        <v>1165</v>
      </c>
      <c r="Y1125">
        <v>0.125</v>
      </c>
      <c r="Z1125">
        <v>80</v>
      </c>
      <c r="AA1125" t="s">
        <v>302</v>
      </c>
      <c r="AB1125" s="21" t="s">
        <v>290</v>
      </c>
      <c r="AC1125">
        <v>0.40500000000000003</v>
      </c>
      <c r="AD1125" s="12">
        <v>0.21500000000000002</v>
      </c>
      <c r="AE1125">
        <v>9.5000000000000001E-2</v>
      </c>
      <c r="AF1125" t="s">
        <v>290</v>
      </c>
      <c r="AG1125">
        <v>80</v>
      </c>
      <c r="AH1125" s="21" t="s">
        <v>290</v>
      </c>
      <c r="AI1125" s="1" t="s">
        <v>302</v>
      </c>
      <c r="AJ1125" t="s">
        <v>290</v>
      </c>
      <c r="AK1125" s="159" t="s">
        <v>290</v>
      </c>
      <c r="CO1125" t="s">
        <v>4943</v>
      </c>
      <c r="CP1125">
        <v>4</v>
      </c>
      <c r="CR1125" t="s">
        <v>6328</v>
      </c>
      <c r="CS1125" s="16" t="s">
        <v>290</v>
      </c>
      <c r="CT1125" s="14">
        <v>900</v>
      </c>
      <c r="CU1125" s="14">
        <v>14</v>
      </c>
      <c r="CV1125" s="98">
        <v>14</v>
      </c>
      <c r="CW1125" s="98" t="s">
        <v>6201</v>
      </c>
      <c r="CX1125" s="103">
        <v>14</v>
      </c>
      <c r="CY1125" s="11">
        <v>17.75</v>
      </c>
      <c r="CZ1125" s="42">
        <v>1.875</v>
      </c>
      <c r="DA1125" s="107">
        <v>900</v>
      </c>
      <c r="DB1125" s="18">
        <v>25.25</v>
      </c>
      <c r="DC1125" s="18">
        <v>3.375</v>
      </c>
      <c r="DD1125" s="18">
        <v>16.25</v>
      </c>
      <c r="DE1125" s="11">
        <v>1.5</v>
      </c>
      <c r="DF1125" s="11">
        <v>20</v>
      </c>
      <c r="DG1125" s="11">
        <v>1.625</v>
      </c>
      <c r="DH1125" s="11">
        <v>22</v>
      </c>
      <c r="DI1125" s="42">
        <v>18</v>
      </c>
      <c r="DJ1125" s="11" t="s">
        <v>174</v>
      </c>
      <c r="DK1125" s="43" t="s">
        <v>5290</v>
      </c>
      <c r="DL1125" s="90" t="s">
        <v>3796</v>
      </c>
      <c r="DM1125" s="18">
        <v>0</v>
      </c>
      <c r="DN1125" s="18" t="s">
        <v>6202</v>
      </c>
      <c r="DO1125" t="s">
        <v>5105</v>
      </c>
      <c r="DP1125">
        <v>16711680</v>
      </c>
      <c r="DQ1125" t="s">
        <v>6200</v>
      </c>
      <c r="DR1125" s="16" t="s">
        <v>290</v>
      </c>
    </row>
    <row r="1126" spans="1:122" x14ac:dyDescent="0.35">
      <c r="A1126" s="160" t="s">
        <v>1166</v>
      </c>
      <c r="B1126" s="4">
        <v>0.125</v>
      </c>
      <c r="C1126" s="4" t="s">
        <v>272</v>
      </c>
      <c r="D1126" s="4" t="s">
        <v>302</v>
      </c>
      <c r="E1126" s="22" t="s">
        <v>290</v>
      </c>
      <c r="F1126" s="4">
        <v>0.40500000000000003</v>
      </c>
      <c r="G1126" s="3">
        <v>0.21500000000000002</v>
      </c>
      <c r="H1126" s="4">
        <v>9.5000000000000001E-2</v>
      </c>
      <c r="I1126" s="4" t="s">
        <v>272</v>
      </c>
      <c r="J1126" s="4">
        <v>2</v>
      </c>
      <c r="K1126" s="22" t="s">
        <v>290</v>
      </c>
      <c r="L1126" s="6" t="s">
        <v>302</v>
      </c>
      <c r="M1126" s="4" t="s">
        <v>290</v>
      </c>
      <c r="N1126" s="161" t="s">
        <v>290</v>
      </c>
      <c r="P1126"/>
      <c r="Q1126"/>
      <c r="R1126"/>
      <c r="X1126" s="160" t="s">
        <v>1166</v>
      </c>
      <c r="Y1126" s="4">
        <v>0.125</v>
      </c>
      <c r="Z1126" s="4" t="s">
        <v>272</v>
      </c>
      <c r="AA1126" s="4" t="s">
        <v>302</v>
      </c>
      <c r="AB1126" s="22" t="s">
        <v>290</v>
      </c>
      <c r="AC1126" s="4">
        <v>0.40500000000000003</v>
      </c>
      <c r="AD1126" s="3">
        <v>0.21500000000000002</v>
      </c>
      <c r="AE1126" s="4">
        <v>9.5000000000000001E-2</v>
      </c>
      <c r="AF1126" s="4" t="s">
        <v>272</v>
      </c>
      <c r="AG1126" s="4">
        <v>2</v>
      </c>
      <c r="AH1126" s="22" t="s">
        <v>290</v>
      </c>
      <c r="AI1126" s="6" t="s">
        <v>302</v>
      </c>
      <c r="AJ1126" s="4" t="s">
        <v>290</v>
      </c>
      <c r="AK1126" s="161" t="s">
        <v>290</v>
      </c>
      <c r="CO1126" t="s">
        <v>4944</v>
      </c>
      <c r="CP1126">
        <v>4</v>
      </c>
      <c r="CR1126" t="s">
        <v>6329</v>
      </c>
      <c r="CS1126" s="16" t="s">
        <v>290</v>
      </c>
      <c r="CT1126" s="14">
        <v>900</v>
      </c>
      <c r="CU1126" s="14">
        <v>14</v>
      </c>
      <c r="CV1126" s="98">
        <v>16</v>
      </c>
      <c r="CW1126" s="98" t="s">
        <v>6201</v>
      </c>
      <c r="CX1126" s="103">
        <v>14</v>
      </c>
      <c r="CY1126" s="11">
        <v>17.75</v>
      </c>
      <c r="CZ1126" s="42">
        <v>1.875</v>
      </c>
      <c r="DA1126" s="107">
        <v>900</v>
      </c>
      <c r="DB1126" s="18">
        <v>25.25</v>
      </c>
      <c r="DC1126" s="18">
        <v>3.375</v>
      </c>
      <c r="DD1126" s="18">
        <v>16.25</v>
      </c>
      <c r="DE1126" s="11">
        <v>1.5</v>
      </c>
      <c r="DF1126" s="11">
        <v>20</v>
      </c>
      <c r="DG1126" s="11">
        <v>1.625</v>
      </c>
      <c r="DH1126" s="11">
        <v>22</v>
      </c>
      <c r="DI1126" s="42">
        <v>18</v>
      </c>
      <c r="DJ1126" s="11" t="s">
        <v>174</v>
      </c>
      <c r="DK1126" s="43" t="s">
        <v>5290</v>
      </c>
      <c r="DL1126" s="90" t="s">
        <v>3796</v>
      </c>
      <c r="DM1126" s="18">
        <v>0</v>
      </c>
      <c r="DN1126" s="18" t="s">
        <v>6202</v>
      </c>
      <c r="DO1126" t="s">
        <v>5105</v>
      </c>
      <c r="DP1126">
        <v>16711680</v>
      </c>
      <c r="DQ1126" t="s">
        <v>6200</v>
      </c>
      <c r="DR1126" s="16" t="s">
        <v>290</v>
      </c>
    </row>
    <row r="1127" spans="1:122" x14ac:dyDescent="0.35">
      <c r="A1127" s="156" t="s">
        <v>1167</v>
      </c>
      <c r="B1127" s="11">
        <v>0.25</v>
      </c>
      <c r="C1127" s="11">
        <v>5</v>
      </c>
      <c r="D1127" t="s">
        <v>302</v>
      </c>
      <c r="E1127" s="21" t="s">
        <v>290</v>
      </c>
      <c r="F1127" s="11">
        <v>0.54</v>
      </c>
      <c r="G1127" s="12">
        <v>0.44200000000000006</v>
      </c>
      <c r="H1127" s="11">
        <v>4.9000000000000002E-2</v>
      </c>
      <c r="I1127" s="11" t="s">
        <v>290</v>
      </c>
      <c r="J1127" s="11">
        <v>5</v>
      </c>
      <c r="K1127" s="21" t="s">
        <v>290</v>
      </c>
      <c r="L1127" s="11" t="s">
        <v>302</v>
      </c>
      <c r="M1127" t="s">
        <v>290</v>
      </c>
      <c r="N1127" s="159" t="s">
        <v>290</v>
      </c>
      <c r="P1127"/>
      <c r="Q1127"/>
      <c r="R1127"/>
      <c r="X1127" s="156" t="s">
        <v>1167</v>
      </c>
      <c r="Y1127" s="11">
        <v>0.25</v>
      </c>
      <c r="Z1127" s="11">
        <v>5</v>
      </c>
      <c r="AA1127" t="s">
        <v>302</v>
      </c>
      <c r="AB1127" s="21" t="s">
        <v>290</v>
      </c>
      <c r="AC1127" s="11">
        <v>0.54</v>
      </c>
      <c r="AD1127" s="12">
        <v>0.44200000000000006</v>
      </c>
      <c r="AE1127" s="11">
        <v>4.9000000000000002E-2</v>
      </c>
      <c r="AF1127" s="11" t="s">
        <v>290</v>
      </c>
      <c r="AG1127" s="11">
        <v>5</v>
      </c>
      <c r="AH1127" s="21" t="s">
        <v>290</v>
      </c>
      <c r="AI1127" s="11" t="s">
        <v>302</v>
      </c>
      <c r="AJ1127" t="s">
        <v>290</v>
      </c>
      <c r="AK1127" s="159" t="s">
        <v>290</v>
      </c>
      <c r="CO1127" t="s">
        <v>4945</v>
      </c>
      <c r="CP1127">
        <v>4</v>
      </c>
      <c r="CR1127" t="s">
        <v>6330</v>
      </c>
      <c r="CS1127" s="16" t="s">
        <v>290</v>
      </c>
      <c r="CT1127" s="14">
        <v>900</v>
      </c>
      <c r="CU1127" s="14">
        <v>14</v>
      </c>
      <c r="CV1127" s="98">
        <v>18</v>
      </c>
      <c r="CW1127" s="98" t="s">
        <v>6201</v>
      </c>
      <c r="CX1127" s="103">
        <v>14</v>
      </c>
      <c r="CY1127" s="11">
        <v>17.75</v>
      </c>
      <c r="CZ1127" s="42">
        <v>1.875</v>
      </c>
      <c r="DA1127" s="107">
        <v>900</v>
      </c>
      <c r="DB1127" s="18">
        <v>25.25</v>
      </c>
      <c r="DC1127" s="18">
        <v>3.375</v>
      </c>
      <c r="DD1127" s="18">
        <v>16.25</v>
      </c>
      <c r="DE1127" s="11">
        <v>1.5</v>
      </c>
      <c r="DF1127" s="11">
        <v>20</v>
      </c>
      <c r="DG1127" s="11">
        <v>1.625</v>
      </c>
      <c r="DH1127" s="11">
        <v>22</v>
      </c>
      <c r="DI1127" s="42">
        <v>18</v>
      </c>
      <c r="DJ1127" s="11" t="s">
        <v>174</v>
      </c>
      <c r="DK1127" s="43" t="s">
        <v>5290</v>
      </c>
      <c r="DL1127" s="90" t="s">
        <v>3796</v>
      </c>
      <c r="DM1127" s="18">
        <v>0</v>
      </c>
      <c r="DN1127" s="18" t="s">
        <v>6202</v>
      </c>
      <c r="DO1127" t="s">
        <v>5105</v>
      </c>
      <c r="DP1127">
        <v>16711680</v>
      </c>
      <c r="DQ1127" t="s">
        <v>6200</v>
      </c>
      <c r="DR1127" s="16" t="s">
        <v>290</v>
      </c>
    </row>
    <row r="1128" spans="1:122" x14ac:dyDescent="0.35">
      <c r="A1128" s="156" t="s">
        <v>1168</v>
      </c>
      <c r="B1128">
        <v>0.25</v>
      </c>
      <c r="C1128">
        <v>10</v>
      </c>
      <c r="D1128" t="s">
        <v>302</v>
      </c>
      <c r="E1128" s="21" t="s">
        <v>290</v>
      </c>
      <c r="F1128">
        <v>0.54</v>
      </c>
      <c r="G1128" s="12">
        <v>0.41000000000000003</v>
      </c>
      <c r="H1128">
        <v>6.5000000000000002E-2</v>
      </c>
      <c r="I1128" t="s">
        <v>290</v>
      </c>
      <c r="J1128">
        <v>10</v>
      </c>
      <c r="K1128" s="21" t="s">
        <v>290</v>
      </c>
      <c r="L1128" s="11" t="s">
        <v>302</v>
      </c>
      <c r="M1128" t="s">
        <v>290</v>
      </c>
      <c r="N1128" s="159" t="s">
        <v>290</v>
      </c>
      <c r="P1128"/>
      <c r="Q1128"/>
      <c r="R1128"/>
      <c r="X1128" s="156" t="s">
        <v>1168</v>
      </c>
      <c r="Y1128">
        <v>0.25</v>
      </c>
      <c r="Z1128">
        <v>10</v>
      </c>
      <c r="AA1128" t="s">
        <v>302</v>
      </c>
      <c r="AB1128" s="21" t="s">
        <v>290</v>
      </c>
      <c r="AC1128">
        <v>0.54</v>
      </c>
      <c r="AD1128" s="12">
        <v>0.41000000000000003</v>
      </c>
      <c r="AE1128">
        <v>6.5000000000000002E-2</v>
      </c>
      <c r="AF1128" t="s">
        <v>290</v>
      </c>
      <c r="AG1128">
        <v>10</v>
      </c>
      <c r="AH1128" s="21" t="s">
        <v>290</v>
      </c>
      <c r="AI1128" s="11" t="s">
        <v>302</v>
      </c>
      <c r="AJ1128" t="s">
        <v>290</v>
      </c>
      <c r="AK1128" s="159" t="s">
        <v>290</v>
      </c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51"/>
      <c r="CO1128" t="s">
        <v>4946</v>
      </c>
      <c r="CP1128">
        <v>4</v>
      </c>
      <c r="CR1128" t="s">
        <v>6331</v>
      </c>
      <c r="CS1128" s="16" t="s">
        <v>290</v>
      </c>
      <c r="CT1128" s="49">
        <v>900</v>
      </c>
      <c r="CU1128" s="49">
        <v>14</v>
      </c>
      <c r="CV1128" s="99">
        <v>20</v>
      </c>
      <c r="CW1128" s="99" t="s">
        <v>6201</v>
      </c>
      <c r="CX1128" s="105">
        <v>14</v>
      </c>
      <c r="CY1128" s="2">
        <v>17.75</v>
      </c>
      <c r="CZ1128" s="50">
        <v>1.875</v>
      </c>
      <c r="DA1128" s="107">
        <v>900</v>
      </c>
      <c r="DB1128" s="51">
        <v>25.25</v>
      </c>
      <c r="DC1128" s="51">
        <v>3.375</v>
      </c>
      <c r="DD1128" s="51">
        <v>16.25</v>
      </c>
      <c r="DE1128" s="2">
        <v>1.5</v>
      </c>
      <c r="DF1128" s="2">
        <v>20</v>
      </c>
      <c r="DG1128" s="2">
        <v>1.625</v>
      </c>
      <c r="DH1128" s="2">
        <v>22</v>
      </c>
      <c r="DI1128" s="50">
        <v>18</v>
      </c>
      <c r="DJ1128" s="2" t="s">
        <v>174</v>
      </c>
      <c r="DK1128" s="43" t="s">
        <v>5290</v>
      </c>
      <c r="DL1128" s="90" t="s">
        <v>3796</v>
      </c>
      <c r="DM1128" s="18">
        <v>0</v>
      </c>
      <c r="DN1128" s="18" t="s">
        <v>6202</v>
      </c>
      <c r="DO1128" t="s">
        <v>5105</v>
      </c>
      <c r="DP1128">
        <v>16711680</v>
      </c>
      <c r="DQ1128" t="s">
        <v>6200</v>
      </c>
      <c r="DR1128" s="16" t="s">
        <v>290</v>
      </c>
    </row>
    <row r="1129" spans="1:122" x14ac:dyDescent="0.35">
      <c r="A1129" s="158" t="s">
        <v>1169</v>
      </c>
      <c r="B1129">
        <v>0.25</v>
      </c>
      <c r="C1129">
        <v>40</v>
      </c>
      <c r="D1129" t="s">
        <v>302</v>
      </c>
      <c r="E1129" s="21" t="s">
        <v>290</v>
      </c>
      <c r="F1129">
        <v>0.54</v>
      </c>
      <c r="G1129" s="12">
        <v>0.36400000000000005</v>
      </c>
      <c r="H1129">
        <v>8.7999999999999995E-2</v>
      </c>
      <c r="I1129" t="s">
        <v>290</v>
      </c>
      <c r="J1129">
        <v>40</v>
      </c>
      <c r="K1129" s="21" t="s">
        <v>290</v>
      </c>
      <c r="L1129" s="1" t="s">
        <v>302</v>
      </c>
      <c r="M1129" t="s">
        <v>290</v>
      </c>
      <c r="N1129" s="159" t="s">
        <v>290</v>
      </c>
      <c r="P1129"/>
      <c r="Q1129"/>
      <c r="R1129"/>
      <c r="X1129" s="158" t="s">
        <v>1169</v>
      </c>
      <c r="Y1129">
        <v>0.25</v>
      </c>
      <c r="Z1129">
        <v>40</v>
      </c>
      <c r="AA1129" t="s">
        <v>302</v>
      </c>
      <c r="AB1129" s="21" t="s">
        <v>290</v>
      </c>
      <c r="AC1129">
        <v>0.54</v>
      </c>
      <c r="AD1129" s="12">
        <v>0.36400000000000005</v>
      </c>
      <c r="AE1129">
        <v>8.7999999999999995E-2</v>
      </c>
      <c r="AF1129" t="s">
        <v>290</v>
      </c>
      <c r="AG1129">
        <v>40</v>
      </c>
      <c r="AH1129" s="21" t="s">
        <v>290</v>
      </c>
      <c r="AI1129" s="1" t="s">
        <v>302</v>
      </c>
      <c r="AJ1129" t="s">
        <v>290</v>
      </c>
      <c r="AK1129" s="159" t="s">
        <v>290</v>
      </c>
      <c r="CC1129" s="4"/>
      <c r="CD1129" s="51"/>
      <c r="CE1129" s="51"/>
      <c r="CF1129" s="51"/>
      <c r="CG1129" s="51"/>
      <c r="CH1129" s="51"/>
      <c r="CI1129" s="51"/>
      <c r="CJ1129" s="51"/>
      <c r="CK1129" s="51"/>
      <c r="CO1129" t="s">
        <v>4947</v>
      </c>
      <c r="CP1129">
        <v>4</v>
      </c>
      <c r="CR1129" t="s">
        <v>6332</v>
      </c>
      <c r="CS1129" s="16" t="s">
        <v>290</v>
      </c>
      <c r="CT1129" s="14">
        <v>900</v>
      </c>
      <c r="CU1129" s="14">
        <v>16</v>
      </c>
      <c r="CV1129" s="11">
        <v>12</v>
      </c>
      <c r="CW1129" s="11" t="s">
        <v>6201</v>
      </c>
      <c r="CX1129" s="103">
        <v>16</v>
      </c>
      <c r="CY1129" s="11">
        <v>20</v>
      </c>
      <c r="CZ1129" s="42">
        <v>2</v>
      </c>
      <c r="DA1129" s="107">
        <v>900</v>
      </c>
      <c r="DB1129" s="18">
        <v>27.75</v>
      </c>
      <c r="DC1129" s="18">
        <v>3.5</v>
      </c>
      <c r="DD1129" s="18">
        <v>18.5</v>
      </c>
      <c r="DE1129" s="11">
        <v>1.625</v>
      </c>
      <c r="DF1129" s="11">
        <v>20</v>
      </c>
      <c r="DG1129" s="11">
        <v>1.75</v>
      </c>
      <c r="DH1129" s="11">
        <v>24.25</v>
      </c>
      <c r="DI1129" s="42">
        <v>18</v>
      </c>
      <c r="DJ1129" s="11">
        <v>670</v>
      </c>
      <c r="DK1129" s="43" t="s">
        <v>5296</v>
      </c>
      <c r="DL1129" s="90" t="s">
        <v>3796</v>
      </c>
      <c r="DM1129" s="18">
        <v>0</v>
      </c>
      <c r="DN1129" s="18" t="s">
        <v>6202</v>
      </c>
      <c r="DO1129" t="s">
        <v>5108</v>
      </c>
      <c r="DP1129">
        <v>16776960</v>
      </c>
      <c r="DQ1129" t="s">
        <v>6200</v>
      </c>
      <c r="DR1129" s="16" t="s">
        <v>290</v>
      </c>
    </row>
    <row r="1130" spans="1:122" x14ac:dyDescent="0.35">
      <c r="A1130" s="158" t="s">
        <v>6804</v>
      </c>
      <c r="B1130">
        <v>0.25</v>
      </c>
      <c r="C1130" t="s">
        <v>6422</v>
      </c>
      <c r="D1130" t="s">
        <v>302</v>
      </c>
      <c r="E1130" s="21" t="s">
        <v>290</v>
      </c>
      <c r="F1130">
        <v>0.54</v>
      </c>
      <c r="G1130" s="12">
        <v>0.36400000000000005</v>
      </c>
      <c r="H1130">
        <v>8.7999999999999995E-2</v>
      </c>
      <c r="I1130" t="s">
        <v>6422</v>
      </c>
      <c r="J1130">
        <v>1</v>
      </c>
      <c r="K1130" s="21" t="s">
        <v>290</v>
      </c>
      <c r="L1130" s="1" t="s">
        <v>302</v>
      </c>
      <c r="M1130" t="s">
        <v>290</v>
      </c>
      <c r="N1130" s="159" t="s">
        <v>290</v>
      </c>
      <c r="P1130"/>
      <c r="Q1130"/>
      <c r="R1130"/>
      <c r="X1130" s="158" t="s">
        <v>6804</v>
      </c>
      <c r="Y1130">
        <v>0.25</v>
      </c>
      <c r="Z1130" t="s">
        <v>6422</v>
      </c>
      <c r="AA1130" t="s">
        <v>302</v>
      </c>
      <c r="AB1130" s="21" t="s">
        <v>290</v>
      </c>
      <c r="AC1130">
        <v>0.54</v>
      </c>
      <c r="AD1130" s="12">
        <v>0.36400000000000005</v>
      </c>
      <c r="AE1130">
        <v>8.7999999999999995E-2</v>
      </c>
      <c r="AF1130" t="s">
        <v>6422</v>
      </c>
      <c r="AG1130">
        <v>1</v>
      </c>
      <c r="AH1130" s="21" t="s">
        <v>290</v>
      </c>
      <c r="AI1130" s="1" t="s">
        <v>302</v>
      </c>
      <c r="AJ1130" t="s">
        <v>290</v>
      </c>
      <c r="AK1130" s="159" t="s">
        <v>290</v>
      </c>
      <c r="CO1130" t="s">
        <v>4948</v>
      </c>
      <c r="CP1130">
        <v>4.63</v>
      </c>
      <c r="CR1130" t="s">
        <v>6333</v>
      </c>
      <c r="CS1130" s="16" t="s">
        <v>290</v>
      </c>
      <c r="CT1130" s="14">
        <v>900</v>
      </c>
      <c r="CU1130" s="14">
        <v>16</v>
      </c>
      <c r="CV1130" s="98">
        <v>14</v>
      </c>
      <c r="CW1130" s="98" t="s">
        <v>6201</v>
      </c>
      <c r="CX1130" s="103">
        <v>16</v>
      </c>
      <c r="CY1130" s="11">
        <v>20</v>
      </c>
      <c r="CZ1130" s="42">
        <v>2</v>
      </c>
      <c r="DA1130" s="107">
        <v>900</v>
      </c>
      <c r="DB1130" s="18">
        <v>27.75</v>
      </c>
      <c r="DC1130" s="18">
        <v>3.5</v>
      </c>
      <c r="DD1130" s="18">
        <v>18.5</v>
      </c>
      <c r="DE1130" s="11">
        <v>1.625</v>
      </c>
      <c r="DF1130" s="11">
        <v>20</v>
      </c>
      <c r="DG1130" s="11">
        <v>1.75</v>
      </c>
      <c r="DH1130" s="11">
        <v>24.25</v>
      </c>
      <c r="DI1130" s="42">
        <v>18</v>
      </c>
      <c r="DJ1130" s="11" t="s">
        <v>174</v>
      </c>
      <c r="DK1130" s="43" t="s">
        <v>5296</v>
      </c>
      <c r="DL1130" s="90" t="s">
        <v>3796</v>
      </c>
      <c r="DM1130" s="18">
        <v>0</v>
      </c>
      <c r="DN1130" s="18" t="s">
        <v>6202</v>
      </c>
      <c r="DO1130" t="s">
        <v>5108</v>
      </c>
      <c r="DP1130">
        <v>16776960</v>
      </c>
      <c r="DQ1130" t="s">
        <v>6200</v>
      </c>
      <c r="DR1130" s="16" t="s">
        <v>290</v>
      </c>
    </row>
    <row r="1131" spans="1:122" x14ac:dyDescent="0.35">
      <c r="A1131" s="158" t="s">
        <v>1170</v>
      </c>
      <c r="B1131">
        <v>0.25</v>
      </c>
      <c r="C1131">
        <v>80</v>
      </c>
      <c r="D1131" t="s">
        <v>302</v>
      </c>
      <c r="E1131" s="21" t="s">
        <v>290</v>
      </c>
      <c r="F1131">
        <v>0.54</v>
      </c>
      <c r="G1131" s="12">
        <v>0.30200000000000005</v>
      </c>
      <c r="H1131">
        <v>0.11899999999999999</v>
      </c>
      <c r="I1131" t="s">
        <v>290</v>
      </c>
      <c r="J1131">
        <v>80</v>
      </c>
      <c r="K1131" s="21" t="s">
        <v>290</v>
      </c>
      <c r="L1131" s="1" t="s">
        <v>302</v>
      </c>
      <c r="M1131" t="s">
        <v>290</v>
      </c>
      <c r="N1131" s="159" t="s">
        <v>290</v>
      </c>
      <c r="P1131"/>
      <c r="Q1131"/>
      <c r="R1131"/>
      <c r="X1131" s="158" t="s">
        <v>1170</v>
      </c>
      <c r="Y1131">
        <v>0.25</v>
      </c>
      <c r="Z1131">
        <v>80</v>
      </c>
      <c r="AA1131" t="s">
        <v>302</v>
      </c>
      <c r="AB1131" s="21" t="s">
        <v>290</v>
      </c>
      <c r="AC1131">
        <v>0.54</v>
      </c>
      <c r="AD1131" s="12">
        <v>0.30200000000000005</v>
      </c>
      <c r="AE1131">
        <v>0.11899999999999999</v>
      </c>
      <c r="AF1131" t="s">
        <v>290</v>
      </c>
      <c r="AG1131">
        <v>80</v>
      </c>
      <c r="AH1131" s="21" t="s">
        <v>290</v>
      </c>
      <c r="AI1131" s="1" t="s">
        <v>302</v>
      </c>
      <c r="AJ1131" t="s">
        <v>290</v>
      </c>
      <c r="AK1131" s="159" t="s">
        <v>290</v>
      </c>
      <c r="CO1131" t="s">
        <v>4949</v>
      </c>
      <c r="CP1131">
        <v>4.63</v>
      </c>
      <c r="CR1131" t="s">
        <v>6334</v>
      </c>
      <c r="CS1131" s="16" t="s">
        <v>290</v>
      </c>
      <c r="CT1131" s="14">
        <v>900</v>
      </c>
      <c r="CU1131" s="14">
        <v>16</v>
      </c>
      <c r="CV1131" s="98">
        <v>16</v>
      </c>
      <c r="CW1131" s="98" t="s">
        <v>6201</v>
      </c>
      <c r="CX1131" s="103">
        <v>16</v>
      </c>
      <c r="CY1131" s="11">
        <v>20</v>
      </c>
      <c r="CZ1131" s="42">
        <v>2</v>
      </c>
      <c r="DA1131" s="107">
        <v>900</v>
      </c>
      <c r="DB1131" s="18">
        <v>27.75</v>
      </c>
      <c r="DC1131" s="18">
        <v>3.5</v>
      </c>
      <c r="DD1131" s="18">
        <v>18.5</v>
      </c>
      <c r="DE1131" s="11">
        <v>1.625</v>
      </c>
      <c r="DF1131" s="11">
        <v>20</v>
      </c>
      <c r="DG1131" s="11">
        <v>1.75</v>
      </c>
      <c r="DH1131" s="11">
        <v>24.25</v>
      </c>
      <c r="DI1131" s="42">
        <v>18</v>
      </c>
      <c r="DJ1131" s="11" t="s">
        <v>174</v>
      </c>
      <c r="DK1131" s="43" t="s">
        <v>5296</v>
      </c>
      <c r="DL1131" s="90" t="s">
        <v>3796</v>
      </c>
      <c r="DM1131" s="18">
        <v>0</v>
      </c>
      <c r="DN1131" s="18" t="s">
        <v>6202</v>
      </c>
      <c r="DO1131" t="s">
        <v>5108</v>
      </c>
      <c r="DP1131">
        <v>16776960</v>
      </c>
      <c r="DQ1131" t="s">
        <v>6200</v>
      </c>
      <c r="DR1131" s="16" t="s">
        <v>290</v>
      </c>
    </row>
    <row r="1132" spans="1:122" x14ac:dyDescent="0.35">
      <c r="A1132" s="160" t="s">
        <v>1171</v>
      </c>
      <c r="B1132" s="4">
        <v>0.25</v>
      </c>
      <c r="C1132" s="4" t="s">
        <v>272</v>
      </c>
      <c r="D1132" s="4" t="s">
        <v>302</v>
      </c>
      <c r="E1132" s="22" t="s">
        <v>290</v>
      </c>
      <c r="F1132" s="4">
        <v>0.54</v>
      </c>
      <c r="G1132" s="3">
        <v>0.30200000000000005</v>
      </c>
      <c r="H1132" s="4">
        <v>0.11899999999999999</v>
      </c>
      <c r="I1132" s="4" t="s">
        <v>272</v>
      </c>
      <c r="J1132" s="4">
        <v>2</v>
      </c>
      <c r="K1132" s="22" t="s">
        <v>290</v>
      </c>
      <c r="L1132" s="6" t="s">
        <v>302</v>
      </c>
      <c r="M1132" s="4" t="s">
        <v>290</v>
      </c>
      <c r="N1132" s="161" t="s">
        <v>290</v>
      </c>
      <c r="P1132"/>
      <c r="Q1132"/>
      <c r="R1132"/>
      <c r="X1132" s="160" t="s">
        <v>1171</v>
      </c>
      <c r="Y1132" s="4">
        <v>0.25</v>
      </c>
      <c r="Z1132" s="4" t="s">
        <v>272</v>
      </c>
      <c r="AA1132" s="4" t="s">
        <v>302</v>
      </c>
      <c r="AB1132" s="22" t="s">
        <v>290</v>
      </c>
      <c r="AC1132" s="4">
        <v>0.54</v>
      </c>
      <c r="AD1132" s="3">
        <v>0.30200000000000005</v>
      </c>
      <c r="AE1132" s="4">
        <v>0.11899999999999999</v>
      </c>
      <c r="AF1132" s="4" t="s">
        <v>272</v>
      </c>
      <c r="AG1132" s="4">
        <v>2</v>
      </c>
      <c r="AH1132" s="22" t="s">
        <v>290</v>
      </c>
      <c r="AI1132" s="6" t="s">
        <v>302</v>
      </c>
      <c r="AJ1132" s="4" t="s">
        <v>290</v>
      </c>
      <c r="AK1132" s="161" t="s">
        <v>290</v>
      </c>
      <c r="CO1132" t="s">
        <v>4950</v>
      </c>
      <c r="CP1132">
        <v>4.63</v>
      </c>
      <c r="CR1132" t="s">
        <v>6335</v>
      </c>
      <c r="CS1132" s="16" t="s">
        <v>290</v>
      </c>
      <c r="CT1132" s="14">
        <v>900</v>
      </c>
      <c r="CU1132" s="14">
        <v>16</v>
      </c>
      <c r="CV1132" s="98">
        <v>18</v>
      </c>
      <c r="CW1132" s="98" t="s">
        <v>6201</v>
      </c>
      <c r="CX1132" s="103">
        <v>16</v>
      </c>
      <c r="CY1132" s="11">
        <v>20</v>
      </c>
      <c r="CZ1132" s="42">
        <v>2</v>
      </c>
      <c r="DA1132" s="107">
        <v>900</v>
      </c>
      <c r="DB1132" s="18">
        <v>27.75</v>
      </c>
      <c r="DC1132" s="18">
        <v>3.5</v>
      </c>
      <c r="DD1132" s="18">
        <v>18.5</v>
      </c>
      <c r="DE1132" s="11">
        <v>1.625</v>
      </c>
      <c r="DF1132" s="11">
        <v>20</v>
      </c>
      <c r="DG1132" s="11">
        <v>1.75</v>
      </c>
      <c r="DH1132" s="11">
        <v>24.25</v>
      </c>
      <c r="DI1132" s="42">
        <v>18</v>
      </c>
      <c r="DJ1132" s="11" t="s">
        <v>174</v>
      </c>
      <c r="DK1132" s="43" t="s">
        <v>5296</v>
      </c>
      <c r="DL1132" s="90" t="s">
        <v>3796</v>
      </c>
      <c r="DM1132" s="18">
        <v>0</v>
      </c>
      <c r="DN1132" s="18" t="s">
        <v>6202</v>
      </c>
      <c r="DO1132" t="s">
        <v>5108</v>
      </c>
      <c r="DP1132">
        <v>16776960</v>
      </c>
      <c r="DQ1132" t="s">
        <v>6200</v>
      </c>
      <c r="DR1132" s="16" t="s">
        <v>290</v>
      </c>
    </row>
    <row r="1133" spans="1:122" x14ac:dyDescent="0.35">
      <c r="A1133" s="156" t="s">
        <v>1172</v>
      </c>
      <c r="B1133" s="11">
        <v>0.37500000000000006</v>
      </c>
      <c r="C1133" s="11">
        <v>5</v>
      </c>
      <c r="D1133" t="s">
        <v>302</v>
      </c>
      <c r="E1133" s="21" t="s">
        <v>290</v>
      </c>
      <c r="F1133" s="11">
        <v>0.67500000000000004</v>
      </c>
      <c r="G1133" s="12">
        <v>0.57700000000000007</v>
      </c>
      <c r="H1133" s="11">
        <v>4.9000000000000002E-2</v>
      </c>
      <c r="I1133" s="11" t="s">
        <v>290</v>
      </c>
      <c r="J1133" s="11">
        <v>5</v>
      </c>
      <c r="K1133" s="21" t="s">
        <v>290</v>
      </c>
      <c r="L1133" s="11" t="s">
        <v>302</v>
      </c>
      <c r="M1133" t="s">
        <v>290</v>
      </c>
      <c r="N1133" s="159" t="s">
        <v>290</v>
      </c>
      <c r="P1133"/>
      <c r="Q1133"/>
      <c r="R1133"/>
      <c r="X1133" s="156" t="s">
        <v>1172</v>
      </c>
      <c r="Y1133" s="11">
        <v>0.37500000000000006</v>
      </c>
      <c r="Z1133" s="11">
        <v>5</v>
      </c>
      <c r="AA1133" t="s">
        <v>302</v>
      </c>
      <c r="AB1133" s="21" t="s">
        <v>290</v>
      </c>
      <c r="AC1133" s="11">
        <v>0.67500000000000004</v>
      </c>
      <c r="AD1133" s="12">
        <v>0.57700000000000007</v>
      </c>
      <c r="AE1133" s="11">
        <v>4.9000000000000002E-2</v>
      </c>
      <c r="AF1133" s="11" t="s">
        <v>290</v>
      </c>
      <c r="AG1133" s="11">
        <v>5</v>
      </c>
      <c r="AH1133" s="21" t="s">
        <v>290</v>
      </c>
      <c r="AI1133" s="11" t="s">
        <v>302</v>
      </c>
      <c r="AJ1133" t="s">
        <v>290</v>
      </c>
      <c r="AK1133" s="159" t="s">
        <v>290</v>
      </c>
      <c r="CO1133" t="s">
        <v>4951</v>
      </c>
      <c r="CP1133">
        <v>4.63</v>
      </c>
      <c r="CR1133" t="s">
        <v>6336</v>
      </c>
      <c r="CS1133" s="16" t="s">
        <v>290</v>
      </c>
      <c r="CT1133" s="49">
        <v>900</v>
      </c>
      <c r="CU1133" s="49">
        <v>16</v>
      </c>
      <c r="CV1133" s="99">
        <v>20</v>
      </c>
      <c r="CW1133" s="99" t="s">
        <v>6201</v>
      </c>
      <c r="CX1133" s="105">
        <v>16</v>
      </c>
      <c r="CY1133" s="2">
        <v>20</v>
      </c>
      <c r="CZ1133" s="50">
        <v>2</v>
      </c>
      <c r="DA1133" s="107">
        <v>900</v>
      </c>
      <c r="DB1133" s="51">
        <v>27.75</v>
      </c>
      <c r="DC1133" s="51">
        <v>3.5</v>
      </c>
      <c r="DD1133" s="51">
        <v>18.5</v>
      </c>
      <c r="DE1133" s="2">
        <v>1.625</v>
      </c>
      <c r="DF1133" s="2">
        <v>20</v>
      </c>
      <c r="DG1133" s="2">
        <v>1.75</v>
      </c>
      <c r="DH1133" s="2">
        <v>24.25</v>
      </c>
      <c r="DI1133" s="50">
        <v>18</v>
      </c>
      <c r="DJ1133" s="2" t="s">
        <v>174</v>
      </c>
      <c r="DK1133" s="43" t="s">
        <v>5296</v>
      </c>
      <c r="DL1133" s="90" t="s">
        <v>3796</v>
      </c>
      <c r="DM1133" s="18">
        <v>0</v>
      </c>
      <c r="DN1133" s="18" t="s">
        <v>6202</v>
      </c>
      <c r="DO1133" t="s">
        <v>5108</v>
      </c>
      <c r="DP1133">
        <v>16776960</v>
      </c>
      <c r="DQ1133" t="s">
        <v>6200</v>
      </c>
      <c r="DR1133" s="16" t="s">
        <v>290</v>
      </c>
    </row>
    <row r="1134" spans="1:122" x14ac:dyDescent="0.35">
      <c r="A1134" s="156" t="s">
        <v>1173</v>
      </c>
      <c r="B1134">
        <v>0.37500000000000006</v>
      </c>
      <c r="C1134">
        <v>10</v>
      </c>
      <c r="D1134" t="s">
        <v>302</v>
      </c>
      <c r="E1134" s="21" t="s">
        <v>290</v>
      </c>
      <c r="F1134">
        <v>0.67500000000000004</v>
      </c>
      <c r="G1134" s="12">
        <v>0.54500000000000004</v>
      </c>
      <c r="H1134">
        <v>6.5000000000000002E-2</v>
      </c>
      <c r="I1134" t="s">
        <v>290</v>
      </c>
      <c r="J1134">
        <v>10</v>
      </c>
      <c r="K1134" s="21" t="s">
        <v>290</v>
      </c>
      <c r="L1134" s="11" t="s">
        <v>302</v>
      </c>
      <c r="M1134" t="s">
        <v>290</v>
      </c>
      <c r="N1134" s="159" t="s">
        <v>290</v>
      </c>
      <c r="P1134"/>
      <c r="Q1134"/>
      <c r="R1134"/>
      <c r="X1134" s="156" t="s">
        <v>1173</v>
      </c>
      <c r="Y1134">
        <v>0.37500000000000006</v>
      </c>
      <c r="Z1134">
        <v>10</v>
      </c>
      <c r="AA1134" t="s">
        <v>302</v>
      </c>
      <c r="AB1134" s="21" t="s">
        <v>290</v>
      </c>
      <c r="AC1134">
        <v>0.67500000000000004</v>
      </c>
      <c r="AD1134" s="12">
        <v>0.54500000000000004</v>
      </c>
      <c r="AE1134">
        <v>6.5000000000000002E-2</v>
      </c>
      <c r="AF1134" t="s">
        <v>290</v>
      </c>
      <c r="AG1134">
        <v>10</v>
      </c>
      <c r="AH1134" s="21" t="s">
        <v>290</v>
      </c>
      <c r="AI1134" s="11" t="s">
        <v>302</v>
      </c>
      <c r="AJ1134" t="s">
        <v>290</v>
      </c>
      <c r="AK1134" s="159" t="s">
        <v>290</v>
      </c>
      <c r="CO1134" t="s">
        <v>4952</v>
      </c>
      <c r="CP1134">
        <v>4.63</v>
      </c>
      <c r="CR1134" t="s">
        <v>6337</v>
      </c>
      <c r="CS1134" s="16" t="s">
        <v>290</v>
      </c>
      <c r="CT1134" s="14">
        <v>900</v>
      </c>
      <c r="CU1134" s="14">
        <v>18</v>
      </c>
      <c r="CV1134" s="11">
        <v>12</v>
      </c>
      <c r="CW1134" s="11" t="s">
        <v>6201</v>
      </c>
      <c r="CX1134" s="103">
        <v>18</v>
      </c>
      <c r="CY1134" s="11">
        <v>22.25</v>
      </c>
      <c r="CZ1134" s="42">
        <v>2.125</v>
      </c>
      <c r="DA1134" s="107">
        <v>900</v>
      </c>
      <c r="DB1134" s="18">
        <v>31</v>
      </c>
      <c r="DC1134" s="18">
        <v>4</v>
      </c>
      <c r="DD1134" s="18">
        <v>21</v>
      </c>
      <c r="DE1134" s="11">
        <v>1.875</v>
      </c>
      <c r="DF1134" s="11">
        <v>20</v>
      </c>
      <c r="DG1134" s="11">
        <v>2</v>
      </c>
      <c r="DH1134" s="11">
        <v>27</v>
      </c>
      <c r="DI1134" s="42">
        <v>18</v>
      </c>
      <c r="DJ1134" s="11">
        <v>949</v>
      </c>
      <c r="DK1134" s="43" t="s">
        <v>5302</v>
      </c>
      <c r="DL1134" s="90" t="s">
        <v>3796</v>
      </c>
      <c r="DM1134" s="18">
        <v>0</v>
      </c>
      <c r="DN1134" s="18" t="s">
        <v>6202</v>
      </c>
      <c r="DO1134" t="s">
        <v>5111</v>
      </c>
      <c r="DP1134">
        <v>16711935</v>
      </c>
      <c r="DQ1134" t="s">
        <v>6200</v>
      </c>
      <c r="DR1134" s="16" t="s">
        <v>290</v>
      </c>
    </row>
    <row r="1135" spans="1:122" x14ac:dyDescent="0.35">
      <c r="A1135" s="158" t="s">
        <v>1174</v>
      </c>
      <c r="B1135">
        <v>0.37500000000000006</v>
      </c>
      <c r="C1135">
        <v>40</v>
      </c>
      <c r="D1135" t="s">
        <v>302</v>
      </c>
      <c r="E1135" s="21" t="s">
        <v>290</v>
      </c>
      <c r="F1135">
        <v>0.67500000000000004</v>
      </c>
      <c r="G1135" s="12">
        <v>0.49300000000000005</v>
      </c>
      <c r="H1135">
        <v>9.0999999999999998E-2</v>
      </c>
      <c r="I1135" t="s">
        <v>290</v>
      </c>
      <c r="J1135">
        <v>40</v>
      </c>
      <c r="K1135" s="21" t="s">
        <v>290</v>
      </c>
      <c r="L1135" s="1" t="s">
        <v>302</v>
      </c>
      <c r="M1135" t="s">
        <v>290</v>
      </c>
      <c r="N1135" s="159" t="s">
        <v>290</v>
      </c>
      <c r="P1135"/>
      <c r="Q1135"/>
      <c r="R1135"/>
      <c r="X1135" s="158" t="s">
        <v>1174</v>
      </c>
      <c r="Y1135">
        <v>0.37500000000000006</v>
      </c>
      <c r="Z1135">
        <v>40</v>
      </c>
      <c r="AA1135" t="s">
        <v>302</v>
      </c>
      <c r="AB1135" s="21" t="s">
        <v>290</v>
      </c>
      <c r="AC1135">
        <v>0.67500000000000004</v>
      </c>
      <c r="AD1135" s="12">
        <v>0.49300000000000005</v>
      </c>
      <c r="AE1135">
        <v>9.0999999999999998E-2</v>
      </c>
      <c r="AF1135" t="s">
        <v>290</v>
      </c>
      <c r="AG1135">
        <v>40</v>
      </c>
      <c r="AH1135" s="21" t="s">
        <v>290</v>
      </c>
      <c r="AI1135" s="1" t="s">
        <v>302</v>
      </c>
      <c r="AJ1135" t="s">
        <v>290</v>
      </c>
      <c r="AK1135" s="159" t="s">
        <v>290</v>
      </c>
      <c r="CO1135" t="s">
        <v>4953</v>
      </c>
      <c r="CP1135">
        <v>4.63</v>
      </c>
      <c r="CR1135" t="s">
        <v>6338</v>
      </c>
      <c r="CS1135" s="16" t="s">
        <v>290</v>
      </c>
      <c r="CT1135" s="14">
        <v>900</v>
      </c>
      <c r="CU1135" s="14">
        <v>18</v>
      </c>
      <c r="CV1135" s="98">
        <v>14</v>
      </c>
      <c r="CW1135" s="98" t="s">
        <v>6201</v>
      </c>
      <c r="CX1135" s="103">
        <v>18</v>
      </c>
      <c r="CY1135" s="11">
        <v>22.25</v>
      </c>
      <c r="CZ1135" s="42">
        <v>2.125</v>
      </c>
      <c r="DA1135" s="107">
        <v>900</v>
      </c>
      <c r="DB1135" s="18">
        <v>31</v>
      </c>
      <c r="DC1135" s="18">
        <v>4</v>
      </c>
      <c r="DD1135" s="18">
        <v>21</v>
      </c>
      <c r="DE1135" s="11">
        <v>1.875</v>
      </c>
      <c r="DF1135" s="11">
        <v>20</v>
      </c>
      <c r="DG1135" s="11">
        <v>2</v>
      </c>
      <c r="DH1135" s="11">
        <v>27</v>
      </c>
      <c r="DI1135" s="42">
        <v>18</v>
      </c>
      <c r="DJ1135" s="11" t="s">
        <v>174</v>
      </c>
      <c r="DK1135" s="43" t="s">
        <v>5302</v>
      </c>
      <c r="DL1135" s="90" t="s">
        <v>3796</v>
      </c>
      <c r="DM1135" s="18">
        <v>0</v>
      </c>
      <c r="DN1135" s="18" t="s">
        <v>6202</v>
      </c>
      <c r="DO1135" t="s">
        <v>5111</v>
      </c>
      <c r="DP1135">
        <v>16711935</v>
      </c>
      <c r="DQ1135" t="s">
        <v>6200</v>
      </c>
      <c r="DR1135" s="16" t="s">
        <v>290</v>
      </c>
    </row>
    <row r="1136" spans="1:122" x14ac:dyDescent="0.35">
      <c r="A1136" s="158" t="s">
        <v>6805</v>
      </c>
      <c r="B1136">
        <v>0.37500000000000006</v>
      </c>
      <c r="C1136" t="s">
        <v>6422</v>
      </c>
      <c r="D1136" t="s">
        <v>302</v>
      </c>
      <c r="E1136" s="21" t="s">
        <v>290</v>
      </c>
      <c r="F1136">
        <v>0.67500000000000004</v>
      </c>
      <c r="G1136" s="12">
        <v>0.49300000000000005</v>
      </c>
      <c r="H1136">
        <v>9.0999999999999998E-2</v>
      </c>
      <c r="I1136" t="s">
        <v>6422</v>
      </c>
      <c r="J1136">
        <v>1</v>
      </c>
      <c r="K1136" s="21" t="s">
        <v>290</v>
      </c>
      <c r="L1136" s="1" t="s">
        <v>302</v>
      </c>
      <c r="M1136" t="s">
        <v>290</v>
      </c>
      <c r="N1136" s="159" t="s">
        <v>290</v>
      </c>
      <c r="P1136"/>
      <c r="Q1136"/>
      <c r="R1136"/>
      <c r="X1136" s="158" t="s">
        <v>6805</v>
      </c>
      <c r="Y1136">
        <v>0.37500000000000006</v>
      </c>
      <c r="Z1136" t="s">
        <v>6422</v>
      </c>
      <c r="AA1136" t="s">
        <v>302</v>
      </c>
      <c r="AB1136" s="21" t="s">
        <v>290</v>
      </c>
      <c r="AC1136">
        <v>0.67500000000000004</v>
      </c>
      <c r="AD1136" s="12">
        <v>0.49300000000000005</v>
      </c>
      <c r="AE1136">
        <v>9.0999999999999998E-2</v>
      </c>
      <c r="AF1136" t="s">
        <v>6422</v>
      </c>
      <c r="AG1136">
        <v>1</v>
      </c>
      <c r="AH1136" s="21" t="s">
        <v>290</v>
      </c>
      <c r="AI1136" s="1" t="s">
        <v>302</v>
      </c>
      <c r="AJ1136" t="s">
        <v>290</v>
      </c>
      <c r="AK1136" s="159" t="s">
        <v>290</v>
      </c>
      <c r="CO1136" t="s">
        <v>4954</v>
      </c>
      <c r="CP1136">
        <v>4.63</v>
      </c>
      <c r="CR1136" t="s">
        <v>6339</v>
      </c>
      <c r="CS1136" s="16" t="s">
        <v>290</v>
      </c>
      <c r="CT1136" s="14">
        <v>900</v>
      </c>
      <c r="CU1136" s="14">
        <v>18</v>
      </c>
      <c r="CV1136" s="98">
        <v>16</v>
      </c>
      <c r="CW1136" s="98" t="s">
        <v>6201</v>
      </c>
      <c r="CX1136" s="103">
        <v>18</v>
      </c>
      <c r="CY1136" s="11">
        <v>22.25</v>
      </c>
      <c r="CZ1136" s="42">
        <v>2.125</v>
      </c>
      <c r="DA1136" s="107">
        <v>900</v>
      </c>
      <c r="DB1136" s="18">
        <v>31</v>
      </c>
      <c r="DC1136" s="18">
        <v>4</v>
      </c>
      <c r="DD1136" s="18">
        <v>21</v>
      </c>
      <c r="DE1136" s="11">
        <v>1.875</v>
      </c>
      <c r="DF1136" s="11">
        <v>20</v>
      </c>
      <c r="DG1136" s="11">
        <v>2</v>
      </c>
      <c r="DH1136" s="11">
        <v>27</v>
      </c>
      <c r="DI1136" s="42">
        <v>18</v>
      </c>
      <c r="DJ1136" s="11" t="s">
        <v>174</v>
      </c>
      <c r="DK1136" s="43" t="s">
        <v>5302</v>
      </c>
      <c r="DL1136" s="90" t="s">
        <v>3796</v>
      </c>
      <c r="DM1136" s="18">
        <v>0</v>
      </c>
      <c r="DN1136" s="18" t="s">
        <v>6202</v>
      </c>
      <c r="DO1136" t="s">
        <v>5111</v>
      </c>
      <c r="DP1136">
        <v>16711935</v>
      </c>
      <c r="DQ1136" t="s">
        <v>6200</v>
      </c>
      <c r="DR1136" s="16" t="s">
        <v>290</v>
      </c>
    </row>
    <row r="1137" spans="1:122" x14ac:dyDescent="0.35">
      <c r="A1137" s="158" t="s">
        <v>1175</v>
      </c>
      <c r="B1137">
        <v>0.37500000000000006</v>
      </c>
      <c r="C1137">
        <v>80</v>
      </c>
      <c r="D1137" t="s">
        <v>302</v>
      </c>
      <c r="E1137" s="21" t="s">
        <v>290</v>
      </c>
      <c r="F1137">
        <v>0.67500000000000004</v>
      </c>
      <c r="G1137" s="12">
        <v>0.42300000000000004</v>
      </c>
      <c r="H1137">
        <v>0.126</v>
      </c>
      <c r="I1137" t="s">
        <v>290</v>
      </c>
      <c r="J1137">
        <v>80</v>
      </c>
      <c r="K1137" s="21" t="s">
        <v>290</v>
      </c>
      <c r="L1137" s="1" t="s">
        <v>302</v>
      </c>
      <c r="M1137" t="s">
        <v>290</v>
      </c>
      <c r="N1137" s="159" t="s">
        <v>290</v>
      </c>
      <c r="P1137"/>
      <c r="Q1137"/>
      <c r="R1137"/>
      <c r="X1137" s="158" t="s">
        <v>1175</v>
      </c>
      <c r="Y1137">
        <v>0.37500000000000006</v>
      </c>
      <c r="Z1137">
        <v>80</v>
      </c>
      <c r="AA1137" t="s">
        <v>302</v>
      </c>
      <c r="AB1137" s="21" t="s">
        <v>290</v>
      </c>
      <c r="AC1137">
        <v>0.67500000000000004</v>
      </c>
      <c r="AD1137" s="12">
        <v>0.42300000000000004</v>
      </c>
      <c r="AE1137">
        <v>0.126</v>
      </c>
      <c r="AF1137" t="s">
        <v>290</v>
      </c>
      <c r="AG1137">
        <v>80</v>
      </c>
      <c r="AH1137" s="21" t="s">
        <v>290</v>
      </c>
      <c r="AI1137" s="1" t="s">
        <v>302</v>
      </c>
      <c r="AJ1137" t="s">
        <v>290</v>
      </c>
      <c r="AK1137" s="159" t="s">
        <v>290</v>
      </c>
      <c r="CO1137" t="s">
        <v>4955</v>
      </c>
      <c r="CP1137">
        <v>5.25</v>
      </c>
      <c r="CR1137" t="s">
        <v>6340</v>
      </c>
      <c r="CS1137" s="16" t="s">
        <v>290</v>
      </c>
      <c r="CT1137" s="14">
        <v>900</v>
      </c>
      <c r="CU1137" s="14">
        <v>18</v>
      </c>
      <c r="CV1137" s="98">
        <v>18</v>
      </c>
      <c r="CW1137" s="98" t="s">
        <v>6201</v>
      </c>
      <c r="CX1137" s="103">
        <v>18</v>
      </c>
      <c r="CY1137" s="11">
        <v>22.25</v>
      </c>
      <c r="CZ1137" s="42">
        <v>2.125</v>
      </c>
      <c r="DA1137" s="107">
        <v>900</v>
      </c>
      <c r="DB1137" s="18">
        <v>31</v>
      </c>
      <c r="DC1137" s="18">
        <v>4</v>
      </c>
      <c r="DD1137" s="18">
        <v>21</v>
      </c>
      <c r="DE1137" s="11">
        <v>1.875</v>
      </c>
      <c r="DF1137" s="11">
        <v>20</v>
      </c>
      <c r="DG1137" s="11">
        <v>2</v>
      </c>
      <c r="DH1137" s="11">
        <v>27</v>
      </c>
      <c r="DI1137" s="42">
        <v>18</v>
      </c>
      <c r="DJ1137" s="11" t="s">
        <v>174</v>
      </c>
      <c r="DK1137" s="43" t="s">
        <v>5302</v>
      </c>
      <c r="DL1137" s="90" t="s">
        <v>3796</v>
      </c>
      <c r="DM1137" s="18">
        <v>0</v>
      </c>
      <c r="DN1137" s="18" t="s">
        <v>6202</v>
      </c>
      <c r="DO1137" t="s">
        <v>5111</v>
      </c>
      <c r="DP1137">
        <v>16711935</v>
      </c>
      <c r="DQ1137" t="s">
        <v>6200</v>
      </c>
      <c r="DR1137" s="16" t="s">
        <v>290</v>
      </c>
    </row>
    <row r="1138" spans="1:122" x14ac:dyDescent="0.35">
      <c r="A1138" s="160" t="s">
        <v>1176</v>
      </c>
      <c r="B1138" s="4">
        <v>0.37500000000000006</v>
      </c>
      <c r="C1138" s="4" t="s">
        <v>272</v>
      </c>
      <c r="D1138" s="4" t="s">
        <v>302</v>
      </c>
      <c r="E1138" s="22" t="s">
        <v>290</v>
      </c>
      <c r="F1138" s="4">
        <v>0.67500000000000004</v>
      </c>
      <c r="G1138" s="3">
        <v>0.42300000000000004</v>
      </c>
      <c r="H1138" s="4">
        <v>0.126</v>
      </c>
      <c r="I1138" s="4" t="s">
        <v>272</v>
      </c>
      <c r="J1138" s="4">
        <v>2</v>
      </c>
      <c r="K1138" s="22" t="s">
        <v>290</v>
      </c>
      <c r="L1138" s="6" t="s">
        <v>302</v>
      </c>
      <c r="M1138" s="4" t="s">
        <v>290</v>
      </c>
      <c r="N1138" s="161" t="s">
        <v>290</v>
      </c>
      <c r="P1138"/>
      <c r="Q1138"/>
      <c r="R1138"/>
      <c r="X1138" s="160" t="s">
        <v>1176</v>
      </c>
      <c r="Y1138" s="4">
        <v>0.37500000000000006</v>
      </c>
      <c r="Z1138" s="4" t="s">
        <v>272</v>
      </c>
      <c r="AA1138" s="4" t="s">
        <v>302</v>
      </c>
      <c r="AB1138" s="22" t="s">
        <v>290</v>
      </c>
      <c r="AC1138" s="4">
        <v>0.67500000000000004</v>
      </c>
      <c r="AD1138" s="3">
        <v>0.42300000000000004</v>
      </c>
      <c r="AE1138" s="4">
        <v>0.126</v>
      </c>
      <c r="AF1138" s="4" t="s">
        <v>272</v>
      </c>
      <c r="AG1138" s="4">
        <v>2</v>
      </c>
      <c r="AH1138" s="22" t="s">
        <v>290</v>
      </c>
      <c r="AI1138" s="6" t="s">
        <v>302</v>
      </c>
      <c r="AJ1138" s="4" t="s">
        <v>290</v>
      </c>
      <c r="AK1138" s="161" t="s">
        <v>290</v>
      </c>
      <c r="CO1138" t="s">
        <v>4956</v>
      </c>
      <c r="CP1138">
        <v>5.25</v>
      </c>
      <c r="CR1138" t="s">
        <v>6341</v>
      </c>
      <c r="CS1138" s="16" t="s">
        <v>290</v>
      </c>
      <c r="CT1138" s="49">
        <v>900</v>
      </c>
      <c r="CU1138" s="49">
        <v>18</v>
      </c>
      <c r="CV1138" s="99">
        <v>20</v>
      </c>
      <c r="CW1138" s="99" t="s">
        <v>6201</v>
      </c>
      <c r="CX1138" s="105">
        <v>18</v>
      </c>
      <c r="CY1138" s="2">
        <v>22.25</v>
      </c>
      <c r="CZ1138" s="50">
        <v>2.125</v>
      </c>
      <c r="DA1138" s="107">
        <v>900</v>
      </c>
      <c r="DB1138" s="51">
        <v>31</v>
      </c>
      <c r="DC1138" s="51">
        <v>4</v>
      </c>
      <c r="DD1138" s="51">
        <v>21</v>
      </c>
      <c r="DE1138" s="2">
        <v>1.875</v>
      </c>
      <c r="DF1138" s="2">
        <v>20</v>
      </c>
      <c r="DG1138" s="2">
        <v>2</v>
      </c>
      <c r="DH1138" s="2">
        <v>27</v>
      </c>
      <c r="DI1138" s="50">
        <v>18</v>
      </c>
      <c r="DJ1138" s="2" t="s">
        <v>174</v>
      </c>
      <c r="DK1138" s="43" t="s">
        <v>5302</v>
      </c>
      <c r="DL1138" s="90" t="s">
        <v>3796</v>
      </c>
      <c r="DM1138" s="18">
        <v>0</v>
      </c>
      <c r="DN1138" s="18" t="s">
        <v>6202</v>
      </c>
      <c r="DO1138" t="s">
        <v>5111</v>
      </c>
      <c r="DP1138">
        <v>16711935</v>
      </c>
      <c r="DQ1138" t="s">
        <v>6200</v>
      </c>
      <c r="DR1138" s="16" t="s">
        <v>290</v>
      </c>
    </row>
    <row r="1139" spans="1:122" x14ac:dyDescent="0.35">
      <c r="A1139" s="156" t="s">
        <v>1177</v>
      </c>
      <c r="B1139" s="11">
        <v>0.5</v>
      </c>
      <c r="C1139" s="11">
        <v>5</v>
      </c>
      <c r="D1139" t="s">
        <v>302</v>
      </c>
      <c r="E1139" s="21" t="s">
        <v>290</v>
      </c>
      <c r="F1139">
        <v>0.84</v>
      </c>
      <c r="G1139" s="12">
        <v>0.71</v>
      </c>
      <c r="H1139" s="11">
        <v>6.5000000000000002E-2</v>
      </c>
      <c r="I1139" t="s">
        <v>290</v>
      </c>
      <c r="J1139" s="11">
        <v>5</v>
      </c>
      <c r="K1139" s="21" t="s">
        <v>290</v>
      </c>
      <c r="L1139" s="11" t="s">
        <v>302</v>
      </c>
      <c r="M1139" t="s">
        <v>290</v>
      </c>
      <c r="N1139" s="159" t="s">
        <v>290</v>
      </c>
      <c r="P1139"/>
      <c r="Q1139"/>
      <c r="R1139"/>
      <c r="X1139" s="156" t="s">
        <v>1177</v>
      </c>
      <c r="Y1139" s="11">
        <v>0.5</v>
      </c>
      <c r="Z1139" s="11">
        <v>5</v>
      </c>
      <c r="AA1139" t="s">
        <v>302</v>
      </c>
      <c r="AB1139" s="21" t="s">
        <v>290</v>
      </c>
      <c r="AC1139">
        <v>0.84</v>
      </c>
      <c r="AD1139" s="12">
        <v>0.71</v>
      </c>
      <c r="AE1139" s="11">
        <v>6.5000000000000002E-2</v>
      </c>
      <c r="AF1139" t="s">
        <v>290</v>
      </c>
      <c r="AG1139" s="11">
        <v>5</v>
      </c>
      <c r="AH1139" s="21" t="s">
        <v>290</v>
      </c>
      <c r="AI1139" s="11" t="s">
        <v>302</v>
      </c>
      <c r="AJ1139" t="s">
        <v>290</v>
      </c>
      <c r="AK1139" s="159" t="s">
        <v>290</v>
      </c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51"/>
      <c r="CO1139" t="s">
        <v>4957</v>
      </c>
      <c r="CP1139">
        <v>5.25</v>
      </c>
      <c r="CR1139" t="s">
        <v>6342</v>
      </c>
      <c r="CS1139" s="16" t="s">
        <v>290</v>
      </c>
      <c r="CT1139" s="14">
        <v>900</v>
      </c>
      <c r="CU1139" s="14">
        <v>20</v>
      </c>
      <c r="CV1139" s="11">
        <v>12</v>
      </c>
      <c r="CW1139" s="11" t="s">
        <v>6201</v>
      </c>
      <c r="CX1139" s="103">
        <v>20</v>
      </c>
      <c r="CY1139" s="11">
        <v>24.5</v>
      </c>
      <c r="CZ1139" s="42">
        <v>2.25</v>
      </c>
      <c r="DA1139" s="107">
        <v>900</v>
      </c>
      <c r="DB1139" s="18">
        <v>33.75</v>
      </c>
      <c r="DC1139" s="18">
        <v>4.25</v>
      </c>
      <c r="DD1139" s="18">
        <v>23</v>
      </c>
      <c r="DE1139" s="11">
        <v>2</v>
      </c>
      <c r="DF1139" s="11">
        <v>20</v>
      </c>
      <c r="DG1139" s="11">
        <v>2.125</v>
      </c>
      <c r="DH1139" s="11">
        <v>29.5</v>
      </c>
      <c r="DI1139" s="42">
        <v>18</v>
      </c>
      <c r="DJ1139" s="11">
        <v>1040</v>
      </c>
      <c r="DK1139" s="43" t="s">
        <v>5308</v>
      </c>
      <c r="DL1139" s="90" t="s">
        <v>3796</v>
      </c>
      <c r="DM1139" s="18">
        <v>0</v>
      </c>
      <c r="DN1139" s="18" t="s">
        <v>6202</v>
      </c>
      <c r="DO1139" t="s">
        <v>5114</v>
      </c>
      <c r="DP1139">
        <v>16744703</v>
      </c>
      <c r="DQ1139" t="s">
        <v>6200</v>
      </c>
      <c r="DR1139" s="16" t="s">
        <v>290</v>
      </c>
    </row>
    <row r="1140" spans="1:122" x14ac:dyDescent="0.35">
      <c r="A1140" s="156" t="s">
        <v>1178</v>
      </c>
      <c r="B1140" s="11">
        <v>0.5</v>
      </c>
      <c r="C1140" s="11">
        <v>10</v>
      </c>
      <c r="D1140" t="s">
        <v>302</v>
      </c>
      <c r="E1140" s="21" t="s">
        <v>290</v>
      </c>
      <c r="F1140">
        <v>0.84</v>
      </c>
      <c r="G1140" s="12">
        <v>0.67399999999999993</v>
      </c>
      <c r="H1140" s="11">
        <v>8.3000000000000004E-2</v>
      </c>
      <c r="I1140" t="s">
        <v>290</v>
      </c>
      <c r="J1140" s="11">
        <v>10</v>
      </c>
      <c r="K1140" s="21" t="s">
        <v>290</v>
      </c>
      <c r="L1140" s="11" t="s">
        <v>302</v>
      </c>
      <c r="M1140" t="s">
        <v>290</v>
      </c>
      <c r="N1140" s="159" t="s">
        <v>290</v>
      </c>
      <c r="P1140"/>
      <c r="Q1140"/>
      <c r="R1140"/>
      <c r="X1140" s="156" t="s">
        <v>1178</v>
      </c>
      <c r="Y1140" s="11">
        <v>0.5</v>
      </c>
      <c r="Z1140" s="11">
        <v>10</v>
      </c>
      <c r="AA1140" t="s">
        <v>302</v>
      </c>
      <c r="AB1140" s="21" t="s">
        <v>290</v>
      </c>
      <c r="AC1140">
        <v>0.84</v>
      </c>
      <c r="AD1140" s="12">
        <v>0.67399999999999993</v>
      </c>
      <c r="AE1140" s="11">
        <v>8.3000000000000004E-2</v>
      </c>
      <c r="AF1140" t="s">
        <v>290</v>
      </c>
      <c r="AG1140" s="11">
        <v>10</v>
      </c>
      <c r="AH1140" s="21" t="s">
        <v>290</v>
      </c>
      <c r="AI1140" s="11" t="s">
        <v>302</v>
      </c>
      <c r="AJ1140" t="s">
        <v>290</v>
      </c>
      <c r="AK1140" s="159" t="s">
        <v>290</v>
      </c>
      <c r="CC1140" s="4"/>
      <c r="CD1140" s="51"/>
      <c r="CE1140" s="51"/>
      <c r="CF1140" s="51"/>
      <c r="CG1140" s="51"/>
      <c r="CH1140" s="51"/>
      <c r="CI1140" s="51"/>
      <c r="CJ1140" s="51"/>
      <c r="CK1140" s="51"/>
      <c r="CO1140" t="s">
        <v>4958</v>
      </c>
      <c r="CP1140">
        <v>5.25</v>
      </c>
      <c r="CR1140" t="s">
        <v>6343</v>
      </c>
      <c r="CS1140" s="16" t="s">
        <v>290</v>
      </c>
      <c r="CT1140" s="14">
        <v>900</v>
      </c>
      <c r="CU1140" s="14">
        <v>20</v>
      </c>
      <c r="CV1140" s="98">
        <v>14</v>
      </c>
      <c r="CW1140" s="98" t="s">
        <v>6201</v>
      </c>
      <c r="CX1140" s="103">
        <v>20</v>
      </c>
      <c r="CY1140" s="11">
        <v>24.5</v>
      </c>
      <c r="CZ1140" s="42">
        <v>2.25</v>
      </c>
      <c r="DA1140" s="107">
        <v>900</v>
      </c>
      <c r="DB1140" s="18">
        <v>33.75</v>
      </c>
      <c r="DC1140" s="18">
        <v>4.25</v>
      </c>
      <c r="DD1140" s="18">
        <v>23</v>
      </c>
      <c r="DE1140" s="11">
        <v>2</v>
      </c>
      <c r="DF1140" s="11">
        <v>20</v>
      </c>
      <c r="DG1140" s="11">
        <v>2.125</v>
      </c>
      <c r="DH1140" s="11">
        <v>29.5</v>
      </c>
      <c r="DI1140" s="42">
        <v>18</v>
      </c>
      <c r="DJ1140" s="11" t="s">
        <v>174</v>
      </c>
      <c r="DK1140" s="43" t="s">
        <v>5308</v>
      </c>
      <c r="DL1140" s="90" t="s">
        <v>3796</v>
      </c>
      <c r="DM1140" s="18">
        <v>0</v>
      </c>
      <c r="DN1140" s="18" t="s">
        <v>6202</v>
      </c>
      <c r="DO1140" t="s">
        <v>5114</v>
      </c>
      <c r="DP1140">
        <v>16744703</v>
      </c>
      <c r="DQ1140" t="s">
        <v>6200</v>
      </c>
      <c r="DR1140" s="16" t="s">
        <v>290</v>
      </c>
    </row>
    <row r="1141" spans="1:122" x14ac:dyDescent="0.35">
      <c r="A1141" s="158" t="s">
        <v>1179</v>
      </c>
      <c r="B1141" s="11">
        <v>0.5</v>
      </c>
      <c r="C1141">
        <v>40</v>
      </c>
      <c r="D1141" t="s">
        <v>302</v>
      </c>
      <c r="E1141" s="21" t="s">
        <v>290</v>
      </c>
      <c r="F1141">
        <v>0.84</v>
      </c>
      <c r="G1141" s="12">
        <v>0.622</v>
      </c>
      <c r="H1141" s="11">
        <v>0.109</v>
      </c>
      <c r="I1141" t="s">
        <v>290</v>
      </c>
      <c r="J1141">
        <v>40</v>
      </c>
      <c r="K1141" s="21" t="s">
        <v>290</v>
      </c>
      <c r="L1141" s="1" t="s">
        <v>302</v>
      </c>
      <c r="M1141" t="s">
        <v>290</v>
      </c>
      <c r="N1141" s="159" t="s">
        <v>290</v>
      </c>
      <c r="P1141"/>
      <c r="Q1141"/>
      <c r="R1141"/>
      <c r="X1141" s="158" t="s">
        <v>1179</v>
      </c>
      <c r="Y1141" s="11">
        <v>0.5</v>
      </c>
      <c r="Z1141">
        <v>40</v>
      </c>
      <c r="AA1141" t="s">
        <v>302</v>
      </c>
      <c r="AB1141" s="21" t="s">
        <v>290</v>
      </c>
      <c r="AC1141">
        <v>0.84</v>
      </c>
      <c r="AD1141" s="12">
        <v>0.622</v>
      </c>
      <c r="AE1141" s="11">
        <v>0.109</v>
      </c>
      <c r="AF1141" t="s">
        <v>290</v>
      </c>
      <c r="AG1141">
        <v>40</v>
      </c>
      <c r="AH1141" s="21" t="s">
        <v>290</v>
      </c>
      <c r="AI1141" s="1" t="s">
        <v>302</v>
      </c>
      <c r="AJ1141" t="s">
        <v>290</v>
      </c>
      <c r="AK1141" s="159" t="s">
        <v>290</v>
      </c>
      <c r="CO1141" t="s">
        <v>4959</v>
      </c>
      <c r="CP1141">
        <v>5.25</v>
      </c>
      <c r="CR1141" t="s">
        <v>6344</v>
      </c>
      <c r="CS1141" s="16" t="s">
        <v>290</v>
      </c>
      <c r="CT1141" s="14">
        <v>900</v>
      </c>
      <c r="CU1141" s="14">
        <v>20</v>
      </c>
      <c r="CV1141" s="98">
        <v>16</v>
      </c>
      <c r="CW1141" s="98" t="s">
        <v>6201</v>
      </c>
      <c r="CX1141" s="103">
        <v>20</v>
      </c>
      <c r="CY1141" s="11">
        <v>24.5</v>
      </c>
      <c r="CZ1141" s="42">
        <v>2.25</v>
      </c>
      <c r="DA1141" s="107">
        <v>900</v>
      </c>
      <c r="DB1141" s="18">
        <v>33.75</v>
      </c>
      <c r="DC1141" s="18">
        <v>4.25</v>
      </c>
      <c r="DD1141" s="18">
        <v>23</v>
      </c>
      <c r="DE1141" s="11">
        <v>2</v>
      </c>
      <c r="DF1141" s="11">
        <v>20</v>
      </c>
      <c r="DG1141" s="11">
        <v>2.125</v>
      </c>
      <c r="DH1141" s="11">
        <v>29.5</v>
      </c>
      <c r="DI1141" s="42">
        <v>18</v>
      </c>
      <c r="DJ1141" s="11" t="s">
        <v>174</v>
      </c>
      <c r="DK1141" s="43" t="s">
        <v>5308</v>
      </c>
      <c r="DL1141" s="90" t="s">
        <v>3796</v>
      </c>
      <c r="DM1141" s="18">
        <v>0</v>
      </c>
      <c r="DN1141" s="18" t="s">
        <v>6202</v>
      </c>
      <c r="DO1141" t="s">
        <v>5114</v>
      </c>
      <c r="DP1141">
        <v>16744703</v>
      </c>
      <c r="DQ1141" t="s">
        <v>6200</v>
      </c>
      <c r="DR1141" s="16" t="s">
        <v>290</v>
      </c>
    </row>
    <row r="1142" spans="1:122" x14ac:dyDescent="0.35">
      <c r="A1142" s="158" t="s">
        <v>6806</v>
      </c>
      <c r="B1142" s="11">
        <v>0.5</v>
      </c>
      <c r="C1142" t="s">
        <v>6422</v>
      </c>
      <c r="D1142" t="s">
        <v>302</v>
      </c>
      <c r="E1142" s="21" t="s">
        <v>290</v>
      </c>
      <c r="F1142">
        <v>0.84</v>
      </c>
      <c r="G1142" s="12">
        <v>0.622</v>
      </c>
      <c r="H1142" s="11">
        <v>0.109</v>
      </c>
      <c r="I1142" t="s">
        <v>6422</v>
      </c>
      <c r="J1142">
        <v>1</v>
      </c>
      <c r="K1142" s="21" t="s">
        <v>290</v>
      </c>
      <c r="L1142" s="1" t="s">
        <v>302</v>
      </c>
      <c r="M1142" t="s">
        <v>290</v>
      </c>
      <c r="N1142" s="159" t="s">
        <v>290</v>
      </c>
      <c r="P1142"/>
      <c r="Q1142"/>
      <c r="R1142"/>
      <c r="X1142" s="158" t="s">
        <v>6806</v>
      </c>
      <c r="Y1142" s="11">
        <v>0.5</v>
      </c>
      <c r="Z1142" t="s">
        <v>6422</v>
      </c>
      <c r="AA1142" t="s">
        <v>302</v>
      </c>
      <c r="AB1142" s="21" t="s">
        <v>290</v>
      </c>
      <c r="AC1142">
        <v>0.84</v>
      </c>
      <c r="AD1142" s="12">
        <v>0.622</v>
      </c>
      <c r="AE1142" s="11">
        <v>0.109</v>
      </c>
      <c r="AF1142" t="s">
        <v>6422</v>
      </c>
      <c r="AG1142">
        <v>1</v>
      </c>
      <c r="AH1142" s="21" t="s">
        <v>290</v>
      </c>
      <c r="AI1142" s="1" t="s">
        <v>302</v>
      </c>
      <c r="AJ1142" t="s">
        <v>290</v>
      </c>
      <c r="AK1142" s="159" t="s">
        <v>290</v>
      </c>
      <c r="CO1142" t="s">
        <v>4960</v>
      </c>
      <c r="CP1142">
        <v>5.25</v>
      </c>
      <c r="CR1142" t="s">
        <v>6345</v>
      </c>
      <c r="CS1142" s="16" t="s">
        <v>290</v>
      </c>
      <c r="CT1142" s="14">
        <v>900</v>
      </c>
      <c r="CU1142" s="14">
        <v>20</v>
      </c>
      <c r="CV1142" s="98">
        <v>18</v>
      </c>
      <c r="CW1142" s="98" t="s">
        <v>6201</v>
      </c>
      <c r="CX1142" s="103">
        <v>20</v>
      </c>
      <c r="CY1142" s="11">
        <v>24.5</v>
      </c>
      <c r="CZ1142" s="42">
        <v>2.25</v>
      </c>
      <c r="DA1142" s="107">
        <v>900</v>
      </c>
      <c r="DB1142" s="18">
        <v>33.75</v>
      </c>
      <c r="DC1142" s="18">
        <v>4.25</v>
      </c>
      <c r="DD1142" s="18">
        <v>23</v>
      </c>
      <c r="DE1142" s="11">
        <v>2</v>
      </c>
      <c r="DF1142" s="11">
        <v>20</v>
      </c>
      <c r="DG1142" s="11">
        <v>2.125</v>
      </c>
      <c r="DH1142" s="11">
        <v>29.5</v>
      </c>
      <c r="DI1142" s="42">
        <v>18</v>
      </c>
      <c r="DJ1142" s="11" t="s">
        <v>174</v>
      </c>
      <c r="DK1142" s="43" t="s">
        <v>5308</v>
      </c>
      <c r="DL1142" s="90" t="s">
        <v>3796</v>
      </c>
      <c r="DM1142" s="18">
        <v>0</v>
      </c>
      <c r="DN1142" s="18" t="s">
        <v>6202</v>
      </c>
      <c r="DO1142" t="s">
        <v>5114</v>
      </c>
      <c r="DP1142">
        <v>16744703</v>
      </c>
      <c r="DQ1142" t="s">
        <v>6200</v>
      </c>
      <c r="DR1142" s="16" t="s">
        <v>290</v>
      </c>
    </row>
    <row r="1143" spans="1:122" x14ac:dyDescent="0.35">
      <c r="A1143" s="158" t="s">
        <v>1180</v>
      </c>
      <c r="B1143" s="11">
        <v>0.5</v>
      </c>
      <c r="C1143">
        <v>80</v>
      </c>
      <c r="D1143" t="s">
        <v>302</v>
      </c>
      <c r="E1143" s="21" t="s">
        <v>290</v>
      </c>
      <c r="F1143">
        <v>0.84</v>
      </c>
      <c r="G1143" s="12">
        <v>0.54600000000000004</v>
      </c>
      <c r="H1143" s="11">
        <v>0.14699999999999999</v>
      </c>
      <c r="I1143" t="s">
        <v>290</v>
      </c>
      <c r="J1143">
        <v>80</v>
      </c>
      <c r="K1143" s="21" t="s">
        <v>290</v>
      </c>
      <c r="L1143" s="1" t="s">
        <v>302</v>
      </c>
      <c r="M1143" t="s">
        <v>290</v>
      </c>
      <c r="N1143" s="159" t="s">
        <v>290</v>
      </c>
      <c r="P1143"/>
      <c r="Q1143"/>
      <c r="R1143"/>
      <c r="X1143" s="158" t="s">
        <v>1180</v>
      </c>
      <c r="Y1143" s="11">
        <v>0.5</v>
      </c>
      <c r="Z1143">
        <v>80</v>
      </c>
      <c r="AA1143" t="s">
        <v>302</v>
      </c>
      <c r="AB1143" s="21" t="s">
        <v>290</v>
      </c>
      <c r="AC1143">
        <v>0.84</v>
      </c>
      <c r="AD1143" s="12">
        <v>0.54600000000000004</v>
      </c>
      <c r="AE1143" s="11">
        <v>0.14699999999999999</v>
      </c>
      <c r="AF1143" t="s">
        <v>290</v>
      </c>
      <c r="AG1143">
        <v>80</v>
      </c>
      <c r="AH1143" s="21" t="s">
        <v>290</v>
      </c>
      <c r="AI1143" s="1" t="s">
        <v>302</v>
      </c>
      <c r="AJ1143" t="s">
        <v>290</v>
      </c>
      <c r="AK1143" s="159" t="s">
        <v>290</v>
      </c>
      <c r="CO1143" t="s">
        <v>4961</v>
      </c>
      <c r="CP1143">
        <v>5.25</v>
      </c>
      <c r="CR1143" t="s">
        <v>6346</v>
      </c>
      <c r="CS1143" s="16" t="s">
        <v>290</v>
      </c>
      <c r="CT1143" s="49">
        <v>900</v>
      </c>
      <c r="CU1143" s="49">
        <v>20</v>
      </c>
      <c r="CV1143" s="99">
        <v>20</v>
      </c>
      <c r="CW1143" s="99" t="s">
        <v>6201</v>
      </c>
      <c r="CX1143" s="105">
        <v>20</v>
      </c>
      <c r="CY1143" s="2">
        <v>24.5</v>
      </c>
      <c r="CZ1143" s="50">
        <v>2.25</v>
      </c>
      <c r="DA1143" s="107">
        <v>900</v>
      </c>
      <c r="DB1143" s="51">
        <v>33.75</v>
      </c>
      <c r="DC1143" s="51">
        <v>4.25</v>
      </c>
      <c r="DD1143" s="51">
        <v>23</v>
      </c>
      <c r="DE1143" s="2">
        <v>2</v>
      </c>
      <c r="DF1143" s="2">
        <v>20</v>
      </c>
      <c r="DG1143" s="2">
        <v>2.125</v>
      </c>
      <c r="DH1143" s="2">
        <v>29.5</v>
      </c>
      <c r="DI1143" s="50">
        <v>18</v>
      </c>
      <c r="DJ1143" s="2" t="s">
        <v>174</v>
      </c>
      <c r="DK1143" s="43" t="s">
        <v>5308</v>
      </c>
      <c r="DL1143" s="90" t="s">
        <v>3796</v>
      </c>
      <c r="DM1143" s="18">
        <v>0</v>
      </c>
      <c r="DN1143" s="18" t="s">
        <v>6202</v>
      </c>
      <c r="DO1143" t="s">
        <v>5114</v>
      </c>
      <c r="DP1143">
        <v>16744703</v>
      </c>
      <c r="DQ1143" t="s">
        <v>6200</v>
      </c>
      <c r="DR1143" s="16" t="s">
        <v>290</v>
      </c>
    </row>
    <row r="1144" spans="1:122" x14ac:dyDescent="0.35">
      <c r="A1144" s="158" t="s">
        <v>1181</v>
      </c>
      <c r="B1144" s="11">
        <v>0.5</v>
      </c>
      <c r="C1144" s="11">
        <v>160</v>
      </c>
      <c r="D1144" t="s">
        <v>302</v>
      </c>
      <c r="E1144" s="21" t="s">
        <v>290</v>
      </c>
      <c r="F1144">
        <v>0.84</v>
      </c>
      <c r="G1144" s="12">
        <v>0.46599999999999997</v>
      </c>
      <c r="H1144" s="11">
        <v>0.187</v>
      </c>
      <c r="I1144" t="s">
        <v>290</v>
      </c>
      <c r="J1144" s="11">
        <v>160</v>
      </c>
      <c r="K1144" s="21" t="s">
        <v>290</v>
      </c>
      <c r="L1144" s="1" t="s">
        <v>302</v>
      </c>
      <c r="M1144" t="s">
        <v>290</v>
      </c>
      <c r="N1144" s="159" t="s">
        <v>290</v>
      </c>
      <c r="P1144"/>
      <c r="Q1144"/>
      <c r="R1144"/>
      <c r="X1144" s="158" t="s">
        <v>1181</v>
      </c>
      <c r="Y1144" s="11">
        <v>0.5</v>
      </c>
      <c r="Z1144" s="11">
        <v>160</v>
      </c>
      <c r="AA1144" t="s">
        <v>302</v>
      </c>
      <c r="AB1144" s="21" t="s">
        <v>290</v>
      </c>
      <c r="AC1144">
        <v>0.84</v>
      </c>
      <c r="AD1144" s="12">
        <v>0.46599999999999997</v>
      </c>
      <c r="AE1144" s="11">
        <v>0.187</v>
      </c>
      <c r="AF1144" t="s">
        <v>290</v>
      </c>
      <c r="AG1144" s="11">
        <v>160</v>
      </c>
      <c r="AH1144" s="21" t="s">
        <v>290</v>
      </c>
      <c r="AI1144" s="1" t="s">
        <v>302</v>
      </c>
      <c r="AJ1144" t="s">
        <v>290</v>
      </c>
      <c r="AK1144" s="159" t="s">
        <v>290</v>
      </c>
      <c r="CO1144" t="s">
        <v>4962</v>
      </c>
      <c r="CP1144">
        <v>5.8699999999999992</v>
      </c>
      <c r="CR1144" t="s">
        <v>6347</v>
      </c>
      <c r="CS1144" s="16" t="s">
        <v>290</v>
      </c>
      <c r="CT1144" s="14">
        <v>900</v>
      </c>
      <c r="CU1144" s="14">
        <v>24</v>
      </c>
      <c r="CV1144" s="11">
        <v>12</v>
      </c>
      <c r="CW1144" s="11" t="s">
        <v>6201</v>
      </c>
      <c r="CX1144" s="103">
        <v>24</v>
      </c>
      <c r="CY1144" s="11">
        <v>29.5</v>
      </c>
      <c r="CZ1144" s="42">
        <v>2.75</v>
      </c>
      <c r="DA1144" s="107">
        <v>900</v>
      </c>
      <c r="DB1144" s="18">
        <v>41</v>
      </c>
      <c r="DC1144" s="18">
        <v>5.5</v>
      </c>
      <c r="DD1144" s="18">
        <v>27.25</v>
      </c>
      <c r="DE1144" s="11">
        <v>2.5</v>
      </c>
      <c r="DF1144" s="11">
        <v>20</v>
      </c>
      <c r="DG1144" s="11">
        <v>2.625</v>
      </c>
      <c r="DH1144" s="11">
        <v>35.5</v>
      </c>
      <c r="DI1144" s="42">
        <v>18</v>
      </c>
      <c r="DJ1144" s="11">
        <v>1775</v>
      </c>
      <c r="DK1144" s="43" t="s">
        <v>5314</v>
      </c>
      <c r="DL1144" s="90" t="s">
        <v>3796</v>
      </c>
      <c r="DM1144" s="18">
        <v>0</v>
      </c>
      <c r="DN1144" s="18" t="s">
        <v>6202</v>
      </c>
      <c r="DO1144" t="s">
        <v>5084</v>
      </c>
      <c r="DP1144">
        <v>16777215</v>
      </c>
      <c r="DQ1144" t="s">
        <v>6200</v>
      </c>
      <c r="DR1144" s="16" t="s">
        <v>290</v>
      </c>
    </row>
    <row r="1145" spans="1:122" x14ac:dyDescent="0.35">
      <c r="A1145" s="158" t="s">
        <v>1182</v>
      </c>
      <c r="B1145" s="11">
        <v>0.5</v>
      </c>
      <c r="C1145" s="11" t="s">
        <v>272</v>
      </c>
      <c r="D1145" t="s">
        <v>302</v>
      </c>
      <c r="E1145" s="21" t="s">
        <v>290</v>
      </c>
      <c r="F1145">
        <v>0.84</v>
      </c>
      <c r="G1145" s="12">
        <v>0.54600000000000004</v>
      </c>
      <c r="H1145" s="11">
        <v>0.14699999999999999</v>
      </c>
      <c r="I1145" t="s">
        <v>272</v>
      </c>
      <c r="J1145" s="11">
        <v>2</v>
      </c>
      <c r="K1145" s="21" t="s">
        <v>290</v>
      </c>
      <c r="L1145" s="1" t="s">
        <v>302</v>
      </c>
      <c r="M1145" t="s">
        <v>290</v>
      </c>
      <c r="N1145" s="159" t="s">
        <v>290</v>
      </c>
      <c r="P1145"/>
      <c r="Q1145"/>
      <c r="R1145"/>
      <c r="X1145" s="158" t="s">
        <v>1182</v>
      </c>
      <c r="Y1145" s="11">
        <v>0.5</v>
      </c>
      <c r="Z1145" s="11" t="s">
        <v>272</v>
      </c>
      <c r="AA1145" t="s">
        <v>302</v>
      </c>
      <c r="AB1145" s="21" t="s">
        <v>290</v>
      </c>
      <c r="AC1145">
        <v>0.84</v>
      </c>
      <c r="AD1145" s="12">
        <v>0.54600000000000004</v>
      </c>
      <c r="AE1145" s="11">
        <v>0.14699999999999999</v>
      </c>
      <c r="AF1145" t="s">
        <v>272</v>
      </c>
      <c r="AG1145" s="11">
        <v>2</v>
      </c>
      <c r="AH1145" s="21" t="s">
        <v>290</v>
      </c>
      <c r="AI1145" s="1" t="s">
        <v>302</v>
      </c>
      <c r="AJ1145" t="s">
        <v>290</v>
      </c>
      <c r="AK1145" s="159" t="s">
        <v>290</v>
      </c>
      <c r="CO1145" t="s">
        <v>4963</v>
      </c>
      <c r="CP1145">
        <v>5.8699999999999992</v>
      </c>
      <c r="CR1145" t="s">
        <v>6348</v>
      </c>
      <c r="CS1145" s="16" t="s">
        <v>290</v>
      </c>
      <c r="CT1145" s="14">
        <v>900</v>
      </c>
      <c r="CU1145" s="14">
        <v>24</v>
      </c>
      <c r="CV1145" s="98">
        <v>14</v>
      </c>
      <c r="CW1145" s="98" t="s">
        <v>6201</v>
      </c>
      <c r="CX1145" s="103">
        <v>24</v>
      </c>
      <c r="CY1145" s="11">
        <v>29.5</v>
      </c>
      <c r="CZ1145" s="42">
        <v>2.75</v>
      </c>
      <c r="DA1145" s="107">
        <v>900</v>
      </c>
      <c r="DB1145" s="18">
        <v>41</v>
      </c>
      <c r="DC1145" s="18">
        <v>5.5</v>
      </c>
      <c r="DD1145" s="18">
        <v>27.25</v>
      </c>
      <c r="DE1145" s="11">
        <v>2.5</v>
      </c>
      <c r="DF1145" s="11">
        <v>20</v>
      </c>
      <c r="DG1145" s="11">
        <v>2.625</v>
      </c>
      <c r="DH1145" s="11">
        <v>35.5</v>
      </c>
      <c r="DI1145" s="42">
        <v>18</v>
      </c>
      <c r="DJ1145" s="11" t="s">
        <v>174</v>
      </c>
      <c r="DK1145" s="43" t="s">
        <v>5314</v>
      </c>
      <c r="DL1145" s="90" t="s">
        <v>3796</v>
      </c>
      <c r="DM1145" s="18">
        <v>0</v>
      </c>
      <c r="DN1145" s="18" t="s">
        <v>6202</v>
      </c>
      <c r="DO1145" t="s">
        <v>5084</v>
      </c>
      <c r="DP1145">
        <v>16777215</v>
      </c>
      <c r="DQ1145" t="s">
        <v>6200</v>
      </c>
      <c r="DR1145" s="16" t="s">
        <v>290</v>
      </c>
    </row>
    <row r="1146" spans="1:122" x14ac:dyDescent="0.35">
      <c r="A1146" s="160" t="s">
        <v>1183</v>
      </c>
      <c r="B1146" s="2">
        <v>0.5</v>
      </c>
      <c r="C1146" s="4" t="s">
        <v>273</v>
      </c>
      <c r="D1146" s="4" t="s">
        <v>302</v>
      </c>
      <c r="E1146" s="23" t="s">
        <v>290</v>
      </c>
      <c r="F1146" s="4">
        <v>0.84</v>
      </c>
      <c r="G1146" s="3">
        <v>0.252</v>
      </c>
      <c r="H1146" s="2">
        <v>0.29399999999999998</v>
      </c>
      <c r="I1146" s="2" t="s">
        <v>273</v>
      </c>
      <c r="J1146" s="4">
        <v>4</v>
      </c>
      <c r="K1146" s="23" t="s">
        <v>290</v>
      </c>
      <c r="L1146" s="6" t="s">
        <v>302</v>
      </c>
      <c r="M1146" s="4" t="s">
        <v>290</v>
      </c>
      <c r="N1146" s="161" t="s">
        <v>290</v>
      </c>
      <c r="P1146"/>
      <c r="Q1146"/>
      <c r="R1146"/>
      <c r="X1146" s="160" t="s">
        <v>1183</v>
      </c>
      <c r="Y1146" s="2">
        <v>0.5</v>
      </c>
      <c r="Z1146" s="4" t="s">
        <v>273</v>
      </c>
      <c r="AA1146" s="4" t="s">
        <v>302</v>
      </c>
      <c r="AB1146" s="23" t="s">
        <v>290</v>
      </c>
      <c r="AC1146" s="4">
        <v>0.84</v>
      </c>
      <c r="AD1146" s="3">
        <v>0.252</v>
      </c>
      <c r="AE1146" s="2">
        <v>0.29399999999999998</v>
      </c>
      <c r="AF1146" s="2" t="s">
        <v>273</v>
      </c>
      <c r="AG1146" s="4">
        <v>4</v>
      </c>
      <c r="AH1146" s="23" t="s">
        <v>290</v>
      </c>
      <c r="AI1146" s="6" t="s">
        <v>302</v>
      </c>
      <c r="AJ1146" s="4" t="s">
        <v>290</v>
      </c>
      <c r="AK1146" s="161" t="s">
        <v>290</v>
      </c>
      <c r="CO1146" t="s">
        <v>4964</v>
      </c>
      <c r="CP1146">
        <v>5.8699999999999992</v>
      </c>
      <c r="CR1146" t="s">
        <v>6349</v>
      </c>
      <c r="CS1146" s="16" t="s">
        <v>290</v>
      </c>
      <c r="CT1146" s="14">
        <v>900</v>
      </c>
      <c r="CU1146" s="14">
        <v>24</v>
      </c>
      <c r="CV1146" s="98">
        <v>16</v>
      </c>
      <c r="CW1146" s="98" t="s">
        <v>6201</v>
      </c>
      <c r="CX1146" s="103">
        <v>24</v>
      </c>
      <c r="CY1146" s="11">
        <v>29.5</v>
      </c>
      <c r="CZ1146" s="42">
        <v>2.75</v>
      </c>
      <c r="DA1146" s="107">
        <v>900</v>
      </c>
      <c r="DB1146" s="18">
        <v>41</v>
      </c>
      <c r="DC1146" s="18">
        <v>5.5</v>
      </c>
      <c r="DD1146" s="18">
        <v>27.25</v>
      </c>
      <c r="DE1146" s="11">
        <v>2.5</v>
      </c>
      <c r="DF1146" s="11">
        <v>20</v>
      </c>
      <c r="DG1146" s="11">
        <v>2.625</v>
      </c>
      <c r="DH1146" s="11">
        <v>35.5</v>
      </c>
      <c r="DI1146" s="42">
        <v>18</v>
      </c>
      <c r="DJ1146" s="11" t="s">
        <v>174</v>
      </c>
      <c r="DK1146" s="43" t="s">
        <v>5314</v>
      </c>
      <c r="DL1146" s="90" t="s">
        <v>3796</v>
      </c>
      <c r="DM1146" s="18">
        <v>0</v>
      </c>
      <c r="DN1146" s="18" t="s">
        <v>6202</v>
      </c>
      <c r="DO1146" t="s">
        <v>5084</v>
      </c>
      <c r="DP1146">
        <v>16777215</v>
      </c>
      <c r="DQ1146" t="s">
        <v>6200</v>
      </c>
      <c r="DR1146" s="16" t="s">
        <v>290</v>
      </c>
    </row>
    <row r="1147" spans="1:122" x14ac:dyDescent="0.35">
      <c r="A1147" s="156" t="s">
        <v>1184</v>
      </c>
      <c r="B1147" s="11">
        <v>0.75000000000000011</v>
      </c>
      <c r="C1147" s="11">
        <v>5</v>
      </c>
      <c r="D1147" t="s">
        <v>302</v>
      </c>
      <c r="E1147" s="21" t="s">
        <v>290</v>
      </c>
      <c r="F1147" s="11">
        <v>1.05</v>
      </c>
      <c r="G1147" s="12">
        <v>0.92</v>
      </c>
      <c r="H1147" s="11">
        <v>6.5000000000000002E-2</v>
      </c>
      <c r="I1147" t="s">
        <v>290</v>
      </c>
      <c r="J1147" s="11">
        <v>5</v>
      </c>
      <c r="K1147" s="21" t="s">
        <v>290</v>
      </c>
      <c r="L1147" s="11" t="s">
        <v>302</v>
      </c>
      <c r="M1147" t="s">
        <v>290</v>
      </c>
      <c r="N1147" s="159" t="s">
        <v>290</v>
      </c>
      <c r="P1147"/>
      <c r="Q1147"/>
      <c r="R1147"/>
      <c r="X1147" s="156" t="s">
        <v>1184</v>
      </c>
      <c r="Y1147" s="11">
        <v>0.75000000000000011</v>
      </c>
      <c r="Z1147" s="11">
        <v>5</v>
      </c>
      <c r="AA1147" t="s">
        <v>302</v>
      </c>
      <c r="AB1147" s="21" t="s">
        <v>290</v>
      </c>
      <c r="AC1147" s="11">
        <v>1.05</v>
      </c>
      <c r="AD1147" s="12">
        <v>0.92</v>
      </c>
      <c r="AE1147" s="11">
        <v>6.5000000000000002E-2</v>
      </c>
      <c r="AF1147" t="s">
        <v>290</v>
      </c>
      <c r="AG1147" s="11">
        <v>5</v>
      </c>
      <c r="AH1147" s="21" t="s">
        <v>290</v>
      </c>
      <c r="AI1147" s="11" t="s">
        <v>302</v>
      </c>
      <c r="AJ1147" t="s">
        <v>290</v>
      </c>
      <c r="AK1147" s="159" t="s">
        <v>290</v>
      </c>
      <c r="CO1147" t="s">
        <v>4965</v>
      </c>
      <c r="CP1147">
        <v>5.8699999999999992</v>
      </c>
      <c r="CR1147" t="s">
        <v>6350</v>
      </c>
      <c r="CS1147" s="16" t="s">
        <v>290</v>
      </c>
      <c r="CT1147" s="14">
        <v>900</v>
      </c>
      <c r="CU1147" s="14">
        <v>24</v>
      </c>
      <c r="CV1147" s="98">
        <v>18</v>
      </c>
      <c r="CW1147" s="98" t="s">
        <v>6201</v>
      </c>
      <c r="CX1147" s="103">
        <v>24</v>
      </c>
      <c r="CY1147" s="11">
        <v>29.5</v>
      </c>
      <c r="CZ1147" s="42">
        <v>2.75</v>
      </c>
      <c r="DA1147" s="107">
        <v>900</v>
      </c>
      <c r="DB1147" s="18">
        <v>41</v>
      </c>
      <c r="DC1147" s="18">
        <v>5.5</v>
      </c>
      <c r="DD1147" s="18">
        <v>27.25</v>
      </c>
      <c r="DE1147" s="11">
        <v>2.5</v>
      </c>
      <c r="DF1147" s="11">
        <v>20</v>
      </c>
      <c r="DG1147" s="11">
        <v>2.625</v>
      </c>
      <c r="DH1147" s="11">
        <v>35.5</v>
      </c>
      <c r="DI1147" s="42">
        <v>18</v>
      </c>
      <c r="DJ1147" s="11" t="s">
        <v>174</v>
      </c>
      <c r="DK1147" s="43" t="s">
        <v>5314</v>
      </c>
      <c r="DL1147" s="90" t="s">
        <v>3796</v>
      </c>
      <c r="DM1147" s="18">
        <v>0</v>
      </c>
      <c r="DN1147" s="18" t="s">
        <v>6202</v>
      </c>
      <c r="DO1147" t="s">
        <v>5084</v>
      </c>
      <c r="DP1147">
        <v>16777215</v>
      </c>
      <c r="DQ1147" t="s">
        <v>6200</v>
      </c>
      <c r="DR1147" s="16" t="s">
        <v>290</v>
      </c>
    </row>
    <row r="1148" spans="1:122" x14ac:dyDescent="0.35">
      <c r="A1148" s="156" t="s">
        <v>1185</v>
      </c>
      <c r="B1148" s="11">
        <v>0.75000000000000011</v>
      </c>
      <c r="C1148" s="11">
        <v>10</v>
      </c>
      <c r="D1148" t="s">
        <v>302</v>
      </c>
      <c r="E1148" s="21" t="s">
        <v>290</v>
      </c>
      <c r="F1148" s="11">
        <v>1.05</v>
      </c>
      <c r="G1148" s="12">
        <v>0.88400000000000001</v>
      </c>
      <c r="H1148" s="11">
        <v>8.3000000000000004E-2</v>
      </c>
      <c r="I1148" t="s">
        <v>290</v>
      </c>
      <c r="J1148" s="11">
        <v>10</v>
      </c>
      <c r="K1148" s="21" t="s">
        <v>290</v>
      </c>
      <c r="L1148" s="11" t="s">
        <v>302</v>
      </c>
      <c r="M1148" t="s">
        <v>290</v>
      </c>
      <c r="N1148" s="159" t="s">
        <v>290</v>
      </c>
      <c r="P1148"/>
      <c r="Q1148"/>
      <c r="R1148"/>
      <c r="X1148" s="156" t="s">
        <v>1185</v>
      </c>
      <c r="Y1148" s="11">
        <v>0.75000000000000011</v>
      </c>
      <c r="Z1148" s="11">
        <v>10</v>
      </c>
      <c r="AA1148" t="s">
        <v>302</v>
      </c>
      <c r="AB1148" s="21" t="s">
        <v>290</v>
      </c>
      <c r="AC1148" s="11">
        <v>1.05</v>
      </c>
      <c r="AD1148" s="12">
        <v>0.88400000000000001</v>
      </c>
      <c r="AE1148" s="11">
        <v>8.3000000000000004E-2</v>
      </c>
      <c r="AF1148" t="s">
        <v>290</v>
      </c>
      <c r="AG1148" s="11">
        <v>10</v>
      </c>
      <c r="AH1148" s="21" t="s">
        <v>290</v>
      </c>
      <c r="AI1148" s="11" t="s">
        <v>302</v>
      </c>
      <c r="AJ1148" t="s">
        <v>290</v>
      </c>
      <c r="AK1148" s="159" t="s">
        <v>290</v>
      </c>
      <c r="CO1148" t="s">
        <v>4966</v>
      </c>
      <c r="CP1148">
        <v>5.8699999999999992</v>
      </c>
      <c r="CR1148" t="s">
        <v>6351</v>
      </c>
      <c r="CS1148" s="16" t="s">
        <v>290</v>
      </c>
      <c r="CT1148" s="14">
        <v>900</v>
      </c>
      <c r="CU1148" s="14">
        <v>24</v>
      </c>
      <c r="CV1148" s="99">
        <v>20</v>
      </c>
      <c r="CW1148" s="98" t="s">
        <v>6201</v>
      </c>
      <c r="CX1148" s="103">
        <v>24</v>
      </c>
      <c r="CY1148" s="11">
        <v>29.5</v>
      </c>
      <c r="CZ1148" s="42">
        <v>2.75</v>
      </c>
      <c r="DA1148" s="107">
        <v>900</v>
      </c>
      <c r="DB1148" s="18">
        <v>41</v>
      </c>
      <c r="DC1148" s="18">
        <v>5.5</v>
      </c>
      <c r="DD1148" s="18">
        <v>27.25</v>
      </c>
      <c r="DE1148" s="11">
        <v>2.5</v>
      </c>
      <c r="DF1148" s="11">
        <v>20</v>
      </c>
      <c r="DG1148" s="11">
        <v>2.625</v>
      </c>
      <c r="DH1148" s="11">
        <v>35.5</v>
      </c>
      <c r="DI1148" s="42">
        <v>18</v>
      </c>
      <c r="DJ1148" s="2" t="s">
        <v>174</v>
      </c>
      <c r="DK1148" s="43" t="s">
        <v>5314</v>
      </c>
      <c r="DL1148" s="90" t="s">
        <v>3796</v>
      </c>
      <c r="DM1148" s="18">
        <v>0</v>
      </c>
      <c r="DN1148" s="18" t="s">
        <v>6202</v>
      </c>
      <c r="DO1148" t="s">
        <v>5084</v>
      </c>
      <c r="DP1148">
        <v>16777215</v>
      </c>
      <c r="DQ1148" t="s">
        <v>6200</v>
      </c>
      <c r="DR1148" s="16" t="s">
        <v>290</v>
      </c>
    </row>
    <row r="1149" spans="1:122" x14ac:dyDescent="0.35">
      <c r="A1149" s="158" t="s">
        <v>1186</v>
      </c>
      <c r="B1149" s="11">
        <v>0.75000000000000011</v>
      </c>
      <c r="C1149">
        <v>40</v>
      </c>
      <c r="D1149" t="s">
        <v>302</v>
      </c>
      <c r="E1149" s="21" t="s">
        <v>1187</v>
      </c>
      <c r="F1149" s="11">
        <v>1.05</v>
      </c>
      <c r="G1149" s="12">
        <v>0.82400000000000007</v>
      </c>
      <c r="H1149" s="11">
        <v>0.113</v>
      </c>
      <c r="I1149" t="s">
        <v>290</v>
      </c>
      <c r="J1149">
        <v>40</v>
      </c>
      <c r="K1149" s="21" t="s">
        <v>290</v>
      </c>
      <c r="L1149" s="1" t="s">
        <v>302</v>
      </c>
      <c r="M1149" t="s">
        <v>290</v>
      </c>
      <c r="N1149" s="159" t="s">
        <v>290</v>
      </c>
      <c r="P1149"/>
      <c r="Q1149"/>
      <c r="R1149"/>
      <c r="X1149" s="158" t="s">
        <v>1186</v>
      </c>
      <c r="Y1149" s="11">
        <v>0.75000000000000011</v>
      </c>
      <c r="Z1149">
        <v>40</v>
      </c>
      <c r="AA1149" t="s">
        <v>302</v>
      </c>
      <c r="AB1149" s="21" t="s">
        <v>1188</v>
      </c>
      <c r="AC1149" s="11">
        <v>1.05</v>
      </c>
      <c r="AD1149" s="12">
        <v>0.82400000000000007</v>
      </c>
      <c r="AE1149" s="11">
        <v>0.113</v>
      </c>
      <c r="AF1149" t="s">
        <v>290</v>
      </c>
      <c r="AG1149">
        <v>40</v>
      </c>
      <c r="AH1149" s="21" t="s">
        <v>290</v>
      </c>
      <c r="AI1149" s="1" t="s">
        <v>302</v>
      </c>
      <c r="AJ1149" t="s">
        <v>290</v>
      </c>
      <c r="AK1149" s="159" t="s">
        <v>290</v>
      </c>
      <c r="CO1149" t="s">
        <v>4967</v>
      </c>
      <c r="CP1149">
        <v>5.8699999999999992</v>
      </c>
      <c r="CR1149" t="s">
        <v>6352</v>
      </c>
      <c r="CS1149" s="16" t="s">
        <v>290</v>
      </c>
      <c r="CT1149" s="14">
        <v>1500</v>
      </c>
      <c r="CU1149" s="14">
        <v>1</v>
      </c>
      <c r="CV1149" s="11">
        <v>9</v>
      </c>
      <c r="CW1149" s="11" t="s">
        <v>6201</v>
      </c>
      <c r="CX1149" s="103">
        <v>1</v>
      </c>
      <c r="CY1149" s="11">
        <v>2.0625</v>
      </c>
      <c r="CZ1149" s="42">
        <v>0.53125</v>
      </c>
      <c r="DA1149" s="107">
        <v>1500</v>
      </c>
      <c r="DB1149" s="18">
        <v>5.875</v>
      </c>
      <c r="DC1149" s="18">
        <v>1.125</v>
      </c>
      <c r="DD1149" s="18">
        <v>2</v>
      </c>
      <c r="DE1149" s="11">
        <v>0.875</v>
      </c>
      <c r="DF1149" s="11">
        <v>4</v>
      </c>
      <c r="DG1149" s="11">
        <v>1</v>
      </c>
      <c r="DH1149" s="11">
        <v>4</v>
      </c>
      <c r="DI1149" s="42">
        <v>90</v>
      </c>
      <c r="DJ1149" s="11">
        <v>15</v>
      </c>
      <c r="DK1149" s="43" t="s">
        <v>5320</v>
      </c>
      <c r="DL1149" s="90" t="s">
        <v>3796</v>
      </c>
      <c r="DM1149" s="18">
        <v>0</v>
      </c>
      <c r="DN1149" s="18" t="s">
        <v>6202</v>
      </c>
      <c r="DO1149" t="s">
        <v>5069</v>
      </c>
      <c r="DP1149">
        <v>65280</v>
      </c>
      <c r="DQ1149" t="s">
        <v>6200</v>
      </c>
      <c r="DR1149" s="16" t="s">
        <v>290</v>
      </c>
    </row>
    <row r="1150" spans="1:122" x14ac:dyDescent="0.35">
      <c r="A1150" s="158" t="s">
        <v>6807</v>
      </c>
      <c r="B1150" s="11">
        <v>0.75000000000000011</v>
      </c>
      <c r="C1150" t="s">
        <v>6422</v>
      </c>
      <c r="D1150" t="s">
        <v>302</v>
      </c>
      <c r="E1150" s="21" t="s">
        <v>290</v>
      </c>
      <c r="F1150" s="11">
        <v>1.05</v>
      </c>
      <c r="G1150" s="12">
        <v>0.82400000000000007</v>
      </c>
      <c r="H1150" s="11">
        <v>0.113</v>
      </c>
      <c r="I1150" t="s">
        <v>6422</v>
      </c>
      <c r="J1150">
        <v>1</v>
      </c>
      <c r="K1150" s="21" t="s">
        <v>290</v>
      </c>
      <c r="L1150" s="1" t="s">
        <v>302</v>
      </c>
      <c r="M1150" t="s">
        <v>290</v>
      </c>
      <c r="N1150" s="159" t="s">
        <v>290</v>
      </c>
      <c r="P1150"/>
      <c r="Q1150"/>
      <c r="R1150"/>
      <c r="X1150" s="158" t="s">
        <v>6807</v>
      </c>
      <c r="Y1150" s="11">
        <v>0.75000000000000011</v>
      </c>
      <c r="Z1150" t="s">
        <v>6422</v>
      </c>
      <c r="AA1150" t="s">
        <v>302</v>
      </c>
      <c r="AB1150" s="21" t="s">
        <v>290</v>
      </c>
      <c r="AC1150" s="11">
        <v>1.05</v>
      </c>
      <c r="AD1150" s="12">
        <v>0.82400000000000007</v>
      </c>
      <c r="AE1150" s="11">
        <v>0.113</v>
      </c>
      <c r="AF1150" t="s">
        <v>6422</v>
      </c>
      <c r="AG1150">
        <v>1</v>
      </c>
      <c r="AH1150" s="21" t="s">
        <v>290</v>
      </c>
      <c r="AI1150" s="1" t="s">
        <v>302</v>
      </c>
      <c r="AJ1150" t="s">
        <v>290</v>
      </c>
      <c r="AK1150" s="159" t="s">
        <v>290</v>
      </c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51"/>
      <c r="CO1150" t="s">
        <v>4968</v>
      </c>
      <c r="CP1150">
        <v>5.8699999999999992</v>
      </c>
      <c r="CR1150" t="s">
        <v>6353</v>
      </c>
      <c r="CS1150" s="16" t="s">
        <v>290</v>
      </c>
      <c r="CT1150" s="14">
        <v>1500</v>
      </c>
      <c r="CU1150" s="14">
        <v>1.25</v>
      </c>
      <c r="CV1150" s="11">
        <v>9</v>
      </c>
      <c r="CW1150" s="11" t="s">
        <v>6201</v>
      </c>
      <c r="CX1150" s="103">
        <v>1.25</v>
      </c>
      <c r="CY1150" s="11">
        <v>2.5</v>
      </c>
      <c r="CZ1150" s="42">
        <v>0.625</v>
      </c>
      <c r="DA1150" s="107">
        <v>1500</v>
      </c>
      <c r="DB1150" s="18">
        <v>6.25</v>
      </c>
      <c r="DC1150" s="18">
        <v>1.125</v>
      </c>
      <c r="DD1150" s="18">
        <v>2.5</v>
      </c>
      <c r="DE1150" s="11">
        <v>0.875</v>
      </c>
      <c r="DF1150" s="11">
        <v>4</v>
      </c>
      <c r="DG1150" s="11">
        <v>1</v>
      </c>
      <c r="DH1150" s="11">
        <v>4.3780000000000001</v>
      </c>
      <c r="DI1150" s="42">
        <v>90</v>
      </c>
      <c r="DJ1150" s="11">
        <v>18</v>
      </c>
      <c r="DK1150" s="43" t="s">
        <v>5322</v>
      </c>
      <c r="DL1150" s="90" t="s">
        <v>3796</v>
      </c>
      <c r="DM1150" s="18">
        <v>0</v>
      </c>
      <c r="DN1150" s="18" t="s">
        <v>6202</v>
      </c>
      <c r="DO1150" t="s">
        <v>5072</v>
      </c>
      <c r="DP1150">
        <v>12800</v>
      </c>
      <c r="DQ1150" t="s">
        <v>6200</v>
      </c>
      <c r="DR1150" s="16" t="s">
        <v>290</v>
      </c>
    </row>
    <row r="1151" spans="1:122" x14ac:dyDescent="0.35">
      <c r="A1151" s="158" t="s">
        <v>1189</v>
      </c>
      <c r="B1151" s="11">
        <v>0.75000000000000011</v>
      </c>
      <c r="C1151">
        <v>80</v>
      </c>
      <c r="D1151" t="s">
        <v>302</v>
      </c>
      <c r="E1151" s="21" t="s">
        <v>290</v>
      </c>
      <c r="F1151" s="11">
        <v>1.05</v>
      </c>
      <c r="G1151" s="12">
        <v>0.74199999999999999</v>
      </c>
      <c r="H1151" s="11">
        <v>0.154</v>
      </c>
      <c r="I1151" t="s">
        <v>290</v>
      </c>
      <c r="J1151">
        <v>80</v>
      </c>
      <c r="K1151" s="21" t="s">
        <v>290</v>
      </c>
      <c r="L1151" s="1" t="s">
        <v>302</v>
      </c>
      <c r="M1151" t="s">
        <v>290</v>
      </c>
      <c r="N1151" s="159" t="s">
        <v>290</v>
      </c>
      <c r="P1151"/>
      <c r="Q1151"/>
      <c r="R1151"/>
      <c r="X1151" s="158" t="s">
        <v>1189</v>
      </c>
      <c r="Y1151" s="11">
        <v>0.75000000000000011</v>
      </c>
      <c r="Z1151">
        <v>80</v>
      </c>
      <c r="AA1151" t="s">
        <v>302</v>
      </c>
      <c r="AB1151" s="21" t="s">
        <v>290</v>
      </c>
      <c r="AC1151" s="11">
        <v>1.05</v>
      </c>
      <c r="AD1151" s="12">
        <v>0.74199999999999999</v>
      </c>
      <c r="AE1151" s="11">
        <v>0.154</v>
      </c>
      <c r="AF1151" t="s">
        <v>290</v>
      </c>
      <c r="AG1151">
        <v>80</v>
      </c>
      <c r="AH1151" s="21" t="s">
        <v>290</v>
      </c>
      <c r="AI1151" s="1" t="s">
        <v>302</v>
      </c>
      <c r="AJ1151" t="s">
        <v>290</v>
      </c>
      <c r="AK1151" s="159" t="s">
        <v>290</v>
      </c>
      <c r="CC1151" s="4"/>
      <c r="CD1151" s="51"/>
      <c r="CE1151" s="51"/>
      <c r="CF1151" s="51"/>
      <c r="CG1151" s="51"/>
      <c r="CH1151" s="51"/>
      <c r="CI1151" s="51"/>
      <c r="CJ1151" s="51"/>
      <c r="CK1151" s="51"/>
      <c r="CO1151" t="s">
        <v>4969</v>
      </c>
      <c r="CP1151">
        <v>6.87</v>
      </c>
      <c r="CR1151" t="s">
        <v>6354</v>
      </c>
      <c r="CS1151" s="16" t="s">
        <v>231</v>
      </c>
      <c r="CT1151" s="14">
        <v>1500</v>
      </c>
      <c r="CU1151" s="14">
        <v>1.5</v>
      </c>
      <c r="CV1151" s="11">
        <v>9</v>
      </c>
      <c r="CW1151" s="11" t="s">
        <v>6201</v>
      </c>
      <c r="CX1151" s="103">
        <v>1.5</v>
      </c>
      <c r="CY1151" s="11">
        <v>2.75</v>
      </c>
      <c r="CZ1151" s="42">
        <v>0.625</v>
      </c>
      <c r="DA1151" s="107">
        <v>1500</v>
      </c>
      <c r="DB1151" s="18">
        <v>7</v>
      </c>
      <c r="DC1151" s="18">
        <v>1.25</v>
      </c>
      <c r="DD1151" s="18">
        <v>2.875</v>
      </c>
      <c r="DE1151" s="11">
        <v>1</v>
      </c>
      <c r="DF1151" s="11">
        <v>4</v>
      </c>
      <c r="DG1151" s="11">
        <v>1.125</v>
      </c>
      <c r="DH1151" s="11">
        <v>4.875</v>
      </c>
      <c r="DI1151" s="42">
        <v>90</v>
      </c>
      <c r="DJ1151" s="11">
        <v>23</v>
      </c>
      <c r="DK1151" s="43" t="s">
        <v>5324</v>
      </c>
      <c r="DL1151" s="90" t="s">
        <v>3796</v>
      </c>
      <c r="DM1151" s="18">
        <v>0</v>
      </c>
      <c r="DN1151" s="18" t="s">
        <v>6202</v>
      </c>
      <c r="DO1151" t="s">
        <v>5075</v>
      </c>
      <c r="DP1151">
        <v>11861940</v>
      </c>
      <c r="DQ1151" t="s">
        <v>6200</v>
      </c>
      <c r="DR1151" s="16" t="s">
        <v>290</v>
      </c>
    </row>
    <row r="1152" spans="1:122" x14ac:dyDescent="0.35">
      <c r="A1152" s="158" t="s">
        <v>1190</v>
      </c>
      <c r="B1152" s="11">
        <v>0.75000000000000011</v>
      </c>
      <c r="C1152" s="11">
        <v>160</v>
      </c>
      <c r="D1152" t="s">
        <v>302</v>
      </c>
      <c r="E1152" s="21" t="s">
        <v>290</v>
      </c>
      <c r="F1152" s="11">
        <v>1.05</v>
      </c>
      <c r="G1152" s="12">
        <v>0.6140000000000001</v>
      </c>
      <c r="H1152" s="11">
        <v>0.218</v>
      </c>
      <c r="I1152" t="s">
        <v>290</v>
      </c>
      <c r="J1152" s="11">
        <v>160</v>
      </c>
      <c r="K1152" s="21" t="s">
        <v>290</v>
      </c>
      <c r="L1152" s="1" t="s">
        <v>302</v>
      </c>
      <c r="M1152" t="s">
        <v>290</v>
      </c>
      <c r="N1152" s="159" t="s">
        <v>290</v>
      </c>
      <c r="P1152"/>
      <c r="Q1152"/>
      <c r="R1152"/>
      <c r="X1152" s="158" t="s">
        <v>1190</v>
      </c>
      <c r="Y1152" s="11">
        <v>0.75000000000000011</v>
      </c>
      <c r="Z1152" s="11">
        <v>160</v>
      </c>
      <c r="AA1152" t="s">
        <v>302</v>
      </c>
      <c r="AB1152" s="21" t="s">
        <v>290</v>
      </c>
      <c r="AC1152" s="11">
        <v>1.05</v>
      </c>
      <c r="AD1152" s="12">
        <v>0.6140000000000001</v>
      </c>
      <c r="AE1152" s="11">
        <v>0.218</v>
      </c>
      <c r="AF1152" t="s">
        <v>290</v>
      </c>
      <c r="AG1152" s="11">
        <v>160</v>
      </c>
      <c r="AH1152" s="21" t="s">
        <v>290</v>
      </c>
      <c r="AI1152" s="1" t="s">
        <v>302</v>
      </c>
      <c r="AJ1152" t="s">
        <v>290</v>
      </c>
      <c r="AK1152" s="159" t="s">
        <v>290</v>
      </c>
      <c r="CO1152" t="s">
        <v>4970</v>
      </c>
      <c r="CP1152">
        <v>6.87</v>
      </c>
      <c r="CR1152" t="s">
        <v>6355</v>
      </c>
      <c r="CS1152" s="16" t="s">
        <v>290</v>
      </c>
      <c r="CT1152" s="14">
        <v>1500</v>
      </c>
      <c r="CU1152" s="14">
        <v>2</v>
      </c>
      <c r="CV1152" s="11">
        <v>9</v>
      </c>
      <c r="CW1152" s="11" t="s">
        <v>6201</v>
      </c>
      <c r="CX1152" s="103">
        <v>2</v>
      </c>
      <c r="CY1152" s="11">
        <v>4.125</v>
      </c>
      <c r="CZ1152" s="42">
        <v>1.0625</v>
      </c>
      <c r="DA1152" s="107">
        <v>1500</v>
      </c>
      <c r="DB1152" s="18">
        <v>8.5</v>
      </c>
      <c r="DC1152" s="18">
        <v>1.5</v>
      </c>
      <c r="DD1152" s="18">
        <v>3.625</v>
      </c>
      <c r="DE1152" s="11">
        <v>0.875</v>
      </c>
      <c r="DF1152" s="11">
        <v>8</v>
      </c>
      <c r="DG1152" s="11">
        <v>1</v>
      </c>
      <c r="DH1152" s="11">
        <v>6.5</v>
      </c>
      <c r="DI1152" s="42">
        <v>45</v>
      </c>
      <c r="DJ1152" s="11">
        <v>44</v>
      </c>
      <c r="DK1152" s="43" t="s">
        <v>5326</v>
      </c>
      <c r="DL1152" s="90" t="s">
        <v>3796</v>
      </c>
      <c r="DM1152" s="18">
        <v>0</v>
      </c>
      <c r="DN1152" s="18" t="s">
        <v>6202</v>
      </c>
      <c r="DO1152" t="s">
        <v>5078</v>
      </c>
      <c r="DP1152">
        <v>1262987</v>
      </c>
      <c r="DQ1152" t="s">
        <v>6200</v>
      </c>
      <c r="DR1152" s="16" t="s">
        <v>290</v>
      </c>
    </row>
    <row r="1153" spans="1:122" x14ac:dyDescent="0.35">
      <c r="A1153" s="158" t="s">
        <v>1191</v>
      </c>
      <c r="B1153" s="11">
        <v>0.75000000000000011</v>
      </c>
      <c r="C1153" s="11" t="s">
        <v>272</v>
      </c>
      <c r="D1153" t="s">
        <v>302</v>
      </c>
      <c r="E1153" s="21" t="s">
        <v>290</v>
      </c>
      <c r="F1153" s="11">
        <v>1.05</v>
      </c>
      <c r="G1153" s="12">
        <v>0.74199999999999999</v>
      </c>
      <c r="H1153" s="11">
        <v>0.154</v>
      </c>
      <c r="I1153" t="s">
        <v>272</v>
      </c>
      <c r="J1153" s="11">
        <v>2</v>
      </c>
      <c r="K1153" s="21" t="s">
        <v>290</v>
      </c>
      <c r="L1153" s="1" t="s">
        <v>302</v>
      </c>
      <c r="M1153" t="s">
        <v>290</v>
      </c>
      <c r="N1153" s="159" t="s">
        <v>290</v>
      </c>
      <c r="P1153"/>
      <c r="Q1153"/>
      <c r="R1153"/>
      <c r="X1153" s="158" t="s">
        <v>1191</v>
      </c>
      <c r="Y1153" s="11">
        <v>0.75000000000000011</v>
      </c>
      <c r="Z1153" s="11" t="s">
        <v>272</v>
      </c>
      <c r="AA1153" t="s">
        <v>302</v>
      </c>
      <c r="AB1153" s="21" t="s">
        <v>290</v>
      </c>
      <c r="AC1153" s="11">
        <v>1.05</v>
      </c>
      <c r="AD1153" s="12">
        <v>0.74199999999999999</v>
      </c>
      <c r="AE1153" s="11">
        <v>0.154</v>
      </c>
      <c r="AF1153" t="s">
        <v>272</v>
      </c>
      <c r="AG1153" s="11">
        <v>2</v>
      </c>
      <c r="AH1153" s="21" t="s">
        <v>290</v>
      </c>
      <c r="AI1153" s="1" t="s">
        <v>302</v>
      </c>
      <c r="AJ1153" t="s">
        <v>290</v>
      </c>
      <c r="AK1153" s="159" t="s">
        <v>290</v>
      </c>
      <c r="CO1153" t="s">
        <v>4971</v>
      </c>
      <c r="CP1153">
        <v>6.87</v>
      </c>
      <c r="CR1153" t="s">
        <v>6356</v>
      </c>
      <c r="CS1153" s="16" t="s">
        <v>290</v>
      </c>
      <c r="CT1153" s="14">
        <v>1500</v>
      </c>
      <c r="CU1153" s="14">
        <v>2.5</v>
      </c>
      <c r="CV1153" s="11">
        <v>12</v>
      </c>
      <c r="CW1153" s="11" t="s">
        <v>6201</v>
      </c>
      <c r="CX1153" s="103">
        <v>2.5</v>
      </c>
      <c r="CY1153" s="11">
        <v>4.875</v>
      </c>
      <c r="CZ1153" s="42">
        <v>1.1875</v>
      </c>
      <c r="DA1153" s="107">
        <v>1500</v>
      </c>
      <c r="DB1153" s="18">
        <v>9.625</v>
      </c>
      <c r="DC1153" s="18">
        <v>1.625</v>
      </c>
      <c r="DD1153" s="18">
        <v>4.125</v>
      </c>
      <c r="DE1153" s="11">
        <v>1</v>
      </c>
      <c r="DF1153" s="11">
        <v>8</v>
      </c>
      <c r="DG1153" s="11">
        <v>1.125</v>
      </c>
      <c r="DH1153" s="11">
        <v>7.5</v>
      </c>
      <c r="DI1153" s="42">
        <v>45</v>
      </c>
      <c r="DJ1153" s="11">
        <v>72</v>
      </c>
      <c r="DK1153" s="43" t="s">
        <v>5328</v>
      </c>
      <c r="DL1153" s="90" t="s">
        <v>3796</v>
      </c>
      <c r="DM1153" s="18">
        <v>0</v>
      </c>
      <c r="DN1153" s="18" t="s">
        <v>6202</v>
      </c>
      <c r="DO1153" t="s">
        <v>5081</v>
      </c>
      <c r="DP1153">
        <v>7448044</v>
      </c>
      <c r="DQ1153" t="s">
        <v>6200</v>
      </c>
      <c r="DR1153" s="16" t="s">
        <v>290</v>
      </c>
    </row>
    <row r="1154" spans="1:122" x14ac:dyDescent="0.35">
      <c r="A1154" s="160" t="s">
        <v>1192</v>
      </c>
      <c r="B1154" s="2">
        <v>0.75000000000000011</v>
      </c>
      <c r="C1154" s="4" t="s">
        <v>273</v>
      </c>
      <c r="D1154" s="4" t="s">
        <v>302</v>
      </c>
      <c r="E1154" s="23" t="s">
        <v>290</v>
      </c>
      <c r="F1154" s="2">
        <v>1.05</v>
      </c>
      <c r="G1154" s="3">
        <v>0.43400000000000005</v>
      </c>
      <c r="H1154" s="2">
        <v>0.308</v>
      </c>
      <c r="I1154" s="2" t="s">
        <v>273</v>
      </c>
      <c r="J1154" s="4">
        <v>4</v>
      </c>
      <c r="K1154" s="23" t="s">
        <v>290</v>
      </c>
      <c r="L1154" s="6" t="s">
        <v>302</v>
      </c>
      <c r="M1154" s="4" t="s">
        <v>290</v>
      </c>
      <c r="N1154" s="161" t="s">
        <v>290</v>
      </c>
      <c r="P1154"/>
      <c r="Q1154"/>
      <c r="R1154"/>
      <c r="X1154" s="160" t="s">
        <v>1192</v>
      </c>
      <c r="Y1154" s="2">
        <v>0.75000000000000011</v>
      </c>
      <c r="Z1154" s="4" t="s">
        <v>273</v>
      </c>
      <c r="AA1154" s="4" t="s">
        <v>302</v>
      </c>
      <c r="AB1154" s="23" t="s">
        <v>290</v>
      </c>
      <c r="AC1154" s="2">
        <v>1.05</v>
      </c>
      <c r="AD1154" s="3">
        <v>0.43400000000000005</v>
      </c>
      <c r="AE1154" s="2">
        <v>0.308</v>
      </c>
      <c r="AF1154" s="2" t="s">
        <v>273</v>
      </c>
      <c r="AG1154" s="4">
        <v>4</v>
      </c>
      <c r="AH1154" s="23" t="s">
        <v>290</v>
      </c>
      <c r="AI1154" s="6" t="s">
        <v>302</v>
      </c>
      <c r="AJ1154" s="4" t="s">
        <v>290</v>
      </c>
      <c r="AK1154" s="161" t="s">
        <v>290</v>
      </c>
      <c r="CO1154" t="s">
        <v>4972</v>
      </c>
      <c r="CP1154">
        <v>6.87</v>
      </c>
      <c r="CR1154" t="s">
        <v>6357</v>
      </c>
      <c r="CS1154" s="16" t="s">
        <v>290</v>
      </c>
      <c r="CT1154" s="14">
        <v>1500</v>
      </c>
      <c r="CU1154" s="14">
        <v>3</v>
      </c>
      <c r="CV1154" s="11">
        <v>12</v>
      </c>
      <c r="CW1154" s="11" t="s">
        <v>6201</v>
      </c>
      <c r="CX1154" s="103">
        <v>3</v>
      </c>
      <c r="CY1154" s="11">
        <v>5.25</v>
      </c>
      <c r="CZ1154" s="42">
        <v>1.125</v>
      </c>
      <c r="DA1154" s="107">
        <v>1500</v>
      </c>
      <c r="DB1154" s="18">
        <v>10.5</v>
      </c>
      <c r="DC1154" s="14">
        <v>1.875</v>
      </c>
      <c r="DD1154" s="18">
        <v>5</v>
      </c>
      <c r="DE1154" s="11">
        <v>1.125</v>
      </c>
      <c r="DF1154" s="11">
        <v>8</v>
      </c>
      <c r="DG1154" s="11">
        <v>1.25</v>
      </c>
      <c r="DH1154" s="11">
        <v>8</v>
      </c>
      <c r="DI1154" s="42">
        <v>45</v>
      </c>
      <c r="DJ1154" s="11">
        <v>84</v>
      </c>
      <c r="DK1154" s="43" t="s">
        <v>5330</v>
      </c>
      <c r="DL1154" s="90" t="s">
        <v>3796</v>
      </c>
      <c r="DM1154" s="18">
        <v>0</v>
      </c>
      <c r="DN1154" s="18" t="s">
        <v>6202</v>
      </c>
      <c r="DO1154" t="s">
        <v>5084</v>
      </c>
      <c r="DP1154">
        <v>16777215</v>
      </c>
      <c r="DQ1154" t="s">
        <v>6200</v>
      </c>
      <c r="DR1154" s="16" t="s">
        <v>290</v>
      </c>
    </row>
    <row r="1155" spans="1:122" x14ac:dyDescent="0.35">
      <c r="A1155" s="156" t="s">
        <v>1193</v>
      </c>
      <c r="B1155" s="11">
        <v>1</v>
      </c>
      <c r="C1155" s="11">
        <v>5</v>
      </c>
      <c r="D1155" t="s">
        <v>302</v>
      </c>
      <c r="E1155" s="21" t="s">
        <v>290</v>
      </c>
      <c r="F1155" s="11">
        <v>1.3149999999999999</v>
      </c>
      <c r="G1155" s="12">
        <v>1.1850000000000001</v>
      </c>
      <c r="H1155" s="11">
        <v>6.5000000000000002E-2</v>
      </c>
      <c r="I1155" t="s">
        <v>290</v>
      </c>
      <c r="J1155" s="11">
        <v>5</v>
      </c>
      <c r="K1155" s="21" t="s">
        <v>290</v>
      </c>
      <c r="L1155" s="11" t="s">
        <v>302</v>
      </c>
      <c r="M1155" t="s">
        <v>290</v>
      </c>
      <c r="N1155" s="159" t="s">
        <v>290</v>
      </c>
      <c r="P1155"/>
      <c r="Q1155"/>
      <c r="R1155"/>
      <c r="X1155" s="156" t="s">
        <v>1193</v>
      </c>
      <c r="Y1155" s="11">
        <v>1</v>
      </c>
      <c r="Z1155" s="11">
        <v>5</v>
      </c>
      <c r="AA1155" t="s">
        <v>302</v>
      </c>
      <c r="AB1155" s="21" t="s">
        <v>290</v>
      </c>
      <c r="AC1155" s="11">
        <v>1.3149999999999999</v>
      </c>
      <c r="AD1155" s="12">
        <v>1.1850000000000001</v>
      </c>
      <c r="AE1155" s="11">
        <v>6.5000000000000002E-2</v>
      </c>
      <c r="AF1155" t="s">
        <v>290</v>
      </c>
      <c r="AG1155" s="11">
        <v>5</v>
      </c>
      <c r="AH1155" s="21" t="s">
        <v>290</v>
      </c>
      <c r="AI1155" s="11" t="s">
        <v>302</v>
      </c>
      <c r="AJ1155" t="s">
        <v>290</v>
      </c>
      <c r="AK1155" s="159" t="s">
        <v>290</v>
      </c>
      <c r="CO1155" t="s">
        <v>4973</v>
      </c>
      <c r="CP1155">
        <v>6.87</v>
      </c>
      <c r="CR1155" t="s">
        <v>6358</v>
      </c>
      <c r="CS1155" s="16" t="s">
        <v>239</v>
      </c>
      <c r="CT1155" s="14">
        <v>1500</v>
      </c>
      <c r="CU1155" s="14">
        <v>4</v>
      </c>
      <c r="CV1155" s="11">
        <v>12</v>
      </c>
      <c r="CW1155" s="11" t="s">
        <v>6201</v>
      </c>
      <c r="CX1155" s="103">
        <v>4</v>
      </c>
      <c r="CY1155" s="11">
        <v>6.375</v>
      </c>
      <c r="CZ1155" s="42">
        <v>1.1875</v>
      </c>
      <c r="DA1155" s="107">
        <v>1500</v>
      </c>
      <c r="DB1155" s="18">
        <v>12.25</v>
      </c>
      <c r="DC1155" s="18">
        <v>2.125</v>
      </c>
      <c r="DD1155" s="18">
        <v>6.1875</v>
      </c>
      <c r="DE1155" s="11">
        <v>1.25</v>
      </c>
      <c r="DF1155" s="11">
        <v>8</v>
      </c>
      <c r="DG1155" s="11">
        <v>1.375</v>
      </c>
      <c r="DH1155" s="11">
        <v>9.5</v>
      </c>
      <c r="DI1155" s="42">
        <v>45</v>
      </c>
      <c r="DJ1155" s="11">
        <v>118</v>
      </c>
      <c r="DK1155" s="43" t="s">
        <v>5332</v>
      </c>
      <c r="DL1155" s="90" t="s">
        <v>3796</v>
      </c>
      <c r="DM1155" s="18">
        <v>0</v>
      </c>
      <c r="DN1155" s="18" t="s">
        <v>6202</v>
      </c>
      <c r="DO1155" t="s">
        <v>5090</v>
      </c>
      <c r="DP1155">
        <v>255</v>
      </c>
      <c r="DQ1155" t="s">
        <v>6200</v>
      </c>
      <c r="DR1155" s="16" t="s">
        <v>290</v>
      </c>
    </row>
    <row r="1156" spans="1:122" x14ac:dyDescent="0.35">
      <c r="A1156" s="156" t="s">
        <v>1194</v>
      </c>
      <c r="B1156" s="11">
        <v>1</v>
      </c>
      <c r="C1156" s="11">
        <v>10</v>
      </c>
      <c r="D1156" t="s">
        <v>302</v>
      </c>
      <c r="E1156" s="21" t="s">
        <v>290</v>
      </c>
      <c r="F1156" s="11">
        <v>1.3149999999999999</v>
      </c>
      <c r="G1156" s="12">
        <v>1.097</v>
      </c>
      <c r="H1156" s="11">
        <v>0.109</v>
      </c>
      <c r="I1156" t="s">
        <v>290</v>
      </c>
      <c r="J1156" s="11">
        <v>10</v>
      </c>
      <c r="K1156" s="21" t="s">
        <v>290</v>
      </c>
      <c r="L1156" s="11" t="s">
        <v>302</v>
      </c>
      <c r="M1156" t="s">
        <v>290</v>
      </c>
      <c r="N1156" s="159" t="s">
        <v>290</v>
      </c>
      <c r="P1156"/>
      <c r="Q1156"/>
      <c r="R1156"/>
      <c r="X1156" s="156" t="s">
        <v>1194</v>
      </c>
      <c r="Y1156" s="11">
        <v>1</v>
      </c>
      <c r="Z1156" s="11">
        <v>10</v>
      </c>
      <c r="AA1156" t="s">
        <v>302</v>
      </c>
      <c r="AB1156" s="21" t="s">
        <v>290</v>
      </c>
      <c r="AC1156" s="11">
        <v>1.3149999999999999</v>
      </c>
      <c r="AD1156" s="12">
        <v>1.097</v>
      </c>
      <c r="AE1156" s="11">
        <v>0.109</v>
      </c>
      <c r="AF1156" t="s">
        <v>290</v>
      </c>
      <c r="AG1156" s="11">
        <v>10</v>
      </c>
      <c r="AH1156" s="21" t="s">
        <v>290</v>
      </c>
      <c r="AI1156" s="11" t="s">
        <v>302</v>
      </c>
      <c r="AJ1156" t="s">
        <v>290</v>
      </c>
      <c r="AK1156" s="159" t="s">
        <v>290</v>
      </c>
      <c r="CO1156" t="s">
        <v>4974</v>
      </c>
      <c r="CP1156">
        <v>6.87</v>
      </c>
      <c r="CR1156" t="s">
        <v>6359</v>
      </c>
      <c r="CS1156" s="16" t="s">
        <v>290</v>
      </c>
      <c r="CT1156" s="14">
        <v>1500</v>
      </c>
      <c r="CU1156" s="14">
        <v>5</v>
      </c>
      <c r="CV1156" s="11">
        <v>12</v>
      </c>
      <c r="CW1156" s="11" t="s">
        <v>6201</v>
      </c>
      <c r="CX1156" s="103">
        <v>5</v>
      </c>
      <c r="CY1156" s="11">
        <v>7.75</v>
      </c>
      <c r="CZ1156" s="42">
        <v>1.375</v>
      </c>
      <c r="DA1156" s="107">
        <v>1500</v>
      </c>
      <c r="DB1156" s="18">
        <v>14.75</v>
      </c>
      <c r="DC1156" s="18">
        <v>2.875</v>
      </c>
      <c r="DD1156" s="18">
        <v>7.3125</v>
      </c>
      <c r="DE1156" s="11">
        <v>1.5</v>
      </c>
      <c r="DF1156" s="11">
        <v>8</v>
      </c>
      <c r="DG1156" s="11">
        <v>1.625</v>
      </c>
      <c r="DH1156" s="11">
        <v>11.5</v>
      </c>
      <c r="DI1156" s="42">
        <v>45</v>
      </c>
      <c r="DJ1156" s="11">
        <v>195</v>
      </c>
      <c r="DK1156" s="43" t="s">
        <v>5334</v>
      </c>
      <c r="DL1156" s="90" t="s">
        <v>3796</v>
      </c>
      <c r="DM1156" s="18">
        <v>0</v>
      </c>
      <c r="DN1156" s="18" t="s">
        <v>6202</v>
      </c>
      <c r="DO1156" t="s">
        <v>5093</v>
      </c>
      <c r="DP1156">
        <v>33023</v>
      </c>
      <c r="DQ1156" t="s">
        <v>6200</v>
      </c>
      <c r="DR1156" s="16" t="s">
        <v>290</v>
      </c>
    </row>
    <row r="1157" spans="1:122" x14ac:dyDescent="0.35">
      <c r="A1157" s="158" t="s">
        <v>1195</v>
      </c>
      <c r="B1157" s="11">
        <v>1</v>
      </c>
      <c r="C1157">
        <v>40</v>
      </c>
      <c r="D1157" t="s">
        <v>302</v>
      </c>
      <c r="E1157" s="21" t="s">
        <v>290</v>
      </c>
      <c r="F1157" s="11">
        <v>1.3149999999999999</v>
      </c>
      <c r="G1157" s="12">
        <v>1.0489999999999999</v>
      </c>
      <c r="H1157" s="11">
        <v>0.13300000000000001</v>
      </c>
      <c r="I1157" t="s">
        <v>290</v>
      </c>
      <c r="J1157">
        <v>40</v>
      </c>
      <c r="K1157" s="21" t="s">
        <v>290</v>
      </c>
      <c r="L1157" s="1" t="s">
        <v>302</v>
      </c>
      <c r="M1157" t="s">
        <v>290</v>
      </c>
      <c r="N1157" s="159" t="s">
        <v>290</v>
      </c>
      <c r="Q1157" s="18" t="s">
        <v>290</v>
      </c>
      <c r="S1157" t="s">
        <v>290</v>
      </c>
      <c r="T1157" t="s">
        <v>290</v>
      </c>
      <c r="V1157" t="s">
        <v>290</v>
      </c>
      <c r="X1157" s="158" t="s">
        <v>1195</v>
      </c>
      <c r="Y1157" s="11">
        <v>1</v>
      </c>
      <c r="Z1157">
        <v>40</v>
      </c>
      <c r="AA1157" t="s">
        <v>302</v>
      </c>
      <c r="AB1157" s="21" t="s">
        <v>290</v>
      </c>
      <c r="AC1157" s="11">
        <v>1.3149999999999999</v>
      </c>
      <c r="AD1157" s="12">
        <v>1.0489999999999999</v>
      </c>
      <c r="AE1157" s="11">
        <v>0.13300000000000001</v>
      </c>
      <c r="AF1157" t="s">
        <v>290</v>
      </c>
      <c r="AG1157">
        <v>40</v>
      </c>
      <c r="AH1157" s="21" t="s">
        <v>290</v>
      </c>
      <c r="AI1157" s="1" t="s">
        <v>302</v>
      </c>
      <c r="AJ1157" t="s">
        <v>290</v>
      </c>
      <c r="AK1157" s="159" t="s">
        <v>290</v>
      </c>
      <c r="CO1157" t="s">
        <v>4975</v>
      </c>
      <c r="CP1157">
        <v>6.87</v>
      </c>
      <c r="CR1157" t="s">
        <v>6360</v>
      </c>
      <c r="CS1157" s="16" t="s">
        <v>290</v>
      </c>
      <c r="CT1157" s="14">
        <v>1500</v>
      </c>
      <c r="CU1157" s="14">
        <v>6</v>
      </c>
      <c r="CV1157" s="11">
        <v>12</v>
      </c>
      <c r="CW1157" s="11" t="s">
        <v>6201</v>
      </c>
      <c r="CX1157" s="103">
        <v>6</v>
      </c>
      <c r="CY1157" s="11">
        <v>9</v>
      </c>
      <c r="CZ1157" s="42">
        <v>1.5</v>
      </c>
      <c r="DA1157" s="107">
        <v>1500</v>
      </c>
      <c r="DB1157" s="18">
        <v>15.5</v>
      </c>
      <c r="DC1157" s="18">
        <v>3.25</v>
      </c>
      <c r="DD1157" s="18">
        <v>8.5</v>
      </c>
      <c r="DE1157" s="11">
        <v>1.375</v>
      </c>
      <c r="DF1157" s="11">
        <v>12</v>
      </c>
      <c r="DG1157" s="11">
        <v>1.5</v>
      </c>
      <c r="DH1157" s="11">
        <v>12.5</v>
      </c>
      <c r="DI1157" s="42">
        <v>30</v>
      </c>
      <c r="DJ1157" s="11">
        <v>235</v>
      </c>
      <c r="DK1157" s="43" t="s">
        <v>5336</v>
      </c>
      <c r="DL1157" s="90" t="s">
        <v>3796</v>
      </c>
      <c r="DM1157" s="18">
        <v>0</v>
      </c>
      <c r="DN1157" s="18" t="s">
        <v>6202</v>
      </c>
      <c r="DO1157" t="s">
        <v>5078</v>
      </c>
      <c r="DP1157">
        <v>1262987</v>
      </c>
      <c r="DQ1157" t="s">
        <v>6200</v>
      </c>
      <c r="DR1157" s="16" t="s">
        <v>290</v>
      </c>
    </row>
    <row r="1158" spans="1:122" x14ac:dyDescent="0.35">
      <c r="A1158" s="158" t="s">
        <v>6808</v>
      </c>
      <c r="B1158" s="11">
        <v>1</v>
      </c>
      <c r="C1158" t="s">
        <v>6422</v>
      </c>
      <c r="D1158" t="s">
        <v>302</v>
      </c>
      <c r="E1158" s="21" t="s">
        <v>290</v>
      </c>
      <c r="F1158" s="11">
        <v>1.3149999999999999</v>
      </c>
      <c r="G1158" s="12">
        <v>1.0489999999999999</v>
      </c>
      <c r="H1158" s="11">
        <v>0.13300000000000001</v>
      </c>
      <c r="I1158" t="s">
        <v>6422</v>
      </c>
      <c r="J1158">
        <v>1</v>
      </c>
      <c r="K1158" s="21" t="s">
        <v>290</v>
      </c>
      <c r="L1158" s="1" t="s">
        <v>302</v>
      </c>
      <c r="M1158" t="s">
        <v>290</v>
      </c>
      <c r="N1158" s="159" t="s">
        <v>290</v>
      </c>
      <c r="Q1158" s="18" t="s">
        <v>290</v>
      </c>
      <c r="S1158" t="s">
        <v>290</v>
      </c>
      <c r="T1158" t="s">
        <v>290</v>
      </c>
      <c r="V1158" t="s">
        <v>290</v>
      </c>
      <c r="X1158" s="158" t="s">
        <v>6808</v>
      </c>
      <c r="Y1158" s="11">
        <v>1</v>
      </c>
      <c r="Z1158" t="s">
        <v>6422</v>
      </c>
      <c r="AA1158" t="s">
        <v>302</v>
      </c>
      <c r="AB1158" s="21" t="s">
        <v>290</v>
      </c>
      <c r="AC1158" s="11">
        <v>1.3149999999999999</v>
      </c>
      <c r="AD1158" s="12">
        <v>1.0489999999999999</v>
      </c>
      <c r="AE1158" s="11">
        <v>0.13300000000000001</v>
      </c>
      <c r="AF1158" t="s">
        <v>6422</v>
      </c>
      <c r="AG1158">
        <v>1</v>
      </c>
      <c r="AH1158" s="21" t="s">
        <v>290</v>
      </c>
      <c r="AI1158" s="1" t="s">
        <v>302</v>
      </c>
      <c r="AJ1158" t="s">
        <v>290</v>
      </c>
      <c r="AK1158" s="159" t="s">
        <v>290</v>
      </c>
      <c r="CO1158" t="s">
        <v>4976</v>
      </c>
      <c r="CP1158">
        <v>7.75</v>
      </c>
      <c r="CR1158" t="s">
        <v>6361</v>
      </c>
      <c r="CS1158" s="16" t="s">
        <v>290</v>
      </c>
      <c r="CT1158" s="14">
        <v>1500</v>
      </c>
      <c r="CU1158" s="14">
        <v>8</v>
      </c>
      <c r="CV1158" s="11">
        <v>12</v>
      </c>
      <c r="CW1158" s="11" t="s">
        <v>6201</v>
      </c>
      <c r="CX1158" s="103">
        <v>8</v>
      </c>
      <c r="CY1158" s="11">
        <v>11.5</v>
      </c>
      <c r="CZ1158" s="42">
        <v>1.75</v>
      </c>
      <c r="DA1158" s="107">
        <v>1500</v>
      </c>
      <c r="DB1158" s="18">
        <v>19</v>
      </c>
      <c r="DC1158" s="18">
        <v>3.625</v>
      </c>
      <c r="DD1158" s="18">
        <v>10.625</v>
      </c>
      <c r="DE1158" s="11">
        <v>1.625</v>
      </c>
      <c r="DF1158" s="11">
        <v>12</v>
      </c>
      <c r="DG1158" s="11">
        <v>1.75</v>
      </c>
      <c r="DH1158" s="11">
        <v>15.5</v>
      </c>
      <c r="DI1158" s="42">
        <v>30</v>
      </c>
      <c r="DJ1158" s="11">
        <v>366</v>
      </c>
      <c r="DK1158" s="43" t="s">
        <v>5338</v>
      </c>
      <c r="DL1158" s="90" t="s">
        <v>3796</v>
      </c>
      <c r="DM1158" s="18">
        <v>0</v>
      </c>
      <c r="DN1158" s="18" t="s">
        <v>6202</v>
      </c>
      <c r="DO1158" t="s">
        <v>5098</v>
      </c>
      <c r="DP1158">
        <v>65535</v>
      </c>
      <c r="DQ1158" t="s">
        <v>6200</v>
      </c>
      <c r="DR1158" s="16" t="s">
        <v>290</v>
      </c>
    </row>
    <row r="1159" spans="1:122" x14ac:dyDescent="0.35">
      <c r="A1159" s="158" t="s">
        <v>1196</v>
      </c>
      <c r="B1159" s="11">
        <v>1</v>
      </c>
      <c r="C1159">
        <v>80</v>
      </c>
      <c r="D1159" t="s">
        <v>302</v>
      </c>
      <c r="E1159" s="21" t="s">
        <v>290</v>
      </c>
      <c r="F1159" s="11">
        <v>1.3149999999999999</v>
      </c>
      <c r="G1159" s="12">
        <v>0.95699999999999996</v>
      </c>
      <c r="H1159" s="11">
        <v>0.17899999999999999</v>
      </c>
      <c r="I1159" t="s">
        <v>290</v>
      </c>
      <c r="J1159">
        <v>80</v>
      </c>
      <c r="K1159" s="21" t="s">
        <v>290</v>
      </c>
      <c r="L1159" s="1" t="s">
        <v>302</v>
      </c>
      <c r="M1159" t="s">
        <v>290</v>
      </c>
      <c r="N1159" s="159" t="s">
        <v>290</v>
      </c>
      <c r="P1159" s="18" t="s">
        <v>290</v>
      </c>
      <c r="Q1159" s="18" t="s">
        <v>290</v>
      </c>
      <c r="S1159" t="s">
        <v>290</v>
      </c>
      <c r="T1159" t="s">
        <v>290</v>
      </c>
      <c r="V1159" t="s">
        <v>290</v>
      </c>
      <c r="X1159" s="158" t="s">
        <v>1196</v>
      </c>
      <c r="Y1159" s="11">
        <v>1</v>
      </c>
      <c r="Z1159">
        <v>80</v>
      </c>
      <c r="AA1159" t="s">
        <v>302</v>
      </c>
      <c r="AB1159" s="21" t="s">
        <v>290</v>
      </c>
      <c r="AC1159" s="11">
        <v>1.3149999999999999</v>
      </c>
      <c r="AD1159" s="12">
        <v>0.95699999999999996</v>
      </c>
      <c r="AE1159" s="11">
        <v>0.17899999999999999</v>
      </c>
      <c r="AF1159" t="s">
        <v>290</v>
      </c>
      <c r="AG1159">
        <v>80</v>
      </c>
      <c r="AH1159" s="21" t="s">
        <v>290</v>
      </c>
      <c r="AI1159" s="1" t="s">
        <v>302</v>
      </c>
      <c r="AJ1159" t="s">
        <v>290</v>
      </c>
      <c r="AK1159" s="159" t="s">
        <v>290</v>
      </c>
      <c r="CO1159" t="s">
        <v>4977</v>
      </c>
      <c r="CP1159">
        <v>7.75</v>
      </c>
      <c r="CR1159" t="s">
        <v>6362</v>
      </c>
      <c r="CS1159" s="16" t="s">
        <v>290</v>
      </c>
      <c r="CT1159" s="14">
        <v>1500</v>
      </c>
      <c r="CU1159" s="14">
        <v>10</v>
      </c>
      <c r="CV1159" s="11">
        <v>16</v>
      </c>
      <c r="CW1159" s="11" t="s">
        <v>6201</v>
      </c>
      <c r="CX1159" s="103">
        <v>10</v>
      </c>
      <c r="CY1159" s="11">
        <v>14.5</v>
      </c>
      <c r="CZ1159" s="42">
        <v>2.25</v>
      </c>
      <c r="DA1159" s="107">
        <v>1500</v>
      </c>
      <c r="DB1159" s="18">
        <v>23</v>
      </c>
      <c r="DC1159" s="18">
        <v>4.25</v>
      </c>
      <c r="DD1159" s="18">
        <v>12.75</v>
      </c>
      <c r="DE1159" s="11">
        <v>1.875</v>
      </c>
      <c r="DF1159" s="11">
        <v>12</v>
      </c>
      <c r="DG1159" s="11">
        <v>2</v>
      </c>
      <c r="DH1159" s="11">
        <v>19</v>
      </c>
      <c r="DI1159" s="42">
        <v>30</v>
      </c>
      <c r="DJ1159" s="11">
        <v>610</v>
      </c>
      <c r="DK1159" s="43" t="s">
        <v>5340</v>
      </c>
      <c r="DL1159" s="90" t="s">
        <v>3796</v>
      </c>
      <c r="DM1159" s="18">
        <v>0</v>
      </c>
      <c r="DN1159" s="18" t="s">
        <v>6202</v>
      </c>
      <c r="DO1159" t="s">
        <v>5069</v>
      </c>
      <c r="DP1159">
        <v>65280</v>
      </c>
      <c r="DQ1159" t="s">
        <v>6200</v>
      </c>
      <c r="DR1159" s="16" t="s">
        <v>290</v>
      </c>
    </row>
    <row r="1160" spans="1:122" x14ac:dyDescent="0.35">
      <c r="A1160" s="158" t="s">
        <v>1197</v>
      </c>
      <c r="B1160" s="11">
        <v>1</v>
      </c>
      <c r="C1160" s="11">
        <v>160</v>
      </c>
      <c r="D1160" t="s">
        <v>302</v>
      </c>
      <c r="E1160" s="21" t="s">
        <v>290</v>
      </c>
      <c r="F1160" s="11">
        <v>1.3149999999999999</v>
      </c>
      <c r="G1160" s="12">
        <v>0.81499999999999995</v>
      </c>
      <c r="H1160" s="11">
        <v>0.25</v>
      </c>
      <c r="I1160" t="s">
        <v>290</v>
      </c>
      <c r="J1160" s="11">
        <v>160</v>
      </c>
      <c r="K1160" s="21" t="s">
        <v>290</v>
      </c>
      <c r="L1160" s="1" t="s">
        <v>302</v>
      </c>
      <c r="M1160" t="s">
        <v>290</v>
      </c>
      <c r="N1160" s="159" t="s">
        <v>290</v>
      </c>
      <c r="P1160" s="18" t="s">
        <v>290</v>
      </c>
      <c r="Q1160" s="18" t="s">
        <v>290</v>
      </c>
      <c r="S1160" t="s">
        <v>290</v>
      </c>
      <c r="T1160" t="s">
        <v>290</v>
      </c>
      <c r="V1160" t="s">
        <v>290</v>
      </c>
      <c r="X1160" s="158" t="s">
        <v>1197</v>
      </c>
      <c r="Y1160" s="11">
        <v>1</v>
      </c>
      <c r="Z1160" s="11">
        <v>160</v>
      </c>
      <c r="AA1160" t="s">
        <v>302</v>
      </c>
      <c r="AB1160" s="21" t="s">
        <v>290</v>
      </c>
      <c r="AC1160" s="11">
        <v>1.3149999999999999</v>
      </c>
      <c r="AD1160" s="12">
        <v>0.81499999999999995</v>
      </c>
      <c r="AE1160" s="11">
        <v>0.25</v>
      </c>
      <c r="AF1160" t="s">
        <v>290</v>
      </c>
      <c r="AG1160" s="11">
        <v>160</v>
      </c>
      <c r="AH1160" s="21" t="s">
        <v>290</v>
      </c>
      <c r="AI1160" s="1" t="s">
        <v>302</v>
      </c>
      <c r="AJ1160" t="s">
        <v>290</v>
      </c>
      <c r="AK1160" s="159" t="s">
        <v>290</v>
      </c>
      <c r="CO1160" t="s">
        <v>4978</v>
      </c>
      <c r="CP1160">
        <v>7.75</v>
      </c>
      <c r="CR1160" t="s">
        <v>6363</v>
      </c>
      <c r="CS1160" s="16" t="s">
        <v>290</v>
      </c>
      <c r="CT1160" s="14">
        <v>1500</v>
      </c>
      <c r="CU1160" s="14">
        <v>12</v>
      </c>
      <c r="CV1160" s="11">
        <v>16</v>
      </c>
      <c r="CW1160" s="11" t="s">
        <v>6201</v>
      </c>
      <c r="CX1160" s="103">
        <v>12</v>
      </c>
      <c r="CY1160" s="11">
        <v>17.75</v>
      </c>
      <c r="CZ1160" s="42">
        <v>2.875</v>
      </c>
      <c r="DA1160" s="107">
        <v>1500</v>
      </c>
      <c r="DB1160" s="18">
        <v>26.5</v>
      </c>
      <c r="DC1160" s="18">
        <v>4.875</v>
      </c>
      <c r="DD1160" s="18">
        <v>15</v>
      </c>
      <c r="DE1160" s="11">
        <v>2</v>
      </c>
      <c r="DF1160" s="11">
        <v>16</v>
      </c>
      <c r="DG1160" s="11">
        <v>2.125</v>
      </c>
      <c r="DH1160" s="11">
        <v>22.5</v>
      </c>
      <c r="DI1160" s="42">
        <v>22.5</v>
      </c>
      <c r="DJ1160" s="11">
        <v>1028</v>
      </c>
      <c r="DK1160" s="43" t="s">
        <v>5342</v>
      </c>
      <c r="DL1160" s="90" t="s">
        <v>3796</v>
      </c>
      <c r="DM1160" s="18">
        <v>0</v>
      </c>
      <c r="DN1160" s="18" t="s">
        <v>6202</v>
      </c>
      <c r="DO1160" t="s">
        <v>5072</v>
      </c>
      <c r="DP1160">
        <v>12800</v>
      </c>
      <c r="DQ1160" t="s">
        <v>6200</v>
      </c>
      <c r="DR1160" s="16" t="s">
        <v>290</v>
      </c>
    </row>
    <row r="1161" spans="1:122" x14ac:dyDescent="0.35">
      <c r="A1161" s="158" t="s">
        <v>1198</v>
      </c>
      <c r="B1161" s="11">
        <v>1</v>
      </c>
      <c r="C1161" s="11" t="s">
        <v>272</v>
      </c>
      <c r="D1161" t="s">
        <v>302</v>
      </c>
      <c r="E1161" s="21" t="s">
        <v>290</v>
      </c>
      <c r="F1161" s="11">
        <v>1.3149999999999999</v>
      </c>
      <c r="G1161" s="12">
        <v>0.95699999999999996</v>
      </c>
      <c r="H1161" s="11">
        <v>0.17899999999999999</v>
      </c>
      <c r="I1161" t="s">
        <v>272</v>
      </c>
      <c r="J1161" s="11">
        <v>2</v>
      </c>
      <c r="K1161" s="21" t="s">
        <v>290</v>
      </c>
      <c r="L1161" s="1" t="s">
        <v>302</v>
      </c>
      <c r="M1161" t="s">
        <v>290</v>
      </c>
      <c r="N1161" s="159" t="s">
        <v>290</v>
      </c>
      <c r="P1161" s="18" t="s">
        <v>290</v>
      </c>
      <c r="Q1161" s="18" t="s">
        <v>290</v>
      </c>
      <c r="S1161" t="s">
        <v>290</v>
      </c>
      <c r="T1161" t="s">
        <v>290</v>
      </c>
      <c r="V1161" t="s">
        <v>290</v>
      </c>
      <c r="X1161" s="158" t="s">
        <v>1198</v>
      </c>
      <c r="Y1161" s="11">
        <v>1</v>
      </c>
      <c r="Z1161" s="11" t="s">
        <v>272</v>
      </c>
      <c r="AA1161" t="s">
        <v>302</v>
      </c>
      <c r="AB1161" s="21" t="s">
        <v>290</v>
      </c>
      <c r="AC1161" s="11">
        <v>1.3149999999999999</v>
      </c>
      <c r="AD1161" s="12">
        <v>0.95699999999999996</v>
      </c>
      <c r="AE1161" s="11">
        <v>0.17899999999999999</v>
      </c>
      <c r="AF1161" t="s">
        <v>272</v>
      </c>
      <c r="AG1161" s="11">
        <v>2</v>
      </c>
      <c r="AH1161" s="21" t="s">
        <v>290</v>
      </c>
      <c r="AI1161" s="1" t="s">
        <v>302</v>
      </c>
      <c r="AJ1161" t="s">
        <v>290</v>
      </c>
      <c r="AK1161" s="159" t="s">
        <v>290</v>
      </c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51"/>
      <c r="CO1161" t="s">
        <v>4979</v>
      </c>
      <c r="CP1161">
        <v>7.75</v>
      </c>
      <c r="CR1161" t="s">
        <v>6364</v>
      </c>
      <c r="CS1161" s="16" t="s">
        <v>290</v>
      </c>
      <c r="CT1161" s="45">
        <v>1500</v>
      </c>
      <c r="CU1161" s="45">
        <v>14</v>
      </c>
      <c r="CV1161" s="48">
        <v>12</v>
      </c>
      <c r="CW1161" s="48" t="s">
        <v>6201</v>
      </c>
      <c r="CX1161" s="104">
        <v>14</v>
      </c>
      <c r="CY1161" s="48">
        <v>19.5</v>
      </c>
      <c r="CZ1161" s="46">
        <v>2.75</v>
      </c>
      <c r="DA1161" s="107">
        <v>1500</v>
      </c>
      <c r="DB1161" s="47">
        <v>29.5</v>
      </c>
      <c r="DC1161" s="47">
        <v>5.25</v>
      </c>
      <c r="DD1161" s="47">
        <v>16.25</v>
      </c>
      <c r="DE1161" s="48">
        <v>2.25</v>
      </c>
      <c r="DF1161" s="48">
        <v>16</v>
      </c>
      <c r="DG1161" s="48">
        <v>2.375</v>
      </c>
      <c r="DH1161" s="48">
        <v>25</v>
      </c>
      <c r="DI1161" s="46">
        <v>22.5</v>
      </c>
      <c r="DJ1161" s="48">
        <v>1030</v>
      </c>
      <c r="DK1161" s="43" t="s">
        <v>5344</v>
      </c>
      <c r="DL1161" s="90" t="s">
        <v>3796</v>
      </c>
      <c r="DM1161" s="18">
        <v>0</v>
      </c>
      <c r="DN1161" s="18" t="s">
        <v>6202</v>
      </c>
      <c r="DO1161" t="s">
        <v>5105</v>
      </c>
      <c r="DP1161">
        <v>16711680</v>
      </c>
      <c r="DQ1161" t="s">
        <v>6200</v>
      </c>
      <c r="DR1161" s="16" t="s">
        <v>290</v>
      </c>
    </row>
    <row r="1162" spans="1:122" x14ac:dyDescent="0.35">
      <c r="A1162" s="160" t="s">
        <v>1199</v>
      </c>
      <c r="B1162" s="2">
        <v>1</v>
      </c>
      <c r="C1162" s="4" t="s">
        <v>273</v>
      </c>
      <c r="D1162" s="4" t="s">
        <v>302</v>
      </c>
      <c r="E1162" s="23" t="s">
        <v>290</v>
      </c>
      <c r="F1162" s="2">
        <v>1.3149999999999999</v>
      </c>
      <c r="G1162" s="3">
        <v>0.59899999999999998</v>
      </c>
      <c r="H1162" s="2">
        <v>0.35799999999999998</v>
      </c>
      <c r="I1162" s="2" t="s">
        <v>273</v>
      </c>
      <c r="J1162" s="4">
        <v>4</v>
      </c>
      <c r="K1162" s="23" t="s">
        <v>290</v>
      </c>
      <c r="L1162" s="6" t="s">
        <v>302</v>
      </c>
      <c r="M1162" s="4" t="s">
        <v>290</v>
      </c>
      <c r="N1162" s="161" t="s">
        <v>290</v>
      </c>
      <c r="P1162" s="18" t="s">
        <v>290</v>
      </c>
      <c r="Q1162" s="18" t="s">
        <v>290</v>
      </c>
      <c r="S1162" t="s">
        <v>290</v>
      </c>
      <c r="T1162" t="s">
        <v>290</v>
      </c>
      <c r="V1162" t="s">
        <v>290</v>
      </c>
      <c r="X1162" s="160" t="s">
        <v>1199</v>
      </c>
      <c r="Y1162" s="2">
        <v>1</v>
      </c>
      <c r="Z1162" s="4" t="s">
        <v>273</v>
      </c>
      <c r="AA1162" s="4" t="s">
        <v>302</v>
      </c>
      <c r="AB1162" s="23" t="s">
        <v>290</v>
      </c>
      <c r="AC1162" s="2">
        <v>1.3149999999999999</v>
      </c>
      <c r="AD1162" s="3">
        <v>0.59899999999999998</v>
      </c>
      <c r="AE1162" s="2">
        <v>0.35799999999999998</v>
      </c>
      <c r="AF1162" s="2" t="s">
        <v>273</v>
      </c>
      <c r="AG1162" s="4">
        <v>4</v>
      </c>
      <c r="AH1162" s="23" t="s">
        <v>290</v>
      </c>
      <c r="AI1162" s="6" t="s">
        <v>302</v>
      </c>
      <c r="AJ1162" s="4" t="s">
        <v>290</v>
      </c>
      <c r="AK1162" s="161" t="s">
        <v>290</v>
      </c>
      <c r="CC1162" s="4"/>
      <c r="CD1162" s="51"/>
      <c r="CE1162" s="51"/>
      <c r="CF1162" s="51"/>
      <c r="CG1162" s="51"/>
      <c r="CH1162" s="51"/>
      <c r="CI1162" s="51"/>
      <c r="CJ1162" s="51"/>
      <c r="CK1162" s="51"/>
      <c r="CO1162" t="s">
        <v>4980</v>
      </c>
      <c r="CP1162">
        <v>7.75</v>
      </c>
      <c r="CR1162" t="s">
        <v>6365</v>
      </c>
      <c r="CS1162" s="16" t="s">
        <v>290</v>
      </c>
      <c r="CT1162" s="14">
        <v>1500</v>
      </c>
      <c r="CU1162" s="14">
        <v>14</v>
      </c>
      <c r="CV1162" s="98">
        <v>14</v>
      </c>
      <c r="CW1162" s="98" t="s">
        <v>6201</v>
      </c>
      <c r="CX1162" s="103">
        <v>14</v>
      </c>
      <c r="CY1162" s="11">
        <v>19.5</v>
      </c>
      <c r="CZ1162" s="42">
        <v>2.75</v>
      </c>
      <c r="DA1162" s="107">
        <v>1500</v>
      </c>
      <c r="DB1162" s="18">
        <v>29.5</v>
      </c>
      <c r="DC1162" s="18">
        <v>5.25</v>
      </c>
      <c r="DD1162" s="18">
        <v>16.25</v>
      </c>
      <c r="DE1162" s="11">
        <v>2.25</v>
      </c>
      <c r="DF1162" s="11">
        <v>16</v>
      </c>
      <c r="DG1162" s="11">
        <v>2.375</v>
      </c>
      <c r="DH1162" s="11">
        <v>25</v>
      </c>
      <c r="DI1162" s="42">
        <v>22.5</v>
      </c>
      <c r="DJ1162" s="11" t="s">
        <v>174</v>
      </c>
      <c r="DK1162" s="43" t="s">
        <v>5344</v>
      </c>
      <c r="DL1162" s="90" t="s">
        <v>3796</v>
      </c>
      <c r="DM1162" s="18">
        <v>0</v>
      </c>
      <c r="DN1162" s="18" t="s">
        <v>6202</v>
      </c>
      <c r="DO1162" t="s">
        <v>5105</v>
      </c>
      <c r="DP1162">
        <v>16711680</v>
      </c>
      <c r="DQ1162" t="s">
        <v>6200</v>
      </c>
      <c r="DR1162" s="16" t="s">
        <v>290</v>
      </c>
    </row>
    <row r="1163" spans="1:122" x14ac:dyDescent="0.35">
      <c r="A1163" s="156" t="s">
        <v>1200</v>
      </c>
      <c r="B1163" s="11">
        <v>1.25</v>
      </c>
      <c r="C1163" s="11">
        <v>5</v>
      </c>
      <c r="D1163" t="s">
        <v>302</v>
      </c>
      <c r="E1163" s="21" t="s">
        <v>290</v>
      </c>
      <c r="F1163" s="11">
        <v>1.6600000000000001</v>
      </c>
      <c r="G1163" s="12">
        <v>1.5300000000000002</v>
      </c>
      <c r="H1163" s="11">
        <v>6.5000000000000002E-2</v>
      </c>
      <c r="I1163" t="s">
        <v>290</v>
      </c>
      <c r="J1163" s="11">
        <v>5</v>
      </c>
      <c r="K1163" s="21" t="s">
        <v>290</v>
      </c>
      <c r="L1163" s="11" t="s">
        <v>302</v>
      </c>
      <c r="M1163" t="s">
        <v>290</v>
      </c>
      <c r="N1163" s="159" t="s">
        <v>290</v>
      </c>
      <c r="P1163" s="18" t="s">
        <v>290</v>
      </c>
      <c r="Q1163" s="18" t="s">
        <v>290</v>
      </c>
      <c r="S1163" t="s">
        <v>290</v>
      </c>
      <c r="T1163" t="s">
        <v>290</v>
      </c>
      <c r="V1163" t="s">
        <v>290</v>
      </c>
      <c r="X1163" s="156" t="s">
        <v>1200</v>
      </c>
      <c r="Y1163" s="11">
        <v>1.25</v>
      </c>
      <c r="Z1163" s="11">
        <v>5</v>
      </c>
      <c r="AA1163" t="s">
        <v>302</v>
      </c>
      <c r="AB1163" s="21" t="s">
        <v>290</v>
      </c>
      <c r="AC1163" s="11">
        <v>1.6600000000000001</v>
      </c>
      <c r="AD1163" s="12">
        <v>1.5300000000000002</v>
      </c>
      <c r="AE1163" s="11">
        <v>6.5000000000000002E-2</v>
      </c>
      <c r="AF1163" t="s">
        <v>290</v>
      </c>
      <c r="AG1163" s="11">
        <v>5</v>
      </c>
      <c r="AH1163" s="21" t="s">
        <v>290</v>
      </c>
      <c r="AI1163" s="11" t="s">
        <v>302</v>
      </c>
      <c r="AJ1163" t="s">
        <v>290</v>
      </c>
      <c r="AK1163" s="159" t="s">
        <v>290</v>
      </c>
      <c r="CO1163" t="s">
        <v>4981</v>
      </c>
      <c r="CP1163">
        <v>7.75</v>
      </c>
      <c r="CR1163" t="s">
        <v>6366</v>
      </c>
      <c r="CS1163" s="16" t="s">
        <v>290</v>
      </c>
      <c r="CT1163" s="14">
        <v>1500</v>
      </c>
      <c r="CU1163" s="14">
        <v>14</v>
      </c>
      <c r="CV1163" s="98">
        <v>16</v>
      </c>
      <c r="CW1163" s="98" t="s">
        <v>6201</v>
      </c>
      <c r="CX1163" s="103">
        <v>14</v>
      </c>
      <c r="CY1163" s="11">
        <v>19.5</v>
      </c>
      <c r="CZ1163" s="42">
        <v>2.75</v>
      </c>
      <c r="DA1163" s="107">
        <v>1500</v>
      </c>
      <c r="DB1163" s="18">
        <v>29.5</v>
      </c>
      <c r="DC1163" s="18">
        <v>5.25</v>
      </c>
      <c r="DD1163" s="18">
        <v>16.25</v>
      </c>
      <c r="DE1163" s="11">
        <v>2.25</v>
      </c>
      <c r="DF1163" s="11">
        <v>16</v>
      </c>
      <c r="DG1163" s="11">
        <v>2.375</v>
      </c>
      <c r="DH1163" s="11">
        <v>25</v>
      </c>
      <c r="DI1163" s="42">
        <v>22.5</v>
      </c>
      <c r="DJ1163" s="11" t="s">
        <v>174</v>
      </c>
      <c r="DK1163" s="43" t="s">
        <v>5344</v>
      </c>
      <c r="DL1163" s="90" t="s">
        <v>3796</v>
      </c>
      <c r="DM1163" s="18">
        <v>0</v>
      </c>
      <c r="DN1163" s="18" t="s">
        <v>6202</v>
      </c>
      <c r="DO1163" t="s">
        <v>5105</v>
      </c>
      <c r="DP1163">
        <v>16711680</v>
      </c>
      <c r="DQ1163" t="s">
        <v>6200</v>
      </c>
      <c r="DR1163" s="16" t="s">
        <v>290</v>
      </c>
    </row>
    <row r="1164" spans="1:122" x14ac:dyDescent="0.35">
      <c r="A1164" s="156" t="s">
        <v>1201</v>
      </c>
      <c r="B1164" s="11">
        <v>1.25</v>
      </c>
      <c r="C1164" s="11">
        <v>10</v>
      </c>
      <c r="D1164" t="s">
        <v>302</v>
      </c>
      <c r="E1164" s="21" t="s">
        <v>290</v>
      </c>
      <c r="F1164" s="11">
        <v>1.6600000000000001</v>
      </c>
      <c r="G1164" s="12">
        <v>1.4420000000000002</v>
      </c>
      <c r="H1164" s="11">
        <v>0.109</v>
      </c>
      <c r="I1164" t="s">
        <v>290</v>
      </c>
      <c r="J1164" s="11">
        <v>10</v>
      </c>
      <c r="K1164" s="21" t="s">
        <v>290</v>
      </c>
      <c r="L1164" s="11" t="s">
        <v>302</v>
      </c>
      <c r="M1164" t="s">
        <v>290</v>
      </c>
      <c r="N1164" s="159" t="s">
        <v>290</v>
      </c>
      <c r="P1164" s="18" t="s">
        <v>290</v>
      </c>
      <c r="Q1164" s="18" t="s">
        <v>290</v>
      </c>
      <c r="S1164" t="s">
        <v>290</v>
      </c>
      <c r="T1164" t="s">
        <v>290</v>
      </c>
      <c r="V1164" t="s">
        <v>290</v>
      </c>
      <c r="X1164" s="156" t="s">
        <v>1201</v>
      </c>
      <c r="Y1164" s="11">
        <v>1.25</v>
      </c>
      <c r="Z1164" s="11">
        <v>10</v>
      </c>
      <c r="AA1164" t="s">
        <v>302</v>
      </c>
      <c r="AB1164" s="21" t="s">
        <v>290</v>
      </c>
      <c r="AC1164" s="11">
        <v>1.6600000000000001</v>
      </c>
      <c r="AD1164" s="12">
        <v>1.4420000000000002</v>
      </c>
      <c r="AE1164" s="11">
        <v>0.109</v>
      </c>
      <c r="AF1164" t="s">
        <v>290</v>
      </c>
      <c r="AG1164" s="11">
        <v>10</v>
      </c>
      <c r="AH1164" s="21" t="s">
        <v>290</v>
      </c>
      <c r="AI1164" s="11" t="s">
        <v>302</v>
      </c>
      <c r="AJ1164" t="s">
        <v>290</v>
      </c>
      <c r="AK1164" s="159" t="s">
        <v>290</v>
      </c>
      <c r="CO1164" t="s">
        <v>4982</v>
      </c>
      <c r="CP1164">
        <v>7.75</v>
      </c>
      <c r="CR1164" t="s">
        <v>6367</v>
      </c>
      <c r="CS1164" s="16" t="s">
        <v>290</v>
      </c>
      <c r="CT1164" s="14">
        <v>1500</v>
      </c>
      <c r="CU1164" s="14">
        <v>14</v>
      </c>
      <c r="CV1164" s="98">
        <v>18</v>
      </c>
      <c r="CW1164" s="98" t="s">
        <v>6201</v>
      </c>
      <c r="CX1164" s="103">
        <v>14</v>
      </c>
      <c r="CY1164" s="11">
        <v>19.5</v>
      </c>
      <c r="CZ1164" s="42">
        <v>2.75</v>
      </c>
      <c r="DA1164" s="107">
        <v>1500</v>
      </c>
      <c r="DB1164" s="18">
        <v>29.5</v>
      </c>
      <c r="DC1164" s="18">
        <v>5.25</v>
      </c>
      <c r="DD1164" s="18">
        <v>16.25</v>
      </c>
      <c r="DE1164" s="11">
        <v>2.25</v>
      </c>
      <c r="DF1164" s="11">
        <v>16</v>
      </c>
      <c r="DG1164" s="11">
        <v>2.375</v>
      </c>
      <c r="DH1164" s="11">
        <v>25</v>
      </c>
      <c r="DI1164" s="42">
        <v>22.5</v>
      </c>
      <c r="DJ1164" s="11" t="s">
        <v>174</v>
      </c>
      <c r="DK1164" s="43" t="s">
        <v>5344</v>
      </c>
      <c r="DL1164" s="90" t="s">
        <v>3796</v>
      </c>
      <c r="DM1164" s="18">
        <v>0</v>
      </c>
      <c r="DN1164" s="18" t="s">
        <v>6202</v>
      </c>
      <c r="DO1164" t="s">
        <v>5105</v>
      </c>
      <c r="DP1164">
        <v>16711680</v>
      </c>
      <c r="DQ1164" t="s">
        <v>6200</v>
      </c>
      <c r="DR1164" s="16" t="s">
        <v>290</v>
      </c>
    </row>
    <row r="1165" spans="1:122" x14ac:dyDescent="0.35">
      <c r="A1165" s="158" t="s">
        <v>1202</v>
      </c>
      <c r="B1165" s="11">
        <v>1.25</v>
      </c>
      <c r="C1165">
        <v>40</v>
      </c>
      <c r="D1165" t="s">
        <v>302</v>
      </c>
      <c r="E1165" s="21" t="s">
        <v>290</v>
      </c>
      <c r="F1165" s="11">
        <v>1.6600000000000001</v>
      </c>
      <c r="G1165" s="12">
        <v>1.3800000000000001</v>
      </c>
      <c r="H1165" s="11">
        <v>0.14000000000000001</v>
      </c>
      <c r="I1165" t="s">
        <v>290</v>
      </c>
      <c r="J1165">
        <v>40</v>
      </c>
      <c r="K1165" s="21" t="s">
        <v>290</v>
      </c>
      <c r="L1165" s="1" t="s">
        <v>302</v>
      </c>
      <c r="M1165" t="s">
        <v>290</v>
      </c>
      <c r="N1165" s="159" t="s">
        <v>290</v>
      </c>
      <c r="P1165" s="18" t="s">
        <v>290</v>
      </c>
      <c r="Q1165" s="18" t="s">
        <v>290</v>
      </c>
      <c r="S1165" t="s">
        <v>290</v>
      </c>
      <c r="T1165" t="s">
        <v>290</v>
      </c>
      <c r="V1165" t="s">
        <v>290</v>
      </c>
      <c r="X1165" s="158" t="s">
        <v>1202</v>
      </c>
      <c r="Y1165" s="11">
        <v>1.25</v>
      </c>
      <c r="Z1165">
        <v>40</v>
      </c>
      <c r="AA1165" t="s">
        <v>302</v>
      </c>
      <c r="AB1165" s="21" t="s">
        <v>290</v>
      </c>
      <c r="AC1165" s="11">
        <v>1.6600000000000001</v>
      </c>
      <c r="AD1165" s="12">
        <v>1.3800000000000001</v>
      </c>
      <c r="AE1165" s="11">
        <v>0.14000000000000001</v>
      </c>
      <c r="AF1165" t="s">
        <v>290</v>
      </c>
      <c r="AG1165">
        <v>40</v>
      </c>
      <c r="AH1165" s="21" t="s">
        <v>290</v>
      </c>
      <c r="AI1165" s="1" t="s">
        <v>302</v>
      </c>
      <c r="AJ1165" t="s">
        <v>290</v>
      </c>
      <c r="AK1165" s="159" t="s">
        <v>290</v>
      </c>
      <c r="CO1165" t="s">
        <v>4983</v>
      </c>
      <c r="CP1165">
        <v>7.75</v>
      </c>
      <c r="CR1165" t="s">
        <v>6368</v>
      </c>
      <c r="CS1165" s="16" t="s">
        <v>290</v>
      </c>
      <c r="CT1165" s="49">
        <v>1500</v>
      </c>
      <c r="CU1165" s="49">
        <v>14</v>
      </c>
      <c r="CV1165" s="99">
        <v>20</v>
      </c>
      <c r="CW1165" s="99" t="s">
        <v>6201</v>
      </c>
      <c r="CX1165" s="105">
        <v>14</v>
      </c>
      <c r="CY1165" s="2">
        <v>19.5</v>
      </c>
      <c r="CZ1165" s="50">
        <v>2.75</v>
      </c>
      <c r="DA1165" s="107">
        <v>1500</v>
      </c>
      <c r="DB1165" s="51">
        <v>29.5</v>
      </c>
      <c r="DC1165" s="51">
        <v>5.25</v>
      </c>
      <c r="DD1165" s="51">
        <v>16.25</v>
      </c>
      <c r="DE1165" s="2">
        <v>2.25</v>
      </c>
      <c r="DF1165" s="2">
        <v>16</v>
      </c>
      <c r="DG1165" s="2">
        <v>2.375</v>
      </c>
      <c r="DH1165" s="2">
        <v>25</v>
      </c>
      <c r="DI1165" s="50">
        <v>22.5</v>
      </c>
      <c r="DJ1165" s="2" t="s">
        <v>174</v>
      </c>
      <c r="DK1165" s="43" t="s">
        <v>5344</v>
      </c>
      <c r="DL1165" s="90" t="s">
        <v>3796</v>
      </c>
      <c r="DM1165" s="18">
        <v>0</v>
      </c>
      <c r="DN1165" s="18" t="s">
        <v>6202</v>
      </c>
      <c r="DO1165" t="s">
        <v>5105</v>
      </c>
      <c r="DP1165">
        <v>16711680</v>
      </c>
      <c r="DQ1165" t="s">
        <v>6200</v>
      </c>
      <c r="DR1165" s="16" t="s">
        <v>290</v>
      </c>
    </row>
    <row r="1166" spans="1:122" x14ac:dyDescent="0.35">
      <c r="A1166" s="158" t="s">
        <v>6809</v>
      </c>
      <c r="B1166" s="11">
        <v>1.25</v>
      </c>
      <c r="C1166" t="s">
        <v>6422</v>
      </c>
      <c r="D1166" t="s">
        <v>302</v>
      </c>
      <c r="E1166" s="21" t="s">
        <v>290</v>
      </c>
      <c r="F1166" s="11">
        <v>1.6600000000000001</v>
      </c>
      <c r="G1166" s="12">
        <v>1.3800000000000001</v>
      </c>
      <c r="H1166" s="11">
        <v>0.14000000000000001</v>
      </c>
      <c r="I1166" t="s">
        <v>6422</v>
      </c>
      <c r="J1166">
        <v>1</v>
      </c>
      <c r="K1166" s="21" t="s">
        <v>290</v>
      </c>
      <c r="L1166" s="1" t="s">
        <v>302</v>
      </c>
      <c r="M1166" t="s">
        <v>290</v>
      </c>
      <c r="N1166" s="159" t="s">
        <v>290</v>
      </c>
      <c r="P1166" s="18" t="s">
        <v>290</v>
      </c>
      <c r="Q1166" s="18" t="s">
        <v>290</v>
      </c>
      <c r="S1166" t="s">
        <v>290</v>
      </c>
      <c r="T1166" t="s">
        <v>290</v>
      </c>
      <c r="V1166" t="s">
        <v>290</v>
      </c>
      <c r="X1166" s="158" t="s">
        <v>6809</v>
      </c>
      <c r="Y1166" s="11">
        <v>1.25</v>
      </c>
      <c r="Z1166" t="s">
        <v>6422</v>
      </c>
      <c r="AA1166" t="s">
        <v>302</v>
      </c>
      <c r="AB1166" s="21" t="s">
        <v>290</v>
      </c>
      <c r="AC1166" s="11">
        <v>1.6600000000000001</v>
      </c>
      <c r="AD1166" s="12">
        <v>1.3800000000000001</v>
      </c>
      <c r="AE1166" s="11">
        <v>0.14000000000000001</v>
      </c>
      <c r="AF1166" t="s">
        <v>6422</v>
      </c>
      <c r="AG1166">
        <v>1</v>
      </c>
      <c r="AH1166" s="21" t="s">
        <v>290</v>
      </c>
      <c r="AI1166" s="1" t="s">
        <v>302</v>
      </c>
      <c r="AJ1166" t="s">
        <v>290</v>
      </c>
      <c r="AK1166" s="159" t="s">
        <v>290</v>
      </c>
      <c r="CO1166" t="s">
        <v>4984</v>
      </c>
      <c r="CP1166">
        <v>9.25</v>
      </c>
      <c r="CR1166" t="s">
        <v>6369</v>
      </c>
      <c r="CS1166" s="16" t="s">
        <v>290</v>
      </c>
      <c r="CT1166" s="14">
        <v>1500</v>
      </c>
      <c r="CU1166" s="14">
        <v>16</v>
      </c>
      <c r="CV1166" s="11">
        <v>12</v>
      </c>
      <c r="CW1166" s="11" t="s">
        <v>6201</v>
      </c>
      <c r="CX1166" s="103">
        <v>16</v>
      </c>
      <c r="CY1166" s="11">
        <v>21.75</v>
      </c>
      <c r="CZ1166" s="42">
        <v>2.875</v>
      </c>
      <c r="DA1166" s="107">
        <v>1500</v>
      </c>
      <c r="DB1166" s="18">
        <v>32.5</v>
      </c>
      <c r="DC1166" s="18">
        <v>5.75</v>
      </c>
      <c r="DD1166" s="18">
        <v>18.5</v>
      </c>
      <c r="DE1166" s="11">
        <v>2.5</v>
      </c>
      <c r="DF1166" s="11">
        <v>16</v>
      </c>
      <c r="DG1166" s="11">
        <v>2.625</v>
      </c>
      <c r="DH1166" s="11">
        <v>27.75</v>
      </c>
      <c r="DI1166" s="42">
        <v>22.5</v>
      </c>
      <c r="DJ1166" s="11">
        <v>1335</v>
      </c>
      <c r="DK1166" s="43" t="s">
        <v>5350</v>
      </c>
      <c r="DL1166" s="90" t="s">
        <v>3796</v>
      </c>
      <c r="DM1166" s="18">
        <v>0</v>
      </c>
      <c r="DN1166" s="18" t="s">
        <v>6202</v>
      </c>
      <c r="DO1166" t="s">
        <v>5108</v>
      </c>
      <c r="DP1166">
        <v>16776960</v>
      </c>
      <c r="DQ1166" t="s">
        <v>6200</v>
      </c>
      <c r="DR1166" s="16" t="s">
        <v>290</v>
      </c>
    </row>
    <row r="1167" spans="1:122" x14ac:dyDescent="0.35">
      <c r="A1167" s="158" t="s">
        <v>1203</v>
      </c>
      <c r="B1167" s="11">
        <v>1.25</v>
      </c>
      <c r="C1167">
        <v>80</v>
      </c>
      <c r="D1167" t="s">
        <v>302</v>
      </c>
      <c r="E1167" s="21" t="s">
        <v>290</v>
      </c>
      <c r="F1167" s="11">
        <v>1.6600000000000001</v>
      </c>
      <c r="G1167" s="12">
        <v>1.278</v>
      </c>
      <c r="H1167" s="11">
        <v>0.191</v>
      </c>
      <c r="I1167" t="s">
        <v>290</v>
      </c>
      <c r="J1167">
        <v>80</v>
      </c>
      <c r="K1167" s="21" t="s">
        <v>290</v>
      </c>
      <c r="L1167" s="1" t="s">
        <v>302</v>
      </c>
      <c r="M1167" t="s">
        <v>290</v>
      </c>
      <c r="N1167" s="159" t="s">
        <v>290</v>
      </c>
      <c r="P1167" s="18" t="s">
        <v>290</v>
      </c>
      <c r="Q1167" s="18" t="s">
        <v>290</v>
      </c>
      <c r="S1167" t="s">
        <v>290</v>
      </c>
      <c r="T1167" t="s">
        <v>290</v>
      </c>
      <c r="V1167" t="s">
        <v>290</v>
      </c>
      <c r="X1167" s="158" t="s">
        <v>1203</v>
      </c>
      <c r="Y1167" s="11">
        <v>1.25</v>
      </c>
      <c r="Z1167">
        <v>80</v>
      </c>
      <c r="AA1167" t="s">
        <v>302</v>
      </c>
      <c r="AB1167" s="21" t="s">
        <v>290</v>
      </c>
      <c r="AC1167" s="11">
        <v>1.6600000000000001</v>
      </c>
      <c r="AD1167" s="12">
        <v>1.278</v>
      </c>
      <c r="AE1167" s="11">
        <v>0.191</v>
      </c>
      <c r="AF1167" t="s">
        <v>290</v>
      </c>
      <c r="AG1167">
        <v>80</v>
      </c>
      <c r="AH1167" s="21" t="s">
        <v>290</v>
      </c>
      <c r="AI1167" s="1" t="s">
        <v>302</v>
      </c>
      <c r="AJ1167" t="s">
        <v>290</v>
      </c>
      <c r="AK1167" s="159" t="s">
        <v>290</v>
      </c>
      <c r="CO1167" t="s">
        <v>4985</v>
      </c>
      <c r="CP1167">
        <v>9.25</v>
      </c>
      <c r="CR1167" t="s">
        <v>6370</v>
      </c>
      <c r="CS1167" s="16" t="s">
        <v>290</v>
      </c>
      <c r="CT1167" s="14">
        <v>1500</v>
      </c>
      <c r="CU1167" s="14">
        <v>16</v>
      </c>
      <c r="CV1167" s="98">
        <v>14</v>
      </c>
      <c r="CW1167" s="98" t="s">
        <v>6201</v>
      </c>
      <c r="CX1167" s="103">
        <v>16</v>
      </c>
      <c r="CY1167" s="11">
        <v>21.75</v>
      </c>
      <c r="CZ1167" s="42">
        <v>2.875</v>
      </c>
      <c r="DA1167" s="107">
        <v>1500</v>
      </c>
      <c r="DB1167" s="18">
        <v>32.5</v>
      </c>
      <c r="DC1167" s="18">
        <v>5.75</v>
      </c>
      <c r="DD1167" s="18">
        <v>18.5</v>
      </c>
      <c r="DE1167" s="11">
        <v>2.5</v>
      </c>
      <c r="DF1167" s="11">
        <v>16</v>
      </c>
      <c r="DG1167" s="11">
        <v>2.625</v>
      </c>
      <c r="DH1167" s="11">
        <v>27.75</v>
      </c>
      <c r="DI1167" s="42">
        <v>22.5</v>
      </c>
      <c r="DJ1167" s="11" t="s">
        <v>174</v>
      </c>
      <c r="DK1167" s="43" t="s">
        <v>5350</v>
      </c>
      <c r="DL1167" s="90" t="s">
        <v>3796</v>
      </c>
      <c r="DM1167" s="18">
        <v>0</v>
      </c>
      <c r="DN1167" s="18" t="s">
        <v>6202</v>
      </c>
      <c r="DO1167" t="s">
        <v>5108</v>
      </c>
      <c r="DP1167">
        <v>16776960</v>
      </c>
      <c r="DQ1167" t="s">
        <v>6200</v>
      </c>
      <c r="DR1167" s="16" t="s">
        <v>290</v>
      </c>
    </row>
    <row r="1168" spans="1:122" x14ac:dyDescent="0.35">
      <c r="A1168" s="158" t="s">
        <v>1204</v>
      </c>
      <c r="B1168" s="11">
        <v>1.25</v>
      </c>
      <c r="C1168" s="11">
        <v>160</v>
      </c>
      <c r="D1168" t="s">
        <v>302</v>
      </c>
      <c r="E1168" s="21" t="s">
        <v>290</v>
      </c>
      <c r="F1168" s="11">
        <v>1.6600000000000001</v>
      </c>
      <c r="G1168" s="12">
        <v>1.1600000000000001</v>
      </c>
      <c r="H1168" s="11">
        <v>0.25</v>
      </c>
      <c r="I1168" t="s">
        <v>290</v>
      </c>
      <c r="J1168" s="11">
        <v>160</v>
      </c>
      <c r="K1168" s="21" t="s">
        <v>290</v>
      </c>
      <c r="L1168" s="1" t="s">
        <v>302</v>
      </c>
      <c r="M1168" t="s">
        <v>290</v>
      </c>
      <c r="N1168" s="159" t="s">
        <v>290</v>
      </c>
      <c r="P1168" s="18" t="s">
        <v>290</v>
      </c>
      <c r="Q1168" s="18" t="s">
        <v>290</v>
      </c>
      <c r="S1168" t="s">
        <v>290</v>
      </c>
      <c r="T1168" t="s">
        <v>290</v>
      </c>
      <c r="V1168" t="s">
        <v>290</v>
      </c>
      <c r="X1168" s="158" t="s">
        <v>1204</v>
      </c>
      <c r="Y1168" s="11">
        <v>1.25</v>
      </c>
      <c r="Z1168" s="11">
        <v>160</v>
      </c>
      <c r="AA1168" t="s">
        <v>302</v>
      </c>
      <c r="AB1168" s="21" t="s">
        <v>290</v>
      </c>
      <c r="AC1168" s="11">
        <v>1.6600000000000001</v>
      </c>
      <c r="AD1168" s="12">
        <v>1.1600000000000001</v>
      </c>
      <c r="AE1168" s="11">
        <v>0.25</v>
      </c>
      <c r="AF1168" t="s">
        <v>290</v>
      </c>
      <c r="AG1168" s="11">
        <v>160</v>
      </c>
      <c r="AH1168" s="21" t="s">
        <v>290</v>
      </c>
      <c r="AI1168" s="1" t="s">
        <v>302</v>
      </c>
      <c r="AJ1168" t="s">
        <v>290</v>
      </c>
      <c r="AK1168" s="159" t="s">
        <v>290</v>
      </c>
      <c r="CO1168" t="s">
        <v>4986</v>
      </c>
      <c r="CP1168">
        <v>9.25</v>
      </c>
      <c r="CR1168" t="s">
        <v>6371</v>
      </c>
      <c r="CS1168" s="16" t="s">
        <v>290</v>
      </c>
      <c r="CT1168" s="14">
        <v>1500</v>
      </c>
      <c r="CU1168" s="14">
        <v>16</v>
      </c>
      <c r="CV1168" s="98">
        <v>16</v>
      </c>
      <c r="CW1168" s="98" t="s">
        <v>6201</v>
      </c>
      <c r="CX1168" s="103">
        <v>16</v>
      </c>
      <c r="CY1168" s="11">
        <v>21.75</v>
      </c>
      <c r="CZ1168" s="42">
        <v>2.875</v>
      </c>
      <c r="DA1168" s="107">
        <v>1500</v>
      </c>
      <c r="DB1168" s="18">
        <v>32.5</v>
      </c>
      <c r="DC1168" s="18">
        <v>5.75</v>
      </c>
      <c r="DD1168" s="18">
        <v>18.5</v>
      </c>
      <c r="DE1168" s="11">
        <v>2.5</v>
      </c>
      <c r="DF1168" s="11">
        <v>16</v>
      </c>
      <c r="DG1168" s="11">
        <v>2.625</v>
      </c>
      <c r="DH1168" s="11">
        <v>27.75</v>
      </c>
      <c r="DI1168" s="42">
        <v>22.5</v>
      </c>
      <c r="DJ1168" s="11" t="s">
        <v>174</v>
      </c>
      <c r="DK1168" s="43" t="s">
        <v>5350</v>
      </c>
      <c r="DL1168" s="90" t="s">
        <v>3796</v>
      </c>
      <c r="DM1168" s="18">
        <v>0</v>
      </c>
      <c r="DN1168" s="18" t="s">
        <v>6202</v>
      </c>
      <c r="DO1168" t="s">
        <v>5108</v>
      </c>
      <c r="DP1168">
        <v>16776960</v>
      </c>
      <c r="DQ1168" t="s">
        <v>6200</v>
      </c>
      <c r="DR1168" s="16" t="s">
        <v>290</v>
      </c>
    </row>
    <row r="1169" spans="1:122" x14ac:dyDescent="0.35">
      <c r="A1169" s="158" t="s">
        <v>1205</v>
      </c>
      <c r="B1169" s="11">
        <v>1.25</v>
      </c>
      <c r="C1169" s="11" t="s">
        <v>272</v>
      </c>
      <c r="D1169" t="s">
        <v>302</v>
      </c>
      <c r="E1169" s="21" t="s">
        <v>290</v>
      </c>
      <c r="F1169" s="11">
        <v>1.6600000000000001</v>
      </c>
      <c r="G1169" s="12">
        <v>1.278</v>
      </c>
      <c r="H1169" s="11">
        <v>0.191</v>
      </c>
      <c r="I1169" t="s">
        <v>272</v>
      </c>
      <c r="J1169" s="11">
        <v>2</v>
      </c>
      <c r="K1169" s="21" t="s">
        <v>290</v>
      </c>
      <c r="L1169" s="1" t="s">
        <v>302</v>
      </c>
      <c r="M1169" t="s">
        <v>290</v>
      </c>
      <c r="N1169" s="159" t="s">
        <v>290</v>
      </c>
      <c r="P1169" s="18" t="s">
        <v>290</v>
      </c>
      <c r="Q1169" s="18" t="s">
        <v>290</v>
      </c>
      <c r="S1169" t="s">
        <v>290</v>
      </c>
      <c r="T1169" t="s">
        <v>290</v>
      </c>
      <c r="V1169" t="s">
        <v>290</v>
      </c>
      <c r="X1169" s="158" t="s">
        <v>1205</v>
      </c>
      <c r="Y1169" s="11">
        <v>1.25</v>
      </c>
      <c r="Z1169" s="11" t="s">
        <v>272</v>
      </c>
      <c r="AA1169" t="s">
        <v>302</v>
      </c>
      <c r="AB1169" s="21" t="s">
        <v>290</v>
      </c>
      <c r="AC1169" s="11">
        <v>1.6600000000000001</v>
      </c>
      <c r="AD1169" s="12">
        <v>1.278</v>
      </c>
      <c r="AE1169" s="11">
        <v>0.191</v>
      </c>
      <c r="AF1169" t="s">
        <v>272</v>
      </c>
      <c r="AG1169" s="11">
        <v>2</v>
      </c>
      <c r="AH1169" s="21" t="s">
        <v>290</v>
      </c>
      <c r="AI1169" s="1" t="s">
        <v>302</v>
      </c>
      <c r="AJ1169" t="s">
        <v>290</v>
      </c>
      <c r="AK1169" s="159" t="s">
        <v>290</v>
      </c>
      <c r="CO1169" t="s">
        <v>4987</v>
      </c>
      <c r="CP1169">
        <v>9.25</v>
      </c>
      <c r="CR1169" t="s">
        <v>6372</v>
      </c>
      <c r="CS1169" s="16" t="s">
        <v>290</v>
      </c>
      <c r="CT1169" s="14">
        <v>1500</v>
      </c>
      <c r="CU1169" s="14">
        <v>16</v>
      </c>
      <c r="CV1169" s="98">
        <v>18</v>
      </c>
      <c r="CW1169" s="98" t="s">
        <v>6201</v>
      </c>
      <c r="CX1169" s="103">
        <v>16</v>
      </c>
      <c r="CY1169" s="11">
        <v>21.75</v>
      </c>
      <c r="CZ1169" s="42">
        <v>2.875</v>
      </c>
      <c r="DA1169" s="107">
        <v>1500</v>
      </c>
      <c r="DB1169" s="18">
        <v>32.5</v>
      </c>
      <c r="DC1169" s="18">
        <v>5.75</v>
      </c>
      <c r="DD1169" s="18">
        <v>18.5</v>
      </c>
      <c r="DE1169" s="11">
        <v>2.5</v>
      </c>
      <c r="DF1169" s="11">
        <v>16</v>
      </c>
      <c r="DG1169" s="11">
        <v>2.625</v>
      </c>
      <c r="DH1169" s="11">
        <v>27.75</v>
      </c>
      <c r="DI1169" s="42">
        <v>22.5</v>
      </c>
      <c r="DJ1169" s="11" t="s">
        <v>174</v>
      </c>
      <c r="DK1169" s="43" t="s">
        <v>5350</v>
      </c>
      <c r="DL1169" s="90" t="s">
        <v>3796</v>
      </c>
      <c r="DM1169" s="18">
        <v>0</v>
      </c>
      <c r="DN1169" s="18" t="s">
        <v>6202</v>
      </c>
      <c r="DO1169" t="s">
        <v>5108</v>
      </c>
      <c r="DP1169">
        <v>16776960</v>
      </c>
      <c r="DQ1169" t="s">
        <v>6200</v>
      </c>
      <c r="DR1169" s="16" t="s">
        <v>290</v>
      </c>
    </row>
    <row r="1170" spans="1:122" x14ac:dyDescent="0.35">
      <c r="A1170" s="160" t="s">
        <v>1206</v>
      </c>
      <c r="B1170" s="2">
        <v>1.25</v>
      </c>
      <c r="C1170" s="4" t="s">
        <v>273</v>
      </c>
      <c r="D1170" s="4" t="s">
        <v>302</v>
      </c>
      <c r="E1170" s="23" t="s">
        <v>290</v>
      </c>
      <c r="F1170" s="2">
        <v>1.6600000000000001</v>
      </c>
      <c r="G1170" s="3">
        <v>0.89600000000000013</v>
      </c>
      <c r="H1170" s="2">
        <v>0.38200000000000001</v>
      </c>
      <c r="I1170" s="2" t="s">
        <v>273</v>
      </c>
      <c r="J1170" s="4">
        <v>4</v>
      </c>
      <c r="K1170" s="23" t="s">
        <v>290</v>
      </c>
      <c r="L1170" s="6" t="s">
        <v>302</v>
      </c>
      <c r="M1170" s="4" t="s">
        <v>290</v>
      </c>
      <c r="N1170" s="161" t="s">
        <v>290</v>
      </c>
      <c r="P1170" s="18" t="s">
        <v>290</v>
      </c>
      <c r="Q1170" s="18" t="s">
        <v>290</v>
      </c>
      <c r="S1170" t="s">
        <v>290</v>
      </c>
      <c r="T1170" t="s">
        <v>290</v>
      </c>
      <c r="V1170" t="s">
        <v>290</v>
      </c>
      <c r="X1170" s="160" t="s">
        <v>1206</v>
      </c>
      <c r="Y1170" s="2">
        <v>1.25</v>
      </c>
      <c r="Z1170" s="4" t="s">
        <v>273</v>
      </c>
      <c r="AA1170" s="4" t="s">
        <v>302</v>
      </c>
      <c r="AB1170" s="23" t="s">
        <v>290</v>
      </c>
      <c r="AC1170" s="2">
        <v>1.6600000000000001</v>
      </c>
      <c r="AD1170" s="3">
        <v>0.89600000000000013</v>
      </c>
      <c r="AE1170" s="2">
        <v>0.38200000000000001</v>
      </c>
      <c r="AF1170" s="2" t="s">
        <v>273</v>
      </c>
      <c r="AG1170" s="4">
        <v>4</v>
      </c>
      <c r="AH1170" s="23" t="s">
        <v>290</v>
      </c>
      <c r="AI1170" s="6" t="s">
        <v>302</v>
      </c>
      <c r="AJ1170" s="4" t="s">
        <v>290</v>
      </c>
      <c r="AK1170" s="161" t="s">
        <v>290</v>
      </c>
      <c r="CO1170" t="s">
        <v>4988</v>
      </c>
      <c r="CP1170">
        <v>9.25</v>
      </c>
      <c r="CR1170" t="s">
        <v>6373</v>
      </c>
      <c r="CS1170" s="16" t="s">
        <v>290</v>
      </c>
      <c r="CT1170" s="49">
        <v>1500</v>
      </c>
      <c r="CU1170" s="49">
        <v>16</v>
      </c>
      <c r="CV1170" s="99">
        <v>20</v>
      </c>
      <c r="CW1170" s="99" t="s">
        <v>6201</v>
      </c>
      <c r="CX1170" s="105">
        <v>16</v>
      </c>
      <c r="CY1170" s="2">
        <v>21.75</v>
      </c>
      <c r="CZ1170" s="50">
        <v>2.875</v>
      </c>
      <c r="DA1170" s="107">
        <v>1500</v>
      </c>
      <c r="DB1170" s="51">
        <v>32.5</v>
      </c>
      <c r="DC1170" s="51">
        <v>5.75</v>
      </c>
      <c r="DD1170" s="51">
        <v>18.5</v>
      </c>
      <c r="DE1170" s="2">
        <v>2.5</v>
      </c>
      <c r="DF1170" s="2">
        <v>16</v>
      </c>
      <c r="DG1170" s="2">
        <v>2.625</v>
      </c>
      <c r="DH1170" s="2">
        <v>27.75</v>
      </c>
      <c r="DI1170" s="50">
        <v>22.5</v>
      </c>
      <c r="DJ1170" s="2" t="s">
        <v>174</v>
      </c>
      <c r="DK1170" s="43" t="s">
        <v>5350</v>
      </c>
      <c r="DL1170" s="90" t="s">
        <v>3796</v>
      </c>
      <c r="DM1170" s="18">
        <v>0</v>
      </c>
      <c r="DN1170" s="18" t="s">
        <v>6202</v>
      </c>
      <c r="DO1170" t="s">
        <v>5108</v>
      </c>
      <c r="DP1170">
        <v>16776960</v>
      </c>
      <c r="DQ1170" t="s">
        <v>6200</v>
      </c>
      <c r="DR1170" s="16" t="s">
        <v>290</v>
      </c>
    </row>
    <row r="1171" spans="1:122" x14ac:dyDescent="0.35">
      <c r="A1171" s="156" t="s">
        <v>1207</v>
      </c>
      <c r="B1171" s="11">
        <v>1.5000000000000002</v>
      </c>
      <c r="C1171" s="11">
        <v>5</v>
      </c>
      <c r="D1171" t="s">
        <v>302</v>
      </c>
      <c r="E1171" s="21" t="s">
        <v>290</v>
      </c>
      <c r="F1171" s="11">
        <v>1.9</v>
      </c>
      <c r="G1171" s="12">
        <v>1.77</v>
      </c>
      <c r="H1171" s="11">
        <v>6.5000000000000002E-2</v>
      </c>
      <c r="I1171" t="s">
        <v>290</v>
      </c>
      <c r="J1171" s="11">
        <v>5</v>
      </c>
      <c r="K1171" s="21" t="s">
        <v>290</v>
      </c>
      <c r="L1171" s="11" t="s">
        <v>302</v>
      </c>
      <c r="M1171" t="s">
        <v>290</v>
      </c>
      <c r="N1171" s="159" t="s">
        <v>290</v>
      </c>
      <c r="P1171" s="18" t="s">
        <v>290</v>
      </c>
      <c r="Q1171" s="18" t="s">
        <v>290</v>
      </c>
      <c r="S1171" t="s">
        <v>290</v>
      </c>
      <c r="T1171" t="s">
        <v>290</v>
      </c>
      <c r="V1171" t="s">
        <v>290</v>
      </c>
      <c r="X1171" s="156" t="s">
        <v>1207</v>
      </c>
      <c r="Y1171" s="11">
        <v>1.5000000000000002</v>
      </c>
      <c r="Z1171" s="11">
        <v>5</v>
      </c>
      <c r="AA1171" t="s">
        <v>302</v>
      </c>
      <c r="AB1171" s="21" t="s">
        <v>290</v>
      </c>
      <c r="AC1171" s="11">
        <v>1.9</v>
      </c>
      <c r="AD1171" s="12">
        <v>1.77</v>
      </c>
      <c r="AE1171" s="11">
        <v>6.5000000000000002E-2</v>
      </c>
      <c r="AF1171" t="s">
        <v>290</v>
      </c>
      <c r="AG1171" s="11">
        <v>5</v>
      </c>
      <c r="AH1171" s="21" t="s">
        <v>290</v>
      </c>
      <c r="AI1171" s="11" t="s">
        <v>302</v>
      </c>
      <c r="AJ1171" t="s">
        <v>290</v>
      </c>
      <c r="AK1171" s="159" t="s">
        <v>290</v>
      </c>
      <c r="CO1171" t="s">
        <v>4989</v>
      </c>
      <c r="CP1171">
        <v>9.25</v>
      </c>
      <c r="CR1171" t="s">
        <v>6374</v>
      </c>
      <c r="CS1171" s="16" t="s">
        <v>290</v>
      </c>
      <c r="CT1171" s="14">
        <v>1500</v>
      </c>
      <c r="CU1171" s="14">
        <v>18</v>
      </c>
      <c r="CV1171" s="11">
        <v>12</v>
      </c>
      <c r="CW1171" s="11" t="s">
        <v>6201</v>
      </c>
      <c r="CX1171" s="103">
        <v>18</v>
      </c>
      <c r="CY1171" s="11">
        <v>23.5</v>
      </c>
      <c r="CZ1171" s="42">
        <v>2.75</v>
      </c>
      <c r="DA1171" s="107">
        <v>1500</v>
      </c>
      <c r="DB1171" s="18">
        <v>36</v>
      </c>
      <c r="DC1171" s="18">
        <v>6.375</v>
      </c>
      <c r="DD1171" s="18">
        <v>21</v>
      </c>
      <c r="DE1171" s="11">
        <v>2.75</v>
      </c>
      <c r="DF1171" s="11">
        <v>16</v>
      </c>
      <c r="DG1171" s="11">
        <v>2.875</v>
      </c>
      <c r="DH1171" s="11">
        <v>30.5</v>
      </c>
      <c r="DI1171" s="42">
        <v>22.5</v>
      </c>
      <c r="DJ1171" s="11">
        <v>1750</v>
      </c>
      <c r="DK1171" s="43" t="s">
        <v>5356</v>
      </c>
      <c r="DL1171" s="90" t="s">
        <v>3796</v>
      </c>
      <c r="DM1171" s="18">
        <v>0</v>
      </c>
      <c r="DN1171" s="18" t="s">
        <v>6202</v>
      </c>
      <c r="DO1171" t="s">
        <v>5111</v>
      </c>
      <c r="DP1171">
        <v>16711935</v>
      </c>
      <c r="DQ1171" t="s">
        <v>6200</v>
      </c>
      <c r="DR1171" s="16" t="s">
        <v>290</v>
      </c>
    </row>
    <row r="1172" spans="1:122" x14ac:dyDescent="0.35">
      <c r="A1172" s="156" t="s">
        <v>1208</v>
      </c>
      <c r="B1172" s="11">
        <v>1.5000000000000002</v>
      </c>
      <c r="C1172" s="11">
        <v>10</v>
      </c>
      <c r="D1172" t="s">
        <v>302</v>
      </c>
      <c r="E1172" s="21" t="s">
        <v>290</v>
      </c>
      <c r="F1172" s="11">
        <v>1.9</v>
      </c>
      <c r="G1172" s="12">
        <v>1.6819999999999999</v>
      </c>
      <c r="H1172" s="11">
        <v>0.109</v>
      </c>
      <c r="I1172" t="s">
        <v>290</v>
      </c>
      <c r="J1172" s="11">
        <v>10</v>
      </c>
      <c r="K1172" s="21" t="s">
        <v>290</v>
      </c>
      <c r="L1172" s="11" t="s">
        <v>302</v>
      </c>
      <c r="M1172" t="s">
        <v>290</v>
      </c>
      <c r="N1172" s="159" t="s">
        <v>290</v>
      </c>
      <c r="P1172" s="18" t="s">
        <v>290</v>
      </c>
      <c r="Q1172" s="18" t="s">
        <v>290</v>
      </c>
      <c r="S1172" t="s">
        <v>290</v>
      </c>
      <c r="T1172" t="s">
        <v>290</v>
      </c>
      <c r="V1172" t="s">
        <v>290</v>
      </c>
      <c r="X1172" s="156" t="s">
        <v>1208</v>
      </c>
      <c r="Y1172" s="11">
        <v>1.5000000000000002</v>
      </c>
      <c r="Z1172" s="11">
        <v>10</v>
      </c>
      <c r="AA1172" t="s">
        <v>302</v>
      </c>
      <c r="AB1172" s="21" t="s">
        <v>290</v>
      </c>
      <c r="AC1172" s="11">
        <v>1.9</v>
      </c>
      <c r="AD1172" s="12">
        <v>1.6819999999999999</v>
      </c>
      <c r="AE1172" s="11">
        <v>0.109</v>
      </c>
      <c r="AF1172" t="s">
        <v>290</v>
      </c>
      <c r="AG1172" s="11">
        <v>10</v>
      </c>
      <c r="AH1172" s="21" t="s">
        <v>290</v>
      </c>
      <c r="AI1172" s="11" t="s">
        <v>302</v>
      </c>
      <c r="AJ1172" t="s">
        <v>290</v>
      </c>
      <c r="AK1172" s="159" t="s">
        <v>290</v>
      </c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51"/>
      <c r="CO1172" t="s">
        <v>4990</v>
      </c>
      <c r="CP1172">
        <v>9.25</v>
      </c>
      <c r="CR1172" t="s">
        <v>6375</v>
      </c>
      <c r="CS1172" s="16" t="s">
        <v>290</v>
      </c>
      <c r="CT1172" s="14">
        <v>1500</v>
      </c>
      <c r="CU1172" s="14">
        <v>18</v>
      </c>
      <c r="CV1172" s="98">
        <v>14</v>
      </c>
      <c r="CW1172" s="98" t="s">
        <v>6201</v>
      </c>
      <c r="CX1172" s="103">
        <v>18</v>
      </c>
      <c r="CY1172" s="11">
        <v>23.5</v>
      </c>
      <c r="CZ1172" s="42">
        <v>2.75</v>
      </c>
      <c r="DA1172" s="107">
        <v>1500</v>
      </c>
      <c r="DB1172" s="18">
        <v>36</v>
      </c>
      <c r="DC1172" s="18">
        <v>6.375</v>
      </c>
      <c r="DD1172" s="18">
        <v>21</v>
      </c>
      <c r="DE1172" s="11">
        <v>2.75</v>
      </c>
      <c r="DF1172" s="11">
        <v>16</v>
      </c>
      <c r="DG1172" s="11">
        <v>2.875</v>
      </c>
      <c r="DH1172" s="11">
        <v>30.5</v>
      </c>
      <c r="DI1172" s="42">
        <v>22.5</v>
      </c>
      <c r="DJ1172" s="11" t="s">
        <v>174</v>
      </c>
      <c r="DK1172" s="43" t="s">
        <v>5356</v>
      </c>
      <c r="DL1172" s="90" t="s">
        <v>3796</v>
      </c>
      <c r="DM1172" s="18">
        <v>0</v>
      </c>
      <c r="DN1172" s="18" t="s">
        <v>6202</v>
      </c>
      <c r="DO1172" t="s">
        <v>5111</v>
      </c>
      <c r="DP1172">
        <v>16711935</v>
      </c>
      <c r="DQ1172" t="s">
        <v>6200</v>
      </c>
      <c r="DR1172" s="16" t="s">
        <v>290</v>
      </c>
    </row>
    <row r="1173" spans="1:122" x14ac:dyDescent="0.35">
      <c r="A1173" s="158" t="s">
        <v>1209</v>
      </c>
      <c r="B1173" s="11">
        <v>1.5000000000000002</v>
      </c>
      <c r="C1173">
        <v>40</v>
      </c>
      <c r="D1173" t="s">
        <v>302</v>
      </c>
      <c r="E1173" s="21" t="s">
        <v>290</v>
      </c>
      <c r="F1173" s="11">
        <v>1.9</v>
      </c>
      <c r="G1173" s="12">
        <v>1.6099999999999999</v>
      </c>
      <c r="H1173" s="11">
        <v>0.14499999999999999</v>
      </c>
      <c r="I1173" t="s">
        <v>290</v>
      </c>
      <c r="J1173">
        <v>40</v>
      </c>
      <c r="K1173" s="21" t="s">
        <v>290</v>
      </c>
      <c r="L1173" s="1" t="s">
        <v>302</v>
      </c>
      <c r="M1173" t="s">
        <v>290</v>
      </c>
      <c r="N1173" s="159" t="s">
        <v>290</v>
      </c>
      <c r="P1173" s="18" t="s">
        <v>290</v>
      </c>
      <c r="Q1173" s="18" t="s">
        <v>290</v>
      </c>
      <c r="S1173" t="s">
        <v>290</v>
      </c>
      <c r="T1173" t="s">
        <v>290</v>
      </c>
      <c r="V1173" t="s">
        <v>290</v>
      </c>
      <c r="X1173" s="158" t="s">
        <v>1209</v>
      </c>
      <c r="Y1173" s="11">
        <v>1.5000000000000002</v>
      </c>
      <c r="Z1173">
        <v>40</v>
      </c>
      <c r="AA1173" t="s">
        <v>302</v>
      </c>
      <c r="AB1173" s="21" t="s">
        <v>290</v>
      </c>
      <c r="AC1173" s="11">
        <v>1.9</v>
      </c>
      <c r="AD1173" s="12">
        <v>1.6099999999999999</v>
      </c>
      <c r="AE1173" s="11">
        <v>0.14499999999999999</v>
      </c>
      <c r="AF1173" t="s">
        <v>290</v>
      </c>
      <c r="AG1173">
        <v>40</v>
      </c>
      <c r="AH1173" s="21" t="s">
        <v>290</v>
      </c>
      <c r="AI1173" s="1" t="s">
        <v>302</v>
      </c>
      <c r="AJ1173" t="s">
        <v>290</v>
      </c>
      <c r="AK1173" s="159" t="s">
        <v>290</v>
      </c>
      <c r="CC1173" s="4"/>
      <c r="CD1173" s="51"/>
      <c r="CE1173" s="51"/>
      <c r="CF1173" s="51"/>
      <c r="CG1173" s="51"/>
      <c r="CH1173" s="51"/>
      <c r="CI1173" s="51"/>
      <c r="CJ1173" s="51"/>
      <c r="CK1173" s="51"/>
      <c r="CO1173" t="s">
        <v>4991</v>
      </c>
      <c r="CP1173">
        <v>9.25</v>
      </c>
      <c r="CR1173" t="s">
        <v>6376</v>
      </c>
      <c r="CS1173" s="16" t="s">
        <v>290</v>
      </c>
      <c r="CT1173" s="14">
        <v>1500</v>
      </c>
      <c r="CU1173" s="14">
        <v>18</v>
      </c>
      <c r="CV1173" s="98">
        <v>16</v>
      </c>
      <c r="CW1173" s="98" t="s">
        <v>6201</v>
      </c>
      <c r="CX1173" s="103">
        <v>18</v>
      </c>
      <c r="CY1173" s="11">
        <v>23.5</v>
      </c>
      <c r="CZ1173" s="42">
        <v>2.75</v>
      </c>
      <c r="DA1173" s="107">
        <v>1500</v>
      </c>
      <c r="DB1173" s="18">
        <v>36</v>
      </c>
      <c r="DC1173" s="18">
        <v>6.375</v>
      </c>
      <c r="DD1173" s="18">
        <v>21</v>
      </c>
      <c r="DE1173" s="11">
        <v>2.75</v>
      </c>
      <c r="DF1173" s="11">
        <v>16</v>
      </c>
      <c r="DG1173" s="11">
        <v>2.875</v>
      </c>
      <c r="DH1173" s="11">
        <v>30.5</v>
      </c>
      <c r="DI1173" s="42">
        <v>22.5</v>
      </c>
      <c r="DJ1173" s="11" t="s">
        <v>174</v>
      </c>
      <c r="DK1173" s="43" t="s">
        <v>5356</v>
      </c>
      <c r="DL1173" s="90" t="s">
        <v>3796</v>
      </c>
      <c r="DM1173" s="18">
        <v>0</v>
      </c>
      <c r="DN1173" s="18" t="s">
        <v>6202</v>
      </c>
      <c r="DO1173" t="s">
        <v>5111</v>
      </c>
      <c r="DP1173">
        <v>16711935</v>
      </c>
      <c r="DQ1173" t="s">
        <v>6200</v>
      </c>
      <c r="DR1173" s="16" t="s">
        <v>290</v>
      </c>
    </row>
    <row r="1174" spans="1:122" x14ac:dyDescent="0.35">
      <c r="A1174" s="158" t="s">
        <v>6810</v>
      </c>
      <c r="B1174" s="11">
        <v>1.5000000000000002</v>
      </c>
      <c r="C1174" t="s">
        <v>6422</v>
      </c>
      <c r="D1174" t="s">
        <v>302</v>
      </c>
      <c r="E1174" s="21" t="s">
        <v>290</v>
      </c>
      <c r="F1174" s="11">
        <v>1.9</v>
      </c>
      <c r="G1174" s="12">
        <v>1.6099999999999999</v>
      </c>
      <c r="H1174" s="11">
        <v>0.14499999999999999</v>
      </c>
      <c r="I1174" t="s">
        <v>6422</v>
      </c>
      <c r="J1174">
        <v>1</v>
      </c>
      <c r="K1174" s="21" t="s">
        <v>290</v>
      </c>
      <c r="L1174" s="1" t="s">
        <v>302</v>
      </c>
      <c r="M1174" t="s">
        <v>290</v>
      </c>
      <c r="N1174" s="159" t="s">
        <v>290</v>
      </c>
      <c r="P1174" s="18" t="s">
        <v>290</v>
      </c>
      <c r="Q1174" s="18" t="s">
        <v>290</v>
      </c>
      <c r="S1174" t="s">
        <v>290</v>
      </c>
      <c r="T1174" t="s">
        <v>290</v>
      </c>
      <c r="V1174" t="s">
        <v>290</v>
      </c>
      <c r="X1174" s="158" t="s">
        <v>6810</v>
      </c>
      <c r="Y1174" s="11">
        <v>1.5000000000000002</v>
      </c>
      <c r="Z1174" t="s">
        <v>6422</v>
      </c>
      <c r="AA1174" t="s">
        <v>302</v>
      </c>
      <c r="AB1174" s="21" t="s">
        <v>290</v>
      </c>
      <c r="AC1174" s="11">
        <v>1.9</v>
      </c>
      <c r="AD1174" s="12">
        <v>1.6099999999999999</v>
      </c>
      <c r="AE1174" s="11">
        <v>0.14499999999999999</v>
      </c>
      <c r="AF1174" t="s">
        <v>6422</v>
      </c>
      <c r="AG1174">
        <v>1</v>
      </c>
      <c r="AH1174" s="21" t="s">
        <v>290</v>
      </c>
      <c r="AI1174" s="1" t="s">
        <v>302</v>
      </c>
      <c r="AJ1174" t="s">
        <v>290</v>
      </c>
      <c r="AK1174" s="159" t="s">
        <v>290</v>
      </c>
      <c r="CO1174" t="s">
        <v>4992</v>
      </c>
      <c r="CP1174">
        <v>11.000000000000002</v>
      </c>
      <c r="CR1174" t="s">
        <v>6377</v>
      </c>
      <c r="CS1174" s="16" t="s">
        <v>290</v>
      </c>
      <c r="CT1174" s="14">
        <v>1500</v>
      </c>
      <c r="CU1174" s="14">
        <v>18</v>
      </c>
      <c r="CV1174" s="98">
        <v>18</v>
      </c>
      <c r="CW1174" s="98" t="s">
        <v>6201</v>
      </c>
      <c r="CX1174" s="103">
        <v>18</v>
      </c>
      <c r="CY1174" s="11">
        <v>23.5</v>
      </c>
      <c r="CZ1174" s="42">
        <v>2.75</v>
      </c>
      <c r="DA1174" s="107">
        <v>1500</v>
      </c>
      <c r="DB1174" s="18">
        <v>36</v>
      </c>
      <c r="DC1174" s="18">
        <v>6.375</v>
      </c>
      <c r="DD1174" s="18">
        <v>21</v>
      </c>
      <c r="DE1174" s="11">
        <v>2.75</v>
      </c>
      <c r="DF1174" s="11">
        <v>16</v>
      </c>
      <c r="DG1174" s="11">
        <v>2.875</v>
      </c>
      <c r="DH1174" s="11">
        <v>30.5</v>
      </c>
      <c r="DI1174" s="42">
        <v>22.5</v>
      </c>
      <c r="DJ1174" s="11" t="s">
        <v>174</v>
      </c>
      <c r="DK1174" s="43" t="s">
        <v>5356</v>
      </c>
      <c r="DL1174" s="90" t="s">
        <v>3796</v>
      </c>
      <c r="DM1174" s="18">
        <v>0</v>
      </c>
      <c r="DN1174" s="18" t="s">
        <v>6202</v>
      </c>
      <c r="DO1174" t="s">
        <v>5111</v>
      </c>
      <c r="DP1174">
        <v>16711935</v>
      </c>
      <c r="DQ1174" t="s">
        <v>6200</v>
      </c>
      <c r="DR1174" s="16" t="s">
        <v>290</v>
      </c>
    </row>
    <row r="1175" spans="1:122" x14ac:dyDescent="0.35">
      <c r="A1175" s="158" t="s">
        <v>1210</v>
      </c>
      <c r="B1175" s="11">
        <v>1.5000000000000002</v>
      </c>
      <c r="C1175">
        <v>80</v>
      </c>
      <c r="D1175" t="s">
        <v>302</v>
      </c>
      <c r="E1175" s="21" t="s">
        <v>290</v>
      </c>
      <c r="F1175" s="11">
        <v>1.9</v>
      </c>
      <c r="G1175" s="12">
        <v>1.5</v>
      </c>
      <c r="H1175" s="11">
        <v>0.2</v>
      </c>
      <c r="I1175" t="s">
        <v>290</v>
      </c>
      <c r="J1175">
        <v>80</v>
      </c>
      <c r="K1175" s="21" t="s">
        <v>290</v>
      </c>
      <c r="L1175" s="1" t="s">
        <v>302</v>
      </c>
      <c r="M1175" t="s">
        <v>290</v>
      </c>
      <c r="N1175" s="159" t="s">
        <v>290</v>
      </c>
      <c r="P1175" s="18" t="s">
        <v>290</v>
      </c>
      <c r="Q1175" s="18" t="s">
        <v>290</v>
      </c>
      <c r="S1175" t="s">
        <v>290</v>
      </c>
      <c r="T1175" t="s">
        <v>290</v>
      </c>
      <c r="V1175" t="s">
        <v>290</v>
      </c>
      <c r="X1175" s="158" t="s">
        <v>1210</v>
      </c>
      <c r="Y1175" s="11">
        <v>1.5000000000000002</v>
      </c>
      <c r="Z1175">
        <v>80</v>
      </c>
      <c r="AA1175" t="s">
        <v>302</v>
      </c>
      <c r="AB1175" s="21" t="s">
        <v>290</v>
      </c>
      <c r="AC1175" s="11">
        <v>1.9</v>
      </c>
      <c r="AD1175" s="12">
        <v>1.5</v>
      </c>
      <c r="AE1175" s="11">
        <v>0.2</v>
      </c>
      <c r="AF1175" t="s">
        <v>290</v>
      </c>
      <c r="AG1175">
        <v>80</v>
      </c>
      <c r="AH1175" s="21" t="s">
        <v>290</v>
      </c>
      <c r="AI1175" s="1" t="s">
        <v>302</v>
      </c>
      <c r="AJ1175" t="s">
        <v>290</v>
      </c>
      <c r="AK1175" s="159" t="s">
        <v>290</v>
      </c>
      <c r="CO1175" t="s">
        <v>4993</v>
      </c>
      <c r="CP1175">
        <v>11.000000000000002</v>
      </c>
      <c r="CR1175" t="s">
        <v>6378</v>
      </c>
      <c r="CS1175" s="16" t="s">
        <v>290</v>
      </c>
      <c r="CT1175" s="49">
        <v>1500</v>
      </c>
      <c r="CU1175" s="49">
        <v>18</v>
      </c>
      <c r="CV1175" s="99">
        <v>20</v>
      </c>
      <c r="CW1175" s="99" t="s">
        <v>6201</v>
      </c>
      <c r="CX1175" s="105">
        <v>18</v>
      </c>
      <c r="CY1175" s="2">
        <v>23.5</v>
      </c>
      <c r="CZ1175" s="50">
        <v>2.75</v>
      </c>
      <c r="DA1175" s="107">
        <v>1500</v>
      </c>
      <c r="DB1175" s="51">
        <v>36</v>
      </c>
      <c r="DC1175" s="51">
        <v>6.375</v>
      </c>
      <c r="DD1175" s="51">
        <v>21</v>
      </c>
      <c r="DE1175" s="2">
        <v>2.75</v>
      </c>
      <c r="DF1175" s="2">
        <v>16</v>
      </c>
      <c r="DG1175" s="2">
        <v>2.875</v>
      </c>
      <c r="DH1175" s="2">
        <v>30.5</v>
      </c>
      <c r="DI1175" s="50">
        <v>22.5</v>
      </c>
      <c r="DJ1175" s="2" t="s">
        <v>174</v>
      </c>
      <c r="DK1175" s="43" t="s">
        <v>5356</v>
      </c>
      <c r="DL1175" s="90" t="s">
        <v>3796</v>
      </c>
      <c r="DM1175" s="18">
        <v>0</v>
      </c>
      <c r="DN1175" s="18" t="s">
        <v>6202</v>
      </c>
      <c r="DO1175" t="s">
        <v>5111</v>
      </c>
      <c r="DP1175">
        <v>16711935</v>
      </c>
      <c r="DQ1175" t="s">
        <v>6200</v>
      </c>
      <c r="DR1175" s="16" t="s">
        <v>290</v>
      </c>
    </row>
    <row r="1176" spans="1:122" x14ac:dyDescent="0.35">
      <c r="A1176" s="158" t="s">
        <v>1211</v>
      </c>
      <c r="B1176" s="11">
        <v>1.5000000000000002</v>
      </c>
      <c r="C1176" s="11">
        <v>160</v>
      </c>
      <c r="D1176" t="s">
        <v>302</v>
      </c>
      <c r="E1176" s="21" t="s">
        <v>290</v>
      </c>
      <c r="F1176" s="11">
        <v>1.9</v>
      </c>
      <c r="G1176" s="12">
        <v>1.3379999999999999</v>
      </c>
      <c r="H1176" s="11">
        <v>0.28100000000000003</v>
      </c>
      <c r="I1176" t="s">
        <v>290</v>
      </c>
      <c r="J1176" s="11">
        <v>160</v>
      </c>
      <c r="K1176" s="21" t="s">
        <v>290</v>
      </c>
      <c r="L1176" s="1" t="s">
        <v>302</v>
      </c>
      <c r="M1176" t="s">
        <v>290</v>
      </c>
      <c r="N1176" s="159" t="s">
        <v>290</v>
      </c>
      <c r="P1176" s="18" t="s">
        <v>290</v>
      </c>
      <c r="Q1176" s="18" t="s">
        <v>290</v>
      </c>
      <c r="S1176" t="s">
        <v>290</v>
      </c>
      <c r="T1176" t="s">
        <v>290</v>
      </c>
      <c r="V1176" t="s">
        <v>290</v>
      </c>
      <c r="X1176" s="158" t="s">
        <v>1211</v>
      </c>
      <c r="Y1176" s="11">
        <v>1.5000000000000002</v>
      </c>
      <c r="Z1176" s="11">
        <v>160</v>
      </c>
      <c r="AA1176" t="s">
        <v>302</v>
      </c>
      <c r="AB1176" s="21" t="s">
        <v>290</v>
      </c>
      <c r="AC1176" s="11">
        <v>1.9</v>
      </c>
      <c r="AD1176" s="12">
        <v>1.3379999999999999</v>
      </c>
      <c r="AE1176" s="11">
        <v>0.28100000000000003</v>
      </c>
      <c r="AF1176" t="s">
        <v>290</v>
      </c>
      <c r="AG1176" s="11">
        <v>160</v>
      </c>
      <c r="AH1176" s="21" t="s">
        <v>290</v>
      </c>
      <c r="AI1176" s="1" t="s">
        <v>302</v>
      </c>
      <c r="AJ1176" t="s">
        <v>290</v>
      </c>
      <c r="AK1176" s="159" t="s">
        <v>290</v>
      </c>
      <c r="CO1176" t="s">
        <v>4994</v>
      </c>
      <c r="CP1176">
        <v>11.000000000000002</v>
      </c>
      <c r="CR1176" t="s">
        <v>6379</v>
      </c>
      <c r="CS1176" s="16" t="s">
        <v>290</v>
      </c>
      <c r="CT1176" s="14">
        <v>1500</v>
      </c>
      <c r="CU1176" s="14">
        <v>20</v>
      </c>
      <c r="CV1176" s="11">
        <v>12</v>
      </c>
      <c r="CW1176" s="11" t="s">
        <v>6201</v>
      </c>
      <c r="CX1176" s="103">
        <v>20</v>
      </c>
      <c r="CY1176" s="11">
        <v>25.25</v>
      </c>
      <c r="CZ1176" s="42">
        <v>2.625</v>
      </c>
      <c r="DA1176" s="107">
        <v>1500</v>
      </c>
      <c r="DB1176" s="18">
        <v>38.75</v>
      </c>
      <c r="DC1176" s="18">
        <v>7</v>
      </c>
      <c r="DD1176" s="18">
        <v>23</v>
      </c>
      <c r="DE1176" s="11">
        <v>3</v>
      </c>
      <c r="DF1176" s="11">
        <v>16</v>
      </c>
      <c r="DG1176" s="11">
        <v>3.125</v>
      </c>
      <c r="DH1176" s="11">
        <v>32.75</v>
      </c>
      <c r="DI1176" s="42">
        <v>22.5</v>
      </c>
      <c r="DJ1176" s="11">
        <v>2130</v>
      </c>
      <c r="DK1176" s="43" t="s">
        <v>5362</v>
      </c>
      <c r="DL1176" s="90" t="s">
        <v>3796</v>
      </c>
      <c r="DM1176" s="18">
        <v>0</v>
      </c>
      <c r="DN1176" s="18" t="s">
        <v>6202</v>
      </c>
      <c r="DO1176" t="s">
        <v>5114</v>
      </c>
      <c r="DP1176">
        <v>16744703</v>
      </c>
      <c r="DQ1176" t="s">
        <v>6200</v>
      </c>
      <c r="DR1176" s="16" t="s">
        <v>290</v>
      </c>
    </row>
    <row r="1177" spans="1:122" x14ac:dyDescent="0.35">
      <c r="A1177" s="158" t="s">
        <v>1212</v>
      </c>
      <c r="B1177" s="11">
        <v>1.5000000000000002</v>
      </c>
      <c r="C1177" s="11" t="s">
        <v>272</v>
      </c>
      <c r="D1177" t="s">
        <v>302</v>
      </c>
      <c r="E1177" s="21" t="s">
        <v>290</v>
      </c>
      <c r="F1177" s="11">
        <v>1.9</v>
      </c>
      <c r="G1177" s="12">
        <v>1.5</v>
      </c>
      <c r="H1177" s="11">
        <v>0.2</v>
      </c>
      <c r="I1177" t="s">
        <v>272</v>
      </c>
      <c r="J1177" s="11">
        <v>2</v>
      </c>
      <c r="K1177" s="21" t="s">
        <v>290</v>
      </c>
      <c r="L1177" s="1" t="s">
        <v>302</v>
      </c>
      <c r="M1177" t="s">
        <v>290</v>
      </c>
      <c r="N1177" s="159" t="s">
        <v>290</v>
      </c>
      <c r="P1177" s="18" t="s">
        <v>290</v>
      </c>
      <c r="Q1177" s="18" t="s">
        <v>290</v>
      </c>
      <c r="S1177" t="s">
        <v>290</v>
      </c>
      <c r="T1177" t="s">
        <v>290</v>
      </c>
      <c r="V1177" t="s">
        <v>290</v>
      </c>
      <c r="X1177" s="158" t="s">
        <v>1212</v>
      </c>
      <c r="Y1177" s="11">
        <v>1.5000000000000002</v>
      </c>
      <c r="Z1177" s="11" t="s">
        <v>272</v>
      </c>
      <c r="AA1177" t="s">
        <v>302</v>
      </c>
      <c r="AB1177" s="21" t="s">
        <v>290</v>
      </c>
      <c r="AC1177" s="11">
        <v>1.9</v>
      </c>
      <c r="AD1177" s="12">
        <v>1.5</v>
      </c>
      <c r="AE1177" s="11">
        <v>0.2</v>
      </c>
      <c r="AF1177" t="s">
        <v>272</v>
      </c>
      <c r="AG1177" s="11">
        <v>2</v>
      </c>
      <c r="AH1177" s="21" t="s">
        <v>290</v>
      </c>
      <c r="AI1177" s="1" t="s">
        <v>302</v>
      </c>
      <c r="AJ1177" t="s">
        <v>290</v>
      </c>
      <c r="AK1177" s="159" t="s">
        <v>290</v>
      </c>
      <c r="CO1177" t="s">
        <v>4995</v>
      </c>
      <c r="CP1177">
        <v>11.000000000000002</v>
      </c>
      <c r="CR1177" t="s">
        <v>6380</v>
      </c>
      <c r="CS1177" s="16" t="s">
        <v>290</v>
      </c>
      <c r="CT1177" s="14">
        <v>1500</v>
      </c>
      <c r="CU1177" s="14">
        <v>20</v>
      </c>
      <c r="CV1177" s="98">
        <v>14</v>
      </c>
      <c r="CW1177" s="98" t="s">
        <v>6201</v>
      </c>
      <c r="CX1177" s="103">
        <v>20</v>
      </c>
      <c r="CY1177" s="11">
        <v>25.25</v>
      </c>
      <c r="CZ1177" s="42">
        <v>2.625</v>
      </c>
      <c r="DA1177" s="107">
        <v>1500</v>
      </c>
      <c r="DB1177" s="18">
        <v>38.75</v>
      </c>
      <c r="DC1177" s="18">
        <v>7</v>
      </c>
      <c r="DD1177" s="18">
        <v>23</v>
      </c>
      <c r="DE1177" s="11">
        <v>3</v>
      </c>
      <c r="DF1177" s="11">
        <v>16</v>
      </c>
      <c r="DG1177" s="11">
        <v>3.125</v>
      </c>
      <c r="DH1177" s="11">
        <v>32.75</v>
      </c>
      <c r="DI1177" s="42">
        <v>22.5</v>
      </c>
      <c r="DJ1177" s="11" t="s">
        <v>174</v>
      </c>
      <c r="DK1177" s="43" t="s">
        <v>5362</v>
      </c>
      <c r="DL1177" s="90" t="s">
        <v>3796</v>
      </c>
      <c r="DM1177" s="18">
        <v>0</v>
      </c>
      <c r="DN1177" s="18" t="s">
        <v>6202</v>
      </c>
      <c r="DO1177" t="s">
        <v>5114</v>
      </c>
      <c r="DP1177">
        <v>16744703</v>
      </c>
      <c r="DQ1177" t="s">
        <v>6200</v>
      </c>
      <c r="DR1177" s="16" t="s">
        <v>290</v>
      </c>
    </row>
    <row r="1178" spans="1:122" x14ac:dyDescent="0.35">
      <c r="A1178" s="160" t="s">
        <v>1213</v>
      </c>
      <c r="B1178" s="2">
        <v>1.5000000000000002</v>
      </c>
      <c r="C1178" s="4" t="s">
        <v>273</v>
      </c>
      <c r="D1178" s="4" t="s">
        <v>302</v>
      </c>
      <c r="E1178" s="23" t="s">
        <v>290</v>
      </c>
      <c r="F1178" s="2">
        <v>1.9</v>
      </c>
      <c r="G1178" s="3">
        <v>1.0999999999999999</v>
      </c>
      <c r="H1178" s="2">
        <v>0.4</v>
      </c>
      <c r="I1178" s="2" t="s">
        <v>273</v>
      </c>
      <c r="J1178" s="4">
        <v>4</v>
      </c>
      <c r="K1178" s="23" t="s">
        <v>290</v>
      </c>
      <c r="L1178" s="6" t="s">
        <v>302</v>
      </c>
      <c r="M1178" s="4" t="s">
        <v>290</v>
      </c>
      <c r="N1178" s="161" t="s">
        <v>290</v>
      </c>
      <c r="P1178" s="18" t="s">
        <v>290</v>
      </c>
      <c r="Q1178" s="18" t="s">
        <v>290</v>
      </c>
      <c r="S1178" t="s">
        <v>290</v>
      </c>
      <c r="T1178" t="s">
        <v>290</v>
      </c>
      <c r="V1178" t="s">
        <v>290</v>
      </c>
      <c r="X1178" s="160" t="s">
        <v>1213</v>
      </c>
      <c r="Y1178" s="2">
        <v>1.5000000000000002</v>
      </c>
      <c r="Z1178" s="4" t="s">
        <v>273</v>
      </c>
      <c r="AA1178" s="4" t="s">
        <v>302</v>
      </c>
      <c r="AB1178" s="23" t="s">
        <v>290</v>
      </c>
      <c r="AC1178" s="2">
        <v>1.9</v>
      </c>
      <c r="AD1178" s="3">
        <v>1.0999999999999999</v>
      </c>
      <c r="AE1178" s="2">
        <v>0.4</v>
      </c>
      <c r="AF1178" s="2" t="s">
        <v>273</v>
      </c>
      <c r="AG1178" s="4">
        <v>4</v>
      </c>
      <c r="AH1178" s="23" t="s">
        <v>290</v>
      </c>
      <c r="AI1178" s="6" t="s">
        <v>302</v>
      </c>
      <c r="AJ1178" s="4" t="s">
        <v>290</v>
      </c>
      <c r="AK1178" s="161" t="s">
        <v>290</v>
      </c>
      <c r="CO1178" t="s">
        <v>4996</v>
      </c>
      <c r="CP1178">
        <v>11.000000000000002</v>
      </c>
      <c r="CR1178" t="s">
        <v>6381</v>
      </c>
      <c r="CS1178" s="16" t="s">
        <v>290</v>
      </c>
      <c r="CT1178" s="14">
        <v>1500</v>
      </c>
      <c r="CU1178" s="14">
        <v>20</v>
      </c>
      <c r="CV1178" s="98">
        <v>16</v>
      </c>
      <c r="CW1178" s="98" t="s">
        <v>6201</v>
      </c>
      <c r="CX1178" s="103">
        <v>20</v>
      </c>
      <c r="CY1178" s="11">
        <v>25.25</v>
      </c>
      <c r="CZ1178" s="42">
        <v>2.625</v>
      </c>
      <c r="DA1178" s="107">
        <v>1500</v>
      </c>
      <c r="DB1178" s="18">
        <v>38.75</v>
      </c>
      <c r="DC1178" s="18">
        <v>7</v>
      </c>
      <c r="DD1178" s="18">
        <v>23</v>
      </c>
      <c r="DE1178" s="11">
        <v>3</v>
      </c>
      <c r="DF1178" s="11">
        <v>16</v>
      </c>
      <c r="DG1178" s="11">
        <v>3.125</v>
      </c>
      <c r="DH1178" s="11">
        <v>32.75</v>
      </c>
      <c r="DI1178" s="42">
        <v>22.5</v>
      </c>
      <c r="DJ1178" s="11" t="s">
        <v>174</v>
      </c>
      <c r="DK1178" s="43" t="s">
        <v>5362</v>
      </c>
      <c r="DL1178" s="90" t="s">
        <v>3796</v>
      </c>
      <c r="DM1178" s="18">
        <v>0</v>
      </c>
      <c r="DN1178" s="18" t="s">
        <v>6202</v>
      </c>
      <c r="DO1178" t="s">
        <v>5114</v>
      </c>
      <c r="DP1178">
        <v>16744703</v>
      </c>
      <c r="DQ1178" t="s">
        <v>6200</v>
      </c>
      <c r="DR1178" s="16" t="s">
        <v>290</v>
      </c>
    </row>
    <row r="1179" spans="1:122" x14ac:dyDescent="0.35">
      <c r="A1179" s="156" t="s">
        <v>1214</v>
      </c>
      <c r="B1179" s="11">
        <v>2</v>
      </c>
      <c r="C1179" s="11">
        <v>5</v>
      </c>
      <c r="D1179" t="s">
        <v>302</v>
      </c>
      <c r="E1179" s="21" t="s">
        <v>290</v>
      </c>
      <c r="F1179" s="11">
        <v>2.375</v>
      </c>
      <c r="G1179" s="12">
        <v>2.2450000000000001</v>
      </c>
      <c r="H1179" s="11">
        <v>6.5000000000000002E-2</v>
      </c>
      <c r="I1179" t="s">
        <v>290</v>
      </c>
      <c r="J1179" s="11">
        <v>5</v>
      </c>
      <c r="K1179" s="21" t="s">
        <v>290</v>
      </c>
      <c r="L1179" s="11" t="s">
        <v>302</v>
      </c>
      <c r="M1179" t="s">
        <v>290</v>
      </c>
      <c r="N1179" s="159" t="s">
        <v>290</v>
      </c>
      <c r="P1179" s="18" t="s">
        <v>290</v>
      </c>
      <c r="Q1179" s="18" t="s">
        <v>290</v>
      </c>
      <c r="S1179" t="s">
        <v>290</v>
      </c>
      <c r="T1179" t="s">
        <v>290</v>
      </c>
      <c r="V1179" t="s">
        <v>290</v>
      </c>
      <c r="X1179" s="156" t="s">
        <v>1214</v>
      </c>
      <c r="Y1179" s="11">
        <v>2</v>
      </c>
      <c r="Z1179" s="11">
        <v>5</v>
      </c>
      <c r="AA1179" t="s">
        <v>302</v>
      </c>
      <c r="AB1179" s="21" t="s">
        <v>290</v>
      </c>
      <c r="AC1179" s="11">
        <v>2.375</v>
      </c>
      <c r="AD1179" s="12">
        <v>2.2450000000000001</v>
      </c>
      <c r="AE1179" s="11">
        <v>6.5000000000000002E-2</v>
      </c>
      <c r="AF1179" t="s">
        <v>290</v>
      </c>
      <c r="AG1179" s="11">
        <v>5</v>
      </c>
      <c r="AH1179" s="21" t="s">
        <v>290</v>
      </c>
      <c r="AI1179" s="11" t="s">
        <v>302</v>
      </c>
      <c r="AJ1179" t="s">
        <v>290</v>
      </c>
      <c r="AK1179" s="159" t="s">
        <v>290</v>
      </c>
      <c r="CO1179" t="s">
        <v>4997</v>
      </c>
      <c r="CP1179">
        <v>11.000000000000002</v>
      </c>
      <c r="CR1179" t="s">
        <v>6382</v>
      </c>
      <c r="CS1179" s="16" t="s">
        <v>290</v>
      </c>
      <c r="CT1179" s="14">
        <v>1500</v>
      </c>
      <c r="CU1179" s="14">
        <v>20</v>
      </c>
      <c r="CV1179" s="98">
        <v>18</v>
      </c>
      <c r="CW1179" s="98" t="s">
        <v>6201</v>
      </c>
      <c r="CX1179" s="103">
        <v>20</v>
      </c>
      <c r="CY1179" s="11">
        <v>25.25</v>
      </c>
      <c r="CZ1179" s="42">
        <v>2.625</v>
      </c>
      <c r="DA1179" s="107">
        <v>1500</v>
      </c>
      <c r="DB1179" s="18">
        <v>38.75</v>
      </c>
      <c r="DC1179" s="18">
        <v>7</v>
      </c>
      <c r="DD1179" s="18">
        <v>23</v>
      </c>
      <c r="DE1179" s="11">
        <v>3</v>
      </c>
      <c r="DF1179" s="11">
        <v>16</v>
      </c>
      <c r="DG1179" s="11">
        <v>3.125</v>
      </c>
      <c r="DH1179" s="11">
        <v>32.75</v>
      </c>
      <c r="DI1179" s="42">
        <v>22.5</v>
      </c>
      <c r="DJ1179" s="11" t="s">
        <v>174</v>
      </c>
      <c r="DK1179" s="43" t="s">
        <v>5362</v>
      </c>
      <c r="DL1179" s="90" t="s">
        <v>3796</v>
      </c>
      <c r="DM1179" s="18">
        <v>0</v>
      </c>
      <c r="DN1179" s="18" t="s">
        <v>6202</v>
      </c>
      <c r="DO1179" t="s">
        <v>5114</v>
      </c>
      <c r="DP1179">
        <v>16744703</v>
      </c>
      <c r="DQ1179" t="s">
        <v>6200</v>
      </c>
      <c r="DR1179" s="16" t="s">
        <v>290</v>
      </c>
    </row>
    <row r="1180" spans="1:122" x14ac:dyDescent="0.35">
      <c r="A1180" s="156" t="s">
        <v>1215</v>
      </c>
      <c r="B1180" s="11">
        <v>2</v>
      </c>
      <c r="C1180" s="11">
        <v>10</v>
      </c>
      <c r="D1180" t="s">
        <v>302</v>
      </c>
      <c r="E1180" s="21" t="s">
        <v>290</v>
      </c>
      <c r="F1180" s="11">
        <v>2.375</v>
      </c>
      <c r="G1180" s="12">
        <v>2.157</v>
      </c>
      <c r="H1180" s="11">
        <v>0.109</v>
      </c>
      <c r="I1180" t="s">
        <v>290</v>
      </c>
      <c r="J1180" s="11">
        <v>10</v>
      </c>
      <c r="K1180" s="21" t="s">
        <v>290</v>
      </c>
      <c r="L1180" s="11" t="s">
        <v>302</v>
      </c>
      <c r="M1180" t="s">
        <v>290</v>
      </c>
      <c r="N1180" s="159" t="s">
        <v>290</v>
      </c>
      <c r="P1180" s="18" t="s">
        <v>290</v>
      </c>
      <c r="Q1180" s="18" t="s">
        <v>290</v>
      </c>
      <c r="S1180" t="s">
        <v>290</v>
      </c>
      <c r="T1180" t="s">
        <v>290</v>
      </c>
      <c r="V1180" t="s">
        <v>290</v>
      </c>
      <c r="X1180" s="156" t="s">
        <v>1215</v>
      </c>
      <c r="Y1180" s="11">
        <v>2</v>
      </c>
      <c r="Z1180" s="11">
        <v>10</v>
      </c>
      <c r="AA1180" t="s">
        <v>302</v>
      </c>
      <c r="AB1180" s="21" t="s">
        <v>290</v>
      </c>
      <c r="AC1180" s="11">
        <v>2.375</v>
      </c>
      <c r="AD1180" s="12">
        <v>2.157</v>
      </c>
      <c r="AE1180" s="11">
        <v>0.109</v>
      </c>
      <c r="AF1180" t="s">
        <v>290</v>
      </c>
      <c r="AG1180" s="11">
        <v>10</v>
      </c>
      <c r="AH1180" s="21" t="s">
        <v>290</v>
      </c>
      <c r="AI1180" s="11" t="s">
        <v>302</v>
      </c>
      <c r="AJ1180" t="s">
        <v>290</v>
      </c>
      <c r="AK1180" s="159" t="s">
        <v>290</v>
      </c>
      <c r="CO1180" t="s">
        <v>4998</v>
      </c>
      <c r="CP1180">
        <v>11.000000000000002</v>
      </c>
      <c r="CR1180" t="s">
        <v>6383</v>
      </c>
      <c r="CS1180" s="16" t="s">
        <v>290</v>
      </c>
      <c r="CT1180" s="49">
        <v>1500</v>
      </c>
      <c r="CU1180" s="49">
        <v>20</v>
      </c>
      <c r="CV1180" s="99">
        <v>20</v>
      </c>
      <c r="CW1180" s="99" t="s">
        <v>6201</v>
      </c>
      <c r="CX1180" s="105">
        <v>20</v>
      </c>
      <c r="CY1180" s="2">
        <v>25.25</v>
      </c>
      <c r="CZ1180" s="50">
        <v>2.625</v>
      </c>
      <c r="DA1180" s="107">
        <v>1500</v>
      </c>
      <c r="DB1180" s="51">
        <v>38.75</v>
      </c>
      <c r="DC1180" s="51">
        <v>7</v>
      </c>
      <c r="DD1180" s="51">
        <v>23</v>
      </c>
      <c r="DE1180" s="2">
        <v>3</v>
      </c>
      <c r="DF1180" s="2">
        <v>16</v>
      </c>
      <c r="DG1180" s="2">
        <v>3.125</v>
      </c>
      <c r="DH1180" s="2">
        <v>32.75</v>
      </c>
      <c r="DI1180" s="50">
        <v>22.5</v>
      </c>
      <c r="DJ1180" s="2" t="s">
        <v>174</v>
      </c>
      <c r="DK1180" s="43" t="s">
        <v>5362</v>
      </c>
      <c r="DL1180" s="90" t="s">
        <v>3796</v>
      </c>
      <c r="DM1180" s="18">
        <v>0</v>
      </c>
      <c r="DN1180" s="18" t="s">
        <v>6202</v>
      </c>
      <c r="DO1180" t="s">
        <v>5114</v>
      </c>
      <c r="DP1180">
        <v>16744703</v>
      </c>
      <c r="DQ1180" t="s">
        <v>6200</v>
      </c>
      <c r="DR1180" s="16" t="s">
        <v>290</v>
      </c>
    </row>
    <row r="1181" spans="1:122" x14ac:dyDescent="0.35">
      <c r="A1181" s="158" t="s">
        <v>1216</v>
      </c>
      <c r="B1181" s="11">
        <v>2</v>
      </c>
      <c r="C1181">
        <v>40</v>
      </c>
      <c r="D1181" t="s">
        <v>302</v>
      </c>
      <c r="E1181" s="21" t="s">
        <v>290</v>
      </c>
      <c r="F1181" s="11">
        <v>2.375</v>
      </c>
      <c r="G1181" s="12">
        <v>2.0670000000000002</v>
      </c>
      <c r="H1181" s="11">
        <v>0.154</v>
      </c>
      <c r="I1181" t="s">
        <v>290</v>
      </c>
      <c r="J1181">
        <v>40</v>
      </c>
      <c r="K1181" s="21" t="s">
        <v>290</v>
      </c>
      <c r="L1181" s="1" t="s">
        <v>302</v>
      </c>
      <c r="M1181" t="s">
        <v>290</v>
      </c>
      <c r="N1181" s="159" t="s">
        <v>290</v>
      </c>
      <c r="P1181" s="18" t="s">
        <v>290</v>
      </c>
      <c r="Q1181" s="18" t="s">
        <v>290</v>
      </c>
      <c r="S1181" t="s">
        <v>290</v>
      </c>
      <c r="T1181" t="s">
        <v>290</v>
      </c>
      <c r="V1181" t="s">
        <v>290</v>
      </c>
      <c r="X1181" s="158" t="s">
        <v>1216</v>
      </c>
      <c r="Y1181" s="11">
        <v>2</v>
      </c>
      <c r="Z1181">
        <v>40</v>
      </c>
      <c r="AA1181" t="s">
        <v>302</v>
      </c>
      <c r="AB1181" s="21" t="s">
        <v>290</v>
      </c>
      <c r="AC1181" s="11">
        <v>2.375</v>
      </c>
      <c r="AD1181" s="12">
        <v>2.0670000000000002</v>
      </c>
      <c r="AE1181" s="11">
        <v>0.154</v>
      </c>
      <c r="AF1181" t="s">
        <v>290</v>
      </c>
      <c r="AG1181">
        <v>40</v>
      </c>
      <c r="AH1181" s="21" t="s">
        <v>290</v>
      </c>
      <c r="AI1181" s="1" t="s">
        <v>302</v>
      </c>
      <c r="AJ1181" t="s">
        <v>290</v>
      </c>
      <c r="AK1181" s="159" t="s">
        <v>290</v>
      </c>
      <c r="CO1181" t="s">
        <v>4999</v>
      </c>
      <c r="CP1181">
        <v>11.000000000000002</v>
      </c>
      <c r="CR1181" t="s">
        <v>6384</v>
      </c>
      <c r="CS1181" s="16" t="s">
        <v>290</v>
      </c>
      <c r="CT1181" s="14">
        <v>1500</v>
      </c>
      <c r="CU1181" s="14">
        <v>24</v>
      </c>
      <c r="CV1181" s="11">
        <v>12</v>
      </c>
      <c r="CW1181" s="11" t="s">
        <v>6201</v>
      </c>
      <c r="CX1181" s="103">
        <v>24</v>
      </c>
      <c r="CY1181" s="11">
        <v>30</v>
      </c>
      <c r="CZ1181" s="42">
        <v>3</v>
      </c>
      <c r="DA1181" s="107">
        <v>1500</v>
      </c>
      <c r="DB1181" s="18">
        <v>46</v>
      </c>
      <c r="DC1181" s="18">
        <v>8</v>
      </c>
      <c r="DD1181" s="18">
        <v>27.25</v>
      </c>
      <c r="DE1181" s="11">
        <v>3.5</v>
      </c>
      <c r="DF1181" s="11">
        <v>16</v>
      </c>
      <c r="DG1181" s="11">
        <v>3.625</v>
      </c>
      <c r="DH1181" s="11">
        <v>39</v>
      </c>
      <c r="DI1181" s="42">
        <v>22.5</v>
      </c>
      <c r="DJ1181" s="11">
        <v>3180</v>
      </c>
      <c r="DK1181" s="43" t="s">
        <v>5368</v>
      </c>
      <c r="DL1181" s="90" t="s">
        <v>3796</v>
      </c>
      <c r="DM1181" s="18">
        <v>0</v>
      </c>
      <c r="DN1181" s="18" t="s">
        <v>6202</v>
      </c>
      <c r="DO1181" t="s">
        <v>5084</v>
      </c>
      <c r="DP1181">
        <v>16777215</v>
      </c>
      <c r="DQ1181" t="s">
        <v>6200</v>
      </c>
      <c r="DR1181" s="16" t="s">
        <v>290</v>
      </c>
    </row>
    <row r="1182" spans="1:122" x14ac:dyDescent="0.35">
      <c r="A1182" s="158" t="s">
        <v>6811</v>
      </c>
      <c r="B1182" s="11">
        <v>2</v>
      </c>
      <c r="C1182" t="s">
        <v>6422</v>
      </c>
      <c r="D1182" t="s">
        <v>302</v>
      </c>
      <c r="E1182" s="21" t="s">
        <v>290</v>
      </c>
      <c r="F1182" s="11">
        <v>2.375</v>
      </c>
      <c r="G1182" s="12">
        <v>2.0670000000000002</v>
      </c>
      <c r="H1182" s="11">
        <v>0.154</v>
      </c>
      <c r="I1182" t="s">
        <v>6422</v>
      </c>
      <c r="J1182">
        <v>1</v>
      </c>
      <c r="K1182" s="21" t="s">
        <v>290</v>
      </c>
      <c r="L1182" s="1" t="s">
        <v>302</v>
      </c>
      <c r="M1182" t="s">
        <v>290</v>
      </c>
      <c r="N1182" s="159" t="s">
        <v>290</v>
      </c>
      <c r="P1182" s="18" t="s">
        <v>290</v>
      </c>
      <c r="Q1182" s="18" t="s">
        <v>290</v>
      </c>
      <c r="S1182" t="s">
        <v>290</v>
      </c>
      <c r="T1182" t="s">
        <v>290</v>
      </c>
      <c r="V1182" t="s">
        <v>290</v>
      </c>
      <c r="X1182" s="158" t="s">
        <v>6811</v>
      </c>
      <c r="Y1182" s="11">
        <v>2</v>
      </c>
      <c r="Z1182" t="s">
        <v>6422</v>
      </c>
      <c r="AA1182" t="s">
        <v>302</v>
      </c>
      <c r="AB1182" s="21" t="s">
        <v>290</v>
      </c>
      <c r="AC1182" s="11">
        <v>2.375</v>
      </c>
      <c r="AD1182" s="12">
        <v>2.0670000000000002</v>
      </c>
      <c r="AE1182" s="11">
        <v>0.154</v>
      </c>
      <c r="AF1182" t="s">
        <v>6422</v>
      </c>
      <c r="AG1182">
        <v>1</v>
      </c>
      <c r="AH1182" s="21" t="s">
        <v>290</v>
      </c>
      <c r="AI1182" s="1" t="s">
        <v>302</v>
      </c>
      <c r="AJ1182" t="s">
        <v>290</v>
      </c>
      <c r="AK1182" s="159" t="s">
        <v>290</v>
      </c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51"/>
      <c r="CO1182" t="s">
        <v>5000</v>
      </c>
      <c r="CP1182">
        <v>12.75</v>
      </c>
      <c r="CR1182" t="s">
        <v>6385</v>
      </c>
      <c r="CS1182" s="16" t="s">
        <v>290</v>
      </c>
      <c r="CT1182" s="14">
        <v>1500</v>
      </c>
      <c r="CU1182" s="14">
        <v>24</v>
      </c>
      <c r="CV1182" s="98">
        <v>14</v>
      </c>
      <c r="CW1182" s="98" t="s">
        <v>6201</v>
      </c>
      <c r="CX1182" s="103">
        <v>24</v>
      </c>
      <c r="CY1182" s="11">
        <v>30</v>
      </c>
      <c r="CZ1182" s="42">
        <v>3</v>
      </c>
      <c r="DA1182" s="107">
        <v>1500</v>
      </c>
      <c r="DB1182" s="18">
        <v>46</v>
      </c>
      <c r="DC1182" s="18">
        <v>8</v>
      </c>
      <c r="DD1182" s="18">
        <v>27.25</v>
      </c>
      <c r="DE1182" s="11">
        <v>3.5</v>
      </c>
      <c r="DF1182" s="11">
        <v>16</v>
      </c>
      <c r="DG1182" s="11">
        <v>3.625</v>
      </c>
      <c r="DH1182" s="11">
        <v>39</v>
      </c>
      <c r="DI1182" s="42">
        <v>22.5</v>
      </c>
      <c r="DJ1182" s="11" t="s">
        <v>174</v>
      </c>
      <c r="DK1182" s="43" t="s">
        <v>5368</v>
      </c>
      <c r="DL1182" s="90" t="s">
        <v>3796</v>
      </c>
      <c r="DM1182" s="18">
        <v>0</v>
      </c>
      <c r="DN1182" s="18" t="s">
        <v>6202</v>
      </c>
      <c r="DO1182" t="s">
        <v>5084</v>
      </c>
      <c r="DP1182">
        <v>16777215</v>
      </c>
      <c r="DQ1182" t="s">
        <v>6200</v>
      </c>
      <c r="DR1182" s="16" t="s">
        <v>290</v>
      </c>
    </row>
    <row r="1183" spans="1:122" x14ac:dyDescent="0.35">
      <c r="A1183" s="158" t="s">
        <v>1217</v>
      </c>
      <c r="B1183" s="11">
        <v>2</v>
      </c>
      <c r="C1183">
        <v>80</v>
      </c>
      <c r="D1183" t="s">
        <v>302</v>
      </c>
      <c r="E1183" s="21" t="s">
        <v>290</v>
      </c>
      <c r="F1183" s="11">
        <v>2.375</v>
      </c>
      <c r="G1183" s="12">
        <v>1.9390000000000001</v>
      </c>
      <c r="H1183" s="11">
        <v>0.218</v>
      </c>
      <c r="I1183" t="s">
        <v>290</v>
      </c>
      <c r="J1183">
        <v>80</v>
      </c>
      <c r="K1183" s="21" t="s">
        <v>290</v>
      </c>
      <c r="L1183" s="1" t="s">
        <v>302</v>
      </c>
      <c r="M1183" t="s">
        <v>290</v>
      </c>
      <c r="N1183" s="159" t="s">
        <v>290</v>
      </c>
      <c r="P1183" s="18" t="s">
        <v>290</v>
      </c>
      <c r="Q1183" s="18" t="s">
        <v>290</v>
      </c>
      <c r="S1183" t="s">
        <v>290</v>
      </c>
      <c r="T1183" t="s">
        <v>290</v>
      </c>
      <c r="V1183" t="s">
        <v>290</v>
      </c>
      <c r="X1183" s="158" t="s">
        <v>1217</v>
      </c>
      <c r="Y1183" s="11">
        <v>2</v>
      </c>
      <c r="Z1183">
        <v>80</v>
      </c>
      <c r="AA1183" t="s">
        <v>302</v>
      </c>
      <c r="AB1183" s="21" t="s">
        <v>290</v>
      </c>
      <c r="AC1183" s="11">
        <v>2.375</v>
      </c>
      <c r="AD1183" s="12">
        <v>1.9390000000000001</v>
      </c>
      <c r="AE1183" s="11">
        <v>0.218</v>
      </c>
      <c r="AF1183" t="s">
        <v>290</v>
      </c>
      <c r="AG1183">
        <v>80</v>
      </c>
      <c r="AH1183" s="21" t="s">
        <v>290</v>
      </c>
      <c r="AI1183" s="1" t="s">
        <v>302</v>
      </c>
      <c r="AJ1183" t="s">
        <v>290</v>
      </c>
      <c r="AK1183" s="159" t="s">
        <v>290</v>
      </c>
      <c r="CC1183" s="4"/>
      <c r="CD1183" s="51"/>
      <c r="CE1183" s="51"/>
      <c r="CF1183" s="51"/>
      <c r="CG1183" s="51"/>
      <c r="CH1183" s="51"/>
      <c r="CI1183" s="51"/>
      <c r="CJ1183" s="51"/>
      <c r="CK1183" s="51"/>
      <c r="CO1183" t="s">
        <v>5001</v>
      </c>
      <c r="CP1183">
        <v>12.75</v>
      </c>
      <c r="CR1183" t="s">
        <v>6386</v>
      </c>
      <c r="CS1183" s="16" t="s">
        <v>290</v>
      </c>
      <c r="CT1183" s="14">
        <v>1500</v>
      </c>
      <c r="CU1183" s="14">
        <v>24</v>
      </c>
      <c r="CV1183" s="98">
        <v>16</v>
      </c>
      <c r="CW1183" s="98" t="s">
        <v>6201</v>
      </c>
      <c r="CX1183" s="103">
        <v>24</v>
      </c>
      <c r="CY1183" s="11">
        <v>30</v>
      </c>
      <c r="CZ1183" s="42">
        <v>3</v>
      </c>
      <c r="DA1183" s="107">
        <v>1500</v>
      </c>
      <c r="DB1183" s="18">
        <v>46</v>
      </c>
      <c r="DC1183" s="18">
        <v>8</v>
      </c>
      <c r="DD1183" s="18">
        <v>27.25</v>
      </c>
      <c r="DE1183" s="11">
        <v>3.5</v>
      </c>
      <c r="DF1183" s="11">
        <v>16</v>
      </c>
      <c r="DG1183" s="11">
        <v>3.625</v>
      </c>
      <c r="DH1183" s="11">
        <v>39</v>
      </c>
      <c r="DI1183" s="42">
        <v>22.5</v>
      </c>
      <c r="DJ1183" s="11" t="s">
        <v>174</v>
      </c>
      <c r="DK1183" s="43" t="s">
        <v>5368</v>
      </c>
      <c r="DL1183" s="90" t="s">
        <v>3796</v>
      </c>
      <c r="DM1183" s="18">
        <v>0</v>
      </c>
      <c r="DN1183" s="18" t="s">
        <v>6202</v>
      </c>
      <c r="DO1183" t="s">
        <v>5084</v>
      </c>
      <c r="DP1183">
        <v>16777215</v>
      </c>
      <c r="DQ1183" t="s">
        <v>6200</v>
      </c>
      <c r="DR1183" s="16" t="s">
        <v>290</v>
      </c>
    </row>
    <row r="1184" spans="1:122" x14ac:dyDescent="0.35">
      <c r="A1184" s="158" t="s">
        <v>1218</v>
      </c>
      <c r="B1184" s="11">
        <v>2</v>
      </c>
      <c r="C1184" s="11">
        <v>160</v>
      </c>
      <c r="D1184" t="s">
        <v>302</v>
      </c>
      <c r="E1184" s="21" t="s">
        <v>290</v>
      </c>
      <c r="F1184" s="11">
        <v>2.375</v>
      </c>
      <c r="G1184" s="12">
        <v>1.6890000000000001</v>
      </c>
      <c r="H1184" s="11">
        <v>0.34300000000000003</v>
      </c>
      <c r="I1184" t="s">
        <v>290</v>
      </c>
      <c r="J1184" s="11">
        <v>160</v>
      </c>
      <c r="K1184" s="21" t="s">
        <v>290</v>
      </c>
      <c r="L1184" s="1" t="s">
        <v>302</v>
      </c>
      <c r="M1184" t="s">
        <v>290</v>
      </c>
      <c r="N1184" s="159" t="s">
        <v>290</v>
      </c>
      <c r="P1184" s="18" t="s">
        <v>290</v>
      </c>
      <c r="Q1184" s="18" t="s">
        <v>290</v>
      </c>
      <c r="S1184" t="s">
        <v>290</v>
      </c>
      <c r="T1184" t="s">
        <v>290</v>
      </c>
      <c r="V1184" t="s">
        <v>290</v>
      </c>
      <c r="X1184" s="158" t="s">
        <v>1218</v>
      </c>
      <c r="Y1184" s="11">
        <v>2</v>
      </c>
      <c r="Z1184" s="11">
        <v>160</v>
      </c>
      <c r="AA1184" t="s">
        <v>302</v>
      </c>
      <c r="AB1184" s="21" t="s">
        <v>290</v>
      </c>
      <c r="AC1184" s="11">
        <v>2.375</v>
      </c>
      <c r="AD1184" s="12">
        <v>1.6890000000000001</v>
      </c>
      <c r="AE1184" s="11">
        <v>0.34300000000000003</v>
      </c>
      <c r="AF1184" t="s">
        <v>290</v>
      </c>
      <c r="AG1184" s="11">
        <v>160</v>
      </c>
      <c r="AH1184" s="21" t="s">
        <v>290</v>
      </c>
      <c r="AI1184" s="1" t="s">
        <v>302</v>
      </c>
      <c r="AJ1184" t="s">
        <v>290</v>
      </c>
      <c r="AK1184" s="159" t="s">
        <v>290</v>
      </c>
      <c r="CO1184" t="s">
        <v>5002</v>
      </c>
      <c r="CP1184">
        <v>12.75</v>
      </c>
      <c r="CR1184" t="s">
        <v>6387</v>
      </c>
      <c r="CS1184" s="16" t="s">
        <v>290</v>
      </c>
      <c r="CT1184" s="14">
        <v>1500</v>
      </c>
      <c r="CU1184" s="14">
        <v>24</v>
      </c>
      <c r="CV1184" s="98">
        <v>18</v>
      </c>
      <c r="CW1184" s="98" t="s">
        <v>6201</v>
      </c>
      <c r="CX1184" s="103">
        <v>24</v>
      </c>
      <c r="CY1184" s="11">
        <v>30</v>
      </c>
      <c r="CZ1184" s="42">
        <v>3</v>
      </c>
      <c r="DA1184" s="107">
        <v>1500</v>
      </c>
      <c r="DB1184" s="18">
        <v>46</v>
      </c>
      <c r="DC1184" s="18">
        <v>8</v>
      </c>
      <c r="DD1184" s="18">
        <v>27.25</v>
      </c>
      <c r="DE1184" s="11">
        <v>3.5</v>
      </c>
      <c r="DF1184" s="11">
        <v>16</v>
      </c>
      <c r="DG1184" s="11">
        <v>3.625</v>
      </c>
      <c r="DH1184" s="11">
        <v>39</v>
      </c>
      <c r="DI1184" s="42">
        <v>22.5</v>
      </c>
      <c r="DJ1184" s="11" t="s">
        <v>174</v>
      </c>
      <c r="DK1184" s="43" t="s">
        <v>5368</v>
      </c>
      <c r="DL1184" s="90" t="s">
        <v>3796</v>
      </c>
      <c r="DM1184" s="18">
        <v>0</v>
      </c>
      <c r="DN1184" s="18" t="s">
        <v>6202</v>
      </c>
      <c r="DO1184" t="s">
        <v>5084</v>
      </c>
      <c r="DP1184">
        <v>16777215</v>
      </c>
      <c r="DQ1184" t="s">
        <v>6200</v>
      </c>
      <c r="DR1184" s="16" t="s">
        <v>290</v>
      </c>
    </row>
    <row r="1185" spans="1:122" x14ac:dyDescent="0.35">
      <c r="A1185" s="158" t="s">
        <v>1219</v>
      </c>
      <c r="B1185" s="11">
        <v>2</v>
      </c>
      <c r="C1185" s="11" t="s">
        <v>272</v>
      </c>
      <c r="D1185" t="s">
        <v>302</v>
      </c>
      <c r="E1185" s="21" t="s">
        <v>290</v>
      </c>
      <c r="F1185" s="11">
        <v>2.375</v>
      </c>
      <c r="G1185" s="12">
        <v>1.9390000000000001</v>
      </c>
      <c r="H1185" s="11">
        <v>0.218</v>
      </c>
      <c r="I1185" t="s">
        <v>272</v>
      </c>
      <c r="J1185" s="11">
        <v>2</v>
      </c>
      <c r="K1185" s="21" t="s">
        <v>290</v>
      </c>
      <c r="L1185" s="1" t="s">
        <v>302</v>
      </c>
      <c r="M1185" t="s">
        <v>290</v>
      </c>
      <c r="N1185" s="159" t="s">
        <v>290</v>
      </c>
      <c r="P1185" s="18" t="s">
        <v>290</v>
      </c>
      <c r="Q1185" s="18" t="s">
        <v>290</v>
      </c>
      <c r="S1185" t="s">
        <v>290</v>
      </c>
      <c r="T1185" t="s">
        <v>290</v>
      </c>
      <c r="V1185" t="s">
        <v>290</v>
      </c>
      <c r="X1185" s="158" t="s">
        <v>1219</v>
      </c>
      <c r="Y1185" s="11">
        <v>2</v>
      </c>
      <c r="Z1185" s="11" t="s">
        <v>272</v>
      </c>
      <c r="AA1185" t="s">
        <v>302</v>
      </c>
      <c r="AB1185" s="21" t="s">
        <v>290</v>
      </c>
      <c r="AC1185" s="11">
        <v>2.375</v>
      </c>
      <c r="AD1185" s="12">
        <v>1.9390000000000001</v>
      </c>
      <c r="AE1185" s="11">
        <v>0.218</v>
      </c>
      <c r="AF1185" t="s">
        <v>272</v>
      </c>
      <c r="AG1185" s="11">
        <v>2</v>
      </c>
      <c r="AH1185" s="21" t="s">
        <v>290</v>
      </c>
      <c r="AI1185" s="1" t="s">
        <v>302</v>
      </c>
      <c r="AJ1185" t="s">
        <v>290</v>
      </c>
      <c r="AK1185" s="159" t="s">
        <v>290</v>
      </c>
      <c r="CO1185" t="s">
        <v>5003</v>
      </c>
      <c r="CP1185">
        <v>12.75</v>
      </c>
      <c r="CR1185" t="s">
        <v>6388</v>
      </c>
      <c r="CS1185" s="16" t="s">
        <v>290</v>
      </c>
      <c r="CT1185" s="14">
        <v>1500</v>
      </c>
      <c r="CU1185" s="14">
        <v>24</v>
      </c>
      <c r="CV1185" s="99">
        <v>20</v>
      </c>
      <c r="CW1185" s="98" t="s">
        <v>6201</v>
      </c>
      <c r="CX1185" s="103">
        <v>24</v>
      </c>
      <c r="CY1185" s="11">
        <v>30</v>
      </c>
      <c r="CZ1185" s="42">
        <v>3</v>
      </c>
      <c r="DA1185" s="107">
        <v>1500</v>
      </c>
      <c r="DB1185" s="18">
        <v>46</v>
      </c>
      <c r="DC1185" s="18">
        <v>8</v>
      </c>
      <c r="DD1185" s="18">
        <v>27.25</v>
      </c>
      <c r="DE1185" s="11">
        <v>3.5</v>
      </c>
      <c r="DF1185" s="11">
        <v>16</v>
      </c>
      <c r="DG1185" s="11">
        <v>3.625</v>
      </c>
      <c r="DH1185" s="11">
        <v>39</v>
      </c>
      <c r="DI1185" s="42">
        <v>22.5</v>
      </c>
      <c r="DJ1185" s="2" t="s">
        <v>174</v>
      </c>
      <c r="DK1185" s="43" t="s">
        <v>5368</v>
      </c>
      <c r="DL1185" s="90" t="s">
        <v>3796</v>
      </c>
      <c r="DM1185" s="18">
        <v>0</v>
      </c>
      <c r="DN1185" s="18" t="s">
        <v>6202</v>
      </c>
      <c r="DO1185" t="s">
        <v>5084</v>
      </c>
      <c r="DP1185">
        <v>16777215</v>
      </c>
      <c r="DQ1185" t="s">
        <v>6200</v>
      </c>
      <c r="DR1185" s="16" t="s">
        <v>290</v>
      </c>
    </row>
    <row r="1186" spans="1:122" x14ac:dyDescent="0.35">
      <c r="A1186" s="160" t="s">
        <v>1220</v>
      </c>
      <c r="B1186" s="2">
        <v>2</v>
      </c>
      <c r="C1186" s="4" t="s">
        <v>273</v>
      </c>
      <c r="D1186" s="4" t="s">
        <v>302</v>
      </c>
      <c r="E1186" s="23" t="s">
        <v>290</v>
      </c>
      <c r="F1186" s="2">
        <v>2.375</v>
      </c>
      <c r="G1186" s="3">
        <v>1.5030000000000001</v>
      </c>
      <c r="H1186" s="2">
        <v>0.436</v>
      </c>
      <c r="I1186" s="2" t="s">
        <v>273</v>
      </c>
      <c r="J1186" s="4">
        <v>4</v>
      </c>
      <c r="K1186" s="23" t="s">
        <v>290</v>
      </c>
      <c r="L1186" s="6" t="s">
        <v>302</v>
      </c>
      <c r="M1186" s="4" t="s">
        <v>290</v>
      </c>
      <c r="N1186" s="161" t="s">
        <v>290</v>
      </c>
      <c r="P1186" s="18" t="s">
        <v>290</v>
      </c>
      <c r="Q1186" s="18" t="s">
        <v>290</v>
      </c>
      <c r="S1186" t="s">
        <v>290</v>
      </c>
      <c r="T1186" t="s">
        <v>290</v>
      </c>
      <c r="V1186" t="s">
        <v>290</v>
      </c>
      <c r="X1186" s="160" t="s">
        <v>1220</v>
      </c>
      <c r="Y1186" s="2">
        <v>2</v>
      </c>
      <c r="Z1186" s="4" t="s">
        <v>273</v>
      </c>
      <c r="AA1186" s="4" t="s">
        <v>302</v>
      </c>
      <c r="AB1186" s="23" t="s">
        <v>290</v>
      </c>
      <c r="AC1186" s="2">
        <v>2.375</v>
      </c>
      <c r="AD1186" s="3">
        <v>1.5030000000000001</v>
      </c>
      <c r="AE1186" s="2">
        <v>0.436</v>
      </c>
      <c r="AF1186" s="2" t="s">
        <v>273</v>
      </c>
      <c r="AG1186" s="4">
        <v>4</v>
      </c>
      <c r="AH1186" s="23" t="s">
        <v>290</v>
      </c>
      <c r="AI1186" s="6" t="s">
        <v>302</v>
      </c>
      <c r="AJ1186" s="4" t="s">
        <v>290</v>
      </c>
      <c r="AK1186" s="161" t="s">
        <v>290</v>
      </c>
      <c r="CO1186" t="s">
        <v>5004</v>
      </c>
      <c r="CP1186">
        <v>12.75</v>
      </c>
      <c r="CR1186" t="s">
        <v>6389</v>
      </c>
      <c r="CS1186" s="16" t="s">
        <v>290</v>
      </c>
      <c r="CT1186" s="14">
        <v>2500</v>
      </c>
      <c r="CU1186" s="14">
        <v>1</v>
      </c>
      <c r="CV1186" s="11">
        <v>9</v>
      </c>
      <c r="CW1186" s="11" t="s">
        <v>6201</v>
      </c>
      <c r="CX1186" s="103">
        <v>1</v>
      </c>
      <c r="CY1186" s="11">
        <v>2.25</v>
      </c>
      <c r="CZ1186" s="42">
        <v>0.625</v>
      </c>
      <c r="DA1186" s="107">
        <v>2500</v>
      </c>
      <c r="DB1186" s="18">
        <v>6.25</v>
      </c>
      <c r="DC1186" s="18">
        <v>1.375</v>
      </c>
      <c r="DD1186" s="18">
        <v>2</v>
      </c>
      <c r="DE1186" s="11">
        <v>0.875</v>
      </c>
      <c r="DF1186" s="11">
        <v>4</v>
      </c>
      <c r="DG1186" s="11">
        <v>1</v>
      </c>
      <c r="DH1186" s="11">
        <v>4.25</v>
      </c>
      <c r="DI1186" s="42">
        <v>90</v>
      </c>
      <c r="DJ1186" s="11">
        <v>20</v>
      </c>
      <c r="DK1186" s="43" t="s">
        <v>5374</v>
      </c>
      <c r="DL1186" s="90" t="s">
        <v>3796</v>
      </c>
      <c r="DM1186" s="18">
        <v>0</v>
      </c>
      <c r="DN1186" s="18" t="s">
        <v>6202</v>
      </c>
      <c r="DO1186" t="s">
        <v>5069</v>
      </c>
      <c r="DP1186">
        <v>65280</v>
      </c>
      <c r="DQ1186" t="s">
        <v>6200</v>
      </c>
      <c r="DR1186" s="16" t="s">
        <v>290</v>
      </c>
    </row>
    <row r="1187" spans="1:122" x14ac:dyDescent="0.35">
      <c r="A1187" s="156" t="s">
        <v>1221</v>
      </c>
      <c r="B1187" s="11">
        <v>2.5</v>
      </c>
      <c r="C1187" s="11">
        <v>5</v>
      </c>
      <c r="D1187" t="s">
        <v>302</v>
      </c>
      <c r="E1187" s="21" t="s">
        <v>290</v>
      </c>
      <c r="F1187" s="11">
        <v>2.875</v>
      </c>
      <c r="G1187" s="12">
        <v>2.7090000000000001</v>
      </c>
      <c r="H1187" s="11">
        <v>8.3000000000000004E-2</v>
      </c>
      <c r="I1187" t="s">
        <v>290</v>
      </c>
      <c r="J1187" s="11">
        <v>5</v>
      </c>
      <c r="K1187" s="21" t="s">
        <v>290</v>
      </c>
      <c r="L1187" s="11" t="s">
        <v>302</v>
      </c>
      <c r="M1187" t="s">
        <v>290</v>
      </c>
      <c r="N1187" s="159" t="s">
        <v>290</v>
      </c>
      <c r="P1187" s="18" t="s">
        <v>290</v>
      </c>
      <c r="Q1187" s="18" t="s">
        <v>290</v>
      </c>
      <c r="S1187" t="s">
        <v>290</v>
      </c>
      <c r="T1187" t="s">
        <v>290</v>
      </c>
      <c r="V1187" t="s">
        <v>290</v>
      </c>
      <c r="X1187" s="156" t="s">
        <v>1221</v>
      </c>
      <c r="Y1187" s="11">
        <v>2.5</v>
      </c>
      <c r="Z1187" s="11">
        <v>5</v>
      </c>
      <c r="AA1187" t="s">
        <v>302</v>
      </c>
      <c r="AB1187" s="21" t="s">
        <v>290</v>
      </c>
      <c r="AC1187" s="11">
        <v>2.875</v>
      </c>
      <c r="AD1187" s="12">
        <v>2.7090000000000001</v>
      </c>
      <c r="AE1187" s="11">
        <v>8.3000000000000004E-2</v>
      </c>
      <c r="AF1187" t="s">
        <v>290</v>
      </c>
      <c r="AG1187" s="11">
        <v>5</v>
      </c>
      <c r="AH1187" s="21" t="s">
        <v>290</v>
      </c>
      <c r="AI1187" s="11" t="s">
        <v>302</v>
      </c>
      <c r="AJ1187" t="s">
        <v>290</v>
      </c>
      <c r="AK1187" s="159" t="s">
        <v>290</v>
      </c>
      <c r="CO1187" t="s">
        <v>5005</v>
      </c>
      <c r="CP1187">
        <v>12.75</v>
      </c>
      <c r="CR1187" t="s">
        <v>6390</v>
      </c>
      <c r="CS1187" s="16" t="s">
        <v>290</v>
      </c>
      <c r="CT1187" s="14">
        <v>2500</v>
      </c>
      <c r="CU1187" s="14">
        <v>1.25</v>
      </c>
      <c r="CV1187" s="11">
        <v>9</v>
      </c>
      <c r="CW1187" s="11" t="s">
        <v>6201</v>
      </c>
      <c r="CX1187" s="103">
        <v>1.25</v>
      </c>
      <c r="CY1187" s="11">
        <v>2.875</v>
      </c>
      <c r="CZ1187" s="42">
        <v>0.8125</v>
      </c>
      <c r="DA1187" s="107">
        <v>2500</v>
      </c>
      <c r="DB1187" s="18">
        <v>7.25</v>
      </c>
      <c r="DC1187" s="18">
        <v>1.5</v>
      </c>
      <c r="DD1187" s="18">
        <v>2.5</v>
      </c>
      <c r="DE1187" s="11">
        <v>1</v>
      </c>
      <c r="DF1187" s="11">
        <v>4</v>
      </c>
      <c r="DG1187" s="11">
        <v>1.125</v>
      </c>
      <c r="DH1187" s="11">
        <v>5.125</v>
      </c>
      <c r="DI1187" s="42">
        <v>90</v>
      </c>
      <c r="DJ1187" s="11">
        <v>30</v>
      </c>
      <c r="DK1187" s="43" t="s">
        <v>5376</v>
      </c>
      <c r="DL1187" s="90" t="s">
        <v>3796</v>
      </c>
      <c r="DM1187" s="18">
        <v>0</v>
      </c>
      <c r="DN1187" s="18" t="s">
        <v>6202</v>
      </c>
      <c r="DO1187" t="s">
        <v>5072</v>
      </c>
      <c r="DP1187">
        <v>12800</v>
      </c>
      <c r="DQ1187" t="s">
        <v>6200</v>
      </c>
      <c r="DR1187" s="16" t="s">
        <v>290</v>
      </c>
    </row>
    <row r="1188" spans="1:122" x14ac:dyDescent="0.35">
      <c r="A1188" s="156" t="s">
        <v>1222</v>
      </c>
      <c r="B1188" s="11">
        <v>2.5</v>
      </c>
      <c r="C1188" s="11">
        <v>10</v>
      </c>
      <c r="D1188" t="s">
        <v>302</v>
      </c>
      <c r="E1188" s="21" t="s">
        <v>290</v>
      </c>
      <c r="F1188" s="11">
        <v>2.875</v>
      </c>
      <c r="G1188" s="12">
        <v>2.6349999999999998</v>
      </c>
      <c r="H1188" s="11">
        <v>0.12</v>
      </c>
      <c r="I1188" t="s">
        <v>290</v>
      </c>
      <c r="J1188" s="11">
        <v>10</v>
      </c>
      <c r="K1188" s="21" t="s">
        <v>290</v>
      </c>
      <c r="L1188" s="11" t="s">
        <v>302</v>
      </c>
      <c r="M1188" t="s">
        <v>290</v>
      </c>
      <c r="N1188" s="159" t="s">
        <v>290</v>
      </c>
      <c r="P1188" s="18" t="s">
        <v>290</v>
      </c>
      <c r="Q1188" s="18" t="s">
        <v>290</v>
      </c>
      <c r="S1188" t="s">
        <v>290</v>
      </c>
      <c r="T1188" t="s">
        <v>290</v>
      </c>
      <c r="V1188" t="s">
        <v>290</v>
      </c>
      <c r="X1188" s="156" t="s">
        <v>1222</v>
      </c>
      <c r="Y1188" s="11">
        <v>2.5</v>
      </c>
      <c r="Z1188" s="11">
        <v>10</v>
      </c>
      <c r="AA1188" t="s">
        <v>302</v>
      </c>
      <c r="AB1188" s="21" t="s">
        <v>290</v>
      </c>
      <c r="AC1188" s="11">
        <v>2.875</v>
      </c>
      <c r="AD1188" s="12">
        <v>2.6349999999999998</v>
      </c>
      <c r="AE1188" s="11">
        <v>0.12</v>
      </c>
      <c r="AF1188" t="s">
        <v>290</v>
      </c>
      <c r="AG1188" s="11">
        <v>10</v>
      </c>
      <c r="AH1188" s="21" t="s">
        <v>290</v>
      </c>
      <c r="AI1188" s="11" t="s">
        <v>302</v>
      </c>
      <c r="AJ1188" t="s">
        <v>290</v>
      </c>
      <c r="AK1188" s="159" t="s">
        <v>290</v>
      </c>
      <c r="CO1188" t="s">
        <v>5006</v>
      </c>
      <c r="CP1188">
        <v>12.75</v>
      </c>
      <c r="CR1188" t="s">
        <v>6391</v>
      </c>
      <c r="CS1188" s="16" t="s">
        <v>290</v>
      </c>
      <c r="CT1188" s="14">
        <v>2500</v>
      </c>
      <c r="CU1188" s="14">
        <v>1.5</v>
      </c>
      <c r="CV1188" s="11">
        <v>9</v>
      </c>
      <c r="CW1188" s="11" t="s">
        <v>6201</v>
      </c>
      <c r="CX1188" s="103">
        <v>1.5</v>
      </c>
      <c r="CY1188" s="11">
        <v>3.125</v>
      </c>
      <c r="CZ1188" s="42">
        <v>0.8125</v>
      </c>
      <c r="DA1188" s="107">
        <v>2500</v>
      </c>
      <c r="DB1188" s="18">
        <v>8</v>
      </c>
      <c r="DC1188" s="18">
        <v>1.75</v>
      </c>
      <c r="DD1188" s="18">
        <v>2.875</v>
      </c>
      <c r="DE1188" s="11">
        <v>1.125</v>
      </c>
      <c r="DF1188" s="11">
        <v>4</v>
      </c>
      <c r="DG1188" s="11">
        <v>1.25</v>
      </c>
      <c r="DH1188" s="11">
        <v>5.75</v>
      </c>
      <c r="DI1188" s="42">
        <v>90</v>
      </c>
      <c r="DJ1188" s="11">
        <v>38</v>
      </c>
      <c r="DK1188" s="43" t="s">
        <v>5378</v>
      </c>
      <c r="DL1188" s="90" t="s">
        <v>3796</v>
      </c>
      <c r="DM1188" s="18">
        <v>0</v>
      </c>
      <c r="DN1188" s="18" t="s">
        <v>6202</v>
      </c>
      <c r="DO1188" t="s">
        <v>5075</v>
      </c>
      <c r="DP1188">
        <v>11861940</v>
      </c>
      <c r="DQ1188" t="s">
        <v>6200</v>
      </c>
      <c r="DR1188" s="16" t="s">
        <v>290</v>
      </c>
    </row>
    <row r="1189" spans="1:122" x14ac:dyDescent="0.35">
      <c r="A1189" s="158" t="s">
        <v>1223</v>
      </c>
      <c r="B1189" s="11">
        <v>2.5</v>
      </c>
      <c r="C1189">
        <v>40</v>
      </c>
      <c r="D1189" t="s">
        <v>302</v>
      </c>
      <c r="E1189" s="21" t="s">
        <v>290</v>
      </c>
      <c r="F1189" s="11">
        <v>2.875</v>
      </c>
      <c r="G1189" s="12">
        <v>2.4689999999999999</v>
      </c>
      <c r="H1189" s="11">
        <v>0.20300000000000001</v>
      </c>
      <c r="I1189" t="s">
        <v>290</v>
      </c>
      <c r="J1189">
        <v>40</v>
      </c>
      <c r="K1189" s="21" t="s">
        <v>290</v>
      </c>
      <c r="L1189" s="1" t="s">
        <v>302</v>
      </c>
      <c r="M1189" t="s">
        <v>290</v>
      </c>
      <c r="N1189" s="159" t="s">
        <v>290</v>
      </c>
      <c r="P1189" s="18" t="s">
        <v>290</v>
      </c>
      <c r="Q1189" s="18" t="s">
        <v>290</v>
      </c>
      <c r="S1189" t="s">
        <v>290</v>
      </c>
      <c r="T1189" t="s">
        <v>290</v>
      </c>
      <c r="V1189" t="s">
        <v>290</v>
      </c>
      <c r="X1189" s="158" t="s">
        <v>1223</v>
      </c>
      <c r="Y1189" s="11">
        <v>2.5</v>
      </c>
      <c r="Z1189">
        <v>40</v>
      </c>
      <c r="AA1189" t="s">
        <v>302</v>
      </c>
      <c r="AB1189" s="21" t="s">
        <v>290</v>
      </c>
      <c r="AC1189" s="11">
        <v>2.875</v>
      </c>
      <c r="AD1189" s="12">
        <v>2.4689999999999999</v>
      </c>
      <c r="AE1189" s="11">
        <v>0.20300000000000001</v>
      </c>
      <c r="AF1189" t="s">
        <v>290</v>
      </c>
      <c r="AG1189">
        <v>40</v>
      </c>
      <c r="AH1189" s="21" t="s">
        <v>290</v>
      </c>
      <c r="AI1189" s="1" t="s">
        <v>302</v>
      </c>
      <c r="AJ1189" t="s">
        <v>290</v>
      </c>
      <c r="AK1189" s="159" t="s">
        <v>290</v>
      </c>
      <c r="CO1189" t="s">
        <v>5007</v>
      </c>
      <c r="CP1189">
        <v>12.75</v>
      </c>
      <c r="CR1189" t="s">
        <v>6392</v>
      </c>
      <c r="CS1189" s="16" t="s">
        <v>290</v>
      </c>
      <c r="CT1189" s="14">
        <v>2500</v>
      </c>
      <c r="CU1189" s="14">
        <v>2</v>
      </c>
      <c r="CV1189" s="11">
        <v>9</v>
      </c>
      <c r="CW1189" s="11" t="s">
        <v>6201</v>
      </c>
      <c r="CX1189" s="103">
        <v>2</v>
      </c>
      <c r="CY1189" s="11">
        <v>3.75</v>
      </c>
      <c r="CZ1189" s="42">
        <v>0.875</v>
      </c>
      <c r="DA1189" s="107">
        <v>2500</v>
      </c>
      <c r="DB1189" s="18">
        <v>9.25</v>
      </c>
      <c r="DC1189" s="18">
        <v>2</v>
      </c>
      <c r="DD1189" s="18">
        <v>3.625</v>
      </c>
      <c r="DE1189" s="11">
        <v>1</v>
      </c>
      <c r="DF1189" s="11">
        <v>8</v>
      </c>
      <c r="DG1189" s="11">
        <v>1.125</v>
      </c>
      <c r="DH1189" s="11">
        <v>6.75</v>
      </c>
      <c r="DI1189" s="42">
        <v>45</v>
      </c>
      <c r="DJ1189" s="11">
        <v>55</v>
      </c>
      <c r="DK1189" s="43" t="s">
        <v>5380</v>
      </c>
      <c r="DL1189" s="90" t="s">
        <v>3796</v>
      </c>
      <c r="DM1189" s="18">
        <v>0</v>
      </c>
      <c r="DN1189" s="18" t="s">
        <v>6202</v>
      </c>
      <c r="DO1189" t="s">
        <v>5078</v>
      </c>
      <c r="DP1189">
        <v>1262987</v>
      </c>
      <c r="DQ1189" t="s">
        <v>6200</v>
      </c>
      <c r="DR1189" s="16" t="s">
        <v>290</v>
      </c>
    </row>
    <row r="1190" spans="1:122" x14ac:dyDescent="0.35">
      <c r="A1190" s="158" t="s">
        <v>6812</v>
      </c>
      <c r="B1190" s="11">
        <v>2.5</v>
      </c>
      <c r="C1190" t="s">
        <v>6422</v>
      </c>
      <c r="D1190" t="s">
        <v>302</v>
      </c>
      <c r="E1190" s="21" t="s">
        <v>290</v>
      </c>
      <c r="F1190" s="11">
        <v>2.875</v>
      </c>
      <c r="G1190" s="12">
        <v>2.4689999999999999</v>
      </c>
      <c r="H1190" s="11">
        <v>0.20300000000000001</v>
      </c>
      <c r="I1190" t="s">
        <v>6422</v>
      </c>
      <c r="J1190">
        <v>1</v>
      </c>
      <c r="K1190" s="21" t="s">
        <v>290</v>
      </c>
      <c r="L1190" s="1" t="s">
        <v>302</v>
      </c>
      <c r="M1190" t="s">
        <v>290</v>
      </c>
      <c r="N1190" s="159" t="s">
        <v>290</v>
      </c>
      <c r="P1190" s="18" t="s">
        <v>290</v>
      </c>
      <c r="Q1190" s="18" t="s">
        <v>290</v>
      </c>
      <c r="S1190" t="s">
        <v>290</v>
      </c>
      <c r="T1190" t="s">
        <v>290</v>
      </c>
      <c r="V1190" t="s">
        <v>290</v>
      </c>
      <c r="X1190" s="158" t="s">
        <v>6812</v>
      </c>
      <c r="Y1190" s="11">
        <v>2.5</v>
      </c>
      <c r="Z1190" t="s">
        <v>6422</v>
      </c>
      <c r="AA1190" t="s">
        <v>302</v>
      </c>
      <c r="AB1190" s="21" t="s">
        <v>290</v>
      </c>
      <c r="AC1190" s="11">
        <v>2.875</v>
      </c>
      <c r="AD1190" s="12">
        <v>2.4689999999999999</v>
      </c>
      <c r="AE1190" s="11">
        <v>0.20300000000000001</v>
      </c>
      <c r="AF1190" t="s">
        <v>6422</v>
      </c>
      <c r="AG1190">
        <v>1</v>
      </c>
      <c r="AH1190" s="21" t="s">
        <v>290</v>
      </c>
      <c r="AI1190" s="1" t="s">
        <v>302</v>
      </c>
      <c r="AJ1190" t="s">
        <v>290</v>
      </c>
      <c r="AK1190" s="159" t="s">
        <v>290</v>
      </c>
      <c r="CO1190" t="s">
        <v>5008</v>
      </c>
      <c r="CP1190">
        <v>12.75</v>
      </c>
      <c r="CR1190" t="s">
        <v>6393</v>
      </c>
      <c r="CS1190" s="16" t="s">
        <v>290</v>
      </c>
      <c r="CT1190" s="14">
        <v>2500</v>
      </c>
      <c r="CU1190" s="14">
        <v>2.5</v>
      </c>
      <c r="CV1190" s="11">
        <v>12</v>
      </c>
      <c r="CW1190" s="11" t="s">
        <v>6201</v>
      </c>
      <c r="CX1190" s="103">
        <v>2.5</v>
      </c>
      <c r="CY1190" s="11">
        <v>4.5</v>
      </c>
      <c r="CZ1190" s="42">
        <v>1</v>
      </c>
      <c r="DA1190" s="107">
        <v>2500</v>
      </c>
      <c r="DB1190" s="18">
        <v>10.5</v>
      </c>
      <c r="DC1190" s="18">
        <v>2.25</v>
      </c>
      <c r="DD1190" s="18">
        <v>4.125</v>
      </c>
      <c r="DE1190" s="11">
        <v>1.125</v>
      </c>
      <c r="DF1190" s="11">
        <v>8</v>
      </c>
      <c r="DG1190" s="11">
        <v>1.25</v>
      </c>
      <c r="DH1190" s="11">
        <v>7.75</v>
      </c>
      <c r="DI1190" s="42">
        <v>45</v>
      </c>
      <c r="DJ1190" s="11">
        <v>85</v>
      </c>
      <c r="DK1190" s="43" t="s">
        <v>5382</v>
      </c>
      <c r="DL1190" s="90" t="s">
        <v>3796</v>
      </c>
      <c r="DM1190" s="18">
        <v>0</v>
      </c>
      <c r="DN1190" s="18" t="s">
        <v>6202</v>
      </c>
      <c r="DO1190" t="s">
        <v>5081</v>
      </c>
      <c r="DP1190">
        <v>7448044</v>
      </c>
      <c r="DQ1190" t="s">
        <v>6200</v>
      </c>
      <c r="DR1190" s="16" t="s">
        <v>290</v>
      </c>
    </row>
    <row r="1191" spans="1:122" x14ac:dyDescent="0.35">
      <c r="A1191" s="158" t="s">
        <v>1224</v>
      </c>
      <c r="B1191" s="11">
        <v>2.5</v>
      </c>
      <c r="C1191">
        <v>80</v>
      </c>
      <c r="D1191" t="s">
        <v>302</v>
      </c>
      <c r="E1191" s="21" t="s">
        <v>290</v>
      </c>
      <c r="F1191" s="11">
        <v>2.875</v>
      </c>
      <c r="G1191" s="12">
        <v>2.323</v>
      </c>
      <c r="H1191" s="11">
        <v>0.27600000000000002</v>
      </c>
      <c r="I1191" t="s">
        <v>290</v>
      </c>
      <c r="J1191">
        <v>80</v>
      </c>
      <c r="K1191" s="21" t="s">
        <v>290</v>
      </c>
      <c r="L1191" s="1" t="s">
        <v>302</v>
      </c>
      <c r="M1191" t="s">
        <v>290</v>
      </c>
      <c r="N1191" s="159" t="s">
        <v>290</v>
      </c>
      <c r="P1191" s="18" t="s">
        <v>290</v>
      </c>
      <c r="Q1191" s="18" t="s">
        <v>290</v>
      </c>
      <c r="S1191" t="s">
        <v>290</v>
      </c>
      <c r="T1191" t="s">
        <v>290</v>
      </c>
      <c r="V1191" t="s">
        <v>290</v>
      </c>
      <c r="X1191" s="158" t="s">
        <v>1224</v>
      </c>
      <c r="Y1191" s="11">
        <v>2.5</v>
      </c>
      <c r="Z1191">
        <v>80</v>
      </c>
      <c r="AA1191" t="s">
        <v>302</v>
      </c>
      <c r="AB1191" s="21" t="s">
        <v>290</v>
      </c>
      <c r="AC1191" s="11">
        <v>2.875</v>
      </c>
      <c r="AD1191" s="12">
        <v>2.323</v>
      </c>
      <c r="AE1191" s="11">
        <v>0.27600000000000002</v>
      </c>
      <c r="AF1191" t="s">
        <v>290</v>
      </c>
      <c r="AG1191">
        <v>80</v>
      </c>
      <c r="AH1191" s="21" t="s">
        <v>290</v>
      </c>
      <c r="AI1191" s="1" t="s">
        <v>302</v>
      </c>
      <c r="AJ1191" t="s">
        <v>290</v>
      </c>
      <c r="AK1191" s="159" t="s">
        <v>290</v>
      </c>
      <c r="CO1191" t="s">
        <v>5009</v>
      </c>
      <c r="CP1191">
        <v>12.75</v>
      </c>
      <c r="CR1191" t="s">
        <v>6394</v>
      </c>
      <c r="CS1191" s="16" t="s">
        <v>290</v>
      </c>
      <c r="CT1191" s="14">
        <v>2500</v>
      </c>
      <c r="CU1191" s="14">
        <v>3</v>
      </c>
      <c r="CV1191" s="11">
        <v>12</v>
      </c>
      <c r="CW1191" s="11" t="s">
        <v>6201</v>
      </c>
      <c r="CX1191" s="103">
        <v>3</v>
      </c>
      <c r="CY1191" s="11">
        <v>5.25</v>
      </c>
      <c r="CZ1191" s="42">
        <v>1.125</v>
      </c>
      <c r="DA1191" s="107">
        <v>2500</v>
      </c>
      <c r="DB1191" s="18">
        <v>12</v>
      </c>
      <c r="DC1191" s="14">
        <v>2.625</v>
      </c>
      <c r="DD1191" s="18">
        <v>5</v>
      </c>
      <c r="DE1191" s="11">
        <v>1.25</v>
      </c>
      <c r="DF1191" s="11">
        <v>8</v>
      </c>
      <c r="DG1191" s="11">
        <v>1.375</v>
      </c>
      <c r="DH1191" s="11">
        <v>9</v>
      </c>
      <c r="DI1191" s="42">
        <v>45</v>
      </c>
      <c r="DJ1191" s="11">
        <v>125</v>
      </c>
      <c r="DK1191" s="43" t="s">
        <v>5384</v>
      </c>
      <c r="DL1191" s="90" t="s">
        <v>3796</v>
      </c>
      <c r="DM1191" s="18">
        <v>0</v>
      </c>
      <c r="DN1191" s="18" t="s">
        <v>6202</v>
      </c>
      <c r="DO1191" t="s">
        <v>5084</v>
      </c>
      <c r="DP1191">
        <v>16777215</v>
      </c>
      <c r="DQ1191" t="s">
        <v>6200</v>
      </c>
      <c r="DR1191" s="16" t="s">
        <v>290</v>
      </c>
    </row>
    <row r="1192" spans="1:122" x14ac:dyDescent="0.35">
      <c r="A1192" s="158" t="s">
        <v>1225</v>
      </c>
      <c r="B1192" s="11">
        <v>2.5</v>
      </c>
      <c r="C1192" s="11">
        <v>160</v>
      </c>
      <c r="D1192" t="s">
        <v>302</v>
      </c>
      <c r="E1192" s="21" t="s">
        <v>290</v>
      </c>
      <c r="F1192" s="11">
        <v>2.875</v>
      </c>
      <c r="G1192" s="12">
        <v>2.125</v>
      </c>
      <c r="H1192" s="11">
        <v>0.375</v>
      </c>
      <c r="I1192" t="s">
        <v>290</v>
      </c>
      <c r="J1192" s="11">
        <v>160</v>
      </c>
      <c r="K1192" s="21" t="s">
        <v>290</v>
      </c>
      <c r="L1192" s="1" t="s">
        <v>302</v>
      </c>
      <c r="M1192" t="s">
        <v>290</v>
      </c>
      <c r="N1192" s="159" t="s">
        <v>290</v>
      </c>
      <c r="P1192" s="18" t="s">
        <v>290</v>
      </c>
      <c r="Q1192" s="18" t="s">
        <v>290</v>
      </c>
      <c r="S1192" t="s">
        <v>290</v>
      </c>
      <c r="T1192" t="s">
        <v>290</v>
      </c>
      <c r="V1192" t="s">
        <v>290</v>
      </c>
      <c r="X1192" s="158" t="s">
        <v>1225</v>
      </c>
      <c r="Y1192" s="11">
        <v>2.5</v>
      </c>
      <c r="Z1192" s="11">
        <v>160</v>
      </c>
      <c r="AA1192" t="s">
        <v>302</v>
      </c>
      <c r="AB1192" s="21" t="s">
        <v>290</v>
      </c>
      <c r="AC1192" s="11">
        <v>2.875</v>
      </c>
      <c r="AD1192" s="12">
        <v>2.125</v>
      </c>
      <c r="AE1192" s="11">
        <v>0.375</v>
      </c>
      <c r="AF1192" t="s">
        <v>290</v>
      </c>
      <c r="AG1192" s="11">
        <v>160</v>
      </c>
      <c r="AH1192" s="21" t="s">
        <v>290</v>
      </c>
      <c r="AI1192" s="1" t="s">
        <v>302</v>
      </c>
      <c r="AJ1192" t="s">
        <v>290</v>
      </c>
      <c r="AK1192" s="159" t="s">
        <v>290</v>
      </c>
      <c r="CO1192" t="s">
        <v>5010</v>
      </c>
      <c r="CP1192">
        <v>12.75</v>
      </c>
      <c r="CR1192" t="s">
        <v>6395</v>
      </c>
      <c r="CS1192" s="16" t="s">
        <v>290</v>
      </c>
      <c r="CT1192" s="14">
        <v>2500</v>
      </c>
      <c r="CU1192" s="14">
        <v>4</v>
      </c>
      <c r="CV1192" s="11">
        <v>12</v>
      </c>
      <c r="CW1192" s="11" t="s">
        <v>6201</v>
      </c>
      <c r="CX1192" s="103">
        <v>4</v>
      </c>
      <c r="CY1192" s="11">
        <v>6.5</v>
      </c>
      <c r="CZ1192" s="42">
        <v>1.25</v>
      </c>
      <c r="DA1192" s="107">
        <v>2500</v>
      </c>
      <c r="DB1192" s="18">
        <v>14</v>
      </c>
      <c r="DC1192" s="18">
        <v>3</v>
      </c>
      <c r="DD1192" s="18">
        <v>6.1875</v>
      </c>
      <c r="DE1192" s="11">
        <v>1.5</v>
      </c>
      <c r="DF1192" s="11">
        <v>8</v>
      </c>
      <c r="DG1192" s="11">
        <v>1.625</v>
      </c>
      <c r="DH1192" s="11">
        <v>10.75</v>
      </c>
      <c r="DI1192" s="42">
        <v>45</v>
      </c>
      <c r="DJ1192" s="11">
        <v>185</v>
      </c>
      <c r="DK1192" s="43" t="s">
        <v>5386</v>
      </c>
      <c r="DL1192" s="90" t="s">
        <v>3796</v>
      </c>
      <c r="DM1192" s="18">
        <v>0</v>
      </c>
      <c r="DN1192" s="18" t="s">
        <v>6202</v>
      </c>
      <c r="DO1192" t="s">
        <v>5090</v>
      </c>
      <c r="DP1192">
        <v>255</v>
      </c>
      <c r="DQ1192" t="s">
        <v>6200</v>
      </c>
      <c r="DR1192" s="16" t="s">
        <v>290</v>
      </c>
    </row>
    <row r="1193" spans="1:122" x14ac:dyDescent="0.35">
      <c r="A1193" s="158" t="s">
        <v>1226</v>
      </c>
      <c r="B1193" s="11">
        <v>2.5</v>
      </c>
      <c r="C1193" s="11" t="s">
        <v>272</v>
      </c>
      <c r="D1193" t="s">
        <v>302</v>
      </c>
      <c r="E1193" s="21" t="s">
        <v>290</v>
      </c>
      <c r="F1193" s="11">
        <v>2.875</v>
      </c>
      <c r="G1193" s="12">
        <v>2.323</v>
      </c>
      <c r="H1193" s="11">
        <v>0.27600000000000002</v>
      </c>
      <c r="I1193" t="s">
        <v>272</v>
      </c>
      <c r="J1193" s="11">
        <v>2</v>
      </c>
      <c r="K1193" s="21" t="s">
        <v>290</v>
      </c>
      <c r="L1193" s="1" t="s">
        <v>302</v>
      </c>
      <c r="M1193" t="s">
        <v>290</v>
      </c>
      <c r="N1193" s="159" t="s">
        <v>290</v>
      </c>
      <c r="P1193" s="18" t="s">
        <v>290</v>
      </c>
      <c r="Q1193" s="18" t="s">
        <v>290</v>
      </c>
      <c r="S1193" t="s">
        <v>290</v>
      </c>
      <c r="T1193" t="s">
        <v>290</v>
      </c>
      <c r="V1193" t="s">
        <v>290</v>
      </c>
      <c r="X1193" s="158" t="s">
        <v>1226</v>
      </c>
      <c r="Y1193" s="11">
        <v>2.5</v>
      </c>
      <c r="Z1193" s="11" t="s">
        <v>272</v>
      </c>
      <c r="AA1193" t="s">
        <v>302</v>
      </c>
      <c r="AB1193" s="21" t="s">
        <v>290</v>
      </c>
      <c r="AC1193" s="11">
        <v>2.875</v>
      </c>
      <c r="AD1193" s="12">
        <v>2.323</v>
      </c>
      <c r="AE1193" s="11">
        <v>0.27600000000000002</v>
      </c>
      <c r="AF1193" t="s">
        <v>272</v>
      </c>
      <c r="AG1193" s="11">
        <v>2</v>
      </c>
      <c r="AH1193" s="21" t="s">
        <v>290</v>
      </c>
      <c r="AI1193" s="1" t="s">
        <v>302</v>
      </c>
      <c r="AJ1193" t="s">
        <v>290</v>
      </c>
      <c r="AK1193" s="159" t="s">
        <v>290</v>
      </c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51"/>
      <c r="CO1193" t="s">
        <v>5011</v>
      </c>
      <c r="CP1193">
        <v>12.75</v>
      </c>
      <c r="CR1193" t="s">
        <v>6396</v>
      </c>
      <c r="CS1193" s="16" t="s">
        <v>290</v>
      </c>
      <c r="CT1193" s="14">
        <v>2500</v>
      </c>
      <c r="CU1193" s="14">
        <v>5</v>
      </c>
      <c r="CV1193" s="11">
        <v>12</v>
      </c>
      <c r="CW1193" s="11" t="s">
        <v>6201</v>
      </c>
      <c r="CX1193" s="103">
        <v>5</v>
      </c>
      <c r="CY1193" s="11">
        <v>8</v>
      </c>
      <c r="CZ1193" s="42">
        <v>1.5</v>
      </c>
      <c r="DA1193" s="107">
        <v>2500</v>
      </c>
      <c r="DB1193" s="18">
        <v>16.5</v>
      </c>
      <c r="DC1193" s="18">
        <v>3.625</v>
      </c>
      <c r="DD1193" s="18">
        <v>7.3125</v>
      </c>
      <c r="DE1193" s="11">
        <v>1.75</v>
      </c>
      <c r="DF1193" s="11">
        <v>8</v>
      </c>
      <c r="DG1193" s="11">
        <v>1.875</v>
      </c>
      <c r="DH1193" s="11">
        <v>12.75</v>
      </c>
      <c r="DI1193" s="42">
        <v>45</v>
      </c>
      <c r="DJ1193" s="11">
        <v>300</v>
      </c>
      <c r="DK1193" s="43" t="s">
        <v>5388</v>
      </c>
      <c r="DL1193" s="90" t="s">
        <v>3796</v>
      </c>
      <c r="DM1193" s="18">
        <v>0</v>
      </c>
      <c r="DN1193" s="18" t="s">
        <v>6202</v>
      </c>
      <c r="DO1193" t="s">
        <v>5093</v>
      </c>
      <c r="DP1193">
        <v>33023</v>
      </c>
      <c r="DQ1193" t="s">
        <v>6200</v>
      </c>
      <c r="DR1193" s="16" t="s">
        <v>290</v>
      </c>
    </row>
    <row r="1194" spans="1:122" x14ac:dyDescent="0.35">
      <c r="A1194" s="160" t="s">
        <v>1227</v>
      </c>
      <c r="B1194" s="2">
        <v>2.5</v>
      </c>
      <c r="C1194" s="4" t="s">
        <v>273</v>
      </c>
      <c r="D1194" s="4" t="s">
        <v>302</v>
      </c>
      <c r="E1194" s="23" t="s">
        <v>290</v>
      </c>
      <c r="F1194" s="2">
        <v>2.875</v>
      </c>
      <c r="G1194" s="3">
        <v>1.7709999999999999</v>
      </c>
      <c r="H1194" s="2">
        <v>0.55200000000000005</v>
      </c>
      <c r="I1194" s="2" t="s">
        <v>273</v>
      </c>
      <c r="J1194" s="4">
        <v>4</v>
      </c>
      <c r="K1194" s="23" t="s">
        <v>290</v>
      </c>
      <c r="L1194" s="6" t="s">
        <v>302</v>
      </c>
      <c r="M1194" s="4" t="s">
        <v>290</v>
      </c>
      <c r="N1194" s="161" t="s">
        <v>290</v>
      </c>
      <c r="P1194" s="18" t="s">
        <v>290</v>
      </c>
      <c r="Q1194" s="18" t="s">
        <v>290</v>
      </c>
      <c r="S1194" t="s">
        <v>290</v>
      </c>
      <c r="T1194" t="s">
        <v>290</v>
      </c>
      <c r="V1194" t="s">
        <v>290</v>
      </c>
      <c r="X1194" s="160" t="s">
        <v>1227</v>
      </c>
      <c r="Y1194" s="2">
        <v>2.5</v>
      </c>
      <c r="Z1194" s="4" t="s">
        <v>273</v>
      </c>
      <c r="AA1194" s="4" t="s">
        <v>302</v>
      </c>
      <c r="AB1194" s="23" t="s">
        <v>290</v>
      </c>
      <c r="AC1194" s="2">
        <v>2.875</v>
      </c>
      <c r="AD1194" s="3">
        <v>1.7709999999999999</v>
      </c>
      <c r="AE1194" s="2">
        <v>0.55200000000000005</v>
      </c>
      <c r="AF1194" s="2" t="s">
        <v>273</v>
      </c>
      <c r="AG1194" s="4">
        <v>4</v>
      </c>
      <c r="AH1194" s="23" t="s">
        <v>290</v>
      </c>
      <c r="AI1194" s="6" t="s">
        <v>302</v>
      </c>
      <c r="AJ1194" s="4" t="s">
        <v>290</v>
      </c>
      <c r="AK1194" s="161" t="s">
        <v>290</v>
      </c>
      <c r="CC1194" s="4"/>
      <c r="CD1194" s="51"/>
      <c r="CE1194" s="51"/>
      <c r="CF1194" s="51"/>
      <c r="CG1194" s="51"/>
      <c r="CH1194" s="51"/>
      <c r="CI1194" s="51"/>
      <c r="CJ1194" s="51"/>
      <c r="CK1194" s="51"/>
      <c r="CO1194" t="s">
        <v>5012</v>
      </c>
      <c r="CP1194">
        <v>12.75</v>
      </c>
      <c r="CR1194" t="s">
        <v>6397</v>
      </c>
      <c r="CS1194" s="16" t="s">
        <v>290</v>
      </c>
      <c r="CT1194" s="14">
        <v>2500</v>
      </c>
      <c r="CU1194" s="14">
        <v>6</v>
      </c>
      <c r="CV1194" s="11">
        <v>12</v>
      </c>
      <c r="CW1194" s="11" t="s">
        <v>6201</v>
      </c>
      <c r="CX1194" s="103">
        <v>6</v>
      </c>
      <c r="CY1194" s="11">
        <v>9.25</v>
      </c>
      <c r="CZ1194" s="42">
        <v>1.625</v>
      </c>
      <c r="DA1194" s="107">
        <v>2500</v>
      </c>
      <c r="DB1194" s="18">
        <v>19</v>
      </c>
      <c r="DC1194" s="18">
        <v>4.25</v>
      </c>
      <c r="DD1194" s="18">
        <v>8.5</v>
      </c>
      <c r="DE1194" s="11">
        <v>2</v>
      </c>
      <c r="DF1194" s="11">
        <v>8</v>
      </c>
      <c r="DG1194" s="11">
        <v>2.125</v>
      </c>
      <c r="DH1194" s="11">
        <v>14.5</v>
      </c>
      <c r="DI1194" s="42">
        <v>45</v>
      </c>
      <c r="DJ1194" s="11">
        <v>450</v>
      </c>
      <c r="DK1194" s="43" t="s">
        <v>5390</v>
      </c>
      <c r="DL1194" s="90" t="s">
        <v>3796</v>
      </c>
      <c r="DM1194" s="18">
        <v>0</v>
      </c>
      <c r="DN1194" s="18" t="s">
        <v>6202</v>
      </c>
      <c r="DO1194" t="s">
        <v>5078</v>
      </c>
      <c r="DP1194">
        <v>1262987</v>
      </c>
      <c r="DQ1194" t="s">
        <v>6200</v>
      </c>
      <c r="DR1194" s="16" t="s">
        <v>290</v>
      </c>
    </row>
    <row r="1195" spans="1:122" x14ac:dyDescent="0.35">
      <c r="A1195" s="156" t="s">
        <v>1228</v>
      </c>
      <c r="B1195" s="11">
        <v>3.0000000000000004</v>
      </c>
      <c r="C1195" s="11">
        <v>5</v>
      </c>
      <c r="D1195" t="s">
        <v>302</v>
      </c>
      <c r="E1195" s="21" t="s">
        <v>290</v>
      </c>
      <c r="F1195" s="11">
        <v>3.5</v>
      </c>
      <c r="G1195" s="12">
        <v>3.3340000000000001</v>
      </c>
      <c r="H1195" s="11">
        <v>8.3000000000000004E-2</v>
      </c>
      <c r="I1195" t="s">
        <v>290</v>
      </c>
      <c r="J1195" s="11">
        <v>5</v>
      </c>
      <c r="K1195" s="21" t="s">
        <v>290</v>
      </c>
      <c r="L1195" s="11" t="s">
        <v>302</v>
      </c>
      <c r="M1195" t="s">
        <v>290</v>
      </c>
      <c r="N1195" s="159" t="s">
        <v>290</v>
      </c>
      <c r="P1195" s="18" t="s">
        <v>290</v>
      </c>
      <c r="Q1195" s="18" t="s">
        <v>290</v>
      </c>
      <c r="S1195" t="s">
        <v>290</v>
      </c>
      <c r="T1195" t="s">
        <v>290</v>
      </c>
      <c r="V1195" t="s">
        <v>290</v>
      </c>
      <c r="X1195" s="156" t="s">
        <v>1228</v>
      </c>
      <c r="Y1195" s="11">
        <v>3.0000000000000004</v>
      </c>
      <c r="Z1195" s="11">
        <v>5</v>
      </c>
      <c r="AA1195" t="s">
        <v>302</v>
      </c>
      <c r="AB1195" s="21" t="s">
        <v>290</v>
      </c>
      <c r="AC1195" s="11">
        <v>3.5</v>
      </c>
      <c r="AD1195" s="12">
        <v>3.3340000000000001</v>
      </c>
      <c r="AE1195" s="11">
        <v>8.3000000000000004E-2</v>
      </c>
      <c r="AF1195" t="s">
        <v>290</v>
      </c>
      <c r="AG1195" s="11">
        <v>5</v>
      </c>
      <c r="AH1195" s="21" t="s">
        <v>290</v>
      </c>
      <c r="AI1195" s="11" t="s">
        <v>302</v>
      </c>
      <c r="AJ1195" t="s">
        <v>290</v>
      </c>
      <c r="AK1195" s="159" t="s">
        <v>290</v>
      </c>
      <c r="CO1195" t="s">
        <v>5013</v>
      </c>
      <c r="CP1195">
        <v>16.75</v>
      </c>
      <c r="CR1195" t="s">
        <v>6398</v>
      </c>
      <c r="CS1195" s="16" t="s">
        <v>290</v>
      </c>
      <c r="CT1195" s="14">
        <v>2500</v>
      </c>
      <c r="CU1195" s="14">
        <v>8</v>
      </c>
      <c r="CV1195" s="11">
        <v>12</v>
      </c>
      <c r="CW1195" s="11" t="s">
        <v>6201</v>
      </c>
      <c r="CX1195" s="103">
        <v>8</v>
      </c>
      <c r="CY1195" s="11">
        <v>12</v>
      </c>
      <c r="CZ1195" s="42">
        <v>2</v>
      </c>
      <c r="DA1195" s="107">
        <v>2500</v>
      </c>
      <c r="DB1195" s="18">
        <v>21.75</v>
      </c>
      <c r="DC1195" s="18">
        <v>5</v>
      </c>
      <c r="DD1195" s="18">
        <v>10.625</v>
      </c>
      <c r="DE1195" s="11">
        <v>2</v>
      </c>
      <c r="DF1195" s="11">
        <v>12</v>
      </c>
      <c r="DG1195" s="11">
        <v>2.125</v>
      </c>
      <c r="DH1195" s="11">
        <v>17.25</v>
      </c>
      <c r="DI1195" s="42">
        <v>30</v>
      </c>
      <c r="DJ1195" s="11">
        <v>600</v>
      </c>
      <c r="DK1195" s="43" t="s">
        <v>5392</v>
      </c>
      <c r="DL1195" s="90" t="s">
        <v>3796</v>
      </c>
      <c r="DM1195" s="18">
        <v>0</v>
      </c>
      <c r="DN1195" s="18" t="s">
        <v>6202</v>
      </c>
      <c r="DO1195" t="s">
        <v>5098</v>
      </c>
      <c r="DP1195">
        <v>65535</v>
      </c>
      <c r="DQ1195" t="s">
        <v>6200</v>
      </c>
      <c r="DR1195" s="16" t="s">
        <v>290</v>
      </c>
    </row>
    <row r="1196" spans="1:122" x14ac:dyDescent="0.35">
      <c r="A1196" s="156" t="s">
        <v>1229</v>
      </c>
      <c r="B1196" s="11">
        <v>3.0000000000000004</v>
      </c>
      <c r="C1196" s="11">
        <v>10</v>
      </c>
      <c r="D1196" t="s">
        <v>302</v>
      </c>
      <c r="E1196" s="21" t="s">
        <v>290</v>
      </c>
      <c r="F1196" s="11">
        <v>3.5</v>
      </c>
      <c r="G1196" s="12">
        <v>3.26</v>
      </c>
      <c r="H1196" s="11">
        <v>0.12</v>
      </c>
      <c r="I1196" t="s">
        <v>290</v>
      </c>
      <c r="J1196" s="11">
        <v>10</v>
      </c>
      <c r="K1196" s="21" t="s">
        <v>290</v>
      </c>
      <c r="L1196" s="11" t="s">
        <v>302</v>
      </c>
      <c r="M1196" t="s">
        <v>290</v>
      </c>
      <c r="N1196" s="159" t="s">
        <v>290</v>
      </c>
      <c r="P1196" s="18" t="s">
        <v>290</v>
      </c>
      <c r="Q1196" s="18" t="s">
        <v>290</v>
      </c>
      <c r="S1196" t="s">
        <v>290</v>
      </c>
      <c r="T1196" t="s">
        <v>290</v>
      </c>
      <c r="V1196" t="s">
        <v>290</v>
      </c>
      <c r="X1196" s="156" t="s">
        <v>1229</v>
      </c>
      <c r="Y1196" s="11">
        <v>3.0000000000000004</v>
      </c>
      <c r="Z1196" s="11">
        <v>10</v>
      </c>
      <c r="AA1196" t="s">
        <v>302</v>
      </c>
      <c r="AB1196" s="21" t="s">
        <v>290</v>
      </c>
      <c r="AC1196" s="11">
        <v>3.5</v>
      </c>
      <c r="AD1196" s="12">
        <v>3.26</v>
      </c>
      <c r="AE1196" s="11">
        <v>0.12</v>
      </c>
      <c r="AF1196" t="s">
        <v>290</v>
      </c>
      <c r="AG1196" s="11">
        <v>10</v>
      </c>
      <c r="AH1196" s="21" t="s">
        <v>290</v>
      </c>
      <c r="AI1196" s="11" t="s">
        <v>302</v>
      </c>
      <c r="AJ1196" t="s">
        <v>290</v>
      </c>
      <c r="AK1196" s="159" t="s">
        <v>290</v>
      </c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51"/>
      <c r="CO1196" t="s">
        <v>5014</v>
      </c>
      <c r="CP1196">
        <v>16.75</v>
      </c>
      <c r="CR1196" t="s">
        <v>6399</v>
      </c>
      <c r="CS1196" s="16" t="s">
        <v>290</v>
      </c>
      <c r="CT1196" s="14">
        <v>2500</v>
      </c>
      <c r="CU1196" s="14">
        <v>10</v>
      </c>
      <c r="CV1196" s="11">
        <v>16</v>
      </c>
      <c r="CW1196" s="11" t="s">
        <v>6201</v>
      </c>
      <c r="CX1196" s="103">
        <v>10</v>
      </c>
      <c r="CY1196" s="11">
        <v>14.75</v>
      </c>
      <c r="CZ1196" s="42">
        <v>2.375</v>
      </c>
      <c r="DA1196" s="107">
        <v>2500</v>
      </c>
      <c r="DB1196" s="18">
        <v>26.5</v>
      </c>
      <c r="DC1196" s="18">
        <v>6.5</v>
      </c>
      <c r="DD1196" s="18">
        <v>12.75</v>
      </c>
      <c r="DE1196" s="11">
        <v>2.5</v>
      </c>
      <c r="DF1196" s="11">
        <v>12</v>
      </c>
      <c r="DG1196" s="11">
        <v>2.625</v>
      </c>
      <c r="DH1196" s="11">
        <v>21.25</v>
      </c>
      <c r="DI1196" s="42">
        <v>30</v>
      </c>
      <c r="DJ1196" s="11">
        <v>1150</v>
      </c>
      <c r="DK1196" s="43" t="s">
        <v>5394</v>
      </c>
      <c r="DL1196" s="90" t="s">
        <v>3796</v>
      </c>
      <c r="DM1196" s="18">
        <v>0</v>
      </c>
      <c r="DN1196" s="18" t="s">
        <v>6202</v>
      </c>
      <c r="DO1196" t="s">
        <v>5069</v>
      </c>
      <c r="DP1196">
        <v>65280</v>
      </c>
      <c r="DQ1196" t="s">
        <v>6200</v>
      </c>
      <c r="DR1196" s="16" t="s">
        <v>290</v>
      </c>
    </row>
    <row r="1197" spans="1:122" x14ac:dyDescent="0.35">
      <c r="A1197" s="158" t="s">
        <v>1230</v>
      </c>
      <c r="B1197" s="11">
        <v>3.0000000000000004</v>
      </c>
      <c r="C1197">
        <v>40</v>
      </c>
      <c r="D1197" t="s">
        <v>302</v>
      </c>
      <c r="E1197" s="21" t="s">
        <v>290</v>
      </c>
      <c r="F1197" s="11">
        <v>3.5</v>
      </c>
      <c r="G1197" s="12">
        <v>3.0680000000000001</v>
      </c>
      <c r="H1197" s="11">
        <v>0.216</v>
      </c>
      <c r="I1197" t="s">
        <v>290</v>
      </c>
      <c r="J1197">
        <v>40</v>
      </c>
      <c r="K1197" s="21" t="s">
        <v>290</v>
      </c>
      <c r="L1197" s="1" t="s">
        <v>302</v>
      </c>
      <c r="M1197" t="s">
        <v>290</v>
      </c>
      <c r="N1197" s="159" t="s">
        <v>290</v>
      </c>
      <c r="P1197" s="18" t="s">
        <v>290</v>
      </c>
      <c r="Q1197" s="18" t="s">
        <v>290</v>
      </c>
      <c r="S1197" t="s">
        <v>290</v>
      </c>
      <c r="T1197" t="s">
        <v>290</v>
      </c>
      <c r="V1197" t="s">
        <v>290</v>
      </c>
      <c r="X1197" s="158" t="s">
        <v>1230</v>
      </c>
      <c r="Y1197" s="11">
        <v>3.0000000000000004</v>
      </c>
      <c r="Z1197">
        <v>40</v>
      </c>
      <c r="AA1197" t="s">
        <v>302</v>
      </c>
      <c r="AB1197" s="21" t="s">
        <v>290</v>
      </c>
      <c r="AC1197" s="11">
        <v>3.5</v>
      </c>
      <c r="AD1197" s="12">
        <v>3.0680000000000001</v>
      </c>
      <c r="AE1197" s="11">
        <v>0.216</v>
      </c>
      <c r="AF1197" t="s">
        <v>290</v>
      </c>
      <c r="AG1197">
        <v>40</v>
      </c>
      <c r="AH1197" s="21" t="s">
        <v>290</v>
      </c>
      <c r="AI1197" s="1" t="s">
        <v>302</v>
      </c>
      <c r="AJ1197" t="s">
        <v>290</v>
      </c>
      <c r="AK1197" s="159" t="s">
        <v>290</v>
      </c>
      <c r="CC1197" s="4"/>
      <c r="CD1197" s="51"/>
      <c r="CE1197" s="51"/>
      <c r="CF1197" s="51"/>
      <c r="CG1197" s="51"/>
      <c r="CH1197" s="51"/>
      <c r="CI1197" s="51"/>
      <c r="CJ1197" s="51"/>
      <c r="CK1197" s="51"/>
      <c r="CO1197" t="s">
        <v>5015</v>
      </c>
      <c r="CP1197">
        <v>16.75</v>
      </c>
      <c r="CR1197" t="s">
        <v>6400</v>
      </c>
      <c r="CS1197" s="16" t="s">
        <v>290</v>
      </c>
      <c r="CT1197" s="14">
        <v>2500</v>
      </c>
      <c r="CU1197" s="14">
        <v>12</v>
      </c>
      <c r="CV1197" s="11">
        <v>16</v>
      </c>
      <c r="CW1197" s="11" t="s">
        <v>6201</v>
      </c>
      <c r="CX1197" s="103">
        <v>12</v>
      </c>
      <c r="CY1197" s="11">
        <v>17.375</v>
      </c>
      <c r="CZ1197" s="42">
        <v>2.6875</v>
      </c>
      <c r="DA1197" s="107">
        <v>2500</v>
      </c>
      <c r="DB1197" s="18">
        <v>30</v>
      </c>
      <c r="DC1197" s="18">
        <v>7.25</v>
      </c>
      <c r="DD1197" s="18">
        <v>15</v>
      </c>
      <c r="DE1197" s="11">
        <v>2.75</v>
      </c>
      <c r="DF1197" s="11">
        <v>12</v>
      </c>
      <c r="DG1197" s="11">
        <v>2.875</v>
      </c>
      <c r="DH1197" s="11">
        <v>24.375</v>
      </c>
      <c r="DI1197" s="42">
        <v>30</v>
      </c>
      <c r="DJ1197" s="11">
        <v>1560</v>
      </c>
      <c r="DK1197" s="43" t="s">
        <v>5396</v>
      </c>
      <c r="DL1197" s="90" t="s">
        <v>3796</v>
      </c>
      <c r="DM1197" s="18">
        <v>0</v>
      </c>
      <c r="DN1197" s="18" t="s">
        <v>6202</v>
      </c>
      <c r="DO1197" t="s">
        <v>5072</v>
      </c>
      <c r="DP1197">
        <v>12800</v>
      </c>
      <c r="DQ1197" t="s">
        <v>6200</v>
      </c>
      <c r="DR1197" s="16" t="s">
        <v>290</v>
      </c>
    </row>
    <row r="1198" spans="1:122" x14ac:dyDescent="0.35">
      <c r="A1198" s="158" t="s">
        <v>6813</v>
      </c>
      <c r="B1198" s="11">
        <v>3.0000000000000004</v>
      </c>
      <c r="C1198" t="s">
        <v>6422</v>
      </c>
      <c r="D1198" t="s">
        <v>302</v>
      </c>
      <c r="E1198" s="21" t="s">
        <v>290</v>
      </c>
      <c r="F1198" s="11">
        <v>3.5</v>
      </c>
      <c r="G1198" s="12">
        <v>3.0680000000000001</v>
      </c>
      <c r="H1198" s="11">
        <v>0.216</v>
      </c>
      <c r="I1198" t="s">
        <v>6422</v>
      </c>
      <c r="J1198">
        <v>1</v>
      </c>
      <c r="K1198" s="21" t="s">
        <v>290</v>
      </c>
      <c r="L1198" s="1" t="s">
        <v>302</v>
      </c>
      <c r="M1198" t="s">
        <v>290</v>
      </c>
      <c r="N1198" s="159" t="s">
        <v>290</v>
      </c>
      <c r="P1198" s="18" t="s">
        <v>290</v>
      </c>
      <c r="Q1198" s="18" t="s">
        <v>290</v>
      </c>
      <c r="S1198" t="s">
        <v>290</v>
      </c>
      <c r="T1198" t="s">
        <v>290</v>
      </c>
      <c r="V1198" t="s">
        <v>290</v>
      </c>
      <c r="X1198" s="158" t="s">
        <v>6813</v>
      </c>
      <c r="Y1198" s="11">
        <v>3.0000000000000004</v>
      </c>
      <c r="Z1198" t="s">
        <v>6422</v>
      </c>
      <c r="AA1198" t="s">
        <v>302</v>
      </c>
      <c r="AB1198" s="21" t="s">
        <v>290</v>
      </c>
      <c r="AC1198" s="11">
        <v>3.5</v>
      </c>
      <c r="AD1198" s="12">
        <v>3.0680000000000001</v>
      </c>
      <c r="AE1198" s="11">
        <v>0.216</v>
      </c>
      <c r="AF1198" t="s">
        <v>6422</v>
      </c>
      <c r="AG1198">
        <v>1</v>
      </c>
      <c r="AH1198" s="21" t="s">
        <v>290</v>
      </c>
      <c r="AI1198" s="1" t="s">
        <v>302</v>
      </c>
      <c r="AJ1198" t="s">
        <v>290</v>
      </c>
      <c r="AK1198" s="159" t="s">
        <v>290</v>
      </c>
      <c r="CO1198" t="s">
        <v>5016</v>
      </c>
      <c r="CP1198">
        <v>16.75</v>
      </c>
      <c r="CR1198" t="s">
        <v>72</v>
      </c>
    </row>
    <row r="1199" spans="1:122" x14ac:dyDescent="0.35">
      <c r="A1199" s="158" t="s">
        <v>1231</v>
      </c>
      <c r="B1199" s="11">
        <v>3.0000000000000004</v>
      </c>
      <c r="C1199">
        <v>80</v>
      </c>
      <c r="D1199" t="s">
        <v>302</v>
      </c>
      <c r="E1199" s="21" t="s">
        <v>290</v>
      </c>
      <c r="F1199" s="11">
        <v>3.5</v>
      </c>
      <c r="G1199" s="12">
        <v>2.9</v>
      </c>
      <c r="H1199" s="11">
        <v>0.3</v>
      </c>
      <c r="I1199" t="s">
        <v>290</v>
      </c>
      <c r="J1199">
        <v>80</v>
      </c>
      <c r="K1199" s="21" t="s">
        <v>290</v>
      </c>
      <c r="L1199" s="1" t="s">
        <v>302</v>
      </c>
      <c r="M1199" t="s">
        <v>290</v>
      </c>
      <c r="N1199" s="159" t="s">
        <v>290</v>
      </c>
      <c r="P1199" s="18" t="s">
        <v>290</v>
      </c>
      <c r="Q1199" s="18" t="s">
        <v>290</v>
      </c>
      <c r="S1199" t="s">
        <v>290</v>
      </c>
      <c r="T1199" t="s">
        <v>290</v>
      </c>
      <c r="V1199" t="s">
        <v>290</v>
      </c>
      <c r="X1199" s="158" t="s">
        <v>1231</v>
      </c>
      <c r="Y1199" s="11">
        <v>3.0000000000000004</v>
      </c>
      <c r="Z1199">
        <v>80</v>
      </c>
      <c r="AA1199" t="s">
        <v>302</v>
      </c>
      <c r="AB1199" s="21" t="s">
        <v>290</v>
      </c>
      <c r="AC1199" s="11">
        <v>3.5</v>
      </c>
      <c r="AD1199" s="12">
        <v>2.9</v>
      </c>
      <c r="AE1199" s="11">
        <v>0.3</v>
      </c>
      <c r="AF1199" t="s">
        <v>290</v>
      </c>
      <c r="AG1199">
        <v>80</v>
      </c>
      <c r="AH1199" s="21" t="s">
        <v>290</v>
      </c>
      <c r="AI1199" s="1" t="s">
        <v>302</v>
      </c>
      <c r="AJ1199" t="s">
        <v>290</v>
      </c>
      <c r="AK1199" s="159" t="s">
        <v>290</v>
      </c>
      <c r="CO1199" t="s">
        <v>5017</v>
      </c>
      <c r="CP1199">
        <v>16.75</v>
      </c>
    </row>
    <row r="1200" spans="1:122" x14ac:dyDescent="0.35">
      <c r="A1200" s="158" t="s">
        <v>1232</v>
      </c>
      <c r="B1200" s="11">
        <v>3.0000000000000004</v>
      </c>
      <c r="C1200" s="11">
        <v>160</v>
      </c>
      <c r="D1200" t="s">
        <v>302</v>
      </c>
      <c r="E1200" s="21" t="s">
        <v>3815</v>
      </c>
      <c r="F1200" s="11">
        <v>3.5</v>
      </c>
      <c r="G1200" s="12">
        <v>2.6259999999999999</v>
      </c>
      <c r="H1200" s="11">
        <v>0.437</v>
      </c>
      <c r="I1200" t="s">
        <v>290</v>
      </c>
      <c r="J1200" s="11">
        <v>160</v>
      </c>
      <c r="K1200" s="21" t="s">
        <v>290</v>
      </c>
      <c r="L1200" s="1" t="s">
        <v>302</v>
      </c>
      <c r="M1200" t="s">
        <v>290</v>
      </c>
      <c r="N1200" s="159" t="s">
        <v>290</v>
      </c>
      <c r="P1200" s="18" t="s">
        <v>290</v>
      </c>
      <c r="Q1200" s="18" t="s">
        <v>290</v>
      </c>
      <c r="S1200" t="s">
        <v>290</v>
      </c>
      <c r="T1200" t="s">
        <v>290</v>
      </c>
      <c r="V1200" t="s">
        <v>290</v>
      </c>
      <c r="X1200" s="158" t="s">
        <v>1232</v>
      </c>
      <c r="Y1200" s="11">
        <v>3.0000000000000004</v>
      </c>
      <c r="Z1200" s="11">
        <v>160</v>
      </c>
      <c r="AA1200" t="s">
        <v>302</v>
      </c>
      <c r="AB1200" s="21" t="s">
        <v>290</v>
      </c>
      <c r="AC1200" s="11">
        <v>3.5</v>
      </c>
      <c r="AD1200" s="12">
        <v>2.6259999999999999</v>
      </c>
      <c r="AE1200" s="11">
        <v>0.437</v>
      </c>
      <c r="AF1200" t="s">
        <v>290</v>
      </c>
      <c r="AG1200" s="11">
        <v>160</v>
      </c>
      <c r="AH1200" s="21" t="s">
        <v>290</v>
      </c>
      <c r="AI1200" s="1" t="s">
        <v>302</v>
      </c>
      <c r="AJ1200" t="s">
        <v>290</v>
      </c>
      <c r="AK1200" s="159" t="s">
        <v>290</v>
      </c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51"/>
      <c r="CO1200" t="s">
        <v>5018</v>
      </c>
      <c r="CP1200">
        <v>16.75</v>
      </c>
    </row>
    <row r="1201" spans="1:94" x14ac:dyDescent="0.35">
      <c r="A1201" s="158" t="s">
        <v>1233</v>
      </c>
      <c r="B1201" s="11">
        <v>3.0000000000000004</v>
      </c>
      <c r="C1201" s="11" t="s">
        <v>272</v>
      </c>
      <c r="D1201" t="s">
        <v>302</v>
      </c>
      <c r="E1201" s="21" t="s">
        <v>290</v>
      </c>
      <c r="F1201" s="11">
        <v>3.5</v>
      </c>
      <c r="G1201" s="12">
        <v>2.9</v>
      </c>
      <c r="H1201" s="11">
        <v>0.3</v>
      </c>
      <c r="I1201" t="s">
        <v>272</v>
      </c>
      <c r="J1201" s="11">
        <v>2</v>
      </c>
      <c r="K1201" s="21" t="s">
        <v>290</v>
      </c>
      <c r="L1201" s="1" t="s">
        <v>302</v>
      </c>
      <c r="M1201" t="s">
        <v>290</v>
      </c>
      <c r="N1201" s="159" t="s">
        <v>290</v>
      </c>
      <c r="P1201" s="18" t="s">
        <v>290</v>
      </c>
      <c r="Q1201" s="18" t="s">
        <v>290</v>
      </c>
      <c r="S1201" t="s">
        <v>290</v>
      </c>
      <c r="T1201" t="s">
        <v>290</v>
      </c>
      <c r="V1201" t="s">
        <v>290</v>
      </c>
      <c r="X1201" s="158" t="s">
        <v>1233</v>
      </c>
      <c r="Y1201" s="11">
        <v>3.0000000000000004</v>
      </c>
      <c r="Z1201" s="11" t="s">
        <v>272</v>
      </c>
      <c r="AA1201" t="s">
        <v>302</v>
      </c>
      <c r="AB1201" s="21" t="s">
        <v>290</v>
      </c>
      <c r="AC1201" s="11">
        <v>3.5</v>
      </c>
      <c r="AD1201" s="12">
        <v>2.9</v>
      </c>
      <c r="AE1201" s="11">
        <v>0.3</v>
      </c>
      <c r="AF1201" t="s">
        <v>272</v>
      </c>
      <c r="AG1201" s="11">
        <v>2</v>
      </c>
      <c r="AH1201" s="21" t="s">
        <v>290</v>
      </c>
      <c r="AI1201" s="1" t="s">
        <v>302</v>
      </c>
      <c r="AJ1201" t="s">
        <v>290</v>
      </c>
      <c r="AK1201" s="159" t="s">
        <v>290</v>
      </c>
      <c r="CC1201" s="4"/>
      <c r="CD1201" s="51"/>
      <c r="CE1201" s="51"/>
      <c r="CF1201" s="51"/>
      <c r="CG1201" s="51"/>
      <c r="CH1201" s="51"/>
      <c r="CI1201" s="51"/>
      <c r="CJ1201" s="51"/>
      <c r="CK1201" s="51"/>
      <c r="CO1201" t="s">
        <v>5019</v>
      </c>
      <c r="CP1201">
        <v>16.75</v>
      </c>
    </row>
    <row r="1202" spans="1:94" x14ac:dyDescent="0.25">
      <c r="A1202" s="160" t="s">
        <v>1234</v>
      </c>
      <c r="B1202" s="2">
        <v>3.0000000000000004</v>
      </c>
      <c r="C1202" s="4" t="s">
        <v>273</v>
      </c>
      <c r="D1202" s="4" t="s">
        <v>302</v>
      </c>
      <c r="E1202" s="23" t="s">
        <v>290</v>
      </c>
      <c r="F1202" s="2">
        <v>3.5</v>
      </c>
      <c r="G1202" s="3">
        <v>2.2999999999999998</v>
      </c>
      <c r="H1202" s="2">
        <v>0.6</v>
      </c>
      <c r="I1202" s="2" t="s">
        <v>273</v>
      </c>
      <c r="J1202" s="4">
        <v>4</v>
      </c>
      <c r="K1202" s="23" t="s">
        <v>290</v>
      </c>
      <c r="L1202" s="6" t="s">
        <v>302</v>
      </c>
      <c r="M1202" s="4" t="s">
        <v>290</v>
      </c>
      <c r="N1202" s="161" t="s">
        <v>290</v>
      </c>
      <c r="P1202" s="18" t="s">
        <v>290</v>
      </c>
      <c r="Q1202" s="18" t="s">
        <v>290</v>
      </c>
      <c r="S1202" t="s">
        <v>290</v>
      </c>
      <c r="T1202" t="s">
        <v>290</v>
      </c>
      <c r="V1202" t="s">
        <v>290</v>
      </c>
      <c r="X1202" s="160" t="s">
        <v>1234</v>
      </c>
      <c r="Y1202" s="2">
        <v>3.0000000000000004</v>
      </c>
      <c r="Z1202" s="4" t="s">
        <v>273</v>
      </c>
      <c r="AA1202" s="4" t="s">
        <v>302</v>
      </c>
      <c r="AB1202" s="23" t="s">
        <v>290</v>
      </c>
      <c r="AC1202" s="2">
        <v>3.5</v>
      </c>
      <c r="AD1202" s="3">
        <v>2.2999999999999998</v>
      </c>
      <c r="AE1202" s="2">
        <v>0.6</v>
      </c>
      <c r="AF1202" s="2" t="s">
        <v>273</v>
      </c>
      <c r="AG1202" s="4">
        <v>4</v>
      </c>
      <c r="AH1202" s="23" t="s">
        <v>290</v>
      </c>
      <c r="AI1202" s="6" t="s">
        <v>302</v>
      </c>
      <c r="AJ1202" s="4" t="s">
        <v>290</v>
      </c>
      <c r="AK1202" s="161" t="s">
        <v>290</v>
      </c>
      <c r="CO1202" t="s">
        <v>5020</v>
      </c>
      <c r="CP1202">
        <v>16.75</v>
      </c>
    </row>
    <row r="1203" spans="1:94" x14ac:dyDescent="0.35">
      <c r="A1203" s="156" t="s">
        <v>1235</v>
      </c>
      <c r="B1203" s="11">
        <v>3.5</v>
      </c>
      <c r="C1203" s="11">
        <v>5</v>
      </c>
      <c r="D1203" t="s">
        <v>302</v>
      </c>
      <c r="E1203" s="21" t="s">
        <v>290</v>
      </c>
      <c r="F1203" s="11">
        <v>4</v>
      </c>
      <c r="G1203" s="12">
        <v>3.8340000000000001</v>
      </c>
      <c r="H1203" s="11">
        <v>8.3000000000000004E-2</v>
      </c>
      <c r="I1203" t="s">
        <v>290</v>
      </c>
      <c r="J1203" s="11">
        <v>5</v>
      </c>
      <c r="K1203" s="21" t="s">
        <v>290</v>
      </c>
      <c r="L1203" s="11" t="s">
        <v>302</v>
      </c>
      <c r="M1203" t="s">
        <v>290</v>
      </c>
      <c r="N1203" s="159" t="s">
        <v>290</v>
      </c>
      <c r="P1203" s="18" t="s">
        <v>290</v>
      </c>
      <c r="Q1203" s="18" t="s">
        <v>290</v>
      </c>
      <c r="S1203" t="s">
        <v>290</v>
      </c>
      <c r="T1203" t="s">
        <v>290</v>
      </c>
      <c r="V1203" t="s">
        <v>290</v>
      </c>
      <c r="X1203" s="156" t="s">
        <v>1235</v>
      </c>
      <c r="Y1203" s="11">
        <v>3.5</v>
      </c>
      <c r="Z1203" s="11">
        <v>5</v>
      </c>
      <c r="AA1203" t="s">
        <v>302</v>
      </c>
      <c r="AB1203" s="21" t="s">
        <v>290</v>
      </c>
      <c r="AC1203" s="11">
        <v>4</v>
      </c>
      <c r="AD1203" s="12">
        <v>3.8340000000000001</v>
      </c>
      <c r="AE1203" s="11">
        <v>8.3000000000000004E-2</v>
      </c>
      <c r="AF1203" t="s">
        <v>290</v>
      </c>
      <c r="AG1203" s="11">
        <v>5</v>
      </c>
      <c r="AH1203" s="21" t="s">
        <v>290</v>
      </c>
      <c r="AI1203" s="11" t="s">
        <v>302</v>
      </c>
      <c r="AJ1203" t="s">
        <v>290</v>
      </c>
      <c r="AK1203" s="159" t="s">
        <v>290</v>
      </c>
      <c r="CO1203" t="s">
        <v>5021</v>
      </c>
      <c r="CP1203">
        <v>16.75</v>
      </c>
    </row>
    <row r="1204" spans="1:94" x14ac:dyDescent="0.35">
      <c r="A1204" s="156" t="s">
        <v>1236</v>
      </c>
      <c r="B1204" s="11">
        <v>3.5</v>
      </c>
      <c r="C1204" s="11">
        <v>10</v>
      </c>
      <c r="D1204" t="s">
        <v>302</v>
      </c>
      <c r="E1204" s="21" t="s">
        <v>290</v>
      </c>
      <c r="F1204" s="11">
        <v>4</v>
      </c>
      <c r="G1204" s="12">
        <v>3.76</v>
      </c>
      <c r="H1204" s="11">
        <v>0.12</v>
      </c>
      <c r="I1204" t="s">
        <v>290</v>
      </c>
      <c r="J1204" s="11">
        <v>10</v>
      </c>
      <c r="K1204" s="21" t="s">
        <v>290</v>
      </c>
      <c r="L1204" s="11" t="s">
        <v>302</v>
      </c>
      <c r="M1204" t="s">
        <v>290</v>
      </c>
      <c r="N1204" s="159" t="s">
        <v>290</v>
      </c>
      <c r="P1204" s="18" t="s">
        <v>290</v>
      </c>
      <c r="Q1204" s="18" t="s">
        <v>290</v>
      </c>
      <c r="S1204" t="s">
        <v>290</v>
      </c>
      <c r="T1204" t="s">
        <v>290</v>
      </c>
      <c r="V1204" t="s">
        <v>290</v>
      </c>
      <c r="X1204" s="156" t="s">
        <v>1236</v>
      </c>
      <c r="Y1204" s="11">
        <v>3.5</v>
      </c>
      <c r="Z1204" s="11">
        <v>10</v>
      </c>
      <c r="AA1204" t="s">
        <v>302</v>
      </c>
      <c r="AB1204" s="21" t="s">
        <v>290</v>
      </c>
      <c r="AC1204" s="11">
        <v>4</v>
      </c>
      <c r="AD1204" s="12">
        <v>3.76</v>
      </c>
      <c r="AE1204" s="11">
        <v>0.12</v>
      </c>
      <c r="AF1204" t="s">
        <v>290</v>
      </c>
      <c r="AG1204" s="11">
        <v>10</v>
      </c>
      <c r="AH1204" s="21" t="s">
        <v>290</v>
      </c>
      <c r="AI1204" s="11" t="s">
        <v>302</v>
      </c>
      <c r="AJ1204" t="s">
        <v>290</v>
      </c>
      <c r="AK1204" s="159" t="s">
        <v>290</v>
      </c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51"/>
      <c r="CO1204" t="s">
        <v>5022</v>
      </c>
      <c r="CP1204">
        <v>16.75</v>
      </c>
    </row>
    <row r="1205" spans="1:94" x14ac:dyDescent="0.35">
      <c r="A1205" s="158" t="s">
        <v>1237</v>
      </c>
      <c r="B1205" s="11">
        <v>3.5</v>
      </c>
      <c r="C1205">
        <v>40</v>
      </c>
      <c r="D1205" t="s">
        <v>302</v>
      </c>
      <c r="E1205" s="21" t="s">
        <v>290</v>
      </c>
      <c r="F1205" s="11">
        <v>4</v>
      </c>
      <c r="G1205" s="12">
        <v>3.548</v>
      </c>
      <c r="H1205" s="11">
        <v>0.22600000000000001</v>
      </c>
      <c r="I1205" t="s">
        <v>290</v>
      </c>
      <c r="J1205">
        <v>40</v>
      </c>
      <c r="K1205" s="21" t="s">
        <v>290</v>
      </c>
      <c r="L1205" s="1" t="s">
        <v>302</v>
      </c>
      <c r="M1205" t="s">
        <v>290</v>
      </c>
      <c r="N1205" s="159" t="s">
        <v>290</v>
      </c>
      <c r="P1205" s="18" t="s">
        <v>290</v>
      </c>
      <c r="Q1205" s="18" t="s">
        <v>290</v>
      </c>
      <c r="S1205" t="s">
        <v>290</v>
      </c>
      <c r="T1205" t="s">
        <v>290</v>
      </c>
      <c r="V1205" t="s">
        <v>290</v>
      </c>
      <c r="X1205" s="158" t="s">
        <v>1237</v>
      </c>
      <c r="Y1205" s="11">
        <v>3.5</v>
      </c>
      <c r="Z1205">
        <v>40</v>
      </c>
      <c r="AA1205" t="s">
        <v>302</v>
      </c>
      <c r="AB1205" s="21" t="s">
        <v>290</v>
      </c>
      <c r="AC1205" s="11">
        <v>4</v>
      </c>
      <c r="AD1205" s="12">
        <v>3.548</v>
      </c>
      <c r="AE1205" s="11">
        <v>0.22600000000000001</v>
      </c>
      <c r="AF1205" t="s">
        <v>290</v>
      </c>
      <c r="AG1205">
        <v>40</v>
      </c>
      <c r="AH1205" s="21" t="s">
        <v>290</v>
      </c>
      <c r="AI1205" s="1" t="s">
        <v>302</v>
      </c>
      <c r="AJ1205" t="s">
        <v>290</v>
      </c>
      <c r="AK1205" s="159" t="s">
        <v>290</v>
      </c>
      <c r="CC1205" s="4"/>
      <c r="CD1205" s="51"/>
      <c r="CE1205" s="51"/>
      <c r="CF1205" s="51"/>
      <c r="CG1205" s="51"/>
      <c r="CH1205" s="51"/>
      <c r="CI1205" s="51"/>
      <c r="CJ1205" s="51"/>
      <c r="CK1205" s="51"/>
      <c r="CO1205" t="s">
        <v>5023</v>
      </c>
      <c r="CP1205">
        <v>16.75</v>
      </c>
    </row>
    <row r="1206" spans="1:94" x14ac:dyDescent="0.35">
      <c r="A1206" s="158" t="s">
        <v>6814</v>
      </c>
      <c r="B1206" s="11">
        <v>3.5</v>
      </c>
      <c r="C1206" t="s">
        <v>6422</v>
      </c>
      <c r="D1206" t="s">
        <v>302</v>
      </c>
      <c r="E1206" s="21" t="s">
        <v>290</v>
      </c>
      <c r="F1206" s="11">
        <v>4</v>
      </c>
      <c r="G1206" s="12">
        <v>3.548</v>
      </c>
      <c r="H1206" s="11">
        <v>0.22600000000000001</v>
      </c>
      <c r="I1206" t="s">
        <v>6422</v>
      </c>
      <c r="J1206">
        <v>1</v>
      </c>
      <c r="K1206" s="21" t="s">
        <v>290</v>
      </c>
      <c r="L1206" s="1" t="s">
        <v>302</v>
      </c>
      <c r="M1206" t="s">
        <v>290</v>
      </c>
      <c r="N1206" s="159" t="s">
        <v>290</v>
      </c>
      <c r="P1206" s="18" t="s">
        <v>290</v>
      </c>
      <c r="Q1206" s="18" t="s">
        <v>290</v>
      </c>
      <c r="S1206" t="s">
        <v>290</v>
      </c>
      <c r="T1206" t="s">
        <v>290</v>
      </c>
      <c r="V1206" t="s">
        <v>290</v>
      </c>
      <c r="X1206" s="158" t="s">
        <v>6814</v>
      </c>
      <c r="Y1206" s="11">
        <v>3.5</v>
      </c>
      <c r="Z1206" t="s">
        <v>6422</v>
      </c>
      <c r="AA1206" t="s">
        <v>302</v>
      </c>
      <c r="AB1206" s="21" t="s">
        <v>290</v>
      </c>
      <c r="AC1206" s="11">
        <v>4</v>
      </c>
      <c r="AD1206" s="12">
        <v>3.548</v>
      </c>
      <c r="AE1206" s="11">
        <v>0.22600000000000001</v>
      </c>
      <c r="AF1206" t="s">
        <v>6422</v>
      </c>
      <c r="AG1206">
        <v>1</v>
      </c>
      <c r="AH1206" s="21" t="s">
        <v>290</v>
      </c>
      <c r="AI1206" s="1" t="s">
        <v>302</v>
      </c>
      <c r="AJ1206" t="s">
        <v>290</v>
      </c>
      <c r="AK1206" s="159" t="s">
        <v>290</v>
      </c>
      <c r="CO1206" t="s">
        <v>5024</v>
      </c>
      <c r="CP1206">
        <v>16.75</v>
      </c>
    </row>
    <row r="1207" spans="1:94" x14ac:dyDescent="0.35">
      <c r="A1207" s="158" t="s">
        <v>1238</v>
      </c>
      <c r="B1207" s="11">
        <v>3.5</v>
      </c>
      <c r="C1207">
        <v>80</v>
      </c>
      <c r="D1207" t="s">
        <v>302</v>
      </c>
      <c r="E1207" s="21" t="s">
        <v>290</v>
      </c>
      <c r="F1207" s="11">
        <v>4</v>
      </c>
      <c r="G1207" s="12">
        <v>3.3639999999999999</v>
      </c>
      <c r="H1207" s="11">
        <v>0.318</v>
      </c>
      <c r="I1207" t="s">
        <v>290</v>
      </c>
      <c r="J1207">
        <v>80</v>
      </c>
      <c r="K1207" s="21" t="s">
        <v>290</v>
      </c>
      <c r="L1207" s="1" t="s">
        <v>302</v>
      </c>
      <c r="M1207" t="s">
        <v>290</v>
      </c>
      <c r="N1207" s="159" t="s">
        <v>290</v>
      </c>
      <c r="P1207" s="18" t="s">
        <v>290</v>
      </c>
      <c r="Q1207" s="18" t="s">
        <v>290</v>
      </c>
      <c r="S1207" t="s">
        <v>290</v>
      </c>
      <c r="T1207" t="s">
        <v>290</v>
      </c>
      <c r="V1207" t="s">
        <v>290</v>
      </c>
      <c r="X1207" s="158" t="s">
        <v>1238</v>
      </c>
      <c r="Y1207" s="11">
        <v>3.5</v>
      </c>
      <c r="Z1207">
        <v>80</v>
      </c>
      <c r="AA1207" t="s">
        <v>302</v>
      </c>
      <c r="AB1207" s="21" t="s">
        <v>290</v>
      </c>
      <c r="AC1207" s="11">
        <v>4</v>
      </c>
      <c r="AD1207" s="12">
        <v>3.3639999999999999</v>
      </c>
      <c r="AE1207" s="11">
        <v>0.318</v>
      </c>
      <c r="AF1207" t="s">
        <v>290</v>
      </c>
      <c r="AG1207">
        <v>80</v>
      </c>
      <c r="AH1207" s="21" t="s">
        <v>290</v>
      </c>
      <c r="AI1207" s="1" t="s">
        <v>302</v>
      </c>
      <c r="AJ1207" t="s">
        <v>290</v>
      </c>
      <c r="AK1207" s="159" t="s">
        <v>290</v>
      </c>
      <c r="CO1207" t="s">
        <v>5025</v>
      </c>
      <c r="CP1207">
        <v>16.75</v>
      </c>
    </row>
    <row r="1208" spans="1:94" x14ac:dyDescent="0.35">
      <c r="A1208" s="158" t="s">
        <v>1239</v>
      </c>
      <c r="B1208" s="11">
        <v>3.5</v>
      </c>
      <c r="C1208" s="11" t="s">
        <v>272</v>
      </c>
      <c r="D1208" t="s">
        <v>302</v>
      </c>
      <c r="E1208" s="21" t="s">
        <v>290</v>
      </c>
      <c r="F1208" s="11">
        <v>4</v>
      </c>
      <c r="G1208" s="12">
        <v>3.3639999999999999</v>
      </c>
      <c r="H1208" s="11">
        <v>0.318</v>
      </c>
      <c r="I1208" t="s">
        <v>272</v>
      </c>
      <c r="J1208" s="11">
        <v>2</v>
      </c>
      <c r="K1208" s="21" t="s">
        <v>290</v>
      </c>
      <c r="L1208" s="1" t="s">
        <v>302</v>
      </c>
      <c r="M1208" t="s">
        <v>290</v>
      </c>
      <c r="N1208" s="159" t="s">
        <v>290</v>
      </c>
      <c r="P1208" s="18" t="s">
        <v>290</v>
      </c>
      <c r="Q1208" s="18" t="s">
        <v>290</v>
      </c>
      <c r="S1208" t="s">
        <v>290</v>
      </c>
      <c r="T1208" t="s">
        <v>290</v>
      </c>
      <c r="V1208" t="s">
        <v>290</v>
      </c>
      <c r="X1208" s="158" t="s">
        <v>1239</v>
      </c>
      <c r="Y1208" s="11">
        <v>3.5</v>
      </c>
      <c r="Z1208" s="11" t="s">
        <v>272</v>
      </c>
      <c r="AA1208" t="s">
        <v>302</v>
      </c>
      <c r="AB1208" s="21" t="s">
        <v>290</v>
      </c>
      <c r="AC1208" s="11">
        <v>4</v>
      </c>
      <c r="AD1208" s="12">
        <v>3.3639999999999999</v>
      </c>
      <c r="AE1208" s="11">
        <v>0.318</v>
      </c>
      <c r="AF1208" t="s">
        <v>272</v>
      </c>
      <c r="AG1208" s="11">
        <v>2</v>
      </c>
      <c r="AH1208" s="21" t="s">
        <v>290</v>
      </c>
      <c r="AI1208" s="1" t="s">
        <v>302</v>
      </c>
      <c r="AJ1208" t="s">
        <v>290</v>
      </c>
      <c r="AK1208" s="159" t="s">
        <v>290</v>
      </c>
      <c r="CO1208" t="s">
        <v>5026</v>
      </c>
      <c r="CP1208">
        <v>18.5</v>
      </c>
    </row>
    <row r="1209" spans="1:94" x14ac:dyDescent="0.25">
      <c r="A1209" s="160" t="s">
        <v>1240</v>
      </c>
      <c r="B1209" s="2">
        <v>3.5</v>
      </c>
      <c r="C1209" s="4" t="s">
        <v>273</v>
      </c>
      <c r="D1209" s="4" t="s">
        <v>302</v>
      </c>
      <c r="E1209" s="23" t="s">
        <v>290</v>
      </c>
      <c r="F1209" s="2">
        <v>4</v>
      </c>
      <c r="G1209" s="3">
        <v>2.7279999999999998</v>
      </c>
      <c r="H1209" s="2">
        <v>0.63600000000000001</v>
      </c>
      <c r="I1209" s="2" t="s">
        <v>273</v>
      </c>
      <c r="J1209" s="4">
        <v>4</v>
      </c>
      <c r="K1209" s="23" t="s">
        <v>290</v>
      </c>
      <c r="L1209" s="6" t="s">
        <v>302</v>
      </c>
      <c r="M1209" s="4" t="s">
        <v>290</v>
      </c>
      <c r="N1209" s="161" t="s">
        <v>290</v>
      </c>
      <c r="P1209" s="18" t="s">
        <v>290</v>
      </c>
      <c r="Q1209" s="18" t="s">
        <v>290</v>
      </c>
      <c r="S1209" t="s">
        <v>290</v>
      </c>
      <c r="T1209" t="s">
        <v>290</v>
      </c>
      <c r="V1209" t="s">
        <v>290</v>
      </c>
      <c r="X1209" s="160" t="s">
        <v>1240</v>
      </c>
      <c r="Y1209" s="2">
        <v>3.5</v>
      </c>
      <c r="Z1209" s="4" t="s">
        <v>273</v>
      </c>
      <c r="AA1209" s="4" t="s">
        <v>302</v>
      </c>
      <c r="AB1209" s="23" t="s">
        <v>290</v>
      </c>
      <c r="AC1209" s="2">
        <v>4</v>
      </c>
      <c r="AD1209" s="3">
        <v>2.7279999999999998</v>
      </c>
      <c r="AE1209" s="2">
        <v>0.63600000000000001</v>
      </c>
      <c r="AF1209" s="2" t="s">
        <v>273</v>
      </c>
      <c r="AG1209" s="4">
        <v>4</v>
      </c>
      <c r="AH1209" s="23" t="s">
        <v>290</v>
      </c>
      <c r="AI1209" s="6" t="s">
        <v>302</v>
      </c>
      <c r="AJ1209" s="4" t="s">
        <v>290</v>
      </c>
      <c r="AK1209" s="161" t="s">
        <v>290</v>
      </c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51"/>
      <c r="CO1209" t="s">
        <v>5027</v>
      </c>
      <c r="CP1209">
        <v>18.5</v>
      </c>
    </row>
    <row r="1210" spans="1:94" x14ac:dyDescent="0.35">
      <c r="A1210" s="156" t="s">
        <v>1241</v>
      </c>
      <c r="B1210" s="11">
        <v>4</v>
      </c>
      <c r="C1210" s="11">
        <v>5</v>
      </c>
      <c r="D1210" t="s">
        <v>302</v>
      </c>
      <c r="E1210" s="21" t="s">
        <v>290</v>
      </c>
      <c r="F1210" s="11">
        <v>4.5</v>
      </c>
      <c r="G1210" s="12">
        <v>4.3339999999999996</v>
      </c>
      <c r="H1210" s="11">
        <v>8.3000000000000004E-2</v>
      </c>
      <c r="I1210" t="s">
        <v>290</v>
      </c>
      <c r="J1210" s="11">
        <v>5</v>
      </c>
      <c r="K1210" s="21" t="s">
        <v>290</v>
      </c>
      <c r="L1210" s="11" t="s">
        <v>302</v>
      </c>
      <c r="M1210" t="s">
        <v>290</v>
      </c>
      <c r="N1210" s="159" t="s">
        <v>290</v>
      </c>
      <c r="P1210" s="18" t="s">
        <v>290</v>
      </c>
      <c r="Q1210" s="18" t="s">
        <v>290</v>
      </c>
      <c r="S1210" t="s">
        <v>290</v>
      </c>
      <c r="T1210" t="s">
        <v>290</v>
      </c>
      <c r="V1210" t="s">
        <v>290</v>
      </c>
      <c r="X1210" s="156" t="s">
        <v>1241</v>
      </c>
      <c r="Y1210" s="11">
        <v>4</v>
      </c>
      <c r="Z1210" s="11">
        <v>5</v>
      </c>
      <c r="AA1210" t="s">
        <v>302</v>
      </c>
      <c r="AB1210" s="21" t="s">
        <v>290</v>
      </c>
      <c r="AC1210" s="11">
        <v>4.5</v>
      </c>
      <c r="AD1210" s="12">
        <v>4.3339999999999996</v>
      </c>
      <c r="AE1210" s="11">
        <v>8.3000000000000004E-2</v>
      </c>
      <c r="AF1210" t="s">
        <v>290</v>
      </c>
      <c r="AG1210" s="11">
        <v>5</v>
      </c>
      <c r="AH1210" s="21" t="s">
        <v>290</v>
      </c>
      <c r="AI1210" s="11" t="s">
        <v>302</v>
      </c>
      <c r="AJ1210" t="s">
        <v>290</v>
      </c>
      <c r="AK1210" s="159" t="s">
        <v>290</v>
      </c>
      <c r="CC1210" s="4"/>
      <c r="CD1210" s="51"/>
      <c r="CE1210" s="51"/>
      <c r="CF1210" s="51"/>
      <c r="CG1210" s="51"/>
      <c r="CH1210" s="51"/>
      <c r="CI1210" s="51"/>
      <c r="CJ1210" s="51"/>
      <c r="CK1210" s="51"/>
      <c r="CO1210" t="s">
        <v>5028</v>
      </c>
      <c r="CP1210">
        <v>18.5</v>
      </c>
    </row>
    <row r="1211" spans="1:94" x14ac:dyDescent="0.35">
      <c r="A1211" s="156" t="s">
        <v>1242</v>
      </c>
      <c r="B1211" s="11">
        <v>4</v>
      </c>
      <c r="C1211" s="11">
        <v>10</v>
      </c>
      <c r="D1211" t="s">
        <v>302</v>
      </c>
      <c r="E1211" s="21" t="s">
        <v>290</v>
      </c>
      <c r="F1211" s="11">
        <v>4.5</v>
      </c>
      <c r="G1211" s="12">
        <v>4.26</v>
      </c>
      <c r="H1211" s="11">
        <v>0.12</v>
      </c>
      <c r="I1211" t="s">
        <v>290</v>
      </c>
      <c r="J1211" s="11">
        <v>10</v>
      </c>
      <c r="K1211" s="21" t="s">
        <v>290</v>
      </c>
      <c r="L1211" s="11" t="s">
        <v>302</v>
      </c>
      <c r="M1211" t="s">
        <v>290</v>
      </c>
      <c r="N1211" s="159" t="s">
        <v>290</v>
      </c>
      <c r="P1211" s="18" t="s">
        <v>290</v>
      </c>
      <c r="Q1211" s="18" t="s">
        <v>290</v>
      </c>
      <c r="S1211" t="s">
        <v>290</v>
      </c>
      <c r="T1211" t="s">
        <v>290</v>
      </c>
      <c r="V1211" t="s">
        <v>290</v>
      </c>
      <c r="X1211" s="156" t="s">
        <v>1242</v>
      </c>
      <c r="Y1211" s="11">
        <v>4</v>
      </c>
      <c r="Z1211" s="11">
        <v>10</v>
      </c>
      <c r="AA1211" t="s">
        <v>302</v>
      </c>
      <c r="AB1211" s="21" t="s">
        <v>290</v>
      </c>
      <c r="AC1211" s="11">
        <v>4.5</v>
      </c>
      <c r="AD1211" s="12">
        <v>4.26</v>
      </c>
      <c r="AE1211" s="11">
        <v>0.12</v>
      </c>
      <c r="AF1211" t="s">
        <v>290</v>
      </c>
      <c r="AG1211" s="11">
        <v>10</v>
      </c>
      <c r="AH1211" s="21" t="s">
        <v>290</v>
      </c>
      <c r="AI1211" s="11" t="s">
        <v>302</v>
      </c>
      <c r="AJ1211" t="s">
        <v>290</v>
      </c>
      <c r="AK1211" s="159" t="s">
        <v>290</v>
      </c>
      <c r="CO1211" t="s">
        <v>5029</v>
      </c>
      <c r="CP1211">
        <v>18.5</v>
      </c>
    </row>
    <row r="1212" spans="1:94" x14ac:dyDescent="0.35">
      <c r="A1212" s="158" t="s">
        <v>1243</v>
      </c>
      <c r="B1212" s="11">
        <v>4</v>
      </c>
      <c r="C1212">
        <v>40</v>
      </c>
      <c r="D1212" t="s">
        <v>302</v>
      </c>
      <c r="E1212" s="21" t="s">
        <v>290</v>
      </c>
      <c r="F1212" s="11">
        <v>4.5</v>
      </c>
      <c r="G1212" s="12">
        <v>4.0259999999999998</v>
      </c>
      <c r="H1212" s="11">
        <v>0.23699999999999999</v>
      </c>
      <c r="I1212" t="s">
        <v>290</v>
      </c>
      <c r="J1212">
        <v>40</v>
      </c>
      <c r="K1212" s="21" t="s">
        <v>290</v>
      </c>
      <c r="L1212" s="1" t="s">
        <v>302</v>
      </c>
      <c r="M1212" t="s">
        <v>290</v>
      </c>
      <c r="N1212" s="159" t="s">
        <v>290</v>
      </c>
      <c r="P1212" s="18" t="s">
        <v>290</v>
      </c>
      <c r="Q1212" s="18" t="s">
        <v>290</v>
      </c>
      <c r="S1212" t="s">
        <v>290</v>
      </c>
      <c r="T1212" t="s">
        <v>290</v>
      </c>
      <c r="V1212" t="s">
        <v>290</v>
      </c>
      <c r="X1212" s="158" t="s">
        <v>1243</v>
      </c>
      <c r="Y1212" s="11">
        <v>4</v>
      </c>
      <c r="Z1212">
        <v>40</v>
      </c>
      <c r="AA1212" t="s">
        <v>302</v>
      </c>
      <c r="AB1212" s="21" t="s">
        <v>290</v>
      </c>
      <c r="AC1212" s="11">
        <v>4.5</v>
      </c>
      <c r="AD1212" s="12">
        <v>4.0259999999999998</v>
      </c>
      <c r="AE1212" s="11">
        <v>0.23699999999999999</v>
      </c>
      <c r="AF1212" t="s">
        <v>290</v>
      </c>
      <c r="AG1212">
        <v>40</v>
      </c>
      <c r="AH1212" s="21" t="s">
        <v>290</v>
      </c>
      <c r="AI1212" s="1" t="s">
        <v>302</v>
      </c>
      <c r="AJ1212" t="s">
        <v>290</v>
      </c>
      <c r="AK1212" s="159" t="s">
        <v>290</v>
      </c>
      <c r="CO1212" t="s">
        <v>5030</v>
      </c>
      <c r="CP1212">
        <v>18.5</v>
      </c>
    </row>
    <row r="1213" spans="1:94" x14ac:dyDescent="0.35">
      <c r="A1213" s="158" t="s">
        <v>6815</v>
      </c>
      <c r="B1213" s="11">
        <v>4</v>
      </c>
      <c r="C1213" t="s">
        <v>6422</v>
      </c>
      <c r="D1213" t="s">
        <v>302</v>
      </c>
      <c r="E1213" s="21" t="s">
        <v>290</v>
      </c>
      <c r="F1213" s="11">
        <v>4.5</v>
      </c>
      <c r="G1213" s="12">
        <v>4.0259999999999998</v>
      </c>
      <c r="H1213" s="11">
        <v>0.23699999999999999</v>
      </c>
      <c r="I1213" t="s">
        <v>6422</v>
      </c>
      <c r="J1213">
        <v>1</v>
      </c>
      <c r="K1213" s="21" t="s">
        <v>290</v>
      </c>
      <c r="L1213" s="1" t="s">
        <v>302</v>
      </c>
      <c r="M1213" t="s">
        <v>290</v>
      </c>
      <c r="N1213" s="159" t="s">
        <v>290</v>
      </c>
      <c r="P1213" s="18" t="s">
        <v>290</v>
      </c>
      <c r="Q1213" s="18" t="s">
        <v>290</v>
      </c>
      <c r="S1213" t="s">
        <v>290</v>
      </c>
      <c r="T1213" t="s">
        <v>290</v>
      </c>
      <c r="V1213" t="s">
        <v>290</v>
      </c>
      <c r="X1213" s="158" t="s">
        <v>6815</v>
      </c>
      <c r="Y1213" s="11">
        <v>4</v>
      </c>
      <c r="Z1213" t="s">
        <v>6422</v>
      </c>
      <c r="AA1213" t="s">
        <v>302</v>
      </c>
      <c r="AB1213" s="21" t="s">
        <v>290</v>
      </c>
      <c r="AC1213" s="11">
        <v>4.5</v>
      </c>
      <c r="AD1213" s="12">
        <v>4.0259999999999998</v>
      </c>
      <c r="AE1213" s="11">
        <v>0.23699999999999999</v>
      </c>
      <c r="AF1213" t="s">
        <v>6422</v>
      </c>
      <c r="AG1213">
        <v>1</v>
      </c>
      <c r="AH1213" s="21" t="s">
        <v>290</v>
      </c>
      <c r="AI1213" s="1" t="s">
        <v>302</v>
      </c>
      <c r="AJ1213" t="s">
        <v>290</v>
      </c>
      <c r="AK1213" s="159" t="s">
        <v>290</v>
      </c>
      <c r="CO1213" t="s">
        <v>5031</v>
      </c>
      <c r="CP1213">
        <v>18.5</v>
      </c>
    </row>
    <row r="1214" spans="1:94" x14ac:dyDescent="0.35">
      <c r="A1214" s="158" t="s">
        <v>1244</v>
      </c>
      <c r="B1214" s="11">
        <v>4</v>
      </c>
      <c r="C1214">
        <v>60</v>
      </c>
      <c r="D1214" t="s">
        <v>302</v>
      </c>
      <c r="E1214" s="21" t="s">
        <v>290</v>
      </c>
      <c r="F1214" s="11">
        <v>4.5</v>
      </c>
      <c r="G1214" s="12">
        <v>3.9379999999999997</v>
      </c>
      <c r="H1214" s="11">
        <v>0.28100000000000003</v>
      </c>
      <c r="I1214" t="s">
        <v>290</v>
      </c>
      <c r="J1214">
        <v>60</v>
      </c>
      <c r="K1214" s="21" t="s">
        <v>290</v>
      </c>
      <c r="L1214" s="1" t="s">
        <v>302</v>
      </c>
      <c r="M1214" t="s">
        <v>290</v>
      </c>
      <c r="N1214" s="159" t="s">
        <v>290</v>
      </c>
      <c r="P1214" s="18" t="s">
        <v>290</v>
      </c>
      <c r="Q1214" s="18" t="s">
        <v>290</v>
      </c>
      <c r="S1214" t="s">
        <v>290</v>
      </c>
      <c r="T1214" t="s">
        <v>290</v>
      </c>
      <c r="V1214" t="s">
        <v>290</v>
      </c>
      <c r="X1214" s="158" t="s">
        <v>1244</v>
      </c>
      <c r="Y1214" s="11">
        <v>4</v>
      </c>
      <c r="Z1214">
        <v>60</v>
      </c>
      <c r="AA1214" t="s">
        <v>302</v>
      </c>
      <c r="AB1214" s="21" t="s">
        <v>290</v>
      </c>
      <c r="AC1214" s="11">
        <v>4.5</v>
      </c>
      <c r="AD1214" s="12">
        <v>3.9379999999999997</v>
      </c>
      <c r="AE1214" s="11">
        <v>0.28100000000000003</v>
      </c>
      <c r="AF1214" t="s">
        <v>290</v>
      </c>
      <c r="AG1214">
        <v>60</v>
      </c>
      <c r="AH1214" s="21" t="s">
        <v>290</v>
      </c>
      <c r="AI1214" s="1" t="s">
        <v>302</v>
      </c>
      <c r="AJ1214" t="s">
        <v>290</v>
      </c>
      <c r="AK1214" s="159" t="s">
        <v>290</v>
      </c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51"/>
      <c r="CO1214" t="s">
        <v>5032</v>
      </c>
      <c r="CP1214">
        <v>18.5</v>
      </c>
    </row>
    <row r="1215" spans="1:94" x14ac:dyDescent="0.35">
      <c r="A1215" s="158" t="s">
        <v>1245</v>
      </c>
      <c r="B1215" s="11">
        <v>4</v>
      </c>
      <c r="C1215">
        <v>80</v>
      </c>
      <c r="D1215" t="s">
        <v>302</v>
      </c>
      <c r="E1215" s="21" t="s">
        <v>290</v>
      </c>
      <c r="F1215" s="11">
        <v>4.5</v>
      </c>
      <c r="G1215" s="12">
        <v>3.8260000000000001</v>
      </c>
      <c r="H1215" s="11">
        <v>0.33700000000000002</v>
      </c>
      <c r="I1215" t="s">
        <v>290</v>
      </c>
      <c r="J1215">
        <v>80</v>
      </c>
      <c r="K1215" s="21" t="s">
        <v>290</v>
      </c>
      <c r="L1215" s="1" t="s">
        <v>302</v>
      </c>
      <c r="M1215" t="s">
        <v>290</v>
      </c>
      <c r="N1215" s="159" t="s">
        <v>290</v>
      </c>
      <c r="P1215" s="18" t="s">
        <v>290</v>
      </c>
      <c r="Q1215" s="18" t="s">
        <v>290</v>
      </c>
      <c r="S1215" t="s">
        <v>290</v>
      </c>
      <c r="T1215" t="s">
        <v>290</v>
      </c>
      <c r="V1215" t="s">
        <v>290</v>
      </c>
      <c r="X1215" s="158" t="s">
        <v>1245</v>
      </c>
      <c r="Y1215" s="11">
        <v>4</v>
      </c>
      <c r="Z1215">
        <v>80</v>
      </c>
      <c r="AA1215" t="s">
        <v>302</v>
      </c>
      <c r="AB1215" s="21" t="s">
        <v>290</v>
      </c>
      <c r="AC1215" s="11">
        <v>4.5</v>
      </c>
      <c r="AD1215" s="12">
        <v>3.8260000000000001</v>
      </c>
      <c r="AE1215" s="11">
        <v>0.33700000000000002</v>
      </c>
      <c r="AF1215" t="s">
        <v>290</v>
      </c>
      <c r="AG1215">
        <v>80</v>
      </c>
      <c r="AH1215" s="21" t="s">
        <v>290</v>
      </c>
      <c r="AI1215" s="1" t="s">
        <v>302</v>
      </c>
      <c r="AJ1215" t="s">
        <v>290</v>
      </c>
      <c r="AK1215" s="159" t="s">
        <v>290</v>
      </c>
      <c r="CC1215" s="4"/>
      <c r="CD1215" s="51"/>
      <c r="CE1215" s="51"/>
      <c r="CF1215" s="51"/>
      <c r="CG1215" s="51"/>
      <c r="CH1215" s="51"/>
      <c r="CI1215" s="51"/>
      <c r="CJ1215" s="51"/>
      <c r="CK1215" s="51"/>
      <c r="CO1215" t="s">
        <v>5033</v>
      </c>
      <c r="CP1215">
        <v>18.5</v>
      </c>
    </row>
    <row r="1216" spans="1:94" x14ac:dyDescent="0.35">
      <c r="A1216" s="158" t="s">
        <v>1246</v>
      </c>
      <c r="B1216" s="11">
        <v>4</v>
      </c>
      <c r="C1216">
        <v>120</v>
      </c>
      <c r="D1216" t="s">
        <v>302</v>
      </c>
      <c r="E1216" s="21" t="s">
        <v>290</v>
      </c>
      <c r="F1216" s="11">
        <v>4.5</v>
      </c>
      <c r="G1216" s="12">
        <v>3.6259999999999999</v>
      </c>
      <c r="H1216" s="11">
        <v>0.437</v>
      </c>
      <c r="I1216" t="s">
        <v>290</v>
      </c>
      <c r="J1216">
        <v>120</v>
      </c>
      <c r="K1216" s="21" t="s">
        <v>290</v>
      </c>
      <c r="L1216" s="1" t="s">
        <v>302</v>
      </c>
      <c r="M1216" t="s">
        <v>290</v>
      </c>
      <c r="N1216" s="159" t="s">
        <v>290</v>
      </c>
      <c r="P1216" s="18" t="s">
        <v>290</v>
      </c>
      <c r="Q1216" s="18" t="s">
        <v>290</v>
      </c>
      <c r="S1216" t="s">
        <v>290</v>
      </c>
      <c r="T1216" t="s">
        <v>290</v>
      </c>
      <c r="V1216" t="s">
        <v>290</v>
      </c>
      <c r="X1216" s="158" t="s">
        <v>1246</v>
      </c>
      <c r="Y1216" s="11">
        <v>4</v>
      </c>
      <c r="Z1216">
        <v>120</v>
      </c>
      <c r="AA1216" t="s">
        <v>302</v>
      </c>
      <c r="AB1216" s="21" t="s">
        <v>290</v>
      </c>
      <c r="AC1216" s="11">
        <v>4.5</v>
      </c>
      <c r="AD1216" s="12">
        <v>3.6259999999999999</v>
      </c>
      <c r="AE1216" s="11">
        <v>0.437</v>
      </c>
      <c r="AF1216" t="s">
        <v>290</v>
      </c>
      <c r="AG1216">
        <v>120</v>
      </c>
      <c r="AH1216" s="21" t="s">
        <v>290</v>
      </c>
      <c r="AI1216" s="1" t="s">
        <v>302</v>
      </c>
      <c r="AJ1216" t="s">
        <v>290</v>
      </c>
      <c r="AK1216" s="159" t="s">
        <v>290</v>
      </c>
      <c r="CO1216" t="s">
        <v>5034</v>
      </c>
      <c r="CP1216">
        <v>18.5</v>
      </c>
    </row>
    <row r="1217" spans="1:122" x14ac:dyDescent="0.35">
      <c r="A1217" s="158" t="s">
        <v>1247</v>
      </c>
      <c r="B1217" s="11">
        <v>4</v>
      </c>
      <c r="C1217" s="11">
        <v>160</v>
      </c>
      <c r="D1217" t="s">
        <v>302</v>
      </c>
      <c r="E1217" s="21" t="s">
        <v>290</v>
      </c>
      <c r="F1217" s="11">
        <v>4.5</v>
      </c>
      <c r="G1217" s="12">
        <v>3.4379999999999997</v>
      </c>
      <c r="H1217" s="11">
        <v>0.53100000000000003</v>
      </c>
      <c r="I1217" t="s">
        <v>290</v>
      </c>
      <c r="J1217" s="11">
        <v>160</v>
      </c>
      <c r="K1217" s="21" t="s">
        <v>290</v>
      </c>
      <c r="L1217" s="1" t="s">
        <v>302</v>
      </c>
      <c r="M1217" t="s">
        <v>290</v>
      </c>
      <c r="N1217" s="159" t="s">
        <v>290</v>
      </c>
      <c r="P1217" s="18" t="s">
        <v>290</v>
      </c>
      <c r="Q1217" s="18" t="s">
        <v>290</v>
      </c>
      <c r="S1217" t="s">
        <v>290</v>
      </c>
      <c r="T1217" t="s">
        <v>290</v>
      </c>
      <c r="V1217" t="s">
        <v>290</v>
      </c>
      <c r="X1217" s="158" t="s">
        <v>1247</v>
      </c>
      <c r="Y1217" s="11">
        <v>4</v>
      </c>
      <c r="Z1217" s="11">
        <v>160</v>
      </c>
      <c r="AA1217" t="s">
        <v>302</v>
      </c>
      <c r="AB1217" s="21" t="s">
        <v>290</v>
      </c>
      <c r="AC1217" s="11">
        <v>4.5</v>
      </c>
      <c r="AD1217" s="12">
        <v>3.4379999999999997</v>
      </c>
      <c r="AE1217" s="11">
        <v>0.53100000000000003</v>
      </c>
      <c r="AF1217" t="s">
        <v>290</v>
      </c>
      <c r="AG1217" s="11">
        <v>160</v>
      </c>
      <c r="AH1217" s="21" t="s">
        <v>290</v>
      </c>
      <c r="AI1217" s="1" t="s">
        <v>302</v>
      </c>
      <c r="AJ1217" t="s">
        <v>290</v>
      </c>
      <c r="AK1217" s="159" t="s">
        <v>290</v>
      </c>
      <c r="CO1217" t="s">
        <v>5035</v>
      </c>
      <c r="CP1217">
        <v>18.5</v>
      </c>
    </row>
    <row r="1218" spans="1:122" x14ac:dyDescent="0.35">
      <c r="A1218" s="158" t="s">
        <v>1248</v>
      </c>
      <c r="B1218" s="11">
        <v>4</v>
      </c>
      <c r="C1218" s="11" t="s">
        <v>272</v>
      </c>
      <c r="D1218" t="s">
        <v>302</v>
      </c>
      <c r="E1218" s="21" t="s">
        <v>290</v>
      </c>
      <c r="F1218" s="11">
        <v>4.5</v>
      </c>
      <c r="G1218" s="12">
        <v>3.8260000000000001</v>
      </c>
      <c r="H1218" s="11">
        <v>0.33700000000000002</v>
      </c>
      <c r="I1218" t="s">
        <v>272</v>
      </c>
      <c r="J1218" s="11">
        <v>2</v>
      </c>
      <c r="K1218" s="21" t="s">
        <v>290</v>
      </c>
      <c r="L1218" s="1" t="s">
        <v>302</v>
      </c>
      <c r="M1218" t="s">
        <v>290</v>
      </c>
      <c r="N1218" s="159" t="s">
        <v>290</v>
      </c>
      <c r="P1218" s="18" t="s">
        <v>290</v>
      </c>
      <c r="Q1218" s="18" t="s">
        <v>290</v>
      </c>
      <c r="S1218" t="s">
        <v>290</v>
      </c>
      <c r="T1218" t="s">
        <v>290</v>
      </c>
      <c r="V1218" t="s">
        <v>290</v>
      </c>
      <c r="X1218" s="158" t="s">
        <v>1248</v>
      </c>
      <c r="Y1218" s="11">
        <v>4</v>
      </c>
      <c r="Z1218" s="11" t="s">
        <v>272</v>
      </c>
      <c r="AA1218" t="s">
        <v>302</v>
      </c>
      <c r="AB1218" s="21" t="s">
        <v>290</v>
      </c>
      <c r="AC1218" s="11">
        <v>4.5</v>
      </c>
      <c r="AD1218" s="12">
        <v>3.8260000000000001</v>
      </c>
      <c r="AE1218" s="11">
        <v>0.33700000000000002</v>
      </c>
      <c r="AF1218" t="s">
        <v>272</v>
      </c>
      <c r="AG1218" s="11">
        <v>2</v>
      </c>
      <c r="AH1218" s="21" t="s">
        <v>290</v>
      </c>
      <c r="AI1218" s="1" t="s">
        <v>302</v>
      </c>
      <c r="AJ1218" t="s">
        <v>290</v>
      </c>
      <c r="AK1218" s="159" t="s">
        <v>290</v>
      </c>
      <c r="CO1218" t="s">
        <v>5036</v>
      </c>
      <c r="CP1218">
        <v>18.5</v>
      </c>
    </row>
    <row r="1219" spans="1:122" x14ac:dyDescent="0.25">
      <c r="A1219" s="160" t="s">
        <v>1249</v>
      </c>
      <c r="B1219" s="2">
        <v>4</v>
      </c>
      <c r="C1219" s="4" t="s">
        <v>273</v>
      </c>
      <c r="D1219" s="4" t="s">
        <v>302</v>
      </c>
      <c r="E1219" s="23" t="s">
        <v>290</v>
      </c>
      <c r="F1219" s="2">
        <v>4.5</v>
      </c>
      <c r="G1219" s="3">
        <v>3.1520000000000001</v>
      </c>
      <c r="H1219" s="2">
        <v>0.67400000000000004</v>
      </c>
      <c r="I1219" s="2" t="s">
        <v>273</v>
      </c>
      <c r="J1219" s="4">
        <v>4</v>
      </c>
      <c r="K1219" s="23" t="s">
        <v>290</v>
      </c>
      <c r="L1219" s="6" t="s">
        <v>302</v>
      </c>
      <c r="M1219" s="4" t="s">
        <v>290</v>
      </c>
      <c r="N1219" s="161" t="s">
        <v>290</v>
      </c>
      <c r="P1219" s="18" t="s">
        <v>290</v>
      </c>
      <c r="Q1219" s="18" t="s">
        <v>290</v>
      </c>
      <c r="S1219" t="s">
        <v>290</v>
      </c>
      <c r="T1219" t="s">
        <v>290</v>
      </c>
      <c r="V1219" t="s">
        <v>290</v>
      </c>
      <c r="X1219" s="160" t="s">
        <v>1249</v>
      </c>
      <c r="Y1219" s="2">
        <v>4</v>
      </c>
      <c r="Z1219" s="4" t="s">
        <v>273</v>
      </c>
      <c r="AA1219" s="4" t="s">
        <v>302</v>
      </c>
      <c r="AB1219" s="23" t="s">
        <v>290</v>
      </c>
      <c r="AC1219" s="2">
        <v>4.5</v>
      </c>
      <c r="AD1219" s="3">
        <v>3.1520000000000001</v>
      </c>
      <c r="AE1219" s="2">
        <v>0.67400000000000004</v>
      </c>
      <c r="AF1219" s="2" t="s">
        <v>273</v>
      </c>
      <c r="AG1219" s="4">
        <v>4</v>
      </c>
      <c r="AH1219" s="23" t="s">
        <v>290</v>
      </c>
      <c r="AI1219" s="6" t="s">
        <v>302</v>
      </c>
      <c r="AJ1219" s="4" t="s">
        <v>290</v>
      </c>
      <c r="AK1219" s="161" t="s">
        <v>290</v>
      </c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51"/>
      <c r="CO1219" t="s">
        <v>5037</v>
      </c>
      <c r="CP1219">
        <v>18.5</v>
      </c>
    </row>
    <row r="1220" spans="1:122" x14ac:dyDescent="0.25">
      <c r="A1220" s="158" t="s">
        <v>6816</v>
      </c>
      <c r="B1220" s="11">
        <v>4.5</v>
      </c>
      <c r="C1220" t="s">
        <v>6422</v>
      </c>
      <c r="D1220" t="s">
        <v>302</v>
      </c>
      <c r="E1220" s="24" t="s">
        <v>290</v>
      </c>
      <c r="F1220" s="11">
        <v>5</v>
      </c>
      <c r="G1220" s="12">
        <v>4.5060000000000002</v>
      </c>
      <c r="H1220" s="11">
        <v>0.247</v>
      </c>
      <c r="I1220" s="11" t="s">
        <v>6422</v>
      </c>
      <c r="J1220" s="11">
        <v>1</v>
      </c>
      <c r="K1220" s="24"/>
      <c r="L1220" s="1" t="s">
        <v>302</v>
      </c>
      <c r="N1220" s="159"/>
      <c r="P1220" s="18" t="s">
        <v>290</v>
      </c>
      <c r="Q1220" s="18" t="s">
        <v>290</v>
      </c>
      <c r="S1220" t="s">
        <v>290</v>
      </c>
      <c r="T1220" t="s">
        <v>290</v>
      </c>
      <c r="V1220" t="s">
        <v>290</v>
      </c>
      <c r="X1220" s="158" t="s">
        <v>6816</v>
      </c>
      <c r="Y1220" s="11">
        <v>4.5</v>
      </c>
      <c r="Z1220" t="s">
        <v>6422</v>
      </c>
      <c r="AA1220" t="s">
        <v>302</v>
      </c>
      <c r="AB1220" s="24" t="s">
        <v>290</v>
      </c>
      <c r="AC1220" s="11">
        <v>5</v>
      </c>
      <c r="AD1220" s="12">
        <v>4.5060000000000002</v>
      </c>
      <c r="AE1220" s="11">
        <v>0.247</v>
      </c>
      <c r="AF1220" s="11" t="s">
        <v>6422</v>
      </c>
      <c r="AG1220" s="11">
        <v>1</v>
      </c>
      <c r="AH1220" s="24"/>
      <c r="AI1220" s="1" t="s">
        <v>302</v>
      </c>
      <c r="AK1220" s="159"/>
      <c r="CC1220" s="4"/>
      <c r="CD1220" s="51"/>
      <c r="CE1220" s="51"/>
      <c r="CF1220" s="51"/>
      <c r="CG1220" s="51"/>
      <c r="CH1220" s="51"/>
      <c r="CI1220" s="51"/>
      <c r="CJ1220" s="51"/>
      <c r="CK1220" s="51"/>
      <c r="CO1220" t="s">
        <v>5038</v>
      </c>
      <c r="CP1220">
        <v>18.5</v>
      </c>
    </row>
    <row r="1221" spans="1:122" x14ac:dyDescent="0.35">
      <c r="A1221" s="158" t="s">
        <v>1250</v>
      </c>
      <c r="B1221" s="11">
        <v>4.5</v>
      </c>
      <c r="C1221" s="11" t="s">
        <v>272</v>
      </c>
      <c r="D1221" t="s">
        <v>302</v>
      </c>
      <c r="E1221" s="21" t="s">
        <v>290</v>
      </c>
      <c r="F1221" s="11">
        <v>5</v>
      </c>
      <c r="G1221" s="12">
        <v>4.29</v>
      </c>
      <c r="H1221" s="11">
        <v>0.35499999999999998</v>
      </c>
      <c r="I1221" t="s">
        <v>272</v>
      </c>
      <c r="J1221" s="11">
        <v>2</v>
      </c>
      <c r="K1221" s="21" t="s">
        <v>290</v>
      </c>
      <c r="L1221" s="1" t="s">
        <v>302</v>
      </c>
      <c r="M1221" t="s">
        <v>290</v>
      </c>
      <c r="N1221" s="159" t="s">
        <v>290</v>
      </c>
      <c r="P1221" s="18" t="s">
        <v>290</v>
      </c>
      <c r="Q1221" s="18" t="s">
        <v>290</v>
      </c>
      <c r="S1221" t="s">
        <v>290</v>
      </c>
      <c r="T1221" t="s">
        <v>290</v>
      </c>
      <c r="V1221" t="s">
        <v>290</v>
      </c>
      <c r="X1221" s="158" t="s">
        <v>1250</v>
      </c>
      <c r="Y1221" s="11">
        <v>4.5</v>
      </c>
      <c r="Z1221" s="11" t="s">
        <v>272</v>
      </c>
      <c r="AA1221" t="s">
        <v>302</v>
      </c>
      <c r="AB1221" s="21" t="s">
        <v>290</v>
      </c>
      <c r="AC1221" s="11">
        <v>5</v>
      </c>
      <c r="AD1221" s="12">
        <v>4.29</v>
      </c>
      <c r="AE1221" s="11">
        <v>0.35499999999999998</v>
      </c>
      <c r="AF1221" t="s">
        <v>272</v>
      </c>
      <c r="AG1221" s="11">
        <v>2</v>
      </c>
      <c r="AH1221" s="21" t="s">
        <v>290</v>
      </c>
      <c r="AI1221" s="1" t="s">
        <v>302</v>
      </c>
      <c r="AJ1221" t="s">
        <v>290</v>
      </c>
      <c r="AK1221" s="159" t="s">
        <v>290</v>
      </c>
      <c r="CO1221" t="s">
        <v>251</v>
      </c>
    </row>
    <row r="1222" spans="1:122" x14ac:dyDescent="0.25">
      <c r="A1222" s="160" t="s">
        <v>1251</v>
      </c>
      <c r="B1222" s="2">
        <v>4.5</v>
      </c>
      <c r="C1222" s="4" t="s">
        <v>273</v>
      </c>
      <c r="D1222" s="4" t="s">
        <v>302</v>
      </c>
      <c r="E1222" s="23" t="s">
        <v>290</v>
      </c>
      <c r="F1222" s="2">
        <v>5</v>
      </c>
      <c r="G1222" s="3">
        <v>3.58</v>
      </c>
      <c r="H1222" s="2">
        <v>0.71</v>
      </c>
      <c r="I1222" s="2" t="s">
        <v>273</v>
      </c>
      <c r="J1222" s="4">
        <v>4</v>
      </c>
      <c r="K1222" s="23" t="s">
        <v>290</v>
      </c>
      <c r="L1222" s="6" t="s">
        <v>302</v>
      </c>
      <c r="M1222" s="4" t="s">
        <v>290</v>
      </c>
      <c r="N1222" s="161" t="s">
        <v>290</v>
      </c>
      <c r="P1222" s="18" t="s">
        <v>290</v>
      </c>
      <c r="Q1222" s="18" t="s">
        <v>290</v>
      </c>
      <c r="S1222" t="s">
        <v>290</v>
      </c>
      <c r="T1222" t="s">
        <v>290</v>
      </c>
      <c r="V1222" t="s">
        <v>290</v>
      </c>
      <c r="X1222" s="160" t="s">
        <v>1251</v>
      </c>
      <c r="Y1222" s="2">
        <v>4.5</v>
      </c>
      <c r="Z1222" s="4" t="s">
        <v>273</v>
      </c>
      <c r="AA1222" s="4" t="s">
        <v>302</v>
      </c>
      <c r="AB1222" s="23" t="s">
        <v>290</v>
      </c>
      <c r="AC1222" s="2">
        <v>5</v>
      </c>
      <c r="AD1222" s="3">
        <v>3.58</v>
      </c>
      <c r="AE1222" s="2">
        <v>0.71</v>
      </c>
      <c r="AF1222" s="2" t="s">
        <v>273</v>
      </c>
      <c r="AG1222" s="4">
        <v>4</v>
      </c>
      <c r="AH1222" s="23" t="s">
        <v>290</v>
      </c>
      <c r="AI1222" s="6" t="s">
        <v>302</v>
      </c>
      <c r="AJ1222" s="4" t="s">
        <v>290</v>
      </c>
      <c r="AK1222" s="161" t="s">
        <v>290</v>
      </c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51"/>
    </row>
    <row r="1223" spans="1:122" x14ac:dyDescent="0.35">
      <c r="A1223" s="156" t="s">
        <v>1252</v>
      </c>
      <c r="B1223" s="11">
        <v>5</v>
      </c>
      <c r="C1223" s="11">
        <v>5</v>
      </c>
      <c r="D1223" t="s">
        <v>302</v>
      </c>
      <c r="E1223" s="21" t="s">
        <v>290</v>
      </c>
      <c r="F1223" s="11">
        <v>5.5629999999999997</v>
      </c>
      <c r="G1223" s="12">
        <v>5.3449999999999998</v>
      </c>
      <c r="H1223" s="11">
        <v>0.109</v>
      </c>
      <c r="I1223" t="s">
        <v>290</v>
      </c>
      <c r="J1223" s="11">
        <v>5</v>
      </c>
      <c r="K1223" s="21" t="s">
        <v>290</v>
      </c>
      <c r="L1223" s="11" t="s">
        <v>302</v>
      </c>
      <c r="M1223" t="s">
        <v>290</v>
      </c>
      <c r="N1223" s="159" t="s">
        <v>290</v>
      </c>
      <c r="P1223" s="18" t="s">
        <v>290</v>
      </c>
      <c r="Q1223" s="18" t="s">
        <v>290</v>
      </c>
      <c r="S1223" t="s">
        <v>290</v>
      </c>
      <c r="T1223" t="s">
        <v>290</v>
      </c>
      <c r="V1223" t="s">
        <v>290</v>
      </c>
      <c r="X1223" s="156" t="s">
        <v>1252</v>
      </c>
      <c r="Y1223" s="11">
        <v>5</v>
      </c>
      <c r="Z1223" s="11">
        <v>5</v>
      </c>
      <c r="AA1223" t="s">
        <v>302</v>
      </c>
      <c r="AB1223" s="21" t="s">
        <v>290</v>
      </c>
      <c r="AC1223" s="11">
        <v>5.5629999999999997</v>
      </c>
      <c r="AD1223" s="12">
        <v>5.3449999999999998</v>
      </c>
      <c r="AE1223" s="11">
        <v>0.109</v>
      </c>
      <c r="AF1223" t="s">
        <v>290</v>
      </c>
      <c r="AG1223" s="11">
        <v>5</v>
      </c>
      <c r="AH1223" s="21" t="s">
        <v>290</v>
      </c>
      <c r="AI1223" s="11" t="s">
        <v>302</v>
      </c>
      <c r="AJ1223" t="s">
        <v>290</v>
      </c>
      <c r="AK1223" s="159" t="s">
        <v>290</v>
      </c>
      <c r="CC1223" s="4"/>
      <c r="CD1223" s="51"/>
      <c r="CE1223" s="51"/>
      <c r="CF1223" s="51"/>
      <c r="CG1223" s="51"/>
      <c r="CH1223" s="51"/>
      <c r="CI1223" s="51"/>
      <c r="CJ1223" s="51"/>
      <c r="CK1223" s="51"/>
    </row>
    <row r="1224" spans="1:122" x14ac:dyDescent="0.35">
      <c r="A1224" s="156" t="s">
        <v>1253</v>
      </c>
      <c r="B1224" s="11">
        <v>5</v>
      </c>
      <c r="C1224" s="11">
        <v>10</v>
      </c>
      <c r="D1224" t="s">
        <v>302</v>
      </c>
      <c r="E1224" s="21" t="s">
        <v>290</v>
      </c>
      <c r="F1224" s="11">
        <v>5.5629999999999997</v>
      </c>
      <c r="G1224" s="12">
        <v>5.2949999999999999</v>
      </c>
      <c r="H1224" s="11">
        <v>0.13400000000000001</v>
      </c>
      <c r="I1224" t="s">
        <v>290</v>
      </c>
      <c r="J1224" s="11">
        <v>10</v>
      </c>
      <c r="K1224" s="21" t="s">
        <v>290</v>
      </c>
      <c r="L1224" s="11" t="s">
        <v>302</v>
      </c>
      <c r="M1224" t="s">
        <v>290</v>
      </c>
      <c r="N1224" s="159" t="s">
        <v>290</v>
      </c>
      <c r="P1224" s="18" t="s">
        <v>290</v>
      </c>
      <c r="Q1224" s="18" t="s">
        <v>290</v>
      </c>
      <c r="S1224" t="s">
        <v>290</v>
      </c>
      <c r="T1224" t="s">
        <v>290</v>
      </c>
      <c r="V1224" t="s">
        <v>290</v>
      </c>
      <c r="X1224" s="156" t="s">
        <v>1253</v>
      </c>
      <c r="Y1224" s="11">
        <v>5</v>
      </c>
      <c r="Z1224" s="11">
        <v>10</v>
      </c>
      <c r="AA1224" t="s">
        <v>302</v>
      </c>
      <c r="AB1224" s="21" t="s">
        <v>290</v>
      </c>
      <c r="AC1224" s="11">
        <v>5.5629999999999997</v>
      </c>
      <c r="AD1224" s="12">
        <v>5.2949999999999999</v>
      </c>
      <c r="AE1224" s="11">
        <v>0.13400000000000001</v>
      </c>
      <c r="AF1224" t="s">
        <v>290</v>
      </c>
      <c r="AG1224" s="11">
        <v>10</v>
      </c>
      <c r="AH1224" s="21" t="s">
        <v>290</v>
      </c>
      <c r="AI1224" s="11" t="s">
        <v>302</v>
      </c>
      <c r="AJ1224" t="s">
        <v>290</v>
      </c>
      <c r="AK1224" s="159" t="s">
        <v>290</v>
      </c>
    </row>
    <row r="1225" spans="1:122" x14ac:dyDescent="0.35">
      <c r="A1225" s="158" t="s">
        <v>1254</v>
      </c>
      <c r="B1225" s="11">
        <v>5</v>
      </c>
      <c r="C1225" s="11">
        <v>20</v>
      </c>
      <c r="D1225" t="s">
        <v>302</v>
      </c>
      <c r="E1225" s="21" t="s">
        <v>290</v>
      </c>
      <c r="F1225" s="11">
        <v>5.5629999999999997</v>
      </c>
      <c r="G1225" s="12">
        <v>5.157</v>
      </c>
      <c r="H1225" s="11">
        <v>0.20300000000000001</v>
      </c>
      <c r="I1225" t="s">
        <v>290</v>
      </c>
      <c r="J1225" s="11">
        <v>20</v>
      </c>
      <c r="K1225" s="21" t="s">
        <v>290</v>
      </c>
      <c r="L1225" s="1" t="s">
        <v>302</v>
      </c>
      <c r="M1225" t="s">
        <v>290</v>
      </c>
      <c r="N1225" s="159" t="s">
        <v>290</v>
      </c>
      <c r="P1225" s="18" t="s">
        <v>290</v>
      </c>
      <c r="Q1225" s="18" t="s">
        <v>290</v>
      </c>
      <c r="S1225" t="s">
        <v>290</v>
      </c>
      <c r="T1225" t="s">
        <v>290</v>
      </c>
      <c r="V1225" t="s">
        <v>290</v>
      </c>
      <c r="X1225" s="158" t="s">
        <v>1254</v>
      </c>
      <c r="Y1225" s="11">
        <v>5</v>
      </c>
      <c r="Z1225" s="11">
        <v>20</v>
      </c>
      <c r="AA1225" t="s">
        <v>302</v>
      </c>
      <c r="AB1225" s="21" t="s">
        <v>290</v>
      </c>
      <c r="AC1225" s="11">
        <v>5.5629999999999997</v>
      </c>
      <c r="AD1225" s="12">
        <v>5.157</v>
      </c>
      <c r="AE1225" s="11">
        <v>0.20300000000000001</v>
      </c>
      <c r="AF1225" t="s">
        <v>290</v>
      </c>
      <c r="AG1225" s="11">
        <v>20</v>
      </c>
      <c r="AH1225" s="21" t="s">
        <v>290</v>
      </c>
      <c r="AI1225" s="1" t="s">
        <v>302</v>
      </c>
      <c r="AJ1225" t="s">
        <v>290</v>
      </c>
      <c r="AK1225" s="159" t="s">
        <v>290</v>
      </c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51"/>
    </row>
    <row r="1226" spans="1:122" x14ac:dyDescent="0.35">
      <c r="A1226" s="158" t="s">
        <v>1255</v>
      </c>
      <c r="B1226" s="11">
        <v>5</v>
      </c>
      <c r="C1226">
        <v>40</v>
      </c>
      <c r="D1226" t="s">
        <v>302</v>
      </c>
      <c r="E1226" s="21" t="s">
        <v>290</v>
      </c>
      <c r="F1226" s="11">
        <v>5.5629999999999997</v>
      </c>
      <c r="G1226" s="12">
        <v>5.0469999999999997</v>
      </c>
      <c r="H1226" s="11">
        <v>0.25800000000000001</v>
      </c>
      <c r="I1226" t="s">
        <v>290</v>
      </c>
      <c r="J1226">
        <v>40</v>
      </c>
      <c r="K1226" s="21" t="s">
        <v>290</v>
      </c>
      <c r="L1226" s="1" t="s">
        <v>302</v>
      </c>
      <c r="M1226" t="s">
        <v>290</v>
      </c>
      <c r="N1226" s="159" t="s">
        <v>290</v>
      </c>
      <c r="P1226" s="18" t="s">
        <v>290</v>
      </c>
      <c r="Q1226" s="18" t="s">
        <v>290</v>
      </c>
      <c r="S1226" t="s">
        <v>290</v>
      </c>
      <c r="T1226" t="s">
        <v>290</v>
      </c>
      <c r="V1226" t="s">
        <v>290</v>
      </c>
      <c r="X1226" s="158" t="s">
        <v>1255</v>
      </c>
      <c r="Y1226" s="11">
        <v>5</v>
      </c>
      <c r="Z1226">
        <v>40</v>
      </c>
      <c r="AA1226" t="s">
        <v>302</v>
      </c>
      <c r="AB1226" s="21" t="s">
        <v>290</v>
      </c>
      <c r="AC1226" s="11">
        <v>5.5629999999999997</v>
      </c>
      <c r="AD1226" s="12">
        <v>5.0469999999999997</v>
      </c>
      <c r="AE1226" s="11">
        <v>0.25800000000000001</v>
      </c>
      <c r="AF1226" t="s">
        <v>290</v>
      </c>
      <c r="AG1226">
        <v>40</v>
      </c>
      <c r="AH1226" s="21" t="s">
        <v>290</v>
      </c>
      <c r="AI1226" s="1" t="s">
        <v>302</v>
      </c>
      <c r="AJ1226" t="s">
        <v>290</v>
      </c>
      <c r="AK1226" s="159" t="s">
        <v>290</v>
      </c>
      <c r="BJ1226" s="10"/>
      <c r="BK1226" s="10"/>
      <c r="BL1226" s="10"/>
      <c r="BM1226" s="10"/>
      <c r="BN1226" s="10"/>
      <c r="BO1226" s="10"/>
      <c r="BP1226" s="10"/>
      <c r="BQ1226" s="10"/>
      <c r="BR1226" s="10"/>
      <c r="BS1226" s="10"/>
      <c r="BT1226" s="10"/>
      <c r="BU1226" s="10"/>
      <c r="BV1226" s="10"/>
      <c r="BW1226" s="10"/>
      <c r="BX1226" s="10"/>
      <c r="BY1226" s="10"/>
      <c r="BZ1226" s="10"/>
      <c r="CA1226" s="10"/>
      <c r="CC1226" s="4"/>
      <c r="CD1226" s="51"/>
      <c r="CE1226" s="51"/>
      <c r="CF1226" s="51"/>
      <c r="CG1226" s="51"/>
      <c r="CH1226" s="51"/>
      <c r="CI1226" s="51"/>
      <c r="CJ1226" s="51"/>
      <c r="CK1226" s="51"/>
    </row>
    <row r="1227" spans="1:122" x14ac:dyDescent="0.35">
      <c r="A1227" s="158" t="s">
        <v>6817</v>
      </c>
      <c r="B1227" s="11">
        <v>5</v>
      </c>
      <c r="C1227" t="s">
        <v>6422</v>
      </c>
      <c r="D1227" t="s">
        <v>302</v>
      </c>
      <c r="E1227" s="21" t="s">
        <v>290</v>
      </c>
      <c r="F1227" s="11">
        <v>5.5629999999999997</v>
      </c>
      <c r="G1227" s="12">
        <v>5.0469999999999997</v>
      </c>
      <c r="H1227" s="11">
        <v>0.25800000000000001</v>
      </c>
      <c r="I1227" t="s">
        <v>6422</v>
      </c>
      <c r="J1227">
        <v>1</v>
      </c>
      <c r="K1227" s="21" t="s">
        <v>290</v>
      </c>
      <c r="L1227" s="1" t="s">
        <v>302</v>
      </c>
      <c r="M1227" t="s">
        <v>290</v>
      </c>
      <c r="N1227" s="159" t="s">
        <v>290</v>
      </c>
      <c r="P1227" s="18" t="s">
        <v>290</v>
      </c>
      <c r="Q1227" s="18" t="s">
        <v>290</v>
      </c>
      <c r="S1227" t="s">
        <v>290</v>
      </c>
      <c r="T1227" t="s">
        <v>290</v>
      </c>
      <c r="V1227" t="s">
        <v>290</v>
      </c>
      <c r="X1227" s="158" t="s">
        <v>6817</v>
      </c>
      <c r="Y1227" s="11">
        <v>5</v>
      </c>
      <c r="Z1227" t="s">
        <v>6422</v>
      </c>
      <c r="AA1227" t="s">
        <v>302</v>
      </c>
      <c r="AB1227" s="21" t="s">
        <v>290</v>
      </c>
      <c r="AC1227" s="11">
        <v>5.5629999999999997</v>
      </c>
      <c r="AD1227" s="12">
        <v>5.0469999999999997</v>
      </c>
      <c r="AE1227" s="11">
        <v>0.25800000000000001</v>
      </c>
      <c r="AF1227" t="s">
        <v>6422</v>
      </c>
      <c r="AG1227">
        <v>1</v>
      </c>
      <c r="AH1227" s="21" t="s">
        <v>290</v>
      </c>
      <c r="AI1227" s="1" t="s">
        <v>302</v>
      </c>
      <c r="AJ1227" t="s">
        <v>290</v>
      </c>
      <c r="AK1227" s="159" t="s">
        <v>290</v>
      </c>
      <c r="BJ1227" s="11"/>
      <c r="BK1227" s="11"/>
      <c r="BL1227" s="11"/>
      <c r="BM1227" s="11"/>
      <c r="BN1227" s="11"/>
      <c r="BO1227" s="11"/>
      <c r="BP1227" s="11"/>
      <c r="BQ1227" s="11"/>
      <c r="BR1227" s="11"/>
      <c r="BS1227" s="11"/>
      <c r="BT1227" s="11"/>
      <c r="BU1227" s="11"/>
      <c r="BV1227" s="11"/>
      <c r="BW1227" s="11"/>
      <c r="BX1227" s="11"/>
      <c r="BY1227" s="11"/>
      <c r="BZ1227" s="11"/>
      <c r="CA1227" s="14"/>
      <c r="CC1227" s="10"/>
      <c r="CD1227" s="10"/>
      <c r="CE1227" s="10"/>
      <c r="CF1227" s="10"/>
      <c r="CG1227" s="10"/>
      <c r="CH1227" s="10"/>
      <c r="CI1227" s="10"/>
      <c r="CJ1227" s="10"/>
      <c r="CK1227" s="10"/>
    </row>
    <row r="1228" spans="1:122" s="8" customFormat="1" x14ac:dyDescent="0.35">
      <c r="A1228" s="158" t="s">
        <v>1256</v>
      </c>
      <c r="B1228" s="11">
        <v>5</v>
      </c>
      <c r="C1228">
        <v>80</v>
      </c>
      <c r="D1228" t="s">
        <v>302</v>
      </c>
      <c r="E1228" s="21" t="s">
        <v>290</v>
      </c>
      <c r="F1228" s="11">
        <v>5.5629999999999997</v>
      </c>
      <c r="G1228" s="12">
        <v>4.8129999999999997</v>
      </c>
      <c r="H1228" s="11">
        <v>0.375</v>
      </c>
      <c r="I1228" t="s">
        <v>290</v>
      </c>
      <c r="J1228">
        <v>80</v>
      </c>
      <c r="K1228" s="21" t="s">
        <v>290</v>
      </c>
      <c r="L1228" s="1" t="s">
        <v>302</v>
      </c>
      <c r="M1228" t="s">
        <v>290</v>
      </c>
      <c r="N1228" s="159" t="s">
        <v>290</v>
      </c>
      <c r="O1228"/>
      <c r="P1228" s="18" t="s">
        <v>290</v>
      </c>
      <c r="Q1228" s="18" t="s">
        <v>290</v>
      </c>
      <c r="R1228" s="18"/>
      <c r="S1228" t="s">
        <v>290</v>
      </c>
      <c r="T1228" t="s">
        <v>290</v>
      </c>
      <c r="U1228"/>
      <c r="V1228" t="s">
        <v>290</v>
      </c>
      <c r="W1228"/>
      <c r="X1228" s="158" t="s">
        <v>1256</v>
      </c>
      <c r="Y1228" s="11">
        <v>5</v>
      </c>
      <c r="Z1228">
        <v>80</v>
      </c>
      <c r="AA1228" t="s">
        <v>302</v>
      </c>
      <c r="AB1228" s="21" t="s">
        <v>290</v>
      </c>
      <c r="AC1228" s="11">
        <v>5.5629999999999997</v>
      </c>
      <c r="AD1228" s="12">
        <v>4.8129999999999997</v>
      </c>
      <c r="AE1228" s="11">
        <v>0.375</v>
      </c>
      <c r="AF1228" t="s">
        <v>290</v>
      </c>
      <c r="AG1228">
        <v>80</v>
      </c>
      <c r="AH1228" s="21" t="s">
        <v>290</v>
      </c>
      <c r="AI1228" s="1" t="s">
        <v>302</v>
      </c>
      <c r="AJ1228" t="s">
        <v>290</v>
      </c>
      <c r="AK1228" s="159" t="s">
        <v>290</v>
      </c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 s="11"/>
      <c r="BK1228" s="11"/>
      <c r="BL1228" s="11"/>
      <c r="BM1228" s="11"/>
      <c r="BN1228" s="11"/>
      <c r="BO1228" s="11"/>
      <c r="BP1228" s="11"/>
      <c r="BQ1228" s="11"/>
      <c r="BR1228" s="11"/>
      <c r="BS1228" s="11"/>
      <c r="BT1228" s="11"/>
      <c r="BU1228" s="11"/>
      <c r="BV1228" s="11"/>
      <c r="BW1228" s="11"/>
      <c r="BX1228" s="11"/>
      <c r="BY1228" s="11"/>
      <c r="BZ1228" s="11"/>
      <c r="CA1228" s="14"/>
      <c r="CC1228" s="11"/>
      <c r="CD1228" s="14"/>
      <c r="CE1228" s="14"/>
      <c r="CF1228" s="14"/>
      <c r="CG1228" s="14"/>
      <c r="CH1228" s="14"/>
      <c r="CI1228" s="14"/>
      <c r="CJ1228" s="14"/>
      <c r="CK1228" s="14"/>
      <c r="CO1228"/>
      <c r="CP1228"/>
      <c r="DR1228" s="1"/>
    </row>
    <row r="1229" spans="1:122" s="11" customFormat="1" x14ac:dyDescent="0.35">
      <c r="A1229" s="158" t="s">
        <v>1257</v>
      </c>
      <c r="B1229" s="11">
        <v>5</v>
      </c>
      <c r="C1229">
        <v>120</v>
      </c>
      <c r="D1229" t="s">
        <v>302</v>
      </c>
      <c r="E1229" s="21" t="s">
        <v>290</v>
      </c>
      <c r="F1229" s="11">
        <v>5.5629999999999997</v>
      </c>
      <c r="G1229" s="12">
        <v>4.5629999999999997</v>
      </c>
      <c r="H1229" s="11">
        <v>0.5</v>
      </c>
      <c r="I1229" t="s">
        <v>290</v>
      </c>
      <c r="J1229">
        <v>120</v>
      </c>
      <c r="K1229" s="21" t="s">
        <v>290</v>
      </c>
      <c r="L1229" s="1" t="s">
        <v>302</v>
      </c>
      <c r="M1229" t="s">
        <v>290</v>
      </c>
      <c r="N1229" s="159" t="s">
        <v>290</v>
      </c>
      <c r="O1229"/>
      <c r="P1229" s="18" t="s">
        <v>290</v>
      </c>
      <c r="Q1229" s="18" t="s">
        <v>290</v>
      </c>
      <c r="R1229" s="18"/>
      <c r="S1229" t="s">
        <v>290</v>
      </c>
      <c r="T1229" t="s">
        <v>290</v>
      </c>
      <c r="U1229"/>
      <c r="V1229" t="s">
        <v>290</v>
      </c>
      <c r="W1229"/>
      <c r="X1229" s="158" t="s">
        <v>1257</v>
      </c>
      <c r="Y1229" s="11">
        <v>5</v>
      </c>
      <c r="Z1229">
        <v>120</v>
      </c>
      <c r="AA1229" t="s">
        <v>302</v>
      </c>
      <c r="AB1229" s="21" t="s">
        <v>290</v>
      </c>
      <c r="AC1229" s="11">
        <v>5.5629999999999997</v>
      </c>
      <c r="AD1229" s="12">
        <v>4.5629999999999997</v>
      </c>
      <c r="AE1229" s="11">
        <v>0.5</v>
      </c>
      <c r="AF1229" t="s">
        <v>290</v>
      </c>
      <c r="AG1229">
        <v>120</v>
      </c>
      <c r="AH1229" s="21" t="s">
        <v>290</v>
      </c>
      <c r="AI1229" s="1" t="s">
        <v>302</v>
      </c>
      <c r="AJ1229" t="s">
        <v>290</v>
      </c>
      <c r="AK1229" s="159" t="s">
        <v>290</v>
      </c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CA1229" s="14"/>
      <c r="CD1229" s="14"/>
      <c r="CE1229" s="14"/>
      <c r="CF1229" s="14"/>
      <c r="CG1229" s="14"/>
      <c r="CH1229" s="14"/>
      <c r="CI1229" s="14"/>
      <c r="CJ1229" s="14"/>
      <c r="CK1229" s="14"/>
      <c r="CO1229"/>
      <c r="CP1229"/>
      <c r="DR1229" s="1"/>
    </row>
    <row r="1230" spans="1:122" s="11" customFormat="1" x14ac:dyDescent="0.35">
      <c r="A1230" s="158" t="s">
        <v>1258</v>
      </c>
      <c r="B1230" s="11">
        <v>5</v>
      </c>
      <c r="C1230" s="11">
        <v>160</v>
      </c>
      <c r="D1230" t="s">
        <v>302</v>
      </c>
      <c r="E1230" s="21" t="s">
        <v>290</v>
      </c>
      <c r="F1230" s="11">
        <v>5.5629999999999997</v>
      </c>
      <c r="G1230" s="12">
        <v>4.3129999999999997</v>
      </c>
      <c r="H1230" s="11">
        <v>0.625</v>
      </c>
      <c r="I1230" t="s">
        <v>290</v>
      </c>
      <c r="J1230" s="11">
        <v>160</v>
      </c>
      <c r="K1230" s="21" t="s">
        <v>290</v>
      </c>
      <c r="L1230" s="1" t="s">
        <v>302</v>
      </c>
      <c r="M1230" t="s">
        <v>290</v>
      </c>
      <c r="N1230" s="159" t="s">
        <v>290</v>
      </c>
      <c r="O1230"/>
      <c r="P1230" s="18" t="s">
        <v>290</v>
      </c>
      <c r="Q1230" s="18" t="s">
        <v>290</v>
      </c>
      <c r="R1230" s="18"/>
      <c r="S1230" t="s">
        <v>290</v>
      </c>
      <c r="T1230" t="s">
        <v>290</v>
      </c>
      <c r="U1230"/>
      <c r="V1230" t="s">
        <v>290</v>
      </c>
      <c r="W1230"/>
      <c r="X1230" s="158" t="s">
        <v>1258</v>
      </c>
      <c r="Y1230" s="11">
        <v>5</v>
      </c>
      <c r="Z1230" s="11">
        <v>160</v>
      </c>
      <c r="AA1230" t="s">
        <v>302</v>
      </c>
      <c r="AB1230" s="21" t="s">
        <v>290</v>
      </c>
      <c r="AC1230" s="11">
        <v>5.5629999999999997</v>
      </c>
      <c r="AD1230" s="12">
        <v>4.3129999999999997</v>
      </c>
      <c r="AE1230" s="11">
        <v>0.625</v>
      </c>
      <c r="AF1230" t="s">
        <v>290</v>
      </c>
      <c r="AG1230" s="11">
        <v>160</v>
      </c>
      <c r="AH1230" s="21" t="s">
        <v>290</v>
      </c>
      <c r="AI1230" s="1" t="s">
        <v>302</v>
      </c>
      <c r="AJ1230" t="s">
        <v>290</v>
      </c>
      <c r="AK1230" s="159" t="s">
        <v>290</v>
      </c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 s="18"/>
      <c r="CD1230" s="14"/>
      <c r="CE1230" s="14"/>
      <c r="CF1230" s="14"/>
      <c r="CG1230" s="14"/>
      <c r="CH1230" s="14"/>
      <c r="CI1230" s="14"/>
      <c r="CJ1230" s="14"/>
      <c r="CK1230" s="14"/>
      <c r="CO1230"/>
      <c r="CP1230"/>
      <c r="DR1230" s="1"/>
    </row>
    <row r="1231" spans="1:122" s="11" customFormat="1" x14ac:dyDescent="0.35">
      <c r="A1231" s="158" t="s">
        <v>1259</v>
      </c>
      <c r="B1231" s="11">
        <v>5</v>
      </c>
      <c r="C1231" s="11" t="s">
        <v>272</v>
      </c>
      <c r="D1231" t="s">
        <v>302</v>
      </c>
      <c r="E1231" s="21" t="s">
        <v>290</v>
      </c>
      <c r="F1231" s="11">
        <v>5.5629999999999997</v>
      </c>
      <c r="G1231" s="12">
        <v>4.8129999999999997</v>
      </c>
      <c r="H1231" s="11">
        <v>0.375</v>
      </c>
      <c r="I1231" t="s">
        <v>272</v>
      </c>
      <c r="J1231" s="11">
        <v>2</v>
      </c>
      <c r="K1231" s="21" t="s">
        <v>290</v>
      </c>
      <c r="L1231" s="1" t="s">
        <v>302</v>
      </c>
      <c r="M1231" t="s">
        <v>290</v>
      </c>
      <c r="N1231" s="159" t="s">
        <v>290</v>
      </c>
      <c r="O1231"/>
      <c r="P1231" s="18" t="s">
        <v>290</v>
      </c>
      <c r="Q1231" s="18" t="s">
        <v>290</v>
      </c>
      <c r="R1231" s="18"/>
      <c r="S1231" t="s">
        <v>290</v>
      </c>
      <c r="T1231" t="s">
        <v>290</v>
      </c>
      <c r="U1231"/>
      <c r="V1231" t="s">
        <v>290</v>
      </c>
      <c r="W1231"/>
      <c r="X1231" s="158" t="s">
        <v>1259</v>
      </c>
      <c r="Y1231" s="11">
        <v>5</v>
      </c>
      <c r="Z1231" s="11" t="s">
        <v>272</v>
      </c>
      <c r="AA1231" t="s">
        <v>302</v>
      </c>
      <c r="AB1231" s="21" t="s">
        <v>290</v>
      </c>
      <c r="AC1231" s="11">
        <v>5.5629999999999997</v>
      </c>
      <c r="AD1231" s="12">
        <v>4.8129999999999997</v>
      </c>
      <c r="AE1231" s="11">
        <v>0.375</v>
      </c>
      <c r="AF1231" t="s">
        <v>272</v>
      </c>
      <c r="AG1231" s="11">
        <v>2</v>
      </c>
      <c r="AH1231" s="21" t="s">
        <v>290</v>
      </c>
      <c r="AI1231" s="1" t="s">
        <v>302</v>
      </c>
      <c r="AJ1231" t="s">
        <v>290</v>
      </c>
      <c r="AK1231" s="159" t="s">
        <v>290</v>
      </c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51"/>
      <c r="CC1231"/>
      <c r="CD1231" s="18"/>
      <c r="CE1231" s="18"/>
      <c r="CF1231" s="18"/>
      <c r="CG1231" s="18"/>
      <c r="CH1231" s="18"/>
      <c r="CI1231" s="18"/>
      <c r="CJ1231" s="18"/>
      <c r="CK1231" s="18"/>
      <c r="CO1231"/>
      <c r="CP1231"/>
      <c r="DR1231" s="1"/>
    </row>
    <row r="1232" spans="1:122" x14ac:dyDescent="0.25">
      <c r="A1232" s="160" t="s">
        <v>1260</v>
      </c>
      <c r="B1232" s="2">
        <v>5</v>
      </c>
      <c r="C1232" s="4" t="s">
        <v>273</v>
      </c>
      <c r="D1232" s="4" t="s">
        <v>302</v>
      </c>
      <c r="E1232" s="23" t="s">
        <v>290</v>
      </c>
      <c r="F1232" s="2">
        <v>5.5629999999999997</v>
      </c>
      <c r="G1232" s="3">
        <v>4.0629999999999997</v>
      </c>
      <c r="H1232" s="2">
        <v>0.75</v>
      </c>
      <c r="I1232" s="2" t="s">
        <v>273</v>
      </c>
      <c r="J1232" s="4">
        <v>4</v>
      </c>
      <c r="K1232" s="23" t="s">
        <v>290</v>
      </c>
      <c r="L1232" s="6" t="s">
        <v>302</v>
      </c>
      <c r="M1232" s="4" t="s">
        <v>290</v>
      </c>
      <c r="N1232" s="161" t="s">
        <v>290</v>
      </c>
      <c r="P1232" s="18" t="s">
        <v>290</v>
      </c>
      <c r="Q1232" s="18" t="s">
        <v>290</v>
      </c>
      <c r="S1232" t="s">
        <v>290</v>
      </c>
      <c r="T1232" t="s">
        <v>290</v>
      </c>
      <c r="V1232" t="s">
        <v>290</v>
      </c>
      <c r="X1232" s="160" t="s">
        <v>1260</v>
      </c>
      <c r="Y1232" s="2">
        <v>5</v>
      </c>
      <c r="Z1232" s="4" t="s">
        <v>273</v>
      </c>
      <c r="AA1232" s="4" t="s">
        <v>302</v>
      </c>
      <c r="AB1232" s="23" t="s">
        <v>290</v>
      </c>
      <c r="AC1232" s="2">
        <v>5.5629999999999997</v>
      </c>
      <c r="AD1232" s="3">
        <v>4.0629999999999997</v>
      </c>
      <c r="AE1232" s="2">
        <v>0.75</v>
      </c>
      <c r="AF1232" s="2" t="s">
        <v>273</v>
      </c>
      <c r="AG1232" s="4">
        <v>4</v>
      </c>
      <c r="AH1232" s="23" t="s">
        <v>290</v>
      </c>
      <c r="AI1232" s="6" t="s">
        <v>302</v>
      </c>
      <c r="AJ1232" s="4" t="s">
        <v>290</v>
      </c>
      <c r="AK1232" s="161" t="s">
        <v>290</v>
      </c>
      <c r="CC1232" s="4"/>
      <c r="CD1232" s="51"/>
      <c r="CE1232" s="51"/>
      <c r="CF1232" s="51"/>
      <c r="CG1232" s="51"/>
      <c r="CH1232" s="51"/>
      <c r="CI1232" s="51"/>
      <c r="CJ1232" s="51"/>
      <c r="CK1232" s="51"/>
    </row>
    <row r="1233" spans="1:89" x14ac:dyDescent="0.35">
      <c r="A1233" s="156" t="s">
        <v>1261</v>
      </c>
      <c r="B1233" s="11">
        <v>6.0000000000000009</v>
      </c>
      <c r="C1233" s="11">
        <v>5</v>
      </c>
      <c r="D1233" t="s">
        <v>302</v>
      </c>
      <c r="E1233" s="21" t="s">
        <v>290</v>
      </c>
      <c r="F1233" s="11">
        <v>6.6250000000000009</v>
      </c>
      <c r="G1233" s="12">
        <v>6.4070000000000009</v>
      </c>
      <c r="H1233" s="11">
        <v>0.109</v>
      </c>
      <c r="I1233" t="s">
        <v>290</v>
      </c>
      <c r="J1233" s="11">
        <v>5</v>
      </c>
      <c r="K1233" s="21" t="s">
        <v>290</v>
      </c>
      <c r="L1233" s="11" t="s">
        <v>302</v>
      </c>
      <c r="M1233" t="s">
        <v>290</v>
      </c>
      <c r="N1233" s="159" t="s">
        <v>290</v>
      </c>
      <c r="P1233" s="18" t="s">
        <v>290</v>
      </c>
      <c r="Q1233" s="18" t="s">
        <v>290</v>
      </c>
      <c r="S1233" t="s">
        <v>290</v>
      </c>
      <c r="T1233" t="s">
        <v>290</v>
      </c>
      <c r="V1233" t="s">
        <v>290</v>
      </c>
      <c r="X1233" s="156" t="s">
        <v>1261</v>
      </c>
      <c r="Y1233" s="11">
        <v>6.0000000000000009</v>
      </c>
      <c r="Z1233" s="11">
        <v>5</v>
      </c>
      <c r="AA1233" t="s">
        <v>302</v>
      </c>
      <c r="AB1233" s="21" t="s">
        <v>290</v>
      </c>
      <c r="AC1233" s="11">
        <v>6.6250000000000009</v>
      </c>
      <c r="AD1233" s="12">
        <v>6.4070000000000009</v>
      </c>
      <c r="AE1233" s="11">
        <v>0.109</v>
      </c>
      <c r="AF1233" t="s">
        <v>290</v>
      </c>
      <c r="AG1233" s="11">
        <v>5</v>
      </c>
      <c r="AH1233" s="21" t="s">
        <v>290</v>
      </c>
      <c r="AI1233" s="11" t="s">
        <v>302</v>
      </c>
      <c r="AJ1233" t="s">
        <v>290</v>
      </c>
      <c r="AK1233" s="159" t="s">
        <v>290</v>
      </c>
    </row>
    <row r="1234" spans="1:89" x14ac:dyDescent="0.35">
      <c r="A1234" s="156" t="s">
        <v>1262</v>
      </c>
      <c r="B1234" s="11">
        <v>6.0000000000000009</v>
      </c>
      <c r="C1234" s="11">
        <v>10</v>
      </c>
      <c r="D1234" t="s">
        <v>302</v>
      </c>
      <c r="E1234" s="21" t="s">
        <v>290</v>
      </c>
      <c r="F1234" s="11">
        <v>6.6250000000000009</v>
      </c>
      <c r="G1234" s="12">
        <v>6.3570000000000011</v>
      </c>
      <c r="H1234" s="11">
        <v>0.13400000000000001</v>
      </c>
      <c r="I1234" t="s">
        <v>290</v>
      </c>
      <c r="J1234" s="11">
        <v>10</v>
      </c>
      <c r="K1234" s="21" t="s">
        <v>290</v>
      </c>
      <c r="L1234" s="11" t="s">
        <v>302</v>
      </c>
      <c r="M1234" t="s">
        <v>290</v>
      </c>
      <c r="N1234" s="159" t="s">
        <v>290</v>
      </c>
      <c r="P1234" s="18" t="s">
        <v>290</v>
      </c>
      <c r="Q1234" s="18" t="s">
        <v>290</v>
      </c>
      <c r="S1234" t="s">
        <v>290</v>
      </c>
      <c r="T1234" t="s">
        <v>290</v>
      </c>
      <c r="V1234" t="s">
        <v>290</v>
      </c>
      <c r="X1234" s="156" t="s">
        <v>1262</v>
      </c>
      <c r="Y1234" s="11">
        <v>6.0000000000000009</v>
      </c>
      <c r="Z1234" s="11">
        <v>10</v>
      </c>
      <c r="AA1234" t="s">
        <v>302</v>
      </c>
      <c r="AB1234" s="21" t="s">
        <v>290</v>
      </c>
      <c r="AC1234" s="11">
        <v>6.6250000000000009</v>
      </c>
      <c r="AD1234" s="12">
        <v>6.3570000000000011</v>
      </c>
      <c r="AE1234" s="11">
        <v>0.13400000000000001</v>
      </c>
      <c r="AF1234" t="s">
        <v>290</v>
      </c>
      <c r="AG1234" s="11">
        <v>10</v>
      </c>
      <c r="AH1234" s="21" t="s">
        <v>290</v>
      </c>
      <c r="AI1234" s="11" t="s">
        <v>302</v>
      </c>
      <c r="AJ1234" t="s">
        <v>290</v>
      </c>
      <c r="AK1234" s="159" t="s">
        <v>290</v>
      </c>
    </row>
    <row r="1235" spans="1:89" x14ac:dyDescent="0.35">
      <c r="A1235" s="158" t="s">
        <v>1263</v>
      </c>
      <c r="B1235" s="11">
        <v>6.0000000000000009</v>
      </c>
      <c r="C1235" s="11">
        <v>20</v>
      </c>
      <c r="D1235" t="s">
        <v>302</v>
      </c>
      <c r="E1235" s="21" t="s">
        <v>290</v>
      </c>
      <c r="F1235" s="11">
        <v>6.6250000000000009</v>
      </c>
      <c r="G1235" s="12">
        <v>6.2190000000000012</v>
      </c>
      <c r="H1235" s="11">
        <v>0.20300000000000001</v>
      </c>
      <c r="I1235" t="s">
        <v>290</v>
      </c>
      <c r="J1235" s="11">
        <v>20</v>
      </c>
      <c r="K1235" s="21" t="s">
        <v>290</v>
      </c>
      <c r="L1235" s="1" t="s">
        <v>302</v>
      </c>
      <c r="M1235" t="s">
        <v>290</v>
      </c>
      <c r="N1235" s="159" t="s">
        <v>290</v>
      </c>
      <c r="P1235" s="18" t="s">
        <v>290</v>
      </c>
      <c r="Q1235" s="18" t="s">
        <v>290</v>
      </c>
      <c r="S1235" t="s">
        <v>290</v>
      </c>
      <c r="T1235" t="s">
        <v>290</v>
      </c>
      <c r="V1235" t="s">
        <v>290</v>
      </c>
      <c r="X1235" s="158" t="s">
        <v>1263</v>
      </c>
      <c r="Y1235" s="11">
        <v>6.0000000000000009</v>
      </c>
      <c r="Z1235" s="11">
        <v>20</v>
      </c>
      <c r="AA1235" t="s">
        <v>302</v>
      </c>
      <c r="AB1235" s="21" t="s">
        <v>290</v>
      </c>
      <c r="AC1235" s="11">
        <v>6.6250000000000009</v>
      </c>
      <c r="AD1235" s="12">
        <v>6.2190000000000012</v>
      </c>
      <c r="AE1235" s="11">
        <v>0.20300000000000001</v>
      </c>
      <c r="AF1235" t="s">
        <v>290</v>
      </c>
      <c r="AG1235" s="11">
        <v>20</v>
      </c>
      <c r="AH1235" s="21" t="s">
        <v>290</v>
      </c>
      <c r="AI1235" s="1" t="s">
        <v>302</v>
      </c>
      <c r="AJ1235" t="s">
        <v>290</v>
      </c>
      <c r="AK1235" s="159" t="s">
        <v>290</v>
      </c>
    </row>
    <row r="1236" spans="1:89" x14ac:dyDescent="0.35">
      <c r="A1236" s="158" t="s">
        <v>1264</v>
      </c>
      <c r="B1236" s="11">
        <v>6.0000000000000009</v>
      </c>
      <c r="C1236">
        <v>40</v>
      </c>
      <c r="D1236" t="s">
        <v>302</v>
      </c>
      <c r="E1236" s="21" t="s">
        <v>290</v>
      </c>
      <c r="F1236" s="11">
        <v>6.6250000000000009</v>
      </c>
      <c r="G1236" s="12">
        <v>6.0650000000000013</v>
      </c>
      <c r="H1236" s="11">
        <v>0.28000000000000003</v>
      </c>
      <c r="I1236" t="s">
        <v>290</v>
      </c>
      <c r="J1236">
        <v>40</v>
      </c>
      <c r="K1236" s="21" t="s">
        <v>290</v>
      </c>
      <c r="L1236" s="1" t="s">
        <v>302</v>
      </c>
      <c r="M1236" t="s">
        <v>290</v>
      </c>
      <c r="N1236" s="159" t="s">
        <v>290</v>
      </c>
      <c r="P1236" s="18" t="s">
        <v>290</v>
      </c>
      <c r="Q1236" s="18" t="s">
        <v>290</v>
      </c>
      <c r="S1236" t="s">
        <v>290</v>
      </c>
      <c r="T1236" t="s">
        <v>290</v>
      </c>
      <c r="V1236" t="s">
        <v>290</v>
      </c>
      <c r="X1236" s="158" t="s">
        <v>1264</v>
      </c>
      <c r="Y1236" s="11">
        <v>6.0000000000000009</v>
      </c>
      <c r="Z1236">
        <v>40</v>
      </c>
      <c r="AA1236" t="s">
        <v>302</v>
      </c>
      <c r="AB1236" s="21" t="s">
        <v>290</v>
      </c>
      <c r="AC1236" s="11">
        <v>6.6250000000000009</v>
      </c>
      <c r="AD1236" s="12">
        <v>6.0650000000000013</v>
      </c>
      <c r="AE1236" s="11">
        <v>0.28000000000000003</v>
      </c>
      <c r="AF1236" t="s">
        <v>290</v>
      </c>
      <c r="AG1236">
        <v>40</v>
      </c>
      <c r="AH1236" s="21" t="s">
        <v>290</v>
      </c>
      <c r="AI1236" s="1" t="s">
        <v>302</v>
      </c>
      <c r="AJ1236" t="s">
        <v>290</v>
      </c>
      <c r="AK1236" s="159" t="s">
        <v>290</v>
      </c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51"/>
    </row>
    <row r="1237" spans="1:89" x14ac:dyDescent="0.35">
      <c r="A1237" s="158" t="s">
        <v>6818</v>
      </c>
      <c r="B1237" s="11">
        <v>6.0000000000000009</v>
      </c>
      <c r="C1237" t="s">
        <v>6422</v>
      </c>
      <c r="D1237" t="s">
        <v>302</v>
      </c>
      <c r="E1237" s="21" t="s">
        <v>290</v>
      </c>
      <c r="F1237" s="11">
        <v>6.6250000000000009</v>
      </c>
      <c r="G1237" s="12">
        <v>6.0650000000000013</v>
      </c>
      <c r="H1237" s="11">
        <v>0.28000000000000003</v>
      </c>
      <c r="I1237" t="s">
        <v>6422</v>
      </c>
      <c r="J1237">
        <v>1</v>
      </c>
      <c r="K1237" s="21" t="s">
        <v>290</v>
      </c>
      <c r="L1237" s="1" t="s">
        <v>302</v>
      </c>
      <c r="M1237" t="s">
        <v>290</v>
      </c>
      <c r="N1237" s="159" t="s">
        <v>290</v>
      </c>
      <c r="P1237" s="18" t="s">
        <v>290</v>
      </c>
      <c r="Q1237" s="18" t="s">
        <v>290</v>
      </c>
      <c r="S1237" t="s">
        <v>290</v>
      </c>
      <c r="T1237" t="s">
        <v>290</v>
      </c>
      <c r="V1237" t="s">
        <v>290</v>
      </c>
      <c r="X1237" s="158" t="s">
        <v>6818</v>
      </c>
      <c r="Y1237" s="11">
        <v>6.0000000000000009</v>
      </c>
      <c r="Z1237" t="s">
        <v>6422</v>
      </c>
      <c r="AA1237" t="s">
        <v>302</v>
      </c>
      <c r="AB1237" s="21" t="s">
        <v>290</v>
      </c>
      <c r="AC1237" s="11">
        <v>6.6250000000000009</v>
      </c>
      <c r="AD1237" s="12">
        <v>6.0650000000000013</v>
      </c>
      <c r="AE1237" s="11">
        <v>0.28000000000000003</v>
      </c>
      <c r="AF1237" t="s">
        <v>6422</v>
      </c>
      <c r="AG1237">
        <v>1</v>
      </c>
      <c r="AH1237" s="21" t="s">
        <v>290</v>
      </c>
      <c r="AI1237" s="1" t="s">
        <v>302</v>
      </c>
      <c r="AJ1237" t="s">
        <v>290</v>
      </c>
      <c r="AK1237" s="159" t="s">
        <v>290</v>
      </c>
      <c r="CC1237" s="4"/>
      <c r="CD1237" s="51"/>
      <c r="CE1237" s="51"/>
      <c r="CF1237" s="51"/>
      <c r="CG1237" s="51"/>
      <c r="CH1237" s="51"/>
      <c r="CI1237" s="51"/>
      <c r="CJ1237" s="51"/>
      <c r="CK1237" s="51"/>
    </row>
    <row r="1238" spans="1:89" x14ac:dyDescent="0.35">
      <c r="A1238" s="158" t="s">
        <v>1265</v>
      </c>
      <c r="B1238" s="11">
        <v>6.0000000000000009</v>
      </c>
      <c r="C1238">
        <v>80</v>
      </c>
      <c r="D1238" t="s">
        <v>302</v>
      </c>
      <c r="E1238" s="21" t="s">
        <v>290</v>
      </c>
      <c r="F1238" s="11">
        <v>6.6250000000000009</v>
      </c>
      <c r="G1238" s="12">
        <v>5.761000000000001</v>
      </c>
      <c r="H1238" s="11">
        <v>0.432</v>
      </c>
      <c r="I1238" t="s">
        <v>290</v>
      </c>
      <c r="J1238">
        <v>80</v>
      </c>
      <c r="K1238" s="21" t="s">
        <v>290</v>
      </c>
      <c r="L1238" s="1" t="s">
        <v>302</v>
      </c>
      <c r="M1238" t="s">
        <v>290</v>
      </c>
      <c r="N1238" s="159" t="s">
        <v>290</v>
      </c>
      <c r="P1238" s="18" t="s">
        <v>290</v>
      </c>
      <c r="Q1238" s="18" t="s">
        <v>290</v>
      </c>
      <c r="S1238" t="s">
        <v>290</v>
      </c>
      <c r="T1238" t="s">
        <v>290</v>
      </c>
      <c r="V1238" t="s">
        <v>290</v>
      </c>
      <c r="X1238" s="158" t="s">
        <v>1265</v>
      </c>
      <c r="Y1238" s="11">
        <v>6.0000000000000009</v>
      </c>
      <c r="Z1238">
        <v>80</v>
      </c>
      <c r="AA1238" t="s">
        <v>302</v>
      </c>
      <c r="AB1238" s="21" t="s">
        <v>290</v>
      </c>
      <c r="AC1238" s="11">
        <v>6.6250000000000009</v>
      </c>
      <c r="AD1238" s="12">
        <v>5.761000000000001</v>
      </c>
      <c r="AE1238" s="11">
        <v>0.432</v>
      </c>
      <c r="AF1238" t="s">
        <v>290</v>
      </c>
      <c r="AG1238">
        <v>80</v>
      </c>
      <c r="AH1238" s="21" t="s">
        <v>290</v>
      </c>
      <c r="AI1238" s="1" t="s">
        <v>302</v>
      </c>
      <c r="AJ1238" t="s">
        <v>290</v>
      </c>
      <c r="AK1238" s="159" t="s">
        <v>290</v>
      </c>
    </row>
    <row r="1239" spans="1:89" x14ac:dyDescent="0.35">
      <c r="A1239" s="158" t="s">
        <v>1266</v>
      </c>
      <c r="B1239" s="11">
        <v>6.0000000000000009</v>
      </c>
      <c r="C1239">
        <v>120</v>
      </c>
      <c r="D1239" t="s">
        <v>302</v>
      </c>
      <c r="E1239" s="21" t="s">
        <v>290</v>
      </c>
      <c r="F1239" s="11">
        <v>6.6250000000000009</v>
      </c>
      <c r="G1239" s="12">
        <v>5.5010000000000012</v>
      </c>
      <c r="H1239" s="11">
        <v>0.56200000000000006</v>
      </c>
      <c r="I1239" t="s">
        <v>290</v>
      </c>
      <c r="J1239">
        <v>120</v>
      </c>
      <c r="K1239" s="21" t="s">
        <v>290</v>
      </c>
      <c r="L1239" s="1" t="s">
        <v>302</v>
      </c>
      <c r="M1239" t="s">
        <v>290</v>
      </c>
      <c r="N1239" s="159" t="s">
        <v>290</v>
      </c>
      <c r="P1239" s="18" t="s">
        <v>290</v>
      </c>
      <c r="Q1239" s="18" t="s">
        <v>290</v>
      </c>
      <c r="S1239" t="s">
        <v>290</v>
      </c>
      <c r="T1239" t="s">
        <v>290</v>
      </c>
      <c r="V1239" t="s">
        <v>290</v>
      </c>
      <c r="X1239" s="158" t="s">
        <v>1266</v>
      </c>
      <c r="Y1239" s="11">
        <v>6.0000000000000009</v>
      </c>
      <c r="Z1239">
        <v>120</v>
      </c>
      <c r="AA1239" t="s">
        <v>302</v>
      </c>
      <c r="AB1239" s="21" t="s">
        <v>290</v>
      </c>
      <c r="AC1239" s="11">
        <v>6.6250000000000009</v>
      </c>
      <c r="AD1239" s="12">
        <v>5.5010000000000012</v>
      </c>
      <c r="AE1239" s="11">
        <v>0.56200000000000006</v>
      </c>
      <c r="AF1239" t="s">
        <v>290</v>
      </c>
      <c r="AG1239">
        <v>120</v>
      </c>
      <c r="AH1239" s="21" t="s">
        <v>290</v>
      </c>
      <c r="AI1239" s="1" t="s">
        <v>302</v>
      </c>
      <c r="AJ1239" t="s">
        <v>290</v>
      </c>
      <c r="AK1239" s="159" t="s">
        <v>290</v>
      </c>
    </row>
    <row r="1240" spans="1:89" x14ac:dyDescent="0.35">
      <c r="A1240" s="158" t="s">
        <v>1267</v>
      </c>
      <c r="B1240" s="11">
        <v>6.0000000000000009</v>
      </c>
      <c r="C1240" s="11">
        <v>160</v>
      </c>
      <c r="D1240" t="s">
        <v>302</v>
      </c>
      <c r="E1240" s="21" t="s">
        <v>290</v>
      </c>
      <c r="F1240" s="11">
        <v>6.6250000000000009</v>
      </c>
      <c r="G1240" s="12">
        <v>5.1890000000000009</v>
      </c>
      <c r="H1240" s="11">
        <v>0.71799999999999997</v>
      </c>
      <c r="I1240" t="s">
        <v>290</v>
      </c>
      <c r="J1240" s="11">
        <v>160</v>
      </c>
      <c r="K1240" s="21" t="s">
        <v>290</v>
      </c>
      <c r="L1240" s="1" t="s">
        <v>302</v>
      </c>
      <c r="M1240" t="s">
        <v>290</v>
      </c>
      <c r="N1240" s="159" t="s">
        <v>290</v>
      </c>
      <c r="P1240" s="18" t="s">
        <v>290</v>
      </c>
      <c r="Q1240" s="18" t="s">
        <v>290</v>
      </c>
      <c r="S1240" t="s">
        <v>290</v>
      </c>
      <c r="T1240" t="s">
        <v>290</v>
      </c>
      <c r="V1240" t="s">
        <v>290</v>
      </c>
      <c r="X1240" s="158" t="s">
        <v>1267</v>
      </c>
      <c r="Y1240" s="11">
        <v>6.0000000000000009</v>
      </c>
      <c r="Z1240" s="11">
        <v>160</v>
      </c>
      <c r="AA1240" t="s">
        <v>302</v>
      </c>
      <c r="AB1240" s="21" t="s">
        <v>290</v>
      </c>
      <c r="AC1240" s="11">
        <v>6.6250000000000009</v>
      </c>
      <c r="AD1240" s="12">
        <v>5.1890000000000009</v>
      </c>
      <c r="AE1240" s="11">
        <v>0.71799999999999997</v>
      </c>
      <c r="AF1240" t="s">
        <v>290</v>
      </c>
      <c r="AG1240" s="11">
        <v>160</v>
      </c>
      <c r="AH1240" s="21" t="s">
        <v>290</v>
      </c>
      <c r="AI1240" s="1" t="s">
        <v>302</v>
      </c>
      <c r="AJ1240" t="s">
        <v>290</v>
      </c>
      <c r="AK1240" s="159" t="s">
        <v>290</v>
      </c>
    </row>
    <row r="1241" spans="1:89" x14ac:dyDescent="0.35">
      <c r="A1241" s="158" t="s">
        <v>1268</v>
      </c>
      <c r="B1241" s="11">
        <v>6.0000000000000009</v>
      </c>
      <c r="C1241" s="11" t="s">
        <v>272</v>
      </c>
      <c r="D1241" t="s">
        <v>302</v>
      </c>
      <c r="E1241" s="21" t="s">
        <v>290</v>
      </c>
      <c r="F1241" s="11">
        <v>6.6250000000000009</v>
      </c>
      <c r="G1241" s="12">
        <v>5.761000000000001</v>
      </c>
      <c r="H1241" s="11">
        <v>0.432</v>
      </c>
      <c r="I1241" t="s">
        <v>272</v>
      </c>
      <c r="J1241" s="11">
        <v>2</v>
      </c>
      <c r="K1241" s="21" t="s">
        <v>290</v>
      </c>
      <c r="L1241" s="1" t="s">
        <v>302</v>
      </c>
      <c r="M1241" t="s">
        <v>290</v>
      </c>
      <c r="N1241" s="159" t="s">
        <v>290</v>
      </c>
      <c r="P1241" s="18" t="s">
        <v>290</v>
      </c>
      <c r="Q1241" s="18" t="s">
        <v>290</v>
      </c>
      <c r="S1241" t="s">
        <v>290</v>
      </c>
      <c r="T1241" t="s">
        <v>290</v>
      </c>
      <c r="V1241" t="s">
        <v>290</v>
      </c>
      <c r="X1241" s="158" t="s">
        <v>1268</v>
      </c>
      <c r="Y1241" s="11">
        <v>6.0000000000000009</v>
      </c>
      <c r="Z1241" s="11" t="s">
        <v>272</v>
      </c>
      <c r="AA1241" t="s">
        <v>302</v>
      </c>
      <c r="AB1241" s="21" t="s">
        <v>290</v>
      </c>
      <c r="AC1241" s="11">
        <v>6.6250000000000009</v>
      </c>
      <c r="AD1241" s="12">
        <v>5.761000000000001</v>
      </c>
      <c r="AE1241" s="11">
        <v>0.432</v>
      </c>
      <c r="AF1241" t="s">
        <v>272</v>
      </c>
      <c r="AG1241" s="11">
        <v>2</v>
      </c>
      <c r="AH1241" s="21" t="s">
        <v>290</v>
      </c>
      <c r="AI1241" s="1" t="s">
        <v>302</v>
      </c>
      <c r="AJ1241" t="s">
        <v>290</v>
      </c>
      <c r="AK1241" s="159" t="s">
        <v>290</v>
      </c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51"/>
    </row>
    <row r="1242" spans="1:89" x14ac:dyDescent="0.25">
      <c r="A1242" s="160" t="s">
        <v>1269</v>
      </c>
      <c r="B1242" s="2">
        <v>6.0000000000000009</v>
      </c>
      <c r="C1242" s="4" t="s">
        <v>273</v>
      </c>
      <c r="D1242" s="4" t="s">
        <v>302</v>
      </c>
      <c r="E1242" s="23" t="s">
        <v>290</v>
      </c>
      <c r="F1242" s="2">
        <v>6.6250000000000009</v>
      </c>
      <c r="G1242" s="3">
        <v>4.8970000000000011</v>
      </c>
      <c r="H1242" s="2">
        <v>0.86399999999999999</v>
      </c>
      <c r="I1242" s="2" t="s">
        <v>273</v>
      </c>
      <c r="J1242" s="4">
        <v>4</v>
      </c>
      <c r="K1242" s="23" t="s">
        <v>290</v>
      </c>
      <c r="L1242" s="6" t="s">
        <v>302</v>
      </c>
      <c r="M1242" s="4" t="s">
        <v>290</v>
      </c>
      <c r="N1242" s="161" t="s">
        <v>290</v>
      </c>
      <c r="P1242" s="18" t="s">
        <v>290</v>
      </c>
      <c r="Q1242" s="18" t="s">
        <v>290</v>
      </c>
      <c r="S1242" t="s">
        <v>290</v>
      </c>
      <c r="T1242" t="s">
        <v>290</v>
      </c>
      <c r="V1242" t="s">
        <v>290</v>
      </c>
      <c r="X1242" s="160" t="s">
        <v>1269</v>
      </c>
      <c r="Y1242" s="2">
        <v>6.0000000000000009</v>
      </c>
      <c r="Z1242" s="4" t="s">
        <v>273</v>
      </c>
      <c r="AA1242" s="4" t="s">
        <v>302</v>
      </c>
      <c r="AB1242" s="23" t="s">
        <v>290</v>
      </c>
      <c r="AC1242" s="2">
        <v>6.6250000000000009</v>
      </c>
      <c r="AD1242" s="3">
        <v>4.8970000000000011</v>
      </c>
      <c r="AE1242" s="2">
        <v>0.86399999999999999</v>
      </c>
      <c r="AF1242" s="2" t="s">
        <v>273</v>
      </c>
      <c r="AG1242" s="4">
        <v>4</v>
      </c>
      <c r="AH1242" s="23" t="s">
        <v>290</v>
      </c>
      <c r="AI1242" s="6" t="s">
        <v>302</v>
      </c>
      <c r="AJ1242" s="4" t="s">
        <v>290</v>
      </c>
      <c r="AK1242" s="161" t="s">
        <v>290</v>
      </c>
      <c r="CC1242" s="4"/>
      <c r="CD1242" s="51"/>
      <c r="CE1242" s="51"/>
      <c r="CF1242" s="51"/>
      <c r="CG1242" s="51"/>
      <c r="CH1242" s="51"/>
      <c r="CI1242" s="51"/>
      <c r="CJ1242" s="51"/>
      <c r="CK1242" s="51"/>
    </row>
    <row r="1243" spans="1:89" x14ac:dyDescent="0.25">
      <c r="A1243" s="158" t="s">
        <v>6819</v>
      </c>
      <c r="B1243" s="11">
        <v>7</v>
      </c>
      <c r="C1243" t="s">
        <v>6422</v>
      </c>
      <c r="D1243" t="s">
        <v>302</v>
      </c>
      <c r="E1243" s="24" t="s">
        <v>290</v>
      </c>
      <c r="F1243" s="11">
        <v>7.625</v>
      </c>
      <c r="G1243" s="12">
        <v>7.0229999999999997</v>
      </c>
      <c r="H1243" s="11">
        <v>0.30099999999999999</v>
      </c>
      <c r="I1243" s="11" t="s">
        <v>6422</v>
      </c>
      <c r="J1243" s="11">
        <v>1</v>
      </c>
      <c r="K1243" s="24"/>
      <c r="L1243" s="1" t="s">
        <v>302</v>
      </c>
      <c r="N1243" s="159"/>
      <c r="P1243" s="18" t="s">
        <v>290</v>
      </c>
      <c r="Q1243" s="18" t="s">
        <v>290</v>
      </c>
      <c r="S1243" t="s">
        <v>290</v>
      </c>
      <c r="T1243" t="s">
        <v>290</v>
      </c>
      <c r="V1243" t="s">
        <v>290</v>
      </c>
      <c r="X1243" s="158" t="s">
        <v>6819</v>
      </c>
      <c r="Y1243" s="11">
        <v>7</v>
      </c>
      <c r="Z1243" t="s">
        <v>6422</v>
      </c>
      <c r="AA1243" t="s">
        <v>302</v>
      </c>
      <c r="AB1243" s="24" t="s">
        <v>290</v>
      </c>
      <c r="AC1243" s="11">
        <v>7.625</v>
      </c>
      <c r="AD1243" s="12">
        <v>7.0229999999999997</v>
      </c>
      <c r="AE1243" s="11">
        <v>0.30099999999999999</v>
      </c>
      <c r="AF1243" s="11" t="s">
        <v>6422</v>
      </c>
      <c r="AG1243" s="11">
        <v>1</v>
      </c>
      <c r="AH1243" s="24"/>
      <c r="AI1243" s="1" t="s">
        <v>302</v>
      </c>
      <c r="AK1243" s="159"/>
    </row>
    <row r="1244" spans="1:89" x14ac:dyDescent="0.35">
      <c r="A1244" s="158" t="s">
        <v>1270</v>
      </c>
      <c r="B1244" s="11">
        <v>7</v>
      </c>
      <c r="C1244" s="11" t="s">
        <v>272</v>
      </c>
      <c r="D1244" t="s">
        <v>302</v>
      </c>
      <c r="E1244" s="21" t="s">
        <v>290</v>
      </c>
      <c r="F1244" s="11">
        <v>7.625</v>
      </c>
      <c r="G1244" s="12">
        <v>6.625</v>
      </c>
      <c r="H1244" s="11">
        <v>0.5</v>
      </c>
      <c r="I1244" t="s">
        <v>272</v>
      </c>
      <c r="J1244" s="11">
        <v>2</v>
      </c>
      <c r="K1244" s="21" t="s">
        <v>290</v>
      </c>
      <c r="L1244" s="1" t="s">
        <v>302</v>
      </c>
      <c r="M1244" t="s">
        <v>290</v>
      </c>
      <c r="N1244" s="159" t="s">
        <v>290</v>
      </c>
      <c r="P1244" s="18" t="s">
        <v>290</v>
      </c>
      <c r="Q1244" s="18" t="s">
        <v>290</v>
      </c>
      <c r="S1244" t="s">
        <v>290</v>
      </c>
      <c r="T1244" t="s">
        <v>290</v>
      </c>
      <c r="V1244" t="s">
        <v>290</v>
      </c>
      <c r="X1244" s="158" t="s">
        <v>1270</v>
      </c>
      <c r="Y1244" s="11">
        <v>7</v>
      </c>
      <c r="Z1244" s="11" t="s">
        <v>272</v>
      </c>
      <c r="AA1244" t="s">
        <v>302</v>
      </c>
      <c r="AB1244" s="21" t="s">
        <v>290</v>
      </c>
      <c r="AC1244" s="11">
        <v>7.625</v>
      </c>
      <c r="AD1244" s="12">
        <v>6.625</v>
      </c>
      <c r="AE1244" s="11">
        <v>0.5</v>
      </c>
      <c r="AF1244" t="s">
        <v>272</v>
      </c>
      <c r="AG1244" s="11">
        <v>2</v>
      </c>
      <c r="AH1244" s="21" t="s">
        <v>290</v>
      </c>
      <c r="AI1244" s="1" t="s">
        <v>302</v>
      </c>
      <c r="AJ1244" t="s">
        <v>290</v>
      </c>
      <c r="AK1244" s="159" t="s">
        <v>290</v>
      </c>
    </row>
    <row r="1245" spans="1:89" x14ac:dyDescent="0.25">
      <c r="A1245" s="160" t="s">
        <v>1271</v>
      </c>
      <c r="B1245" s="2">
        <v>7</v>
      </c>
      <c r="C1245" s="4" t="s">
        <v>273</v>
      </c>
      <c r="D1245" s="4" t="s">
        <v>302</v>
      </c>
      <c r="E1245" s="23" t="s">
        <v>290</v>
      </c>
      <c r="F1245" s="2">
        <v>7.625</v>
      </c>
      <c r="G1245" s="3">
        <v>5.875</v>
      </c>
      <c r="H1245" s="2">
        <v>0.875</v>
      </c>
      <c r="I1245" s="2" t="s">
        <v>273</v>
      </c>
      <c r="J1245" s="4">
        <v>4</v>
      </c>
      <c r="K1245" s="23" t="s">
        <v>290</v>
      </c>
      <c r="L1245" s="6" t="s">
        <v>302</v>
      </c>
      <c r="M1245" s="4" t="s">
        <v>290</v>
      </c>
      <c r="N1245" s="161" t="s">
        <v>290</v>
      </c>
      <c r="P1245" s="18" t="s">
        <v>290</v>
      </c>
      <c r="Q1245" s="18" t="s">
        <v>290</v>
      </c>
      <c r="S1245" t="s">
        <v>290</v>
      </c>
      <c r="T1245" t="s">
        <v>290</v>
      </c>
      <c r="V1245" t="s">
        <v>290</v>
      </c>
      <c r="X1245" s="160" t="s">
        <v>1271</v>
      </c>
      <c r="Y1245" s="2">
        <v>7</v>
      </c>
      <c r="Z1245" s="4" t="s">
        <v>273</v>
      </c>
      <c r="AA1245" s="4" t="s">
        <v>302</v>
      </c>
      <c r="AB1245" s="23" t="s">
        <v>290</v>
      </c>
      <c r="AC1245" s="2">
        <v>7.625</v>
      </c>
      <c r="AD1245" s="3">
        <v>5.875</v>
      </c>
      <c r="AE1245" s="2">
        <v>0.875</v>
      </c>
      <c r="AF1245" s="2" t="s">
        <v>273</v>
      </c>
      <c r="AG1245" s="4">
        <v>4</v>
      </c>
      <c r="AH1245" s="23" t="s">
        <v>290</v>
      </c>
      <c r="AI1245" s="6" t="s">
        <v>302</v>
      </c>
      <c r="AJ1245" s="4" t="s">
        <v>290</v>
      </c>
      <c r="AK1245" s="161" t="s">
        <v>290</v>
      </c>
    </row>
    <row r="1246" spans="1:89" x14ac:dyDescent="0.35">
      <c r="A1246" s="156" t="s">
        <v>1272</v>
      </c>
      <c r="B1246" s="11">
        <v>8</v>
      </c>
      <c r="C1246" s="11">
        <v>5</v>
      </c>
      <c r="D1246" t="s">
        <v>302</v>
      </c>
      <c r="E1246" s="21" t="s">
        <v>290</v>
      </c>
      <c r="F1246" s="11">
        <v>8.625</v>
      </c>
      <c r="G1246" s="12">
        <v>8.407</v>
      </c>
      <c r="H1246" s="11">
        <v>0.109</v>
      </c>
      <c r="I1246" t="s">
        <v>290</v>
      </c>
      <c r="J1246" s="11">
        <v>5</v>
      </c>
      <c r="K1246" s="21" t="s">
        <v>290</v>
      </c>
      <c r="L1246" s="11" t="s">
        <v>302</v>
      </c>
      <c r="M1246" t="s">
        <v>290</v>
      </c>
      <c r="N1246" s="159" t="s">
        <v>290</v>
      </c>
      <c r="P1246" s="18" t="s">
        <v>290</v>
      </c>
      <c r="Q1246" s="18" t="s">
        <v>290</v>
      </c>
      <c r="S1246" t="s">
        <v>290</v>
      </c>
      <c r="T1246" t="s">
        <v>290</v>
      </c>
      <c r="V1246" t="s">
        <v>290</v>
      </c>
      <c r="X1246" s="156" t="s">
        <v>1272</v>
      </c>
      <c r="Y1246" s="11">
        <v>8</v>
      </c>
      <c r="Z1246" s="11">
        <v>5</v>
      </c>
      <c r="AA1246" t="s">
        <v>302</v>
      </c>
      <c r="AB1246" s="21" t="s">
        <v>290</v>
      </c>
      <c r="AC1246" s="11">
        <v>8.625</v>
      </c>
      <c r="AD1246" s="12">
        <v>8.407</v>
      </c>
      <c r="AE1246" s="11">
        <v>0.109</v>
      </c>
      <c r="AF1246" t="s">
        <v>290</v>
      </c>
      <c r="AG1246" s="11">
        <v>5</v>
      </c>
      <c r="AH1246" s="21" t="s">
        <v>290</v>
      </c>
      <c r="AI1246" s="11" t="s">
        <v>302</v>
      </c>
      <c r="AJ1246" t="s">
        <v>290</v>
      </c>
      <c r="AK1246" s="159" t="s">
        <v>290</v>
      </c>
    </row>
    <row r="1247" spans="1:89" x14ac:dyDescent="0.35">
      <c r="A1247" s="156" t="s">
        <v>1273</v>
      </c>
      <c r="B1247" s="11">
        <v>8</v>
      </c>
      <c r="C1247" s="11">
        <v>10</v>
      </c>
      <c r="D1247" t="s">
        <v>302</v>
      </c>
      <c r="E1247" s="21" t="s">
        <v>290</v>
      </c>
      <c r="F1247" s="11">
        <v>8.625</v>
      </c>
      <c r="G1247" s="12">
        <v>8.3290000000000006</v>
      </c>
      <c r="H1247" s="11">
        <v>0.14799999999999999</v>
      </c>
      <c r="I1247" t="s">
        <v>290</v>
      </c>
      <c r="J1247" s="11">
        <v>10</v>
      </c>
      <c r="K1247" s="21" t="s">
        <v>290</v>
      </c>
      <c r="L1247" s="11" t="s">
        <v>302</v>
      </c>
      <c r="M1247" t="s">
        <v>290</v>
      </c>
      <c r="N1247" s="159" t="s">
        <v>290</v>
      </c>
      <c r="P1247" s="18" t="s">
        <v>290</v>
      </c>
      <c r="Q1247" s="18" t="s">
        <v>290</v>
      </c>
      <c r="S1247" t="s">
        <v>290</v>
      </c>
      <c r="T1247" t="s">
        <v>290</v>
      </c>
      <c r="V1247" t="s">
        <v>290</v>
      </c>
      <c r="X1247" s="156" t="s">
        <v>1273</v>
      </c>
      <c r="Y1247" s="11">
        <v>8</v>
      </c>
      <c r="Z1247" s="11">
        <v>10</v>
      </c>
      <c r="AA1247" t="s">
        <v>302</v>
      </c>
      <c r="AB1247" s="21" t="s">
        <v>290</v>
      </c>
      <c r="AC1247" s="11">
        <v>8.625</v>
      </c>
      <c r="AD1247" s="12">
        <v>8.3290000000000006</v>
      </c>
      <c r="AE1247" s="11">
        <v>0.14799999999999999</v>
      </c>
      <c r="AF1247" t="s">
        <v>290</v>
      </c>
      <c r="AG1247" s="11">
        <v>10</v>
      </c>
      <c r="AH1247" s="21" t="s">
        <v>290</v>
      </c>
      <c r="AI1247" s="11" t="s">
        <v>302</v>
      </c>
      <c r="AJ1247" t="s">
        <v>290</v>
      </c>
      <c r="AK1247" s="159" t="s">
        <v>290</v>
      </c>
    </row>
    <row r="1248" spans="1:89" x14ac:dyDescent="0.35">
      <c r="A1248" s="158" t="s">
        <v>1274</v>
      </c>
      <c r="B1248" s="11">
        <v>8</v>
      </c>
      <c r="C1248" s="11">
        <v>20</v>
      </c>
      <c r="D1248" t="s">
        <v>302</v>
      </c>
      <c r="E1248" s="21" t="s">
        <v>290</v>
      </c>
      <c r="F1248" s="11">
        <v>8.625</v>
      </c>
      <c r="G1248" s="12">
        <v>8.125</v>
      </c>
      <c r="H1248" s="11">
        <v>0.25</v>
      </c>
      <c r="I1248" t="s">
        <v>290</v>
      </c>
      <c r="J1248" s="11">
        <v>20</v>
      </c>
      <c r="K1248" s="21" t="s">
        <v>290</v>
      </c>
      <c r="L1248" s="1" t="s">
        <v>302</v>
      </c>
      <c r="M1248" t="s">
        <v>290</v>
      </c>
      <c r="N1248" s="159" t="s">
        <v>290</v>
      </c>
      <c r="P1248" s="18" t="s">
        <v>290</v>
      </c>
      <c r="Q1248" s="18" t="s">
        <v>290</v>
      </c>
      <c r="S1248" t="s">
        <v>290</v>
      </c>
      <c r="T1248" t="s">
        <v>290</v>
      </c>
      <c r="V1248" t="s">
        <v>290</v>
      </c>
      <c r="X1248" s="158" t="s">
        <v>1274</v>
      </c>
      <c r="Y1248" s="11">
        <v>8</v>
      </c>
      <c r="Z1248" s="11">
        <v>20</v>
      </c>
      <c r="AA1248" t="s">
        <v>302</v>
      </c>
      <c r="AB1248" s="21" t="s">
        <v>290</v>
      </c>
      <c r="AC1248" s="11">
        <v>8.625</v>
      </c>
      <c r="AD1248" s="12">
        <v>8.125</v>
      </c>
      <c r="AE1248" s="11">
        <v>0.25</v>
      </c>
      <c r="AF1248" t="s">
        <v>290</v>
      </c>
      <c r="AG1248" s="11">
        <v>20</v>
      </c>
      <c r="AH1248" s="21" t="s">
        <v>290</v>
      </c>
      <c r="AI1248" s="1" t="s">
        <v>302</v>
      </c>
      <c r="AJ1248" t="s">
        <v>290</v>
      </c>
      <c r="AK1248" s="159" t="s">
        <v>290</v>
      </c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51"/>
    </row>
    <row r="1249" spans="1:89" x14ac:dyDescent="0.35">
      <c r="A1249" s="158" t="s">
        <v>1275</v>
      </c>
      <c r="B1249" s="11">
        <v>8</v>
      </c>
      <c r="C1249">
        <v>30</v>
      </c>
      <c r="D1249" t="s">
        <v>302</v>
      </c>
      <c r="E1249" s="21" t="s">
        <v>290</v>
      </c>
      <c r="F1249" s="11">
        <v>8.625</v>
      </c>
      <c r="G1249" s="12">
        <v>8.0709999999999997</v>
      </c>
      <c r="H1249" s="11">
        <v>0.27700000000000002</v>
      </c>
      <c r="I1249" t="s">
        <v>290</v>
      </c>
      <c r="J1249">
        <v>30</v>
      </c>
      <c r="K1249" s="21" t="s">
        <v>290</v>
      </c>
      <c r="L1249" s="1" t="s">
        <v>302</v>
      </c>
      <c r="M1249" t="s">
        <v>290</v>
      </c>
      <c r="N1249" s="159" t="s">
        <v>290</v>
      </c>
      <c r="P1249" s="18" t="s">
        <v>290</v>
      </c>
      <c r="Q1249" s="18" t="s">
        <v>290</v>
      </c>
      <c r="S1249" t="s">
        <v>290</v>
      </c>
      <c r="T1249" t="s">
        <v>290</v>
      </c>
      <c r="V1249" t="s">
        <v>290</v>
      </c>
      <c r="X1249" s="158" t="s">
        <v>1275</v>
      </c>
      <c r="Y1249" s="11">
        <v>8</v>
      </c>
      <c r="Z1249">
        <v>30</v>
      </c>
      <c r="AA1249" t="s">
        <v>302</v>
      </c>
      <c r="AB1249" s="21" t="s">
        <v>290</v>
      </c>
      <c r="AC1249" s="11">
        <v>8.625</v>
      </c>
      <c r="AD1249" s="12">
        <v>8.0709999999999997</v>
      </c>
      <c r="AE1249" s="11">
        <v>0.27700000000000002</v>
      </c>
      <c r="AF1249" t="s">
        <v>290</v>
      </c>
      <c r="AG1249">
        <v>30</v>
      </c>
      <c r="AH1249" s="21" t="s">
        <v>290</v>
      </c>
      <c r="AI1249" s="1" t="s">
        <v>302</v>
      </c>
      <c r="AJ1249" t="s">
        <v>290</v>
      </c>
      <c r="AK1249" s="159" t="s">
        <v>290</v>
      </c>
      <c r="CC1249" s="4"/>
      <c r="CD1249" s="51"/>
      <c r="CE1249" s="51"/>
      <c r="CF1249" s="51"/>
      <c r="CG1249" s="51"/>
      <c r="CH1249" s="51"/>
      <c r="CI1249" s="51"/>
      <c r="CJ1249" s="51"/>
      <c r="CK1249" s="51"/>
    </row>
    <row r="1250" spans="1:89" x14ac:dyDescent="0.35">
      <c r="A1250" s="158" t="s">
        <v>1276</v>
      </c>
      <c r="B1250" s="11">
        <v>8</v>
      </c>
      <c r="C1250">
        <v>40</v>
      </c>
      <c r="D1250" t="s">
        <v>302</v>
      </c>
      <c r="E1250" s="21" t="s">
        <v>290</v>
      </c>
      <c r="F1250" s="11">
        <v>8.625</v>
      </c>
      <c r="G1250" s="12">
        <v>7.9809999999999999</v>
      </c>
      <c r="H1250" s="11">
        <v>0.32200000000000001</v>
      </c>
      <c r="I1250" t="s">
        <v>290</v>
      </c>
      <c r="J1250">
        <v>40</v>
      </c>
      <c r="K1250" s="21" t="s">
        <v>290</v>
      </c>
      <c r="L1250" s="1" t="s">
        <v>302</v>
      </c>
      <c r="M1250" t="s">
        <v>290</v>
      </c>
      <c r="N1250" s="159" t="s">
        <v>290</v>
      </c>
      <c r="P1250" s="18" t="s">
        <v>290</v>
      </c>
      <c r="Q1250" s="18" t="s">
        <v>290</v>
      </c>
      <c r="S1250" t="s">
        <v>290</v>
      </c>
      <c r="T1250" t="s">
        <v>290</v>
      </c>
      <c r="V1250" t="s">
        <v>290</v>
      </c>
      <c r="X1250" s="158" t="s">
        <v>1276</v>
      </c>
      <c r="Y1250" s="11">
        <v>8</v>
      </c>
      <c r="Z1250">
        <v>40</v>
      </c>
      <c r="AA1250" t="s">
        <v>302</v>
      </c>
      <c r="AB1250" s="21" t="s">
        <v>290</v>
      </c>
      <c r="AC1250" s="11">
        <v>8.625</v>
      </c>
      <c r="AD1250" s="12">
        <v>7.9809999999999999</v>
      </c>
      <c r="AE1250" s="11">
        <v>0.32200000000000001</v>
      </c>
      <c r="AF1250" t="s">
        <v>290</v>
      </c>
      <c r="AG1250">
        <v>40</v>
      </c>
      <c r="AH1250" s="21" t="s">
        <v>290</v>
      </c>
      <c r="AI1250" s="1" t="s">
        <v>302</v>
      </c>
      <c r="AJ1250" t="s">
        <v>290</v>
      </c>
      <c r="AK1250" s="159" t="s">
        <v>290</v>
      </c>
    </row>
    <row r="1251" spans="1:89" x14ac:dyDescent="0.35">
      <c r="A1251" s="158" t="s">
        <v>6820</v>
      </c>
      <c r="B1251" s="11">
        <v>8</v>
      </c>
      <c r="C1251" t="s">
        <v>6422</v>
      </c>
      <c r="D1251" t="s">
        <v>302</v>
      </c>
      <c r="E1251" s="21" t="s">
        <v>290</v>
      </c>
      <c r="F1251" s="11">
        <v>8.625</v>
      </c>
      <c r="G1251" s="12">
        <v>7.9809999999999999</v>
      </c>
      <c r="H1251" s="11">
        <v>0.32200000000000001</v>
      </c>
      <c r="I1251" t="s">
        <v>6422</v>
      </c>
      <c r="J1251">
        <v>1</v>
      </c>
      <c r="K1251" s="21" t="s">
        <v>290</v>
      </c>
      <c r="L1251" s="1" t="s">
        <v>302</v>
      </c>
      <c r="M1251" t="s">
        <v>290</v>
      </c>
      <c r="N1251" s="159" t="s">
        <v>290</v>
      </c>
      <c r="P1251" s="18" t="s">
        <v>290</v>
      </c>
      <c r="Q1251" s="18" t="s">
        <v>290</v>
      </c>
      <c r="S1251" t="s">
        <v>290</v>
      </c>
      <c r="T1251" t="s">
        <v>290</v>
      </c>
      <c r="V1251" t="s">
        <v>290</v>
      </c>
      <c r="X1251" s="158" t="s">
        <v>6820</v>
      </c>
      <c r="Y1251" s="11">
        <v>8</v>
      </c>
      <c r="Z1251" t="s">
        <v>6422</v>
      </c>
      <c r="AA1251" t="s">
        <v>302</v>
      </c>
      <c r="AB1251" s="21" t="s">
        <v>290</v>
      </c>
      <c r="AC1251" s="11">
        <v>8.625</v>
      </c>
      <c r="AD1251" s="12">
        <v>7.9809999999999999</v>
      </c>
      <c r="AE1251" s="11">
        <v>0.32200000000000001</v>
      </c>
      <c r="AF1251" t="s">
        <v>6422</v>
      </c>
      <c r="AG1251">
        <v>1</v>
      </c>
      <c r="AH1251" s="21" t="s">
        <v>290</v>
      </c>
      <c r="AI1251" s="1" t="s">
        <v>302</v>
      </c>
      <c r="AJ1251" t="s">
        <v>290</v>
      </c>
      <c r="AK1251" s="159" t="s">
        <v>290</v>
      </c>
    </row>
    <row r="1252" spans="1:89" x14ac:dyDescent="0.35">
      <c r="A1252" s="158" t="s">
        <v>1277</v>
      </c>
      <c r="B1252" s="11">
        <v>8</v>
      </c>
      <c r="C1252">
        <v>60</v>
      </c>
      <c r="D1252" t="s">
        <v>302</v>
      </c>
      <c r="E1252" s="21" t="s">
        <v>290</v>
      </c>
      <c r="F1252" s="11">
        <v>8.625</v>
      </c>
      <c r="G1252" s="12">
        <v>7.8129999999999997</v>
      </c>
      <c r="H1252" s="11">
        <v>0.40600000000000003</v>
      </c>
      <c r="I1252" t="s">
        <v>290</v>
      </c>
      <c r="J1252">
        <v>60</v>
      </c>
      <c r="K1252" s="21" t="s">
        <v>290</v>
      </c>
      <c r="L1252" s="1" t="s">
        <v>302</v>
      </c>
      <c r="M1252" t="s">
        <v>290</v>
      </c>
      <c r="N1252" s="159" t="s">
        <v>290</v>
      </c>
      <c r="P1252" s="18" t="s">
        <v>290</v>
      </c>
      <c r="Q1252" s="18" t="s">
        <v>290</v>
      </c>
      <c r="S1252" t="s">
        <v>290</v>
      </c>
      <c r="T1252" t="s">
        <v>290</v>
      </c>
      <c r="V1252" t="s">
        <v>290</v>
      </c>
      <c r="X1252" s="158" t="s">
        <v>1277</v>
      </c>
      <c r="Y1252" s="11">
        <v>8</v>
      </c>
      <c r="Z1252">
        <v>60</v>
      </c>
      <c r="AA1252" t="s">
        <v>302</v>
      </c>
      <c r="AB1252" s="21" t="s">
        <v>290</v>
      </c>
      <c r="AC1252" s="11">
        <v>8.625</v>
      </c>
      <c r="AD1252" s="12">
        <v>7.8129999999999997</v>
      </c>
      <c r="AE1252" s="11">
        <v>0.40600000000000003</v>
      </c>
      <c r="AF1252" t="s">
        <v>290</v>
      </c>
      <c r="AG1252">
        <v>60</v>
      </c>
      <c r="AH1252" s="21" t="s">
        <v>290</v>
      </c>
      <c r="AI1252" s="1" t="s">
        <v>302</v>
      </c>
      <c r="AJ1252" t="s">
        <v>290</v>
      </c>
      <c r="AK1252" s="159" t="s">
        <v>290</v>
      </c>
    </row>
    <row r="1253" spans="1:89" x14ac:dyDescent="0.35">
      <c r="A1253" s="158" t="s">
        <v>1278</v>
      </c>
      <c r="B1253" s="11">
        <v>8</v>
      </c>
      <c r="C1253">
        <v>80</v>
      </c>
      <c r="D1253" t="s">
        <v>302</v>
      </c>
      <c r="E1253" s="21" t="s">
        <v>290</v>
      </c>
      <c r="F1253" s="11">
        <v>8.625</v>
      </c>
      <c r="G1253" s="12">
        <v>7.625</v>
      </c>
      <c r="H1253" s="11">
        <v>0.5</v>
      </c>
      <c r="I1253" t="s">
        <v>290</v>
      </c>
      <c r="J1253">
        <v>80</v>
      </c>
      <c r="K1253" s="21" t="s">
        <v>290</v>
      </c>
      <c r="L1253" s="1" t="s">
        <v>302</v>
      </c>
      <c r="M1253" t="s">
        <v>290</v>
      </c>
      <c r="N1253" s="159" t="s">
        <v>290</v>
      </c>
      <c r="P1253" s="18" t="s">
        <v>290</v>
      </c>
      <c r="Q1253" s="18" t="s">
        <v>290</v>
      </c>
      <c r="S1253" t="s">
        <v>290</v>
      </c>
      <c r="T1253" t="s">
        <v>290</v>
      </c>
      <c r="V1253" t="s">
        <v>290</v>
      </c>
      <c r="X1253" s="158" t="s">
        <v>1278</v>
      </c>
      <c r="Y1253" s="11">
        <v>8</v>
      </c>
      <c r="Z1253">
        <v>80</v>
      </c>
      <c r="AA1253" t="s">
        <v>302</v>
      </c>
      <c r="AB1253" s="21" t="s">
        <v>290</v>
      </c>
      <c r="AC1253" s="11">
        <v>8.625</v>
      </c>
      <c r="AD1253" s="12">
        <v>7.625</v>
      </c>
      <c r="AE1253" s="11">
        <v>0.5</v>
      </c>
      <c r="AF1253" t="s">
        <v>290</v>
      </c>
      <c r="AG1253">
        <v>80</v>
      </c>
      <c r="AH1253" s="21" t="s">
        <v>290</v>
      </c>
      <c r="AI1253" s="1" t="s">
        <v>302</v>
      </c>
      <c r="AJ1253" t="s">
        <v>290</v>
      </c>
      <c r="AK1253" s="159" t="s">
        <v>290</v>
      </c>
    </row>
    <row r="1254" spans="1:89" x14ac:dyDescent="0.35">
      <c r="A1254" s="158" t="s">
        <v>1279</v>
      </c>
      <c r="B1254" s="11">
        <v>8</v>
      </c>
      <c r="C1254">
        <v>100</v>
      </c>
      <c r="D1254" t="s">
        <v>302</v>
      </c>
      <c r="E1254" s="21" t="s">
        <v>290</v>
      </c>
      <c r="F1254" s="11">
        <v>8.625</v>
      </c>
      <c r="G1254" s="12">
        <v>7.4390000000000001</v>
      </c>
      <c r="H1254" s="11">
        <v>0.59299999999999997</v>
      </c>
      <c r="I1254" t="s">
        <v>290</v>
      </c>
      <c r="J1254">
        <v>100</v>
      </c>
      <c r="K1254" s="21" t="s">
        <v>290</v>
      </c>
      <c r="L1254" s="1" t="s">
        <v>302</v>
      </c>
      <c r="M1254" t="s">
        <v>290</v>
      </c>
      <c r="N1254" s="159" t="s">
        <v>290</v>
      </c>
      <c r="P1254" s="18" t="s">
        <v>290</v>
      </c>
      <c r="Q1254" s="18" t="s">
        <v>290</v>
      </c>
      <c r="S1254" t="s">
        <v>290</v>
      </c>
      <c r="T1254" t="s">
        <v>290</v>
      </c>
      <c r="V1254" t="s">
        <v>290</v>
      </c>
      <c r="X1254" s="158" t="s">
        <v>1279</v>
      </c>
      <c r="Y1254" s="11">
        <v>8</v>
      </c>
      <c r="Z1254">
        <v>100</v>
      </c>
      <c r="AA1254" t="s">
        <v>302</v>
      </c>
      <c r="AB1254" s="21" t="s">
        <v>290</v>
      </c>
      <c r="AC1254" s="11">
        <v>8.625</v>
      </c>
      <c r="AD1254" s="12">
        <v>7.4390000000000001</v>
      </c>
      <c r="AE1254" s="11">
        <v>0.59299999999999997</v>
      </c>
      <c r="AF1254" t="s">
        <v>290</v>
      </c>
      <c r="AG1254">
        <v>100</v>
      </c>
      <c r="AH1254" s="21" t="s">
        <v>290</v>
      </c>
      <c r="AI1254" s="1" t="s">
        <v>302</v>
      </c>
      <c r="AJ1254" t="s">
        <v>290</v>
      </c>
      <c r="AK1254" s="159" t="s">
        <v>290</v>
      </c>
    </row>
    <row r="1255" spans="1:89" x14ac:dyDescent="0.35">
      <c r="A1255" s="158" t="s">
        <v>1280</v>
      </c>
      <c r="B1255" s="11">
        <v>8</v>
      </c>
      <c r="C1255">
        <v>120</v>
      </c>
      <c r="D1255" t="s">
        <v>302</v>
      </c>
      <c r="E1255" s="21" t="s">
        <v>290</v>
      </c>
      <c r="F1255" s="11">
        <v>8.625</v>
      </c>
      <c r="G1255" s="12">
        <v>7.1890000000000001</v>
      </c>
      <c r="H1255" s="11">
        <v>0.71799999999999997</v>
      </c>
      <c r="I1255" t="s">
        <v>290</v>
      </c>
      <c r="J1255">
        <v>120</v>
      </c>
      <c r="K1255" s="21" t="s">
        <v>290</v>
      </c>
      <c r="L1255" s="1" t="s">
        <v>302</v>
      </c>
      <c r="M1255" t="s">
        <v>290</v>
      </c>
      <c r="N1255" s="159" t="s">
        <v>290</v>
      </c>
      <c r="P1255" s="18" t="s">
        <v>290</v>
      </c>
      <c r="Q1255" s="18" t="s">
        <v>290</v>
      </c>
      <c r="S1255" t="s">
        <v>290</v>
      </c>
      <c r="T1255" t="s">
        <v>290</v>
      </c>
      <c r="V1255" t="s">
        <v>290</v>
      </c>
      <c r="X1255" s="158" t="s">
        <v>1280</v>
      </c>
      <c r="Y1255" s="11">
        <v>8</v>
      </c>
      <c r="Z1255">
        <v>120</v>
      </c>
      <c r="AA1255" t="s">
        <v>302</v>
      </c>
      <c r="AB1255" s="21" t="s">
        <v>290</v>
      </c>
      <c r="AC1255" s="11">
        <v>8.625</v>
      </c>
      <c r="AD1255" s="12">
        <v>7.1890000000000001</v>
      </c>
      <c r="AE1255" s="11">
        <v>0.71799999999999997</v>
      </c>
      <c r="AF1255" t="s">
        <v>290</v>
      </c>
      <c r="AG1255">
        <v>120</v>
      </c>
      <c r="AH1255" s="21" t="s">
        <v>290</v>
      </c>
      <c r="AI1255" s="1" t="s">
        <v>302</v>
      </c>
      <c r="AJ1255" t="s">
        <v>290</v>
      </c>
      <c r="AK1255" s="159" t="s">
        <v>290</v>
      </c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51"/>
    </row>
    <row r="1256" spans="1:89" x14ac:dyDescent="0.35">
      <c r="A1256" s="158" t="s">
        <v>1281</v>
      </c>
      <c r="B1256" s="11">
        <v>8</v>
      </c>
      <c r="C1256">
        <v>140</v>
      </c>
      <c r="D1256" t="s">
        <v>302</v>
      </c>
      <c r="E1256" s="21" t="s">
        <v>290</v>
      </c>
      <c r="F1256" s="11">
        <v>8.625</v>
      </c>
      <c r="G1256" s="12">
        <v>7.0009999999999994</v>
      </c>
      <c r="H1256" s="11">
        <v>0.81200000000000006</v>
      </c>
      <c r="I1256" t="s">
        <v>290</v>
      </c>
      <c r="J1256">
        <v>140</v>
      </c>
      <c r="K1256" s="21" t="s">
        <v>290</v>
      </c>
      <c r="L1256" s="1" t="s">
        <v>302</v>
      </c>
      <c r="M1256" t="s">
        <v>290</v>
      </c>
      <c r="N1256" s="159" t="s">
        <v>290</v>
      </c>
      <c r="P1256" s="18" t="s">
        <v>290</v>
      </c>
      <c r="Q1256" s="18" t="s">
        <v>290</v>
      </c>
      <c r="S1256" t="s">
        <v>290</v>
      </c>
      <c r="T1256" t="s">
        <v>290</v>
      </c>
      <c r="V1256" t="s">
        <v>290</v>
      </c>
      <c r="X1256" s="158" t="s">
        <v>1281</v>
      </c>
      <c r="Y1256" s="11">
        <v>8</v>
      </c>
      <c r="Z1256">
        <v>140</v>
      </c>
      <c r="AA1256" t="s">
        <v>302</v>
      </c>
      <c r="AB1256" s="21" t="s">
        <v>290</v>
      </c>
      <c r="AC1256" s="11">
        <v>8.625</v>
      </c>
      <c r="AD1256" s="12">
        <v>7.0009999999999994</v>
      </c>
      <c r="AE1256" s="11">
        <v>0.81200000000000006</v>
      </c>
      <c r="AF1256" t="s">
        <v>290</v>
      </c>
      <c r="AG1256">
        <v>140</v>
      </c>
      <c r="AH1256" s="21" t="s">
        <v>290</v>
      </c>
      <c r="AI1256" s="1" t="s">
        <v>302</v>
      </c>
      <c r="AJ1256" t="s">
        <v>290</v>
      </c>
      <c r="AK1256" s="159" t="s">
        <v>290</v>
      </c>
      <c r="CC1256" s="4"/>
      <c r="CD1256" s="51"/>
      <c r="CE1256" s="51"/>
      <c r="CF1256" s="51"/>
      <c r="CG1256" s="51"/>
      <c r="CH1256" s="51"/>
      <c r="CI1256" s="51"/>
      <c r="CJ1256" s="51"/>
      <c r="CK1256" s="51"/>
    </row>
    <row r="1257" spans="1:89" x14ac:dyDescent="0.35">
      <c r="A1257" s="158" t="s">
        <v>1282</v>
      </c>
      <c r="B1257" s="11">
        <v>8</v>
      </c>
      <c r="C1257" s="11">
        <v>160</v>
      </c>
      <c r="D1257" t="s">
        <v>302</v>
      </c>
      <c r="E1257" s="21" t="s">
        <v>290</v>
      </c>
      <c r="F1257" s="11">
        <v>8.625</v>
      </c>
      <c r="G1257" s="12">
        <v>6.8129999999999997</v>
      </c>
      <c r="H1257" s="11">
        <v>0.90600000000000003</v>
      </c>
      <c r="I1257" t="s">
        <v>290</v>
      </c>
      <c r="J1257" s="11">
        <v>160</v>
      </c>
      <c r="K1257" s="21" t="s">
        <v>290</v>
      </c>
      <c r="L1257" s="1" t="s">
        <v>302</v>
      </c>
      <c r="M1257" t="s">
        <v>290</v>
      </c>
      <c r="N1257" s="159" t="s">
        <v>290</v>
      </c>
      <c r="P1257" s="18" t="s">
        <v>290</v>
      </c>
      <c r="Q1257" s="18" t="s">
        <v>290</v>
      </c>
      <c r="S1257" t="s">
        <v>290</v>
      </c>
      <c r="T1257" t="s">
        <v>290</v>
      </c>
      <c r="V1257" t="s">
        <v>290</v>
      </c>
      <c r="X1257" s="158" t="s">
        <v>1282</v>
      </c>
      <c r="Y1257" s="11">
        <v>8</v>
      </c>
      <c r="Z1257" s="11">
        <v>160</v>
      </c>
      <c r="AA1257" t="s">
        <v>302</v>
      </c>
      <c r="AB1257" s="21" t="s">
        <v>290</v>
      </c>
      <c r="AC1257" s="11">
        <v>8.625</v>
      </c>
      <c r="AD1257" s="12">
        <v>6.8129999999999997</v>
      </c>
      <c r="AE1257" s="11">
        <v>0.90600000000000003</v>
      </c>
      <c r="AF1257" t="s">
        <v>290</v>
      </c>
      <c r="AG1257" s="11">
        <v>160</v>
      </c>
      <c r="AH1257" s="21" t="s">
        <v>290</v>
      </c>
      <c r="AI1257" s="1" t="s">
        <v>302</v>
      </c>
      <c r="AJ1257" t="s">
        <v>290</v>
      </c>
      <c r="AK1257" s="159" t="s">
        <v>290</v>
      </c>
    </row>
    <row r="1258" spans="1:89" x14ac:dyDescent="0.35">
      <c r="A1258" s="158" t="s">
        <v>1283</v>
      </c>
      <c r="B1258" s="11">
        <v>8</v>
      </c>
      <c r="C1258" s="11" t="s">
        <v>272</v>
      </c>
      <c r="D1258" t="s">
        <v>302</v>
      </c>
      <c r="E1258" s="21" t="s">
        <v>290</v>
      </c>
      <c r="F1258" s="11">
        <v>8.625</v>
      </c>
      <c r="G1258" s="12">
        <v>7.625</v>
      </c>
      <c r="H1258" s="11">
        <v>0.5</v>
      </c>
      <c r="I1258" t="s">
        <v>272</v>
      </c>
      <c r="J1258" s="11">
        <v>2</v>
      </c>
      <c r="K1258" s="21" t="s">
        <v>290</v>
      </c>
      <c r="L1258" s="1" t="s">
        <v>302</v>
      </c>
      <c r="M1258" t="s">
        <v>290</v>
      </c>
      <c r="N1258" s="159" t="s">
        <v>290</v>
      </c>
      <c r="P1258" s="18" t="s">
        <v>290</v>
      </c>
      <c r="Q1258" s="18" t="s">
        <v>290</v>
      </c>
      <c r="S1258" t="s">
        <v>290</v>
      </c>
      <c r="T1258" t="s">
        <v>290</v>
      </c>
      <c r="V1258" t="s">
        <v>290</v>
      </c>
      <c r="X1258" s="158" t="s">
        <v>1283</v>
      </c>
      <c r="Y1258" s="11">
        <v>8</v>
      </c>
      <c r="Z1258" s="11" t="s">
        <v>272</v>
      </c>
      <c r="AA1258" t="s">
        <v>302</v>
      </c>
      <c r="AB1258" s="21" t="s">
        <v>290</v>
      </c>
      <c r="AC1258" s="11">
        <v>8.625</v>
      </c>
      <c r="AD1258" s="12">
        <v>7.625</v>
      </c>
      <c r="AE1258" s="11">
        <v>0.5</v>
      </c>
      <c r="AF1258" t="s">
        <v>272</v>
      </c>
      <c r="AG1258" s="11">
        <v>2</v>
      </c>
      <c r="AH1258" s="21" t="s">
        <v>290</v>
      </c>
      <c r="AI1258" s="1" t="s">
        <v>302</v>
      </c>
      <c r="AJ1258" t="s">
        <v>290</v>
      </c>
      <c r="AK1258" s="159" t="s">
        <v>290</v>
      </c>
    </row>
    <row r="1259" spans="1:89" x14ac:dyDescent="0.25">
      <c r="A1259" s="158" t="s">
        <v>1284</v>
      </c>
      <c r="B1259" s="11">
        <v>8</v>
      </c>
      <c r="C1259" t="s">
        <v>273</v>
      </c>
      <c r="D1259" t="s">
        <v>302</v>
      </c>
      <c r="E1259" s="24" t="s">
        <v>290</v>
      </c>
      <c r="F1259" s="11">
        <v>8.625</v>
      </c>
      <c r="G1259" s="12">
        <v>6.875</v>
      </c>
      <c r="H1259" s="11">
        <v>0.875</v>
      </c>
      <c r="I1259" s="11" t="s">
        <v>273</v>
      </c>
      <c r="J1259">
        <v>4</v>
      </c>
      <c r="K1259" s="24" t="s">
        <v>290</v>
      </c>
      <c r="L1259" s="1" t="s">
        <v>302</v>
      </c>
      <c r="M1259" t="s">
        <v>290</v>
      </c>
      <c r="N1259" s="159" t="s">
        <v>290</v>
      </c>
      <c r="P1259" s="18" t="s">
        <v>290</v>
      </c>
      <c r="Q1259" s="18" t="s">
        <v>290</v>
      </c>
      <c r="S1259" t="s">
        <v>290</v>
      </c>
      <c r="T1259" t="s">
        <v>290</v>
      </c>
      <c r="V1259" t="s">
        <v>290</v>
      </c>
      <c r="X1259" s="158" t="s">
        <v>1284</v>
      </c>
      <c r="Y1259" s="11">
        <v>8</v>
      </c>
      <c r="Z1259" t="s">
        <v>273</v>
      </c>
      <c r="AA1259" t="s">
        <v>302</v>
      </c>
      <c r="AB1259" s="24" t="s">
        <v>290</v>
      </c>
      <c r="AC1259" s="11">
        <v>8.625</v>
      </c>
      <c r="AD1259" s="12">
        <v>6.875</v>
      </c>
      <c r="AE1259" s="11">
        <v>0.875</v>
      </c>
      <c r="AF1259" s="11" t="s">
        <v>273</v>
      </c>
      <c r="AG1259">
        <v>4</v>
      </c>
      <c r="AH1259" s="24" t="s">
        <v>290</v>
      </c>
      <c r="AI1259" s="1" t="s">
        <v>302</v>
      </c>
      <c r="AJ1259" t="s">
        <v>290</v>
      </c>
      <c r="AK1259" s="159" t="s">
        <v>290</v>
      </c>
    </row>
    <row r="1260" spans="1:89" x14ac:dyDescent="0.35">
      <c r="A1260" s="160" t="s">
        <v>1285</v>
      </c>
      <c r="B1260" s="2">
        <v>9</v>
      </c>
      <c r="C1260" s="2" t="s">
        <v>272</v>
      </c>
      <c r="D1260" s="4" t="s">
        <v>302</v>
      </c>
      <c r="E1260" s="22" t="s">
        <v>290</v>
      </c>
      <c r="F1260" s="2">
        <v>9.625</v>
      </c>
      <c r="G1260" s="3">
        <v>8.625</v>
      </c>
      <c r="H1260" s="2">
        <v>0.5</v>
      </c>
      <c r="I1260" s="4" t="s">
        <v>272</v>
      </c>
      <c r="J1260" s="2">
        <v>2</v>
      </c>
      <c r="K1260" s="22" t="s">
        <v>290</v>
      </c>
      <c r="L1260" s="6" t="s">
        <v>302</v>
      </c>
      <c r="M1260" s="4" t="s">
        <v>290</v>
      </c>
      <c r="N1260" s="161" t="s">
        <v>290</v>
      </c>
      <c r="P1260" s="18" t="s">
        <v>290</v>
      </c>
      <c r="Q1260" s="18" t="s">
        <v>290</v>
      </c>
      <c r="S1260" t="s">
        <v>290</v>
      </c>
      <c r="T1260" t="s">
        <v>290</v>
      </c>
      <c r="V1260" t="s">
        <v>290</v>
      </c>
      <c r="X1260" s="160" t="s">
        <v>1285</v>
      </c>
      <c r="Y1260" s="2">
        <v>9</v>
      </c>
      <c r="Z1260" s="2" t="s">
        <v>272</v>
      </c>
      <c r="AA1260" s="4" t="s">
        <v>302</v>
      </c>
      <c r="AB1260" s="22" t="s">
        <v>290</v>
      </c>
      <c r="AC1260" s="2">
        <v>9.625</v>
      </c>
      <c r="AD1260" s="3">
        <v>8.625</v>
      </c>
      <c r="AE1260" s="2">
        <v>0.5</v>
      </c>
      <c r="AF1260" s="4" t="s">
        <v>272</v>
      </c>
      <c r="AG1260" s="2">
        <v>2</v>
      </c>
      <c r="AH1260" s="22" t="s">
        <v>290</v>
      </c>
      <c r="AI1260" s="6" t="s">
        <v>302</v>
      </c>
      <c r="AJ1260" s="4" t="s">
        <v>290</v>
      </c>
      <c r="AK1260" s="161" t="s">
        <v>290</v>
      </c>
    </row>
    <row r="1261" spans="1:89" x14ac:dyDescent="0.35">
      <c r="A1261" s="156" t="s">
        <v>1286</v>
      </c>
      <c r="B1261" s="11">
        <v>10</v>
      </c>
      <c r="C1261" s="11">
        <v>5</v>
      </c>
      <c r="D1261" t="s">
        <v>302</v>
      </c>
      <c r="E1261" s="21" t="s">
        <v>290</v>
      </c>
      <c r="F1261" s="11">
        <v>10.750000000000002</v>
      </c>
      <c r="G1261" s="12">
        <v>10.482000000000001</v>
      </c>
      <c r="H1261" s="11">
        <v>0.13400000000000001</v>
      </c>
      <c r="I1261" t="s">
        <v>290</v>
      </c>
      <c r="J1261" s="11">
        <v>5</v>
      </c>
      <c r="K1261" s="21" t="s">
        <v>290</v>
      </c>
      <c r="L1261" s="11" t="s">
        <v>302</v>
      </c>
      <c r="M1261" t="s">
        <v>290</v>
      </c>
      <c r="N1261" s="159" t="s">
        <v>290</v>
      </c>
      <c r="P1261" s="18" t="s">
        <v>290</v>
      </c>
      <c r="Q1261" s="18" t="s">
        <v>290</v>
      </c>
      <c r="S1261" t="s">
        <v>290</v>
      </c>
      <c r="T1261" t="s">
        <v>290</v>
      </c>
      <c r="V1261" t="s">
        <v>290</v>
      </c>
      <c r="X1261" s="156" t="s">
        <v>1286</v>
      </c>
      <c r="Y1261" s="11">
        <v>10</v>
      </c>
      <c r="Z1261" s="11">
        <v>5</v>
      </c>
      <c r="AA1261" t="s">
        <v>302</v>
      </c>
      <c r="AB1261" s="21" t="s">
        <v>290</v>
      </c>
      <c r="AC1261" s="11">
        <v>10.750000000000002</v>
      </c>
      <c r="AD1261" s="12">
        <v>10.482000000000001</v>
      </c>
      <c r="AE1261" s="11">
        <v>0.13400000000000001</v>
      </c>
      <c r="AF1261" t="s">
        <v>290</v>
      </c>
      <c r="AG1261" s="11">
        <v>5</v>
      </c>
      <c r="AH1261" s="21" t="s">
        <v>290</v>
      </c>
      <c r="AI1261" s="11" t="s">
        <v>302</v>
      </c>
      <c r="AJ1261" t="s">
        <v>290</v>
      </c>
      <c r="AK1261" s="159" t="s">
        <v>290</v>
      </c>
    </row>
    <row r="1262" spans="1:89" x14ac:dyDescent="0.35">
      <c r="A1262" s="156" t="s">
        <v>1287</v>
      </c>
      <c r="B1262" s="11">
        <v>10</v>
      </c>
      <c r="C1262" s="11">
        <v>10</v>
      </c>
      <c r="D1262" t="s">
        <v>302</v>
      </c>
      <c r="E1262" s="21" t="s">
        <v>290</v>
      </c>
      <c r="F1262" s="11">
        <v>10.750000000000002</v>
      </c>
      <c r="G1262" s="12">
        <v>10.420000000000002</v>
      </c>
      <c r="H1262" s="11">
        <v>0.16500000000000001</v>
      </c>
      <c r="I1262" t="s">
        <v>290</v>
      </c>
      <c r="J1262" s="11">
        <v>10</v>
      </c>
      <c r="K1262" s="21" t="s">
        <v>290</v>
      </c>
      <c r="L1262" s="11" t="s">
        <v>302</v>
      </c>
      <c r="M1262" t="s">
        <v>290</v>
      </c>
      <c r="N1262" s="159" t="s">
        <v>290</v>
      </c>
      <c r="P1262" s="18" t="s">
        <v>290</v>
      </c>
      <c r="Q1262" s="18" t="s">
        <v>290</v>
      </c>
      <c r="S1262" t="s">
        <v>290</v>
      </c>
      <c r="T1262" t="s">
        <v>290</v>
      </c>
      <c r="V1262" t="s">
        <v>290</v>
      </c>
      <c r="X1262" s="156" t="s">
        <v>1287</v>
      </c>
      <c r="Y1262" s="11">
        <v>10</v>
      </c>
      <c r="Z1262" s="11">
        <v>10</v>
      </c>
      <c r="AA1262" t="s">
        <v>302</v>
      </c>
      <c r="AB1262" s="21" t="s">
        <v>290</v>
      </c>
      <c r="AC1262" s="11">
        <v>10.750000000000002</v>
      </c>
      <c r="AD1262" s="12">
        <v>10.420000000000002</v>
      </c>
      <c r="AE1262" s="11">
        <v>0.16500000000000001</v>
      </c>
      <c r="AF1262" t="s">
        <v>290</v>
      </c>
      <c r="AG1262" s="11">
        <v>10</v>
      </c>
      <c r="AH1262" s="21" t="s">
        <v>290</v>
      </c>
      <c r="AI1262" s="11" t="s">
        <v>302</v>
      </c>
      <c r="AJ1262" t="s">
        <v>290</v>
      </c>
      <c r="AK1262" s="159" t="s">
        <v>290</v>
      </c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51"/>
    </row>
    <row r="1263" spans="1:89" x14ac:dyDescent="0.35">
      <c r="A1263" s="158" t="s">
        <v>1288</v>
      </c>
      <c r="B1263" s="11">
        <v>10</v>
      </c>
      <c r="C1263" s="11">
        <v>20</v>
      </c>
      <c r="D1263" t="s">
        <v>302</v>
      </c>
      <c r="E1263" s="21" t="s">
        <v>290</v>
      </c>
      <c r="F1263" s="11">
        <v>10.750000000000002</v>
      </c>
      <c r="G1263" s="12">
        <v>10.250000000000002</v>
      </c>
      <c r="H1263" s="11">
        <v>0.25</v>
      </c>
      <c r="I1263" t="s">
        <v>290</v>
      </c>
      <c r="J1263" s="11">
        <v>20</v>
      </c>
      <c r="K1263" s="21" t="s">
        <v>290</v>
      </c>
      <c r="L1263" s="1" t="s">
        <v>302</v>
      </c>
      <c r="M1263" t="s">
        <v>290</v>
      </c>
      <c r="N1263" s="159" t="s">
        <v>290</v>
      </c>
      <c r="P1263" s="18" t="s">
        <v>290</v>
      </c>
      <c r="Q1263" s="18" t="s">
        <v>290</v>
      </c>
      <c r="S1263" t="s">
        <v>290</v>
      </c>
      <c r="T1263" t="s">
        <v>290</v>
      </c>
      <c r="V1263" t="s">
        <v>290</v>
      </c>
      <c r="X1263" s="158" t="s">
        <v>1288</v>
      </c>
      <c r="Y1263" s="11">
        <v>10</v>
      </c>
      <c r="Z1263" s="11">
        <v>20</v>
      </c>
      <c r="AA1263" t="s">
        <v>302</v>
      </c>
      <c r="AB1263" s="21" t="s">
        <v>290</v>
      </c>
      <c r="AC1263" s="11">
        <v>10.750000000000002</v>
      </c>
      <c r="AD1263" s="12">
        <v>10.250000000000002</v>
      </c>
      <c r="AE1263" s="11">
        <v>0.25</v>
      </c>
      <c r="AF1263" t="s">
        <v>290</v>
      </c>
      <c r="AG1263" s="11">
        <v>20</v>
      </c>
      <c r="AH1263" s="21" t="s">
        <v>290</v>
      </c>
      <c r="AI1263" s="1" t="s">
        <v>302</v>
      </c>
      <c r="AJ1263" t="s">
        <v>290</v>
      </c>
      <c r="AK1263" s="159" t="s">
        <v>290</v>
      </c>
      <c r="CC1263" s="4"/>
      <c r="CD1263" s="51"/>
      <c r="CE1263" s="51"/>
      <c r="CF1263" s="51"/>
      <c r="CG1263" s="51"/>
      <c r="CH1263" s="51"/>
      <c r="CI1263" s="51"/>
      <c r="CJ1263" s="51"/>
      <c r="CK1263" s="51"/>
    </row>
    <row r="1264" spans="1:89" x14ac:dyDescent="0.35">
      <c r="A1264" s="158" t="s">
        <v>1289</v>
      </c>
      <c r="B1264" s="11">
        <v>10</v>
      </c>
      <c r="C1264">
        <v>30</v>
      </c>
      <c r="D1264" t="s">
        <v>302</v>
      </c>
      <c r="E1264" s="21" t="s">
        <v>290</v>
      </c>
      <c r="F1264" s="11">
        <v>10.750000000000002</v>
      </c>
      <c r="G1264" s="12">
        <v>10.136000000000001</v>
      </c>
      <c r="H1264" s="11">
        <v>0.307</v>
      </c>
      <c r="I1264" t="s">
        <v>290</v>
      </c>
      <c r="J1264">
        <v>30</v>
      </c>
      <c r="K1264" s="21" t="s">
        <v>290</v>
      </c>
      <c r="L1264" s="1" t="s">
        <v>302</v>
      </c>
      <c r="M1264" t="s">
        <v>290</v>
      </c>
      <c r="N1264" s="159" t="s">
        <v>290</v>
      </c>
      <c r="P1264" s="18" t="s">
        <v>290</v>
      </c>
      <c r="Q1264" s="18" t="s">
        <v>290</v>
      </c>
      <c r="S1264" t="s">
        <v>290</v>
      </c>
      <c r="T1264" t="s">
        <v>290</v>
      </c>
      <c r="V1264" t="s">
        <v>290</v>
      </c>
      <c r="X1264" s="158" t="s">
        <v>1289</v>
      </c>
      <c r="Y1264" s="11">
        <v>10</v>
      </c>
      <c r="Z1264">
        <v>30</v>
      </c>
      <c r="AA1264" t="s">
        <v>302</v>
      </c>
      <c r="AB1264" s="21" t="s">
        <v>290</v>
      </c>
      <c r="AC1264" s="11">
        <v>10.750000000000002</v>
      </c>
      <c r="AD1264" s="12">
        <v>10.136000000000001</v>
      </c>
      <c r="AE1264" s="11">
        <v>0.307</v>
      </c>
      <c r="AF1264" t="s">
        <v>290</v>
      </c>
      <c r="AG1264">
        <v>30</v>
      </c>
      <c r="AH1264" s="21" t="s">
        <v>290</v>
      </c>
      <c r="AI1264" s="1" t="s">
        <v>302</v>
      </c>
      <c r="AJ1264" t="s">
        <v>290</v>
      </c>
      <c r="AK1264" s="159" t="s">
        <v>290</v>
      </c>
    </row>
    <row r="1265" spans="1:89" x14ac:dyDescent="0.35">
      <c r="A1265" s="158" t="s">
        <v>1290</v>
      </c>
      <c r="B1265" s="11">
        <v>10</v>
      </c>
      <c r="C1265">
        <v>40</v>
      </c>
      <c r="D1265" t="s">
        <v>302</v>
      </c>
      <c r="E1265" s="21" t="s">
        <v>290</v>
      </c>
      <c r="F1265" s="11">
        <v>10.750000000000002</v>
      </c>
      <c r="G1265" s="12">
        <v>10.020000000000001</v>
      </c>
      <c r="H1265" s="11">
        <v>0.36499999999999999</v>
      </c>
      <c r="I1265" t="s">
        <v>290</v>
      </c>
      <c r="J1265">
        <v>40</v>
      </c>
      <c r="K1265" s="21" t="s">
        <v>290</v>
      </c>
      <c r="L1265" s="1" t="s">
        <v>302</v>
      </c>
      <c r="M1265" t="s">
        <v>290</v>
      </c>
      <c r="N1265" s="159" t="s">
        <v>290</v>
      </c>
      <c r="P1265" s="18" t="s">
        <v>290</v>
      </c>
      <c r="Q1265" s="18" t="s">
        <v>290</v>
      </c>
      <c r="S1265" t="s">
        <v>290</v>
      </c>
      <c r="T1265" t="s">
        <v>290</v>
      </c>
      <c r="V1265" t="s">
        <v>290</v>
      </c>
      <c r="X1265" s="158" t="s">
        <v>1290</v>
      </c>
      <c r="Y1265" s="11">
        <v>10</v>
      </c>
      <c r="Z1265">
        <v>40</v>
      </c>
      <c r="AA1265" t="s">
        <v>302</v>
      </c>
      <c r="AB1265" s="21" t="s">
        <v>290</v>
      </c>
      <c r="AC1265" s="11">
        <v>10.750000000000002</v>
      </c>
      <c r="AD1265" s="12">
        <v>10.020000000000001</v>
      </c>
      <c r="AE1265" s="11">
        <v>0.36499999999999999</v>
      </c>
      <c r="AF1265" t="s">
        <v>290</v>
      </c>
      <c r="AG1265">
        <v>40</v>
      </c>
      <c r="AH1265" s="21" t="s">
        <v>290</v>
      </c>
      <c r="AI1265" s="1" t="s">
        <v>302</v>
      </c>
      <c r="AJ1265" t="s">
        <v>290</v>
      </c>
      <c r="AK1265" s="159" t="s">
        <v>290</v>
      </c>
    </row>
    <row r="1266" spans="1:89" x14ac:dyDescent="0.35">
      <c r="A1266" s="158" t="s">
        <v>6821</v>
      </c>
      <c r="B1266" s="11">
        <v>10</v>
      </c>
      <c r="C1266" t="s">
        <v>6422</v>
      </c>
      <c r="D1266" t="s">
        <v>302</v>
      </c>
      <c r="E1266" s="21" t="s">
        <v>290</v>
      </c>
      <c r="F1266" s="11">
        <v>10.750000000000002</v>
      </c>
      <c r="G1266" s="12">
        <v>10.020000000000001</v>
      </c>
      <c r="H1266" s="11">
        <v>0.36499999999999999</v>
      </c>
      <c r="I1266" t="s">
        <v>6422</v>
      </c>
      <c r="J1266">
        <v>1</v>
      </c>
      <c r="K1266" s="21" t="s">
        <v>290</v>
      </c>
      <c r="L1266" s="1" t="s">
        <v>302</v>
      </c>
      <c r="M1266" t="s">
        <v>290</v>
      </c>
      <c r="N1266" s="159" t="s">
        <v>290</v>
      </c>
      <c r="P1266" s="18" t="s">
        <v>290</v>
      </c>
      <c r="Q1266" s="18" t="s">
        <v>290</v>
      </c>
      <c r="S1266" t="s">
        <v>290</v>
      </c>
      <c r="T1266" t="s">
        <v>290</v>
      </c>
      <c r="V1266" t="s">
        <v>290</v>
      </c>
      <c r="X1266" s="158" t="s">
        <v>6821</v>
      </c>
      <c r="Y1266" s="11">
        <v>10</v>
      </c>
      <c r="Z1266" t="s">
        <v>6422</v>
      </c>
      <c r="AA1266" t="s">
        <v>302</v>
      </c>
      <c r="AB1266" s="21" t="s">
        <v>290</v>
      </c>
      <c r="AC1266" s="11">
        <v>10.750000000000002</v>
      </c>
      <c r="AD1266" s="12">
        <v>10.020000000000001</v>
      </c>
      <c r="AE1266" s="11">
        <v>0.36499999999999999</v>
      </c>
      <c r="AF1266" t="s">
        <v>6422</v>
      </c>
      <c r="AG1266">
        <v>1</v>
      </c>
      <c r="AH1266" s="21" t="s">
        <v>290</v>
      </c>
      <c r="AI1266" s="1" t="s">
        <v>302</v>
      </c>
      <c r="AJ1266" t="s">
        <v>290</v>
      </c>
      <c r="AK1266" s="159" t="s">
        <v>290</v>
      </c>
    </row>
    <row r="1267" spans="1:89" x14ac:dyDescent="0.35">
      <c r="A1267" s="158" t="s">
        <v>1291</v>
      </c>
      <c r="B1267" s="11">
        <v>10</v>
      </c>
      <c r="C1267">
        <v>60</v>
      </c>
      <c r="D1267" t="s">
        <v>302</v>
      </c>
      <c r="E1267" s="21" t="s">
        <v>290</v>
      </c>
      <c r="F1267" s="11">
        <v>10.750000000000002</v>
      </c>
      <c r="G1267" s="12">
        <v>9.7500000000000018</v>
      </c>
      <c r="H1267" s="11">
        <v>0.5</v>
      </c>
      <c r="I1267" t="s">
        <v>290</v>
      </c>
      <c r="J1267">
        <v>60</v>
      </c>
      <c r="K1267" s="21" t="s">
        <v>290</v>
      </c>
      <c r="L1267" s="1" t="s">
        <v>302</v>
      </c>
      <c r="M1267" t="s">
        <v>290</v>
      </c>
      <c r="N1267" s="159" t="s">
        <v>290</v>
      </c>
      <c r="P1267" s="18" t="s">
        <v>290</v>
      </c>
      <c r="Q1267" s="18" t="s">
        <v>290</v>
      </c>
      <c r="S1267" t="s">
        <v>290</v>
      </c>
      <c r="T1267" t="s">
        <v>290</v>
      </c>
      <c r="V1267" t="s">
        <v>290</v>
      </c>
      <c r="X1267" s="158" t="s">
        <v>1291</v>
      </c>
      <c r="Y1267" s="11">
        <v>10</v>
      </c>
      <c r="Z1267">
        <v>60</v>
      </c>
      <c r="AA1267" t="s">
        <v>302</v>
      </c>
      <c r="AB1267" s="21" t="s">
        <v>290</v>
      </c>
      <c r="AC1267" s="11">
        <v>10.750000000000002</v>
      </c>
      <c r="AD1267" s="12">
        <v>9.7500000000000018</v>
      </c>
      <c r="AE1267" s="11">
        <v>0.5</v>
      </c>
      <c r="AF1267" t="s">
        <v>290</v>
      </c>
      <c r="AG1267">
        <v>60</v>
      </c>
      <c r="AH1267" s="21" t="s">
        <v>290</v>
      </c>
      <c r="AI1267" s="1" t="s">
        <v>302</v>
      </c>
      <c r="AJ1267" t="s">
        <v>290</v>
      </c>
      <c r="AK1267" s="159" t="s">
        <v>290</v>
      </c>
    </row>
    <row r="1268" spans="1:89" x14ac:dyDescent="0.35">
      <c r="A1268" s="158" t="s">
        <v>1292</v>
      </c>
      <c r="B1268" s="11">
        <v>10</v>
      </c>
      <c r="C1268">
        <v>80</v>
      </c>
      <c r="D1268" t="s">
        <v>302</v>
      </c>
      <c r="E1268" s="21" t="s">
        <v>290</v>
      </c>
      <c r="F1268" s="11">
        <v>10.750000000000002</v>
      </c>
      <c r="G1268" s="12">
        <v>9.5640000000000018</v>
      </c>
      <c r="H1268" s="11">
        <v>0.59299999999999997</v>
      </c>
      <c r="I1268" t="s">
        <v>290</v>
      </c>
      <c r="J1268">
        <v>80</v>
      </c>
      <c r="K1268" s="21" t="s">
        <v>290</v>
      </c>
      <c r="L1268" s="1" t="s">
        <v>302</v>
      </c>
      <c r="M1268" t="s">
        <v>290</v>
      </c>
      <c r="N1268" s="159" t="s">
        <v>290</v>
      </c>
      <c r="P1268" s="18" t="s">
        <v>290</v>
      </c>
      <c r="Q1268" s="18" t="s">
        <v>290</v>
      </c>
      <c r="S1268" t="s">
        <v>290</v>
      </c>
      <c r="T1268" t="s">
        <v>290</v>
      </c>
      <c r="V1268" t="s">
        <v>290</v>
      </c>
      <c r="X1268" s="158" t="s">
        <v>1292</v>
      </c>
      <c r="Y1268" s="11">
        <v>10</v>
      </c>
      <c r="Z1268">
        <v>80</v>
      </c>
      <c r="AA1268" t="s">
        <v>302</v>
      </c>
      <c r="AB1268" s="21" t="s">
        <v>290</v>
      </c>
      <c r="AC1268" s="11">
        <v>10.750000000000002</v>
      </c>
      <c r="AD1268" s="12">
        <v>9.5640000000000018</v>
      </c>
      <c r="AE1268" s="11">
        <v>0.59299999999999997</v>
      </c>
      <c r="AF1268" t="s">
        <v>290</v>
      </c>
      <c r="AG1268">
        <v>80</v>
      </c>
      <c r="AH1268" s="21" t="s">
        <v>290</v>
      </c>
      <c r="AI1268" s="1" t="s">
        <v>302</v>
      </c>
      <c r="AJ1268" t="s">
        <v>290</v>
      </c>
      <c r="AK1268" s="159" t="s">
        <v>290</v>
      </c>
    </row>
    <row r="1269" spans="1:89" x14ac:dyDescent="0.35">
      <c r="A1269" s="158" t="s">
        <v>1293</v>
      </c>
      <c r="B1269" s="11">
        <v>10</v>
      </c>
      <c r="C1269">
        <v>100</v>
      </c>
      <c r="D1269" t="s">
        <v>302</v>
      </c>
      <c r="E1269" s="21" t="s">
        <v>290</v>
      </c>
      <c r="F1269" s="11">
        <v>10.750000000000002</v>
      </c>
      <c r="G1269" s="12">
        <v>9.3140000000000018</v>
      </c>
      <c r="H1269" s="11">
        <v>0.71799999999999997</v>
      </c>
      <c r="I1269" t="s">
        <v>290</v>
      </c>
      <c r="J1269">
        <v>100</v>
      </c>
      <c r="K1269" s="21" t="s">
        <v>290</v>
      </c>
      <c r="L1269" s="1" t="s">
        <v>302</v>
      </c>
      <c r="M1269" t="s">
        <v>290</v>
      </c>
      <c r="N1269" s="159" t="s">
        <v>290</v>
      </c>
      <c r="P1269" s="18" t="s">
        <v>290</v>
      </c>
      <c r="Q1269" s="18" t="s">
        <v>290</v>
      </c>
      <c r="S1269" t="s">
        <v>290</v>
      </c>
      <c r="T1269" t="s">
        <v>290</v>
      </c>
      <c r="V1269" t="s">
        <v>290</v>
      </c>
      <c r="X1269" s="158" t="s">
        <v>1293</v>
      </c>
      <c r="Y1269" s="11">
        <v>10</v>
      </c>
      <c r="Z1269">
        <v>100</v>
      </c>
      <c r="AA1269" t="s">
        <v>302</v>
      </c>
      <c r="AB1269" s="21" t="s">
        <v>290</v>
      </c>
      <c r="AC1269" s="11">
        <v>10.750000000000002</v>
      </c>
      <c r="AD1269" s="12">
        <v>9.3140000000000018</v>
      </c>
      <c r="AE1269" s="11">
        <v>0.71799999999999997</v>
      </c>
      <c r="AF1269" t="s">
        <v>290</v>
      </c>
      <c r="AG1269">
        <v>100</v>
      </c>
      <c r="AH1269" s="21" t="s">
        <v>290</v>
      </c>
      <c r="AI1269" s="1" t="s">
        <v>302</v>
      </c>
      <c r="AJ1269" t="s">
        <v>290</v>
      </c>
      <c r="AK1269" s="159" t="s">
        <v>290</v>
      </c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51"/>
    </row>
    <row r="1270" spans="1:89" x14ac:dyDescent="0.35">
      <c r="A1270" s="158" t="s">
        <v>1294</v>
      </c>
      <c r="B1270" s="11">
        <v>10</v>
      </c>
      <c r="C1270">
        <v>120</v>
      </c>
      <c r="D1270" t="s">
        <v>302</v>
      </c>
      <c r="E1270" s="21" t="s">
        <v>290</v>
      </c>
      <c r="F1270" s="11">
        <v>10.750000000000002</v>
      </c>
      <c r="G1270" s="12">
        <v>9.0640000000000018</v>
      </c>
      <c r="H1270" s="11">
        <v>0.84299999999999997</v>
      </c>
      <c r="I1270" t="s">
        <v>290</v>
      </c>
      <c r="J1270">
        <v>120</v>
      </c>
      <c r="K1270" s="21" t="s">
        <v>290</v>
      </c>
      <c r="L1270" s="1" t="s">
        <v>302</v>
      </c>
      <c r="M1270" t="s">
        <v>290</v>
      </c>
      <c r="N1270" s="159" t="s">
        <v>290</v>
      </c>
      <c r="P1270" s="18" t="s">
        <v>290</v>
      </c>
      <c r="Q1270" s="18" t="s">
        <v>290</v>
      </c>
      <c r="S1270" t="s">
        <v>290</v>
      </c>
      <c r="T1270" t="s">
        <v>290</v>
      </c>
      <c r="V1270" t="s">
        <v>290</v>
      </c>
      <c r="X1270" s="158" t="s">
        <v>1294</v>
      </c>
      <c r="Y1270" s="11">
        <v>10</v>
      </c>
      <c r="Z1270">
        <v>120</v>
      </c>
      <c r="AA1270" t="s">
        <v>302</v>
      </c>
      <c r="AB1270" s="21" t="s">
        <v>290</v>
      </c>
      <c r="AC1270" s="11">
        <v>10.750000000000002</v>
      </c>
      <c r="AD1270" s="12">
        <v>9.0640000000000018</v>
      </c>
      <c r="AE1270" s="11">
        <v>0.84299999999999997</v>
      </c>
      <c r="AF1270" t="s">
        <v>290</v>
      </c>
      <c r="AG1270">
        <v>120</v>
      </c>
      <c r="AH1270" s="21" t="s">
        <v>290</v>
      </c>
      <c r="AI1270" s="1" t="s">
        <v>302</v>
      </c>
      <c r="AJ1270" t="s">
        <v>290</v>
      </c>
      <c r="AK1270" s="159" t="s">
        <v>290</v>
      </c>
      <c r="CC1270" s="4"/>
      <c r="CD1270" s="51"/>
      <c r="CE1270" s="51"/>
      <c r="CF1270" s="51"/>
      <c r="CG1270" s="51"/>
      <c r="CH1270" s="51"/>
      <c r="CI1270" s="51"/>
      <c r="CJ1270" s="51"/>
      <c r="CK1270" s="51"/>
    </row>
    <row r="1271" spans="1:89" x14ac:dyDescent="0.35">
      <c r="A1271" s="158" t="s">
        <v>1295</v>
      </c>
      <c r="B1271" s="11">
        <v>10</v>
      </c>
      <c r="C1271">
        <v>140</v>
      </c>
      <c r="D1271" t="s">
        <v>302</v>
      </c>
      <c r="E1271" s="21" t="s">
        <v>290</v>
      </c>
      <c r="F1271" s="11">
        <v>10.750000000000002</v>
      </c>
      <c r="G1271" s="12">
        <v>8.7500000000000018</v>
      </c>
      <c r="H1271" s="11">
        <v>1</v>
      </c>
      <c r="I1271" t="s">
        <v>290</v>
      </c>
      <c r="J1271">
        <v>140</v>
      </c>
      <c r="K1271" s="21" t="s">
        <v>290</v>
      </c>
      <c r="L1271" s="1" t="s">
        <v>302</v>
      </c>
      <c r="M1271" t="s">
        <v>290</v>
      </c>
      <c r="N1271" s="159" t="s">
        <v>290</v>
      </c>
      <c r="P1271" s="18" t="s">
        <v>290</v>
      </c>
      <c r="Q1271" s="18" t="s">
        <v>290</v>
      </c>
      <c r="S1271" t="s">
        <v>290</v>
      </c>
      <c r="T1271" t="s">
        <v>290</v>
      </c>
      <c r="V1271" t="s">
        <v>290</v>
      </c>
      <c r="X1271" s="158" t="s">
        <v>1295</v>
      </c>
      <c r="Y1271" s="11">
        <v>10</v>
      </c>
      <c r="Z1271">
        <v>140</v>
      </c>
      <c r="AA1271" t="s">
        <v>302</v>
      </c>
      <c r="AB1271" s="21" t="s">
        <v>290</v>
      </c>
      <c r="AC1271" s="11">
        <v>10.750000000000002</v>
      </c>
      <c r="AD1271" s="12">
        <v>8.7500000000000018</v>
      </c>
      <c r="AE1271" s="11">
        <v>1</v>
      </c>
      <c r="AF1271" t="s">
        <v>290</v>
      </c>
      <c r="AG1271">
        <v>140</v>
      </c>
      <c r="AH1271" s="21" t="s">
        <v>290</v>
      </c>
      <c r="AI1271" s="1" t="s">
        <v>302</v>
      </c>
      <c r="AJ1271" t="s">
        <v>290</v>
      </c>
      <c r="AK1271" s="159" t="s">
        <v>290</v>
      </c>
    </row>
    <row r="1272" spans="1:89" x14ac:dyDescent="0.35">
      <c r="A1272" s="158" t="s">
        <v>1296</v>
      </c>
      <c r="B1272" s="11">
        <v>10</v>
      </c>
      <c r="C1272" s="11">
        <v>160</v>
      </c>
      <c r="D1272" t="s">
        <v>302</v>
      </c>
      <c r="E1272" s="21" t="s">
        <v>290</v>
      </c>
      <c r="F1272" s="11">
        <v>10.750000000000002</v>
      </c>
      <c r="G1272" s="12">
        <v>8.5000000000000018</v>
      </c>
      <c r="H1272" s="11">
        <v>1.125</v>
      </c>
      <c r="I1272" t="s">
        <v>290</v>
      </c>
      <c r="J1272" s="11">
        <v>160</v>
      </c>
      <c r="K1272" s="21" t="s">
        <v>290</v>
      </c>
      <c r="L1272" s="1" t="s">
        <v>302</v>
      </c>
      <c r="M1272" t="s">
        <v>290</v>
      </c>
      <c r="N1272" s="159" t="s">
        <v>290</v>
      </c>
      <c r="P1272" s="18" t="s">
        <v>290</v>
      </c>
      <c r="Q1272" s="18" t="s">
        <v>290</v>
      </c>
      <c r="S1272" t="s">
        <v>290</v>
      </c>
      <c r="T1272" t="s">
        <v>290</v>
      </c>
      <c r="V1272" t="s">
        <v>290</v>
      </c>
      <c r="X1272" s="158" t="s">
        <v>1296</v>
      </c>
      <c r="Y1272" s="11">
        <v>10</v>
      </c>
      <c r="Z1272" s="11">
        <v>160</v>
      </c>
      <c r="AA1272" t="s">
        <v>302</v>
      </c>
      <c r="AB1272" s="21" t="s">
        <v>290</v>
      </c>
      <c r="AC1272" s="11">
        <v>10.750000000000002</v>
      </c>
      <c r="AD1272" s="12">
        <v>8.5000000000000018</v>
      </c>
      <c r="AE1272" s="11">
        <v>1.125</v>
      </c>
      <c r="AF1272" t="s">
        <v>290</v>
      </c>
      <c r="AG1272" s="11">
        <v>160</v>
      </c>
      <c r="AH1272" s="21" t="s">
        <v>290</v>
      </c>
      <c r="AI1272" s="1" t="s">
        <v>302</v>
      </c>
      <c r="AJ1272" t="s">
        <v>290</v>
      </c>
      <c r="AK1272" s="159" t="s">
        <v>290</v>
      </c>
    </row>
    <row r="1273" spans="1:89" x14ac:dyDescent="0.35">
      <c r="A1273" s="160" t="s">
        <v>1297</v>
      </c>
      <c r="B1273" s="2">
        <v>10</v>
      </c>
      <c r="C1273" s="2" t="s">
        <v>272</v>
      </c>
      <c r="D1273" s="4" t="s">
        <v>302</v>
      </c>
      <c r="E1273" s="22" t="s">
        <v>290</v>
      </c>
      <c r="F1273" s="2">
        <v>10.750000000000002</v>
      </c>
      <c r="G1273" s="3">
        <v>9.7500000000000018</v>
      </c>
      <c r="H1273" s="2">
        <v>0.5</v>
      </c>
      <c r="I1273" s="4" t="s">
        <v>272</v>
      </c>
      <c r="J1273" s="2">
        <v>2</v>
      </c>
      <c r="K1273" s="22" t="s">
        <v>290</v>
      </c>
      <c r="L1273" s="6" t="s">
        <v>302</v>
      </c>
      <c r="M1273" s="4" t="s">
        <v>290</v>
      </c>
      <c r="N1273" s="161" t="s">
        <v>290</v>
      </c>
      <c r="P1273" s="18" t="s">
        <v>290</v>
      </c>
      <c r="Q1273" s="18" t="s">
        <v>290</v>
      </c>
      <c r="S1273" t="s">
        <v>290</v>
      </c>
      <c r="T1273" t="s">
        <v>290</v>
      </c>
      <c r="V1273" t="s">
        <v>290</v>
      </c>
      <c r="X1273" s="160" t="s">
        <v>1297</v>
      </c>
      <c r="Y1273" s="2">
        <v>10</v>
      </c>
      <c r="Z1273" s="2" t="s">
        <v>272</v>
      </c>
      <c r="AA1273" s="4" t="s">
        <v>302</v>
      </c>
      <c r="AB1273" s="22" t="s">
        <v>290</v>
      </c>
      <c r="AC1273" s="2">
        <v>10.750000000000002</v>
      </c>
      <c r="AD1273" s="3">
        <v>9.7500000000000018</v>
      </c>
      <c r="AE1273" s="2">
        <v>0.5</v>
      </c>
      <c r="AF1273" s="4" t="s">
        <v>272</v>
      </c>
      <c r="AG1273" s="2">
        <v>2</v>
      </c>
      <c r="AH1273" s="22" t="s">
        <v>290</v>
      </c>
      <c r="AI1273" s="6" t="s">
        <v>302</v>
      </c>
      <c r="AJ1273" s="4" t="s">
        <v>290</v>
      </c>
      <c r="AK1273" s="161" t="s">
        <v>290</v>
      </c>
    </row>
    <row r="1274" spans="1:89" x14ac:dyDescent="0.35">
      <c r="A1274" s="167" t="s">
        <v>6822</v>
      </c>
      <c r="B1274" s="48">
        <v>11</v>
      </c>
      <c r="C1274" s="48" t="s">
        <v>6422</v>
      </c>
      <c r="D1274" s="168" t="s">
        <v>302</v>
      </c>
      <c r="E1274" s="169" t="s">
        <v>290</v>
      </c>
      <c r="F1274" s="48">
        <v>11.75</v>
      </c>
      <c r="G1274" s="170">
        <v>11</v>
      </c>
      <c r="H1274" s="48">
        <v>0.375</v>
      </c>
      <c r="I1274" s="168" t="s">
        <v>6422</v>
      </c>
      <c r="J1274" s="48">
        <v>1</v>
      </c>
      <c r="K1274" s="169"/>
      <c r="L1274" s="171" t="s">
        <v>302</v>
      </c>
      <c r="M1274" s="168"/>
      <c r="N1274" s="163"/>
      <c r="P1274" s="18" t="s">
        <v>290</v>
      </c>
      <c r="Q1274" s="18" t="s">
        <v>290</v>
      </c>
      <c r="S1274" t="s">
        <v>290</v>
      </c>
      <c r="T1274" t="s">
        <v>290</v>
      </c>
      <c r="V1274" t="s">
        <v>290</v>
      </c>
      <c r="X1274" s="167" t="s">
        <v>6822</v>
      </c>
      <c r="Y1274" s="48">
        <v>11</v>
      </c>
      <c r="Z1274" s="48" t="s">
        <v>6422</v>
      </c>
      <c r="AA1274" s="168" t="s">
        <v>302</v>
      </c>
      <c r="AB1274" s="169" t="s">
        <v>290</v>
      </c>
      <c r="AC1274" s="48">
        <v>11.75</v>
      </c>
      <c r="AD1274" s="170">
        <v>11</v>
      </c>
      <c r="AE1274" s="48">
        <v>0.375</v>
      </c>
      <c r="AF1274" s="168" t="s">
        <v>6422</v>
      </c>
      <c r="AG1274" s="48">
        <v>1</v>
      </c>
      <c r="AH1274" s="169"/>
      <c r="AI1274" s="171" t="s">
        <v>302</v>
      </c>
      <c r="AJ1274" s="168"/>
      <c r="AK1274" s="163"/>
    </row>
    <row r="1275" spans="1:89" x14ac:dyDescent="0.35">
      <c r="A1275" s="160" t="s">
        <v>1298</v>
      </c>
      <c r="B1275" s="2">
        <v>11</v>
      </c>
      <c r="C1275" s="2" t="s">
        <v>272</v>
      </c>
      <c r="D1275" s="4" t="s">
        <v>302</v>
      </c>
      <c r="E1275" s="22" t="s">
        <v>290</v>
      </c>
      <c r="F1275" s="2">
        <v>11.75</v>
      </c>
      <c r="G1275" s="3">
        <v>10.75</v>
      </c>
      <c r="H1275" s="2">
        <v>0.5</v>
      </c>
      <c r="I1275" s="4" t="s">
        <v>272</v>
      </c>
      <c r="J1275" s="2">
        <v>2</v>
      </c>
      <c r="K1275" s="22" t="s">
        <v>290</v>
      </c>
      <c r="L1275" s="6" t="s">
        <v>302</v>
      </c>
      <c r="M1275" s="4" t="s">
        <v>290</v>
      </c>
      <c r="N1275" s="161" t="s">
        <v>290</v>
      </c>
      <c r="P1275" s="18" t="s">
        <v>290</v>
      </c>
      <c r="Q1275" s="18" t="s">
        <v>290</v>
      </c>
      <c r="S1275" t="s">
        <v>290</v>
      </c>
      <c r="T1275" t="s">
        <v>290</v>
      </c>
      <c r="V1275" t="s">
        <v>290</v>
      </c>
      <c r="X1275" s="160" t="s">
        <v>1298</v>
      </c>
      <c r="Y1275" s="2">
        <v>11</v>
      </c>
      <c r="Z1275" s="2" t="s">
        <v>272</v>
      </c>
      <c r="AA1275" s="4" t="s">
        <v>302</v>
      </c>
      <c r="AB1275" s="22" t="s">
        <v>290</v>
      </c>
      <c r="AC1275" s="2">
        <v>11.75</v>
      </c>
      <c r="AD1275" s="3">
        <v>10.75</v>
      </c>
      <c r="AE1275" s="2">
        <v>0.5</v>
      </c>
      <c r="AF1275" s="4" t="s">
        <v>272</v>
      </c>
      <c r="AG1275" s="2">
        <v>2</v>
      </c>
      <c r="AH1275" s="22" t="s">
        <v>290</v>
      </c>
      <c r="AI1275" s="6" t="s">
        <v>302</v>
      </c>
      <c r="AJ1275" s="4" t="s">
        <v>290</v>
      </c>
      <c r="AK1275" s="161" t="s">
        <v>290</v>
      </c>
    </row>
    <row r="1276" spans="1:89" x14ac:dyDescent="0.35">
      <c r="A1276" s="156" t="s">
        <v>1299</v>
      </c>
      <c r="B1276" s="11">
        <v>12.000000000000002</v>
      </c>
      <c r="C1276" s="11">
        <v>5</v>
      </c>
      <c r="D1276" t="s">
        <v>302</v>
      </c>
      <c r="E1276" s="21" t="s">
        <v>290</v>
      </c>
      <c r="F1276" s="11">
        <v>12.75</v>
      </c>
      <c r="G1276" s="12">
        <v>12.42</v>
      </c>
      <c r="H1276" s="11">
        <v>0.16500000000000001</v>
      </c>
      <c r="I1276" t="s">
        <v>290</v>
      </c>
      <c r="J1276" s="11">
        <v>5</v>
      </c>
      <c r="K1276" s="21" t="s">
        <v>290</v>
      </c>
      <c r="L1276" s="11" t="s">
        <v>302</v>
      </c>
      <c r="M1276" t="s">
        <v>290</v>
      </c>
      <c r="N1276" s="159" t="s">
        <v>290</v>
      </c>
      <c r="P1276" s="18" t="s">
        <v>290</v>
      </c>
      <c r="Q1276" s="18" t="s">
        <v>290</v>
      </c>
      <c r="S1276" t="s">
        <v>290</v>
      </c>
      <c r="T1276" t="s">
        <v>290</v>
      </c>
      <c r="V1276" t="s">
        <v>290</v>
      </c>
      <c r="X1276" s="156" t="s">
        <v>1299</v>
      </c>
      <c r="Y1276" s="11">
        <v>12.000000000000002</v>
      </c>
      <c r="Z1276" s="11">
        <v>5</v>
      </c>
      <c r="AA1276" t="s">
        <v>302</v>
      </c>
      <c r="AB1276" s="21" t="s">
        <v>290</v>
      </c>
      <c r="AC1276" s="11">
        <v>12.75</v>
      </c>
      <c r="AD1276" s="12">
        <v>12.42</v>
      </c>
      <c r="AE1276" s="11">
        <v>0.16500000000000001</v>
      </c>
      <c r="AF1276" t="s">
        <v>290</v>
      </c>
      <c r="AG1276" s="11">
        <v>5</v>
      </c>
      <c r="AH1276" s="21" t="s">
        <v>290</v>
      </c>
      <c r="AI1276" s="11" t="s">
        <v>302</v>
      </c>
      <c r="AJ1276" t="s">
        <v>290</v>
      </c>
      <c r="AK1276" s="159" t="s">
        <v>290</v>
      </c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51"/>
    </row>
    <row r="1277" spans="1:89" x14ac:dyDescent="0.35">
      <c r="A1277" s="156" t="s">
        <v>1300</v>
      </c>
      <c r="B1277" s="11">
        <v>12.000000000000002</v>
      </c>
      <c r="C1277" s="11">
        <v>10</v>
      </c>
      <c r="D1277" t="s">
        <v>302</v>
      </c>
      <c r="E1277" s="21" t="s">
        <v>290</v>
      </c>
      <c r="F1277" s="11">
        <v>12.75</v>
      </c>
      <c r="G1277" s="12">
        <v>12.39</v>
      </c>
      <c r="H1277" s="11">
        <v>0.18</v>
      </c>
      <c r="I1277" t="s">
        <v>290</v>
      </c>
      <c r="J1277" s="11">
        <v>10</v>
      </c>
      <c r="K1277" s="21" t="s">
        <v>290</v>
      </c>
      <c r="L1277" s="11" t="s">
        <v>302</v>
      </c>
      <c r="M1277" t="s">
        <v>290</v>
      </c>
      <c r="N1277" s="159" t="s">
        <v>290</v>
      </c>
      <c r="P1277" s="18" t="s">
        <v>290</v>
      </c>
      <c r="Q1277" s="18" t="s">
        <v>290</v>
      </c>
      <c r="S1277" t="s">
        <v>290</v>
      </c>
      <c r="T1277" t="s">
        <v>290</v>
      </c>
      <c r="V1277" t="s">
        <v>290</v>
      </c>
      <c r="X1277" s="156" t="s">
        <v>1300</v>
      </c>
      <c r="Y1277" s="11">
        <v>12.000000000000002</v>
      </c>
      <c r="Z1277" s="11">
        <v>10</v>
      </c>
      <c r="AA1277" t="s">
        <v>302</v>
      </c>
      <c r="AB1277" s="21" t="s">
        <v>290</v>
      </c>
      <c r="AC1277" s="11">
        <v>12.75</v>
      </c>
      <c r="AD1277" s="12">
        <v>12.39</v>
      </c>
      <c r="AE1277" s="11">
        <v>0.18</v>
      </c>
      <c r="AF1277" t="s">
        <v>290</v>
      </c>
      <c r="AG1277" s="11">
        <v>10</v>
      </c>
      <c r="AH1277" s="21" t="s">
        <v>290</v>
      </c>
      <c r="AI1277" s="11" t="s">
        <v>302</v>
      </c>
      <c r="AJ1277" t="s">
        <v>290</v>
      </c>
      <c r="AK1277" s="159" t="s">
        <v>290</v>
      </c>
      <c r="CC1277" s="4"/>
      <c r="CD1277" s="51"/>
      <c r="CE1277" s="51"/>
      <c r="CF1277" s="51"/>
      <c r="CG1277" s="51"/>
      <c r="CH1277" s="51"/>
      <c r="CI1277" s="51"/>
      <c r="CJ1277" s="51"/>
      <c r="CK1277" s="51"/>
    </row>
    <row r="1278" spans="1:89" x14ac:dyDescent="0.35">
      <c r="A1278" s="158" t="s">
        <v>1301</v>
      </c>
      <c r="B1278" s="11">
        <v>12.000000000000002</v>
      </c>
      <c r="C1278" s="11">
        <v>20</v>
      </c>
      <c r="D1278" t="s">
        <v>302</v>
      </c>
      <c r="E1278" s="21" t="s">
        <v>290</v>
      </c>
      <c r="F1278" s="11">
        <v>12.75</v>
      </c>
      <c r="G1278" s="12">
        <v>12.25</v>
      </c>
      <c r="H1278" s="11">
        <v>0.25</v>
      </c>
      <c r="I1278" t="s">
        <v>290</v>
      </c>
      <c r="J1278" s="11">
        <v>20</v>
      </c>
      <c r="K1278" s="21" t="s">
        <v>290</v>
      </c>
      <c r="L1278" s="1" t="s">
        <v>302</v>
      </c>
      <c r="M1278" t="s">
        <v>290</v>
      </c>
      <c r="N1278" s="159" t="s">
        <v>290</v>
      </c>
      <c r="P1278" s="18" t="s">
        <v>290</v>
      </c>
      <c r="Q1278" s="18" t="s">
        <v>290</v>
      </c>
      <c r="S1278" t="s">
        <v>290</v>
      </c>
      <c r="T1278" t="s">
        <v>290</v>
      </c>
      <c r="V1278" t="s">
        <v>290</v>
      </c>
      <c r="X1278" s="158" t="s">
        <v>1301</v>
      </c>
      <c r="Y1278" s="11">
        <v>12.000000000000002</v>
      </c>
      <c r="Z1278" s="11">
        <v>20</v>
      </c>
      <c r="AA1278" t="s">
        <v>302</v>
      </c>
      <c r="AB1278" s="21" t="s">
        <v>290</v>
      </c>
      <c r="AC1278" s="11">
        <v>12.75</v>
      </c>
      <c r="AD1278" s="12">
        <v>12.25</v>
      </c>
      <c r="AE1278" s="11">
        <v>0.25</v>
      </c>
      <c r="AF1278" t="s">
        <v>290</v>
      </c>
      <c r="AG1278" s="11">
        <v>20</v>
      </c>
      <c r="AH1278" s="21" t="s">
        <v>290</v>
      </c>
      <c r="AI1278" s="1" t="s">
        <v>302</v>
      </c>
      <c r="AJ1278" t="s">
        <v>290</v>
      </c>
      <c r="AK1278" s="159" t="s">
        <v>290</v>
      </c>
    </row>
    <row r="1279" spans="1:89" x14ac:dyDescent="0.35">
      <c r="A1279" s="158" t="s">
        <v>1302</v>
      </c>
      <c r="B1279" s="11">
        <v>12.000000000000002</v>
      </c>
      <c r="C1279">
        <v>30</v>
      </c>
      <c r="D1279" t="s">
        <v>302</v>
      </c>
      <c r="E1279" s="21" t="s">
        <v>290</v>
      </c>
      <c r="F1279" s="11">
        <v>12.75</v>
      </c>
      <c r="G1279" s="12">
        <v>12.09</v>
      </c>
      <c r="H1279" s="11">
        <v>0.33</v>
      </c>
      <c r="I1279" t="s">
        <v>290</v>
      </c>
      <c r="J1279">
        <v>30</v>
      </c>
      <c r="K1279" s="21" t="s">
        <v>290</v>
      </c>
      <c r="L1279" s="1" t="s">
        <v>302</v>
      </c>
      <c r="M1279" t="s">
        <v>290</v>
      </c>
      <c r="N1279" s="159" t="s">
        <v>290</v>
      </c>
      <c r="P1279" s="18" t="s">
        <v>290</v>
      </c>
      <c r="Q1279" s="18" t="s">
        <v>290</v>
      </c>
      <c r="S1279" t="s">
        <v>290</v>
      </c>
      <c r="T1279" t="s">
        <v>290</v>
      </c>
      <c r="V1279" t="s">
        <v>290</v>
      </c>
      <c r="X1279" s="158" t="s">
        <v>1302</v>
      </c>
      <c r="Y1279" s="11">
        <v>12.000000000000002</v>
      </c>
      <c r="Z1279">
        <v>30</v>
      </c>
      <c r="AA1279" t="s">
        <v>302</v>
      </c>
      <c r="AB1279" s="21" t="s">
        <v>290</v>
      </c>
      <c r="AC1279" s="11">
        <v>12.75</v>
      </c>
      <c r="AD1279" s="12">
        <v>12.09</v>
      </c>
      <c r="AE1279" s="11">
        <v>0.33</v>
      </c>
      <c r="AF1279" t="s">
        <v>290</v>
      </c>
      <c r="AG1279">
        <v>30</v>
      </c>
      <c r="AH1279" s="21" t="s">
        <v>290</v>
      </c>
      <c r="AI1279" s="1" t="s">
        <v>302</v>
      </c>
      <c r="AJ1279" t="s">
        <v>290</v>
      </c>
      <c r="AK1279" s="159" t="s">
        <v>290</v>
      </c>
    </row>
    <row r="1280" spans="1:89" x14ac:dyDescent="0.35">
      <c r="A1280" s="158" t="s">
        <v>1303</v>
      </c>
      <c r="B1280" s="11">
        <v>12.000000000000002</v>
      </c>
      <c r="C1280">
        <v>40</v>
      </c>
      <c r="D1280" t="s">
        <v>302</v>
      </c>
      <c r="E1280" s="21" t="s">
        <v>290</v>
      </c>
      <c r="F1280" s="11">
        <v>12.75</v>
      </c>
      <c r="G1280" s="12">
        <v>11.938000000000001</v>
      </c>
      <c r="H1280" s="11">
        <v>0.40600000000000003</v>
      </c>
      <c r="I1280" t="s">
        <v>290</v>
      </c>
      <c r="J1280">
        <v>40</v>
      </c>
      <c r="K1280" s="21" t="s">
        <v>290</v>
      </c>
      <c r="L1280" s="1" t="s">
        <v>302</v>
      </c>
      <c r="M1280" t="s">
        <v>290</v>
      </c>
      <c r="N1280" s="159" t="s">
        <v>290</v>
      </c>
      <c r="P1280" s="18" t="s">
        <v>290</v>
      </c>
      <c r="Q1280" s="18" t="s">
        <v>290</v>
      </c>
      <c r="S1280" t="s">
        <v>290</v>
      </c>
      <c r="T1280" t="s">
        <v>290</v>
      </c>
      <c r="V1280" t="s">
        <v>290</v>
      </c>
      <c r="X1280" s="158" t="s">
        <v>1303</v>
      </c>
      <c r="Y1280" s="11">
        <v>12.000000000000002</v>
      </c>
      <c r="Z1280">
        <v>40</v>
      </c>
      <c r="AA1280" t="s">
        <v>302</v>
      </c>
      <c r="AB1280" s="21" t="s">
        <v>290</v>
      </c>
      <c r="AC1280" s="11">
        <v>12.75</v>
      </c>
      <c r="AD1280" s="12">
        <v>11.938000000000001</v>
      </c>
      <c r="AE1280" s="11">
        <v>0.40600000000000003</v>
      </c>
      <c r="AF1280" t="s">
        <v>290</v>
      </c>
      <c r="AG1280">
        <v>40</v>
      </c>
      <c r="AH1280" s="21" t="s">
        <v>290</v>
      </c>
      <c r="AI1280" s="1" t="s">
        <v>302</v>
      </c>
      <c r="AJ1280" t="s">
        <v>290</v>
      </c>
      <c r="AK1280" s="159" t="s">
        <v>290</v>
      </c>
    </row>
    <row r="1281" spans="1:89" x14ac:dyDescent="0.35">
      <c r="A1281" s="158" t="s">
        <v>6823</v>
      </c>
      <c r="B1281" s="11">
        <v>12.000000000000002</v>
      </c>
      <c r="C1281" t="s">
        <v>6422</v>
      </c>
      <c r="D1281" t="s">
        <v>302</v>
      </c>
      <c r="E1281" s="21" t="s">
        <v>290</v>
      </c>
      <c r="F1281" s="11">
        <v>12.75</v>
      </c>
      <c r="G1281" s="12">
        <v>12</v>
      </c>
      <c r="H1281" s="11">
        <v>0.375</v>
      </c>
      <c r="I1281" t="s">
        <v>6422</v>
      </c>
      <c r="J1281">
        <v>1</v>
      </c>
      <c r="K1281" s="21" t="s">
        <v>290</v>
      </c>
      <c r="L1281" s="1" t="s">
        <v>302</v>
      </c>
      <c r="M1281" t="s">
        <v>290</v>
      </c>
      <c r="N1281" s="159" t="s">
        <v>290</v>
      </c>
      <c r="P1281" s="18" t="s">
        <v>290</v>
      </c>
      <c r="Q1281" s="18" t="s">
        <v>290</v>
      </c>
      <c r="S1281" t="s">
        <v>290</v>
      </c>
      <c r="T1281" t="s">
        <v>290</v>
      </c>
      <c r="V1281" t="s">
        <v>290</v>
      </c>
      <c r="X1281" s="158" t="s">
        <v>6823</v>
      </c>
      <c r="Y1281" s="11">
        <v>12.000000000000002</v>
      </c>
      <c r="Z1281" t="s">
        <v>6422</v>
      </c>
      <c r="AA1281" t="s">
        <v>302</v>
      </c>
      <c r="AB1281" s="21" t="s">
        <v>290</v>
      </c>
      <c r="AC1281" s="11">
        <v>12.75</v>
      </c>
      <c r="AD1281" s="12">
        <v>12</v>
      </c>
      <c r="AE1281" s="11">
        <v>0.375</v>
      </c>
      <c r="AF1281" t="s">
        <v>6422</v>
      </c>
      <c r="AG1281">
        <v>1</v>
      </c>
      <c r="AH1281" s="21" t="s">
        <v>290</v>
      </c>
      <c r="AI1281" s="1" t="s">
        <v>302</v>
      </c>
      <c r="AJ1281" t="s">
        <v>290</v>
      </c>
      <c r="AK1281" s="159" t="s">
        <v>290</v>
      </c>
    </row>
    <row r="1282" spans="1:89" x14ac:dyDescent="0.35">
      <c r="A1282" s="158" t="s">
        <v>1304</v>
      </c>
      <c r="B1282" s="11">
        <v>12.000000000000002</v>
      </c>
      <c r="C1282">
        <v>60</v>
      </c>
      <c r="D1282" t="s">
        <v>302</v>
      </c>
      <c r="E1282" s="21" t="s">
        <v>290</v>
      </c>
      <c r="F1282" s="11">
        <v>12.75</v>
      </c>
      <c r="G1282" s="12">
        <v>11.625999999999999</v>
      </c>
      <c r="H1282" s="11">
        <v>0.56200000000000006</v>
      </c>
      <c r="I1282" t="s">
        <v>290</v>
      </c>
      <c r="J1282">
        <v>60</v>
      </c>
      <c r="K1282" s="21" t="s">
        <v>290</v>
      </c>
      <c r="L1282" s="1" t="s">
        <v>302</v>
      </c>
      <c r="M1282" t="s">
        <v>290</v>
      </c>
      <c r="N1282" s="159" t="s">
        <v>290</v>
      </c>
      <c r="P1282" s="18" t="s">
        <v>290</v>
      </c>
      <c r="Q1282" s="18" t="s">
        <v>290</v>
      </c>
      <c r="S1282" t="s">
        <v>290</v>
      </c>
      <c r="T1282" t="s">
        <v>290</v>
      </c>
      <c r="V1282" t="s">
        <v>290</v>
      </c>
      <c r="X1282" s="158" t="s">
        <v>1304</v>
      </c>
      <c r="Y1282" s="11">
        <v>12.000000000000002</v>
      </c>
      <c r="Z1282">
        <v>60</v>
      </c>
      <c r="AA1282" t="s">
        <v>302</v>
      </c>
      <c r="AB1282" s="21" t="s">
        <v>290</v>
      </c>
      <c r="AC1282" s="11">
        <v>12.75</v>
      </c>
      <c r="AD1282" s="12">
        <v>11.625999999999999</v>
      </c>
      <c r="AE1282" s="11">
        <v>0.56200000000000006</v>
      </c>
      <c r="AF1282" t="s">
        <v>290</v>
      </c>
      <c r="AG1282">
        <v>60</v>
      </c>
      <c r="AH1282" s="21" t="s">
        <v>290</v>
      </c>
      <c r="AI1282" s="1" t="s">
        <v>302</v>
      </c>
      <c r="AJ1282" t="s">
        <v>290</v>
      </c>
      <c r="AK1282" s="159" t="s">
        <v>290</v>
      </c>
    </row>
    <row r="1283" spans="1:89" x14ac:dyDescent="0.35">
      <c r="A1283" s="158" t="s">
        <v>1305</v>
      </c>
      <c r="B1283" s="11">
        <v>12.000000000000002</v>
      </c>
      <c r="C1283">
        <v>80</v>
      </c>
      <c r="D1283" t="s">
        <v>302</v>
      </c>
      <c r="E1283" s="21" t="s">
        <v>290</v>
      </c>
      <c r="F1283" s="11">
        <v>12.75</v>
      </c>
      <c r="G1283" s="12">
        <v>11.375999999999999</v>
      </c>
      <c r="H1283" s="11">
        <v>0.68700000000000006</v>
      </c>
      <c r="I1283" t="s">
        <v>290</v>
      </c>
      <c r="J1283">
        <v>80</v>
      </c>
      <c r="K1283" s="21" t="s">
        <v>290</v>
      </c>
      <c r="L1283" s="1" t="s">
        <v>302</v>
      </c>
      <c r="M1283" t="s">
        <v>290</v>
      </c>
      <c r="N1283" s="159" t="s">
        <v>290</v>
      </c>
      <c r="P1283" s="18" t="s">
        <v>290</v>
      </c>
      <c r="Q1283" s="18" t="s">
        <v>290</v>
      </c>
      <c r="S1283" t="s">
        <v>290</v>
      </c>
      <c r="T1283" t="s">
        <v>290</v>
      </c>
      <c r="V1283" t="s">
        <v>290</v>
      </c>
      <c r="X1283" s="158" t="s">
        <v>1305</v>
      </c>
      <c r="Y1283" s="11">
        <v>12.000000000000002</v>
      </c>
      <c r="Z1283">
        <v>80</v>
      </c>
      <c r="AA1283" t="s">
        <v>302</v>
      </c>
      <c r="AB1283" s="21" t="s">
        <v>290</v>
      </c>
      <c r="AC1283" s="11">
        <v>12.75</v>
      </c>
      <c r="AD1283" s="12">
        <v>11.375999999999999</v>
      </c>
      <c r="AE1283" s="11">
        <v>0.68700000000000006</v>
      </c>
      <c r="AF1283" t="s">
        <v>290</v>
      </c>
      <c r="AG1283">
        <v>80</v>
      </c>
      <c r="AH1283" s="21" t="s">
        <v>290</v>
      </c>
      <c r="AI1283" s="1" t="s">
        <v>302</v>
      </c>
      <c r="AJ1283" t="s">
        <v>290</v>
      </c>
      <c r="AK1283" s="159" t="s">
        <v>290</v>
      </c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51"/>
    </row>
    <row r="1284" spans="1:89" x14ac:dyDescent="0.35">
      <c r="A1284" s="158" t="s">
        <v>1306</v>
      </c>
      <c r="B1284" s="11">
        <v>12.000000000000002</v>
      </c>
      <c r="C1284">
        <v>100</v>
      </c>
      <c r="D1284" t="s">
        <v>302</v>
      </c>
      <c r="E1284" s="21" t="s">
        <v>290</v>
      </c>
      <c r="F1284" s="11">
        <v>12.75</v>
      </c>
      <c r="G1284" s="12">
        <v>11.064</v>
      </c>
      <c r="H1284" s="11">
        <v>0.84299999999999997</v>
      </c>
      <c r="I1284" t="s">
        <v>290</v>
      </c>
      <c r="J1284">
        <v>100</v>
      </c>
      <c r="K1284" s="21" t="s">
        <v>290</v>
      </c>
      <c r="L1284" s="1" t="s">
        <v>302</v>
      </c>
      <c r="M1284" t="s">
        <v>290</v>
      </c>
      <c r="N1284" s="159" t="s">
        <v>290</v>
      </c>
      <c r="P1284" s="18" t="s">
        <v>290</v>
      </c>
      <c r="Q1284" s="18" t="s">
        <v>290</v>
      </c>
      <c r="S1284" t="s">
        <v>290</v>
      </c>
      <c r="T1284" t="s">
        <v>290</v>
      </c>
      <c r="V1284" t="s">
        <v>290</v>
      </c>
      <c r="X1284" s="158" t="s">
        <v>1306</v>
      </c>
      <c r="Y1284" s="11">
        <v>12.000000000000002</v>
      </c>
      <c r="Z1284">
        <v>100</v>
      </c>
      <c r="AA1284" t="s">
        <v>302</v>
      </c>
      <c r="AB1284" s="21" t="s">
        <v>290</v>
      </c>
      <c r="AC1284" s="11">
        <v>12.75</v>
      </c>
      <c r="AD1284" s="12">
        <v>11.064</v>
      </c>
      <c r="AE1284" s="11">
        <v>0.84299999999999997</v>
      </c>
      <c r="AF1284" t="s">
        <v>290</v>
      </c>
      <c r="AG1284">
        <v>100</v>
      </c>
      <c r="AH1284" s="21" t="s">
        <v>290</v>
      </c>
      <c r="AI1284" s="1" t="s">
        <v>302</v>
      </c>
      <c r="AJ1284" t="s">
        <v>290</v>
      </c>
      <c r="AK1284" s="159" t="s">
        <v>290</v>
      </c>
      <c r="CC1284" s="4"/>
      <c r="CD1284" s="51"/>
      <c r="CE1284" s="51"/>
      <c r="CF1284" s="51"/>
      <c r="CG1284" s="51"/>
      <c r="CH1284" s="51"/>
      <c r="CI1284" s="51"/>
      <c r="CJ1284" s="51"/>
      <c r="CK1284" s="51"/>
    </row>
    <row r="1285" spans="1:89" x14ac:dyDescent="0.35">
      <c r="A1285" s="158" t="s">
        <v>1307</v>
      </c>
      <c r="B1285" s="11">
        <v>12.000000000000002</v>
      </c>
      <c r="C1285">
        <v>120</v>
      </c>
      <c r="D1285" t="s">
        <v>302</v>
      </c>
      <c r="E1285" s="21" t="s">
        <v>290</v>
      </c>
      <c r="F1285" s="11">
        <v>12.75</v>
      </c>
      <c r="G1285" s="12">
        <v>10.75</v>
      </c>
      <c r="H1285" s="11">
        <v>1</v>
      </c>
      <c r="I1285" t="s">
        <v>290</v>
      </c>
      <c r="J1285">
        <v>120</v>
      </c>
      <c r="K1285" s="21" t="s">
        <v>290</v>
      </c>
      <c r="L1285" s="1" t="s">
        <v>302</v>
      </c>
      <c r="M1285" t="s">
        <v>290</v>
      </c>
      <c r="N1285" s="159" t="s">
        <v>290</v>
      </c>
      <c r="P1285" s="18" t="s">
        <v>290</v>
      </c>
      <c r="Q1285" s="18" t="s">
        <v>290</v>
      </c>
      <c r="S1285" t="s">
        <v>290</v>
      </c>
      <c r="T1285" t="s">
        <v>290</v>
      </c>
      <c r="V1285" t="s">
        <v>290</v>
      </c>
      <c r="X1285" s="158" t="s">
        <v>1307</v>
      </c>
      <c r="Y1285" s="11">
        <v>12.000000000000002</v>
      </c>
      <c r="Z1285">
        <v>120</v>
      </c>
      <c r="AA1285" t="s">
        <v>302</v>
      </c>
      <c r="AB1285" s="21" t="s">
        <v>290</v>
      </c>
      <c r="AC1285" s="11">
        <v>12.75</v>
      </c>
      <c r="AD1285" s="12">
        <v>10.75</v>
      </c>
      <c r="AE1285" s="11">
        <v>1</v>
      </c>
      <c r="AF1285" t="s">
        <v>290</v>
      </c>
      <c r="AG1285">
        <v>120</v>
      </c>
      <c r="AH1285" s="21" t="s">
        <v>290</v>
      </c>
      <c r="AI1285" s="1" t="s">
        <v>302</v>
      </c>
      <c r="AJ1285" t="s">
        <v>290</v>
      </c>
      <c r="AK1285" s="159" t="s">
        <v>290</v>
      </c>
    </row>
    <row r="1286" spans="1:89" x14ac:dyDescent="0.35">
      <c r="A1286" s="158" t="s">
        <v>1308</v>
      </c>
      <c r="B1286" s="11">
        <v>12.000000000000002</v>
      </c>
      <c r="C1286">
        <v>140</v>
      </c>
      <c r="D1286" t="s">
        <v>302</v>
      </c>
      <c r="E1286" s="21" t="s">
        <v>290</v>
      </c>
      <c r="F1286" s="11">
        <v>12.75</v>
      </c>
      <c r="G1286" s="12">
        <v>10.5</v>
      </c>
      <c r="H1286" s="11">
        <v>1.125</v>
      </c>
      <c r="I1286" t="s">
        <v>290</v>
      </c>
      <c r="J1286">
        <v>140</v>
      </c>
      <c r="K1286" s="21" t="s">
        <v>290</v>
      </c>
      <c r="L1286" s="1" t="s">
        <v>302</v>
      </c>
      <c r="M1286" t="s">
        <v>290</v>
      </c>
      <c r="N1286" s="159" t="s">
        <v>290</v>
      </c>
      <c r="P1286" s="18" t="s">
        <v>290</v>
      </c>
      <c r="Q1286" s="18" t="s">
        <v>290</v>
      </c>
      <c r="S1286" t="s">
        <v>290</v>
      </c>
      <c r="T1286" t="s">
        <v>290</v>
      </c>
      <c r="V1286" t="s">
        <v>290</v>
      </c>
      <c r="X1286" s="158" t="s">
        <v>1308</v>
      </c>
      <c r="Y1286" s="11">
        <v>12.000000000000002</v>
      </c>
      <c r="Z1286">
        <v>140</v>
      </c>
      <c r="AA1286" t="s">
        <v>302</v>
      </c>
      <c r="AB1286" s="21" t="s">
        <v>290</v>
      </c>
      <c r="AC1286" s="11">
        <v>12.75</v>
      </c>
      <c r="AD1286" s="12">
        <v>10.5</v>
      </c>
      <c r="AE1286" s="11">
        <v>1.125</v>
      </c>
      <c r="AF1286" t="s">
        <v>290</v>
      </c>
      <c r="AG1286">
        <v>140</v>
      </c>
      <c r="AH1286" s="21" t="s">
        <v>290</v>
      </c>
      <c r="AI1286" s="1" t="s">
        <v>302</v>
      </c>
      <c r="AJ1286" t="s">
        <v>290</v>
      </c>
      <c r="AK1286" s="159" t="s">
        <v>290</v>
      </c>
    </row>
    <row r="1287" spans="1:89" x14ac:dyDescent="0.35">
      <c r="A1287" s="158" t="s">
        <v>1309</v>
      </c>
      <c r="B1287" s="11">
        <v>12.000000000000002</v>
      </c>
      <c r="C1287" s="11">
        <v>160</v>
      </c>
      <c r="D1287" t="s">
        <v>302</v>
      </c>
      <c r="E1287" s="21" t="s">
        <v>290</v>
      </c>
      <c r="F1287" s="11">
        <v>12.75</v>
      </c>
      <c r="G1287" s="12">
        <v>10.125999999999999</v>
      </c>
      <c r="H1287" s="11">
        <v>1.3120000000000001</v>
      </c>
      <c r="I1287" t="s">
        <v>290</v>
      </c>
      <c r="J1287" s="11">
        <v>160</v>
      </c>
      <c r="K1287" s="21" t="s">
        <v>290</v>
      </c>
      <c r="L1287" s="1" t="s">
        <v>302</v>
      </c>
      <c r="M1287" t="s">
        <v>290</v>
      </c>
      <c r="N1287" s="159" t="s">
        <v>290</v>
      </c>
      <c r="P1287" s="18" t="s">
        <v>290</v>
      </c>
      <c r="Q1287" s="18" t="s">
        <v>290</v>
      </c>
      <c r="S1287" t="s">
        <v>290</v>
      </c>
      <c r="T1287" t="s">
        <v>290</v>
      </c>
      <c r="V1287" t="s">
        <v>290</v>
      </c>
      <c r="X1287" s="158" t="s">
        <v>1309</v>
      </c>
      <c r="Y1287" s="11">
        <v>12.000000000000002</v>
      </c>
      <c r="Z1287" s="11">
        <v>160</v>
      </c>
      <c r="AA1287" t="s">
        <v>302</v>
      </c>
      <c r="AB1287" s="21" t="s">
        <v>290</v>
      </c>
      <c r="AC1287" s="11">
        <v>12.75</v>
      </c>
      <c r="AD1287" s="12">
        <v>10.125999999999999</v>
      </c>
      <c r="AE1287" s="11">
        <v>1.3120000000000001</v>
      </c>
      <c r="AF1287" t="s">
        <v>290</v>
      </c>
      <c r="AG1287" s="11">
        <v>160</v>
      </c>
      <c r="AH1287" s="21" t="s">
        <v>290</v>
      </c>
      <c r="AI1287" s="1" t="s">
        <v>302</v>
      </c>
      <c r="AJ1287" t="s">
        <v>290</v>
      </c>
      <c r="AK1287" s="159" t="s">
        <v>290</v>
      </c>
    </row>
    <row r="1288" spans="1:89" x14ac:dyDescent="0.35">
      <c r="A1288" s="160" t="s">
        <v>1310</v>
      </c>
      <c r="B1288" s="2">
        <v>12.000000000000002</v>
      </c>
      <c r="C1288" s="2" t="s">
        <v>272</v>
      </c>
      <c r="D1288" s="4" t="s">
        <v>302</v>
      </c>
      <c r="E1288" s="22" t="s">
        <v>290</v>
      </c>
      <c r="F1288" s="2">
        <v>12.75</v>
      </c>
      <c r="G1288" s="3">
        <v>11.75</v>
      </c>
      <c r="H1288" s="2">
        <v>0.5</v>
      </c>
      <c r="I1288" s="4" t="s">
        <v>272</v>
      </c>
      <c r="J1288" s="2">
        <v>2</v>
      </c>
      <c r="K1288" s="22" t="s">
        <v>290</v>
      </c>
      <c r="L1288" s="6" t="s">
        <v>302</v>
      </c>
      <c r="M1288" s="4" t="s">
        <v>290</v>
      </c>
      <c r="N1288" s="161" t="s">
        <v>290</v>
      </c>
      <c r="P1288" s="18" t="s">
        <v>290</v>
      </c>
      <c r="Q1288" s="18" t="s">
        <v>290</v>
      </c>
      <c r="S1288" t="s">
        <v>290</v>
      </c>
      <c r="T1288" t="s">
        <v>290</v>
      </c>
      <c r="V1288" t="s">
        <v>290</v>
      </c>
      <c r="X1288" s="160" t="s">
        <v>1310</v>
      </c>
      <c r="Y1288" s="2">
        <v>12.000000000000002</v>
      </c>
      <c r="Z1288" s="2" t="s">
        <v>272</v>
      </c>
      <c r="AA1288" s="4" t="s">
        <v>302</v>
      </c>
      <c r="AB1288" s="22" t="s">
        <v>290</v>
      </c>
      <c r="AC1288" s="2">
        <v>12.75</v>
      </c>
      <c r="AD1288" s="3">
        <v>11.75</v>
      </c>
      <c r="AE1288" s="2">
        <v>0.5</v>
      </c>
      <c r="AF1288" s="4" t="s">
        <v>272</v>
      </c>
      <c r="AG1288" s="2">
        <v>2</v>
      </c>
      <c r="AH1288" s="22" t="s">
        <v>290</v>
      </c>
      <c r="AI1288" s="6" t="s">
        <v>302</v>
      </c>
      <c r="AJ1288" s="4" t="s">
        <v>290</v>
      </c>
      <c r="AK1288" s="161" t="s">
        <v>290</v>
      </c>
    </row>
    <row r="1289" spans="1:89" x14ac:dyDescent="0.35">
      <c r="A1289" s="156" t="s">
        <v>1311</v>
      </c>
      <c r="B1289" s="11">
        <v>14</v>
      </c>
      <c r="C1289" s="11">
        <v>10</v>
      </c>
      <c r="D1289" t="s">
        <v>302</v>
      </c>
      <c r="E1289" s="21" t="s">
        <v>290</v>
      </c>
      <c r="F1289" s="11">
        <v>14</v>
      </c>
      <c r="G1289" s="13">
        <v>13.5</v>
      </c>
      <c r="H1289" s="11">
        <v>0.25</v>
      </c>
      <c r="I1289" t="s">
        <v>290</v>
      </c>
      <c r="J1289" s="11">
        <v>10</v>
      </c>
      <c r="K1289" s="21" t="s">
        <v>290</v>
      </c>
      <c r="L1289" s="11" t="s">
        <v>302</v>
      </c>
      <c r="M1289" t="s">
        <v>290</v>
      </c>
      <c r="N1289" s="159" t="s">
        <v>290</v>
      </c>
      <c r="P1289" s="18" t="s">
        <v>290</v>
      </c>
      <c r="Q1289" s="18" t="s">
        <v>290</v>
      </c>
      <c r="S1289" t="s">
        <v>290</v>
      </c>
      <c r="T1289" t="s">
        <v>290</v>
      </c>
      <c r="V1289" t="s">
        <v>290</v>
      </c>
      <c r="X1289" s="156" t="s">
        <v>1311</v>
      </c>
      <c r="Y1289" s="11">
        <v>14</v>
      </c>
      <c r="Z1289" s="11">
        <v>10</v>
      </c>
      <c r="AA1289" t="s">
        <v>302</v>
      </c>
      <c r="AB1289" s="21" t="s">
        <v>290</v>
      </c>
      <c r="AC1289" s="11">
        <v>14</v>
      </c>
      <c r="AD1289" s="13">
        <v>13.5</v>
      </c>
      <c r="AE1289" s="11">
        <v>0.25</v>
      </c>
      <c r="AF1289" t="s">
        <v>290</v>
      </c>
      <c r="AG1289" s="11">
        <v>10</v>
      </c>
      <c r="AH1289" s="21" t="s">
        <v>290</v>
      </c>
      <c r="AI1289" s="11" t="s">
        <v>302</v>
      </c>
      <c r="AJ1289" t="s">
        <v>290</v>
      </c>
      <c r="AK1289" s="159" t="s">
        <v>290</v>
      </c>
    </row>
    <row r="1290" spans="1:89" x14ac:dyDescent="0.35">
      <c r="A1290" s="158" t="s">
        <v>1312</v>
      </c>
      <c r="B1290" s="11">
        <v>14</v>
      </c>
      <c r="C1290" s="11">
        <v>20</v>
      </c>
      <c r="D1290" t="s">
        <v>302</v>
      </c>
      <c r="E1290" s="21" t="s">
        <v>290</v>
      </c>
      <c r="F1290" s="11">
        <v>14</v>
      </c>
      <c r="G1290" s="13">
        <v>13.375999999999999</v>
      </c>
      <c r="H1290" s="11">
        <v>0.312</v>
      </c>
      <c r="I1290" t="s">
        <v>290</v>
      </c>
      <c r="J1290" s="11">
        <v>20</v>
      </c>
      <c r="K1290" s="21" t="s">
        <v>290</v>
      </c>
      <c r="L1290" s="1" t="s">
        <v>302</v>
      </c>
      <c r="M1290" t="s">
        <v>290</v>
      </c>
      <c r="N1290" s="159" t="s">
        <v>290</v>
      </c>
      <c r="P1290" s="18" t="s">
        <v>290</v>
      </c>
      <c r="Q1290" s="18" t="s">
        <v>290</v>
      </c>
      <c r="S1290" t="s">
        <v>290</v>
      </c>
      <c r="T1290" t="s">
        <v>290</v>
      </c>
      <c r="V1290" t="s">
        <v>290</v>
      </c>
      <c r="X1290" s="158" t="s">
        <v>1312</v>
      </c>
      <c r="Y1290" s="11">
        <v>14</v>
      </c>
      <c r="Z1290" s="11">
        <v>20</v>
      </c>
      <c r="AA1290" t="s">
        <v>302</v>
      </c>
      <c r="AB1290" s="21" t="s">
        <v>290</v>
      </c>
      <c r="AC1290" s="11">
        <v>14</v>
      </c>
      <c r="AD1290" s="13">
        <v>13.375999999999999</v>
      </c>
      <c r="AE1290" s="11">
        <v>0.312</v>
      </c>
      <c r="AF1290" t="s">
        <v>290</v>
      </c>
      <c r="AG1290" s="11">
        <v>20</v>
      </c>
      <c r="AH1290" s="21" t="s">
        <v>290</v>
      </c>
      <c r="AI1290" s="1" t="s">
        <v>302</v>
      </c>
      <c r="AJ1290" t="s">
        <v>290</v>
      </c>
      <c r="AK1290" s="159" t="s">
        <v>290</v>
      </c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51"/>
    </row>
    <row r="1291" spans="1:89" x14ac:dyDescent="0.35">
      <c r="A1291" s="158" t="s">
        <v>1313</v>
      </c>
      <c r="B1291" s="11">
        <v>14</v>
      </c>
      <c r="C1291">
        <v>30</v>
      </c>
      <c r="D1291" t="s">
        <v>302</v>
      </c>
      <c r="E1291" s="21" t="s">
        <v>290</v>
      </c>
      <c r="F1291" s="11">
        <v>14</v>
      </c>
      <c r="G1291" s="13">
        <v>13.25</v>
      </c>
      <c r="H1291" s="11">
        <v>0.375</v>
      </c>
      <c r="I1291" t="s">
        <v>290</v>
      </c>
      <c r="J1291">
        <v>30</v>
      </c>
      <c r="K1291" s="21" t="s">
        <v>290</v>
      </c>
      <c r="L1291" s="1" t="s">
        <v>302</v>
      </c>
      <c r="M1291" t="s">
        <v>290</v>
      </c>
      <c r="N1291" s="159" t="s">
        <v>290</v>
      </c>
      <c r="P1291" s="18" t="s">
        <v>290</v>
      </c>
      <c r="Q1291" s="18" t="s">
        <v>290</v>
      </c>
      <c r="S1291" t="s">
        <v>290</v>
      </c>
      <c r="T1291" t="s">
        <v>290</v>
      </c>
      <c r="V1291" t="s">
        <v>290</v>
      </c>
      <c r="X1291" s="158" t="s">
        <v>1313</v>
      </c>
      <c r="Y1291" s="11">
        <v>14</v>
      </c>
      <c r="Z1291">
        <v>30</v>
      </c>
      <c r="AA1291" t="s">
        <v>302</v>
      </c>
      <c r="AB1291" s="21" t="s">
        <v>290</v>
      </c>
      <c r="AC1291" s="11">
        <v>14</v>
      </c>
      <c r="AD1291" s="13">
        <v>13.25</v>
      </c>
      <c r="AE1291" s="11">
        <v>0.375</v>
      </c>
      <c r="AF1291" t="s">
        <v>290</v>
      </c>
      <c r="AG1291">
        <v>30</v>
      </c>
      <c r="AH1291" s="21" t="s">
        <v>290</v>
      </c>
      <c r="AI1291" s="1" t="s">
        <v>302</v>
      </c>
      <c r="AJ1291" t="s">
        <v>290</v>
      </c>
      <c r="AK1291" s="159" t="s">
        <v>290</v>
      </c>
      <c r="CC1291" s="4"/>
      <c r="CD1291" s="51"/>
      <c r="CE1291" s="51"/>
      <c r="CF1291" s="51"/>
      <c r="CG1291" s="51"/>
      <c r="CH1291" s="51"/>
      <c r="CI1291" s="51"/>
      <c r="CJ1291" s="51"/>
      <c r="CK1291" s="51"/>
    </row>
    <row r="1292" spans="1:89" x14ac:dyDescent="0.35">
      <c r="A1292" s="158" t="s">
        <v>1314</v>
      </c>
      <c r="B1292" s="11">
        <v>14</v>
      </c>
      <c r="C1292">
        <v>40</v>
      </c>
      <c r="D1292" t="s">
        <v>302</v>
      </c>
      <c r="E1292" s="21" t="s">
        <v>290</v>
      </c>
      <c r="F1292" s="11">
        <v>14</v>
      </c>
      <c r="G1292" s="13">
        <v>13.125999999999999</v>
      </c>
      <c r="H1292" s="11">
        <v>0.437</v>
      </c>
      <c r="I1292" t="s">
        <v>290</v>
      </c>
      <c r="J1292">
        <v>40</v>
      </c>
      <c r="K1292" s="21" t="s">
        <v>290</v>
      </c>
      <c r="L1292" s="1" t="s">
        <v>302</v>
      </c>
      <c r="M1292" t="s">
        <v>290</v>
      </c>
      <c r="N1292" s="159" t="s">
        <v>290</v>
      </c>
      <c r="P1292" s="18" t="s">
        <v>290</v>
      </c>
      <c r="Q1292" s="18" t="s">
        <v>290</v>
      </c>
      <c r="S1292" t="s">
        <v>290</v>
      </c>
      <c r="T1292" t="s">
        <v>290</v>
      </c>
      <c r="V1292" t="s">
        <v>290</v>
      </c>
      <c r="X1292" s="158" t="s">
        <v>1314</v>
      </c>
      <c r="Y1292" s="11">
        <v>14</v>
      </c>
      <c r="Z1292">
        <v>40</v>
      </c>
      <c r="AA1292" t="s">
        <v>302</v>
      </c>
      <c r="AB1292" s="21" t="s">
        <v>290</v>
      </c>
      <c r="AC1292" s="11">
        <v>14</v>
      </c>
      <c r="AD1292" s="13">
        <v>13.125999999999999</v>
      </c>
      <c r="AE1292" s="11">
        <v>0.437</v>
      </c>
      <c r="AF1292" t="s">
        <v>290</v>
      </c>
      <c r="AG1292">
        <v>40</v>
      </c>
      <c r="AH1292" s="21" t="s">
        <v>290</v>
      </c>
      <c r="AI1292" s="1" t="s">
        <v>302</v>
      </c>
      <c r="AJ1292" t="s">
        <v>290</v>
      </c>
      <c r="AK1292" s="159" t="s">
        <v>290</v>
      </c>
    </row>
    <row r="1293" spans="1:89" x14ac:dyDescent="0.35">
      <c r="A1293" s="158" t="s">
        <v>6824</v>
      </c>
      <c r="B1293" s="11">
        <v>14</v>
      </c>
      <c r="C1293" t="s">
        <v>6422</v>
      </c>
      <c r="D1293" t="s">
        <v>302</v>
      </c>
      <c r="E1293" s="21" t="s">
        <v>290</v>
      </c>
      <c r="F1293" s="11">
        <v>14</v>
      </c>
      <c r="G1293" s="12">
        <v>13.25</v>
      </c>
      <c r="H1293" s="11">
        <v>0.375</v>
      </c>
      <c r="I1293" t="s">
        <v>6422</v>
      </c>
      <c r="J1293">
        <v>1</v>
      </c>
      <c r="K1293" s="21" t="s">
        <v>290</v>
      </c>
      <c r="L1293" s="1" t="s">
        <v>302</v>
      </c>
      <c r="M1293" t="s">
        <v>290</v>
      </c>
      <c r="N1293" s="159" t="s">
        <v>290</v>
      </c>
      <c r="P1293" s="18" t="s">
        <v>290</v>
      </c>
      <c r="Q1293" s="18" t="s">
        <v>290</v>
      </c>
      <c r="S1293" t="s">
        <v>290</v>
      </c>
      <c r="T1293" t="s">
        <v>290</v>
      </c>
      <c r="V1293" t="s">
        <v>290</v>
      </c>
      <c r="X1293" s="158" t="s">
        <v>6824</v>
      </c>
      <c r="Y1293" s="11">
        <v>14</v>
      </c>
      <c r="Z1293" t="s">
        <v>6422</v>
      </c>
      <c r="AA1293" t="s">
        <v>302</v>
      </c>
      <c r="AB1293" s="21" t="s">
        <v>290</v>
      </c>
      <c r="AC1293" s="11">
        <v>14</v>
      </c>
      <c r="AD1293" s="12">
        <v>13.25</v>
      </c>
      <c r="AE1293" s="11">
        <v>0.375</v>
      </c>
      <c r="AF1293" t="s">
        <v>6422</v>
      </c>
      <c r="AG1293">
        <v>1</v>
      </c>
      <c r="AH1293" s="21" t="s">
        <v>290</v>
      </c>
      <c r="AI1293" s="1" t="s">
        <v>302</v>
      </c>
      <c r="AJ1293" t="s">
        <v>290</v>
      </c>
      <c r="AK1293" s="159" t="s">
        <v>290</v>
      </c>
    </row>
    <row r="1294" spans="1:89" x14ac:dyDescent="0.35">
      <c r="A1294" s="158" t="s">
        <v>1315</v>
      </c>
      <c r="B1294" s="11">
        <v>14</v>
      </c>
      <c r="C1294">
        <v>60</v>
      </c>
      <c r="D1294" t="s">
        <v>302</v>
      </c>
      <c r="E1294" s="21" t="s">
        <v>290</v>
      </c>
      <c r="F1294" s="11">
        <v>14</v>
      </c>
      <c r="G1294" s="13">
        <v>12.811999999999999</v>
      </c>
      <c r="H1294" s="11">
        <v>0.59399999999999997</v>
      </c>
      <c r="I1294" t="s">
        <v>290</v>
      </c>
      <c r="J1294">
        <v>60</v>
      </c>
      <c r="K1294" s="21" t="s">
        <v>290</v>
      </c>
      <c r="L1294" s="1" t="s">
        <v>302</v>
      </c>
      <c r="M1294" t="s">
        <v>290</v>
      </c>
      <c r="N1294" s="159" t="s">
        <v>290</v>
      </c>
      <c r="P1294" s="18" t="s">
        <v>290</v>
      </c>
      <c r="Q1294" s="18" t="s">
        <v>290</v>
      </c>
      <c r="S1294" t="s">
        <v>290</v>
      </c>
      <c r="T1294" t="s">
        <v>290</v>
      </c>
      <c r="V1294" t="s">
        <v>290</v>
      </c>
      <c r="X1294" s="158" t="s">
        <v>1315</v>
      </c>
      <c r="Y1294" s="11">
        <v>14</v>
      </c>
      <c r="Z1294">
        <v>60</v>
      </c>
      <c r="AA1294" t="s">
        <v>302</v>
      </c>
      <c r="AB1294" s="21" t="s">
        <v>290</v>
      </c>
      <c r="AC1294" s="11">
        <v>14</v>
      </c>
      <c r="AD1294" s="13">
        <v>12.811999999999999</v>
      </c>
      <c r="AE1294" s="11">
        <v>0.59399999999999997</v>
      </c>
      <c r="AF1294" t="s">
        <v>290</v>
      </c>
      <c r="AG1294">
        <v>60</v>
      </c>
      <c r="AH1294" s="21" t="s">
        <v>290</v>
      </c>
      <c r="AI1294" s="1" t="s">
        <v>302</v>
      </c>
      <c r="AJ1294" t="s">
        <v>290</v>
      </c>
      <c r="AK1294" s="159" t="s">
        <v>290</v>
      </c>
    </row>
    <row r="1295" spans="1:89" x14ac:dyDescent="0.35">
      <c r="A1295" s="158" t="s">
        <v>1316</v>
      </c>
      <c r="B1295" s="11">
        <v>14</v>
      </c>
      <c r="C1295">
        <v>80</v>
      </c>
      <c r="D1295" t="s">
        <v>302</v>
      </c>
      <c r="E1295" s="21" t="s">
        <v>290</v>
      </c>
      <c r="F1295" s="11">
        <v>14</v>
      </c>
      <c r="G1295" s="13">
        <v>12.5</v>
      </c>
      <c r="H1295" s="11">
        <v>0.75</v>
      </c>
      <c r="I1295" t="s">
        <v>290</v>
      </c>
      <c r="J1295">
        <v>80</v>
      </c>
      <c r="K1295" s="21" t="s">
        <v>290</v>
      </c>
      <c r="L1295" s="1" t="s">
        <v>302</v>
      </c>
      <c r="M1295" t="s">
        <v>290</v>
      </c>
      <c r="N1295" s="159" t="s">
        <v>290</v>
      </c>
      <c r="P1295" s="18" t="s">
        <v>290</v>
      </c>
      <c r="Q1295" s="18" t="s">
        <v>290</v>
      </c>
      <c r="S1295" t="s">
        <v>290</v>
      </c>
      <c r="T1295" t="s">
        <v>290</v>
      </c>
      <c r="V1295" t="s">
        <v>290</v>
      </c>
      <c r="X1295" s="158" t="s">
        <v>1316</v>
      </c>
      <c r="Y1295" s="11">
        <v>14</v>
      </c>
      <c r="Z1295">
        <v>80</v>
      </c>
      <c r="AA1295" t="s">
        <v>302</v>
      </c>
      <c r="AB1295" s="21" t="s">
        <v>290</v>
      </c>
      <c r="AC1295" s="11">
        <v>14</v>
      </c>
      <c r="AD1295" s="13">
        <v>12.5</v>
      </c>
      <c r="AE1295" s="11">
        <v>0.75</v>
      </c>
      <c r="AF1295" t="s">
        <v>290</v>
      </c>
      <c r="AG1295">
        <v>80</v>
      </c>
      <c r="AH1295" s="21" t="s">
        <v>290</v>
      </c>
      <c r="AI1295" s="1" t="s">
        <v>302</v>
      </c>
      <c r="AJ1295" t="s">
        <v>290</v>
      </c>
      <c r="AK1295" s="159" t="s">
        <v>290</v>
      </c>
    </row>
    <row r="1296" spans="1:89" x14ac:dyDescent="0.35">
      <c r="A1296" s="158" t="s">
        <v>1317</v>
      </c>
      <c r="B1296" s="11">
        <v>14</v>
      </c>
      <c r="C1296">
        <v>100</v>
      </c>
      <c r="D1296" t="s">
        <v>302</v>
      </c>
      <c r="E1296" s="21" t="s">
        <v>290</v>
      </c>
      <c r="F1296" s="11">
        <v>14</v>
      </c>
      <c r="G1296" s="13">
        <v>12.125999999999999</v>
      </c>
      <c r="H1296" s="11">
        <v>0.93700000000000006</v>
      </c>
      <c r="I1296" t="s">
        <v>290</v>
      </c>
      <c r="J1296">
        <v>100</v>
      </c>
      <c r="K1296" s="21" t="s">
        <v>290</v>
      </c>
      <c r="L1296" s="1" t="s">
        <v>302</v>
      </c>
      <c r="M1296" t="s">
        <v>290</v>
      </c>
      <c r="N1296" s="159" t="s">
        <v>290</v>
      </c>
      <c r="P1296" s="18" t="s">
        <v>290</v>
      </c>
      <c r="Q1296" s="18" t="s">
        <v>290</v>
      </c>
      <c r="S1296" t="s">
        <v>290</v>
      </c>
      <c r="T1296" t="s">
        <v>290</v>
      </c>
      <c r="V1296" t="s">
        <v>290</v>
      </c>
      <c r="X1296" s="158" t="s">
        <v>1317</v>
      </c>
      <c r="Y1296" s="11">
        <v>14</v>
      </c>
      <c r="Z1296">
        <v>100</v>
      </c>
      <c r="AA1296" t="s">
        <v>302</v>
      </c>
      <c r="AB1296" s="21" t="s">
        <v>290</v>
      </c>
      <c r="AC1296" s="11">
        <v>14</v>
      </c>
      <c r="AD1296" s="13">
        <v>12.125999999999999</v>
      </c>
      <c r="AE1296" s="11">
        <v>0.93700000000000006</v>
      </c>
      <c r="AF1296" t="s">
        <v>290</v>
      </c>
      <c r="AG1296">
        <v>100</v>
      </c>
      <c r="AH1296" s="21" t="s">
        <v>290</v>
      </c>
      <c r="AI1296" s="1" t="s">
        <v>302</v>
      </c>
      <c r="AJ1296" t="s">
        <v>290</v>
      </c>
      <c r="AK1296" s="159" t="s">
        <v>290</v>
      </c>
    </row>
    <row r="1297" spans="1:89" x14ac:dyDescent="0.35">
      <c r="A1297" s="158" t="s">
        <v>1318</v>
      </c>
      <c r="B1297" s="11">
        <v>14</v>
      </c>
      <c r="C1297">
        <v>120</v>
      </c>
      <c r="D1297" t="s">
        <v>302</v>
      </c>
      <c r="E1297" s="21" t="s">
        <v>290</v>
      </c>
      <c r="F1297" s="11">
        <v>14</v>
      </c>
      <c r="G1297" s="13">
        <v>11.814</v>
      </c>
      <c r="H1297" s="11">
        <v>1.093</v>
      </c>
      <c r="I1297" t="s">
        <v>290</v>
      </c>
      <c r="J1297">
        <v>120</v>
      </c>
      <c r="K1297" s="21" t="s">
        <v>290</v>
      </c>
      <c r="L1297" s="1" t="s">
        <v>302</v>
      </c>
      <c r="M1297" t="s">
        <v>290</v>
      </c>
      <c r="N1297" s="159" t="s">
        <v>290</v>
      </c>
      <c r="P1297" s="18" t="s">
        <v>290</v>
      </c>
      <c r="Q1297" s="18" t="s">
        <v>290</v>
      </c>
      <c r="S1297" t="s">
        <v>290</v>
      </c>
      <c r="T1297" t="s">
        <v>290</v>
      </c>
      <c r="V1297" t="s">
        <v>290</v>
      </c>
      <c r="X1297" s="158" t="s">
        <v>1318</v>
      </c>
      <c r="Y1297" s="11">
        <v>14</v>
      </c>
      <c r="Z1297">
        <v>120</v>
      </c>
      <c r="AA1297" t="s">
        <v>302</v>
      </c>
      <c r="AB1297" s="21" t="s">
        <v>290</v>
      </c>
      <c r="AC1297" s="11">
        <v>14</v>
      </c>
      <c r="AD1297" s="13">
        <v>11.814</v>
      </c>
      <c r="AE1297" s="11">
        <v>1.093</v>
      </c>
      <c r="AF1297" t="s">
        <v>290</v>
      </c>
      <c r="AG1297">
        <v>120</v>
      </c>
      <c r="AH1297" s="21" t="s">
        <v>290</v>
      </c>
      <c r="AI1297" s="1" t="s">
        <v>302</v>
      </c>
      <c r="AJ1297" t="s">
        <v>290</v>
      </c>
      <c r="AK1297" s="159" t="s">
        <v>290</v>
      </c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51"/>
    </row>
    <row r="1298" spans="1:89" x14ac:dyDescent="0.35">
      <c r="A1298" s="158" t="s">
        <v>1319</v>
      </c>
      <c r="B1298" s="11">
        <v>14</v>
      </c>
      <c r="C1298">
        <v>140</v>
      </c>
      <c r="D1298" t="s">
        <v>302</v>
      </c>
      <c r="E1298" s="21" t="s">
        <v>290</v>
      </c>
      <c r="F1298" s="11">
        <v>14</v>
      </c>
      <c r="G1298" s="13">
        <v>11.5</v>
      </c>
      <c r="H1298" s="11">
        <v>1.25</v>
      </c>
      <c r="I1298" t="s">
        <v>290</v>
      </c>
      <c r="J1298">
        <v>140</v>
      </c>
      <c r="K1298" s="21" t="s">
        <v>290</v>
      </c>
      <c r="L1298" s="1" t="s">
        <v>302</v>
      </c>
      <c r="M1298" t="s">
        <v>290</v>
      </c>
      <c r="N1298" s="159" t="s">
        <v>290</v>
      </c>
      <c r="P1298" s="18" t="s">
        <v>290</v>
      </c>
      <c r="Q1298" s="18" t="s">
        <v>290</v>
      </c>
      <c r="S1298" t="s">
        <v>290</v>
      </c>
      <c r="T1298" t="s">
        <v>290</v>
      </c>
      <c r="V1298" t="s">
        <v>290</v>
      </c>
      <c r="X1298" s="158" t="s">
        <v>1319</v>
      </c>
      <c r="Y1298" s="11">
        <v>14</v>
      </c>
      <c r="Z1298">
        <v>140</v>
      </c>
      <c r="AA1298" t="s">
        <v>302</v>
      </c>
      <c r="AB1298" s="21" t="s">
        <v>290</v>
      </c>
      <c r="AC1298" s="11">
        <v>14</v>
      </c>
      <c r="AD1298" s="13">
        <v>11.5</v>
      </c>
      <c r="AE1298" s="11">
        <v>1.25</v>
      </c>
      <c r="AF1298" t="s">
        <v>290</v>
      </c>
      <c r="AG1298">
        <v>140</v>
      </c>
      <c r="AH1298" s="21" t="s">
        <v>290</v>
      </c>
      <c r="AI1298" s="1" t="s">
        <v>302</v>
      </c>
      <c r="AJ1298" t="s">
        <v>290</v>
      </c>
      <c r="AK1298" s="159" t="s">
        <v>290</v>
      </c>
      <c r="CC1298" s="4"/>
      <c r="CD1298" s="51"/>
      <c r="CE1298" s="51"/>
      <c r="CF1298" s="51"/>
      <c r="CG1298" s="51"/>
      <c r="CH1298" s="51"/>
      <c r="CI1298" s="51"/>
      <c r="CJ1298" s="51"/>
      <c r="CK1298" s="51"/>
    </row>
    <row r="1299" spans="1:89" x14ac:dyDescent="0.35">
      <c r="A1299" s="158" t="s">
        <v>1320</v>
      </c>
      <c r="B1299" s="11">
        <v>14</v>
      </c>
      <c r="C1299" s="11">
        <v>160</v>
      </c>
      <c r="D1299" t="s">
        <v>302</v>
      </c>
      <c r="E1299" s="21" t="s">
        <v>290</v>
      </c>
      <c r="F1299" s="11">
        <v>14</v>
      </c>
      <c r="G1299" s="13">
        <v>11.188000000000001</v>
      </c>
      <c r="H1299" s="11">
        <v>1.4059999999999999</v>
      </c>
      <c r="I1299" t="s">
        <v>290</v>
      </c>
      <c r="J1299" s="11">
        <v>160</v>
      </c>
      <c r="K1299" s="21" t="s">
        <v>290</v>
      </c>
      <c r="L1299" s="1" t="s">
        <v>302</v>
      </c>
      <c r="M1299" t="s">
        <v>290</v>
      </c>
      <c r="N1299" s="159" t="s">
        <v>290</v>
      </c>
      <c r="P1299" s="18" t="s">
        <v>290</v>
      </c>
      <c r="Q1299" s="18" t="s">
        <v>290</v>
      </c>
      <c r="S1299" t="s">
        <v>290</v>
      </c>
      <c r="T1299" t="s">
        <v>290</v>
      </c>
      <c r="V1299" t="s">
        <v>290</v>
      </c>
      <c r="X1299" s="158" t="s">
        <v>1320</v>
      </c>
      <c r="Y1299" s="11">
        <v>14</v>
      </c>
      <c r="Z1299" s="11">
        <v>160</v>
      </c>
      <c r="AA1299" t="s">
        <v>302</v>
      </c>
      <c r="AB1299" s="21" t="s">
        <v>290</v>
      </c>
      <c r="AC1299" s="11">
        <v>14</v>
      </c>
      <c r="AD1299" s="13">
        <v>11.188000000000001</v>
      </c>
      <c r="AE1299" s="11">
        <v>1.4059999999999999</v>
      </c>
      <c r="AF1299" t="s">
        <v>290</v>
      </c>
      <c r="AG1299" s="11">
        <v>160</v>
      </c>
      <c r="AH1299" s="21" t="s">
        <v>290</v>
      </c>
      <c r="AI1299" s="1" t="s">
        <v>302</v>
      </c>
      <c r="AJ1299" t="s">
        <v>290</v>
      </c>
      <c r="AK1299" s="159" t="s">
        <v>290</v>
      </c>
    </row>
    <row r="1300" spans="1:89" x14ac:dyDescent="0.35">
      <c r="A1300" s="160" t="s">
        <v>1321</v>
      </c>
      <c r="B1300" s="2">
        <v>14</v>
      </c>
      <c r="C1300" s="2" t="s">
        <v>272</v>
      </c>
      <c r="D1300" s="4" t="s">
        <v>302</v>
      </c>
      <c r="E1300" s="22" t="s">
        <v>290</v>
      </c>
      <c r="F1300" s="2">
        <v>14</v>
      </c>
      <c r="G1300" s="5">
        <v>13</v>
      </c>
      <c r="H1300" s="2">
        <v>0.5</v>
      </c>
      <c r="I1300" s="4" t="s">
        <v>272</v>
      </c>
      <c r="J1300" s="2">
        <v>2</v>
      </c>
      <c r="K1300" s="22" t="s">
        <v>290</v>
      </c>
      <c r="L1300" s="6" t="s">
        <v>302</v>
      </c>
      <c r="M1300" s="4" t="s">
        <v>290</v>
      </c>
      <c r="N1300" s="161" t="s">
        <v>290</v>
      </c>
      <c r="P1300" s="18" t="s">
        <v>290</v>
      </c>
      <c r="Q1300" s="18" t="s">
        <v>290</v>
      </c>
      <c r="S1300" t="s">
        <v>290</v>
      </c>
      <c r="T1300" t="s">
        <v>290</v>
      </c>
      <c r="V1300" t="s">
        <v>290</v>
      </c>
      <c r="X1300" s="160" t="s">
        <v>1321</v>
      </c>
      <c r="Y1300" s="2">
        <v>14</v>
      </c>
      <c r="Z1300" s="2" t="s">
        <v>272</v>
      </c>
      <c r="AA1300" s="4" t="s">
        <v>302</v>
      </c>
      <c r="AB1300" s="22" t="s">
        <v>290</v>
      </c>
      <c r="AC1300" s="2">
        <v>14</v>
      </c>
      <c r="AD1300" s="5">
        <v>13</v>
      </c>
      <c r="AE1300" s="2">
        <v>0.5</v>
      </c>
      <c r="AF1300" s="4" t="s">
        <v>272</v>
      </c>
      <c r="AG1300" s="2">
        <v>2</v>
      </c>
      <c r="AH1300" s="22" t="s">
        <v>290</v>
      </c>
      <c r="AI1300" s="6" t="s">
        <v>302</v>
      </c>
      <c r="AJ1300" s="4" t="s">
        <v>290</v>
      </c>
      <c r="AK1300" s="161" t="s">
        <v>290</v>
      </c>
    </row>
    <row r="1301" spans="1:89" x14ac:dyDescent="0.35">
      <c r="A1301" s="156" t="s">
        <v>1322</v>
      </c>
      <c r="B1301" s="11">
        <v>16</v>
      </c>
      <c r="C1301" s="11">
        <v>10</v>
      </c>
      <c r="D1301" t="s">
        <v>302</v>
      </c>
      <c r="E1301" s="21" t="s">
        <v>290</v>
      </c>
      <c r="F1301" s="11">
        <v>16</v>
      </c>
      <c r="G1301" s="13">
        <v>15.5</v>
      </c>
      <c r="H1301" s="11">
        <v>0.25</v>
      </c>
      <c r="I1301" t="s">
        <v>290</v>
      </c>
      <c r="J1301" s="11">
        <v>10</v>
      </c>
      <c r="K1301" s="21" t="s">
        <v>290</v>
      </c>
      <c r="L1301" s="11" t="s">
        <v>302</v>
      </c>
      <c r="M1301" t="s">
        <v>290</v>
      </c>
      <c r="N1301" s="159" t="s">
        <v>290</v>
      </c>
      <c r="P1301" s="18" t="s">
        <v>290</v>
      </c>
      <c r="Q1301" s="18" t="s">
        <v>290</v>
      </c>
      <c r="S1301" t="s">
        <v>290</v>
      </c>
      <c r="T1301" t="s">
        <v>290</v>
      </c>
      <c r="V1301" t="s">
        <v>290</v>
      </c>
      <c r="X1301" s="156" t="s">
        <v>1322</v>
      </c>
      <c r="Y1301" s="11">
        <v>16</v>
      </c>
      <c r="Z1301" s="11">
        <v>10</v>
      </c>
      <c r="AA1301" t="s">
        <v>302</v>
      </c>
      <c r="AB1301" s="21" t="s">
        <v>290</v>
      </c>
      <c r="AC1301" s="11">
        <v>16</v>
      </c>
      <c r="AD1301" s="13">
        <v>15.5</v>
      </c>
      <c r="AE1301" s="11">
        <v>0.25</v>
      </c>
      <c r="AF1301" t="s">
        <v>290</v>
      </c>
      <c r="AG1301" s="11">
        <v>10</v>
      </c>
      <c r="AH1301" s="21" t="s">
        <v>290</v>
      </c>
      <c r="AI1301" s="11" t="s">
        <v>302</v>
      </c>
      <c r="AJ1301" t="s">
        <v>290</v>
      </c>
      <c r="AK1301" s="159" t="s">
        <v>290</v>
      </c>
    </row>
    <row r="1302" spans="1:89" x14ac:dyDescent="0.35">
      <c r="A1302" s="158" t="s">
        <v>1323</v>
      </c>
      <c r="B1302" s="11">
        <v>16</v>
      </c>
      <c r="C1302" s="11">
        <v>20</v>
      </c>
      <c r="D1302" t="s">
        <v>302</v>
      </c>
      <c r="E1302" s="21" t="s">
        <v>290</v>
      </c>
      <c r="F1302" s="11">
        <v>16</v>
      </c>
      <c r="G1302" s="13">
        <v>15.375999999999999</v>
      </c>
      <c r="H1302" s="11">
        <v>0.312</v>
      </c>
      <c r="I1302" t="s">
        <v>290</v>
      </c>
      <c r="J1302" s="11">
        <v>20</v>
      </c>
      <c r="K1302" s="21" t="s">
        <v>290</v>
      </c>
      <c r="L1302" s="1" t="s">
        <v>302</v>
      </c>
      <c r="M1302" t="s">
        <v>290</v>
      </c>
      <c r="N1302" s="159" t="s">
        <v>290</v>
      </c>
      <c r="P1302" s="18" t="s">
        <v>290</v>
      </c>
      <c r="Q1302" s="18" t="s">
        <v>290</v>
      </c>
      <c r="S1302" t="s">
        <v>290</v>
      </c>
      <c r="T1302" t="s">
        <v>290</v>
      </c>
      <c r="V1302" t="s">
        <v>290</v>
      </c>
      <c r="X1302" s="158" t="s">
        <v>1323</v>
      </c>
      <c r="Y1302" s="11">
        <v>16</v>
      </c>
      <c r="Z1302" s="11">
        <v>20</v>
      </c>
      <c r="AA1302" t="s">
        <v>302</v>
      </c>
      <c r="AB1302" s="21" t="s">
        <v>290</v>
      </c>
      <c r="AC1302" s="11">
        <v>16</v>
      </c>
      <c r="AD1302" s="13">
        <v>15.375999999999999</v>
      </c>
      <c r="AE1302" s="11">
        <v>0.312</v>
      </c>
      <c r="AF1302" t="s">
        <v>290</v>
      </c>
      <c r="AG1302" s="11">
        <v>20</v>
      </c>
      <c r="AH1302" s="21" t="s">
        <v>290</v>
      </c>
      <c r="AI1302" s="1" t="s">
        <v>302</v>
      </c>
      <c r="AJ1302" t="s">
        <v>290</v>
      </c>
      <c r="AK1302" s="159" t="s">
        <v>290</v>
      </c>
    </row>
    <row r="1303" spans="1:89" x14ac:dyDescent="0.35">
      <c r="A1303" s="158" t="s">
        <v>1324</v>
      </c>
      <c r="B1303" s="11">
        <v>16</v>
      </c>
      <c r="C1303">
        <v>30</v>
      </c>
      <c r="D1303" t="s">
        <v>302</v>
      </c>
      <c r="E1303" s="21" t="s">
        <v>290</v>
      </c>
      <c r="F1303" s="11">
        <v>16</v>
      </c>
      <c r="G1303" s="13">
        <v>15.25</v>
      </c>
      <c r="H1303" s="11">
        <v>0.375</v>
      </c>
      <c r="I1303" t="s">
        <v>290</v>
      </c>
      <c r="J1303">
        <v>30</v>
      </c>
      <c r="K1303" s="21" t="s">
        <v>290</v>
      </c>
      <c r="L1303" s="1" t="s">
        <v>302</v>
      </c>
      <c r="M1303" t="s">
        <v>290</v>
      </c>
      <c r="N1303" s="159" t="s">
        <v>290</v>
      </c>
      <c r="P1303" s="18" t="s">
        <v>290</v>
      </c>
      <c r="Q1303" s="18" t="s">
        <v>290</v>
      </c>
      <c r="S1303" t="s">
        <v>290</v>
      </c>
      <c r="T1303" t="s">
        <v>290</v>
      </c>
      <c r="V1303" t="s">
        <v>290</v>
      </c>
      <c r="X1303" s="158" t="s">
        <v>1324</v>
      </c>
      <c r="Y1303" s="11">
        <v>16</v>
      </c>
      <c r="Z1303">
        <v>30</v>
      </c>
      <c r="AA1303" t="s">
        <v>302</v>
      </c>
      <c r="AB1303" s="21" t="s">
        <v>290</v>
      </c>
      <c r="AC1303" s="11">
        <v>16</v>
      </c>
      <c r="AD1303" s="13">
        <v>15.25</v>
      </c>
      <c r="AE1303" s="11">
        <v>0.375</v>
      </c>
      <c r="AF1303" t="s">
        <v>290</v>
      </c>
      <c r="AG1303">
        <v>30</v>
      </c>
      <c r="AH1303" s="21" t="s">
        <v>290</v>
      </c>
      <c r="AI1303" s="1" t="s">
        <v>302</v>
      </c>
      <c r="AJ1303" t="s">
        <v>290</v>
      </c>
      <c r="AK1303" s="159" t="s">
        <v>290</v>
      </c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51"/>
    </row>
    <row r="1304" spans="1:89" x14ac:dyDescent="0.35">
      <c r="A1304" s="158" t="s">
        <v>1325</v>
      </c>
      <c r="B1304" s="11">
        <v>16</v>
      </c>
      <c r="C1304">
        <v>40</v>
      </c>
      <c r="D1304" t="s">
        <v>302</v>
      </c>
      <c r="E1304" s="21" t="s">
        <v>290</v>
      </c>
      <c r="F1304" s="11">
        <v>16</v>
      </c>
      <c r="G1304" s="13">
        <v>15</v>
      </c>
      <c r="H1304" s="11">
        <v>0.5</v>
      </c>
      <c r="I1304" t="s">
        <v>290</v>
      </c>
      <c r="J1304">
        <v>40</v>
      </c>
      <c r="K1304" s="21" t="s">
        <v>290</v>
      </c>
      <c r="L1304" s="1" t="s">
        <v>302</v>
      </c>
      <c r="M1304" t="s">
        <v>290</v>
      </c>
      <c r="N1304" s="159" t="s">
        <v>290</v>
      </c>
      <c r="P1304" s="18" t="s">
        <v>290</v>
      </c>
      <c r="Q1304" s="18" t="s">
        <v>290</v>
      </c>
      <c r="S1304" t="s">
        <v>290</v>
      </c>
      <c r="T1304" t="s">
        <v>290</v>
      </c>
      <c r="V1304" t="s">
        <v>290</v>
      </c>
      <c r="X1304" s="158" t="s">
        <v>1325</v>
      </c>
      <c r="Y1304" s="11">
        <v>16</v>
      </c>
      <c r="Z1304">
        <v>40</v>
      </c>
      <c r="AA1304" t="s">
        <v>302</v>
      </c>
      <c r="AB1304" s="21" t="s">
        <v>290</v>
      </c>
      <c r="AC1304" s="11">
        <v>16</v>
      </c>
      <c r="AD1304" s="13">
        <v>15</v>
      </c>
      <c r="AE1304" s="11">
        <v>0.5</v>
      </c>
      <c r="AF1304" t="s">
        <v>290</v>
      </c>
      <c r="AG1304">
        <v>40</v>
      </c>
      <c r="AH1304" s="21" t="s">
        <v>290</v>
      </c>
      <c r="AI1304" s="1" t="s">
        <v>302</v>
      </c>
      <c r="AJ1304" t="s">
        <v>290</v>
      </c>
      <c r="AK1304" s="159" t="s">
        <v>290</v>
      </c>
      <c r="CC1304" s="4"/>
      <c r="CD1304" s="51"/>
      <c r="CE1304" s="51"/>
      <c r="CF1304" s="51"/>
      <c r="CG1304" s="51"/>
      <c r="CH1304" s="51"/>
      <c r="CI1304" s="51"/>
      <c r="CJ1304" s="51"/>
      <c r="CK1304" s="51"/>
    </row>
    <row r="1305" spans="1:89" x14ac:dyDescent="0.35">
      <c r="A1305" s="158" t="s">
        <v>6825</v>
      </c>
      <c r="B1305" s="11">
        <v>16</v>
      </c>
      <c r="C1305" t="s">
        <v>6422</v>
      </c>
      <c r="D1305" t="s">
        <v>302</v>
      </c>
      <c r="E1305" s="21" t="s">
        <v>290</v>
      </c>
      <c r="F1305" s="11">
        <v>16</v>
      </c>
      <c r="G1305" s="12">
        <v>15.25</v>
      </c>
      <c r="H1305" s="11">
        <v>0.375</v>
      </c>
      <c r="I1305" t="s">
        <v>6422</v>
      </c>
      <c r="J1305">
        <v>1</v>
      </c>
      <c r="K1305" s="21" t="s">
        <v>290</v>
      </c>
      <c r="L1305" s="1" t="s">
        <v>302</v>
      </c>
      <c r="M1305" t="s">
        <v>290</v>
      </c>
      <c r="N1305" s="159" t="s">
        <v>290</v>
      </c>
      <c r="P1305" s="18" t="s">
        <v>290</v>
      </c>
      <c r="Q1305" s="18" t="s">
        <v>290</v>
      </c>
      <c r="S1305" t="s">
        <v>290</v>
      </c>
      <c r="T1305" t="s">
        <v>290</v>
      </c>
      <c r="V1305" t="s">
        <v>290</v>
      </c>
      <c r="X1305" s="158" t="s">
        <v>6825</v>
      </c>
      <c r="Y1305" s="11">
        <v>16</v>
      </c>
      <c r="Z1305" t="s">
        <v>6422</v>
      </c>
      <c r="AA1305" t="s">
        <v>302</v>
      </c>
      <c r="AB1305" s="21" t="s">
        <v>290</v>
      </c>
      <c r="AC1305" s="11">
        <v>16</v>
      </c>
      <c r="AD1305" s="12">
        <v>15.25</v>
      </c>
      <c r="AE1305" s="11">
        <v>0.375</v>
      </c>
      <c r="AF1305" t="s">
        <v>6422</v>
      </c>
      <c r="AG1305">
        <v>1</v>
      </c>
      <c r="AH1305" s="21" t="s">
        <v>290</v>
      </c>
      <c r="AI1305" s="1" t="s">
        <v>302</v>
      </c>
      <c r="AJ1305" t="s">
        <v>290</v>
      </c>
      <c r="AK1305" s="159" t="s">
        <v>290</v>
      </c>
    </row>
    <row r="1306" spans="1:89" x14ac:dyDescent="0.35">
      <c r="A1306" s="158" t="s">
        <v>1326</v>
      </c>
      <c r="B1306" s="11">
        <v>16</v>
      </c>
      <c r="C1306">
        <v>60</v>
      </c>
      <c r="D1306" t="s">
        <v>302</v>
      </c>
      <c r="E1306" s="21" t="s">
        <v>290</v>
      </c>
      <c r="F1306" s="11">
        <v>16</v>
      </c>
      <c r="G1306" s="13">
        <v>14.688000000000001</v>
      </c>
      <c r="H1306" s="11">
        <v>0.65600000000000003</v>
      </c>
      <c r="I1306" t="s">
        <v>290</v>
      </c>
      <c r="J1306">
        <v>60</v>
      </c>
      <c r="K1306" s="21" t="s">
        <v>290</v>
      </c>
      <c r="L1306" s="1" t="s">
        <v>302</v>
      </c>
      <c r="M1306" t="s">
        <v>290</v>
      </c>
      <c r="N1306" s="159" t="s">
        <v>290</v>
      </c>
      <c r="P1306" s="18" t="s">
        <v>290</v>
      </c>
      <c r="Q1306" s="18" t="s">
        <v>290</v>
      </c>
      <c r="S1306" t="s">
        <v>290</v>
      </c>
      <c r="T1306" t="s">
        <v>290</v>
      </c>
      <c r="V1306" t="s">
        <v>290</v>
      </c>
      <c r="X1306" s="158" t="s">
        <v>1326</v>
      </c>
      <c r="Y1306" s="11">
        <v>16</v>
      </c>
      <c r="Z1306">
        <v>60</v>
      </c>
      <c r="AA1306" t="s">
        <v>302</v>
      </c>
      <c r="AB1306" s="21" t="s">
        <v>290</v>
      </c>
      <c r="AC1306" s="11">
        <v>16</v>
      </c>
      <c r="AD1306" s="13">
        <v>14.688000000000001</v>
      </c>
      <c r="AE1306" s="11">
        <v>0.65600000000000003</v>
      </c>
      <c r="AF1306" t="s">
        <v>290</v>
      </c>
      <c r="AG1306">
        <v>60</v>
      </c>
      <c r="AH1306" s="21" t="s">
        <v>290</v>
      </c>
      <c r="AI1306" s="1" t="s">
        <v>302</v>
      </c>
      <c r="AJ1306" t="s">
        <v>290</v>
      </c>
      <c r="AK1306" s="159" t="s">
        <v>290</v>
      </c>
    </row>
    <row r="1307" spans="1:89" x14ac:dyDescent="0.35">
      <c r="A1307" s="158" t="s">
        <v>1327</v>
      </c>
      <c r="B1307" s="11">
        <v>16</v>
      </c>
      <c r="C1307">
        <v>80</v>
      </c>
      <c r="D1307" t="s">
        <v>302</v>
      </c>
      <c r="E1307" s="21" t="s">
        <v>290</v>
      </c>
      <c r="F1307" s="11">
        <v>16</v>
      </c>
      <c r="G1307" s="13">
        <v>14.314</v>
      </c>
      <c r="H1307" s="11">
        <v>0.84299999999999997</v>
      </c>
      <c r="I1307" t="s">
        <v>290</v>
      </c>
      <c r="J1307">
        <v>80</v>
      </c>
      <c r="K1307" s="21" t="s">
        <v>290</v>
      </c>
      <c r="L1307" s="1" t="s">
        <v>302</v>
      </c>
      <c r="M1307" t="s">
        <v>290</v>
      </c>
      <c r="N1307" s="159" t="s">
        <v>290</v>
      </c>
      <c r="P1307" s="18" t="s">
        <v>290</v>
      </c>
      <c r="Q1307" s="18" t="s">
        <v>290</v>
      </c>
      <c r="S1307" t="s">
        <v>290</v>
      </c>
      <c r="T1307" t="s">
        <v>290</v>
      </c>
      <c r="V1307" t="s">
        <v>290</v>
      </c>
      <c r="X1307" s="158" t="s">
        <v>1327</v>
      </c>
      <c r="Y1307" s="11">
        <v>16</v>
      </c>
      <c r="Z1307">
        <v>80</v>
      </c>
      <c r="AA1307" t="s">
        <v>302</v>
      </c>
      <c r="AB1307" s="21" t="s">
        <v>290</v>
      </c>
      <c r="AC1307" s="11">
        <v>16</v>
      </c>
      <c r="AD1307" s="13">
        <v>14.314</v>
      </c>
      <c r="AE1307" s="11">
        <v>0.84299999999999997</v>
      </c>
      <c r="AF1307" t="s">
        <v>290</v>
      </c>
      <c r="AG1307">
        <v>80</v>
      </c>
      <c r="AH1307" s="21" t="s">
        <v>290</v>
      </c>
      <c r="AI1307" s="1" t="s">
        <v>302</v>
      </c>
      <c r="AJ1307" t="s">
        <v>290</v>
      </c>
      <c r="AK1307" s="159" t="s">
        <v>290</v>
      </c>
    </row>
    <row r="1308" spans="1:89" x14ac:dyDescent="0.35">
      <c r="A1308" s="158" t="s">
        <v>1328</v>
      </c>
      <c r="B1308" s="11">
        <v>16</v>
      </c>
      <c r="C1308">
        <v>100</v>
      </c>
      <c r="D1308" t="s">
        <v>302</v>
      </c>
      <c r="E1308" s="21" t="s">
        <v>290</v>
      </c>
      <c r="F1308" s="11">
        <v>16</v>
      </c>
      <c r="G1308" s="13">
        <v>13.938000000000001</v>
      </c>
      <c r="H1308" s="11">
        <v>1.0309999999999999</v>
      </c>
      <c r="I1308" t="s">
        <v>290</v>
      </c>
      <c r="J1308">
        <v>100</v>
      </c>
      <c r="K1308" s="21" t="s">
        <v>290</v>
      </c>
      <c r="L1308" s="1" t="s">
        <v>302</v>
      </c>
      <c r="M1308" t="s">
        <v>290</v>
      </c>
      <c r="N1308" s="159" t="s">
        <v>290</v>
      </c>
      <c r="P1308" s="18" t="s">
        <v>290</v>
      </c>
      <c r="Q1308" s="18" t="s">
        <v>290</v>
      </c>
      <c r="S1308" t="s">
        <v>290</v>
      </c>
      <c r="T1308" t="s">
        <v>290</v>
      </c>
      <c r="V1308" t="s">
        <v>290</v>
      </c>
      <c r="X1308" s="158" t="s">
        <v>1328</v>
      </c>
      <c r="Y1308" s="11">
        <v>16</v>
      </c>
      <c r="Z1308">
        <v>100</v>
      </c>
      <c r="AA1308" t="s">
        <v>302</v>
      </c>
      <c r="AB1308" s="21" t="s">
        <v>290</v>
      </c>
      <c r="AC1308" s="11">
        <v>16</v>
      </c>
      <c r="AD1308" s="13">
        <v>13.938000000000001</v>
      </c>
      <c r="AE1308" s="11">
        <v>1.0309999999999999</v>
      </c>
      <c r="AF1308" t="s">
        <v>290</v>
      </c>
      <c r="AG1308">
        <v>100</v>
      </c>
      <c r="AH1308" s="21" t="s">
        <v>290</v>
      </c>
      <c r="AI1308" s="1" t="s">
        <v>302</v>
      </c>
      <c r="AJ1308" t="s">
        <v>290</v>
      </c>
      <c r="AK1308" s="159" t="s">
        <v>290</v>
      </c>
    </row>
    <row r="1309" spans="1:89" x14ac:dyDescent="0.35">
      <c r="A1309" s="158" t="s">
        <v>1329</v>
      </c>
      <c r="B1309" s="11">
        <v>16</v>
      </c>
      <c r="C1309">
        <v>120</v>
      </c>
      <c r="D1309" t="s">
        <v>302</v>
      </c>
      <c r="E1309" s="21" t="s">
        <v>290</v>
      </c>
      <c r="F1309" s="11">
        <v>16</v>
      </c>
      <c r="G1309" s="13">
        <v>13.564</v>
      </c>
      <c r="H1309" s="11">
        <v>1.218</v>
      </c>
      <c r="I1309" t="s">
        <v>290</v>
      </c>
      <c r="J1309">
        <v>120</v>
      </c>
      <c r="K1309" s="21" t="s">
        <v>290</v>
      </c>
      <c r="L1309" s="1" t="s">
        <v>302</v>
      </c>
      <c r="M1309" t="s">
        <v>290</v>
      </c>
      <c r="N1309" s="159" t="s">
        <v>290</v>
      </c>
      <c r="P1309" s="18" t="s">
        <v>290</v>
      </c>
      <c r="Q1309" s="18" t="s">
        <v>290</v>
      </c>
      <c r="S1309" t="s">
        <v>290</v>
      </c>
      <c r="T1309" t="s">
        <v>290</v>
      </c>
      <c r="V1309" t="s">
        <v>290</v>
      </c>
      <c r="X1309" s="158" t="s">
        <v>1329</v>
      </c>
      <c r="Y1309" s="11">
        <v>16</v>
      </c>
      <c r="Z1309">
        <v>120</v>
      </c>
      <c r="AA1309" t="s">
        <v>302</v>
      </c>
      <c r="AB1309" s="21" t="s">
        <v>290</v>
      </c>
      <c r="AC1309" s="11">
        <v>16</v>
      </c>
      <c r="AD1309" s="13">
        <v>13.564</v>
      </c>
      <c r="AE1309" s="11">
        <v>1.218</v>
      </c>
      <c r="AF1309" t="s">
        <v>290</v>
      </c>
      <c r="AG1309">
        <v>120</v>
      </c>
      <c r="AH1309" s="21" t="s">
        <v>290</v>
      </c>
      <c r="AI1309" s="1" t="s">
        <v>302</v>
      </c>
      <c r="AJ1309" t="s">
        <v>290</v>
      </c>
      <c r="AK1309" s="159" t="s">
        <v>290</v>
      </c>
    </row>
    <row r="1310" spans="1:89" x14ac:dyDescent="0.35">
      <c r="A1310" s="158" t="s">
        <v>1330</v>
      </c>
      <c r="B1310" s="11">
        <v>16</v>
      </c>
      <c r="C1310">
        <v>140</v>
      </c>
      <c r="D1310" t="s">
        <v>302</v>
      </c>
      <c r="E1310" s="21" t="s">
        <v>290</v>
      </c>
      <c r="F1310" s="11">
        <v>16</v>
      </c>
      <c r="G1310" s="13">
        <v>13.125999999999999</v>
      </c>
      <c r="H1310" s="11">
        <v>1.4370000000000001</v>
      </c>
      <c r="I1310" t="s">
        <v>290</v>
      </c>
      <c r="J1310">
        <v>140</v>
      </c>
      <c r="K1310" s="21" t="s">
        <v>290</v>
      </c>
      <c r="L1310" s="1" t="s">
        <v>302</v>
      </c>
      <c r="M1310" t="s">
        <v>290</v>
      </c>
      <c r="N1310" s="159" t="s">
        <v>290</v>
      </c>
      <c r="P1310" s="18" t="s">
        <v>290</v>
      </c>
      <c r="Q1310" s="18" t="s">
        <v>290</v>
      </c>
      <c r="S1310" t="s">
        <v>290</v>
      </c>
      <c r="T1310" t="s">
        <v>290</v>
      </c>
      <c r="V1310" t="s">
        <v>290</v>
      </c>
      <c r="X1310" s="158" t="s">
        <v>1330</v>
      </c>
      <c r="Y1310" s="11">
        <v>16</v>
      </c>
      <c r="Z1310">
        <v>140</v>
      </c>
      <c r="AA1310" t="s">
        <v>302</v>
      </c>
      <c r="AB1310" s="21" t="s">
        <v>290</v>
      </c>
      <c r="AC1310" s="11">
        <v>16</v>
      </c>
      <c r="AD1310" s="13">
        <v>13.125999999999999</v>
      </c>
      <c r="AE1310" s="11">
        <v>1.4370000000000001</v>
      </c>
      <c r="AF1310" t="s">
        <v>290</v>
      </c>
      <c r="AG1310">
        <v>140</v>
      </c>
      <c r="AH1310" s="21" t="s">
        <v>290</v>
      </c>
      <c r="AI1310" s="1" t="s">
        <v>302</v>
      </c>
      <c r="AJ1310" t="s">
        <v>290</v>
      </c>
      <c r="AK1310" s="159" t="s">
        <v>290</v>
      </c>
    </row>
    <row r="1311" spans="1:89" x14ac:dyDescent="0.35">
      <c r="A1311" s="158" t="s">
        <v>1331</v>
      </c>
      <c r="B1311" s="11">
        <v>16</v>
      </c>
      <c r="C1311" s="11">
        <v>160</v>
      </c>
      <c r="D1311" t="s">
        <v>302</v>
      </c>
      <c r="E1311" s="21" t="s">
        <v>290</v>
      </c>
      <c r="F1311" s="11">
        <v>16</v>
      </c>
      <c r="G1311" s="13">
        <v>12.814</v>
      </c>
      <c r="H1311" s="11">
        <v>1.593</v>
      </c>
      <c r="I1311" t="s">
        <v>290</v>
      </c>
      <c r="J1311" s="11">
        <v>160</v>
      </c>
      <c r="K1311" s="21" t="s">
        <v>290</v>
      </c>
      <c r="L1311" s="1" t="s">
        <v>302</v>
      </c>
      <c r="M1311" t="s">
        <v>290</v>
      </c>
      <c r="N1311" s="159" t="s">
        <v>290</v>
      </c>
      <c r="P1311" s="18" t="s">
        <v>290</v>
      </c>
      <c r="Q1311" s="18" t="s">
        <v>290</v>
      </c>
      <c r="S1311" t="s">
        <v>290</v>
      </c>
      <c r="T1311" t="s">
        <v>290</v>
      </c>
      <c r="V1311" t="s">
        <v>290</v>
      </c>
      <c r="X1311" s="158" t="s">
        <v>1331</v>
      </c>
      <c r="Y1311" s="11">
        <v>16</v>
      </c>
      <c r="Z1311" s="11">
        <v>160</v>
      </c>
      <c r="AA1311" t="s">
        <v>302</v>
      </c>
      <c r="AB1311" s="21" t="s">
        <v>290</v>
      </c>
      <c r="AC1311" s="11">
        <v>16</v>
      </c>
      <c r="AD1311" s="13">
        <v>12.814</v>
      </c>
      <c r="AE1311" s="11">
        <v>1.593</v>
      </c>
      <c r="AF1311" t="s">
        <v>290</v>
      </c>
      <c r="AG1311" s="11">
        <v>160</v>
      </c>
      <c r="AH1311" s="21" t="s">
        <v>290</v>
      </c>
      <c r="AI1311" s="1" t="s">
        <v>302</v>
      </c>
      <c r="AJ1311" t="s">
        <v>290</v>
      </c>
      <c r="AK1311" s="159" t="s">
        <v>290</v>
      </c>
    </row>
    <row r="1312" spans="1:89" x14ac:dyDescent="0.35">
      <c r="A1312" s="160" t="s">
        <v>1332</v>
      </c>
      <c r="B1312" s="2">
        <v>16</v>
      </c>
      <c r="C1312" s="2" t="s">
        <v>272</v>
      </c>
      <c r="D1312" s="4" t="s">
        <v>302</v>
      </c>
      <c r="E1312" s="22" t="s">
        <v>290</v>
      </c>
      <c r="F1312" s="2">
        <v>16</v>
      </c>
      <c r="G1312" s="5">
        <v>15</v>
      </c>
      <c r="H1312" s="2">
        <v>0.5</v>
      </c>
      <c r="I1312" s="4" t="s">
        <v>272</v>
      </c>
      <c r="J1312" s="2">
        <v>2</v>
      </c>
      <c r="K1312" s="22" t="s">
        <v>290</v>
      </c>
      <c r="L1312" s="6" t="s">
        <v>302</v>
      </c>
      <c r="M1312" s="4" t="s">
        <v>290</v>
      </c>
      <c r="N1312" s="161" t="s">
        <v>290</v>
      </c>
      <c r="P1312" s="18" t="s">
        <v>290</v>
      </c>
      <c r="Q1312" s="18" t="s">
        <v>290</v>
      </c>
      <c r="S1312" t="s">
        <v>290</v>
      </c>
      <c r="T1312" t="s">
        <v>290</v>
      </c>
      <c r="V1312" t="s">
        <v>290</v>
      </c>
      <c r="X1312" s="160" t="s">
        <v>1332</v>
      </c>
      <c r="Y1312" s="2">
        <v>16</v>
      </c>
      <c r="Z1312" s="2" t="s">
        <v>272</v>
      </c>
      <c r="AA1312" s="4" t="s">
        <v>302</v>
      </c>
      <c r="AB1312" s="22" t="s">
        <v>290</v>
      </c>
      <c r="AC1312" s="2">
        <v>16</v>
      </c>
      <c r="AD1312" s="5">
        <v>15</v>
      </c>
      <c r="AE1312" s="2">
        <v>0.5</v>
      </c>
      <c r="AF1312" s="4" t="s">
        <v>272</v>
      </c>
      <c r="AG1312" s="2">
        <v>2</v>
      </c>
      <c r="AH1312" s="22" t="s">
        <v>290</v>
      </c>
      <c r="AI1312" s="6" t="s">
        <v>302</v>
      </c>
      <c r="AJ1312" s="4" t="s">
        <v>290</v>
      </c>
      <c r="AK1312" s="161" t="s">
        <v>290</v>
      </c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51"/>
    </row>
    <row r="1313" spans="1:89" x14ac:dyDescent="0.35">
      <c r="A1313" s="156" t="s">
        <v>1333</v>
      </c>
      <c r="B1313" s="11">
        <v>18</v>
      </c>
      <c r="C1313" s="11">
        <v>10</v>
      </c>
      <c r="D1313" t="s">
        <v>302</v>
      </c>
      <c r="E1313" s="21" t="s">
        <v>290</v>
      </c>
      <c r="F1313" s="11">
        <v>18</v>
      </c>
      <c r="G1313" s="13">
        <v>17.5</v>
      </c>
      <c r="H1313" s="11">
        <v>0.25</v>
      </c>
      <c r="I1313" t="s">
        <v>290</v>
      </c>
      <c r="J1313" s="11">
        <v>10</v>
      </c>
      <c r="K1313" s="21" t="s">
        <v>290</v>
      </c>
      <c r="L1313" s="11" t="s">
        <v>302</v>
      </c>
      <c r="M1313" t="s">
        <v>290</v>
      </c>
      <c r="N1313" s="159" t="s">
        <v>290</v>
      </c>
      <c r="P1313" s="18" t="s">
        <v>290</v>
      </c>
      <c r="Q1313" s="18" t="s">
        <v>290</v>
      </c>
      <c r="S1313" t="s">
        <v>290</v>
      </c>
      <c r="T1313" t="s">
        <v>290</v>
      </c>
      <c r="V1313" t="s">
        <v>290</v>
      </c>
      <c r="X1313" s="156" t="s">
        <v>1333</v>
      </c>
      <c r="Y1313" s="11">
        <v>18</v>
      </c>
      <c r="Z1313" s="11">
        <v>10</v>
      </c>
      <c r="AA1313" t="s">
        <v>302</v>
      </c>
      <c r="AB1313" s="21" t="s">
        <v>290</v>
      </c>
      <c r="AC1313" s="11">
        <v>18</v>
      </c>
      <c r="AD1313" s="13">
        <v>17.5</v>
      </c>
      <c r="AE1313" s="11">
        <v>0.25</v>
      </c>
      <c r="AF1313" t="s">
        <v>290</v>
      </c>
      <c r="AG1313" s="11">
        <v>10</v>
      </c>
      <c r="AH1313" s="21" t="s">
        <v>290</v>
      </c>
      <c r="AI1313" s="11" t="s">
        <v>302</v>
      </c>
      <c r="AJ1313" t="s">
        <v>290</v>
      </c>
      <c r="AK1313" s="159" t="s">
        <v>290</v>
      </c>
      <c r="CC1313" s="4"/>
      <c r="CD1313" s="51"/>
      <c r="CE1313" s="51"/>
      <c r="CF1313" s="51"/>
      <c r="CG1313" s="51"/>
      <c r="CH1313" s="51"/>
      <c r="CI1313" s="51"/>
      <c r="CJ1313" s="51"/>
      <c r="CK1313" s="51"/>
    </row>
    <row r="1314" spans="1:89" x14ac:dyDescent="0.35">
      <c r="A1314" s="158" t="s">
        <v>1334</v>
      </c>
      <c r="B1314" s="11">
        <v>18</v>
      </c>
      <c r="C1314" s="11">
        <v>20</v>
      </c>
      <c r="D1314" t="s">
        <v>302</v>
      </c>
      <c r="E1314" s="21" t="s">
        <v>290</v>
      </c>
      <c r="F1314" s="11">
        <v>18</v>
      </c>
      <c r="G1314" s="13">
        <v>17.376000000000001</v>
      </c>
      <c r="H1314" s="11">
        <v>0.312</v>
      </c>
      <c r="I1314" t="s">
        <v>290</v>
      </c>
      <c r="J1314" s="11">
        <v>20</v>
      </c>
      <c r="K1314" s="21" t="s">
        <v>290</v>
      </c>
      <c r="L1314" s="1" t="s">
        <v>302</v>
      </c>
      <c r="M1314" t="s">
        <v>290</v>
      </c>
      <c r="N1314" s="159" t="s">
        <v>290</v>
      </c>
      <c r="P1314" s="18" t="s">
        <v>290</v>
      </c>
      <c r="Q1314" s="18" t="s">
        <v>290</v>
      </c>
      <c r="S1314" t="s">
        <v>290</v>
      </c>
      <c r="T1314" t="s">
        <v>290</v>
      </c>
      <c r="V1314" t="s">
        <v>290</v>
      </c>
      <c r="X1314" s="158" t="s">
        <v>1334</v>
      </c>
      <c r="Y1314" s="11">
        <v>18</v>
      </c>
      <c r="Z1314" s="11">
        <v>20</v>
      </c>
      <c r="AA1314" t="s">
        <v>302</v>
      </c>
      <c r="AB1314" s="21" t="s">
        <v>290</v>
      </c>
      <c r="AC1314" s="11">
        <v>18</v>
      </c>
      <c r="AD1314" s="13">
        <v>17.376000000000001</v>
      </c>
      <c r="AE1314" s="11">
        <v>0.312</v>
      </c>
      <c r="AF1314" t="s">
        <v>290</v>
      </c>
      <c r="AG1314" s="11">
        <v>20</v>
      </c>
      <c r="AH1314" s="21" t="s">
        <v>290</v>
      </c>
      <c r="AI1314" s="1" t="s">
        <v>302</v>
      </c>
      <c r="AJ1314" t="s">
        <v>290</v>
      </c>
      <c r="AK1314" s="159" t="s">
        <v>290</v>
      </c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51"/>
    </row>
    <row r="1315" spans="1:89" x14ac:dyDescent="0.35">
      <c r="A1315" s="158" t="s">
        <v>1335</v>
      </c>
      <c r="B1315" s="11">
        <v>18</v>
      </c>
      <c r="C1315">
        <v>30</v>
      </c>
      <c r="D1315" t="s">
        <v>302</v>
      </c>
      <c r="E1315" s="21" t="s">
        <v>290</v>
      </c>
      <c r="F1315" s="11">
        <v>18</v>
      </c>
      <c r="G1315" s="13">
        <v>17.123999999999999</v>
      </c>
      <c r="H1315" s="11">
        <v>0.438</v>
      </c>
      <c r="I1315" t="s">
        <v>290</v>
      </c>
      <c r="J1315">
        <v>30</v>
      </c>
      <c r="K1315" s="21" t="s">
        <v>290</v>
      </c>
      <c r="L1315" s="1" t="s">
        <v>302</v>
      </c>
      <c r="M1315" t="s">
        <v>290</v>
      </c>
      <c r="N1315" s="159" t="s">
        <v>290</v>
      </c>
      <c r="P1315" s="18" t="s">
        <v>290</v>
      </c>
      <c r="Q1315" s="18" t="s">
        <v>290</v>
      </c>
      <c r="S1315" t="s">
        <v>290</v>
      </c>
      <c r="T1315" t="s">
        <v>290</v>
      </c>
      <c r="V1315" t="s">
        <v>290</v>
      </c>
      <c r="X1315" s="158" t="s">
        <v>1335</v>
      </c>
      <c r="Y1315" s="11">
        <v>18</v>
      </c>
      <c r="Z1315">
        <v>30</v>
      </c>
      <c r="AA1315" t="s">
        <v>302</v>
      </c>
      <c r="AB1315" s="21" t="s">
        <v>290</v>
      </c>
      <c r="AC1315" s="11">
        <v>18</v>
      </c>
      <c r="AD1315" s="13">
        <v>17.123999999999999</v>
      </c>
      <c r="AE1315" s="11">
        <v>0.438</v>
      </c>
      <c r="AF1315" t="s">
        <v>290</v>
      </c>
      <c r="AG1315">
        <v>30</v>
      </c>
      <c r="AH1315" s="21" t="s">
        <v>290</v>
      </c>
      <c r="AI1315" s="1" t="s">
        <v>302</v>
      </c>
      <c r="AJ1315" t="s">
        <v>290</v>
      </c>
      <c r="AK1315" s="159" t="s">
        <v>290</v>
      </c>
      <c r="CC1315" s="4"/>
      <c r="CD1315" s="51"/>
      <c r="CE1315" s="51"/>
      <c r="CF1315" s="51"/>
      <c r="CG1315" s="51"/>
      <c r="CH1315" s="51"/>
      <c r="CI1315" s="51"/>
      <c r="CJ1315" s="51"/>
      <c r="CK1315" s="51"/>
    </row>
    <row r="1316" spans="1:89" x14ac:dyDescent="0.35">
      <c r="A1316" s="158" t="s">
        <v>1336</v>
      </c>
      <c r="B1316" s="11">
        <v>18</v>
      </c>
      <c r="C1316">
        <v>40</v>
      </c>
      <c r="D1316" t="s">
        <v>302</v>
      </c>
      <c r="E1316" s="21" t="s">
        <v>290</v>
      </c>
      <c r="F1316" s="11">
        <v>18</v>
      </c>
      <c r="G1316" s="13">
        <v>16.876000000000001</v>
      </c>
      <c r="H1316" s="11">
        <v>0.56200000000000006</v>
      </c>
      <c r="I1316" t="s">
        <v>290</v>
      </c>
      <c r="J1316">
        <v>40</v>
      </c>
      <c r="K1316" s="21" t="s">
        <v>290</v>
      </c>
      <c r="L1316" s="1" t="s">
        <v>302</v>
      </c>
      <c r="M1316" t="s">
        <v>290</v>
      </c>
      <c r="N1316" s="159" t="s">
        <v>290</v>
      </c>
      <c r="P1316" s="18" t="s">
        <v>290</v>
      </c>
      <c r="Q1316" s="18" t="s">
        <v>290</v>
      </c>
      <c r="S1316" t="s">
        <v>290</v>
      </c>
      <c r="T1316" t="s">
        <v>290</v>
      </c>
      <c r="V1316" t="s">
        <v>290</v>
      </c>
      <c r="X1316" s="158" t="s">
        <v>1336</v>
      </c>
      <c r="Y1316" s="11">
        <v>18</v>
      </c>
      <c r="Z1316">
        <v>40</v>
      </c>
      <c r="AA1316" t="s">
        <v>302</v>
      </c>
      <c r="AB1316" s="21" t="s">
        <v>290</v>
      </c>
      <c r="AC1316" s="11">
        <v>18</v>
      </c>
      <c r="AD1316" s="13">
        <v>16.876000000000001</v>
      </c>
      <c r="AE1316" s="11">
        <v>0.56200000000000006</v>
      </c>
      <c r="AF1316" t="s">
        <v>290</v>
      </c>
      <c r="AG1316">
        <v>40</v>
      </c>
      <c r="AH1316" s="21" t="s">
        <v>290</v>
      </c>
      <c r="AI1316" s="1" t="s">
        <v>302</v>
      </c>
      <c r="AJ1316" t="s">
        <v>290</v>
      </c>
      <c r="AK1316" s="159" t="s">
        <v>290</v>
      </c>
    </row>
    <row r="1317" spans="1:89" x14ac:dyDescent="0.35">
      <c r="A1317" s="158" t="s">
        <v>6826</v>
      </c>
      <c r="B1317" s="11">
        <v>18</v>
      </c>
      <c r="C1317" t="s">
        <v>6422</v>
      </c>
      <c r="D1317" t="s">
        <v>302</v>
      </c>
      <c r="E1317" s="21" t="s">
        <v>290</v>
      </c>
      <c r="F1317" s="11">
        <v>18</v>
      </c>
      <c r="G1317" s="13">
        <v>17.25</v>
      </c>
      <c r="H1317" s="11">
        <v>0.375</v>
      </c>
      <c r="I1317" t="s">
        <v>6422</v>
      </c>
      <c r="J1317">
        <v>1</v>
      </c>
      <c r="K1317" s="21" t="s">
        <v>290</v>
      </c>
      <c r="L1317" s="1" t="s">
        <v>302</v>
      </c>
      <c r="M1317" t="s">
        <v>290</v>
      </c>
      <c r="N1317" s="159" t="s">
        <v>290</v>
      </c>
      <c r="P1317" s="18" t="s">
        <v>290</v>
      </c>
      <c r="Q1317" s="18" t="s">
        <v>290</v>
      </c>
      <c r="S1317" t="s">
        <v>290</v>
      </c>
      <c r="T1317" t="s">
        <v>290</v>
      </c>
      <c r="V1317" t="s">
        <v>290</v>
      </c>
      <c r="X1317" s="158" t="s">
        <v>6826</v>
      </c>
      <c r="Y1317" s="11">
        <v>18</v>
      </c>
      <c r="Z1317" t="s">
        <v>6422</v>
      </c>
      <c r="AA1317" t="s">
        <v>302</v>
      </c>
      <c r="AB1317" s="21" t="s">
        <v>290</v>
      </c>
      <c r="AC1317" s="11">
        <v>18</v>
      </c>
      <c r="AD1317" s="13">
        <v>17.25</v>
      </c>
      <c r="AE1317" s="11">
        <v>0.375</v>
      </c>
      <c r="AF1317" t="s">
        <v>6422</v>
      </c>
      <c r="AG1317">
        <v>1</v>
      </c>
      <c r="AH1317" s="21" t="s">
        <v>290</v>
      </c>
      <c r="AI1317" s="1" t="s">
        <v>302</v>
      </c>
      <c r="AJ1317" t="s">
        <v>290</v>
      </c>
      <c r="AK1317" s="159" t="s">
        <v>290</v>
      </c>
    </row>
    <row r="1318" spans="1:89" x14ac:dyDescent="0.35">
      <c r="A1318" s="158" t="s">
        <v>1337</v>
      </c>
      <c r="B1318" s="11">
        <v>18</v>
      </c>
      <c r="C1318">
        <v>60</v>
      </c>
      <c r="D1318" t="s">
        <v>302</v>
      </c>
      <c r="E1318" s="21" t="s">
        <v>290</v>
      </c>
      <c r="F1318" s="11">
        <v>18</v>
      </c>
      <c r="G1318" s="13">
        <v>16.5</v>
      </c>
      <c r="H1318" s="11">
        <v>0.75</v>
      </c>
      <c r="I1318" t="s">
        <v>290</v>
      </c>
      <c r="J1318">
        <v>60</v>
      </c>
      <c r="K1318" s="21" t="s">
        <v>290</v>
      </c>
      <c r="L1318" s="1" t="s">
        <v>302</v>
      </c>
      <c r="M1318" t="s">
        <v>290</v>
      </c>
      <c r="N1318" s="159" t="s">
        <v>290</v>
      </c>
      <c r="P1318" s="18" t="s">
        <v>290</v>
      </c>
      <c r="Q1318" s="18" t="s">
        <v>290</v>
      </c>
      <c r="S1318" t="s">
        <v>290</v>
      </c>
      <c r="T1318" t="s">
        <v>290</v>
      </c>
      <c r="V1318" t="s">
        <v>290</v>
      </c>
      <c r="X1318" s="158" t="s">
        <v>1337</v>
      </c>
      <c r="Y1318" s="11">
        <v>18</v>
      </c>
      <c r="Z1318">
        <v>60</v>
      </c>
      <c r="AA1318" t="s">
        <v>302</v>
      </c>
      <c r="AB1318" s="21" t="s">
        <v>290</v>
      </c>
      <c r="AC1318" s="11">
        <v>18</v>
      </c>
      <c r="AD1318" s="13">
        <v>16.5</v>
      </c>
      <c r="AE1318" s="11">
        <v>0.75</v>
      </c>
      <c r="AF1318" t="s">
        <v>290</v>
      </c>
      <c r="AG1318">
        <v>60</v>
      </c>
      <c r="AH1318" s="21" t="s">
        <v>290</v>
      </c>
      <c r="AI1318" s="1" t="s">
        <v>302</v>
      </c>
      <c r="AJ1318" t="s">
        <v>290</v>
      </c>
      <c r="AK1318" s="159" t="s">
        <v>290</v>
      </c>
    </row>
    <row r="1319" spans="1:89" x14ac:dyDescent="0.35">
      <c r="A1319" s="158" t="s">
        <v>1338</v>
      </c>
      <c r="B1319" s="11">
        <v>18</v>
      </c>
      <c r="C1319">
        <v>80</v>
      </c>
      <c r="D1319" t="s">
        <v>302</v>
      </c>
      <c r="E1319" s="21" t="s">
        <v>290</v>
      </c>
      <c r="F1319" s="11">
        <v>18</v>
      </c>
      <c r="G1319" s="13">
        <v>16.126000000000001</v>
      </c>
      <c r="H1319" s="11">
        <v>0.93700000000000006</v>
      </c>
      <c r="I1319" t="s">
        <v>290</v>
      </c>
      <c r="J1319">
        <v>80</v>
      </c>
      <c r="K1319" s="21" t="s">
        <v>290</v>
      </c>
      <c r="L1319" s="1" t="s">
        <v>302</v>
      </c>
      <c r="M1319" t="s">
        <v>290</v>
      </c>
      <c r="N1319" s="159" t="s">
        <v>290</v>
      </c>
      <c r="P1319" s="18" t="s">
        <v>290</v>
      </c>
      <c r="Q1319" s="18" t="s">
        <v>290</v>
      </c>
      <c r="S1319" t="s">
        <v>290</v>
      </c>
      <c r="T1319" t="s">
        <v>290</v>
      </c>
      <c r="V1319" t="s">
        <v>290</v>
      </c>
      <c r="X1319" s="158" t="s">
        <v>1338</v>
      </c>
      <c r="Y1319" s="11">
        <v>18</v>
      </c>
      <c r="Z1319">
        <v>80</v>
      </c>
      <c r="AA1319" t="s">
        <v>302</v>
      </c>
      <c r="AB1319" s="21" t="s">
        <v>290</v>
      </c>
      <c r="AC1319" s="11">
        <v>18</v>
      </c>
      <c r="AD1319" s="13">
        <v>16.126000000000001</v>
      </c>
      <c r="AE1319" s="11">
        <v>0.93700000000000006</v>
      </c>
      <c r="AF1319" t="s">
        <v>290</v>
      </c>
      <c r="AG1319">
        <v>80</v>
      </c>
      <c r="AH1319" s="21" t="s">
        <v>290</v>
      </c>
      <c r="AI1319" s="1" t="s">
        <v>302</v>
      </c>
      <c r="AJ1319" t="s">
        <v>290</v>
      </c>
      <c r="AK1319" s="159" t="s">
        <v>290</v>
      </c>
    </row>
    <row r="1320" spans="1:89" x14ac:dyDescent="0.35">
      <c r="A1320" s="158" t="s">
        <v>1339</v>
      </c>
      <c r="B1320" s="11">
        <v>18</v>
      </c>
      <c r="C1320">
        <v>100</v>
      </c>
      <c r="D1320" t="s">
        <v>302</v>
      </c>
      <c r="E1320" s="21" t="s">
        <v>290</v>
      </c>
      <c r="F1320" s="11">
        <v>18</v>
      </c>
      <c r="G1320" s="13">
        <v>15.688000000000001</v>
      </c>
      <c r="H1320" s="11">
        <v>1.1559999999999999</v>
      </c>
      <c r="I1320" t="s">
        <v>290</v>
      </c>
      <c r="J1320">
        <v>100</v>
      </c>
      <c r="K1320" s="21" t="s">
        <v>290</v>
      </c>
      <c r="L1320" s="1" t="s">
        <v>302</v>
      </c>
      <c r="M1320" t="s">
        <v>290</v>
      </c>
      <c r="N1320" s="159" t="s">
        <v>290</v>
      </c>
      <c r="P1320" s="18" t="s">
        <v>290</v>
      </c>
      <c r="Q1320" s="18" t="s">
        <v>290</v>
      </c>
      <c r="S1320" t="s">
        <v>290</v>
      </c>
      <c r="T1320" t="s">
        <v>290</v>
      </c>
      <c r="V1320" t="s">
        <v>290</v>
      </c>
      <c r="X1320" s="158" t="s">
        <v>1339</v>
      </c>
      <c r="Y1320" s="11">
        <v>18</v>
      </c>
      <c r="Z1320">
        <v>100</v>
      </c>
      <c r="AA1320" t="s">
        <v>302</v>
      </c>
      <c r="AB1320" s="21" t="s">
        <v>290</v>
      </c>
      <c r="AC1320" s="11">
        <v>18</v>
      </c>
      <c r="AD1320" s="13">
        <v>15.688000000000001</v>
      </c>
      <c r="AE1320" s="11">
        <v>1.1559999999999999</v>
      </c>
      <c r="AF1320" t="s">
        <v>290</v>
      </c>
      <c r="AG1320">
        <v>100</v>
      </c>
      <c r="AH1320" s="21" t="s">
        <v>290</v>
      </c>
      <c r="AI1320" s="1" t="s">
        <v>302</v>
      </c>
      <c r="AJ1320" t="s">
        <v>290</v>
      </c>
      <c r="AK1320" s="159" t="s">
        <v>290</v>
      </c>
    </row>
    <row r="1321" spans="1:89" x14ac:dyDescent="0.35">
      <c r="A1321" s="158" t="s">
        <v>1340</v>
      </c>
      <c r="B1321" s="11">
        <v>18</v>
      </c>
      <c r="C1321">
        <v>120</v>
      </c>
      <c r="D1321" t="s">
        <v>302</v>
      </c>
      <c r="E1321" s="21" t="s">
        <v>290</v>
      </c>
      <c r="F1321" s="11">
        <v>18</v>
      </c>
      <c r="G1321" s="13">
        <v>15.25</v>
      </c>
      <c r="H1321" s="11">
        <v>1.375</v>
      </c>
      <c r="I1321" t="s">
        <v>290</v>
      </c>
      <c r="J1321">
        <v>120</v>
      </c>
      <c r="K1321" s="21" t="s">
        <v>290</v>
      </c>
      <c r="L1321" s="1" t="s">
        <v>302</v>
      </c>
      <c r="M1321" t="s">
        <v>290</v>
      </c>
      <c r="N1321" s="159" t="s">
        <v>290</v>
      </c>
      <c r="P1321" s="18" t="s">
        <v>290</v>
      </c>
      <c r="Q1321" s="18" t="s">
        <v>290</v>
      </c>
      <c r="S1321" t="s">
        <v>290</v>
      </c>
      <c r="T1321" t="s">
        <v>290</v>
      </c>
      <c r="V1321" t="s">
        <v>290</v>
      </c>
      <c r="X1321" s="158" t="s">
        <v>1340</v>
      </c>
      <c r="Y1321" s="11">
        <v>18</v>
      </c>
      <c r="Z1321">
        <v>120</v>
      </c>
      <c r="AA1321" t="s">
        <v>302</v>
      </c>
      <c r="AB1321" s="21" t="s">
        <v>290</v>
      </c>
      <c r="AC1321" s="11">
        <v>18</v>
      </c>
      <c r="AD1321" s="13">
        <v>15.25</v>
      </c>
      <c r="AE1321" s="11">
        <v>1.375</v>
      </c>
      <c r="AF1321" t="s">
        <v>290</v>
      </c>
      <c r="AG1321">
        <v>120</v>
      </c>
      <c r="AH1321" s="21" t="s">
        <v>290</v>
      </c>
      <c r="AI1321" s="1" t="s">
        <v>302</v>
      </c>
      <c r="AJ1321" t="s">
        <v>290</v>
      </c>
      <c r="AK1321" s="159" t="s">
        <v>290</v>
      </c>
    </row>
    <row r="1322" spans="1:89" x14ac:dyDescent="0.35">
      <c r="A1322" s="158" t="s">
        <v>1341</v>
      </c>
      <c r="B1322" s="11">
        <v>18</v>
      </c>
      <c r="C1322">
        <v>140</v>
      </c>
      <c r="D1322" t="s">
        <v>302</v>
      </c>
      <c r="E1322" s="21" t="s">
        <v>290</v>
      </c>
      <c r="F1322" s="11">
        <v>18</v>
      </c>
      <c r="G1322" s="13">
        <v>14.875999999999999</v>
      </c>
      <c r="H1322" s="11">
        <v>1.5620000000000001</v>
      </c>
      <c r="I1322" t="s">
        <v>290</v>
      </c>
      <c r="J1322">
        <v>140</v>
      </c>
      <c r="K1322" s="21" t="s">
        <v>290</v>
      </c>
      <c r="L1322" s="1" t="s">
        <v>302</v>
      </c>
      <c r="M1322" t="s">
        <v>290</v>
      </c>
      <c r="N1322" s="159" t="s">
        <v>290</v>
      </c>
      <c r="P1322" s="18" t="s">
        <v>290</v>
      </c>
      <c r="Q1322" s="18" t="s">
        <v>290</v>
      </c>
      <c r="S1322" t="s">
        <v>290</v>
      </c>
      <c r="T1322" t="s">
        <v>290</v>
      </c>
      <c r="V1322" t="s">
        <v>290</v>
      </c>
      <c r="X1322" s="158" t="s">
        <v>1341</v>
      </c>
      <c r="Y1322" s="11">
        <v>18</v>
      </c>
      <c r="Z1322">
        <v>140</v>
      </c>
      <c r="AA1322" t="s">
        <v>302</v>
      </c>
      <c r="AB1322" s="21" t="s">
        <v>290</v>
      </c>
      <c r="AC1322" s="11">
        <v>18</v>
      </c>
      <c r="AD1322" s="13">
        <v>14.875999999999999</v>
      </c>
      <c r="AE1322" s="11">
        <v>1.5620000000000001</v>
      </c>
      <c r="AF1322" t="s">
        <v>290</v>
      </c>
      <c r="AG1322">
        <v>140</v>
      </c>
      <c r="AH1322" s="21" t="s">
        <v>290</v>
      </c>
      <c r="AI1322" s="1" t="s">
        <v>302</v>
      </c>
      <c r="AJ1322" t="s">
        <v>290</v>
      </c>
      <c r="AK1322" s="159" t="s">
        <v>290</v>
      </c>
    </row>
    <row r="1323" spans="1:89" x14ac:dyDescent="0.35">
      <c r="A1323" s="158" t="s">
        <v>1342</v>
      </c>
      <c r="B1323" s="11">
        <v>18</v>
      </c>
      <c r="C1323" s="11">
        <v>160</v>
      </c>
      <c r="D1323" t="s">
        <v>302</v>
      </c>
      <c r="E1323" s="21" t="s">
        <v>290</v>
      </c>
      <c r="F1323" s="11">
        <v>18</v>
      </c>
      <c r="G1323" s="13">
        <v>14.438000000000001</v>
      </c>
      <c r="H1323" s="11">
        <v>1.7809999999999999</v>
      </c>
      <c r="I1323" t="s">
        <v>290</v>
      </c>
      <c r="J1323" s="11">
        <v>160</v>
      </c>
      <c r="K1323" s="21" t="s">
        <v>290</v>
      </c>
      <c r="L1323" s="1" t="s">
        <v>302</v>
      </c>
      <c r="M1323" t="s">
        <v>290</v>
      </c>
      <c r="N1323" s="159" t="s">
        <v>290</v>
      </c>
      <c r="P1323" s="18" t="s">
        <v>290</v>
      </c>
      <c r="Q1323" s="18" t="s">
        <v>290</v>
      </c>
      <c r="S1323" t="s">
        <v>290</v>
      </c>
      <c r="T1323" t="s">
        <v>290</v>
      </c>
      <c r="V1323" t="s">
        <v>290</v>
      </c>
      <c r="X1323" s="158" t="s">
        <v>1342</v>
      </c>
      <c r="Y1323" s="11">
        <v>18</v>
      </c>
      <c r="Z1323" s="11">
        <v>160</v>
      </c>
      <c r="AA1323" t="s">
        <v>302</v>
      </c>
      <c r="AB1323" s="21" t="s">
        <v>290</v>
      </c>
      <c r="AC1323" s="11">
        <v>18</v>
      </c>
      <c r="AD1323" s="13">
        <v>14.438000000000001</v>
      </c>
      <c r="AE1323" s="11">
        <v>1.7809999999999999</v>
      </c>
      <c r="AF1323" t="s">
        <v>290</v>
      </c>
      <c r="AG1323" s="11">
        <v>160</v>
      </c>
      <c r="AH1323" s="21" t="s">
        <v>290</v>
      </c>
      <c r="AI1323" s="1" t="s">
        <v>302</v>
      </c>
      <c r="AJ1323" t="s">
        <v>290</v>
      </c>
      <c r="AK1323" s="159" t="s">
        <v>290</v>
      </c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51"/>
    </row>
    <row r="1324" spans="1:89" x14ac:dyDescent="0.35">
      <c r="A1324" s="160" t="s">
        <v>1343</v>
      </c>
      <c r="B1324" s="2">
        <v>18</v>
      </c>
      <c r="C1324" s="2" t="s">
        <v>272</v>
      </c>
      <c r="D1324" s="4" t="s">
        <v>302</v>
      </c>
      <c r="E1324" s="22" t="s">
        <v>290</v>
      </c>
      <c r="F1324" s="2">
        <v>18</v>
      </c>
      <c r="G1324" s="5">
        <v>17</v>
      </c>
      <c r="H1324" s="2">
        <v>0.5</v>
      </c>
      <c r="I1324" s="4" t="s">
        <v>272</v>
      </c>
      <c r="J1324" s="2">
        <v>2</v>
      </c>
      <c r="K1324" s="22" t="s">
        <v>290</v>
      </c>
      <c r="L1324" s="6" t="s">
        <v>302</v>
      </c>
      <c r="M1324" s="4" t="s">
        <v>290</v>
      </c>
      <c r="N1324" s="161" t="s">
        <v>290</v>
      </c>
      <c r="P1324" s="18" t="s">
        <v>290</v>
      </c>
      <c r="Q1324" s="18" t="s">
        <v>290</v>
      </c>
      <c r="S1324" t="s">
        <v>290</v>
      </c>
      <c r="T1324" t="s">
        <v>290</v>
      </c>
      <c r="V1324" t="s">
        <v>290</v>
      </c>
      <c r="X1324" s="160" t="s">
        <v>1343</v>
      </c>
      <c r="Y1324" s="2">
        <v>18</v>
      </c>
      <c r="Z1324" s="2" t="s">
        <v>272</v>
      </c>
      <c r="AA1324" s="4" t="s">
        <v>302</v>
      </c>
      <c r="AB1324" s="22" t="s">
        <v>290</v>
      </c>
      <c r="AC1324" s="2">
        <v>18</v>
      </c>
      <c r="AD1324" s="5">
        <v>17</v>
      </c>
      <c r="AE1324" s="2">
        <v>0.5</v>
      </c>
      <c r="AF1324" s="4" t="s">
        <v>272</v>
      </c>
      <c r="AG1324" s="2">
        <v>2</v>
      </c>
      <c r="AH1324" s="22" t="s">
        <v>290</v>
      </c>
      <c r="AI1324" s="6" t="s">
        <v>302</v>
      </c>
      <c r="AJ1324" s="4" t="s">
        <v>290</v>
      </c>
      <c r="AK1324" s="161" t="s">
        <v>290</v>
      </c>
      <c r="CC1324" s="4"/>
      <c r="CD1324" s="51"/>
      <c r="CE1324" s="51"/>
      <c r="CF1324" s="51"/>
      <c r="CG1324" s="51"/>
      <c r="CH1324" s="51"/>
      <c r="CI1324" s="51"/>
      <c r="CJ1324" s="51"/>
      <c r="CK1324" s="51"/>
    </row>
    <row r="1325" spans="1:89" x14ac:dyDescent="0.35">
      <c r="A1325" s="156" t="s">
        <v>1344</v>
      </c>
      <c r="B1325" s="11">
        <v>20</v>
      </c>
      <c r="C1325" s="11">
        <v>10</v>
      </c>
      <c r="D1325" t="s">
        <v>302</v>
      </c>
      <c r="E1325" s="21" t="s">
        <v>290</v>
      </c>
      <c r="F1325" s="11">
        <v>20</v>
      </c>
      <c r="G1325" s="13">
        <v>19.5</v>
      </c>
      <c r="H1325" s="11">
        <v>0.25</v>
      </c>
      <c r="I1325" t="s">
        <v>290</v>
      </c>
      <c r="J1325" s="11">
        <v>10</v>
      </c>
      <c r="K1325" s="21" t="s">
        <v>290</v>
      </c>
      <c r="L1325" s="11" t="s">
        <v>302</v>
      </c>
      <c r="M1325" t="s">
        <v>290</v>
      </c>
      <c r="N1325" s="159" t="s">
        <v>290</v>
      </c>
      <c r="P1325" s="18" t="s">
        <v>290</v>
      </c>
      <c r="Q1325" s="18" t="s">
        <v>290</v>
      </c>
      <c r="S1325" t="s">
        <v>290</v>
      </c>
      <c r="T1325" t="s">
        <v>290</v>
      </c>
      <c r="V1325" t="s">
        <v>290</v>
      </c>
      <c r="X1325" s="156" t="s">
        <v>1344</v>
      </c>
      <c r="Y1325" s="11">
        <v>20</v>
      </c>
      <c r="Z1325" s="11">
        <v>10</v>
      </c>
      <c r="AA1325" t="s">
        <v>302</v>
      </c>
      <c r="AB1325" s="21" t="s">
        <v>290</v>
      </c>
      <c r="AC1325" s="11">
        <v>20</v>
      </c>
      <c r="AD1325" s="13">
        <v>19.5</v>
      </c>
      <c r="AE1325" s="11">
        <v>0.25</v>
      </c>
      <c r="AF1325" t="s">
        <v>290</v>
      </c>
      <c r="AG1325" s="11">
        <v>10</v>
      </c>
      <c r="AH1325" s="21" t="s">
        <v>290</v>
      </c>
      <c r="AI1325" s="11" t="s">
        <v>302</v>
      </c>
      <c r="AJ1325" t="s">
        <v>290</v>
      </c>
      <c r="AK1325" s="159" t="s">
        <v>290</v>
      </c>
    </row>
    <row r="1326" spans="1:89" x14ac:dyDescent="0.35">
      <c r="A1326" s="158" t="s">
        <v>1345</v>
      </c>
      <c r="B1326" s="11">
        <v>20</v>
      </c>
      <c r="C1326" s="11">
        <v>20</v>
      </c>
      <c r="D1326" t="s">
        <v>302</v>
      </c>
      <c r="E1326" s="21" t="s">
        <v>290</v>
      </c>
      <c r="F1326" s="11">
        <v>20</v>
      </c>
      <c r="G1326" s="13">
        <v>19.25</v>
      </c>
      <c r="H1326" s="11">
        <v>0.375</v>
      </c>
      <c r="I1326" t="s">
        <v>290</v>
      </c>
      <c r="J1326" s="11">
        <v>20</v>
      </c>
      <c r="K1326" s="21" t="s">
        <v>290</v>
      </c>
      <c r="L1326" s="1" t="s">
        <v>302</v>
      </c>
      <c r="M1326" t="s">
        <v>290</v>
      </c>
      <c r="N1326" s="159" t="s">
        <v>290</v>
      </c>
      <c r="P1326" s="18" t="s">
        <v>290</v>
      </c>
      <c r="Q1326" s="18" t="s">
        <v>290</v>
      </c>
      <c r="S1326" t="s">
        <v>290</v>
      </c>
      <c r="T1326" t="s">
        <v>290</v>
      </c>
      <c r="V1326" t="s">
        <v>290</v>
      </c>
      <c r="X1326" s="158" t="s">
        <v>1345</v>
      </c>
      <c r="Y1326" s="11">
        <v>20</v>
      </c>
      <c r="Z1326" s="11">
        <v>20</v>
      </c>
      <c r="AA1326" t="s">
        <v>302</v>
      </c>
      <c r="AB1326" s="21" t="s">
        <v>290</v>
      </c>
      <c r="AC1326" s="11">
        <v>20</v>
      </c>
      <c r="AD1326" s="13">
        <v>19.25</v>
      </c>
      <c r="AE1326" s="11">
        <v>0.375</v>
      </c>
      <c r="AF1326" t="s">
        <v>290</v>
      </c>
      <c r="AG1326" s="11">
        <v>20</v>
      </c>
      <c r="AH1326" s="21" t="s">
        <v>290</v>
      </c>
      <c r="AI1326" s="1" t="s">
        <v>302</v>
      </c>
      <c r="AJ1326" t="s">
        <v>290</v>
      </c>
      <c r="AK1326" s="159" t="s">
        <v>290</v>
      </c>
    </row>
    <row r="1327" spans="1:89" x14ac:dyDescent="0.35">
      <c r="A1327" s="158" t="s">
        <v>1346</v>
      </c>
      <c r="B1327" s="11">
        <v>20</v>
      </c>
      <c r="C1327">
        <v>30</v>
      </c>
      <c r="D1327" t="s">
        <v>302</v>
      </c>
      <c r="E1327" s="21" t="s">
        <v>290</v>
      </c>
      <c r="F1327" s="11">
        <v>20</v>
      </c>
      <c r="G1327" s="13">
        <v>19</v>
      </c>
      <c r="H1327" s="11">
        <v>0.5</v>
      </c>
      <c r="I1327" t="s">
        <v>290</v>
      </c>
      <c r="J1327">
        <v>30</v>
      </c>
      <c r="K1327" s="21" t="s">
        <v>290</v>
      </c>
      <c r="L1327" s="1" t="s">
        <v>302</v>
      </c>
      <c r="M1327" t="s">
        <v>290</v>
      </c>
      <c r="N1327" s="159" t="s">
        <v>290</v>
      </c>
      <c r="P1327" s="18" t="s">
        <v>290</v>
      </c>
      <c r="Q1327" s="18" t="s">
        <v>290</v>
      </c>
      <c r="S1327" t="s">
        <v>290</v>
      </c>
      <c r="T1327" t="s">
        <v>290</v>
      </c>
      <c r="V1327" t="s">
        <v>290</v>
      </c>
      <c r="X1327" s="158" t="s">
        <v>1346</v>
      </c>
      <c r="Y1327" s="11">
        <v>20</v>
      </c>
      <c r="Z1327">
        <v>30</v>
      </c>
      <c r="AA1327" t="s">
        <v>302</v>
      </c>
      <c r="AB1327" s="21" t="s">
        <v>290</v>
      </c>
      <c r="AC1327" s="11">
        <v>20</v>
      </c>
      <c r="AD1327" s="13">
        <v>19</v>
      </c>
      <c r="AE1327" s="11">
        <v>0.5</v>
      </c>
      <c r="AF1327" t="s">
        <v>290</v>
      </c>
      <c r="AG1327">
        <v>30</v>
      </c>
      <c r="AH1327" s="21" t="s">
        <v>290</v>
      </c>
      <c r="AI1327" s="1" t="s">
        <v>302</v>
      </c>
      <c r="AJ1327" t="s">
        <v>290</v>
      </c>
      <c r="AK1327" s="159" t="s">
        <v>290</v>
      </c>
    </row>
    <row r="1328" spans="1:89" x14ac:dyDescent="0.35">
      <c r="A1328" s="158" t="s">
        <v>1347</v>
      </c>
      <c r="B1328" s="11">
        <v>20</v>
      </c>
      <c r="C1328">
        <v>40</v>
      </c>
      <c r="D1328" t="s">
        <v>302</v>
      </c>
      <c r="E1328" s="21" t="s">
        <v>290</v>
      </c>
      <c r="F1328" s="11">
        <v>20</v>
      </c>
      <c r="G1328" s="13">
        <v>18.814</v>
      </c>
      <c r="H1328" s="11">
        <v>0.59299999999999997</v>
      </c>
      <c r="I1328" t="s">
        <v>290</v>
      </c>
      <c r="J1328">
        <v>40</v>
      </c>
      <c r="K1328" s="21" t="s">
        <v>290</v>
      </c>
      <c r="L1328" s="1" t="s">
        <v>302</v>
      </c>
      <c r="M1328" t="s">
        <v>290</v>
      </c>
      <c r="N1328" s="159" t="s">
        <v>290</v>
      </c>
      <c r="P1328" s="18" t="s">
        <v>290</v>
      </c>
      <c r="Q1328" s="18" t="s">
        <v>290</v>
      </c>
      <c r="S1328" t="s">
        <v>290</v>
      </c>
      <c r="T1328" t="s">
        <v>290</v>
      </c>
      <c r="V1328" t="s">
        <v>290</v>
      </c>
      <c r="X1328" s="158" t="s">
        <v>1347</v>
      </c>
      <c r="Y1328" s="11">
        <v>20</v>
      </c>
      <c r="Z1328">
        <v>40</v>
      </c>
      <c r="AA1328" t="s">
        <v>302</v>
      </c>
      <c r="AB1328" s="21" t="s">
        <v>290</v>
      </c>
      <c r="AC1328" s="11">
        <v>20</v>
      </c>
      <c r="AD1328" s="13">
        <v>18.814</v>
      </c>
      <c r="AE1328" s="11">
        <v>0.59299999999999997</v>
      </c>
      <c r="AF1328" t="s">
        <v>290</v>
      </c>
      <c r="AG1328">
        <v>40</v>
      </c>
      <c r="AH1328" s="21" t="s">
        <v>290</v>
      </c>
      <c r="AI1328" s="1" t="s">
        <v>302</v>
      </c>
      <c r="AJ1328" t="s">
        <v>290</v>
      </c>
      <c r="AK1328" s="159" t="s">
        <v>290</v>
      </c>
    </row>
    <row r="1329" spans="1:89" x14ac:dyDescent="0.35">
      <c r="A1329" s="158" t="s">
        <v>6827</v>
      </c>
      <c r="B1329" s="11">
        <v>20</v>
      </c>
      <c r="C1329" t="s">
        <v>6422</v>
      </c>
      <c r="D1329" t="s">
        <v>302</v>
      </c>
      <c r="E1329" s="21" t="s">
        <v>290</v>
      </c>
      <c r="F1329" s="11">
        <v>20</v>
      </c>
      <c r="G1329" s="13">
        <v>19.25</v>
      </c>
      <c r="H1329" s="11">
        <v>0.375</v>
      </c>
      <c r="I1329" t="s">
        <v>6422</v>
      </c>
      <c r="J1329">
        <v>1</v>
      </c>
      <c r="K1329" s="21" t="s">
        <v>290</v>
      </c>
      <c r="L1329" s="1" t="s">
        <v>302</v>
      </c>
      <c r="M1329" t="s">
        <v>290</v>
      </c>
      <c r="N1329" s="159" t="s">
        <v>290</v>
      </c>
      <c r="P1329" s="18" t="s">
        <v>290</v>
      </c>
      <c r="Q1329" s="18" t="s">
        <v>290</v>
      </c>
      <c r="S1329" t="s">
        <v>290</v>
      </c>
      <c r="T1329" t="s">
        <v>290</v>
      </c>
      <c r="V1329" t="s">
        <v>290</v>
      </c>
      <c r="X1329" s="158" t="s">
        <v>6827</v>
      </c>
      <c r="Y1329" s="11">
        <v>20</v>
      </c>
      <c r="Z1329" t="s">
        <v>6422</v>
      </c>
      <c r="AA1329" t="s">
        <v>302</v>
      </c>
      <c r="AB1329" s="21" t="s">
        <v>290</v>
      </c>
      <c r="AC1329" s="11">
        <v>20</v>
      </c>
      <c r="AD1329" s="13">
        <v>19.25</v>
      </c>
      <c r="AE1329" s="11">
        <v>0.375</v>
      </c>
      <c r="AF1329" t="s">
        <v>6422</v>
      </c>
      <c r="AG1329">
        <v>1</v>
      </c>
      <c r="AH1329" s="21" t="s">
        <v>290</v>
      </c>
      <c r="AI1329" s="1" t="s">
        <v>302</v>
      </c>
      <c r="AJ1329" t="s">
        <v>290</v>
      </c>
      <c r="AK1329" s="159" t="s">
        <v>290</v>
      </c>
    </row>
    <row r="1330" spans="1:89" x14ac:dyDescent="0.35">
      <c r="A1330" s="158" t="s">
        <v>1348</v>
      </c>
      <c r="B1330" s="11">
        <v>20</v>
      </c>
      <c r="C1330">
        <v>60</v>
      </c>
      <c r="D1330" t="s">
        <v>302</v>
      </c>
      <c r="E1330" s="21" t="s">
        <v>290</v>
      </c>
      <c r="F1330" s="11">
        <v>20</v>
      </c>
      <c r="G1330" s="13">
        <v>18.376000000000001</v>
      </c>
      <c r="H1330" s="11">
        <v>0.81200000000000006</v>
      </c>
      <c r="I1330" t="s">
        <v>290</v>
      </c>
      <c r="J1330">
        <v>60</v>
      </c>
      <c r="K1330" s="21" t="s">
        <v>290</v>
      </c>
      <c r="L1330" s="1" t="s">
        <v>302</v>
      </c>
      <c r="M1330" t="s">
        <v>290</v>
      </c>
      <c r="N1330" s="159" t="s">
        <v>290</v>
      </c>
      <c r="P1330" s="18" t="s">
        <v>290</v>
      </c>
      <c r="Q1330" s="18" t="s">
        <v>290</v>
      </c>
      <c r="S1330" t="s">
        <v>290</v>
      </c>
      <c r="T1330" t="s">
        <v>290</v>
      </c>
      <c r="V1330" t="s">
        <v>290</v>
      </c>
      <c r="X1330" s="158" t="s">
        <v>1348</v>
      </c>
      <c r="Y1330" s="11">
        <v>20</v>
      </c>
      <c r="Z1330">
        <v>60</v>
      </c>
      <c r="AA1330" t="s">
        <v>302</v>
      </c>
      <c r="AB1330" s="21" t="s">
        <v>290</v>
      </c>
      <c r="AC1330" s="11">
        <v>20</v>
      </c>
      <c r="AD1330" s="13">
        <v>18.376000000000001</v>
      </c>
      <c r="AE1330" s="11">
        <v>0.81200000000000006</v>
      </c>
      <c r="AF1330" t="s">
        <v>290</v>
      </c>
      <c r="AG1330">
        <v>60</v>
      </c>
      <c r="AH1330" s="21" t="s">
        <v>290</v>
      </c>
      <c r="AI1330" s="1" t="s">
        <v>302</v>
      </c>
      <c r="AJ1330" t="s">
        <v>290</v>
      </c>
      <c r="AK1330" s="159" t="s">
        <v>290</v>
      </c>
    </row>
    <row r="1331" spans="1:89" x14ac:dyDescent="0.35">
      <c r="A1331" s="158" t="s">
        <v>1349</v>
      </c>
      <c r="B1331" s="11">
        <v>20</v>
      </c>
      <c r="C1331">
        <v>80</v>
      </c>
      <c r="D1331" t="s">
        <v>302</v>
      </c>
      <c r="E1331" s="21" t="s">
        <v>290</v>
      </c>
      <c r="F1331" s="11">
        <v>20</v>
      </c>
      <c r="G1331" s="13">
        <v>17.937999999999999</v>
      </c>
      <c r="H1331" s="11">
        <v>1.0309999999999999</v>
      </c>
      <c r="I1331" t="s">
        <v>290</v>
      </c>
      <c r="J1331">
        <v>80</v>
      </c>
      <c r="K1331" s="21" t="s">
        <v>290</v>
      </c>
      <c r="L1331" s="1" t="s">
        <v>302</v>
      </c>
      <c r="M1331" t="s">
        <v>290</v>
      </c>
      <c r="N1331" s="159" t="s">
        <v>290</v>
      </c>
      <c r="P1331" s="18" t="s">
        <v>290</v>
      </c>
      <c r="Q1331" s="18" t="s">
        <v>290</v>
      </c>
      <c r="S1331" t="s">
        <v>290</v>
      </c>
      <c r="T1331" t="s">
        <v>290</v>
      </c>
      <c r="V1331" t="s">
        <v>290</v>
      </c>
      <c r="X1331" s="158" t="s">
        <v>1349</v>
      </c>
      <c r="Y1331" s="11">
        <v>20</v>
      </c>
      <c r="Z1331">
        <v>80</v>
      </c>
      <c r="AA1331" t="s">
        <v>302</v>
      </c>
      <c r="AB1331" s="21" t="s">
        <v>290</v>
      </c>
      <c r="AC1331" s="11">
        <v>20</v>
      </c>
      <c r="AD1331" s="13">
        <v>17.937999999999999</v>
      </c>
      <c r="AE1331" s="11">
        <v>1.0309999999999999</v>
      </c>
      <c r="AF1331" t="s">
        <v>290</v>
      </c>
      <c r="AG1331">
        <v>80</v>
      </c>
      <c r="AH1331" s="21" t="s">
        <v>290</v>
      </c>
      <c r="AI1331" s="1" t="s">
        <v>302</v>
      </c>
      <c r="AJ1331" t="s">
        <v>290</v>
      </c>
      <c r="AK1331" s="159" t="s">
        <v>290</v>
      </c>
    </row>
    <row r="1332" spans="1:89" x14ac:dyDescent="0.35">
      <c r="A1332" s="158" t="s">
        <v>1350</v>
      </c>
      <c r="B1332" s="11">
        <v>20</v>
      </c>
      <c r="C1332">
        <v>100</v>
      </c>
      <c r="D1332" t="s">
        <v>302</v>
      </c>
      <c r="E1332" s="21" t="s">
        <v>290</v>
      </c>
      <c r="F1332" s="11">
        <v>20</v>
      </c>
      <c r="G1332" s="13">
        <v>17.440000000000001</v>
      </c>
      <c r="H1332" s="11">
        <v>1.28</v>
      </c>
      <c r="I1332" t="s">
        <v>290</v>
      </c>
      <c r="J1332">
        <v>100</v>
      </c>
      <c r="K1332" s="21" t="s">
        <v>290</v>
      </c>
      <c r="L1332" s="1" t="s">
        <v>302</v>
      </c>
      <c r="M1332" t="s">
        <v>290</v>
      </c>
      <c r="N1332" s="159" t="s">
        <v>290</v>
      </c>
      <c r="P1332" s="18" t="s">
        <v>290</v>
      </c>
      <c r="Q1332" s="18" t="s">
        <v>290</v>
      </c>
      <c r="S1332" t="s">
        <v>290</v>
      </c>
      <c r="T1332" t="s">
        <v>290</v>
      </c>
      <c r="V1332" t="s">
        <v>290</v>
      </c>
      <c r="X1332" s="158" t="s">
        <v>1350</v>
      </c>
      <c r="Y1332" s="11">
        <v>20</v>
      </c>
      <c r="Z1332">
        <v>100</v>
      </c>
      <c r="AA1332" t="s">
        <v>302</v>
      </c>
      <c r="AB1332" s="21" t="s">
        <v>290</v>
      </c>
      <c r="AC1332" s="11">
        <v>20</v>
      </c>
      <c r="AD1332" s="13">
        <v>17.440000000000001</v>
      </c>
      <c r="AE1332" s="11">
        <v>1.28</v>
      </c>
      <c r="AF1332" t="s">
        <v>290</v>
      </c>
      <c r="AG1332">
        <v>100</v>
      </c>
      <c r="AH1332" s="21" t="s">
        <v>290</v>
      </c>
      <c r="AI1332" s="1" t="s">
        <v>302</v>
      </c>
      <c r="AJ1332" t="s">
        <v>290</v>
      </c>
      <c r="AK1332" s="159" t="s">
        <v>290</v>
      </c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51"/>
    </row>
    <row r="1333" spans="1:89" x14ac:dyDescent="0.35">
      <c r="A1333" s="158" t="s">
        <v>1351</v>
      </c>
      <c r="B1333" s="11">
        <v>20</v>
      </c>
      <c r="C1333">
        <v>120</v>
      </c>
      <c r="D1333" t="s">
        <v>302</v>
      </c>
      <c r="E1333" s="21" t="s">
        <v>290</v>
      </c>
      <c r="F1333" s="11">
        <v>20</v>
      </c>
      <c r="G1333" s="13">
        <v>17</v>
      </c>
      <c r="H1333" s="11">
        <v>1.5</v>
      </c>
      <c r="I1333" t="s">
        <v>290</v>
      </c>
      <c r="J1333">
        <v>120</v>
      </c>
      <c r="K1333" s="21" t="s">
        <v>290</v>
      </c>
      <c r="L1333" s="1" t="s">
        <v>302</v>
      </c>
      <c r="M1333" t="s">
        <v>290</v>
      </c>
      <c r="N1333" s="159" t="s">
        <v>290</v>
      </c>
      <c r="P1333" s="18" t="s">
        <v>290</v>
      </c>
      <c r="Q1333" s="18" t="s">
        <v>290</v>
      </c>
      <c r="S1333" t="s">
        <v>290</v>
      </c>
      <c r="T1333" t="s">
        <v>290</v>
      </c>
      <c r="V1333" t="s">
        <v>290</v>
      </c>
      <c r="X1333" s="158" t="s">
        <v>1351</v>
      </c>
      <c r="Y1333" s="11">
        <v>20</v>
      </c>
      <c r="Z1333">
        <v>120</v>
      </c>
      <c r="AA1333" t="s">
        <v>302</v>
      </c>
      <c r="AB1333" s="21" t="s">
        <v>290</v>
      </c>
      <c r="AC1333" s="11">
        <v>20</v>
      </c>
      <c r="AD1333" s="13">
        <v>17</v>
      </c>
      <c r="AE1333" s="11">
        <v>1.5</v>
      </c>
      <c r="AF1333" t="s">
        <v>290</v>
      </c>
      <c r="AG1333">
        <v>120</v>
      </c>
      <c r="AH1333" s="21" t="s">
        <v>290</v>
      </c>
      <c r="AI1333" s="1" t="s">
        <v>302</v>
      </c>
      <c r="AJ1333" t="s">
        <v>290</v>
      </c>
      <c r="AK1333" s="159" t="s">
        <v>290</v>
      </c>
      <c r="CC1333" s="4"/>
      <c r="CD1333" s="51"/>
      <c r="CE1333" s="51"/>
      <c r="CF1333" s="51"/>
      <c r="CG1333" s="51"/>
      <c r="CH1333" s="51"/>
      <c r="CI1333" s="51"/>
      <c r="CJ1333" s="51"/>
      <c r="CK1333" s="51"/>
    </row>
    <row r="1334" spans="1:89" x14ac:dyDescent="0.35">
      <c r="A1334" s="158" t="s">
        <v>1352</v>
      </c>
      <c r="B1334" s="11">
        <v>20</v>
      </c>
      <c r="C1334">
        <v>140</v>
      </c>
      <c r="D1334" t="s">
        <v>302</v>
      </c>
      <c r="E1334" s="21" t="s">
        <v>290</v>
      </c>
      <c r="F1334" s="11">
        <v>20</v>
      </c>
      <c r="G1334" s="13">
        <v>16.5</v>
      </c>
      <c r="H1334" s="11">
        <v>1.75</v>
      </c>
      <c r="I1334" t="s">
        <v>290</v>
      </c>
      <c r="J1334">
        <v>140</v>
      </c>
      <c r="K1334" s="21" t="s">
        <v>290</v>
      </c>
      <c r="L1334" s="1" t="s">
        <v>302</v>
      </c>
      <c r="M1334" t="s">
        <v>290</v>
      </c>
      <c r="N1334" s="159" t="s">
        <v>290</v>
      </c>
      <c r="P1334" s="18" t="s">
        <v>290</v>
      </c>
      <c r="Q1334" s="18" t="s">
        <v>290</v>
      </c>
      <c r="S1334" t="s">
        <v>290</v>
      </c>
      <c r="T1334" t="s">
        <v>290</v>
      </c>
      <c r="V1334" t="s">
        <v>290</v>
      </c>
      <c r="X1334" s="158" t="s">
        <v>1352</v>
      </c>
      <c r="Y1334" s="11">
        <v>20</v>
      </c>
      <c r="Z1334">
        <v>140</v>
      </c>
      <c r="AA1334" t="s">
        <v>302</v>
      </c>
      <c r="AB1334" s="21" t="s">
        <v>290</v>
      </c>
      <c r="AC1334" s="11">
        <v>20</v>
      </c>
      <c r="AD1334" s="13">
        <v>16.5</v>
      </c>
      <c r="AE1334" s="11">
        <v>1.75</v>
      </c>
      <c r="AF1334" t="s">
        <v>290</v>
      </c>
      <c r="AG1334">
        <v>140</v>
      </c>
      <c r="AH1334" s="21" t="s">
        <v>290</v>
      </c>
      <c r="AI1334" s="1" t="s">
        <v>302</v>
      </c>
      <c r="AJ1334" t="s">
        <v>290</v>
      </c>
      <c r="AK1334" s="159" t="s">
        <v>290</v>
      </c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51"/>
    </row>
    <row r="1335" spans="1:89" x14ac:dyDescent="0.35">
      <c r="A1335" s="158" t="s">
        <v>1353</v>
      </c>
      <c r="B1335" s="11">
        <v>20</v>
      </c>
      <c r="C1335" s="11">
        <v>160</v>
      </c>
      <c r="D1335" t="s">
        <v>302</v>
      </c>
      <c r="E1335" s="21" t="s">
        <v>290</v>
      </c>
      <c r="F1335" s="11">
        <v>20</v>
      </c>
      <c r="G1335" s="13">
        <v>16.064</v>
      </c>
      <c r="H1335" s="11">
        <v>1.968</v>
      </c>
      <c r="I1335" t="s">
        <v>290</v>
      </c>
      <c r="J1335" s="11">
        <v>160</v>
      </c>
      <c r="K1335" s="21" t="s">
        <v>290</v>
      </c>
      <c r="L1335" s="1" t="s">
        <v>302</v>
      </c>
      <c r="M1335" t="s">
        <v>290</v>
      </c>
      <c r="N1335" s="159" t="s">
        <v>290</v>
      </c>
      <c r="P1335" s="18" t="s">
        <v>290</v>
      </c>
      <c r="Q1335" s="18" t="s">
        <v>290</v>
      </c>
      <c r="S1335" t="s">
        <v>290</v>
      </c>
      <c r="T1335" t="s">
        <v>290</v>
      </c>
      <c r="V1335" t="s">
        <v>290</v>
      </c>
      <c r="X1335" s="158" t="s">
        <v>1353</v>
      </c>
      <c r="Y1335" s="11">
        <v>20</v>
      </c>
      <c r="Z1335" s="11">
        <v>160</v>
      </c>
      <c r="AA1335" t="s">
        <v>302</v>
      </c>
      <c r="AB1335" s="21" t="s">
        <v>290</v>
      </c>
      <c r="AC1335" s="11">
        <v>20</v>
      </c>
      <c r="AD1335" s="13">
        <v>16.064</v>
      </c>
      <c r="AE1335" s="11">
        <v>1.968</v>
      </c>
      <c r="AF1335" t="s">
        <v>290</v>
      </c>
      <c r="AG1335" s="11">
        <v>160</v>
      </c>
      <c r="AH1335" s="21" t="s">
        <v>290</v>
      </c>
      <c r="AI1335" s="1" t="s">
        <v>302</v>
      </c>
      <c r="AJ1335" t="s">
        <v>290</v>
      </c>
      <c r="AK1335" s="159" t="s">
        <v>290</v>
      </c>
      <c r="CC1335" s="4"/>
      <c r="CD1335" s="51"/>
      <c r="CE1335" s="51"/>
      <c r="CF1335" s="51"/>
      <c r="CG1335" s="51"/>
      <c r="CH1335" s="51"/>
      <c r="CI1335" s="51"/>
      <c r="CJ1335" s="51"/>
      <c r="CK1335" s="51"/>
    </row>
    <row r="1336" spans="1:89" x14ac:dyDescent="0.35">
      <c r="A1336" s="160" t="s">
        <v>1354</v>
      </c>
      <c r="B1336" s="2">
        <v>20</v>
      </c>
      <c r="C1336" s="2" t="s">
        <v>272</v>
      </c>
      <c r="D1336" s="4" t="s">
        <v>302</v>
      </c>
      <c r="E1336" s="22" t="s">
        <v>290</v>
      </c>
      <c r="F1336" s="2">
        <v>20</v>
      </c>
      <c r="G1336" s="5">
        <v>19</v>
      </c>
      <c r="H1336" s="2">
        <v>0.5</v>
      </c>
      <c r="I1336" s="4" t="s">
        <v>272</v>
      </c>
      <c r="J1336" s="2">
        <v>2</v>
      </c>
      <c r="K1336" s="22" t="s">
        <v>290</v>
      </c>
      <c r="L1336" s="6" t="s">
        <v>302</v>
      </c>
      <c r="M1336" s="4" t="s">
        <v>290</v>
      </c>
      <c r="N1336" s="161" t="s">
        <v>290</v>
      </c>
      <c r="P1336" s="18" t="s">
        <v>290</v>
      </c>
      <c r="Q1336" s="18" t="s">
        <v>290</v>
      </c>
      <c r="S1336" t="s">
        <v>290</v>
      </c>
      <c r="T1336" t="s">
        <v>290</v>
      </c>
      <c r="V1336" t="s">
        <v>290</v>
      </c>
      <c r="X1336" s="160" t="s">
        <v>1354</v>
      </c>
      <c r="Y1336" s="2">
        <v>20</v>
      </c>
      <c r="Z1336" s="2" t="s">
        <v>272</v>
      </c>
      <c r="AA1336" s="4" t="s">
        <v>302</v>
      </c>
      <c r="AB1336" s="22" t="s">
        <v>290</v>
      </c>
      <c r="AC1336" s="2">
        <v>20</v>
      </c>
      <c r="AD1336" s="5">
        <v>19</v>
      </c>
      <c r="AE1336" s="2">
        <v>0.5</v>
      </c>
      <c r="AF1336" s="4" t="s">
        <v>272</v>
      </c>
      <c r="AG1336" s="2">
        <v>2</v>
      </c>
      <c r="AH1336" s="22" t="s">
        <v>290</v>
      </c>
      <c r="AI1336" s="6" t="s">
        <v>302</v>
      </c>
      <c r="AJ1336" s="4" t="s">
        <v>290</v>
      </c>
      <c r="AK1336" s="161" t="s">
        <v>290</v>
      </c>
    </row>
    <row r="1337" spans="1:89" x14ac:dyDescent="0.35">
      <c r="A1337" s="156" t="s">
        <v>1355</v>
      </c>
      <c r="B1337" s="11">
        <v>22</v>
      </c>
      <c r="C1337" s="11">
        <v>10</v>
      </c>
      <c r="D1337" t="s">
        <v>302</v>
      </c>
      <c r="E1337" s="21" t="s">
        <v>290</v>
      </c>
      <c r="F1337" s="11">
        <v>22</v>
      </c>
      <c r="G1337" s="13">
        <v>21.5</v>
      </c>
      <c r="H1337" s="11">
        <v>0.25</v>
      </c>
      <c r="I1337" t="s">
        <v>290</v>
      </c>
      <c r="J1337" s="11">
        <v>10</v>
      </c>
      <c r="K1337" s="21" t="s">
        <v>290</v>
      </c>
      <c r="L1337" s="11" t="s">
        <v>302</v>
      </c>
      <c r="M1337" t="s">
        <v>290</v>
      </c>
      <c r="N1337" s="159" t="s">
        <v>290</v>
      </c>
      <c r="P1337" s="18" t="s">
        <v>290</v>
      </c>
      <c r="Q1337" s="18" t="s">
        <v>290</v>
      </c>
      <c r="S1337" t="s">
        <v>290</v>
      </c>
      <c r="T1337" t="s">
        <v>290</v>
      </c>
      <c r="V1337" t="s">
        <v>290</v>
      </c>
      <c r="X1337" s="156" t="s">
        <v>1355</v>
      </c>
      <c r="Y1337" s="11">
        <v>22</v>
      </c>
      <c r="Z1337" s="11">
        <v>10</v>
      </c>
      <c r="AA1337" t="s">
        <v>302</v>
      </c>
      <c r="AB1337" s="21" t="s">
        <v>290</v>
      </c>
      <c r="AC1337" s="11">
        <v>22</v>
      </c>
      <c r="AD1337" s="13">
        <v>21.5</v>
      </c>
      <c r="AE1337" s="11">
        <v>0.25</v>
      </c>
      <c r="AF1337" t="s">
        <v>290</v>
      </c>
      <c r="AG1337" s="11">
        <v>10</v>
      </c>
      <c r="AH1337" s="21" t="s">
        <v>290</v>
      </c>
      <c r="AI1337" s="11" t="s">
        <v>302</v>
      </c>
      <c r="AJ1337" t="s">
        <v>290</v>
      </c>
      <c r="AK1337" s="159" t="s">
        <v>290</v>
      </c>
    </row>
    <row r="1338" spans="1:89" x14ac:dyDescent="0.35">
      <c r="A1338" s="158" t="s">
        <v>1356</v>
      </c>
      <c r="B1338" s="11">
        <v>22</v>
      </c>
      <c r="C1338" s="11">
        <v>20</v>
      </c>
      <c r="D1338" t="s">
        <v>302</v>
      </c>
      <c r="E1338" s="21" t="s">
        <v>290</v>
      </c>
      <c r="F1338" s="11">
        <v>22</v>
      </c>
      <c r="G1338" s="13">
        <v>21.25</v>
      </c>
      <c r="H1338" s="11">
        <v>0.375</v>
      </c>
      <c r="I1338" t="s">
        <v>290</v>
      </c>
      <c r="J1338" s="11">
        <v>20</v>
      </c>
      <c r="K1338" s="21" t="s">
        <v>290</v>
      </c>
      <c r="L1338" s="1" t="s">
        <v>302</v>
      </c>
      <c r="M1338" t="s">
        <v>290</v>
      </c>
      <c r="N1338" s="159" t="s">
        <v>290</v>
      </c>
      <c r="P1338" s="18" t="s">
        <v>290</v>
      </c>
      <c r="Q1338" s="18" t="s">
        <v>290</v>
      </c>
      <c r="S1338" t="s">
        <v>290</v>
      </c>
      <c r="T1338" t="s">
        <v>290</v>
      </c>
      <c r="V1338" t="s">
        <v>290</v>
      </c>
      <c r="X1338" s="158" t="s">
        <v>1356</v>
      </c>
      <c r="Y1338" s="11">
        <v>22</v>
      </c>
      <c r="Z1338" s="11">
        <v>20</v>
      </c>
      <c r="AA1338" t="s">
        <v>302</v>
      </c>
      <c r="AB1338" s="21" t="s">
        <v>290</v>
      </c>
      <c r="AC1338" s="11">
        <v>22</v>
      </c>
      <c r="AD1338" s="13">
        <v>21.25</v>
      </c>
      <c r="AE1338" s="11">
        <v>0.375</v>
      </c>
      <c r="AF1338" t="s">
        <v>290</v>
      </c>
      <c r="AG1338" s="11">
        <v>20</v>
      </c>
      <c r="AH1338" s="21" t="s">
        <v>290</v>
      </c>
      <c r="AI1338" s="1" t="s">
        <v>302</v>
      </c>
      <c r="AJ1338" t="s">
        <v>290</v>
      </c>
      <c r="AK1338" s="159" t="s">
        <v>290</v>
      </c>
    </row>
    <row r="1339" spans="1:89" x14ac:dyDescent="0.35">
      <c r="A1339" s="158" t="s">
        <v>1357</v>
      </c>
      <c r="B1339" s="11">
        <v>22</v>
      </c>
      <c r="C1339">
        <v>30</v>
      </c>
      <c r="D1339" t="s">
        <v>302</v>
      </c>
      <c r="E1339" s="21" t="s">
        <v>290</v>
      </c>
      <c r="F1339" s="11">
        <v>22</v>
      </c>
      <c r="G1339" s="13">
        <v>21</v>
      </c>
      <c r="H1339" s="11">
        <v>0.5</v>
      </c>
      <c r="I1339" t="s">
        <v>290</v>
      </c>
      <c r="J1339">
        <v>30</v>
      </c>
      <c r="K1339" s="21" t="s">
        <v>290</v>
      </c>
      <c r="L1339" s="1" t="s">
        <v>302</v>
      </c>
      <c r="M1339" t="s">
        <v>290</v>
      </c>
      <c r="N1339" s="159" t="s">
        <v>290</v>
      </c>
      <c r="P1339" s="18" t="s">
        <v>290</v>
      </c>
      <c r="Q1339" s="18" t="s">
        <v>290</v>
      </c>
      <c r="S1339" t="s">
        <v>290</v>
      </c>
      <c r="T1339" t="s">
        <v>290</v>
      </c>
      <c r="V1339" t="s">
        <v>290</v>
      </c>
      <c r="X1339" s="158" t="s">
        <v>1357</v>
      </c>
      <c r="Y1339" s="11">
        <v>22</v>
      </c>
      <c r="Z1339">
        <v>30</v>
      </c>
      <c r="AA1339" t="s">
        <v>302</v>
      </c>
      <c r="AB1339" s="21" t="s">
        <v>290</v>
      </c>
      <c r="AC1339" s="11">
        <v>22</v>
      </c>
      <c r="AD1339" s="13">
        <v>21</v>
      </c>
      <c r="AE1339" s="11">
        <v>0.5</v>
      </c>
      <c r="AF1339" t="s">
        <v>290</v>
      </c>
      <c r="AG1339">
        <v>30</v>
      </c>
      <c r="AH1339" s="21" t="s">
        <v>290</v>
      </c>
      <c r="AI1339" s="1" t="s">
        <v>302</v>
      </c>
      <c r="AJ1339" t="s">
        <v>290</v>
      </c>
      <c r="AK1339" s="159" t="s">
        <v>290</v>
      </c>
    </row>
    <row r="1340" spans="1:89" x14ac:dyDescent="0.35">
      <c r="A1340" s="158" t="s">
        <v>1358</v>
      </c>
      <c r="B1340" s="11">
        <v>22</v>
      </c>
      <c r="C1340">
        <v>60</v>
      </c>
      <c r="D1340" t="s">
        <v>302</v>
      </c>
      <c r="E1340" s="21" t="s">
        <v>290</v>
      </c>
      <c r="F1340" s="11">
        <v>22</v>
      </c>
      <c r="G1340" s="13">
        <v>20.25</v>
      </c>
      <c r="H1340" s="11">
        <v>0.875</v>
      </c>
      <c r="I1340" t="s">
        <v>290</v>
      </c>
      <c r="J1340">
        <v>60</v>
      </c>
      <c r="K1340" s="21" t="s">
        <v>290</v>
      </c>
      <c r="L1340" s="1" t="s">
        <v>302</v>
      </c>
      <c r="M1340" t="s">
        <v>290</v>
      </c>
      <c r="N1340" s="159" t="s">
        <v>290</v>
      </c>
      <c r="P1340" s="18" t="s">
        <v>290</v>
      </c>
      <c r="Q1340" s="18" t="s">
        <v>290</v>
      </c>
      <c r="S1340" t="s">
        <v>290</v>
      </c>
      <c r="T1340" t="s">
        <v>290</v>
      </c>
      <c r="V1340" t="s">
        <v>290</v>
      </c>
      <c r="X1340" s="158" t="s">
        <v>1358</v>
      </c>
      <c r="Y1340" s="11">
        <v>22</v>
      </c>
      <c r="Z1340">
        <v>60</v>
      </c>
      <c r="AA1340" t="s">
        <v>302</v>
      </c>
      <c r="AB1340" s="21" t="s">
        <v>290</v>
      </c>
      <c r="AC1340" s="11">
        <v>22</v>
      </c>
      <c r="AD1340" s="13">
        <v>20.25</v>
      </c>
      <c r="AE1340" s="11">
        <v>0.875</v>
      </c>
      <c r="AF1340" t="s">
        <v>290</v>
      </c>
      <c r="AG1340">
        <v>60</v>
      </c>
      <c r="AH1340" s="21" t="s">
        <v>290</v>
      </c>
      <c r="AI1340" s="1" t="s">
        <v>302</v>
      </c>
      <c r="AJ1340" t="s">
        <v>290</v>
      </c>
      <c r="AK1340" s="159" t="s">
        <v>290</v>
      </c>
    </row>
    <row r="1341" spans="1:89" x14ac:dyDescent="0.35">
      <c r="A1341" s="158" t="s">
        <v>1359</v>
      </c>
      <c r="B1341" s="11">
        <v>22</v>
      </c>
      <c r="C1341">
        <v>80</v>
      </c>
      <c r="D1341" t="s">
        <v>302</v>
      </c>
      <c r="E1341" s="21" t="s">
        <v>290</v>
      </c>
      <c r="F1341" s="11">
        <v>22</v>
      </c>
      <c r="G1341" s="13">
        <v>19.75</v>
      </c>
      <c r="H1341" s="11">
        <v>1.125</v>
      </c>
      <c r="I1341" t="s">
        <v>290</v>
      </c>
      <c r="J1341">
        <v>80</v>
      </c>
      <c r="K1341" s="21" t="s">
        <v>290</v>
      </c>
      <c r="L1341" s="1" t="s">
        <v>302</v>
      </c>
      <c r="M1341" t="s">
        <v>290</v>
      </c>
      <c r="N1341" s="159" t="s">
        <v>290</v>
      </c>
      <c r="P1341" s="18" t="s">
        <v>290</v>
      </c>
      <c r="Q1341" s="18" t="s">
        <v>290</v>
      </c>
      <c r="S1341" t="s">
        <v>290</v>
      </c>
      <c r="T1341" t="s">
        <v>290</v>
      </c>
      <c r="V1341" t="s">
        <v>290</v>
      </c>
      <c r="X1341" s="158" t="s">
        <v>1359</v>
      </c>
      <c r="Y1341" s="11">
        <v>22</v>
      </c>
      <c r="Z1341">
        <v>80</v>
      </c>
      <c r="AA1341" t="s">
        <v>302</v>
      </c>
      <c r="AB1341" s="21" t="s">
        <v>290</v>
      </c>
      <c r="AC1341" s="11">
        <v>22</v>
      </c>
      <c r="AD1341" s="13">
        <v>19.75</v>
      </c>
      <c r="AE1341" s="11">
        <v>1.125</v>
      </c>
      <c r="AF1341" t="s">
        <v>290</v>
      </c>
      <c r="AG1341">
        <v>80</v>
      </c>
      <c r="AH1341" s="21" t="s">
        <v>290</v>
      </c>
      <c r="AI1341" s="1" t="s">
        <v>302</v>
      </c>
      <c r="AJ1341" t="s">
        <v>290</v>
      </c>
      <c r="AK1341" s="159" t="s">
        <v>290</v>
      </c>
    </row>
    <row r="1342" spans="1:89" x14ac:dyDescent="0.35">
      <c r="A1342" s="158" t="s">
        <v>1360</v>
      </c>
      <c r="B1342" s="11">
        <v>22</v>
      </c>
      <c r="C1342">
        <v>100</v>
      </c>
      <c r="D1342" t="s">
        <v>302</v>
      </c>
      <c r="E1342" s="21" t="s">
        <v>290</v>
      </c>
      <c r="F1342" s="11">
        <v>22</v>
      </c>
      <c r="G1342" s="13">
        <v>19.25</v>
      </c>
      <c r="H1342" s="11">
        <v>1.375</v>
      </c>
      <c r="I1342" t="s">
        <v>290</v>
      </c>
      <c r="J1342">
        <v>100</v>
      </c>
      <c r="K1342" s="21" t="s">
        <v>290</v>
      </c>
      <c r="L1342" s="1" t="s">
        <v>302</v>
      </c>
      <c r="M1342" t="s">
        <v>290</v>
      </c>
      <c r="N1342" s="159" t="s">
        <v>290</v>
      </c>
      <c r="P1342" s="18" t="s">
        <v>290</v>
      </c>
      <c r="Q1342" s="18" t="s">
        <v>290</v>
      </c>
      <c r="S1342" t="s">
        <v>290</v>
      </c>
      <c r="T1342" t="s">
        <v>290</v>
      </c>
      <c r="V1342" t="s">
        <v>290</v>
      </c>
      <c r="X1342" s="158" t="s">
        <v>1360</v>
      </c>
      <c r="Y1342" s="11">
        <v>22</v>
      </c>
      <c r="Z1342">
        <v>100</v>
      </c>
      <c r="AA1342" t="s">
        <v>302</v>
      </c>
      <c r="AB1342" s="21" t="s">
        <v>290</v>
      </c>
      <c r="AC1342" s="11">
        <v>22</v>
      </c>
      <c r="AD1342" s="13">
        <v>19.25</v>
      </c>
      <c r="AE1342" s="11">
        <v>1.375</v>
      </c>
      <c r="AF1342" t="s">
        <v>290</v>
      </c>
      <c r="AG1342">
        <v>100</v>
      </c>
      <c r="AH1342" s="21" t="s">
        <v>290</v>
      </c>
      <c r="AI1342" s="1" t="s">
        <v>302</v>
      </c>
      <c r="AJ1342" t="s">
        <v>290</v>
      </c>
      <c r="AK1342" s="159" t="s">
        <v>290</v>
      </c>
    </row>
    <row r="1343" spans="1:89" x14ac:dyDescent="0.35">
      <c r="A1343" s="158" t="s">
        <v>1361</v>
      </c>
      <c r="B1343" s="11">
        <v>22</v>
      </c>
      <c r="C1343">
        <v>120</v>
      </c>
      <c r="D1343" t="s">
        <v>302</v>
      </c>
      <c r="E1343" s="21" t="s">
        <v>290</v>
      </c>
      <c r="F1343" s="11">
        <v>22</v>
      </c>
      <c r="G1343" s="13">
        <v>18.75</v>
      </c>
      <c r="H1343" s="11">
        <v>1.625</v>
      </c>
      <c r="I1343" t="s">
        <v>290</v>
      </c>
      <c r="J1343">
        <v>120</v>
      </c>
      <c r="K1343" s="21" t="s">
        <v>290</v>
      </c>
      <c r="L1343" s="1" t="s">
        <v>302</v>
      </c>
      <c r="M1343" t="s">
        <v>290</v>
      </c>
      <c r="N1343" s="159" t="s">
        <v>290</v>
      </c>
      <c r="P1343" s="18" t="s">
        <v>290</v>
      </c>
      <c r="Q1343" s="18" t="s">
        <v>290</v>
      </c>
      <c r="S1343" t="s">
        <v>290</v>
      </c>
      <c r="T1343" t="s">
        <v>290</v>
      </c>
      <c r="V1343" t="s">
        <v>290</v>
      </c>
      <c r="X1343" s="158" t="s">
        <v>1361</v>
      </c>
      <c r="Y1343" s="11">
        <v>22</v>
      </c>
      <c r="Z1343">
        <v>120</v>
      </c>
      <c r="AA1343" t="s">
        <v>302</v>
      </c>
      <c r="AB1343" s="21" t="s">
        <v>290</v>
      </c>
      <c r="AC1343" s="11">
        <v>22</v>
      </c>
      <c r="AD1343" s="13">
        <v>18.75</v>
      </c>
      <c r="AE1343" s="11">
        <v>1.625</v>
      </c>
      <c r="AF1343" t="s">
        <v>290</v>
      </c>
      <c r="AG1343">
        <v>120</v>
      </c>
      <c r="AH1343" s="21" t="s">
        <v>290</v>
      </c>
      <c r="AI1343" s="1" t="s">
        <v>302</v>
      </c>
      <c r="AJ1343" t="s">
        <v>290</v>
      </c>
      <c r="AK1343" s="159" t="s">
        <v>290</v>
      </c>
    </row>
    <row r="1344" spans="1:89" x14ac:dyDescent="0.35">
      <c r="A1344" s="158" t="s">
        <v>1362</v>
      </c>
      <c r="B1344" s="11">
        <v>22</v>
      </c>
      <c r="C1344">
        <v>140</v>
      </c>
      <c r="D1344" t="s">
        <v>302</v>
      </c>
      <c r="E1344" s="21" t="s">
        <v>290</v>
      </c>
      <c r="F1344" s="11">
        <v>22</v>
      </c>
      <c r="G1344" s="13">
        <v>18.25</v>
      </c>
      <c r="H1344" s="11">
        <v>1.875</v>
      </c>
      <c r="I1344" t="s">
        <v>290</v>
      </c>
      <c r="J1344">
        <v>140</v>
      </c>
      <c r="K1344" s="21" t="s">
        <v>290</v>
      </c>
      <c r="L1344" s="1" t="s">
        <v>302</v>
      </c>
      <c r="M1344" t="s">
        <v>290</v>
      </c>
      <c r="N1344" s="159" t="s">
        <v>290</v>
      </c>
      <c r="P1344" s="18" t="s">
        <v>290</v>
      </c>
      <c r="Q1344" s="18" t="s">
        <v>290</v>
      </c>
      <c r="S1344" t="s">
        <v>290</v>
      </c>
      <c r="T1344" t="s">
        <v>290</v>
      </c>
      <c r="V1344" t="s">
        <v>290</v>
      </c>
      <c r="X1344" s="158" t="s">
        <v>1362</v>
      </c>
      <c r="Y1344" s="11">
        <v>22</v>
      </c>
      <c r="Z1344">
        <v>140</v>
      </c>
      <c r="AA1344" t="s">
        <v>302</v>
      </c>
      <c r="AB1344" s="21" t="s">
        <v>290</v>
      </c>
      <c r="AC1344" s="11">
        <v>22</v>
      </c>
      <c r="AD1344" s="13">
        <v>18.25</v>
      </c>
      <c r="AE1344" s="11">
        <v>1.875</v>
      </c>
      <c r="AF1344" t="s">
        <v>290</v>
      </c>
      <c r="AG1344">
        <v>140</v>
      </c>
      <c r="AH1344" s="21" t="s">
        <v>290</v>
      </c>
      <c r="AI1344" s="1" t="s">
        <v>302</v>
      </c>
      <c r="AJ1344" t="s">
        <v>290</v>
      </c>
      <c r="AK1344" s="159" t="s">
        <v>290</v>
      </c>
    </row>
    <row r="1345" spans="1:89" x14ac:dyDescent="0.35">
      <c r="A1345" s="158" t="s">
        <v>1363</v>
      </c>
      <c r="B1345" s="11">
        <v>22</v>
      </c>
      <c r="C1345" s="11">
        <v>160</v>
      </c>
      <c r="D1345" t="s">
        <v>302</v>
      </c>
      <c r="E1345" s="21" t="s">
        <v>290</v>
      </c>
      <c r="F1345" s="11">
        <v>22</v>
      </c>
      <c r="G1345" s="13">
        <v>17.75</v>
      </c>
      <c r="H1345" s="11">
        <v>2.125</v>
      </c>
      <c r="I1345" t="s">
        <v>290</v>
      </c>
      <c r="J1345" s="11">
        <v>160</v>
      </c>
      <c r="K1345" s="21" t="s">
        <v>290</v>
      </c>
      <c r="L1345" s="1" t="s">
        <v>302</v>
      </c>
      <c r="M1345" t="s">
        <v>290</v>
      </c>
      <c r="N1345" s="159" t="s">
        <v>290</v>
      </c>
      <c r="P1345" s="18" t="s">
        <v>290</v>
      </c>
      <c r="Q1345" s="18" t="s">
        <v>290</v>
      </c>
      <c r="S1345" t="s">
        <v>290</v>
      </c>
      <c r="T1345" t="s">
        <v>290</v>
      </c>
      <c r="V1345" t="s">
        <v>290</v>
      </c>
      <c r="X1345" s="158" t="s">
        <v>1363</v>
      </c>
      <c r="Y1345" s="11">
        <v>22</v>
      </c>
      <c r="Z1345" s="11">
        <v>160</v>
      </c>
      <c r="AA1345" t="s">
        <v>302</v>
      </c>
      <c r="AB1345" s="21" t="s">
        <v>290</v>
      </c>
      <c r="AC1345" s="11">
        <v>22</v>
      </c>
      <c r="AD1345" s="13">
        <v>17.75</v>
      </c>
      <c r="AE1345" s="11">
        <v>2.125</v>
      </c>
      <c r="AF1345" t="s">
        <v>290</v>
      </c>
      <c r="AG1345" s="11">
        <v>160</v>
      </c>
      <c r="AH1345" s="21" t="s">
        <v>290</v>
      </c>
      <c r="AI1345" s="1" t="s">
        <v>302</v>
      </c>
      <c r="AJ1345" t="s">
        <v>290</v>
      </c>
      <c r="AK1345" s="159" t="s">
        <v>290</v>
      </c>
    </row>
    <row r="1346" spans="1:89" x14ac:dyDescent="0.35">
      <c r="A1346" s="160" t="s">
        <v>1364</v>
      </c>
      <c r="B1346" s="2">
        <v>22</v>
      </c>
      <c r="C1346" s="2" t="s">
        <v>272</v>
      </c>
      <c r="D1346" s="4" t="s">
        <v>302</v>
      </c>
      <c r="E1346" s="22" t="s">
        <v>290</v>
      </c>
      <c r="F1346" s="2">
        <v>22</v>
      </c>
      <c r="G1346" s="5">
        <v>21</v>
      </c>
      <c r="H1346" s="2">
        <v>0.5</v>
      </c>
      <c r="I1346" s="4" t="s">
        <v>272</v>
      </c>
      <c r="J1346" s="2">
        <v>2</v>
      </c>
      <c r="K1346" s="22" t="s">
        <v>290</v>
      </c>
      <c r="L1346" s="6" t="s">
        <v>302</v>
      </c>
      <c r="M1346" s="4" t="s">
        <v>290</v>
      </c>
      <c r="N1346" s="161" t="s">
        <v>290</v>
      </c>
      <c r="P1346" s="18" t="s">
        <v>290</v>
      </c>
      <c r="Q1346" s="18" t="s">
        <v>290</v>
      </c>
      <c r="S1346" t="s">
        <v>290</v>
      </c>
      <c r="T1346" t="s">
        <v>290</v>
      </c>
      <c r="V1346" t="s">
        <v>290</v>
      </c>
      <c r="X1346" s="160" t="s">
        <v>1364</v>
      </c>
      <c r="Y1346" s="2">
        <v>22</v>
      </c>
      <c r="Z1346" s="2" t="s">
        <v>272</v>
      </c>
      <c r="AA1346" s="4" t="s">
        <v>302</v>
      </c>
      <c r="AB1346" s="22" t="s">
        <v>290</v>
      </c>
      <c r="AC1346" s="2">
        <v>22</v>
      </c>
      <c r="AD1346" s="5">
        <v>21</v>
      </c>
      <c r="AE1346" s="2">
        <v>0.5</v>
      </c>
      <c r="AF1346" s="4" t="s">
        <v>272</v>
      </c>
      <c r="AG1346" s="2">
        <v>2</v>
      </c>
      <c r="AH1346" s="22" t="s">
        <v>290</v>
      </c>
      <c r="AI1346" s="6" t="s">
        <v>302</v>
      </c>
      <c r="AJ1346" s="4" t="s">
        <v>290</v>
      </c>
      <c r="AK1346" s="161" t="s">
        <v>290</v>
      </c>
    </row>
    <row r="1347" spans="1:89" x14ac:dyDescent="0.35">
      <c r="A1347" s="156" t="s">
        <v>1365</v>
      </c>
      <c r="B1347" s="11">
        <v>24.000000000000004</v>
      </c>
      <c r="C1347" s="11">
        <v>10</v>
      </c>
      <c r="D1347" t="s">
        <v>302</v>
      </c>
      <c r="E1347" s="21" t="s">
        <v>290</v>
      </c>
      <c r="F1347" s="11">
        <v>24.000000000000004</v>
      </c>
      <c r="G1347" s="13">
        <v>23.500000000000004</v>
      </c>
      <c r="H1347" s="11">
        <v>0.25</v>
      </c>
      <c r="I1347" t="s">
        <v>290</v>
      </c>
      <c r="J1347" s="11">
        <v>10</v>
      </c>
      <c r="K1347" s="21" t="s">
        <v>290</v>
      </c>
      <c r="L1347" s="11" t="s">
        <v>302</v>
      </c>
      <c r="M1347" t="s">
        <v>290</v>
      </c>
      <c r="N1347" s="159" t="s">
        <v>290</v>
      </c>
      <c r="P1347" s="18" t="s">
        <v>290</v>
      </c>
      <c r="Q1347" s="18" t="s">
        <v>290</v>
      </c>
      <c r="S1347" t="s">
        <v>290</v>
      </c>
      <c r="T1347" t="s">
        <v>290</v>
      </c>
      <c r="V1347" t="s">
        <v>290</v>
      </c>
      <c r="X1347" s="156" t="s">
        <v>1365</v>
      </c>
      <c r="Y1347" s="11">
        <v>24.000000000000004</v>
      </c>
      <c r="Z1347" s="11">
        <v>10</v>
      </c>
      <c r="AA1347" t="s">
        <v>302</v>
      </c>
      <c r="AB1347" s="21" t="s">
        <v>290</v>
      </c>
      <c r="AC1347" s="11">
        <v>24.000000000000004</v>
      </c>
      <c r="AD1347" s="13">
        <v>23.500000000000004</v>
      </c>
      <c r="AE1347" s="11">
        <v>0.25</v>
      </c>
      <c r="AF1347" t="s">
        <v>290</v>
      </c>
      <c r="AG1347" s="11">
        <v>10</v>
      </c>
      <c r="AH1347" s="21" t="s">
        <v>290</v>
      </c>
      <c r="AI1347" s="11" t="s">
        <v>302</v>
      </c>
      <c r="AJ1347" t="s">
        <v>290</v>
      </c>
      <c r="AK1347" s="159" t="s">
        <v>290</v>
      </c>
    </row>
    <row r="1348" spans="1:89" x14ac:dyDescent="0.35">
      <c r="A1348" s="158" t="s">
        <v>1366</v>
      </c>
      <c r="B1348" s="11">
        <v>24.000000000000004</v>
      </c>
      <c r="C1348" s="11">
        <v>20</v>
      </c>
      <c r="D1348" t="s">
        <v>302</v>
      </c>
      <c r="E1348" s="21" t="s">
        <v>290</v>
      </c>
      <c r="F1348" s="11">
        <v>24.000000000000004</v>
      </c>
      <c r="G1348" s="13">
        <v>23.250000000000004</v>
      </c>
      <c r="H1348" s="11">
        <v>0.375</v>
      </c>
      <c r="I1348" t="s">
        <v>290</v>
      </c>
      <c r="J1348" s="11">
        <v>20</v>
      </c>
      <c r="K1348" s="21" t="s">
        <v>290</v>
      </c>
      <c r="L1348" s="1" t="s">
        <v>302</v>
      </c>
      <c r="M1348" t="s">
        <v>290</v>
      </c>
      <c r="N1348" s="159" t="s">
        <v>290</v>
      </c>
      <c r="P1348" s="18" t="s">
        <v>290</v>
      </c>
      <c r="Q1348" s="18" t="s">
        <v>290</v>
      </c>
      <c r="S1348" t="s">
        <v>290</v>
      </c>
      <c r="T1348" t="s">
        <v>290</v>
      </c>
      <c r="V1348" t="s">
        <v>290</v>
      </c>
      <c r="X1348" s="158" t="s">
        <v>1366</v>
      </c>
      <c r="Y1348" s="11">
        <v>24.000000000000004</v>
      </c>
      <c r="Z1348" s="11">
        <v>20</v>
      </c>
      <c r="AA1348" t="s">
        <v>302</v>
      </c>
      <c r="AB1348" s="21" t="s">
        <v>290</v>
      </c>
      <c r="AC1348" s="11">
        <v>24.000000000000004</v>
      </c>
      <c r="AD1348" s="13">
        <v>23.250000000000004</v>
      </c>
      <c r="AE1348" s="11">
        <v>0.375</v>
      </c>
      <c r="AF1348" t="s">
        <v>290</v>
      </c>
      <c r="AG1348" s="11">
        <v>20</v>
      </c>
      <c r="AH1348" s="21" t="s">
        <v>290</v>
      </c>
      <c r="AI1348" s="1" t="s">
        <v>302</v>
      </c>
      <c r="AJ1348" t="s">
        <v>290</v>
      </c>
      <c r="AK1348" s="159" t="s">
        <v>290</v>
      </c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51"/>
    </row>
    <row r="1349" spans="1:89" x14ac:dyDescent="0.35">
      <c r="A1349" s="158" t="s">
        <v>1367</v>
      </c>
      <c r="B1349" s="11">
        <v>24.000000000000004</v>
      </c>
      <c r="C1349">
        <v>30</v>
      </c>
      <c r="D1349" t="s">
        <v>302</v>
      </c>
      <c r="E1349" s="21" t="s">
        <v>290</v>
      </c>
      <c r="F1349" s="11">
        <v>24.000000000000004</v>
      </c>
      <c r="G1349" s="13">
        <v>22.876000000000005</v>
      </c>
      <c r="H1349" s="11">
        <v>0.56200000000000006</v>
      </c>
      <c r="I1349" t="s">
        <v>290</v>
      </c>
      <c r="J1349">
        <v>30</v>
      </c>
      <c r="K1349" s="21" t="s">
        <v>290</v>
      </c>
      <c r="L1349" s="1" t="s">
        <v>302</v>
      </c>
      <c r="M1349" t="s">
        <v>290</v>
      </c>
      <c r="N1349" s="159" t="s">
        <v>290</v>
      </c>
      <c r="P1349" s="18" t="s">
        <v>290</v>
      </c>
      <c r="Q1349" s="18" t="s">
        <v>290</v>
      </c>
      <c r="S1349" t="s">
        <v>290</v>
      </c>
      <c r="T1349" t="s">
        <v>290</v>
      </c>
      <c r="V1349" t="s">
        <v>290</v>
      </c>
      <c r="X1349" s="158" t="s">
        <v>1367</v>
      </c>
      <c r="Y1349" s="11">
        <v>24.000000000000004</v>
      </c>
      <c r="Z1349">
        <v>30</v>
      </c>
      <c r="AA1349" t="s">
        <v>302</v>
      </c>
      <c r="AB1349" s="21" t="s">
        <v>290</v>
      </c>
      <c r="AC1349" s="11">
        <v>24.000000000000004</v>
      </c>
      <c r="AD1349" s="13">
        <v>22.876000000000005</v>
      </c>
      <c r="AE1349" s="11">
        <v>0.56200000000000006</v>
      </c>
      <c r="AF1349" t="s">
        <v>290</v>
      </c>
      <c r="AG1349">
        <v>30</v>
      </c>
      <c r="AH1349" s="21" t="s">
        <v>290</v>
      </c>
      <c r="AI1349" s="1" t="s">
        <v>302</v>
      </c>
      <c r="AJ1349" t="s">
        <v>290</v>
      </c>
      <c r="AK1349" s="159" t="s">
        <v>290</v>
      </c>
      <c r="CC1349" s="4"/>
      <c r="CD1349" s="51"/>
      <c r="CE1349" s="51"/>
      <c r="CF1349" s="51"/>
      <c r="CG1349" s="51"/>
      <c r="CH1349" s="51"/>
      <c r="CI1349" s="51"/>
      <c r="CJ1349" s="51"/>
      <c r="CK1349" s="51"/>
    </row>
    <row r="1350" spans="1:89" x14ac:dyDescent="0.35">
      <c r="A1350" s="158" t="s">
        <v>1368</v>
      </c>
      <c r="B1350" s="11">
        <v>24.000000000000004</v>
      </c>
      <c r="C1350">
        <v>40</v>
      </c>
      <c r="D1350" t="s">
        <v>302</v>
      </c>
      <c r="E1350" s="21" t="s">
        <v>290</v>
      </c>
      <c r="F1350" s="11">
        <v>24.000000000000004</v>
      </c>
      <c r="G1350" s="13">
        <v>22.626000000000005</v>
      </c>
      <c r="H1350" s="11">
        <v>0.68700000000000006</v>
      </c>
      <c r="I1350" t="s">
        <v>290</v>
      </c>
      <c r="J1350">
        <v>40</v>
      </c>
      <c r="K1350" s="21" t="s">
        <v>290</v>
      </c>
      <c r="L1350" s="1" t="s">
        <v>302</v>
      </c>
      <c r="M1350" t="s">
        <v>290</v>
      </c>
      <c r="N1350" s="159" t="s">
        <v>290</v>
      </c>
      <c r="P1350" s="18" t="s">
        <v>290</v>
      </c>
      <c r="Q1350" s="18" t="s">
        <v>290</v>
      </c>
      <c r="S1350" t="s">
        <v>290</v>
      </c>
      <c r="T1350" t="s">
        <v>290</v>
      </c>
      <c r="V1350" t="s">
        <v>290</v>
      </c>
      <c r="X1350" s="158" t="s">
        <v>1368</v>
      </c>
      <c r="Y1350" s="11">
        <v>24.000000000000004</v>
      </c>
      <c r="Z1350">
        <v>40</v>
      </c>
      <c r="AA1350" t="s">
        <v>302</v>
      </c>
      <c r="AB1350" s="21" t="s">
        <v>290</v>
      </c>
      <c r="AC1350" s="11">
        <v>24.000000000000004</v>
      </c>
      <c r="AD1350" s="13">
        <v>22.626000000000005</v>
      </c>
      <c r="AE1350" s="11">
        <v>0.68700000000000006</v>
      </c>
      <c r="AF1350" t="s">
        <v>290</v>
      </c>
      <c r="AG1350">
        <v>40</v>
      </c>
      <c r="AH1350" s="21" t="s">
        <v>290</v>
      </c>
      <c r="AI1350" s="1" t="s">
        <v>302</v>
      </c>
      <c r="AJ1350" t="s">
        <v>290</v>
      </c>
      <c r="AK1350" s="159" t="s">
        <v>290</v>
      </c>
    </row>
    <row r="1351" spans="1:89" x14ac:dyDescent="0.35">
      <c r="A1351" s="158" t="s">
        <v>6828</v>
      </c>
      <c r="B1351" s="11">
        <v>24</v>
      </c>
      <c r="C1351" t="s">
        <v>6422</v>
      </c>
      <c r="D1351" t="s">
        <v>302</v>
      </c>
      <c r="E1351" s="21" t="s">
        <v>290</v>
      </c>
      <c r="F1351" s="11">
        <v>24</v>
      </c>
      <c r="G1351" s="13">
        <v>23.25</v>
      </c>
      <c r="H1351" s="11">
        <v>0.375</v>
      </c>
      <c r="I1351" t="s">
        <v>6422</v>
      </c>
      <c r="J1351">
        <v>1</v>
      </c>
      <c r="K1351" s="21" t="s">
        <v>290</v>
      </c>
      <c r="L1351" s="1" t="s">
        <v>302</v>
      </c>
      <c r="M1351" t="s">
        <v>290</v>
      </c>
      <c r="N1351" s="159" t="s">
        <v>290</v>
      </c>
      <c r="P1351" s="18" t="s">
        <v>290</v>
      </c>
      <c r="Q1351" s="18" t="s">
        <v>290</v>
      </c>
      <c r="S1351" t="s">
        <v>290</v>
      </c>
      <c r="T1351" t="s">
        <v>290</v>
      </c>
      <c r="V1351" t="s">
        <v>290</v>
      </c>
      <c r="X1351" s="158" t="s">
        <v>6828</v>
      </c>
      <c r="Y1351" s="11">
        <v>24</v>
      </c>
      <c r="Z1351" t="s">
        <v>6422</v>
      </c>
      <c r="AA1351" t="s">
        <v>302</v>
      </c>
      <c r="AB1351" s="21" t="s">
        <v>290</v>
      </c>
      <c r="AC1351" s="11">
        <v>24</v>
      </c>
      <c r="AD1351" s="13">
        <v>23.25</v>
      </c>
      <c r="AE1351" s="11">
        <v>0.375</v>
      </c>
      <c r="AF1351" t="s">
        <v>6422</v>
      </c>
      <c r="AG1351">
        <v>1</v>
      </c>
      <c r="AH1351" s="21" t="s">
        <v>290</v>
      </c>
      <c r="AI1351" s="1" t="s">
        <v>302</v>
      </c>
      <c r="AJ1351" t="s">
        <v>290</v>
      </c>
      <c r="AK1351" s="159" t="s">
        <v>290</v>
      </c>
    </row>
    <row r="1352" spans="1:89" x14ac:dyDescent="0.35">
      <c r="A1352" s="158" t="s">
        <v>1369</v>
      </c>
      <c r="B1352" s="11">
        <v>24.000000000000004</v>
      </c>
      <c r="C1352">
        <v>60</v>
      </c>
      <c r="D1352" t="s">
        <v>302</v>
      </c>
      <c r="E1352" s="21" t="s">
        <v>290</v>
      </c>
      <c r="F1352" s="11">
        <v>24.000000000000004</v>
      </c>
      <c r="G1352" s="13">
        <v>22.062000000000005</v>
      </c>
      <c r="H1352" s="11">
        <v>0.96899999999999997</v>
      </c>
      <c r="I1352" t="s">
        <v>290</v>
      </c>
      <c r="J1352">
        <v>60</v>
      </c>
      <c r="K1352" s="21" t="s">
        <v>290</v>
      </c>
      <c r="L1352" s="1" t="s">
        <v>302</v>
      </c>
      <c r="M1352" t="s">
        <v>290</v>
      </c>
      <c r="N1352" s="159" t="s">
        <v>290</v>
      </c>
      <c r="P1352" s="18" t="s">
        <v>290</v>
      </c>
      <c r="Q1352" s="18" t="s">
        <v>290</v>
      </c>
      <c r="S1352" t="s">
        <v>290</v>
      </c>
      <c r="T1352" t="s">
        <v>290</v>
      </c>
      <c r="V1352" t="s">
        <v>290</v>
      </c>
      <c r="X1352" s="158" t="s">
        <v>1369</v>
      </c>
      <c r="Y1352" s="11">
        <v>24.000000000000004</v>
      </c>
      <c r="Z1352">
        <v>60</v>
      </c>
      <c r="AA1352" t="s">
        <v>302</v>
      </c>
      <c r="AB1352" s="21" t="s">
        <v>290</v>
      </c>
      <c r="AC1352" s="11">
        <v>24.000000000000004</v>
      </c>
      <c r="AD1352" s="13">
        <v>22.062000000000005</v>
      </c>
      <c r="AE1352" s="11">
        <v>0.96899999999999997</v>
      </c>
      <c r="AF1352" t="s">
        <v>290</v>
      </c>
      <c r="AG1352">
        <v>60</v>
      </c>
      <c r="AH1352" s="21" t="s">
        <v>290</v>
      </c>
      <c r="AI1352" s="1" t="s">
        <v>302</v>
      </c>
      <c r="AJ1352" t="s">
        <v>290</v>
      </c>
      <c r="AK1352" s="159" t="s">
        <v>290</v>
      </c>
    </row>
    <row r="1353" spans="1:89" x14ac:dyDescent="0.35">
      <c r="A1353" s="158" t="s">
        <v>1370</v>
      </c>
      <c r="B1353" s="11">
        <v>24.000000000000004</v>
      </c>
      <c r="C1353">
        <v>80</v>
      </c>
      <c r="D1353" t="s">
        <v>302</v>
      </c>
      <c r="E1353" s="21" t="s">
        <v>290</v>
      </c>
      <c r="F1353" s="11">
        <v>24.000000000000004</v>
      </c>
      <c r="G1353" s="13">
        <v>21.564000000000004</v>
      </c>
      <c r="H1353" s="11">
        <v>1.218</v>
      </c>
      <c r="I1353" t="s">
        <v>290</v>
      </c>
      <c r="J1353">
        <v>80</v>
      </c>
      <c r="K1353" s="21" t="s">
        <v>290</v>
      </c>
      <c r="L1353" s="1" t="s">
        <v>302</v>
      </c>
      <c r="M1353" t="s">
        <v>290</v>
      </c>
      <c r="N1353" s="159" t="s">
        <v>290</v>
      </c>
      <c r="P1353" s="18" t="s">
        <v>290</v>
      </c>
      <c r="Q1353" s="18" t="s">
        <v>290</v>
      </c>
      <c r="S1353" t="s">
        <v>290</v>
      </c>
      <c r="T1353" t="s">
        <v>290</v>
      </c>
      <c r="V1353" t="s">
        <v>290</v>
      </c>
      <c r="X1353" s="158" t="s">
        <v>1370</v>
      </c>
      <c r="Y1353" s="11">
        <v>24.000000000000004</v>
      </c>
      <c r="Z1353">
        <v>80</v>
      </c>
      <c r="AA1353" t="s">
        <v>302</v>
      </c>
      <c r="AB1353" s="21" t="s">
        <v>290</v>
      </c>
      <c r="AC1353" s="11">
        <v>24.000000000000004</v>
      </c>
      <c r="AD1353" s="13">
        <v>21.564000000000004</v>
      </c>
      <c r="AE1353" s="11">
        <v>1.218</v>
      </c>
      <c r="AF1353" t="s">
        <v>290</v>
      </c>
      <c r="AG1353">
        <v>80</v>
      </c>
      <c r="AH1353" s="21" t="s">
        <v>290</v>
      </c>
      <c r="AI1353" s="1" t="s">
        <v>302</v>
      </c>
      <c r="AJ1353" t="s">
        <v>290</v>
      </c>
      <c r="AK1353" s="159" t="s">
        <v>290</v>
      </c>
    </row>
    <row r="1354" spans="1:89" x14ac:dyDescent="0.35">
      <c r="A1354" s="158" t="s">
        <v>1371</v>
      </c>
      <c r="B1354" s="11">
        <v>24.000000000000004</v>
      </c>
      <c r="C1354">
        <v>100</v>
      </c>
      <c r="D1354" t="s">
        <v>302</v>
      </c>
      <c r="E1354" s="21" t="s">
        <v>290</v>
      </c>
      <c r="F1354" s="11">
        <v>24.000000000000004</v>
      </c>
      <c r="G1354" s="13">
        <v>20.938000000000002</v>
      </c>
      <c r="H1354" s="11">
        <v>1.5309999999999999</v>
      </c>
      <c r="I1354" t="s">
        <v>290</v>
      </c>
      <c r="J1354">
        <v>100</v>
      </c>
      <c r="K1354" s="21" t="s">
        <v>290</v>
      </c>
      <c r="L1354" s="1" t="s">
        <v>302</v>
      </c>
      <c r="M1354" t="s">
        <v>290</v>
      </c>
      <c r="N1354" s="159" t="s">
        <v>290</v>
      </c>
      <c r="P1354" s="18" t="s">
        <v>290</v>
      </c>
      <c r="Q1354" s="18" t="s">
        <v>290</v>
      </c>
      <c r="S1354" t="s">
        <v>290</v>
      </c>
      <c r="T1354" t="s">
        <v>290</v>
      </c>
      <c r="V1354" t="s">
        <v>290</v>
      </c>
      <c r="X1354" s="158" t="s">
        <v>1371</v>
      </c>
      <c r="Y1354" s="11">
        <v>24.000000000000004</v>
      </c>
      <c r="Z1354">
        <v>100</v>
      </c>
      <c r="AA1354" t="s">
        <v>302</v>
      </c>
      <c r="AB1354" s="21" t="s">
        <v>290</v>
      </c>
      <c r="AC1354" s="11">
        <v>24.000000000000004</v>
      </c>
      <c r="AD1354" s="13">
        <v>20.938000000000002</v>
      </c>
      <c r="AE1354" s="11">
        <v>1.5309999999999999</v>
      </c>
      <c r="AF1354" t="s">
        <v>290</v>
      </c>
      <c r="AG1354">
        <v>100</v>
      </c>
      <c r="AH1354" s="21" t="s">
        <v>290</v>
      </c>
      <c r="AI1354" s="1" t="s">
        <v>302</v>
      </c>
      <c r="AJ1354" t="s">
        <v>290</v>
      </c>
      <c r="AK1354" s="159" t="s">
        <v>290</v>
      </c>
    </row>
    <row r="1355" spans="1:89" x14ac:dyDescent="0.35">
      <c r="A1355" s="158" t="s">
        <v>1372</v>
      </c>
      <c r="B1355" s="11">
        <v>24.000000000000004</v>
      </c>
      <c r="C1355">
        <v>120</v>
      </c>
      <c r="D1355" t="s">
        <v>302</v>
      </c>
      <c r="E1355" s="21" t="s">
        <v>290</v>
      </c>
      <c r="F1355" s="11">
        <v>24.000000000000004</v>
      </c>
      <c r="G1355" s="13">
        <v>20.376000000000005</v>
      </c>
      <c r="H1355" s="11">
        <v>1.8120000000000001</v>
      </c>
      <c r="I1355" t="s">
        <v>290</v>
      </c>
      <c r="J1355">
        <v>120</v>
      </c>
      <c r="K1355" s="21" t="s">
        <v>290</v>
      </c>
      <c r="L1355" s="1" t="s">
        <v>302</v>
      </c>
      <c r="M1355" t="s">
        <v>290</v>
      </c>
      <c r="N1355" s="159" t="s">
        <v>290</v>
      </c>
      <c r="P1355" s="18" t="s">
        <v>290</v>
      </c>
      <c r="Q1355" s="18" t="s">
        <v>290</v>
      </c>
      <c r="S1355" t="s">
        <v>290</v>
      </c>
      <c r="T1355" t="s">
        <v>290</v>
      </c>
      <c r="V1355" t="s">
        <v>290</v>
      </c>
      <c r="X1355" s="158" t="s">
        <v>1372</v>
      </c>
      <c r="Y1355" s="11">
        <v>24.000000000000004</v>
      </c>
      <c r="Z1355">
        <v>120</v>
      </c>
      <c r="AA1355" t="s">
        <v>302</v>
      </c>
      <c r="AB1355" s="21" t="s">
        <v>290</v>
      </c>
      <c r="AC1355" s="11">
        <v>24.000000000000004</v>
      </c>
      <c r="AD1355" s="13">
        <v>20.376000000000005</v>
      </c>
      <c r="AE1355" s="11">
        <v>1.8120000000000001</v>
      </c>
      <c r="AF1355" t="s">
        <v>290</v>
      </c>
      <c r="AG1355">
        <v>120</v>
      </c>
      <c r="AH1355" s="21" t="s">
        <v>290</v>
      </c>
      <c r="AI1355" s="1" t="s">
        <v>302</v>
      </c>
      <c r="AJ1355" t="s">
        <v>290</v>
      </c>
      <c r="AK1355" s="159" t="s">
        <v>290</v>
      </c>
    </row>
    <row r="1356" spans="1:89" x14ac:dyDescent="0.35">
      <c r="A1356" s="158" t="s">
        <v>1373</v>
      </c>
      <c r="B1356" s="11">
        <v>24.000000000000004</v>
      </c>
      <c r="C1356">
        <v>140</v>
      </c>
      <c r="D1356" t="s">
        <v>302</v>
      </c>
      <c r="E1356" s="21" t="s">
        <v>290</v>
      </c>
      <c r="F1356" s="11">
        <v>24.000000000000004</v>
      </c>
      <c r="G1356" s="13">
        <v>19.876000000000005</v>
      </c>
      <c r="H1356" s="11">
        <v>2.0619999999999998</v>
      </c>
      <c r="I1356" t="s">
        <v>290</v>
      </c>
      <c r="J1356">
        <v>140</v>
      </c>
      <c r="K1356" s="21" t="s">
        <v>290</v>
      </c>
      <c r="L1356" s="1" t="s">
        <v>302</v>
      </c>
      <c r="M1356" t="s">
        <v>290</v>
      </c>
      <c r="N1356" s="159" t="s">
        <v>290</v>
      </c>
      <c r="P1356" s="18" t="s">
        <v>290</v>
      </c>
      <c r="Q1356" s="18" t="s">
        <v>290</v>
      </c>
      <c r="S1356" t="s">
        <v>290</v>
      </c>
      <c r="T1356" t="s">
        <v>290</v>
      </c>
      <c r="V1356" t="s">
        <v>290</v>
      </c>
      <c r="X1356" s="158" t="s">
        <v>1373</v>
      </c>
      <c r="Y1356" s="11">
        <v>24.000000000000004</v>
      </c>
      <c r="Z1356">
        <v>140</v>
      </c>
      <c r="AA1356" t="s">
        <v>302</v>
      </c>
      <c r="AB1356" s="21" t="s">
        <v>290</v>
      </c>
      <c r="AC1356" s="11">
        <v>24.000000000000004</v>
      </c>
      <c r="AD1356" s="13">
        <v>19.876000000000005</v>
      </c>
      <c r="AE1356" s="11">
        <v>2.0619999999999998</v>
      </c>
      <c r="AF1356" t="s">
        <v>290</v>
      </c>
      <c r="AG1356">
        <v>140</v>
      </c>
      <c r="AH1356" s="21" t="s">
        <v>290</v>
      </c>
      <c r="AI1356" s="1" t="s">
        <v>302</v>
      </c>
      <c r="AJ1356" t="s">
        <v>290</v>
      </c>
      <c r="AK1356" s="159" t="s">
        <v>290</v>
      </c>
    </row>
    <row r="1357" spans="1:89" x14ac:dyDescent="0.35">
      <c r="A1357" s="158" t="s">
        <v>1374</v>
      </c>
      <c r="B1357" s="11">
        <v>24.000000000000004</v>
      </c>
      <c r="C1357" s="11">
        <v>160</v>
      </c>
      <c r="D1357" t="s">
        <v>302</v>
      </c>
      <c r="E1357" s="21" t="s">
        <v>290</v>
      </c>
      <c r="F1357" s="11">
        <v>24.000000000000004</v>
      </c>
      <c r="G1357" s="13">
        <v>19.314000000000004</v>
      </c>
      <c r="H1357" s="11">
        <v>2.343</v>
      </c>
      <c r="I1357" t="s">
        <v>290</v>
      </c>
      <c r="J1357" s="11">
        <v>160</v>
      </c>
      <c r="K1357" s="21" t="s">
        <v>290</v>
      </c>
      <c r="L1357" s="1" t="s">
        <v>302</v>
      </c>
      <c r="M1357" t="s">
        <v>290</v>
      </c>
      <c r="N1357" s="159" t="s">
        <v>290</v>
      </c>
      <c r="P1357" s="18" t="s">
        <v>290</v>
      </c>
      <c r="Q1357" s="18" t="s">
        <v>290</v>
      </c>
      <c r="S1357" t="s">
        <v>290</v>
      </c>
      <c r="T1357" t="s">
        <v>290</v>
      </c>
      <c r="V1357" t="s">
        <v>290</v>
      </c>
      <c r="X1357" s="158" t="s">
        <v>1374</v>
      </c>
      <c r="Y1357" s="11">
        <v>24.000000000000004</v>
      </c>
      <c r="Z1357" s="11">
        <v>160</v>
      </c>
      <c r="AA1357" t="s">
        <v>302</v>
      </c>
      <c r="AB1357" s="21" t="s">
        <v>290</v>
      </c>
      <c r="AC1357" s="11">
        <v>24.000000000000004</v>
      </c>
      <c r="AD1357" s="13">
        <v>19.314000000000004</v>
      </c>
      <c r="AE1357" s="11">
        <v>2.343</v>
      </c>
      <c r="AF1357" t="s">
        <v>290</v>
      </c>
      <c r="AG1357" s="11">
        <v>160</v>
      </c>
      <c r="AH1357" s="21" t="s">
        <v>290</v>
      </c>
      <c r="AI1357" s="1" t="s">
        <v>302</v>
      </c>
      <c r="AJ1357" t="s">
        <v>290</v>
      </c>
      <c r="AK1357" s="159" t="s">
        <v>290</v>
      </c>
    </row>
    <row r="1358" spans="1:89" x14ac:dyDescent="0.35">
      <c r="A1358" s="160" t="s">
        <v>1375</v>
      </c>
      <c r="B1358" s="2">
        <v>24.000000000000004</v>
      </c>
      <c r="C1358" s="2" t="s">
        <v>272</v>
      </c>
      <c r="D1358" s="4" t="s">
        <v>302</v>
      </c>
      <c r="E1358" s="22" t="s">
        <v>290</v>
      </c>
      <c r="F1358" s="2">
        <v>24.000000000000004</v>
      </c>
      <c r="G1358" s="5">
        <v>23.000000000000004</v>
      </c>
      <c r="H1358" s="2">
        <v>0.5</v>
      </c>
      <c r="I1358" s="4" t="s">
        <v>272</v>
      </c>
      <c r="J1358" s="2">
        <v>2</v>
      </c>
      <c r="K1358" s="22" t="s">
        <v>290</v>
      </c>
      <c r="L1358" s="6" t="s">
        <v>302</v>
      </c>
      <c r="M1358" s="4" t="s">
        <v>290</v>
      </c>
      <c r="N1358" s="161" t="s">
        <v>290</v>
      </c>
      <c r="P1358" s="18" t="s">
        <v>290</v>
      </c>
      <c r="Q1358" s="18" t="s">
        <v>290</v>
      </c>
      <c r="S1358" t="s">
        <v>290</v>
      </c>
      <c r="T1358" t="s">
        <v>290</v>
      </c>
      <c r="V1358" t="s">
        <v>290</v>
      </c>
      <c r="X1358" s="160" t="s">
        <v>1375</v>
      </c>
      <c r="Y1358" s="2">
        <v>24.000000000000004</v>
      </c>
      <c r="Z1358" s="2" t="s">
        <v>272</v>
      </c>
      <c r="AA1358" s="4" t="s">
        <v>302</v>
      </c>
      <c r="AB1358" s="22" t="s">
        <v>290</v>
      </c>
      <c r="AC1358" s="2">
        <v>24.000000000000004</v>
      </c>
      <c r="AD1358" s="5">
        <v>23.000000000000004</v>
      </c>
      <c r="AE1358" s="2">
        <v>0.5</v>
      </c>
      <c r="AF1358" s="4" t="s">
        <v>272</v>
      </c>
      <c r="AG1358" s="2">
        <v>2</v>
      </c>
      <c r="AH1358" s="22" t="s">
        <v>290</v>
      </c>
      <c r="AI1358" s="6" t="s">
        <v>302</v>
      </c>
      <c r="AJ1358" s="4" t="s">
        <v>290</v>
      </c>
      <c r="AK1358" s="161" t="s">
        <v>290</v>
      </c>
    </row>
    <row r="1359" spans="1:89" x14ac:dyDescent="0.35">
      <c r="A1359" s="156" t="s">
        <v>1376</v>
      </c>
      <c r="B1359" s="11">
        <v>26</v>
      </c>
      <c r="C1359" s="11">
        <v>10</v>
      </c>
      <c r="D1359" t="s">
        <v>302</v>
      </c>
      <c r="E1359" s="21" t="s">
        <v>290</v>
      </c>
      <c r="F1359" s="11">
        <v>26</v>
      </c>
      <c r="G1359" s="13">
        <v>25.376000000000001</v>
      </c>
      <c r="H1359" s="11">
        <v>0.312</v>
      </c>
      <c r="I1359" t="s">
        <v>290</v>
      </c>
      <c r="J1359" s="11">
        <v>10</v>
      </c>
      <c r="K1359" s="21" t="s">
        <v>290</v>
      </c>
      <c r="L1359" s="11" t="s">
        <v>302</v>
      </c>
      <c r="M1359" t="s">
        <v>290</v>
      </c>
      <c r="N1359" s="159" t="s">
        <v>290</v>
      </c>
      <c r="P1359" s="18" t="s">
        <v>290</v>
      </c>
      <c r="Q1359" s="18" t="s">
        <v>290</v>
      </c>
      <c r="S1359" t="s">
        <v>290</v>
      </c>
      <c r="T1359" t="s">
        <v>290</v>
      </c>
      <c r="V1359" t="s">
        <v>290</v>
      </c>
      <c r="X1359" s="156" t="s">
        <v>1376</v>
      </c>
      <c r="Y1359" s="11">
        <v>26</v>
      </c>
      <c r="Z1359" s="11">
        <v>10</v>
      </c>
      <c r="AA1359" t="s">
        <v>302</v>
      </c>
      <c r="AB1359" s="21" t="s">
        <v>290</v>
      </c>
      <c r="AC1359" s="11">
        <v>26</v>
      </c>
      <c r="AD1359" s="13">
        <v>25.376000000000001</v>
      </c>
      <c r="AE1359" s="11">
        <v>0.312</v>
      </c>
      <c r="AF1359" t="s">
        <v>290</v>
      </c>
      <c r="AG1359" s="11">
        <v>10</v>
      </c>
      <c r="AH1359" s="21" t="s">
        <v>290</v>
      </c>
      <c r="AI1359" s="11" t="s">
        <v>302</v>
      </c>
      <c r="AJ1359" t="s">
        <v>290</v>
      </c>
      <c r="AK1359" s="159" t="s">
        <v>290</v>
      </c>
    </row>
    <row r="1360" spans="1:89" x14ac:dyDescent="0.35">
      <c r="A1360" s="158" t="s">
        <v>1377</v>
      </c>
      <c r="B1360" s="11">
        <v>26</v>
      </c>
      <c r="C1360" s="11">
        <v>20</v>
      </c>
      <c r="D1360" t="s">
        <v>302</v>
      </c>
      <c r="E1360" s="21" t="s">
        <v>290</v>
      </c>
      <c r="F1360" s="11">
        <v>26</v>
      </c>
      <c r="G1360" s="13">
        <v>25</v>
      </c>
      <c r="H1360" s="11">
        <v>0.5</v>
      </c>
      <c r="I1360" t="s">
        <v>290</v>
      </c>
      <c r="J1360" s="11">
        <v>20</v>
      </c>
      <c r="K1360" s="21" t="s">
        <v>290</v>
      </c>
      <c r="L1360" s="1" t="s">
        <v>302</v>
      </c>
      <c r="M1360" t="s">
        <v>290</v>
      </c>
      <c r="N1360" s="159" t="s">
        <v>290</v>
      </c>
      <c r="P1360" s="18" t="s">
        <v>290</v>
      </c>
      <c r="Q1360" s="18" t="s">
        <v>290</v>
      </c>
      <c r="S1360" t="s">
        <v>290</v>
      </c>
      <c r="T1360" t="s">
        <v>290</v>
      </c>
      <c r="V1360" t="s">
        <v>290</v>
      </c>
      <c r="X1360" s="158" t="s">
        <v>1377</v>
      </c>
      <c r="Y1360" s="11">
        <v>26</v>
      </c>
      <c r="Z1360" s="11">
        <v>20</v>
      </c>
      <c r="AA1360" t="s">
        <v>302</v>
      </c>
      <c r="AB1360" s="21" t="s">
        <v>290</v>
      </c>
      <c r="AC1360" s="11">
        <v>26</v>
      </c>
      <c r="AD1360" s="13">
        <v>25</v>
      </c>
      <c r="AE1360" s="11">
        <v>0.5</v>
      </c>
      <c r="AF1360" t="s">
        <v>290</v>
      </c>
      <c r="AG1360" s="11">
        <v>20</v>
      </c>
      <c r="AH1360" s="21" t="s">
        <v>290</v>
      </c>
      <c r="AI1360" s="1" t="s">
        <v>302</v>
      </c>
      <c r="AJ1360" t="s">
        <v>290</v>
      </c>
      <c r="AK1360" s="159" t="s">
        <v>290</v>
      </c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51"/>
    </row>
    <row r="1361" spans="1:89" x14ac:dyDescent="0.35">
      <c r="A1361" s="158" t="s">
        <v>6829</v>
      </c>
      <c r="B1361" s="11">
        <v>26</v>
      </c>
      <c r="C1361" t="s">
        <v>6422</v>
      </c>
      <c r="D1361" t="s">
        <v>302</v>
      </c>
      <c r="E1361" s="21" t="s">
        <v>290</v>
      </c>
      <c r="F1361" s="11">
        <v>26</v>
      </c>
      <c r="G1361" s="13">
        <v>25.25</v>
      </c>
      <c r="H1361" s="11">
        <v>0.375</v>
      </c>
      <c r="I1361" t="s">
        <v>6422</v>
      </c>
      <c r="J1361">
        <v>1</v>
      </c>
      <c r="K1361" s="21" t="s">
        <v>290</v>
      </c>
      <c r="L1361" s="1" t="s">
        <v>302</v>
      </c>
      <c r="M1361" t="s">
        <v>290</v>
      </c>
      <c r="N1361" s="159" t="s">
        <v>290</v>
      </c>
      <c r="P1361" s="18" t="s">
        <v>290</v>
      </c>
      <c r="Q1361" s="18" t="s">
        <v>290</v>
      </c>
      <c r="S1361" t="s">
        <v>290</v>
      </c>
      <c r="T1361" t="s">
        <v>290</v>
      </c>
      <c r="V1361" t="s">
        <v>290</v>
      </c>
      <c r="X1361" s="158" t="s">
        <v>6829</v>
      </c>
      <c r="Y1361" s="11">
        <v>26</v>
      </c>
      <c r="Z1361" t="s">
        <v>6422</v>
      </c>
      <c r="AA1361" t="s">
        <v>302</v>
      </c>
      <c r="AB1361" s="21" t="s">
        <v>290</v>
      </c>
      <c r="AC1361" s="11">
        <v>26</v>
      </c>
      <c r="AD1361" s="13">
        <v>25.25</v>
      </c>
      <c r="AE1361" s="11">
        <v>0.375</v>
      </c>
      <c r="AF1361" t="s">
        <v>6422</v>
      </c>
      <c r="AG1361">
        <v>1</v>
      </c>
      <c r="AH1361" s="21" t="s">
        <v>290</v>
      </c>
      <c r="AI1361" s="1" t="s">
        <v>302</v>
      </c>
      <c r="AJ1361" t="s">
        <v>290</v>
      </c>
      <c r="AK1361" s="159" t="s">
        <v>290</v>
      </c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51"/>
      <c r="CC1361" s="4"/>
      <c r="CD1361" s="51"/>
      <c r="CE1361" s="51"/>
      <c r="CF1361" s="51"/>
      <c r="CG1361" s="51"/>
      <c r="CH1361" s="51"/>
      <c r="CI1361" s="51"/>
      <c r="CJ1361" s="51"/>
      <c r="CK1361" s="51"/>
    </row>
    <row r="1362" spans="1:89" x14ac:dyDescent="0.35">
      <c r="A1362" s="160" t="s">
        <v>1378</v>
      </c>
      <c r="B1362" s="2">
        <v>26</v>
      </c>
      <c r="C1362" s="2" t="s">
        <v>272</v>
      </c>
      <c r="D1362" s="4" t="s">
        <v>302</v>
      </c>
      <c r="E1362" s="22" t="s">
        <v>290</v>
      </c>
      <c r="F1362" s="2">
        <v>26</v>
      </c>
      <c r="G1362" s="5">
        <v>25</v>
      </c>
      <c r="H1362" s="2">
        <v>0.5</v>
      </c>
      <c r="I1362" s="4" t="s">
        <v>272</v>
      </c>
      <c r="J1362" s="2">
        <v>2</v>
      </c>
      <c r="K1362" s="22" t="s">
        <v>290</v>
      </c>
      <c r="L1362" s="6" t="s">
        <v>302</v>
      </c>
      <c r="M1362" s="4" t="s">
        <v>290</v>
      </c>
      <c r="N1362" s="161" t="s">
        <v>290</v>
      </c>
      <c r="P1362" s="18" t="s">
        <v>290</v>
      </c>
      <c r="Q1362" s="18" t="s">
        <v>290</v>
      </c>
      <c r="S1362" t="s">
        <v>290</v>
      </c>
      <c r="T1362" t="s">
        <v>290</v>
      </c>
      <c r="V1362" t="s">
        <v>290</v>
      </c>
      <c r="X1362" s="160" t="s">
        <v>1378</v>
      </c>
      <c r="Y1362" s="2">
        <v>26</v>
      </c>
      <c r="Z1362" s="2" t="s">
        <v>272</v>
      </c>
      <c r="AA1362" s="4" t="s">
        <v>302</v>
      </c>
      <c r="AB1362" s="22" t="s">
        <v>290</v>
      </c>
      <c r="AC1362" s="2">
        <v>26</v>
      </c>
      <c r="AD1362" s="5">
        <v>25</v>
      </c>
      <c r="AE1362" s="2">
        <v>0.5</v>
      </c>
      <c r="AF1362" s="4" t="s">
        <v>272</v>
      </c>
      <c r="AG1362" s="2">
        <v>2</v>
      </c>
      <c r="AH1362" s="22" t="s">
        <v>290</v>
      </c>
      <c r="AI1362" s="6" t="s">
        <v>302</v>
      </c>
      <c r="AJ1362" s="4" t="s">
        <v>290</v>
      </c>
      <c r="AK1362" s="161" t="s">
        <v>290</v>
      </c>
      <c r="CC1362" s="4"/>
      <c r="CD1362" s="51"/>
      <c r="CE1362" s="51"/>
      <c r="CF1362" s="51"/>
      <c r="CG1362" s="51"/>
      <c r="CH1362" s="51"/>
      <c r="CI1362" s="51"/>
      <c r="CJ1362" s="51"/>
      <c r="CK1362" s="51"/>
    </row>
    <row r="1363" spans="1:89" x14ac:dyDescent="0.35">
      <c r="A1363" s="156" t="s">
        <v>1379</v>
      </c>
      <c r="B1363" s="11">
        <v>28</v>
      </c>
      <c r="C1363" s="11">
        <v>10</v>
      </c>
      <c r="D1363" t="s">
        <v>302</v>
      </c>
      <c r="E1363" s="21" t="s">
        <v>290</v>
      </c>
      <c r="F1363" s="11">
        <v>28</v>
      </c>
      <c r="G1363" s="13">
        <v>27.376000000000001</v>
      </c>
      <c r="H1363" s="11">
        <v>0.312</v>
      </c>
      <c r="I1363" t="s">
        <v>290</v>
      </c>
      <c r="J1363" s="11">
        <v>10</v>
      </c>
      <c r="K1363" s="21" t="s">
        <v>290</v>
      </c>
      <c r="L1363" s="11" t="s">
        <v>302</v>
      </c>
      <c r="M1363" t="s">
        <v>290</v>
      </c>
      <c r="N1363" s="159" t="s">
        <v>290</v>
      </c>
      <c r="P1363" s="18" t="s">
        <v>290</v>
      </c>
      <c r="Q1363" s="18" t="s">
        <v>290</v>
      </c>
      <c r="S1363" t="s">
        <v>290</v>
      </c>
      <c r="T1363" t="s">
        <v>290</v>
      </c>
      <c r="V1363" t="s">
        <v>290</v>
      </c>
      <c r="X1363" s="156" t="s">
        <v>1379</v>
      </c>
      <c r="Y1363" s="11">
        <v>28</v>
      </c>
      <c r="Z1363" s="11">
        <v>10</v>
      </c>
      <c r="AA1363" t="s">
        <v>302</v>
      </c>
      <c r="AB1363" s="21" t="s">
        <v>290</v>
      </c>
      <c r="AC1363" s="11">
        <v>28</v>
      </c>
      <c r="AD1363" s="13">
        <v>27.376000000000001</v>
      </c>
      <c r="AE1363" s="11">
        <v>0.312</v>
      </c>
      <c r="AF1363" t="s">
        <v>290</v>
      </c>
      <c r="AG1363" s="11">
        <v>10</v>
      </c>
      <c r="AH1363" s="21" t="s">
        <v>290</v>
      </c>
      <c r="AI1363" s="11" t="s">
        <v>302</v>
      </c>
      <c r="AJ1363" t="s">
        <v>290</v>
      </c>
      <c r="AK1363" s="159" t="s">
        <v>290</v>
      </c>
    </row>
    <row r="1364" spans="1:89" x14ac:dyDescent="0.35">
      <c r="A1364" s="158" t="s">
        <v>1380</v>
      </c>
      <c r="B1364" s="11">
        <v>28</v>
      </c>
      <c r="C1364" s="11">
        <v>20</v>
      </c>
      <c r="D1364" t="s">
        <v>302</v>
      </c>
      <c r="E1364" s="21" t="s">
        <v>290</v>
      </c>
      <c r="F1364" s="11">
        <v>28</v>
      </c>
      <c r="G1364" s="13">
        <v>27</v>
      </c>
      <c r="H1364" s="11">
        <v>0.5</v>
      </c>
      <c r="I1364" t="s">
        <v>290</v>
      </c>
      <c r="J1364" s="11">
        <v>20</v>
      </c>
      <c r="K1364" s="21" t="s">
        <v>290</v>
      </c>
      <c r="L1364" s="1" t="s">
        <v>302</v>
      </c>
      <c r="M1364" t="s">
        <v>290</v>
      </c>
      <c r="N1364" s="159" t="s">
        <v>290</v>
      </c>
      <c r="P1364" s="18" t="s">
        <v>290</v>
      </c>
      <c r="Q1364" s="18" t="s">
        <v>290</v>
      </c>
      <c r="S1364" t="s">
        <v>290</v>
      </c>
      <c r="T1364" t="s">
        <v>290</v>
      </c>
      <c r="V1364" t="s">
        <v>290</v>
      </c>
      <c r="X1364" s="158" t="s">
        <v>1380</v>
      </c>
      <c r="Y1364" s="11">
        <v>28</v>
      </c>
      <c r="Z1364" s="11">
        <v>20</v>
      </c>
      <c r="AA1364" t="s">
        <v>302</v>
      </c>
      <c r="AB1364" s="21" t="s">
        <v>290</v>
      </c>
      <c r="AC1364" s="11">
        <v>28</v>
      </c>
      <c r="AD1364" s="13">
        <v>27</v>
      </c>
      <c r="AE1364" s="11">
        <v>0.5</v>
      </c>
      <c r="AF1364" t="s">
        <v>290</v>
      </c>
      <c r="AG1364" s="11">
        <v>20</v>
      </c>
      <c r="AH1364" s="21" t="s">
        <v>290</v>
      </c>
      <c r="AI1364" s="1" t="s">
        <v>302</v>
      </c>
      <c r="AJ1364" t="s">
        <v>290</v>
      </c>
      <c r="AK1364" s="159" t="s">
        <v>290</v>
      </c>
    </row>
    <row r="1365" spans="1:89" x14ac:dyDescent="0.35">
      <c r="A1365" s="158" t="s">
        <v>1381</v>
      </c>
      <c r="B1365" s="11">
        <v>28</v>
      </c>
      <c r="C1365">
        <v>30</v>
      </c>
      <c r="D1365" t="s">
        <v>302</v>
      </c>
      <c r="E1365" s="21" t="s">
        <v>290</v>
      </c>
      <c r="F1365" s="11">
        <v>28</v>
      </c>
      <c r="G1365" s="13">
        <v>26.75</v>
      </c>
      <c r="H1365" s="11">
        <v>0.625</v>
      </c>
      <c r="I1365" t="s">
        <v>290</v>
      </c>
      <c r="J1365">
        <v>30</v>
      </c>
      <c r="K1365" s="21" t="s">
        <v>290</v>
      </c>
      <c r="L1365" s="1" t="s">
        <v>302</v>
      </c>
      <c r="M1365" t="s">
        <v>290</v>
      </c>
      <c r="N1365" s="159" t="s">
        <v>290</v>
      </c>
      <c r="P1365" s="18" t="s">
        <v>290</v>
      </c>
      <c r="Q1365" s="18" t="s">
        <v>290</v>
      </c>
      <c r="S1365" t="s">
        <v>290</v>
      </c>
      <c r="T1365" t="s">
        <v>290</v>
      </c>
      <c r="V1365" t="s">
        <v>290</v>
      </c>
      <c r="X1365" s="158" t="s">
        <v>1381</v>
      </c>
      <c r="Y1365" s="11">
        <v>28</v>
      </c>
      <c r="Z1365">
        <v>30</v>
      </c>
      <c r="AA1365" t="s">
        <v>302</v>
      </c>
      <c r="AB1365" s="21" t="s">
        <v>290</v>
      </c>
      <c r="AC1365" s="11">
        <v>28</v>
      </c>
      <c r="AD1365" s="13">
        <v>26.75</v>
      </c>
      <c r="AE1365" s="11">
        <v>0.625</v>
      </c>
      <c r="AF1365" t="s">
        <v>290</v>
      </c>
      <c r="AG1365">
        <v>30</v>
      </c>
      <c r="AH1365" s="21" t="s">
        <v>290</v>
      </c>
      <c r="AI1365" s="1" t="s">
        <v>302</v>
      </c>
      <c r="AJ1365" t="s">
        <v>290</v>
      </c>
      <c r="AK1365" s="159" t="s">
        <v>290</v>
      </c>
    </row>
    <row r="1366" spans="1:89" x14ac:dyDescent="0.35">
      <c r="A1366" s="158" t="s">
        <v>6830</v>
      </c>
      <c r="B1366" s="11">
        <v>28</v>
      </c>
      <c r="C1366" t="s">
        <v>6422</v>
      </c>
      <c r="D1366" t="s">
        <v>302</v>
      </c>
      <c r="E1366" s="21" t="s">
        <v>290</v>
      </c>
      <c r="F1366" s="11">
        <v>28</v>
      </c>
      <c r="G1366" s="13">
        <v>27.25</v>
      </c>
      <c r="H1366" s="11">
        <v>0.375</v>
      </c>
      <c r="I1366" t="s">
        <v>6422</v>
      </c>
      <c r="J1366">
        <v>1</v>
      </c>
      <c r="K1366" s="21" t="s">
        <v>290</v>
      </c>
      <c r="L1366" s="1" t="s">
        <v>302</v>
      </c>
      <c r="M1366" t="s">
        <v>290</v>
      </c>
      <c r="N1366" s="159" t="s">
        <v>290</v>
      </c>
      <c r="P1366" s="18" t="s">
        <v>290</v>
      </c>
      <c r="Q1366" s="18" t="s">
        <v>290</v>
      </c>
      <c r="S1366" t="s">
        <v>290</v>
      </c>
      <c r="T1366" t="s">
        <v>290</v>
      </c>
      <c r="V1366" t="s">
        <v>290</v>
      </c>
      <c r="X1366" s="158" t="s">
        <v>6830</v>
      </c>
      <c r="Y1366" s="11">
        <v>28</v>
      </c>
      <c r="Z1366" t="s">
        <v>6422</v>
      </c>
      <c r="AA1366" t="s">
        <v>302</v>
      </c>
      <c r="AB1366" s="21" t="s">
        <v>290</v>
      </c>
      <c r="AC1366" s="11">
        <v>28</v>
      </c>
      <c r="AD1366" s="13">
        <v>27.25</v>
      </c>
      <c r="AE1366" s="11">
        <v>0.375</v>
      </c>
      <c r="AF1366" t="s">
        <v>6422</v>
      </c>
      <c r="AG1366">
        <v>1</v>
      </c>
      <c r="AH1366" s="21" t="s">
        <v>290</v>
      </c>
      <c r="AI1366" s="1" t="s">
        <v>302</v>
      </c>
      <c r="AJ1366" t="s">
        <v>290</v>
      </c>
      <c r="AK1366" s="159" t="s">
        <v>290</v>
      </c>
    </row>
    <row r="1367" spans="1:89" x14ac:dyDescent="0.35">
      <c r="A1367" s="160" t="s">
        <v>1382</v>
      </c>
      <c r="B1367" s="2">
        <v>28</v>
      </c>
      <c r="C1367" s="2" t="s">
        <v>272</v>
      </c>
      <c r="D1367" s="4" t="s">
        <v>302</v>
      </c>
      <c r="E1367" s="22" t="s">
        <v>290</v>
      </c>
      <c r="F1367" s="2">
        <v>28</v>
      </c>
      <c r="G1367" s="5">
        <v>27</v>
      </c>
      <c r="H1367" s="2">
        <v>0.5</v>
      </c>
      <c r="I1367" s="4" t="s">
        <v>272</v>
      </c>
      <c r="J1367" s="2">
        <v>2</v>
      </c>
      <c r="K1367" s="22" t="s">
        <v>290</v>
      </c>
      <c r="L1367" s="6" t="s">
        <v>302</v>
      </c>
      <c r="M1367" s="4" t="s">
        <v>290</v>
      </c>
      <c r="N1367" s="161" t="s">
        <v>290</v>
      </c>
      <c r="P1367" s="18" t="s">
        <v>290</v>
      </c>
      <c r="Q1367" s="18" t="s">
        <v>290</v>
      </c>
      <c r="S1367" t="s">
        <v>290</v>
      </c>
      <c r="T1367" t="s">
        <v>290</v>
      </c>
      <c r="V1367" t="s">
        <v>290</v>
      </c>
      <c r="X1367" s="160" t="s">
        <v>1382</v>
      </c>
      <c r="Y1367" s="2">
        <v>28</v>
      </c>
      <c r="Z1367" s="2" t="s">
        <v>272</v>
      </c>
      <c r="AA1367" s="4" t="s">
        <v>302</v>
      </c>
      <c r="AB1367" s="22" t="s">
        <v>290</v>
      </c>
      <c r="AC1367" s="2">
        <v>28</v>
      </c>
      <c r="AD1367" s="5">
        <v>27</v>
      </c>
      <c r="AE1367" s="2">
        <v>0.5</v>
      </c>
      <c r="AF1367" s="4" t="s">
        <v>272</v>
      </c>
      <c r="AG1367" s="2">
        <v>2</v>
      </c>
      <c r="AH1367" s="22" t="s">
        <v>290</v>
      </c>
      <c r="AI1367" s="6" t="s">
        <v>302</v>
      </c>
      <c r="AJ1367" s="4" t="s">
        <v>290</v>
      </c>
      <c r="AK1367" s="161" t="s">
        <v>290</v>
      </c>
    </row>
    <row r="1368" spans="1:89" x14ac:dyDescent="0.35">
      <c r="A1368" s="156" t="s">
        <v>1383</v>
      </c>
      <c r="B1368" s="11">
        <v>30</v>
      </c>
      <c r="C1368" s="11">
        <v>10</v>
      </c>
      <c r="D1368" t="s">
        <v>302</v>
      </c>
      <c r="E1368" s="21" t="s">
        <v>290</v>
      </c>
      <c r="F1368" s="11">
        <v>30</v>
      </c>
      <c r="G1368" s="13">
        <v>29.376000000000001</v>
      </c>
      <c r="H1368" s="11">
        <v>0.312</v>
      </c>
      <c r="I1368" t="s">
        <v>290</v>
      </c>
      <c r="J1368" s="11">
        <v>10</v>
      </c>
      <c r="K1368" s="21" t="s">
        <v>290</v>
      </c>
      <c r="L1368" s="11" t="s">
        <v>302</v>
      </c>
      <c r="M1368" t="s">
        <v>290</v>
      </c>
      <c r="N1368" s="159" t="s">
        <v>290</v>
      </c>
      <c r="P1368" s="18" t="s">
        <v>290</v>
      </c>
      <c r="Q1368" s="18" t="s">
        <v>290</v>
      </c>
      <c r="S1368" t="s">
        <v>290</v>
      </c>
      <c r="T1368" t="s">
        <v>290</v>
      </c>
      <c r="V1368" t="s">
        <v>290</v>
      </c>
      <c r="X1368" s="156" t="s">
        <v>1383</v>
      </c>
      <c r="Y1368" s="11">
        <v>30</v>
      </c>
      <c r="Z1368" s="11">
        <v>10</v>
      </c>
      <c r="AA1368" t="s">
        <v>302</v>
      </c>
      <c r="AB1368" s="21" t="s">
        <v>290</v>
      </c>
      <c r="AC1368" s="11">
        <v>30</v>
      </c>
      <c r="AD1368" s="13">
        <v>29.376000000000001</v>
      </c>
      <c r="AE1368" s="11">
        <v>0.312</v>
      </c>
      <c r="AF1368" t="s">
        <v>290</v>
      </c>
      <c r="AG1368" s="11">
        <v>10</v>
      </c>
      <c r="AH1368" s="21" t="s">
        <v>290</v>
      </c>
      <c r="AI1368" s="11" t="s">
        <v>302</v>
      </c>
      <c r="AJ1368" t="s">
        <v>290</v>
      </c>
      <c r="AK1368" s="159" t="s">
        <v>290</v>
      </c>
    </row>
    <row r="1369" spans="1:89" x14ac:dyDescent="0.35">
      <c r="A1369" s="158" t="s">
        <v>1384</v>
      </c>
      <c r="B1369" s="11">
        <v>30</v>
      </c>
      <c r="C1369" s="11">
        <v>20</v>
      </c>
      <c r="D1369" t="s">
        <v>302</v>
      </c>
      <c r="E1369" s="21" t="s">
        <v>290</v>
      </c>
      <c r="F1369" s="11">
        <v>30</v>
      </c>
      <c r="G1369" s="13">
        <v>29</v>
      </c>
      <c r="H1369" s="11">
        <v>0.5</v>
      </c>
      <c r="I1369" t="s">
        <v>290</v>
      </c>
      <c r="J1369" s="11">
        <v>20</v>
      </c>
      <c r="K1369" s="21" t="s">
        <v>290</v>
      </c>
      <c r="L1369" s="1" t="s">
        <v>302</v>
      </c>
      <c r="M1369" t="s">
        <v>290</v>
      </c>
      <c r="N1369" s="159" t="s">
        <v>290</v>
      </c>
      <c r="P1369" s="18" t="s">
        <v>290</v>
      </c>
      <c r="Q1369" s="18" t="s">
        <v>290</v>
      </c>
      <c r="S1369" t="s">
        <v>290</v>
      </c>
      <c r="T1369" t="s">
        <v>290</v>
      </c>
      <c r="V1369" t="s">
        <v>290</v>
      </c>
      <c r="X1369" s="158" t="s">
        <v>1384</v>
      </c>
      <c r="Y1369" s="11">
        <v>30</v>
      </c>
      <c r="Z1369" s="11">
        <v>20</v>
      </c>
      <c r="AA1369" t="s">
        <v>302</v>
      </c>
      <c r="AB1369" s="21" t="s">
        <v>290</v>
      </c>
      <c r="AC1369" s="11">
        <v>30</v>
      </c>
      <c r="AD1369" s="13">
        <v>29</v>
      </c>
      <c r="AE1369" s="11">
        <v>0.5</v>
      </c>
      <c r="AF1369" t="s">
        <v>290</v>
      </c>
      <c r="AG1369" s="11">
        <v>20</v>
      </c>
      <c r="AH1369" s="21" t="s">
        <v>290</v>
      </c>
      <c r="AI1369" s="1" t="s">
        <v>302</v>
      </c>
      <c r="AJ1369" t="s">
        <v>290</v>
      </c>
      <c r="AK1369" s="159" t="s">
        <v>290</v>
      </c>
    </row>
    <row r="1370" spans="1:89" x14ac:dyDescent="0.35">
      <c r="A1370" s="158" t="s">
        <v>1385</v>
      </c>
      <c r="B1370" s="11">
        <v>30</v>
      </c>
      <c r="C1370">
        <v>30</v>
      </c>
      <c r="D1370" t="s">
        <v>302</v>
      </c>
      <c r="E1370" s="21" t="s">
        <v>290</v>
      </c>
      <c r="F1370" s="11">
        <v>30</v>
      </c>
      <c r="G1370" s="13">
        <v>28.75</v>
      </c>
      <c r="H1370" s="11">
        <v>0.625</v>
      </c>
      <c r="I1370" t="s">
        <v>290</v>
      </c>
      <c r="J1370">
        <v>30</v>
      </c>
      <c r="K1370" s="21" t="s">
        <v>290</v>
      </c>
      <c r="L1370" s="1" t="s">
        <v>302</v>
      </c>
      <c r="M1370" t="s">
        <v>290</v>
      </c>
      <c r="N1370" s="159" t="s">
        <v>290</v>
      </c>
      <c r="P1370" s="18" t="s">
        <v>290</v>
      </c>
      <c r="Q1370" s="18" t="s">
        <v>290</v>
      </c>
      <c r="S1370" t="s">
        <v>290</v>
      </c>
      <c r="T1370" t="s">
        <v>290</v>
      </c>
      <c r="V1370" t="s">
        <v>290</v>
      </c>
      <c r="X1370" s="158" t="s">
        <v>1385</v>
      </c>
      <c r="Y1370" s="11">
        <v>30</v>
      </c>
      <c r="Z1370">
        <v>30</v>
      </c>
      <c r="AA1370" t="s">
        <v>302</v>
      </c>
      <c r="AB1370" s="21" t="s">
        <v>290</v>
      </c>
      <c r="AC1370" s="11">
        <v>30</v>
      </c>
      <c r="AD1370" s="13">
        <v>28.75</v>
      </c>
      <c r="AE1370" s="11">
        <v>0.625</v>
      </c>
      <c r="AF1370" t="s">
        <v>290</v>
      </c>
      <c r="AG1370">
        <v>30</v>
      </c>
      <c r="AH1370" s="21" t="s">
        <v>290</v>
      </c>
      <c r="AI1370" s="1" t="s">
        <v>302</v>
      </c>
      <c r="AJ1370" t="s">
        <v>290</v>
      </c>
      <c r="AK1370" s="159" t="s">
        <v>290</v>
      </c>
    </row>
    <row r="1371" spans="1:89" x14ac:dyDescent="0.35">
      <c r="A1371" s="158" t="s">
        <v>6831</v>
      </c>
      <c r="B1371" s="11">
        <v>30</v>
      </c>
      <c r="C1371" t="s">
        <v>6422</v>
      </c>
      <c r="D1371" t="s">
        <v>302</v>
      </c>
      <c r="E1371" s="21" t="s">
        <v>290</v>
      </c>
      <c r="F1371" s="11">
        <v>30</v>
      </c>
      <c r="G1371" s="13">
        <v>29.25</v>
      </c>
      <c r="H1371" s="11">
        <v>0.375</v>
      </c>
      <c r="I1371" t="s">
        <v>6422</v>
      </c>
      <c r="J1371">
        <v>1</v>
      </c>
      <c r="K1371" s="21" t="s">
        <v>290</v>
      </c>
      <c r="L1371" s="1" t="s">
        <v>302</v>
      </c>
      <c r="M1371" t="s">
        <v>290</v>
      </c>
      <c r="N1371" s="159" t="s">
        <v>290</v>
      </c>
      <c r="P1371" s="18" t="s">
        <v>290</v>
      </c>
      <c r="Q1371" s="18" t="s">
        <v>290</v>
      </c>
      <c r="S1371" t="s">
        <v>290</v>
      </c>
      <c r="T1371" t="s">
        <v>290</v>
      </c>
      <c r="V1371" t="s">
        <v>290</v>
      </c>
      <c r="X1371" s="158" t="s">
        <v>6831</v>
      </c>
      <c r="Y1371" s="11">
        <v>30</v>
      </c>
      <c r="Z1371" t="s">
        <v>6422</v>
      </c>
      <c r="AA1371" t="s">
        <v>302</v>
      </c>
      <c r="AB1371" s="21" t="s">
        <v>290</v>
      </c>
      <c r="AC1371" s="11">
        <v>30</v>
      </c>
      <c r="AD1371" s="13">
        <v>29.25</v>
      </c>
      <c r="AE1371" s="11">
        <v>0.375</v>
      </c>
      <c r="AF1371" t="s">
        <v>6422</v>
      </c>
      <c r="AG1371">
        <v>1</v>
      </c>
      <c r="AH1371" s="21" t="s">
        <v>290</v>
      </c>
      <c r="AI1371" s="1" t="s">
        <v>302</v>
      </c>
      <c r="AJ1371" t="s">
        <v>290</v>
      </c>
      <c r="AK1371" s="159" t="s">
        <v>290</v>
      </c>
    </row>
    <row r="1372" spans="1:89" x14ac:dyDescent="0.35">
      <c r="A1372" s="160" t="s">
        <v>1386</v>
      </c>
      <c r="B1372" s="2">
        <v>30</v>
      </c>
      <c r="C1372" s="2" t="s">
        <v>272</v>
      </c>
      <c r="D1372" s="4" t="s">
        <v>302</v>
      </c>
      <c r="E1372" s="22" t="s">
        <v>290</v>
      </c>
      <c r="F1372" s="2">
        <v>30</v>
      </c>
      <c r="G1372" s="5">
        <v>29</v>
      </c>
      <c r="H1372" s="2">
        <v>0.5</v>
      </c>
      <c r="I1372" s="4" t="s">
        <v>272</v>
      </c>
      <c r="J1372" s="2">
        <v>2</v>
      </c>
      <c r="K1372" s="22" t="s">
        <v>290</v>
      </c>
      <c r="L1372" s="6" t="s">
        <v>302</v>
      </c>
      <c r="M1372" s="4" t="s">
        <v>290</v>
      </c>
      <c r="N1372" s="161" t="s">
        <v>290</v>
      </c>
      <c r="P1372" s="18" t="s">
        <v>290</v>
      </c>
      <c r="Q1372" s="18" t="s">
        <v>290</v>
      </c>
      <c r="S1372" t="s">
        <v>290</v>
      </c>
      <c r="T1372" t="s">
        <v>290</v>
      </c>
      <c r="V1372" t="s">
        <v>290</v>
      </c>
      <c r="X1372" s="160" t="s">
        <v>1386</v>
      </c>
      <c r="Y1372" s="2">
        <v>30</v>
      </c>
      <c r="Z1372" s="2" t="s">
        <v>272</v>
      </c>
      <c r="AA1372" s="4" t="s">
        <v>302</v>
      </c>
      <c r="AB1372" s="22" t="s">
        <v>290</v>
      </c>
      <c r="AC1372" s="2">
        <v>30</v>
      </c>
      <c r="AD1372" s="5">
        <v>29</v>
      </c>
      <c r="AE1372" s="2">
        <v>0.5</v>
      </c>
      <c r="AF1372" s="4" t="s">
        <v>272</v>
      </c>
      <c r="AG1372" s="2">
        <v>2</v>
      </c>
      <c r="AH1372" s="22" t="s">
        <v>290</v>
      </c>
      <c r="AI1372" s="6" t="s">
        <v>302</v>
      </c>
      <c r="AJ1372" s="4" t="s">
        <v>290</v>
      </c>
      <c r="AK1372" s="161" t="s">
        <v>290</v>
      </c>
    </row>
    <row r="1373" spans="1:89" x14ac:dyDescent="0.35">
      <c r="A1373" s="156" t="s">
        <v>1387</v>
      </c>
      <c r="B1373" s="11">
        <v>32</v>
      </c>
      <c r="C1373" s="11">
        <v>10</v>
      </c>
      <c r="D1373" t="s">
        <v>302</v>
      </c>
      <c r="E1373" s="21" t="s">
        <v>290</v>
      </c>
      <c r="F1373" s="11">
        <v>32</v>
      </c>
      <c r="G1373" s="13">
        <v>31.376000000000001</v>
      </c>
      <c r="H1373" s="11">
        <v>0.312</v>
      </c>
      <c r="I1373" t="s">
        <v>290</v>
      </c>
      <c r="J1373" s="11">
        <v>10</v>
      </c>
      <c r="K1373" s="21" t="s">
        <v>290</v>
      </c>
      <c r="L1373" s="11" t="s">
        <v>302</v>
      </c>
      <c r="M1373" t="s">
        <v>290</v>
      </c>
      <c r="N1373" s="159" t="s">
        <v>290</v>
      </c>
      <c r="P1373" s="18" t="s">
        <v>290</v>
      </c>
      <c r="Q1373" s="18" t="s">
        <v>290</v>
      </c>
      <c r="S1373" t="s">
        <v>290</v>
      </c>
      <c r="T1373" t="s">
        <v>290</v>
      </c>
      <c r="V1373" t="s">
        <v>290</v>
      </c>
      <c r="X1373" s="156" t="s">
        <v>1387</v>
      </c>
      <c r="Y1373" s="11">
        <v>32</v>
      </c>
      <c r="Z1373" s="11">
        <v>10</v>
      </c>
      <c r="AA1373" t="s">
        <v>302</v>
      </c>
      <c r="AB1373" s="21" t="s">
        <v>290</v>
      </c>
      <c r="AC1373" s="11">
        <v>32</v>
      </c>
      <c r="AD1373" s="13">
        <v>31.376000000000001</v>
      </c>
      <c r="AE1373" s="11">
        <v>0.312</v>
      </c>
      <c r="AF1373" t="s">
        <v>290</v>
      </c>
      <c r="AG1373" s="11">
        <v>10</v>
      </c>
      <c r="AH1373" s="21" t="s">
        <v>290</v>
      </c>
      <c r="AI1373" s="11" t="s">
        <v>302</v>
      </c>
      <c r="AJ1373" t="s">
        <v>290</v>
      </c>
      <c r="AK1373" s="159" t="s">
        <v>290</v>
      </c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51"/>
    </row>
    <row r="1374" spans="1:89" x14ac:dyDescent="0.35">
      <c r="A1374" s="158" t="s">
        <v>1388</v>
      </c>
      <c r="B1374" s="11">
        <v>32</v>
      </c>
      <c r="C1374" s="11">
        <v>20</v>
      </c>
      <c r="D1374" t="s">
        <v>302</v>
      </c>
      <c r="E1374" s="21" t="s">
        <v>290</v>
      </c>
      <c r="F1374" s="11">
        <v>32</v>
      </c>
      <c r="G1374" s="13">
        <v>31</v>
      </c>
      <c r="H1374" s="11">
        <v>0.5</v>
      </c>
      <c r="I1374" t="s">
        <v>290</v>
      </c>
      <c r="J1374" s="11">
        <v>20</v>
      </c>
      <c r="K1374" s="21" t="s">
        <v>290</v>
      </c>
      <c r="L1374" s="1" t="s">
        <v>302</v>
      </c>
      <c r="M1374" t="s">
        <v>290</v>
      </c>
      <c r="N1374" s="159" t="s">
        <v>290</v>
      </c>
      <c r="P1374" s="18" t="s">
        <v>290</v>
      </c>
      <c r="Q1374" s="18" t="s">
        <v>290</v>
      </c>
      <c r="S1374" t="s">
        <v>290</v>
      </c>
      <c r="T1374" t="s">
        <v>290</v>
      </c>
      <c r="V1374" t="s">
        <v>290</v>
      </c>
      <c r="X1374" s="158" t="s">
        <v>1388</v>
      </c>
      <c r="Y1374" s="11">
        <v>32</v>
      </c>
      <c r="Z1374" s="11">
        <v>20</v>
      </c>
      <c r="AA1374" t="s">
        <v>302</v>
      </c>
      <c r="AB1374" s="21" t="s">
        <v>290</v>
      </c>
      <c r="AC1374" s="11">
        <v>32</v>
      </c>
      <c r="AD1374" s="13">
        <v>31</v>
      </c>
      <c r="AE1374" s="11">
        <v>0.5</v>
      </c>
      <c r="AF1374" t="s">
        <v>290</v>
      </c>
      <c r="AG1374" s="11">
        <v>20</v>
      </c>
      <c r="AH1374" s="21" t="s">
        <v>290</v>
      </c>
      <c r="AI1374" s="1" t="s">
        <v>302</v>
      </c>
      <c r="AJ1374" t="s">
        <v>290</v>
      </c>
      <c r="AK1374" s="159" t="s">
        <v>290</v>
      </c>
      <c r="CC1374" s="4"/>
      <c r="CD1374" s="51"/>
      <c r="CE1374" s="51"/>
      <c r="CF1374" s="51"/>
      <c r="CG1374" s="51"/>
      <c r="CH1374" s="51"/>
      <c r="CI1374" s="51"/>
      <c r="CJ1374" s="51"/>
      <c r="CK1374" s="51"/>
    </row>
    <row r="1375" spans="1:89" x14ac:dyDescent="0.35">
      <c r="A1375" s="158" t="s">
        <v>1389</v>
      </c>
      <c r="B1375" s="11">
        <v>32</v>
      </c>
      <c r="C1375">
        <v>30</v>
      </c>
      <c r="D1375" t="s">
        <v>302</v>
      </c>
      <c r="E1375" s="21" t="s">
        <v>290</v>
      </c>
      <c r="F1375" s="11">
        <v>32</v>
      </c>
      <c r="G1375" s="13">
        <v>30.75</v>
      </c>
      <c r="H1375" s="11">
        <v>0.625</v>
      </c>
      <c r="I1375" t="s">
        <v>290</v>
      </c>
      <c r="J1375">
        <v>30</v>
      </c>
      <c r="K1375" s="21" t="s">
        <v>290</v>
      </c>
      <c r="L1375" s="1" t="s">
        <v>302</v>
      </c>
      <c r="M1375" t="s">
        <v>290</v>
      </c>
      <c r="N1375" s="159" t="s">
        <v>290</v>
      </c>
      <c r="P1375" s="18" t="s">
        <v>290</v>
      </c>
      <c r="Q1375" s="18" t="s">
        <v>290</v>
      </c>
      <c r="S1375" t="s">
        <v>290</v>
      </c>
      <c r="T1375" t="s">
        <v>290</v>
      </c>
      <c r="V1375" t="s">
        <v>290</v>
      </c>
      <c r="X1375" s="158" t="s">
        <v>1389</v>
      </c>
      <c r="Y1375" s="11">
        <v>32</v>
      </c>
      <c r="Z1375">
        <v>30</v>
      </c>
      <c r="AA1375" t="s">
        <v>302</v>
      </c>
      <c r="AB1375" s="21" t="s">
        <v>290</v>
      </c>
      <c r="AC1375" s="11">
        <v>32</v>
      </c>
      <c r="AD1375" s="13">
        <v>30.75</v>
      </c>
      <c r="AE1375" s="11">
        <v>0.625</v>
      </c>
      <c r="AF1375" t="s">
        <v>290</v>
      </c>
      <c r="AG1375">
        <v>30</v>
      </c>
      <c r="AH1375" s="21" t="s">
        <v>290</v>
      </c>
      <c r="AI1375" s="1" t="s">
        <v>302</v>
      </c>
      <c r="AJ1375" t="s">
        <v>290</v>
      </c>
      <c r="AK1375" s="159" t="s">
        <v>290</v>
      </c>
    </row>
    <row r="1376" spans="1:89" x14ac:dyDescent="0.35">
      <c r="A1376" s="158" t="s">
        <v>1390</v>
      </c>
      <c r="B1376" s="11">
        <v>32</v>
      </c>
      <c r="C1376">
        <v>40</v>
      </c>
      <c r="D1376" t="s">
        <v>302</v>
      </c>
      <c r="E1376" s="21" t="s">
        <v>290</v>
      </c>
      <c r="F1376" s="11">
        <v>32</v>
      </c>
      <c r="G1376" s="13">
        <v>30.623999999999999</v>
      </c>
      <c r="H1376" s="11">
        <v>0.68799999999999994</v>
      </c>
      <c r="I1376" t="s">
        <v>290</v>
      </c>
      <c r="J1376">
        <v>40</v>
      </c>
      <c r="K1376" s="21" t="s">
        <v>290</v>
      </c>
      <c r="L1376" s="1" t="s">
        <v>302</v>
      </c>
      <c r="M1376" t="s">
        <v>290</v>
      </c>
      <c r="N1376" s="159" t="s">
        <v>290</v>
      </c>
      <c r="P1376" s="18" t="s">
        <v>290</v>
      </c>
      <c r="Q1376" s="18" t="s">
        <v>290</v>
      </c>
      <c r="S1376" t="s">
        <v>290</v>
      </c>
      <c r="T1376" t="s">
        <v>290</v>
      </c>
      <c r="V1376" t="s">
        <v>290</v>
      </c>
      <c r="X1376" s="158" t="s">
        <v>1390</v>
      </c>
      <c r="Y1376" s="11">
        <v>32</v>
      </c>
      <c r="Z1376">
        <v>40</v>
      </c>
      <c r="AA1376" t="s">
        <v>302</v>
      </c>
      <c r="AB1376" s="21" t="s">
        <v>290</v>
      </c>
      <c r="AC1376" s="11">
        <v>32</v>
      </c>
      <c r="AD1376" s="13">
        <v>30.623999999999999</v>
      </c>
      <c r="AE1376" s="11">
        <v>0.68799999999999994</v>
      </c>
      <c r="AF1376" t="s">
        <v>290</v>
      </c>
      <c r="AG1376">
        <v>40</v>
      </c>
      <c r="AH1376" s="21" t="s">
        <v>290</v>
      </c>
      <c r="AI1376" s="1" t="s">
        <v>302</v>
      </c>
      <c r="AJ1376" t="s">
        <v>290</v>
      </c>
      <c r="AK1376" s="159" t="s">
        <v>290</v>
      </c>
    </row>
    <row r="1377" spans="1:89" x14ac:dyDescent="0.35">
      <c r="A1377" s="158" t="s">
        <v>6832</v>
      </c>
      <c r="B1377" s="11">
        <v>32</v>
      </c>
      <c r="C1377" t="s">
        <v>6422</v>
      </c>
      <c r="D1377" t="s">
        <v>302</v>
      </c>
      <c r="E1377" s="21" t="s">
        <v>290</v>
      </c>
      <c r="F1377" s="11">
        <v>32</v>
      </c>
      <c r="G1377" s="13">
        <v>31.25</v>
      </c>
      <c r="H1377" s="11">
        <v>0.375</v>
      </c>
      <c r="I1377" t="s">
        <v>6422</v>
      </c>
      <c r="J1377">
        <v>1</v>
      </c>
      <c r="K1377" s="21" t="s">
        <v>290</v>
      </c>
      <c r="L1377" s="1" t="s">
        <v>302</v>
      </c>
      <c r="M1377" t="s">
        <v>290</v>
      </c>
      <c r="N1377" s="159" t="s">
        <v>290</v>
      </c>
      <c r="P1377" s="18" t="s">
        <v>290</v>
      </c>
      <c r="Q1377" s="18" t="s">
        <v>290</v>
      </c>
      <c r="S1377" t="s">
        <v>290</v>
      </c>
      <c r="T1377" t="s">
        <v>290</v>
      </c>
      <c r="V1377" t="s">
        <v>290</v>
      </c>
      <c r="X1377" s="158" t="s">
        <v>6832</v>
      </c>
      <c r="Y1377" s="11">
        <v>32</v>
      </c>
      <c r="Z1377" t="s">
        <v>6422</v>
      </c>
      <c r="AA1377" t="s">
        <v>302</v>
      </c>
      <c r="AB1377" s="21" t="s">
        <v>290</v>
      </c>
      <c r="AC1377" s="11">
        <v>32</v>
      </c>
      <c r="AD1377" s="13">
        <v>31.25</v>
      </c>
      <c r="AE1377" s="11">
        <v>0.375</v>
      </c>
      <c r="AF1377" t="s">
        <v>6422</v>
      </c>
      <c r="AG1377">
        <v>1</v>
      </c>
      <c r="AH1377" s="21" t="s">
        <v>290</v>
      </c>
      <c r="AI1377" s="1" t="s">
        <v>302</v>
      </c>
      <c r="AJ1377" t="s">
        <v>290</v>
      </c>
      <c r="AK1377" s="159" t="s">
        <v>290</v>
      </c>
    </row>
    <row r="1378" spans="1:89" x14ac:dyDescent="0.35">
      <c r="A1378" s="160" t="s">
        <v>1391</v>
      </c>
      <c r="B1378" s="2">
        <v>32</v>
      </c>
      <c r="C1378" s="2" t="s">
        <v>272</v>
      </c>
      <c r="D1378" s="4" t="s">
        <v>302</v>
      </c>
      <c r="E1378" s="22" t="s">
        <v>290</v>
      </c>
      <c r="F1378" s="2">
        <v>32</v>
      </c>
      <c r="G1378" s="5">
        <v>31</v>
      </c>
      <c r="H1378" s="2">
        <v>0.5</v>
      </c>
      <c r="I1378" s="4" t="s">
        <v>272</v>
      </c>
      <c r="J1378" s="2">
        <v>2</v>
      </c>
      <c r="K1378" s="22" t="s">
        <v>290</v>
      </c>
      <c r="L1378" s="6" t="s">
        <v>302</v>
      </c>
      <c r="M1378" s="4" t="s">
        <v>290</v>
      </c>
      <c r="N1378" s="161" t="s">
        <v>290</v>
      </c>
      <c r="P1378" s="18" t="s">
        <v>290</v>
      </c>
      <c r="Q1378" s="18" t="s">
        <v>290</v>
      </c>
      <c r="S1378" t="s">
        <v>290</v>
      </c>
      <c r="T1378" t="s">
        <v>290</v>
      </c>
      <c r="V1378" t="s">
        <v>290</v>
      </c>
      <c r="X1378" s="160" t="s">
        <v>1391</v>
      </c>
      <c r="Y1378" s="2">
        <v>32</v>
      </c>
      <c r="Z1378" s="2" t="s">
        <v>272</v>
      </c>
      <c r="AA1378" s="4" t="s">
        <v>302</v>
      </c>
      <c r="AB1378" s="22" t="s">
        <v>290</v>
      </c>
      <c r="AC1378" s="2">
        <v>32</v>
      </c>
      <c r="AD1378" s="5">
        <v>31</v>
      </c>
      <c r="AE1378" s="2">
        <v>0.5</v>
      </c>
      <c r="AF1378" s="4" t="s">
        <v>272</v>
      </c>
      <c r="AG1378" s="2">
        <v>2</v>
      </c>
      <c r="AH1378" s="22" t="s">
        <v>290</v>
      </c>
      <c r="AI1378" s="6" t="s">
        <v>302</v>
      </c>
      <c r="AJ1378" s="4" t="s">
        <v>290</v>
      </c>
      <c r="AK1378" s="161" t="s">
        <v>290</v>
      </c>
    </row>
    <row r="1379" spans="1:89" x14ac:dyDescent="0.35">
      <c r="A1379" s="156" t="s">
        <v>1392</v>
      </c>
      <c r="B1379" s="11">
        <v>34</v>
      </c>
      <c r="C1379" s="11">
        <v>10</v>
      </c>
      <c r="D1379" t="s">
        <v>302</v>
      </c>
      <c r="E1379" s="21" t="s">
        <v>290</v>
      </c>
      <c r="F1379" s="11">
        <v>34</v>
      </c>
      <c r="G1379" s="13">
        <v>33.375999999999998</v>
      </c>
      <c r="H1379" s="11">
        <v>0.312</v>
      </c>
      <c r="I1379" t="s">
        <v>290</v>
      </c>
      <c r="J1379" s="11">
        <v>10</v>
      </c>
      <c r="K1379" s="21" t="s">
        <v>290</v>
      </c>
      <c r="L1379" s="11" t="s">
        <v>302</v>
      </c>
      <c r="M1379" t="s">
        <v>290</v>
      </c>
      <c r="N1379" s="159" t="s">
        <v>290</v>
      </c>
      <c r="P1379" s="18" t="s">
        <v>290</v>
      </c>
      <c r="Q1379" s="18" t="s">
        <v>290</v>
      </c>
      <c r="S1379" t="s">
        <v>290</v>
      </c>
      <c r="T1379" t="s">
        <v>290</v>
      </c>
      <c r="V1379" t="s">
        <v>290</v>
      </c>
      <c r="X1379" s="156" t="s">
        <v>1392</v>
      </c>
      <c r="Y1379" s="11">
        <v>34</v>
      </c>
      <c r="Z1379" s="11">
        <v>10</v>
      </c>
      <c r="AA1379" t="s">
        <v>302</v>
      </c>
      <c r="AB1379" s="21" t="s">
        <v>290</v>
      </c>
      <c r="AC1379" s="11">
        <v>34</v>
      </c>
      <c r="AD1379" s="13">
        <v>33.375999999999998</v>
      </c>
      <c r="AE1379" s="11">
        <v>0.312</v>
      </c>
      <c r="AF1379" t="s">
        <v>290</v>
      </c>
      <c r="AG1379" s="11">
        <v>10</v>
      </c>
      <c r="AH1379" s="21" t="s">
        <v>290</v>
      </c>
      <c r="AI1379" s="11" t="s">
        <v>302</v>
      </c>
      <c r="AJ1379" t="s">
        <v>290</v>
      </c>
      <c r="AK1379" s="159" t="s">
        <v>290</v>
      </c>
    </row>
    <row r="1380" spans="1:89" x14ac:dyDescent="0.35">
      <c r="A1380" s="158" t="s">
        <v>1393</v>
      </c>
      <c r="B1380" s="11">
        <v>34</v>
      </c>
      <c r="C1380" s="11">
        <v>20</v>
      </c>
      <c r="D1380" t="s">
        <v>302</v>
      </c>
      <c r="E1380" s="21" t="s">
        <v>290</v>
      </c>
      <c r="F1380" s="11">
        <v>34</v>
      </c>
      <c r="G1380" s="13">
        <v>33</v>
      </c>
      <c r="H1380" s="11">
        <v>0.5</v>
      </c>
      <c r="I1380" t="s">
        <v>290</v>
      </c>
      <c r="J1380" s="11">
        <v>20</v>
      </c>
      <c r="K1380" s="21" t="s">
        <v>290</v>
      </c>
      <c r="L1380" s="1" t="s">
        <v>302</v>
      </c>
      <c r="M1380" t="s">
        <v>290</v>
      </c>
      <c r="N1380" s="159" t="s">
        <v>290</v>
      </c>
      <c r="P1380" s="18" t="s">
        <v>290</v>
      </c>
      <c r="Q1380" s="18" t="s">
        <v>290</v>
      </c>
      <c r="S1380" t="s">
        <v>290</v>
      </c>
      <c r="T1380" t="s">
        <v>290</v>
      </c>
      <c r="V1380" t="s">
        <v>290</v>
      </c>
      <c r="X1380" s="158" t="s">
        <v>1393</v>
      </c>
      <c r="Y1380" s="11">
        <v>34</v>
      </c>
      <c r="Z1380" s="11">
        <v>20</v>
      </c>
      <c r="AA1380" t="s">
        <v>302</v>
      </c>
      <c r="AB1380" s="21" t="s">
        <v>290</v>
      </c>
      <c r="AC1380" s="11">
        <v>34</v>
      </c>
      <c r="AD1380" s="13">
        <v>33</v>
      </c>
      <c r="AE1380" s="11">
        <v>0.5</v>
      </c>
      <c r="AF1380" t="s">
        <v>290</v>
      </c>
      <c r="AG1380" s="11">
        <v>20</v>
      </c>
      <c r="AH1380" s="21" t="s">
        <v>290</v>
      </c>
      <c r="AI1380" s="1" t="s">
        <v>302</v>
      </c>
      <c r="AJ1380" t="s">
        <v>290</v>
      </c>
      <c r="AK1380" s="159" t="s">
        <v>290</v>
      </c>
    </row>
    <row r="1381" spans="1:89" x14ac:dyDescent="0.35">
      <c r="A1381" s="158" t="s">
        <v>1394</v>
      </c>
      <c r="B1381" s="11">
        <v>34</v>
      </c>
      <c r="C1381">
        <v>30</v>
      </c>
      <c r="D1381" t="s">
        <v>302</v>
      </c>
      <c r="E1381" s="21" t="s">
        <v>290</v>
      </c>
      <c r="F1381" s="11">
        <v>34</v>
      </c>
      <c r="G1381" s="13">
        <v>32.75</v>
      </c>
      <c r="H1381" s="11">
        <v>0.625</v>
      </c>
      <c r="I1381" t="s">
        <v>290</v>
      </c>
      <c r="J1381">
        <v>30</v>
      </c>
      <c r="K1381" s="21" t="s">
        <v>290</v>
      </c>
      <c r="L1381" s="1" t="s">
        <v>302</v>
      </c>
      <c r="M1381" t="s">
        <v>290</v>
      </c>
      <c r="N1381" s="159" t="s">
        <v>290</v>
      </c>
      <c r="P1381" s="18" t="s">
        <v>290</v>
      </c>
      <c r="Q1381" s="18" t="s">
        <v>290</v>
      </c>
      <c r="S1381" t="s">
        <v>290</v>
      </c>
      <c r="T1381" t="s">
        <v>290</v>
      </c>
      <c r="V1381" t="s">
        <v>290</v>
      </c>
      <c r="X1381" s="158" t="s">
        <v>1394</v>
      </c>
      <c r="Y1381" s="11">
        <v>34</v>
      </c>
      <c r="Z1381">
        <v>30</v>
      </c>
      <c r="AA1381" t="s">
        <v>302</v>
      </c>
      <c r="AB1381" s="21" t="s">
        <v>290</v>
      </c>
      <c r="AC1381" s="11">
        <v>34</v>
      </c>
      <c r="AD1381" s="13">
        <v>32.75</v>
      </c>
      <c r="AE1381" s="11">
        <v>0.625</v>
      </c>
      <c r="AF1381" t="s">
        <v>290</v>
      </c>
      <c r="AG1381">
        <v>30</v>
      </c>
      <c r="AH1381" s="21" t="s">
        <v>290</v>
      </c>
      <c r="AI1381" s="1" t="s">
        <v>302</v>
      </c>
      <c r="AJ1381" t="s">
        <v>290</v>
      </c>
      <c r="AK1381" s="159" t="s">
        <v>290</v>
      </c>
    </row>
    <row r="1382" spans="1:89" x14ac:dyDescent="0.35">
      <c r="A1382" s="158" t="s">
        <v>1395</v>
      </c>
      <c r="B1382" s="11">
        <v>34</v>
      </c>
      <c r="C1382">
        <v>40</v>
      </c>
      <c r="D1382" t="s">
        <v>302</v>
      </c>
      <c r="E1382" s="21" t="s">
        <v>290</v>
      </c>
      <c r="F1382" s="11">
        <v>34</v>
      </c>
      <c r="G1382" s="13">
        <v>32.624000000000002</v>
      </c>
      <c r="H1382" s="11">
        <v>0.68799999999999994</v>
      </c>
      <c r="I1382" t="s">
        <v>290</v>
      </c>
      <c r="J1382">
        <v>40</v>
      </c>
      <c r="K1382" s="21" t="s">
        <v>290</v>
      </c>
      <c r="L1382" s="1" t="s">
        <v>302</v>
      </c>
      <c r="M1382" t="s">
        <v>290</v>
      </c>
      <c r="N1382" s="159" t="s">
        <v>290</v>
      </c>
      <c r="P1382" s="18" t="s">
        <v>290</v>
      </c>
      <c r="Q1382" s="18" t="s">
        <v>290</v>
      </c>
      <c r="S1382" t="s">
        <v>290</v>
      </c>
      <c r="T1382" t="s">
        <v>290</v>
      </c>
      <c r="V1382" t="s">
        <v>290</v>
      </c>
      <c r="X1382" s="158" t="s">
        <v>1395</v>
      </c>
      <c r="Y1382" s="11">
        <v>34</v>
      </c>
      <c r="Z1382">
        <v>40</v>
      </c>
      <c r="AA1382" t="s">
        <v>302</v>
      </c>
      <c r="AB1382" s="21" t="s">
        <v>290</v>
      </c>
      <c r="AC1382" s="11">
        <v>34</v>
      </c>
      <c r="AD1382" s="13">
        <v>32.624000000000002</v>
      </c>
      <c r="AE1382" s="11">
        <v>0.68799999999999994</v>
      </c>
      <c r="AF1382" t="s">
        <v>290</v>
      </c>
      <c r="AG1382">
        <v>40</v>
      </c>
      <c r="AH1382" s="21" t="s">
        <v>290</v>
      </c>
      <c r="AI1382" s="1" t="s">
        <v>302</v>
      </c>
      <c r="AJ1382" t="s">
        <v>290</v>
      </c>
      <c r="AK1382" s="159" t="s">
        <v>290</v>
      </c>
    </row>
    <row r="1383" spans="1:89" x14ac:dyDescent="0.35">
      <c r="A1383" s="158" t="s">
        <v>6833</v>
      </c>
      <c r="B1383" s="11">
        <v>34</v>
      </c>
      <c r="C1383" t="s">
        <v>6422</v>
      </c>
      <c r="D1383" t="s">
        <v>302</v>
      </c>
      <c r="E1383" s="21" t="s">
        <v>290</v>
      </c>
      <c r="F1383" s="11">
        <v>34</v>
      </c>
      <c r="G1383" s="13">
        <v>33.25</v>
      </c>
      <c r="H1383" s="11">
        <v>0.375</v>
      </c>
      <c r="I1383" t="s">
        <v>6422</v>
      </c>
      <c r="J1383">
        <v>1</v>
      </c>
      <c r="K1383" s="21" t="s">
        <v>290</v>
      </c>
      <c r="L1383" s="1" t="s">
        <v>302</v>
      </c>
      <c r="M1383" t="s">
        <v>290</v>
      </c>
      <c r="N1383" s="159" t="s">
        <v>290</v>
      </c>
      <c r="P1383" s="18" t="s">
        <v>290</v>
      </c>
      <c r="Q1383" s="18" t="s">
        <v>290</v>
      </c>
      <c r="S1383" t="s">
        <v>290</v>
      </c>
      <c r="T1383" t="s">
        <v>290</v>
      </c>
      <c r="V1383" t="s">
        <v>290</v>
      </c>
      <c r="X1383" s="158" t="s">
        <v>6833</v>
      </c>
      <c r="Y1383" s="11">
        <v>34</v>
      </c>
      <c r="Z1383" t="s">
        <v>6422</v>
      </c>
      <c r="AA1383" t="s">
        <v>302</v>
      </c>
      <c r="AB1383" s="21" t="s">
        <v>290</v>
      </c>
      <c r="AC1383" s="11">
        <v>34</v>
      </c>
      <c r="AD1383" s="13">
        <v>33.25</v>
      </c>
      <c r="AE1383" s="11">
        <v>0.375</v>
      </c>
      <c r="AF1383" t="s">
        <v>6422</v>
      </c>
      <c r="AG1383">
        <v>1</v>
      </c>
      <c r="AH1383" s="21" t="s">
        <v>290</v>
      </c>
      <c r="AI1383" s="1" t="s">
        <v>302</v>
      </c>
      <c r="AJ1383" t="s">
        <v>290</v>
      </c>
      <c r="AK1383" s="159" t="s">
        <v>290</v>
      </c>
    </row>
    <row r="1384" spans="1:89" x14ac:dyDescent="0.35">
      <c r="A1384" s="160" t="s">
        <v>1396</v>
      </c>
      <c r="B1384" s="2">
        <v>34</v>
      </c>
      <c r="C1384" s="2" t="s">
        <v>272</v>
      </c>
      <c r="D1384" s="4" t="s">
        <v>302</v>
      </c>
      <c r="E1384" s="22" t="s">
        <v>290</v>
      </c>
      <c r="F1384" s="2">
        <v>34</v>
      </c>
      <c r="G1384" s="5">
        <v>33</v>
      </c>
      <c r="H1384" s="2">
        <v>0.5</v>
      </c>
      <c r="I1384" s="4" t="s">
        <v>272</v>
      </c>
      <c r="J1384" s="2">
        <v>2</v>
      </c>
      <c r="K1384" s="22" t="s">
        <v>290</v>
      </c>
      <c r="L1384" s="6" t="s">
        <v>302</v>
      </c>
      <c r="M1384" s="4" t="s">
        <v>290</v>
      </c>
      <c r="N1384" s="161" t="s">
        <v>290</v>
      </c>
      <c r="P1384" s="18" t="s">
        <v>290</v>
      </c>
      <c r="Q1384" s="18" t="s">
        <v>290</v>
      </c>
      <c r="S1384" t="s">
        <v>290</v>
      </c>
      <c r="T1384" t="s">
        <v>290</v>
      </c>
      <c r="V1384" t="s">
        <v>290</v>
      </c>
      <c r="X1384" s="160" t="s">
        <v>1396</v>
      </c>
      <c r="Y1384" s="2">
        <v>34</v>
      </c>
      <c r="Z1384" s="2" t="s">
        <v>272</v>
      </c>
      <c r="AA1384" s="4" t="s">
        <v>302</v>
      </c>
      <c r="AB1384" s="22" t="s">
        <v>290</v>
      </c>
      <c r="AC1384" s="2">
        <v>34</v>
      </c>
      <c r="AD1384" s="5">
        <v>33</v>
      </c>
      <c r="AE1384" s="2">
        <v>0.5</v>
      </c>
      <c r="AF1384" s="4" t="s">
        <v>272</v>
      </c>
      <c r="AG1384" s="2">
        <v>2</v>
      </c>
      <c r="AH1384" s="22" t="s">
        <v>290</v>
      </c>
      <c r="AI1384" s="6" t="s">
        <v>302</v>
      </c>
      <c r="AJ1384" s="4" t="s">
        <v>290</v>
      </c>
      <c r="AK1384" s="161" t="s">
        <v>290</v>
      </c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51"/>
    </row>
    <row r="1385" spans="1:89" x14ac:dyDescent="0.35">
      <c r="A1385" s="156" t="s">
        <v>1397</v>
      </c>
      <c r="B1385" s="11">
        <v>36</v>
      </c>
      <c r="C1385" s="11">
        <v>10</v>
      </c>
      <c r="D1385" t="s">
        <v>302</v>
      </c>
      <c r="E1385" s="21" t="s">
        <v>290</v>
      </c>
      <c r="F1385" s="11">
        <v>36</v>
      </c>
      <c r="G1385" s="13">
        <v>35.375999999999998</v>
      </c>
      <c r="H1385" s="11">
        <v>0.312</v>
      </c>
      <c r="I1385" t="s">
        <v>290</v>
      </c>
      <c r="J1385" s="11">
        <v>10</v>
      </c>
      <c r="K1385" s="21" t="s">
        <v>290</v>
      </c>
      <c r="L1385" s="11" t="s">
        <v>302</v>
      </c>
      <c r="M1385" t="s">
        <v>290</v>
      </c>
      <c r="N1385" s="159" t="s">
        <v>290</v>
      </c>
      <c r="P1385" s="18" t="s">
        <v>290</v>
      </c>
      <c r="Q1385" s="18" t="s">
        <v>290</v>
      </c>
      <c r="S1385" t="s">
        <v>290</v>
      </c>
      <c r="T1385" t="s">
        <v>290</v>
      </c>
      <c r="V1385" t="s">
        <v>290</v>
      </c>
      <c r="X1385" s="156" t="s">
        <v>1397</v>
      </c>
      <c r="Y1385" s="11">
        <v>36</v>
      </c>
      <c r="Z1385" s="11">
        <v>10</v>
      </c>
      <c r="AA1385" t="s">
        <v>302</v>
      </c>
      <c r="AB1385" s="21" t="s">
        <v>290</v>
      </c>
      <c r="AC1385" s="11">
        <v>36</v>
      </c>
      <c r="AD1385" s="13">
        <v>35.375999999999998</v>
      </c>
      <c r="AE1385" s="11">
        <v>0.312</v>
      </c>
      <c r="AF1385" t="s">
        <v>290</v>
      </c>
      <c r="AG1385" s="11">
        <v>10</v>
      </c>
      <c r="AH1385" s="21" t="s">
        <v>290</v>
      </c>
      <c r="AI1385" s="11" t="s">
        <v>302</v>
      </c>
      <c r="AJ1385" t="s">
        <v>290</v>
      </c>
      <c r="AK1385" s="159" t="s">
        <v>290</v>
      </c>
      <c r="CC1385" s="4"/>
      <c r="CD1385" s="51"/>
      <c r="CE1385" s="51"/>
      <c r="CF1385" s="51"/>
      <c r="CG1385" s="51"/>
      <c r="CH1385" s="51"/>
      <c r="CI1385" s="51"/>
      <c r="CJ1385" s="51"/>
      <c r="CK1385" s="51"/>
    </row>
    <row r="1386" spans="1:89" x14ac:dyDescent="0.35">
      <c r="A1386" s="158" t="s">
        <v>1398</v>
      </c>
      <c r="B1386" s="11">
        <v>36</v>
      </c>
      <c r="C1386" s="11">
        <v>20</v>
      </c>
      <c r="D1386" t="s">
        <v>302</v>
      </c>
      <c r="E1386" s="21" t="s">
        <v>290</v>
      </c>
      <c r="F1386" s="11">
        <v>36</v>
      </c>
      <c r="G1386" s="13">
        <v>35</v>
      </c>
      <c r="H1386" s="11">
        <v>0.5</v>
      </c>
      <c r="I1386" t="s">
        <v>290</v>
      </c>
      <c r="J1386" s="11">
        <v>20</v>
      </c>
      <c r="K1386" s="21" t="s">
        <v>290</v>
      </c>
      <c r="L1386" s="1" t="s">
        <v>302</v>
      </c>
      <c r="M1386" t="s">
        <v>290</v>
      </c>
      <c r="N1386" s="159" t="s">
        <v>290</v>
      </c>
      <c r="P1386" s="18" t="s">
        <v>290</v>
      </c>
      <c r="Q1386" s="18" t="s">
        <v>290</v>
      </c>
      <c r="S1386" t="s">
        <v>290</v>
      </c>
      <c r="T1386" t="s">
        <v>290</v>
      </c>
      <c r="V1386" t="s">
        <v>290</v>
      </c>
      <c r="X1386" s="158" t="s">
        <v>1398</v>
      </c>
      <c r="Y1386" s="11">
        <v>36</v>
      </c>
      <c r="Z1386" s="11">
        <v>20</v>
      </c>
      <c r="AA1386" t="s">
        <v>302</v>
      </c>
      <c r="AB1386" s="21" t="s">
        <v>290</v>
      </c>
      <c r="AC1386" s="11">
        <v>36</v>
      </c>
      <c r="AD1386" s="13">
        <v>35</v>
      </c>
      <c r="AE1386" s="11">
        <v>0.5</v>
      </c>
      <c r="AF1386" t="s">
        <v>290</v>
      </c>
      <c r="AG1386" s="11">
        <v>20</v>
      </c>
      <c r="AH1386" s="21" t="s">
        <v>290</v>
      </c>
      <c r="AI1386" s="1" t="s">
        <v>302</v>
      </c>
      <c r="AJ1386" t="s">
        <v>290</v>
      </c>
      <c r="AK1386" s="159" t="s">
        <v>290</v>
      </c>
    </row>
    <row r="1387" spans="1:89" x14ac:dyDescent="0.35">
      <c r="A1387" s="158" t="s">
        <v>1399</v>
      </c>
      <c r="B1387" s="11">
        <v>36</v>
      </c>
      <c r="C1387">
        <v>30</v>
      </c>
      <c r="D1387" t="s">
        <v>302</v>
      </c>
      <c r="E1387" s="21" t="s">
        <v>290</v>
      </c>
      <c r="F1387" s="11">
        <v>36</v>
      </c>
      <c r="G1387" s="13">
        <v>34.75</v>
      </c>
      <c r="H1387" s="11">
        <v>0.625</v>
      </c>
      <c r="I1387" t="s">
        <v>290</v>
      </c>
      <c r="J1387">
        <v>30</v>
      </c>
      <c r="K1387" s="21" t="s">
        <v>290</v>
      </c>
      <c r="L1387" s="1" t="s">
        <v>302</v>
      </c>
      <c r="M1387" t="s">
        <v>290</v>
      </c>
      <c r="N1387" s="159" t="s">
        <v>290</v>
      </c>
      <c r="P1387" s="18" t="s">
        <v>290</v>
      </c>
      <c r="Q1387" s="18" t="s">
        <v>290</v>
      </c>
      <c r="S1387" t="s">
        <v>290</v>
      </c>
      <c r="T1387" t="s">
        <v>290</v>
      </c>
      <c r="V1387" t="s">
        <v>290</v>
      </c>
      <c r="X1387" s="158" t="s">
        <v>1399</v>
      </c>
      <c r="Y1387" s="11">
        <v>36</v>
      </c>
      <c r="Z1387">
        <v>30</v>
      </c>
      <c r="AA1387" t="s">
        <v>302</v>
      </c>
      <c r="AB1387" s="21" t="s">
        <v>290</v>
      </c>
      <c r="AC1387" s="11">
        <v>36</v>
      </c>
      <c r="AD1387" s="13">
        <v>34.75</v>
      </c>
      <c r="AE1387" s="11">
        <v>0.625</v>
      </c>
      <c r="AF1387" t="s">
        <v>290</v>
      </c>
      <c r="AG1387">
        <v>30</v>
      </c>
      <c r="AH1387" s="21" t="s">
        <v>290</v>
      </c>
      <c r="AI1387" s="1" t="s">
        <v>302</v>
      </c>
      <c r="AJ1387" t="s">
        <v>290</v>
      </c>
      <c r="AK1387" s="159" t="s">
        <v>290</v>
      </c>
    </row>
    <row r="1388" spans="1:89" x14ac:dyDescent="0.35">
      <c r="A1388" s="158" t="s">
        <v>1400</v>
      </c>
      <c r="B1388" s="11">
        <v>36</v>
      </c>
      <c r="C1388">
        <v>40</v>
      </c>
      <c r="D1388" t="s">
        <v>302</v>
      </c>
      <c r="E1388" s="21" t="s">
        <v>290</v>
      </c>
      <c r="F1388" s="11">
        <v>36</v>
      </c>
      <c r="G1388" s="13">
        <v>34.5</v>
      </c>
      <c r="H1388" s="11">
        <v>0.75</v>
      </c>
      <c r="I1388" t="s">
        <v>290</v>
      </c>
      <c r="J1388">
        <v>40</v>
      </c>
      <c r="K1388" s="21" t="s">
        <v>290</v>
      </c>
      <c r="L1388" s="1" t="s">
        <v>302</v>
      </c>
      <c r="M1388" t="s">
        <v>290</v>
      </c>
      <c r="N1388" s="159" t="s">
        <v>290</v>
      </c>
      <c r="P1388" s="18" t="s">
        <v>290</v>
      </c>
      <c r="Q1388" s="18" t="s">
        <v>290</v>
      </c>
      <c r="S1388" t="s">
        <v>290</v>
      </c>
      <c r="T1388" t="s">
        <v>290</v>
      </c>
      <c r="V1388" t="s">
        <v>290</v>
      </c>
      <c r="X1388" s="158" t="s">
        <v>1400</v>
      </c>
      <c r="Y1388" s="11">
        <v>36</v>
      </c>
      <c r="Z1388">
        <v>40</v>
      </c>
      <c r="AA1388" t="s">
        <v>302</v>
      </c>
      <c r="AB1388" s="21" t="s">
        <v>290</v>
      </c>
      <c r="AC1388" s="11">
        <v>36</v>
      </c>
      <c r="AD1388" s="13">
        <v>34.5</v>
      </c>
      <c r="AE1388" s="11">
        <v>0.75</v>
      </c>
      <c r="AF1388" t="s">
        <v>290</v>
      </c>
      <c r="AG1388">
        <v>40</v>
      </c>
      <c r="AH1388" s="21" t="s">
        <v>290</v>
      </c>
      <c r="AI1388" s="1" t="s">
        <v>302</v>
      </c>
      <c r="AJ1388" t="s">
        <v>290</v>
      </c>
      <c r="AK1388" s="159" t="s">
        <v>290</v>
      </c>
    </row>
    <row r="1389" spans="1:89" x14ac:dyDescent="0.35">
      <c r="A1389" s="158" t="s">
        <v>6834</v>
      </c>
      <c r="B1389" s="11">
        <v>36</v>
      </c>
      <c r="C1389" t="s">
        <v>6422</v>
      </c>
      <c r="D1389" t="s">
        <v>302</v>
      </c>
      <c r="E1389" s="21" t="s">
        <v>290</v>
      </c>
      <c r="F1389" s="11">
        <v>36</v>
      </c>
      <c r="G1389" s="13">
        <v>35.25</v>
      </c>
      <c r="H1389" s="11">
        <v>0.375</v>
      </c>
      <c r="I1389" t="s">
        <v>6422</v>
      </c>
      <c r="J1389">
        <v>1</v>
      </c>
      <c r="K1389" s="21" t="s">
        <v>290</v>
      </c>
      <c r="L1389" s="1" t="s">
        <v>302</v>
      </c>
      <c r="M1389" t="s">
        <v>290</v>
      </c>
      <c r="N1389" s="159" t="s">
        <v>290</v>
      </c>
      <c r="P1389" s="18" t="s">
        <v>290</v>
      </c>
      <c r="Q1389" s="18" t="s">
        <v>290</v>
      </c>
      <c r="S1389" t="s">
        <v>290</v>
      </c>
      <c r="T1389" t="s">
        <v>290</v>
      </c>
      <c r="V1389" t="s">
        <v>290</v>
      </c>
      <c r="X1389" s="158" t="s">
        <v>6834</v>
      </c>
      <c r="Y1389" s="11">
        <v>36</v>
      </c>
      <c r="Z1389" t="s">
        <v>6422</v>
      </c>
      <c r="AA1389" t="s">
        <v>302</v>
      </c>
      <c r="AB1389" s="21" t="s">
        <v>290</v>
      </c>
      <c r="AC1389" s="11">
        <v>36</v>
      </c>
      <c r="AD1389" s="13">
        <v>35.25</v>
      </c>
      <c r="AE1389" s="11">
        <v>0.375</v>
      </c>
      <c r="AF1389" t="s">
        <v>6422</v>
      </c>
      <c r="AG1389">
        <v>1</v>
      </c>
      <c r="AH1389" s="21" t="s">
        <v>290</v>
      </c>
      <c r="AI1389" s="1" t="s">
        <v>302</v>
      </c>
      <c r="AJ1389" t="s">
        <v>290</v>
      </c>
      <c r="AK1389" s="159" t="s">
        <v>290</v>
      </c>
    </row>
    <row r="1390" spans="1:89" x14ac:dyDescent="0.35">
      <c r="A1390" s="160" t="s">
        <v>1401</v>
      </c>
      <c r="B1390" s="2">
        <v>36</v>
      </c>
      <c r="C1390" s="2" t="s">
        <v>272</v>
      </c>
      <c r="D1390" s="4" t="s">
        <v>302</v>
      </c>
      <c r="E1390" s="22" t="s">
        <v>290</v>
      </c>
      <c r="F1390" s="2">
        <v>36</v>
      </c>
      <c r="G1390" s="5">
        <v>35</v>
      </c>
      <c r="H1390" s="2">
        <v>0.5</v>
      </c>
      <c r="I1390" s="4" t="s">
        <v>272</v>
      </c>
      <c r="J1390" s="2">
        <v>2</v>
      </c>
      <c r="K1390" s="22" t="s">
        <v>290</v>
      </c>
      <c r="L1390" s="6" t="s">
        <v>302</v>
      </c>
      <c r="M1390" s="4" t="s">
        <v>290</v>
      </c>
      <c r="N1390" s="161" t="s">
        <v>290</v>
      </c>
      <c r="P1390" s="18" t="s">
        <v>290</v>
      </c>
      <c r="Q1390" s="18" t="s">
        <v>290</v>
      </c>
      <c r="S1390" t="s">
        <v>290</v>
      </c>
      <c r="T1390" t="s">
        <v>290</v>
      </c>
      <c r="V1390" t="s">
        <v>290</v>
      </c>
      <c r="X1390" s="160" t="s">
        <v>1401</v>
      </c>
      <c r="Y1390" s="2">
        <v>36</v>
      </c>
      <c r="Z1390" s="2" t="s">
        <v>272</v>
      </c>
      <c r="AA1390" s="4" t="s">
        <v>302</v>
      </c>
      <c r="AB1390" s="22" t="s">
        <v>290</v>
      </c>
      <c r="AC1390" s="2">
        <v>36</v>
      </c>
      <c r="AD1390" s="5">
        <v>35</v>
      </c>
      <c r="AE1390" s="2">
        <v>0.5</v>
      </c>
      <c r="AF1390" s="4" t="s">
        <v>272</v>
      </c>
      <c r="AG1390" s="2">
        <v>2</v>
      </c>
      <c r="AH1390" s="22" t="s">
        <v>290</v>
      </c>
      <c r="AI1390" s="6" t="s">
        <v>302</v>
      </c>
      <c r="AJ1390" s="4" t="s">
        <v>290</v>
      </c>
      <c r="AK1390" s="161" t="s">
        <v>290</v>
      </c>
    </row>
    <row r="1391" spans="1:89" x14ac:dyDescent="0.35">
      <c r="A1391" s="158" t="s">
        <v>1402</v>
      </c>
      <c r="B1391" s="11">
        <v>42</v>
      </c>
      <c r="C1391">
        <v>30</v>
      </c>
      <c r="D1391" t="s">
        <v>302</v>
      </c>
      <c r="E1391" s="21" t="s">
        <v>290</v>
      </c>
      <c r="F1391" s="11">
        <v>42</v>
      </c>
      <c r="G1391" s="13">
        <v>41.25</v>
      </c>
      <c r="H1391" s="11">
        <v>0.375</v>
      </c>
      <c r="I1391" t="s">
        <v>290</v>
      </c>
      <c r="J1391">
        <v>30</v>
      </c>
      <c r="K1391" s="21" t="s">
        <v>290</v>
      </c>
      <c r="L1391" s="1" t="s">
        <v>302</v>
      </c>
      <c r="M1391" t="s">
        <v>290</v>
      </c>
      <c r="N1391" s="159" t="s">
        <v>290</v>
      </c>
      <c r="P1391" s="18" t="s">
        <v>290</v>
      </c>
      <c r="Q1391" s="18" t="s">
        <v>290</v>
      </c>
      <c r="S1391" t="s">
        <v>290</v>
      </c>
      <c r="T1391" t="s">
        <v>290</v>
      </c>
      <c r="V1391" t="s">
        <v>290</v>
      </c>
      <c r="X1391" s="158" t="s">
        <v>1402</v>
      </c>
      <c r="Y1391" s="11">
        <v>42</v>
      </c>
      <c r="Z1391">
        <v>30</v>
      </c>
      <c r="AA1391" t="s">
        <v>302</v>
      </c>
      <c r="AB1391" s="21" t="s">
        <v>290</v>
      </c>
      <c r="AC1391" s="11">
        <v>42</v>
      </c>
      <c r="AD1391" s="13">
        <v>41.25</v>
      </c>
      <c r="AE1391" s="11">
        <v>0.375</v>
      </c>
      <c r="AF1391" t="s">
        <v>290</v>
      </c>
      <c r="AG1391">
        <v>30</v>
      </c>
      <c r="AH1391" s="21" t="s">
        <v>290</v>
      </c>
      <c r="AI1391" s="1" t="s">
        <v>302</v>
      </c>
      <c r="AJ1391" t="s">
        <v>290</v>
      </c>
      <c r="AK1391" s="159" t="s">
        <v>290</v>
      </c>
    </row>
    <row r="1392" spans="1:89" x14ac:dyDescent="0.35">
      <c r="A1392" s="158" t="s">
        <v>1403</v>
      </c>
      <c r="B1392" s="11">
        <v>42</v>
      </c>
      <c r="C1392">
        <v>60</v>
      </c>
      <c r="D1392" t="s">
        <v>302</v>
      </c>
      <c r="E1392" s="21" t="s">
        <v>290</v>
      </c>
      <c r="F1392" s="11">
        <v>42</v>
      </c>
      <c r="G1392" s="13">
        <v>41</v>
      </c>
      <c r="H1392" s="11">
        <v>0.5</v>
      </c>
      <c r="I1392" t="s">
        <v>290</v>
      </c>
      <c r="J1392">
        <v>60</v>
      </c>
      <c r="K1392" s="21" t="s">
        <v>290</v>
      </c>
      <c r="L1392" s="1" t="s">
        <v>302</v>
      </c>
      <c r="M1392" t="s">
        <v>290</v>
      </c>
      <c r="N1392" s="159" t="s">
        <v>290</v>
      </c>
      <c r="P1392" s="18" t="s">
        <v>290</v>
      </c>
      <c r="Q1392" s="18" t="s">
        <v>290</v>
      </c>
      <c r="S1392" t="s">
        <v>290</v>
      </c>
      <c r="T1392" t="s">
        <v>290</v>
      </c>
      <c r="V1392" t="s">
        <v>290</v>
      </c>
      <c r="X1392" s="158" t="s">
        <v>1403</v>
      </c>
      <c r="Y1392" s="11">
        <v>42</v>
      </c>
      <c r="Z1392">
        <v>60</v>
      </c>
      <c r="AA1392" t="s">
        <v>302</v>
      </c>
      <c r="AB1392" s="21" t="s">
        <v>290</v>
      </c>
      <c r="AC1392" s="11">
        <v>42</v>
      </c>
      <c r="AD1392" s="13">
        <v>41</v>
      </c>
      <c r="AE1392" s="11">
        <v>0.5</v>
      </c>
      <c r="AF1392" t="s">
        <v>290</v>
      </c>
      <c r="AG1392">
        <v>60</v>
      </c>
      <c r="AH1392" s="21" t="s">
        <v>290</v>
      </c>
      <c r="AI1392" s="1" t="s">
        <v>302</v>
      </c>
      <c r="AJ1392" t="s">
        <v>290</v>
      </c>
      <c r="AK1392" s="159" t="s">
        <v>290</v>
      </c>
    </row>
    <row r="1393" spans="1:89" x14ac:dyDescent="0.35">
      <c r="A1393" s="158" t="s">
        <v>6835</v>
      </c>
      <c r="B1393" s="11">
        <v>42</v>
      </c>
      <c r="C1393" t="s">
        <v>6422</v>
      </c>
      <c r="D1393" t="s">
        <v>302</v>
      </c>
      <c r="E1393" s="21" t="s">
        <v>290</v>
      </c>
      <c r="F1393" s="11">
        <v>42</v>
      </c>
      <c r="G1393" s="13">
        <v>41.25</v>
      </c>
      <c r="H1393" s="11">
        <v>0.375</v>
      </c>
      <c r="I1393" t="s">
        <v>6422</v>
      </c>
      <c r="J1393">
        <v>1</v>
      </c>
      <c r="K1393" s="21" t="s">
        <v>290</v>
      </c>
      <c r="L1393" s="1" t="s">
        <v>302</v>
      </c>
      <c r="M1393" t="s">
        <v>290</v>
      </c>
      <c r="N1393" s="159" t="s">
        <v>290</v>
      </c>
      <c r="P1393" s="18" t="s">
        <v>290</v>
      </c>
      <c r="Q1393" s="18" t="s">
        <v>290</v>
      </c>
      <c r="S1393" t="s">
        <v>290</v>
      </c>
      <c r="T1393" t="s">
        <v>290</v>
      </c>
      <c r="V1393" t="s">
        <v>290</v>
      </c>
      <c r="X1393" s="158" t="s">
        <v>6835</v>
      </c>
      <c r="Y1393" s="11">
        <v>42</v>
      </c>
      <c r="Z1393" t="s">
        <v>6422</v>
      </c>
      <c r="AA1393" t="s">
        <v>302</v>
      </c>
      <c r="AB1393" s="21" t="s">
        <v>290</v>
      </c>
      <c r="AC1393" s="11">
        <v>42</v>
      </c>
      <c r="AD1393" s="13">
        <v>41.25</v>
      </c>
      <c r="AE1393" s="11">
        <v>0.375</v>
      </c>
      <c r="AF1393" t="s">
        <v>6422</v>
      </c>
      <c r="AG1393">
        <v>1</v>
      </c>
      <c r="AH1393" s="21" t="s">
        <v>290</v>
      </c>
      <c r="AI1393" s="1" t="s">
        <v>302</v>
      </c>
      <c r="AJ1393" t="s">
        <v>290</v>
      </c>
      <c r="AK1393" s="159" t="s">
        <v>290</v>
      </c>
    </row>
    <row r="1394" spans="1:89" x14ac:dyDescent="0.35">
      <c r="A1394" s="160" t="s">
        <v>1404</v>
      </c>
      <c r="B1394" s="2">
        <v>42</v>
      </c>
      <c r="C1394" s="2" t="s">
        <v>272</v>
      </c>
      <c r="D1394" s="4" t="s">
        <v>302</v>
      </c>
      <c r="E1394" s="22" t="s">
        <v>290</v>
      </c>
      <c r="F1394" s="2">
        <v>42</v>
      </c>
      <c r="G1394" s="5">
        <v>41</v>
      </c>
      <c r="H1394" s="2">
        <v>0.5</v>
      </c>
      <c r="I1394" s="4" t="s">
        <v>272</v>
      </c>
      <c r="J1394" s="2">
        <v>2</v>
      </c>
      <c r="K1394" s="22" t="s">
        <v>290</v>
      </c>
      <c r="L1394" s="6" t="s">
        <v>302</v>
      </c>
      <c r="M1394" s="4" t="s">
        <v>290</v>
      </c>
      <c r="N1394" s="161" t="s">
        <v>290</v>
      </c>
      <c r="P1394" s="18" t="s">
        <v>290</v>
      </c>
      <c r="Q1394" s="18" t="s">
        <v>290</v>
      </c>
      <c r="S1394" t="s">
        <v>290</v>
      </c>
      <c r="T1394" t="s">
        <v>290</v>
      </c>
      <c r="V1394" t="s">
        <v>290</v>
      </c>
      <c r="X1394" s="160" t="s">
        <v>1404</v>
      </c>
      <c r="Y1394" s="2">
        <v>42</v>
      </c>
      <c r="Z1394" s="2" t="s">
        <v>272</v>
      </c>
      <c r="AA1394" s="4" t="s">
        <v>302</v>
      </c>
      <c r="AB1394" s="22" t="s">
        <v>290</v>
      </c>
      <c r="AC1394" s="2">
        <v>42</v>
      </c>
      <c r="AD1394" s="5">
        <v>41</v>
      </c>
      <c r="AE1394" s="2">
        <v>0.5</v>
      </c>
      <c r="AF1394" s="4" t="s">
        <v>272</v>
      </c>
      <c r="AG1394" s="2">
        <v>2</v>
      </c>
      <c r="AH1394" s="22" t="s">
        <v>290</v>
      </c>
      <c r="AI1394" s="6" t="s">
        <v>302</v>
      </c>
      <c r="AJ1394" s="4" t="s">
        <v>290</v>
      </c>
      <c r="AK1394" s="161" t="s">
        <v>290</v>
      </c>
    </row>
    <row r="1395" spans="1:89" x14ac:dyDescent="0.35">
      <c r="A1395" s="158" t="s">
        <v>1405</v>
      </c>
      <c r="B1395" s="11">
        <v>48.000000000000007</v>
      </c>
      <c r="C1395">
        <v>30</v>
      </c>
      <c r="D1395" t="s">
        <v>302</v>
      </c>
      <c r="E1395" s="21" t="s">
        <v>290</v>
      </c>
      <c r="F1395" s="11">
        <v>48.000000000000007</v>
      </c>
      <c r="G1395" s="13">
        <v>47.250000000000007</v>
      </c>
      <c r="H1395" s="11">
        <v>0.375</v>
      </c>
      <c r="I1395" t="s">
        <v>290</v>
      </c>
      <c r="J1395">
        <v>30</v>
      </c>
      <c r="K1395" s="21" t="s">
        <v>290</v>
      </c>
      <c r="L1395" s="1" t="s">
        <v>302</v>
      </c>
      <c r="M1395" t="s">
        <v>290</v>
      </c>
      <c r="N1395" s="159" t="s">
        <v>290</v>
      </c>
      <c r="P1395" s="18" t="s">
        <v>290</v>
      </c>
      <c r="Q1395" s="18" t="s">
        <v>290</v>
      </c>
      <c r="S1395" t="s">
        <v>290</v>
      </c>
      <c r="T1395" t="s">
        <v>290</v>
      </c>
      <c r="V1395" t="s">
        <v>290</v>
      </c>
      <c r="X1395" s="158" t="s">
        <v>1405</v>
      </c>
      <c r="Y1395" s="11">
        <v>48.000000000000007</v>
      </c>
      <c r="Z1395">
        <v>30</v>
      </c>
      <c r="AA1395" t="s">
        <v>302</v>
      </c>
      <c r="AB1395" s="21" t="s">
        <v>290</v>
      </c>
      <c r="AC1395" s="11">
        <v>48.000000000000007</v>
      </c>
      <c r="AD1395" s="13">
        <v>47.250000000000007</v>
      </c>
      <c r="AE1395" s="11">
        <v>0.375</v>
      </c>
      <c r="AF1395" t="s">
        <v>290</v>
      </c>
      <c r="AG1395">
        <v>30</v>
      </c>
      <c r="AH1395" s="21" t="s">
        <v>290</v>
      </c>
      <c r="AI1395" s="1" t="s">
        <v>302</v>
      </c>
      <c r="AJ1395" t="s">
        <v>290</v>
      </c>
      <c r="AK1395" s="159" t="s">
        <v>290</v>
      </c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51"/>
    </row>
    <row r="1396" spans="1:89" x14ac:dyDescent="0.35">
      <c r="A1396" s="158" t="s">
        <v>1406</v>
      </c>
      <c r="B1396" s="11">
        <v>48.000000000000007</v>
      </c>
      <c r="C1396">
        <v>60</v>
      </c>
      <c r="D1396" t="s">
        <v>302</v>
      </c>
      <c r="E1396" s="21" t="s">
        <v>290</v>
      </c>
      <c r="F1396" s="11">
        <v>48.000000000000007</v>
      </c>
      <c r="G1396" s="13">
        <v>47.000000000000007</v>
      </c>
      <c r="H1396" s="11">
        <v>0.5</v>
      </c>
      <c r="I1396" t="s">
        <v>290</v>
      </c>
      <c r="J1396">
        <v>60</v>
      </c>
      <c r="K1396" s="21" t="s">
        <v>290</v>
      </c>
      <c r="L1396" s="1" t="s">
        <v>302</v>
      </c>
      <c r="M1396" t="s">
        <v>290</v>
      </c>
      <c r="N1396" s="159" t="s">
        <v>290</v>
      </c>
      <c r="P1396" s="18" t="s">
        <v>290</v>
      </c>
      <c r="Q1396" s="18" t="s">
        <v>290</v>
      </c>
      <c r="S1396" t="s">
        <v>290</v>
      </c>
      <c r="T1396" t="s">
        <v>290</v>
      </c>
      <c r="V1396" t="s">
        <v>290</v>
      </c>
      <c r="X1396" s="158" t="s">
        <v>1406</v>
      </c>
      <c r="Y1396" s="11">
        <v>48.000000000000007</v>
      </c>
      <c r="Z1396">
        <v>60</v>
      </c>
      <c r="AA1396" t="s">
        <v>302</v>
      </c>
      <c r="AB1396" s="21" t="s">
        <v>290</v>
      </c>
      <c r="AC1396" s="11">
        <v>48.000000000000007</v>
      </c>
      <c r="AD1396" s="13">
        <v>47.000000000000007</v>
      </c>
      <c r="AE1396" s="11">
        <v>0.5</v>
      </c>
      <c r="AF1396" t="s">
        <v>290</v>
      </c>
      <c r="AG1396">
        <v>60</v>
      </c>
      <c r="AH1396" s="21" t="s">
        <v>290</v>
      </c>
      <c r="AI1396" s="1" t="s">
        <v>302</v>
      </c>
      <c r="AJ1396" t="s">
        <v>290</v>
      </c>
      <c r="AK1396" s="159" t="s">
        <v>290</v>
      </c>
      <c r="CC1396" s="4"/>
      <c r="CD1396" s="51"/>
      <c r="CE1396" s="51"/>
      <c r="CF1396" s="51"/>
      <c r="CG1396" s="51"/>
      <c r="CH1396" s="51"/>
      <c r="CI1396" s="51"/>
      <c r="CJ1396" s="51"/>
      <c r="CK1396" s="51"/>
    </row>
    <row r="1397" spans="1:89" x14ac:dyDescent="0.35">
      <c r="A1397" s="158" t="s">
        <v>6836</v>
      </c>
      <c r="B1397" s="11">
        <v>48</v>
      </c>
      <c r="C1397" t="s">
        <v>6422</v>
      </c>
      <c r="D1397" t="s">
        <v>302</v>
      </c>
      <c r="E1397" s="21" t="s">
        <v>290</v>
      </c>
      <c r="F1397" s="11">
        <v>48</v>
      </c>
      <c r="G1397" s="13">
        <v>47.25</v>
      </c>
      <c r="H1397" s="11">
        <v>0.375</v>
      </c>
      <c r="I1397" t="s">
        <v>6422</v>
      </c>
      <c r="J1397">
        <v>1</v>
      </c>
      <c r="K1397" s="21" t="s">
        <v>290</v>
      </c>
      <c r="L1397" s="1" t="s">
        <v>302</v>
      </c>
      <c r="M1397" t="s">
        <v>290</v>
      </c>
      <c r="N1397" s="159" t="s">
        <v>290</v>
      </c>
      <c r="P1397" s="18" t="s">
        <v>290</v>
      </c>
      <c r="Q1397" s="18" t="s">
        <v>290</v>
      </c>
      <c r="S1397" t="s">
        <v>290</v>
      </c>
      <c r="T1397" t="s">
        <v>290</v>
      </c>
      <c r="V1397" t="s">
        <v>290</v>
      </c>
      <c r="X1397" s="158" t="s">
        <v>6836</v>
      </c>
      <c r="Y1397" s="11">
        <v>48</v>
      </c>
      <c r="Z1397" t="s">
        <v>6422</v>
      </c>
      <c r="AA1397" t="s">
        <v>302</v>
      </c>
      <c r="AB1397" s="21" t="s">
        <v>290</v>
      </c>
      <c r="AC1397" s="11">
        <v>48</v>
      </c>
      <c r="AD1397" s="13">
        <v>47.25</v>
      </c>
      <c r="AE1397" s="11">
        <v>0.375</v>
      </c>
      <c r="AF1397" t="s">
        <v>6422</v>
      </c>
      <c r="AG1397">
        <v>1</v>
      </c>
      <c r="AH1397" s="21" t="s">
        <v>290</v>
      </c>
      <c r="AI1397" s="1" t="s">
        <v>302</v>
      </c>
      <c r="AJ1397" t="s">
        <v>290</v>
      </c>
      <c r="AK1397" s="159" t="s">
        <v>290</v>
      </c>
    </row>
    <row r="1398" spans="1:89" x14ac:dyDescent="0.35">
      <c r="A1398" s="160" t="s">
        <v>1407</v>
      </c>
      <c r="B1398" s="2">
        <v>48.000000000000007</v>
      </c>
      <c r="C1398" s="2" t="s">
        <v>272</v>
      </c>
      <c r="D1398" s="4" t="s">
        <v>302</v>
      </c>
      <c r="E1398" s="22" t="s">
        <v>290</v>
      </c>
      <c r="F1398" s="2">
        <v>48.000000000000007</v>
      </c>
      <c r="G1398" s="5">
        <v>47.000000000000007</v>
      </c>
      <c r="H1398" s="2">
        <v>0.5</v>
      </c>
      <c r="I1398" s="4" t="s">
        <v>272</v>
      </c>
      <c r="J1398" s="2">
        <v>2</v>
      </c>
      <c r="K1398" s="22" t="s">
        <v>290</v>
      </c>
      <c r="L1398" s="4" t="s">
        <v>302</v>
      </c>
      <c r="M1398" s="4" t="s">
        <v>290</v>
      </c>
      <c r="N1398" s="161" t="s">
        <v>290</v>
      </c>
      <c r="P1398" s="18" t="s">
        <v>290</v>
      </c>
      <c r="Q1398" s="18" t="s">
        <v>290</v>
      </c>
      <c r="S1398" t="s">
        <v>290</v>
      </c>
      <c r="T1398" t="s">
        <v>290</v>
      </c>
      <c r="V1398" t="s">
        <v>290</v>
      </c>
      <c r="X1398" s="160" t="s">
        <v>1407</v>
      </c>
      <c r="Y1398" s="2">
        <v>48.000000000000007</v>
      </c>
      <c r="Z1398" s="2" t="s">
        <v>272</v>
      </c>
      <c r="AA1398" s="4" t="s">
        <v>302</v>
      </c>
      <c r="AB1398" s="22" t="s">
        <v>290</v>
      </c>
      <c r="AC1398" s="2">
        <v>48.000000000000007</v>
      </c>
      <c r="AD1398" s="5">
        <v>47.000000000000007</v>
      </c>
      <c r="AE1398" s="2">
        <v>0.5</v>
      </c>
      <c r="AF1398" s="4" t="s">
        <v>272</v>
      </c>
      <c r="AG1398" s="2">
        <v>2</v>
      </c>
      <c r="AH1398" s="22" t="s">
        <v>290</v>
      </c>
      <c r="AI1398" s="6" t="s">
        <v>302</v>
      </c>
      <c r="AJ1398" s="4" t="s">
        <v>290</v>
      </c>
      <c r="AK1398" s="161" t="s">
        <v>290</v>
      </c>
    </row>
    <row r="1399" spans="1:89" x14ac:dyDescent="0.35">
      <c r="A1399" s="153" t="s">
        <v>303</v>
      </c>
      <c r="B1399" s="9">
        <v>0.125</v>
      </c>
      <c r="C1399" s="9">
        <v>5</v>
      </c>
      <c r="D1399" s="7" t="s">
        <v>303</v>
      </c>
      <c r="E1399" s="166" t="s">
        <v>290</v>
      </c>
      <c r="F1399" s="9">
        <v>0.40500000000000003</v>
      </c>
      <c r="G1399" s="9">
        <v>0.33500000000000002</v>
      </c>
      <c r="H1399" s="9">
        <v>3.5000000000000003E-2</v>
      </c>
      <c r="I1399" s="9" t="s">
        <v>290</v>
      </c>
      <c r="J1399" s="9">
        <v>5</v>
      </c>
      <c r="K1399" s="166" t="s">
        <v>290</v>
      </c>
      <c r="L1399" s="154" t="s">
        <v>290</v>
      </c>
      <c r="M1399" s="10" t="s">
        <v>290</v>
      </c>
      <c r="N1399" s="155" t="s">
        <v>290</v>
      </c>
      <c r="P1399" s="18" t="s">
        <v>290</v>
      </c>
      <c r="Q1399" s="18" t="s">
        <v>290</v>
      </c>
      <c r="S1399" t="s">
        <v>290</v>
      </c>
      <c r="T1399" t="s">
        <v>290</v>
      </c>
      <c r="V1399" t="s">
        <v>290</v>
      </c>
      <c r="X1399" s="153" t="s">
        <v>303</v>
      </c>
      <c r="Y1399" s="9">
        <v>0.125</v>
      </c>
      <c r="Z1399" s="9">
        <v>5</v>
      </c>
      <c r="AA1399" s="7" t="s">
        <v>303</v>
      </c>
      <c r="AB1399" s="166" t="s">
        <v>290</v>
      </c>
      <c r="AC1399" s="9">
        <v>0.40500000000000003</v>
      </c>
      <c r="AD1399" s="9">
        <v>0.33500000000000002</v>
      </c>
      <c r="AE1399" s="9">
        <v>3.5000000000000003E-2</v>
      </c>
      <c r="AF1399" s="9" t="s">
        <v>290</v>
      </c>
      <c r="AG1399" s="9">
        <v>5</v>
      </c>
      <c r="AH1399" s="166" t="s">
        <v>290</v>
      </c>
      <c r="AI1399" s="154" t="s">
        <v>290</v>
      </c>
      <c r="AJ1399" s="10" t="s">
        <v>290</v>
      </c>
      <c r="AK1399" s="155" t="s">
        <v>290</v>
      </c>
    </row>
    <row r="1400" spans="1:89" x14ac:dyDescent="0.35">
      <c r="A1400" s="156" t="s">
        <v>1408</v>
      </c>
      <c r="B1400" s="11">
        <v>0.125</v>
      </c>
      <c r="C1400" s="11">
        <v>5</v>
      </c>
      <c r="D1400" t="s">
        <v>303</v>
      </c>
      <c r="E1400" s="21" t="s">
        <v>290</v>
      </c>
      <c r="F1400" s="11">
        <v>0.40500000000000003</v>
      </c>
      <c r="G1400" s="12">
        <v>0.33500000000000002</v>
      </c>
      <c r="H1400" s="11">
        <v>3.5000000000000003E-2</v>
      </c>
      <c r="I1400" s="11" t="s">
        <v>290</v>
      </c>
      <c r="J1400" s="11">
        <v>5</v>
      </c>
      <c r="K1400" s="21" t="s">
        <v>290</v>
      </c>
      <c r="L1400" s="11" t="s">
        <v>303</v>
      </c>
      <c r="M1400" s="11" t="s">
        <v>290</v>
      </c>
      <c r="N1400" s="157" t="s">
        <v>290</v>
      </c>
      <c r="P1400"/>
      <c r="Q1400"/>
      <c r="R1400"/>
      <c r="X1400" s="158" t="s">
        <v>1408</v>
      </c>
      <c r="Y1400" s="11">
        <v>0.125</v>
      </c>
      <c r="Z1400" s="11">
        <v>5</v>
      </c>
      <c r="AA1400" t="s">
        <v>303</v>
      </c>
      <c r="AB1400" s="21" t="s">
        <v>290</v>
      </c>
      <c r="AC1400" s="11">
        <v>0.40500000000000003</v>
      </c>
      <c r="AD1400" s="12">
        <v>0.33500000000000002</v>
      </c>
      <c r="AE1400" s="11">
        <v>3.5000000000000003E-2</v>
      </c>
      <c r="AF1400" s="11" t="s">
        <v>290</v>
      </c>
      <c r="AG1400" s="11">
        <v>5</v>
      </c>
      <c r="AH1400" s="21" t="s">
        <v>290</v>
      </c>
      <c r="AI1400" s="11" t="s">
        <v>303</v>
      </c>
      <c r="AJ1400" s="11" t="s">
        <v>290</v>
      </c>
      <c r="AK1400" s="157" t="s">
        <v>290</v>
      </c>
    </row>
    <row r="1401" spans="1:89" x14ac:dyDescent="0.35">
      <c r="A1401" s="156" t="s">
        <v>1409</v>
      </c>
      <c r="B1401">
        <v>0.125</v>
      </c>
      <c r="C1401">
        <v>10</v>
      </c>
      <c r="D1401" t="s">
        <v>303</v>
      </c>
      <c r="E1401" s="21" t="s">
        <v>290</v>
      </c>
      <c r="F1401">
        <v>0.40500000000000003</v>
      </c>
      <c r="G1401" s="12">
        <v>0.30700000000000005</v>
      </c>
      <c r="H1401">
        <v>4.9000000000000002E-2</v>
      </c>
      <c r="I1401" t="s">
        <v>290</v>
      </c>
      <c r="J1401">
        <v>10</v>
      </c>
      <c r="K1401" s="21" t="s">
        <v>290</v>
      </c>
      <c r="L1401" s="11" t="s">
        <v>303</v>
      </c>
      <c r="M1401" s="11" t="s">
        <v>290</v>
      </c>
      <c r="N1401" s="157" t="s">
        <v>290</v>
      </c>
      <c r="P1401"/>
      <c r="Q1401"/>
      <c r="R1401"/>
      <c r="X1401" s="158" t="s">
        <v>1409</v>
      </c>
      <c r="Y1401">
        <v>0.125</v>
      </c>
      <c r="Z1401">
        <v>10</v>
      </c>
      <c r="AA1401" t="s">
        <v>303</v>
      </c>
      <c r="AB1401" s="21" t="s">
        <v>290</v>
      </c>
      <c r="AC1401">
        <v>0.40500000000000003</v>
      </c>
      <c r="AD1401" s="12">
        <v>0.30700000000000005</v>
      </c>
      <c r="AE1401">
        <v>4.9000000000000002E-2</v>
      </c>
      <c r="AF1401" t="s">
        <v>290</v>
      </c>
      <c r="AG1401">
        <v>10</v>
      </c>
      <c r="AH1401" s="21" t="s">
        <v>290</v>
      </c>
      <c r="AI1401" s="11" t="s">
        <v>303</v>
      </c>
      <c r="AJ1401" s="11" t="s">
        <v>290</v>
      </c>
      <c r="AK1401" s="157" t="s">
        <v>290</v>
      </c>
    </row>
    <row r="1402" spans="1:89" x14ac:dyDescent="0.35">
      <c r="A1402" s="158" t="s">
        <v>1410</v>
      </c>
      <c r="B1402">
        <v>0.125</v>
      </c>
      <c r="C1402">
        <v>40</v>
      </c>
      <c r="D1402" t="s">
        <v>303</v>
      </c>
      <c r="E1402" s="21" t="s">
        <v>290</v>
      </c>
      <c r="F1402">
        <v>0.40500000000000003</v>
      </c>
      <c r="G1402" s="12">
        <v>0.26900000000000002</v>
      </c>
      <c r="H1402">
        <v>6.8000000000000005E-2</v>
      </c>
      <c r="I1402" t="s">
        <v>290</v>
      </c>
      <c r="J1402">
        <v>40</v>
      </c>
      <c r="K1402" s="21" t="s">
        <v>290</v>
      </c>
      <c r="L1402" s="1" t="s">
        <v>303</v>
      </c>
      <c r="M1402" s="11" t="s">
        <v>290</v>
      </c>
      <c r="N1402" s="157" t="s">
        <v>290</v>
      </c>
      <c r="P1402"/>
      <c r="Q1402"/>
      <c r="R1402"/>
      <c r="X1402" s="158" t="s">
        <v>1410</v>
      </c>
      <c r="Y1402">
        <v>0.125</v>
      </c>
      <c r="Z1402">
        <v>40</v>
      </c>
      <c r="AA1402" t="s">
        <v>303</v>
      </c>
      <c r="AB1402" s="21" t="s">
        <v>290</v>
      </c>
      <c r="AC1402">
        <v>0.40500000000000003</v>
      </c>
      <c r="AD1402" s="12">
        <v>0.26900000000000002</v>
      </c>
      <c r="AE1402">
        <v>6.8000000000000005E-2</v>
      </c>
      <c r="AF1402" t="s">
        <v>290</v>
      </c>
      <c r="AG1402">
        <v>40</v>
      </c>
      <c r="AH1402" s="21" t="s">
        <v>290</v>
      </c>
      <c r="AI1402" s="1" t="s">
        <v>303</v>
      </c>
      <c r="AJ1402" s="11" t="s">
        <v>290</v>
      </c>
      <c r="AK1402" s="157" t="s">
        <v>290</v>
      </c>
    </row>
    <row r="1403" spans="1:89" x14ac:dyDescent="0.35">
      <c r="A1403" s="158" t="s">
        <v>6837</v>
      </c>
      <c r="B1403">
        <v>0.125</v>
      </c>
      <c r="C1403" t="s">
        <v>6422</v>
      </c>
      <c r="D1403" t="s">
        <v>303</v>
      </c>
      <c r="E1403" s="21" t="s">
        <v>290</v>
      </c>
      <c r="F1403">
        <v>0.40500000000000003</v>
      </c>
      <c r="G1403" s="12">
        <v>0.26900000000000002</v>
      </c>
      <c r="H1403">
        <v>6.8000000000000005E-2</v>
      </c>
      <c r="I1403" t="s">
        <v>6422</v>
      </c>
      <c r="J1403">
        <v>1</v>
      </c>
      <c r="K1403" s="21" t="s">
        <v>290</v>
      </c>
      <c r="L1403" s="1" t="s">
        <v>303</v>
      </c>
      <c r="M1403" s="11" t="s">
        <v>290</v>
      </c>
      <c r="N1403" s="157" t="s">
        <v>290</v>
      </c>
      <c r="P1403"/>
      <c r="Q1403"/>
      <c r="R1403"/>
      <c r="X1403" s="158" t="s">
        <v>6837</v>
      </c>
      <c r="Y1403">
        <v>0.125</v>
      </c>
      <c r="Z1403" t="s">
        <v>6422</v>
      </c>
      <c r="AA1403" t="s">
        <v>303</v>
      </c>
      <c r="AB1403" s="21" t="s">
        <v>290</v>
      </c>
      <c r="AC1403">
        <v>0.40500000000000003</v>
      </c>
      <c r="AD1403" s="12">
        <v>0.26900000000000002</v>
      </c>
      <c r="AE1403">
        <v>6.8000000000000005E-2</v>
      </c>
      <c r="AF1403" t="s">
        <v>6422</v>
      </c>
      <c r="AG1403">
        <v>1</v>
      </c>
      <c r="AH1403" s="21" t="s">
        <v>290</v>
      </c>
      <c r="AI1403" s="1" t="s">
        <v>303</v>
      </c>
      <c r="AJ1403" s="11" t="s">
        <v>290</v>
      </c>
      <c r="AK1403" s="157" t="s">
        <v>290</v>
      </c>
    </row>
    <row r="1404" spans="1:89" x14ac:dyDescent="0.35">
      <c r="A1404" s="158" t="s">
        <v>1411</v>
      </c>
      <c r="B1404">
        <v>0.125</v>
      </c>
      <c r="C1404">
        <v>80</v>
      </c>
      <c r="D1404" t="s">
        <v>303</v>
      </c>
      <c r="E1404" s="21" t="s">
        <v>290</v>
      </c>
      <c r="F1404">
        <v>0.40500000000000003</v>
      </c>
      <c r="G1404" s="12">
        <v>0.21500000000000002</v>
      </c>
      <c r="H1404">
        <v>9.5000000000000001E-2</v>
      </c>
      <c r="I1404" t="s">
        <v>290</v>
      </c>
      <c r="J1404">
        <v>80</v>
      </c>
      <c r="K1404" s="21" t="s">
        <v>290</v>
      </c>
      <c r="L1404" s="1" t="s">
        <v>303</v>
      </c>
      <c r="M1404" t="s">
        <v>290</v>
      </c>
      <c r="N1404" s="159" t="s">
        <v>290</v>
      </c>
      <c r="P1404"/>
      <c r="Q1404"/>
      <c r="R1404"/>
      <c r="X1404" s="158" t="s">
        <v>1411</v>
      </c>
      <c r="Y1404">
        <v>0.125</v>
      </c>
      <c r="Z1404">
        <v>80</v>
      </c>
      <c r="AA1404" t="s">
        <v>303</v>
      </c>
      <c r="AB1404" s="21" t="s">
        <v>290</v>
      </c>
      <c r="AC1404">
        <v>0.40500000000000003</v>
      </c>
      <c r="AD1404" s="12">
        <v>0.21500000000000002</v>
      </c>
      <c r="AE1404">
        <v>9.5000000000000001E-2</v>
      </c>
      <c r="AF1404" t="s">
        <v>290</v>
      </c>
      <c r="AG1404">
        <v>80</v>
      </c>
      <c r="AH1404" s="21" t="s">
        <v>290</v>
      </c>
      <c r="AI1404" s="1" t="s">
        <v>303</v>
      </c>
      <c r="AJ1404" t="s">
        <v>290</v>
      </c>
      <c r="AK1404" s="159" t="s">
        <v>290</v>
      </c>
    </row>
    <row r="1405" spans="1:89" x14ac:dyDescent="0.35">
      <c r="A1405" s="160" t="s">
        <v>1412</v>
      </c>
      <c r="B1405" s="4">
        <v>0.125</v>
      </c>
      <c r="C1405" s="4" t="s">
        <v>272</v>
      </c>
      <c r="D1405" s="4" t="s">
        <v>303</v>
      </c>
      <c r="E1405" s="22" t="s">
        <v>290</v>
      </c>
      <c r="F1405" s="4">
        <v>0.40500000000000003</v>
      </c>
      <c r="G1405" s="3">
        <v>0.21500000000000002</v>
      </c>
      <c r="H1405" s="4">
        <v>9.5000000000000001E-2</v>
      </c>
      <c r="I1405" s="4" t="s">
        <v>272</v>
      </c>
      <c r="J1405" s="4">
        <v>2</v>
      </c>
      <c r="K1405" s="22" t="s">
        <v>290</v>
      </c>
      <c r="L1405" s="6" t="s">
        <v>303</v>
      </c>
      <c r="M1405" s="4" t="s">
        <v>290</v>
      </c>
      <c r="N1405" s="161" t="s">
        <v>290</v>
      </c>
      <c r="P1405"/>
      <c r="Q1405"/>
      <c r="R1405"/>
      <c r="X1405" s="160" t="s">
        <v>1412</v>
      </c>
      <c r="Y1405" s="4">
        <v>0.125</v>
      </c>
      <c r="Z1405" s="4" t="s">
        <v>272</v>
      </c>
      <c r="AA1405" s="4" t="s">
        <v>303</v>
      </c>
      <c r="AB1405" s="22" t="s">
        <v>290</v>
      </c>
      <c r="AC1405" s="4">
        <v>0.40500000000000003</v>
      </c>
      <c r="AD1405" s="3">
        <v>0.21500000000000002</v>
      </c>
      <c r="AE1405" s="4">
        <v>9.5000000000000001E-2</v>
      </c>
      <c r="AF1405" s="4" t="s">
        <v>272</v>
      </c>
      <c r="AG1405" s="4">
        <v>2</v>
      </c>
      <c r="AH1405" s="22" t="s">
        <v>290</v>
      </c>
      <c r="AI1405" s="6" t="s">
        <v>303</v>
      </c>
      <c r="AJ1405" s="4" t="s">
        <v>290</v>
      </c>
      <c r="AK1405" s="161" t="s">
        <v>290</v>
      </c>
    </row>
    <row r="1406" spans="1:89" x14ac:dyDescent="0.35">
      <c r="A1406" s="156" t="s">
        <v>1413</v>
      </c>
      <c r="B1406" s="11">
        <v>0.25</v>
      </c>
      <c r="C1406" s="11">
        <v>5</v>
      </c>
      <c r="D1406" t="s">
        <v>303</v>
      </c>
      <c r="E1406" s="21" t="s">
        <v>290</v>
      </c>
      <c r="F1406" s="11">
        <v>0.54</v>
      </c>
      <c r="G1406" s="12">
        <v>0.44200000000000006</v>
      </c>
      <c r="H1406" s="11">
        <v>4.9000000000000002E-2</v>
      </c>
      <c r="I1406" s="11" t="s">
        <v>290</v>
      </c>
      <c r="J1406" s="11">
        <v>5</v>
      </c>
      <c r="K1406" s="21" t="s">
        <v>290</v>
      </c>
      <c r="L1406" s="11" t="s">
        <v>303</v>
      </c>
      <c r="M1406" t="s">
        <v>290</v>
      </c>
      <c r="N1406" s="159" t="s">
        <v>290</v>
      </c>
      <c r="P1406"/>
      <c r="Q1406"/>
      <c r="R1406"/>
      <c r="X1406" s="156" t="s">
        <v>1413</v>
      </c>
      <c r="Y1406" s="11">
        <v>0.25</v>
      </c>
      <c r="Z1406" s="11">
        <v>5</v>
      </c>
      <c r="AA1406" t="s">
        <v>303</v>
      </c>
      <c r="AB1406" s="21" t="s">
        <v>290</v>
      </c>
      <c r="AC1406" s="11">
        <v>0.54</v>
      </c>
      <c r="AD1406" s="12">
        <v>0.44200000000000006</v>
      </c>
      <c r="AE1406" s="11">
        <v>4.9000000000000002E-2</v>
      </c>
      <c r="AF1406" s="11" t="s">
        <v>290</v>
      </c>
      <c r="AG1406" s="11">
        <v>5</v>
      </c>
      <c r="AH1406" s="21" t="s">
        <v>290</v>
      </c>
      <c r="AI1406" s="11" t="s">
        <v>303</v>
      </c>
      <c r="AJ1406" t="s">
        <v>290</v>
      </c>
      <c r="AK1406" s="159" t="s">
        <v>290</v>
      </c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51"/>
    </row>
    <row r="1407" spans="1:89" x14ac:dyDescent="0.35">
      <c r="A1407" s="156" t="s">
        <v>1414</v>
      </c>
      <c r="B1407">
        <v>0.25</v>
      </c>
      <c r="C1407">
        <v>10</v>
      </c>
      <c r="D1407" t="s">
        <v>303</v>
      </c>
      <c r="E1407" s="21" t="s">
        <v>290</v>
      </c>
      <c r="F1407">
        <v>0.54</v>
      </c>
      <c r="G1407" s="12">
        <v>0.41000000000000003</v>
      </c>
      <c r="H1407">
        <v>6.5000000000000002E-2</v>
      </c>
      <c r="I1407" t="s">
        <v>290</v>
      </c>
      <c r="J1407">
        <v>10</v>
      </c>
      <c r="K1407" s="21" t="s">
        <v>290</v>
      </c>
      <c r="L1407" s="11" t="s">
        <v>303</v>
      </c>
      <c r="M1407" t="s">
        <v>290</v>
      </c>
      <c r="N1407" s="159" t="s">
        <v>290</v>
      </c>
      <c r="P1407"/>
      <c r="Q1407"/>
      <c r="R1407"/>
      <c r="X1407" s="156" t="s">
        <v>1414</v>
      </c>
      <c r="Y1407">
        <v>0.25</v>
      </c>
      <c r="Z1407">
        <v>10</v>
      </c>
      <c r="AA1407" t="s">
        <v>303</v>
      </c>
      <c r="AB1407" s="21" t="s">
        <v>290</v>
      </c>
      <c r="AC1407">
        <v>0.54</v>
      </c>
      <c r="AD1407" s="12">
        <v>0.41000000000000003</v>
      </c>
      <c r="AE1407">
        <v>6.5000000000000002E-2</v>
      </c>
      <c r="AF1407" t="s">
        <v>290</v>
      </c>
      <c r="AG1407">
        <v>10</v>
      </c>
      <c r="AH1407" s="21" t="s">
        <v>290</v>
      </c>
      <c r="AI1407" s="11" t="s">
        <v>303</v>
      </c>
      <c r="AJ1407" t="s">
        <v>290</v>
      </c>
      <c r="AK1407" s="159" t="s">
        <v>290</v>
      </c>
      <c r="CC1407" s="4"/>
      <c r="CD1407" s="51"/>
      <c r="CE1407" s="51"/>
      <c r="CF1407" s="51"/>
      <c r="CG1407" s="51"/>
      <c r="CH1407" s="51"/>
      <c r="CI1407" s="51"/>
      <c r="CJ1407" s="51"/>
      <c r="CK1407" s="51"/>
    </row>
    <row r="1408" spans="1:89" x14ac:dyDescent="0.35">
      <c r="A1408" s="158" t="s">
        <v>1415</v>
      </c>
      <c r="B1408">
        <v>0.25</v>
      </c>
      <c r="C1408">
        <v>40</v>
      </c>
      <c r="D1408" t="s">
        <v>303</v>
      </c>
      <c r="E1408" s="21" t="s">
        <v>290</v>
      </c>
      <c r="F1408">
        <v>0.54</v>
      </c>
      <c r="G1408" s="12">
        <v>0.36400000000000005</v>
      </c>
      <c r="H1408">
        <v>8.7999999999999995E-2</v>
      </c>
      <c r="I1408" t="s">
        <v>290</v>
      </c>
      <c r="J1408">
        <v>40</v>
      </c>
      <c r="K1408" s="21" t="s">
        <v>290</v>
      </c>
      <c r="L1408" s="1" t="s">
        <v>303</v>
      </c>
      <c r="M1408" t="s">
        <v>290</v>
      </c>
      <c r="N1408" s="159" t="s">
        <v>290</v>
      </c>
      <c r="P1408"/>
      <c r="Q1408"/>
      <c r="R1408"/>
      <c r="X1408" s="158" t="s">
        <v>1415</v>
      </c>
      <c r="Y1408">
        <v>0.25</v>
      </c>
      <c r="Z1408">
        <v>40</v>
      </c>
      <c r="AA1408" t="s">
        <v>303</v>
      </c>
      <c r="AB1408" s="21" t="s">
        <v>290</v>
      </c>
      <c r="AC1408">
        <v>0.54</v>
      </c>
      <c r="AD1408" s="12">
        <v>0.36400000000000005</v>
      </c>
      <c r="AE1408">
        <v>8.7999999999999995E-2</v>
      </c>
      <c r="AF1408" t="s">
        <v>290</v>
      </c>
      <c r="AG1408">
        <v>40</v>
      </c>
      <c r="AH1408" s="21" t="s">
        <v>290</v>
      </c>
      <c r="AI1408" s="1" t="s">
        <v>303</v>
      </c>
      <c r="AJ1408" t="s">
        <v>290</v>
      </c>
      <c r="AK1408" s="159" t="s">
        <v>290</v>
      </c>
    </row>
    <row r="1409" spans="1:89" x14ac:dyDescent="0.35">
      <c r="A1409" s="158" t="s">
        <v>6838</v>
      </c>
      <c r="B1409">
        <v>0.25</v>
      </c>
      <c r="C1409" t="s">
        <v>6422</v>
      </c>
      <c r="D1409" t="s">
        <v>303</v>
      </c>
      <c r="E1409" s="21" t="s">
        <v>290</v>
      </c>
      <c r="F1409">
        <v>0.54</v>
      </c>
      <c r="G1409" s="12">
        <v>0.36400000000000005</v>
      </c>
      <c r="H1409">
        <v>8.7999999999999995E-2</v>
      </c>
      <c r="I1409" t="s">
        <v>6422</v>
      </c>
      <c r="J1409">
        <v>1</v>
      </c>
      <c r="K1409" s="21" t="s">
        <v>290</v>
      </c>
      <c r="L1409" s="1" t="s">
        <v>303</v>
      </c>
      <c r="M1409" t="s">
        <v>290</v>
      </c>
      <c r="N1409" s="159" t="s">
        <v>290</v>
      </c>
      <c r="P1409"/>
      <c r="Q1409"/>
      <c r="R1409"/>
      <c r="X1409" s="158" t="s">
        <v>6838</v>
      </c>
      <c r="Y1409">
        <v>0.25</v>
      </c>
      <c r="Z1409" t="s">
        <v>6422</v>
      </c>
      <c r="AA1409" t="s">
        <v>303</v>
      </c>
      <c r="AB1409" s="21" t="s">
        <v>290</v>
      </c>
      <c r="AC1409">
        <v>0.54</v>
      </c>
      <c r="AD1409" s="12">
        <v>0.36400000000000005</v>
      </c>
      <c r="AE1409">
        <v>8.7999999999999995E-2</v>
      </c>
      <c r="AF1409" t="s">
        <v>6422</v>
      </c>
      <c r="AG1409">
        <v>1</v>
      </c>
      <c r="AH1409" s="21" t="s">
        <v>290</v>
      </c>
      <c r="AI1409" s="1" t="s">
        <v>303</v>
      </c>
      <c r="AJ1409" t="s">
        <v>290</v>
      </c>
      <c r="AK1409" s="159" t="s">
        <v>290</v>
      </c>
    </row>
    <row r="1410" spans="1:89" x14ac:dyDescent="0.35">
      <c r="A1410" s="158" t="s">
        <v>1416</v>
      </c>
      <c r="B1410">
        <v>0.25</v>
      </c>
      <c r="C1410">
        <v>80</v>
      </c>
      <c r="D1410" t="s">
        <v>303</v>
      </c>
      <c r="E1410" s="21" t="s">
        <v>290</v>
      </c>
      <c r="F1410">
        <v>0.54</v>
      </c>
      <c r="G1410" s="12">
        <v>0.30200000000000005</v>
      </c>
      <c r="H1410">
        <v>0.11899999999999999</v>
      </c>
      <c r="I1410" t="s">
        <v>290</v>
      </c>
      <c r="J1410">
        <v>80</v>
      </c>
      <c r="K1410" s="21" t="s">
        <v>290</v>
      </c>
      <c r="L1410" s="1" t="s">
        <v>303</v>
      </c>
      <c r="M1410" t="s">
        <v>290</v>
      </c>
      <c r="N1410" s="159" t="s">
        <v>290</v>
      </c>
      <c r="P1410"/>
      <c r="Q1410"/>
      <c r="R1410"/>
      <c r="X1410" s="158" t="s">
        <v>1416</v>
      </c>
      <c r="Y1410">
        <v>0.25</v>
      </c>
      <c r="Z1410">
        <v>80</v>
      </c>
      <c r="AA1410" t="s">
        <v>303</v>
      </c>
      <c r="AB1410" s="21" t="s">
        <v>290</v>
      </c>
      <c r="AC1410">
        <v>0.54</v>
      </c>
      <c r="AD1410" s="12">
        <v>0.30200000000000005</v>
      </c>
      <c r="AE1410">
        <v>0.11899999999999999</v>
      </c>
      <c r="AF1410" t="s">
        <v>290</v>
      </c>
      <c r="AG1410">
        <v>80</v>
      </c>
      <c r="AH1410" s="21" t="s">
        <v>290</v>
      </c>
      <c r="AI1410" s="1" t="s">
        <v>303</v>
      </c>
      <c r="AJ1410" t="s">
        <v>290</v>
      </c>
      <c r="AK1410" s="159" t="s">
        <v>290</v>
      </c>
    </row>
    <row r="1411" spans="1:89" x14ac:dyDescent="0.35">
      <c r="A1411" s="160" t="s">
        <v>1417</v>
      </c>
      <c r="B1411" s="4">
        <v>0.25</v>
      </c>
      <c r="C1411" s="4" t="s">
        <v>272</v>
      </c>
      <c r="D1411" s="4" t="s">
        <v>303</v>
      </c>
      <c r="E1411" s="22" t="s">
        <v>290</v>
      </c>
      <c r="F1411" s="4">
        <v>0.54</v>
      </c>
      <c r="G1411" s="3">
        <v>0.30200000000000005</v>
      </c>
      <c r="H1411" s="4">
        <v>0.11899999999999999</v>
      </c>
      <c r="I1411" s="4" t="s">
        <v>272</v>
      </c>
      <c r="J1411" s="4">
        <v>2</v>
      </c>
      <c r="K1411" s="22" t="s">
        <v>290</v>
      </c>
      <c r="L1411" s="6" t="s">
        <v>303</v>
      </c>
      <c r="M1411" s="4" t="s">
        <v>290</v>
      </c>
      <c r="N1411" s="161" t="s">
        <v>290</v>
      </c>
      <c r="P1411"/>
      <c r="Q1411"/>
      <c r="R1411"/>
      <c r="X1411" s="160" t="s">
        <v>1417</v>
      </c>
      <c r="Y1411" s="4">
        <v>0.25</v>
      </c>
      <c r="Z1411" s="4" t="s">
        <v>272</v>
      </c>
      <c r="AA1411" s="4" t="s">
        <v>303</v>
      </c>
      <c r="AB1411" s="22" t="s">
        <v>290</v>
      </c>
      <c r="AC1411" s="4">
        <v>0.54</v>
      </c>
      <c r="AD1411" s="3">
        <v>0.30200000000000005</v>
      </c>
      <c r="AE1411" s="4">
        <v>0.11899999999999999</v>
      </c>
      <c r="AF1411" s="4" t="s">
        <v>272</v>
      </c>
      <c r="AG1411" s="4">
        <v>2</v>
      </c>
      <c r="AH1411" s="22" t="s">
        <v>290</v>
      </c>
      <c r="AI1411" s="6" t="s">
        <v>303</v>
      </c>
      <c r="AJ1411" s="4" t="s">
        <v>290</v>
      </c>
      <c r="AK1411" s="161" t="s">
        <v>290</v>
      </c>
    </row>
    <row r="1412" spans="1:89" x14ac:dyDescent="0.35">
      <c r="A1412" s="156" t="s">
        <v>1418</v>
      </c>
      <c r="B1412" s="11">
        <v>0.37500000000000006</v>
      </c>
      <c r="C1412" s="11">
        <v>5</v>
      </c>
      <c r="D1412" t="s">
        <v>303</v>
      </c>
      <c r="E1412" s="21" t="s">
        <v>290</v>
      </c>
      <c r="F1412" s="11">
        <v>0.67500000000000004</v>
      </c>
      <c r="G1412" s="12">
        <v>0.57700000000000007</v>
      </c>
      <c r="H1412" s="11">
        <v>4.9000000000000002E-2</v>
      </c>
      <c r="I1412" s="11" t="s">
        <v>290</v>
      </c>
      <c r="J1412" s="11">
        <v>5</v>
      </c>
      <c r="K1412" s="21" t="s">
        <v>290</v>
      </c>
      <c r="L1412" s="11" t="s">
        <v>303</v>
      </c>
      <c r="M1412" t="s">
        <v>290</v>
      </c>
      <c r="N1412" s="159" t="s">
        <v>290</v>
      </c>
      <c r="P1412"/>
      <c r="Q1412"/>
      <c r="R1412"/>
      <c r="X1412" s="156" t="s">
        <v>1418</v>
      </c>
      <c r="Y1412" s="11">
        <v>0.37500000000000006</v>
      </c>
      <c r="Z1412" s="11">
        <v>5</v>
      </c>
      <c r="AA1412" t="s">
        <v>303</v>
      </c>
      <c r="AB1412" s="21" t="s">
        <v>290</v>
      </c>
      <c r="AC1412" s="11">
        <v>0.67500000000000004</v>
      </c>
      <c r="AD1412" s="12">
        <v>0.57700000000000007</v>
      </c>
      <c r="AE1412" s="11">
        <v>4.9000000000000002E-2</v>
      </c>
      <c r="AF1412" s="11" t="s">
        <v>290</v>
      </c>
      <c r="AG1412" s="11">
        <v>5</v>
      </c>
      <c r="AH1412" s="21" t="s">
        <v>290</v>
      </c>
      <c r="AI1412" s="11" t="s">
        <v>303</v>
      </c>
      <c r="AJ1412" t="s">
        <v>290</v>
      </c>
      <c r="AK1412" s="159" t="s">
        <v>290</v>
      </c>
    </row>
    <row r="1413" spans="1:89" x14ac:dyDescent="0.35">
      <c r="A1413" s="156" t="s">
        <v>1419</v>
      </c>
      <c r="B1413">
        <v>0.37500000000000006</v>
      </c>
      <c r="C1413">
        <v>10</v>
      </c>
      <c r="D1413" t="s">
        <v>303</v>
      </c>
      <c r="E1413" s="21" t="s">
        <v>290</v>
      </c>
      <c r="F1413">
        <v>0.67500000000000004</v>
      </c>
      <c r="G1413" s="12">
        <v>0.54500000000000004</v>
      </c>
      <c r="H1413">
        <v>6.5000000000000002E-2</v>
      </c>
      <c r="I1413" t="s">
        <v>290</v>
      </c>
      <c r="J1413">
        <v>10</v>
      </c>
      <c r="K1413" s="21" t="s">
        <v>290</v>
      </c>
      <c r="L1413" s="11" t="s">
        <v>303</v>
      </c>
      <c r="M1413" t="s">
        <v>290</v>
      </c>
      <c r="N1413" s="159" t="s">
        <v>290</v>
      </c>
      <c r="P1413"/>
      <c r="Q1413"/>
      <c r="R1413"/>
      <c r="X1413" s="156" t="s">
        <v>1419</v>
      </c>
      <c r="Y1413">
        <v>0.37500000000000006</v>
      </c>
      <c r="Z1413">
        <v>10</v>
      </c>
      <c r="AA1413" t="s">
        <v>303</v>
      </c>
      <c r="AB1413" s="21" t="s">
        <v>290</v>
      </c>
      <c r="AC1413">
        <v>0.67500000000000004</v>
      </c>
      <c r="AD1413" s="12">
        <v>0.54500000000000004</v>
      </c>
      <c r="AE1413">
        <v>6.5000000000000002E-2</v>
      </c>
      <c r="AF1413" t="s">
        <v>290</v>
      </c>
      <c r="AG1413">
        <v>10</v>
      </c>
      <c r="AH1413" s="21" t="s">
        <v>290</v>
      </c>
      <c r="AI1413" s="11" t="s">
        <v>303</v>
      </c>
      <c r="AJ1413" t="s">
        <v>290</v>
      </c>
      <c r="AK1413" s="159" t="s">
        <v>290</v>
      </c>
    </row>
    <row r="1414" spans="1:89" x14ac:dyDescent="0.35">
      <c r="A1414" s="158" t="s">
        <v>1420</v>
      </c>
      <c r="B1414">
        <v>0.37500000000000006</v>
      </c>
      <c r="C1414">
        <v>40</v>
      </c>
      <c r="D1414" t="s">
        <v>303</v>
      </c>
      <c r="E1414" s="21" t="s">
        <v>290</v>
      </c>
      <c r="F1414">
        <v>0.67500000000000004</v>
      </c>
      <c r="G1414" s="12">
        <v>0.49300000000000005</v>
      </c>
      <c r="H1414">
        <v>9.0999999999999998E-2</v>
      </c>
      <c r="I1414" t="s">
        <v>290</v>
      </c>
      <c r="J1414">
        <v>40</v>
      </c>
      <c r="K1414" s="21" t="s">
        <v>290</v>
      </c>
      <c r="L1414" s="1" t="s">
        <v>303</v>
      </c>
      <c r="M1414" t="s">
        <v>290</v>
      </c>
      <c r="N1414" s="159" t="s">
        <v>290</v>
      </c>
      <c r="P1414"/>
      <c r="Q1414"/>
      <c r="R1414"/>
      <c r="X1414" s="158" t="s">
        <v>1420</v>
      </c>
      <c r="Y1414">
        <v>0.37500000000000006</v>
      </c>
      <c r="Z1414">
        <v>40</v>
      </c>
      <c r="AA1414" t="s">
        <v>303</v>
      </c>
      <c r="AB1414" s="21" t="s">
        <v>290</v>
      </c>
      <c r="AC1414">
        <v>0.67500000000000004</v>
      </c>
      <c r="AD1414" s="12">
        <v>0.49300000000000005</v>
      </c>
      <c r="AE1414">
        <v>9.0999999999999998E-2</v>
      </c>
      <c r="AF1414" t="s">
        <v>290</v>
      </c>
      <c r="AG1414">
        <v>40</v>
      </c>
      <c r="AH1414" s="21" t="s">
        <v>290</v>
      </c>
      <c r="AI1414" s="1" t="s">
        <v>303</v>
      </c>
      <c r="AJ1414" t="s">
        <v>290</v>
      </c>
      <c r="AK1414" s="159" t="s">
        <v>290</v>
      </c>
    </row>
    <row r="1415" spans="1:89" x14ac:dyDescent="0.35">
      <c r="A1415" s="158" t="s">
        <v>6839</v>
      </c>
      <c r="B1415">
        <v>0.37500000000000006</v>
      </c>
      <c r="C1415" t="s">
        <v>6422</v>
      </c>
      <c r="D1415" t="s">
        <v>303</v>
      </c>
      <c r="E1415" s="21" t="s">
        <v>290</v>
      </c>
      <c r="F1415">
        <v>0.67500000000000004</v>
      </c>
      <c r="G1415" s="12">
        <v>0.49300000000000005</v>
      </c>
      <c r="H1415">
        <v>9.0999999999999998E-2</v>
      </c>
      <c r="I1415" t="s">
        <v>6422</v>
      </c>
      <c r="J1415">
        <v>1</v>
      </c>
      <c r="K1415" s="21" t="s">
        <v>290</v>
      </c>
      <c r="L1415" s="1" t="s">
        <v>303</v>
      </c>
      <c r="M1415" t="s">
        <v>290</v>
      </c>
      <c r="N1415" s="159" t="s">
        <v>290</v>
      </c>
      <c r="P1415"/>
      <c r="Q1415"/>
      <c r="R1415"/>
      <c r="X1415" s="158" t="s">
        <v>6839</v>
      </c>
      <c r="Y1415">
        <v>0.37500000000000006</v>
      </c>
      <c r="Z1415" t="s">
        <v>6422</v>
      </c>
      <c r="AA1415" t="s">
        <v>303</v>
      </c>
      <c r="AB1415" s="21" t="s">
        <v>290</v>
      </c>
      <c r="AC1415">
        <v>0.67500000000000004</v>
      </c>
      <c r="AD1415" s="12">
        <v>0.49300000000000005</v>
      </c>
      <c r="AE1415">
        <v>9.0999999999999998E-2</v>
      </c>
      <c r="AF1415" t="s">
        <v>6422</v>
      </c>
      <c r="AG1415">
        <v>1</v>
      </c>
      <c r="AH1415" s="21" t="s">
        <v>290</v>
      </c>
      <c r="AI1415" s="1" t="s">
        <v>303</v>
      </c>
      <c r="AJ1415" t="s">
        <v>290</v>
      </c>
      <c r="AK1415" s="159" t="s">
        <v>290</v>
      </c>
    </row>
    <row r="1416" spans="1:89" x14ac:dyDescent="0.35">
      <c r="A1416" s="158" t="s">
        <v>1421</v>
      </c>
      <c r="B1416">
        <v>0.37500000000000006</v>
      </c>
      <c r="C1416">
        <v>80</v>
      </c>
      <c r="D1416" t="s">
        <v>303</v>
      </c>
      <c r="E1416" s="21" t="s">
        <v>290</v>
      </c>
      <c r="F1416">
        <v>0.67500000000000004</v>
      </c>
      <c r="G1416" s="12">
        <v>0.42300000000000004</v>
      </c>
      <c r="H1416">
        <v>0.126</v>
      </c>
      <c r="I1416" t="s">
        <v>290</v>
      </c>
      <c r="J1416">
        <v>80</v>
      </c>
      <c r="K1416" s="21" t="s">
        <v>290</v>
      </c>
      <c r="L1416" s="1" t="s">
        <v>303</v>
      </c>
      <c r="M1416" t="s">
        <v>290</v>
      </c>
      <c r="N1416" s="159" t="s">
        <v>290</v>
      </c>
      <c r="P1416"/>
      <c r="Q1416"/>
      <c r="R1416"/>
      <c r="X1416" s="158" t="s">
        <v>1421</v>
      </c>
      <c r="Y1416">
        <v>0.37500000000000006</v>
      </c>
      <c r="Z1416">
        <v>80</v>
      </c>
      <c r="AA1416" t="s">
        <v>303</v>
      </c>
      <c r="AB1416" s="21" t="s">
        <v>290</v>
      </c>
      <c r="AC1416">
        <v>0.67500000000000004</v>
      </c>
      <c r="AD1416" s="12">
        <v>0.42300000000000004</v>
      </c>
      <c r="AE1416">
        <v>0.126</v>
      </c>
      <c r="AF1416" t="s">
        <v>290</v>
      </c>
      <c r="AG1416">
        <v>80</v>
      </c>
      <c r="AH1416" s="21" t="s">
        <v>290</v>
      </c>
      <c r="AI1416" s="1" t="s">
        <v>303</v>
      </c>
      <c r="AJ1416" t="s">
        <v>290</v>
      </c>
      <c r="AK1416" s="159" t="s">
        <v>290</v>
      </c>
    </row>
    <row r="1417" spans="1:89" x14ac:dyDescent="0.35">
      <c r="A1417" s="160" t="s">
        <v>1422</v>
      </c>
      <c r="B1417" s="4">
        <v>0.37500000000000006</v>
      </c>
      <c r="C1417" s="4" t="s">
        <v>272</v>
      </c>
      <c r="D1417" s="4" t="s">
        <v>303</v>
      </c>
      <c r="E1417" s="22" t="s">
        <v>290</v>
      </c>
      <c r="F1417" s="4">
        <v>0.67500000000000004</v>
      </c>
      <c r="G1417" s="3">
        <v>0.42300000000000004</v>
      </c>
      <c r="H1417" s="4">
        <v>0.126</v>
      </c>
      <c r="I1417" s="4" t="s">
        <v>272</v>
      </c>
      <c r="J1417" s="4">
        <v>2</v>
      </c>
      <c r="K1417" s="22" t="s">
        <v>290</v>
      </c>
      <c r="L1417" s="6" t="s">
        <v>303</v>
      </c>
      <c r="M1417" s="4" t="s">
        <v>290</v>
      </c>
      <c r="N1417" s="161" t="s">
        <v>290</v>
      </c>
      <c r="P1417"/>
      <c r="Q1417"/>
      <c r="R1417"/>
      <c r="X1417" s="160" t="s">
        <v>1422</v>
      </c>
      <c r="Y1417" s="4">
        <v>0.37500000000000006</v>
      </c>
      <c r="Z1417" s="4" t="s">
        <v>272</v>
      </c>
      <c r="AA1417" s="4" t="s">
        <v>303</v>
      </c>
      <c r="AB1417" s="22" t="s">
        <v>290</v>
      </c>
      <c r="AC1417" s="4">
        <v>0.67500000000000004</v>
      </c>
      <c r="AD1417" s="3">
        <v>0.42300000000000004</v>
      </c>
      <c r="AE1417" s="4">
        <v>0.126</v>
      </c>
      <c r="AF1417" s="4" t="s">
        <v>272</v>
      </c>
      <c r="AG1417" s="4">
        <v>2</v>
      </c>
      <c r="AH1417" s="22" t="s">
        <v>290</v>
      </c>
      <c r="AI1417" s="6" t="s">
        <v>303</v>
      </c>
      <c r="AJ1417" s="4" t="s">
        <v>290</v>
      </c>
      <c r="AK1417" s="161" t="s">
        <v>290</v>
      </c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51"/>
    </row>
    <row r="1418" spans="1:89" x14ac:dyDescent="0.35">
      <c r="A1418" s="156" t="s">
        <v>1423</v>
      </c>
      <c r="B1418" s="11">
        <v>0.5</v>
      </c>
      <c r="C1418" s="11">
        <v>5</v>
      </c>
      <c r="D1418" t="s">
        <v>303</v>
      </c>
      <c r="E1418" s="21" t="s">
        <v>290</v>
      </c>
      <c r="F1418">
        <v>0.84</v>
      </c>
      <c r="G1418" s="12">
        <v>0.71</v>
      </c>
      <c r="H1418" s="11">
        <v>6.5000000000000002E-2</v>
      </c>
      <c r="I1418" t="s">
        <v>290</v>
      </c>
      <c r="J1418" s="11">
        <v>5</v>
      </c>
      <c r="K1418" s="21" t="s">
        <v>290</v>
      </c>
      <c r="L1418" s="11" t="s">
        <v>303</v>
      </c>
      <c r="M1418" t="s">
        <v>290</v>
      </c>
      <c r="N1418" s="159" t="s">
        <v>290</v>
      </c>
      <c r="P1418"/>
      <c r="Q1418"/>
      <c r="R1418"/>
      <c r="X1418" s="156" t="s">
        <v>1423</v>
      </c>
      <c r="Y1418" s="11">
        <v>0.5</v>
      </c>
      <c r="Z1418" s="11">
        <v>5</v>
      </c>
      <c r="AA1418" t="s">
        <v>303</v>
      </c>
      <c r="AB1418" s="21" t="s">
        <v>290</v>
      </c>
      <c r="AC1418">
        <v>0.84</v>
      </c>
      <c r="AD1418" s="12">
        <v>0.71</v>
      </c>
      <c r="AE1418" s="11">
        <v>6.5000000000000002E-2</v>
      </c>
      <c r="AF1418" t="s">
        <v>290</v>
      </c>
      <c r="AG1418" s="11">
        <v>5</v>
      </c>
      <c r="AH1418" s="21" t="s">
        <v>290</v>
      </c>
      <c r="AI1418" s="11" t="s">
        <v>303</v>
      </c>
      <c r="AJ1418" t="s">
        <v>290</v>
      </c>
      <c r="AK1418" s="159" t="s">
        <v>290</v>
      </c>
      <c r="CC1418" s="4"/>
      <c r="CD1418" s="51"/>
      <c r="CE1418" s="51"/>
      <c r="CF1418" s="51"/>
      <c r="CG1418" s="51"/>
      <c r="CH1418" s="51"/>
      <c r="CI1418" s="51"/>
      <c r="CJ1418" s="51"/>
      <c r="CK1418" s="51"/>
    </row>
    <row r="1419" spans="1:89" x14ac:dyDescent="0.35">
      <c r="A1419" s="156" t="s">
        <v>1424</v>
      </c>
      <c r="B1419" s="11">
        <v>0.5</v>
      </c>
      <c r="C1419" s="11">
        <v>10</v>
      </c>
      <c r="D1419" t="s">
        <v>303</v>
      </c>
      <c r="E1419" s="21" t="s">
        <v>290</v>
      </c>
      <c r="F1419">
        <v>0.84</v>
      </c>
      <c r="G1419" s="12">
        <v>0.67399999999999993</v>
      </c>
      <c r="H1419" s="11">
        <v>8.3000000000000004E-2</v>
      </c>
      <c r="I1419" t="s">
        <v>290</v>
      </c>
      <c r="J1419" s="11">
        <v>10</v>
      </c>
      <c r="K1419" s="21" t="s">
        <v>290</v>
      </c>
      <c r="L1419" s="11" t="s">
        <v>303</v>
      </c>
      <c r="M1419" t="s">
        <v>290</v>
      </c>
      <c r="N1419" s="159" t="s">
        <v>290</v>
      </c>
      <c r="P1419"/>
      <c r="Q1419"/>
      <c r="R1419"/>
      <c r="X1419" s="156" t="s">
        <v>1424</v>
      </c>
      <c r="Y1419" s="11">
        <v>0.5</v>
      </c>
      <c r="Z1419" s="11">
        <v>10</v>
      </c>
      <c r="AA1419" t="s">
        <v>303</v>
      </c>
      <c r="AB1419" s="21" t="s">
        <v>290</v>
      </c>
      <c r="AC1419">
        <v>0.84</v>
      </c>
      <c r="AD1419" s="12">
        <v>0.67399999999999993</v>
      </c>
      <c r="AE1419" s="11">
        <v>8.3000000000000004E-2</v>
      </c>
      <c r="AF1419" t="s">
        <v>290</v>
      </c>
      <c r="AG1419" s="11">
        <v>10</v>
      </c>
      <c r="AH1419" s="21" t="s">
        <v>290</v>
      </c>
      <c r="AI1419" s="11" t="s">
        <v>303</v>
      </c>
      <c r="AJ1419" t="s">
        <v>290</v>
      </c>
      <c r="AK1419" s="159" t="s">
        <v>290</v>
      </c>
    </row>
    <row r="1420" spans="1:89" x14ac:dyDescent="0.35">
      <c r="A1420" s="158" t="s">
        <v>1425</v>
      </c>
      <c r="B1420" s="11">
        <v>0.5</v>
      </c>
      <c r="C1420">
        <v>40</v>
      </c>
      <c r="D1420" t="s">
        <v>303</v>
      </c>
      <c r="E1420" s="21" t="s">
        <v>290</v>
      </c>
      <c r="F1420">
        <v>0.84</v>
      </c>
      <c r="G1420" s="12">
        <v>0.622</v>
      </c>
      <c r="H1420" s="11">
        <v>0.109</v>
      </c>
      <c r="I1420" t="s">
        <v>290</v>
      </c>
      <c r="J1420">
        <v>40</v>
      </c>
      <c r="K1420" s="21" t="s">
        <v>290</v>
      </c>
      <c r="L1420" s="1" t="s">
        <v>303</v>
      </c>
      <c r="M1420" t="s">
        <v>290</v>
      </c>
      <c r="N1420" s="159" t="s">
        <v>290</v>
      </c>
      <c r="P1420"/>
      <c r="Q1420"/>
      <c r="R1420"/>
      <c r="X1420" s="158" t="s">
        <v>1425</v>
      </c>
      <c r="Y1420" s="11">
        <v>0.5</v>
      </c>
      <c r="Z1420">
        <v>40</v>
      </c>
      <c r="AA1420" t="s">
        <v>303</v>
      </c>
      <c r="AB1420" s="21" t="s">
        <v>290</v>
      </c>
      <c r="AC1420">
        <v>0.84</v>
      </c>
      <c r="AD1420" s="12">
        <v>0.622</v>
      </c>
      <c r="AE1420" s="11">
        <v>0.109</v>
      </c>
      <c r="AF1420" t="s">
        <v>290</v>
      </c>
      <c r="AG1420">
        <v>40</v>
      </c>
      <c r="AH1420" s="21" t="s">
        <v>290</v>
      </c>
      <c r="AI1420" s="1" t="s">
        <v>303</v>
      </c>
      <c r="AJ1420" t="s">
        <v>290</v>
      </c>
      <c r="AK1420" s="159" t="s">
        <v>290</v>
      </c>
    </row>
    <row r="1421" spans="1:89" x14ac:dyDescent="0.35">
      <c r="A1421" s="158" t="s">
        <v>6840</v>
      </c>
      <c r="B1421" s="11">
        <v>0.5</v>
      </c>
      <c r="C1421" t="s">
        <v>6422</v>
      </c>
      <c r="D1421" t="s">
        <v>303</v>
      </c>
      <c r="E1421" s="21" t="s">
        <v>290</v>
      </c>
      <c r="F1421">
        <v>0.84</v>
      </c>
      <c r="G1421" s="12">
        <v>0.622</v>
      </c>
      <c r="H1421" s="11">
        <v>0.109</v>
      </c>
      <c r="I1421" t="s">
        <v>6422</v>
      </c>
      <c r="J1421">
        <v>1</v>
      </c>
      <c r="K1421" s="21" t="s">
        <v>290</v>
      </c>
      <c r="L1421" s="1" t="s">
        <v>303</v>
      </c>
      <c r="M1421" t="s">
        <v>290</v>
      </c>
      <c r="N1421" s="159" t="s">
        <v>290</v>
      </c>
      <c r="P1421"/>
      <c r="Q1421"/>
      <c r="R1421"/>
      <c r="X1421" s="158" t="s">
        <v>6840</v>
      </c>
      <c r="Y1421" s="11">
        <v>0.5</v>
      </c>
      <c r="Z1421" t="s">
        <v>6422</v>
      </c>
      <c r="AA1421" t="s">
        <v>303</v>
      </c>
      <c r="AB1421" s="21" t="s">
        <v>290</v>
      </c>
      <c r="AC1421">
        <v>0.84</v>
      </c>
      <c r="AD1421" s="12">
        <v>0.622</v>
      </c>
      <c r="AE1421" s="11">
        <v>0.109</v>
      </c>
      <c r="AF1421" t="s">
        <v>6422</v>
      </c>
      <c r="AG1421">
        <v>1</v>
      </c>
      <c r="AH1421" s="21" t="s">
        <v>290</v>
      </c>
      <c r="AI1421" s="1" t="s">
        <v>303</v>
      </c>
      <c r="AJ1421" t="s">
        <v>290</v>
      </c>
      <c r="AK1421" s="159" t="s">
        <v>290</v>
      </c>
    </row>
    <row r="1422" spans="1:89" x14ac:dyDescent="0.35">
      <c r="A1422" s="158" t="s">
        <v>1426</v>
      </c>
      <c r="B1422" s="11">
        <v>0.5</v>
      </c>
      <c r="C1422">
        <v>80</v>
      </c>
      <c r="D1422" t="s">
        <v>303</v>
      </c>
      <c r="E1422" s="21" t="s">
        <v>290</v>
      </c>
      <c r="F1422">
        <v>0.84</v>
      </c>
      <c r="G1422" s="12">
        <v>0.54600000000000004</v>
      </c>
      <c r="H1422" s="11">
        <v>0.14699999999999999</v>
      </c>
      <c r="I1422" t="s">
        <v>290</v>
      </c>
      <c r="J1422">
        <v>80</v>
      </c>
      <c r="K1422" s="21" t="s">
        <v>290</v>
      </c>
      <c r="L1422" s="1" t="s">
        <v>303</v>
      </c>
      <c r="M1422" t="s">
        <v>290</v>
      </c>
      <c r="N1422" s="159" t="s">
        <v>290</v>
      </c>
      <c r="P1422"/>
      <c r="Q1422"/>
      <c r="R1422"/>
      <c r="X1422" s="158" t="s">
        <v>1426</v>
      </c>
      <c r="Y1422" s="11">
        <v>0.5</v>
      </c>
      <c r="Z1422">
        <v>80</v>
      </c>
      <c r="AA1422" t="s">
        <v>303</v>
      </c>
      <c r="AB1422" s="21" t="s">
        <v>290</v>
      </c>
      <c r="AC1422">
        <v>0.84</v>
      </c>
      <c r="AD1422" s="12">
        <v>0.54600000000000004</v>
      </c>
      <c r="AE1422" s="11">
        <v>0.14699999999999999</v>
      </c>
      <c r="AF1422" t="s">
        <v>290</v>
      </c>
      <c r="AG1422">
        <v>80</v>
      </c>
      <c r="AH1422" s="21" t="s">
        <v>290</v>
      </c>
      <c r="AI1422" s="1" t="s">
        <v>303</v>
      </c>
      <c r="AJ1422" t="s">
        <v>290</v>
      </c>
      <c r="AK1422" s="159" t="s">
        <v>290</v>
      </c>
    </row>
    <row r="1423" spans="1:89" x14ac:dyDescent="0.35">
      <c r="A1423" s="158" t="s">
        <v>1427</v>
      </c>
      <c r="B1423" s="11">
        <v>0.5</v>
      </c>
      <c r="C1423" s="11">
        <v>160</v>
      </c>
      <c r="D1423" t="s">
        <v>303</v>
      </c>
      <c r="E1423" s="21" t="s">
        <v>290</v>
      </c>
      <c r="F1423">
        <v>0.84</v>
      </c>
      <c r="G1423" s="12">
        <v>0.46599999999999997</v>
      </c>
      <c r="H1423" s="11">
        <v>0.187</v>
      </c>
      <c r="I1423" t="s">
        <v>290</v>
      </c>
      <c r="J1423" s="11">
        <v>160</v>
      </c>
      <c r="K1423" s="21" t="s">
        <v>290</v>
      </c>
      <c r="L1423" s="1" t="s">
        <v>303</v>
      </c>
      <c r="M1423" t="s">
        <v>290</v>
      </c>
      <c r="N1423" s="159" t="s">
        <v>290</v>
      </c>
      <c r="P1423"/>
      <c r="Q1423"/>
      <c r="R1423"/>
      <c r="X1423" s="158" t="s">
        <v>1427</v>
      </c>
      <c r="Y1423" s="11">
        <v>0.5</v>
      </c>
      <c r="Z1423" s="11">
        <v>160</v>
      </c>
      <c r="AA1423" t="s">
        <v>303</v>
      </c>
      <c r="AB1423" s="21" t="s">
        <v>290</v>
      </c>
      <c r="AC1423">
        <v>0.84</v>
      </c>
      <c r="AD1423" s="12">
        <v>0.46599999999999997</v>
      </c>
      <c r="AE1423" s="11">
        <v>0.187</v>
      </c>
      <c r="AF1423" t="s">
        <v>290</v>
      </c>
      <c r="AG1423" s="11">
        <v>160</v>
      </c>
      <c r="AH1423" s="21" t="s">
        <v>290</v>
      </c>
      <c r="AI1423" s="1" t="s">
        <v>303</v>
      </c>
      <c r="AJ1423" t="s">
        <v>290</v>
      </c>
      <c r="AK1423" s="159" t="s">
        <v>290</v>
      </c>
    </row>
    <row r="1424" spans="1:89" x14ac:dyDescent="0.35">
      <c r="A1424" s="158" t="s">
        <v>1428</v>
      </c>
      <c r="B1424" s="11">
        <v>0.5</v>
      </c>
      <c r="C1424" s="11" t="s">
        <v>272</v>
      </c>
      <c r="D1424" t="s">
        <v>303</v>
      </c>
      <c r="E1424" s="21" t="s">
        <v>290</v>
      </c>
      <c r="F1424">
        <v>0.84</v>
      </c>
      <c r="G1424" s="12">
        <v>0.54600000000000004</v>
      </c>
      <c r="H1424" s="11">
        <v>0.14699999999999999</v>
      </c>
      <c r="I1424" t="s">
        <v>272</v>
      </c>
      <c r="J1424" s="11">
        <v>2</v>
      </c>
      <c r="K1424" s="21" t="s">
        <v>290</v>
      </c>
      <c r="L1424" s="1" t="s">
        <v>303</v>
      </c>
      <c r="M1424" t="s">
        <v>290</v>
      </c>
      <c r="N1424" s="159" t="s">
        <v>290</v>
      </c>
      <c r="P1424"/>
      <c r="Q1424"/>
      <c r="R1424"/>
      <c r="X1424" s="158" t="s">
        <v>1428</v>
      </c>
      <c r="Y1424" s="11">
        <v>0.5</v>
      </c>
      <c r="Z1424" s="11" t="s">
        <v>272</v>
      </c>
      <c r="AA1424" t="s">
        <v>303</v>
      </c>
      <c r="AB1424" s="21" t="s">
        <v>290</v>
      </c>
      <c r="AC1424">
        <v>0.84</v>
      </c>
      <c r="AD1424" s="12">
        <v>0.54600000000000004</v>
      </c>
      <c r="AE1424" s="11">
        <v>0.14699999999999999</v>
      </c>
      <c r="AF1424" t="s">
        <v>272</v>
      </c>
      <c r="AG1424" s="11">
        <v>2</v>
      </c>
      <c r="AH1424" s="21" t="s">
        <v>290</v>
      </c>
      <c r="AI1424" s="1" t="s">
        <v>303</v>
      </c>
      <c r="AJ1424" t="s">
        <v>290</v>
      </c>
      <c r="AK1424" s="159" t="s">
        <v>290</v>
      </c>
    </row>
    <row r="1425" spans="1:89" x14ac:dyDescent="0.25">
      <c r="A1425" s="160" t="s">
        <v>1429</v>
      </c>
      <c r="B1425" s="2">
        <v>0.5</v>
      </c>
      <c r="C1425" s="4" t="s">
        <v>273</v>
      </c>
      <c r="D1425" s="4" t="s">
        <v>303</v>
      </c>
      <c r="E1425" s="23" t="s">
        <v>290</v>
      </c>
      <c r="F1425" s="4">
        <v>0.84</v>
      </c>
      <c r="G1425" s="3">
        <v>0.252</v>
      </c>
      <c r="H1425" s="2">
        <v>0.29399999999999998</v>
      </c>
      <c r="I1425" s="2" t="s">
        <v>273</v>
      </c>
      <c r="J1425" s="4">
        <v>4</v>
      </c>
      <c r="K1425" s="23" t="s">
        <v>290</v>
      </c>
      <c r="L1425" s="6" t="s">
        <v>303</v>
      </c>
      <c r="M1425" s="4" t="s">
        <v>290</v>
      </c>
      <c r="N1425" s="161" t="s">
        <v>290</v>
      </c>
      <c r="P1425"/>
      <c r="Q1425"/>
      <c r="R1425"/>
      <c r="X1425" s="160" t="s">
        <v>1429</v>
      </c>
      <c r="Y1425" s="2">
        <v>0.5</v>
      </c>
      <c r="Z1425" s="4" t="s">
        <v>273</v>
      </c>
      <c r="AA1425" s="4" t="s">
        <v>303</v>
      </c>
      <c r="AB1425" s="23" t="s">
        <v>290</v>
      </c>
      <c r="AC1425" s="4">
        <v>0.84</v>
      </c>
      <c r="AD1425" s="3">
        <v>0.252</v>
      </c>
      <c r="AE1425" s="2">
        <v>0.29399999999999998</v>
      </c>
      <c r="AF1425" s="2" t="s">
        <v>273</v>
      </c>
      <c r="AG1425" s="4">
        <v>4</v>
      </c>
      <c r="AH1425" s="23" t="s">
        <v>290</v>
      </c>
      <c r="AI1425" s="6" t="s">
        <v>303</v>
      </c>
      <c r="AJ1425" s="4" t="s">
        <v>290</v>
      </c>
      <c r="AK1425" s="161" t="s">
        <v>290</v>
      </c>
    </row>
    <row r="1426" spans="1:89" x14ac:dyDescent="0.35">
      <c r="A1426" s="156" t="s">
        <v>1430</v>
      </c>
      <c r="B1426" s="11">
        <v>0.75000000000000011</v>
      </c>
      <c r="C1426" s="11">
        <v>5</v>
      </c>
      <c r="D1426" t="s">
        <v>303</v>
      </c>
      <c r="E1426" s="21" t="s">
        <v>290</v>
      </c>
      <c r="F1426" s="11">
        <v>1.05</v>
      </c>
      <c r="G1426" s="12">
        <v>0.92</v>
      </c>
      <c r="H1426" s="11">
        <v>6.5000000000000002E-2</v>
      </c>
      <c r="I1426" t="s">
        <v>290</v>
      </c>
      <c r="J1426" s="11">
        <v>5</v>
      </c>
      <c r="K1426" s="21" t="s">
        <v>290</v>
      </c>
      <c r="L1426" s="11" t="s">
        <v>303</v>
      </c>
      <c r="M1426" t="s">
        <v>290</v>
      </c>
      <c r="N1426" s="159" t="s">
        <v>290</v>
      </c>
      <c r="P1426"/>
      <c r="Q1426"/>
      <c r="R1426"/>
      <c r="X1426" s="156" t="s">
        <v>1430</v>
      </c>
      <c r="Y1426" s="11">
        <v>0.75000000000000011</v>
      </c>
      <c r="Z1426" s="11">
        <v>5</v>
      </c>
      <c r="AA1426" t="s">
        <v>303</v>
      </c>
      <c r="AB1426" s="21" t="s">
        <v>290</v>
      </c>
      <c r="AC1426" s="11">
        <v>1.05</v>
      </c>
      <c r="AD1426" s="12">
        <v>0.92</v>
      </c>
      <c r="AE1426" s="11">
        <v>6.5000000000000002E-2</v>
      </c>
      <c r="AF1426" t="s">
        <v>290</v>
      </c>
      <c r="AG1426" s="11">
        <v>5</v>
      </c>
      <c r="AH1426" s="21" t="s">
        <v>290</v>
      </c>
      <c r="AI1426" s="11" t="s">
        <v>303</v>
      </c>
      <c r="AJ1426" t="s">
        <v>290</v>
      </c>
      <c r="AK1426" s="159" t="s">
        <v>290</v>
      </c>
    </row>
    <row r="1427" spans="1:89" x14ac:dyDescent="0.35">
      <c r="A1427" s="156" t="s">
        <v>1431</v>
      </c>
      <c r="B1427" s="11">
        <v>0.75000000000000011</v>
      </c>
      <c r="C1427" s="11">
        <v>10</v>
      </c>
      <c r="D1427" t="s">
        <v>303</v>
      </c>
      <c r="E1427" s="21" t="s">
        <v>290</v>
      </c>
      <c r="F1427" s="11">
        <v>1.05</v>
      </c>
      <c r="G1427" s="12">
        <v>0.88400000000000001</v>
      </c>
      <c r="H1427" s="11">
        <v>8.3000000000000004E-2</v>
      </c>
      <c r="I1427" t="s">
        <v>290</v>
      </c>
      <c r="J1427" s="11">
        <v>10</v>
      </c>
      <c r="K1427" s="21" t="s">
        <v>290</v>
      </c>
      <c r="L1427" s="11" t="s">
        <v>303</v>
      </c>
      <c r="M1427" t="s">
        <v>290</v>
      </c>
      <c r="N1427" s="159" t="s">
        <v>290</v>
      </c>
      <c r="P1427"/>
      <c r="Q1427"/>
      <c r="R1427"/>
      <c r="X1427" s="156" t="s">
        <v>1431</v>
      </c>
      <c r="Y1427" s="11">
        <v>0.75000000000000011</v>
      </c>
      <c r="Z1427" s="11">
        <v>10</v>
      </c>
      <c r="AA1427" t="s">
        <v>303</v>
      </c>
      <c r="AB1427" s="21" t="s">
        <v>290</v>
      </c>
      <c r="AC1427" s="11">
        <v>1.05</v>
      </c>
      <c r="AD1427" s="12">
        <v>0.88400000000000001</v>
      </c>
      <c r="AE1427" s="11">
        <v>8.3000000000000004E-2</v>
      </c>
      <c r="AF1427" t="s">
        <v>290</v>
      </c>
      <c r="AG1427" s="11">
        <v>10</v>
      </c>
      <c r="AH1427" s="21" t="s">
        <v>290</v>
      </c>
      <c r="AI1427" s="11" t="s">
        <v>303</v>
      </c>
      <c r="AJ1427" t="s">
        <v>290</v>
      </c>
      <c r="AK1427" s="159" t="s">
        <v>290</v>
      </c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51"/>
    </row>
    <row r="1428" spans="1:89" x14ac:dyDescent="0.35">
      <c r="A1428" s="158" t="s">
        <v>1432</v>
      </c>
      <c r="B1428" s="11">
        <v>0.75000000000000011</v>
      </c>
      <c r="C1428">
        <v>40</v>
      </c>
      <c r="D1428" t="s">
        <v>303</v>
      </c>
      <c r="E1428" s="21" t="s">
        <v>290</v>
      </c>
      <c r="F1428" s="11">
        <v>1.05</v>
      </c>
      <c r="G1428" s="12">
        <v>0.82400000000000007</v>
      </c>
      <c r="H1428" s="11">
        <v>0.113</v>
      </c>
      <c r="I1428" t="s">
        <v>290</v>
      </c>
      <c r="J1428">
        <v>40</v>
      </c>
      <c r="K1428" s="21" t="s">
        <v>290</v>
      </c>
      <c r="L1428" s="1" t="s">
        <v>303</v>
      </c>
      <c r="M1428" t="s">
        <v>290</v>
      </c>
      <c r="N1428" s="159" t="s">
        <v>290</v>
      </c>
      <c r="P1428"/>
      <c r="Q1428"/>
      <c r="R1428"/>
      <c r="X1428" s="158" t="s">
        <v>1432</v>
      </c>
      <c r="Y1428" s="11">
        <v>0.75000000000000011</v>
      </c>
      <c r="Z1428">
        <v>40</v>
      </c>
      <c r="AA1428" t="s">
        <v>303</v>
      </c>
      <c r="AB1428" s="21" t="s">
        <v>290</v>
      </c>
      <c r="AC1428" s="11">
        <v>1.05</v>
      </c>
      <c r="AD1428" s="12">
        <v>0.82400000000000007</v>
      </c>
      <c r="AE1428" s="11">
        <v>0.113</v>
      </c>
      <c r="AF1428" t="s">
        <v>290</v>
      </c>
      <c r="AG1428">
        <v>40</v>
      </c>
      <c r="AH1428" s="21" t="s">
        <v>290</v>
      </c>
      <c r="AI1428" s="1" t="s">
        <v>303</v>
      </c>
      <c r="AJ1428" t="s">
        <v>290</v>
      </c>
      <c r="AK1428" s="159" t="s">
        <v>290</v>
      </c>
      <c r="CC1428" s="4"/>
      <c r="CD1428" s="51"/>
      <c r="CE1428" s="51"/>
      <c r="CF1428" s="51"/>
      <c r="CG1428" s="51"/>
      <c r="CH1428" s="51"/>
      <c r="CI1428" s="51"/>
      <c r="CJ1428" s="51"/>
      <c r="CK1428" s="51"/>
    </row>
    <row r="1429" spans="1:89" x14ac:dyDescent="0.35">
      <c r="A1429" s="158" t="s">
        <v>6841</v>
      </c>
      <c r="B1429" s="11">
        <v>0.75000000000000011</v>
      </c>
      <c r="C1429" t="s">
        <v>6422</v>
      </c>
      <c r="D1429" t="s">
        <v>303</v>
      </c>
      <c r="E1429" s="21" t="s">
        <v>290</v>
      </c>
      <c r="F1429" s="11">
        <v>1.05</v>
      </c>
      <c r="G1429" s="12">
        <v>0.82400000000000007</v>
      </c>
      <c r="H1429" s="11">
        <v>0.113</v>
      </c>
      <c r="I1429" t="s">
        <v>6422</v>
      </c>
      <c r="J1429">
        <v>1</v>
      </c>
      <c r="K1429" s="21" t="s">
        <v>290</v>
      </c>
      <c r="L1429" s="1" t="s">
        <v>303</v>
      </c>
      <c r="M1429" t="s">
        <v>290</v>
      </c>
      <c r="N1429" s="159" t="s">
        <v>290</v>
      </c>
      <c r="P1429"/>
      <c r="Q1429"/>
      <c r="R1429"/>
      <c r="X1429" s="158" t="s">
        <v>6841</v>
      </c>
      <c r="Y1429" s="11">
        <v>0.75000000000000011</v>
      </c>
      <c r="Z1429" t="s">
        <v>6422</v>
      </c>
      <c r="AA1429" t="s">
        <v>303</v>
      </c>
      <c r="AB1429" s="21" t="s">
        <v>290</v>
      </c>
      <c r="AC1429" s="11">
        <v>1.05</v>
      </c>
      <c r="AD1429" s="12">
        <v>0.82400000000000007</v>
      </c>
      <c r="AE1429" s="11">
        <v>0.113</v>
      </c>
      <c r="AF1429" t="s">
        <v>6422</v>
      </c>
      <c r="AG1429">
        <v>1</v>
      </c>
      <c r="AH1429" s="21" t="s">
        <v>290</v>
      </c>
      <c r="AI1429" s="1" t="s">
        <v>303</v>
      </c>
      <c r="AJ1429" t="s">
        <v>290</v>
      </c>
      <c r="AK1429" s="159" t="s">
        <v>290</v>
      </c>
    </row>
    <row r="1430" spans="1:89" x14ac:dyDescent="0.35">
      <c r="A1430" s="158" t="s">
        <v>1433</v>
      </c>
      <c r="B1430" s="11">
        <v>0.75000000000000011</v>
      </c>
      <c r="C1430">
        <v>80</v>
      </c>
      <c r="D1430" t="s">
        <v>303</v>
      </c>
      <c r="E1430" s="21" t="s">
        <v>290</v>
      </c>
      <c r="F1430" s="11">
        <v>1.05</v>
      </c>
      <c r="G1430" s="12">
        <v>0.74199999999999999</v>
      </c>
      <c r="H1430" s="11">
        <v>0.154</v>
      </c>
      <c r="I1430" t="s">
        <v>290</v>
      </c>
      <c r="J1430">
        <v>80</v>
      </c>
      <c r="K1430" s="21" t="s">
        <v>290</v>
      </c>
      <c r="L1430" s="1" t="s">
        <v>303</v>
      </c>
      <c r="M1430" t="s">
        <v>290</v>
      </c>
      <c r="N1430" s="159" t="s">
        <v>290</v>
      </c>
      <c r="P1430"/>
      <c r="Q1430"/>
      <c r="R1430"/>
      <c r="X1430" s="158" t="s">
        <v>1433</v>
      </c>
      <c r="Y1430" s="11">
        <v>0.75000000000000011</v>
      </c>
      <c r="Z1430">
        <v>80</v>
      </c>
      <c r="AA1430" t="s">
        <v>303</v>
      </c>
      <c r="AB1430" s="21" t="s">
        <v>290</v>
      </c>
      <c r="AC1430" s="11">
        <v>1.05</v>
      </c>
      <c r="AD1430" s="12">
        <v>0.74199999999999999</v>
      </c>
      <c r="AE1430" s="11">
        <v>0.154</v>
      </c>
      <c r="AF1430" t="s">
        <v>290</v>
      </c>
      <c r="AG1430">
        <v>80</v>
      </c>
      <c r="AH1430" s="21" t="s">
        <v>290</v>
      </c>
      <c r="AI1430" s="1" t="s">
        <v>303</v>
      </c>
      <c r="AJ1430" t="s">
        <v>290</v>
      </c>
      <c r="AK1430" s="159" t="s">
        <v>290</v>
      </c>
    </row>
    <row r="1431" spans="1:89" x14ac:dyDescent="0.35">
      <c r="A1431" s="158" t="s">
        <v>1434</v>
      </c>
      <c r="B1431" s="11">
        <v>0.75000000000000011</v>
      </c>
      <c r="C1431" s="11">
        <v>160</v>
      </c>
      <c r="D1431" t="s">
        <v>303</v>
      </c>
      <c r="E1431" s="21" t="s">
        <v>290</v>
      </c>
      <c r="F1431" s="11">
        <v>1.05</v>
      </c>
      <c r="G1431" s="12">
        <v>0.6140000000000001</v>
      </c>
      <c r="H1431" s="11">
        <v>0.218</v>
      </c>
      <c r="I1431" t="s">
        <v>290</v>
      </c>
      <c r="J1431" s="11">
        <v>160</v>
      </c>
      <c r="K1431" s="21" t="s">
        <v>290</v>
      </c>
      <c r="L1431" s="1" t="s">
        <v>303</v>
      </c>
      <c r="M1431" t="s">
        <v>290</v>
      </c>
      <c r="N1431" s="159" t="s">
        <v>290</v>
      </c>
      <c r="P1431"/>
      <c r="Q1431"/>
      <c r="R1431"/>
      <c r="X1431" s="158" t="s">
        <v>1434</v>
      </c>
      <c r="Y1431" s="11">
        <v>0.75000000000000011</v>
      </c>
      <c r="Z1431" s="11">
        <v>160</v>
      </c>
      <c r="AA1431" t="s">
        <v>303</v>
      </c>
      <c r="AB1431" s="21" t="s">
        <v>290</v>
      </c>
      <c r="AC1431" s="11">
        <v>1.05</v>
      </c>
      <c r="AD1431" s="12">
        <v>0.6140000000000001</v>
      </c>
      <c r="AE1431" s="11">
        <v>0.218</v>
      </c>
      <c r="AF1431" t="s">
        <v>290</v>
      </c>
      <c r="AG1431" s="11">
        <v>160</v>
      </c>
      <c r="AH1431" s="21" t="s">
        <v>290</v>
      </c>
      <c r="AI1431" s="1" t="s">
        <v>303</v>
      </c>
      <c r="AJ1431" t="s">
        <v>290</v>
      </c>
      <c r="AK1431" s="159" t="s">
        <v>290</v>
      </c>
    </row>
    <row r="1432" spans="1:89" x14ac:dyDescent="0.35">
      <c r="A1432" s="158" t="s">
        <v>1435</v>
      </c>
      <c r="B1432" s="11">
        <v>0.75000000000000011</v>
      </c>
      <c r="C1432" s="11" t="s">
        <v>272</v>
      </c>
      <c r="D1432" t="s">
        <v>303</v>
      </c>
      <c r="E1432" s="21" t="s">
        <v>290</v>
      </c>
      <c r="F1432" s="11">
        <v>1.05</v>
      </c>
      <c r="G1432" s="12">
        <v>0.74199999999999999</v>
      </c>
      <c r="H1432" s="11">
        <v>0.154</v>
      </c>
      <c r="I1432" t="s">
        <v>272</v>
      </c>
      <c r="J1432" s="11">
        <v>2</v>
      </c>
      <c r="K1432" s="21" t="s">
        <v>290</v>
      </c>
      <c r="L1432" s="1" t="s">
        <v>303</v>
      </c>
      <c r="M1432" t="s">
        <v>290</v>
      </c>
      <c r="N1432" s="159" t="s">
        <v>290</v>
      </c>
      <c r="P1432"/>
      <c r="Q1432"/>
      <c r="R1432"/>
      <c r="X1432" s="158" t="s">
        <v>1435</v>
      </c>
      <c r="Y1432" s="11">
        <v>0.75000000000000011</v>
      </c>
      <c r="Z1432" s="11" t="s">
        <v>272</v>
      </c>
      <c r="AA1432" t="s">
        <v>303</v>
      </c>
      <c r="AB1432" s="21" t="s">
        <v>290</v>
      </c>
      <c r="AC1432" s="11">
        <v>1.05</v>
      </c>
      <c r="AD1432" s="12">
        <v>0.74199999999999999</v>
      </c>
      <c r="AE1432" s="11">
        <v>0.154</v>
      </c>
      <c r="AF1432" t="s">
        <v>272</v>
      </c>
      <c r="AG1432" s="11">
        <v>2</v>
      </c>
      <c r="AH1432" s="21" t="s">
        <v>290</v>
      </c>
      <c r="AI1432" s="1" t="s">
        <v>303</v>
      </c>
      <c r="AJ1432" t="s">
        <v>290</v>
      </c>
      <c r="AK1432" s="159" t="s">
        <v>290</v>
      </c>
    </row>
    <row r="1433" spans="1:89" x14ac:dyDescent="0.25">
      <c r="A1433" s="160" t="s">
        <v>1436</v>
      </c>
      <c r="B1433" s="2">
        <v>0.75000000000000011</v>
      </c>
      <c r="C1433" s="4" t="s">
        <v>273</v>
      </c>
      <c r="D1433" s="4" t="s">
        <v>303</v>
      </c>
      <c r="E1433" s="23" t="s">
        <v>290</v>
      </c>
      <c r="F1433" s="2">
        <v>1.05</v>
      </c>
      <c r="G1433" s="3">
        <v>0.43400000000000005</v>
      </c>
      <c r="H1433" s="2">
        <v>0.308</v>
      </c>
      <c r="I1433" s="2" t="s">
        <v>273</v>
      </c>
      <c r="J1433" s="4">
        <v>4</v>
      </c>
      <c r="K1433" s="23" t="s">
        <v>290</v>
      </c>
      <c r="L1433" s="6" t="s">
        <v>303</v>
      </c>
      <c r="M1433" s="4" t="s">
        <v>290</v>
      </c>
      <c r="N1433" s="161" t="s">
        <v>290</v>
      </c>
      <c r="P1433"/>
      <c r="Q1433"/>
      <c r="R1433"/>
      <c r="X1433" s="160" t="s">
        <v>1436</v>
      </c>
      <c r="Y1433" s="2">
        <v>0.75000000000000011</v>
      </c>
      <c r="Z1433" s="4" t="s">
        <v>273</v>
      </c>
      <c r="AA1433" s="4" t="s">
        <v>303</v>
      </c>
      <c r="AB1433" s="23" t="s">
        <v>290</v>
      </c>
      <c r="AC1433" s="2">
        <v>1.05</v>
      </c>
      <c r="AD1433" s="3">
        <v>0.43400000000000005</v>
      </c>
      <c r="AE1433" s="2">
        <v>0.308</v>
      </c>
      <c r="AF1433" s="2" t="s">
        <v>273</v>
      </c>
      <c r="AG1433" s="4">
        <v>4</v>
      </c>
      <c r="AH1433" s="23" t="s">
        <v>290</v>
      </c>
      <c r="AI1433" s="6" t="s">
        <v>303</v>
      </c>
      <c r="AJ1433" s="4" t="s">
        <v>290</v>
      </c>
      <c r="AK1433" s="161" t="s">
        <v>290</v>
      </c>
    </row>
    <row r="1434" spans="1:89" x14ac:dyDescent="0.35">
      <c r="A1434" s="156" t="s">
        <v>1437</v>
      </c>
      <c r="B1434" s="11">
        <v>1</v>
      </c>
      <c r="C1434" s="11">
        <v>5</v>
      </c>
      <c r="D1434" t="s">
        <v>303</v>
      </c>
      <c r="E1434" s="21" t="s">
        <v>290</v>
      </c>
      <c r="F1434" s="11">
        <v>1.3149999999999999</v>
      </c>
      <c r="G1434" s="12">
        <v>1.1850000000000001</v>
      </c>
      <c r="H1434" s="11">
        <v>6.5000000000000002E-2</v>
      </c>
      <c r="I1434" t="s">
        <v>290</v>
      </c>
      <c r="J1434" s="11">
        <v>5</v>
      </c>
      <c r="K1434" s="21" t="s">
        <v>290</v>
      </c>
      <c r="L1434" s="11" t="s">
        <v>303</v>
      </c>
      <c r="M1434" t="s">
        <v>290</v>
      </c>
      <c r="N1434" s="159" t="s">
        <v>290</v>
      </c>
      <c r="P1434"/>
      <c r="Q1434"/>
      <c r="R1434"/>
      <c r="X1434" s="156" t="s">
        <v>1437</v>
      </c>
      <c r="Y1434" s="11">
        <v>1</v>
      </c>
      <c r="Z1434" s="11">
        <v>5</v>
      </c>
      <c r="AA1434" t="s">
        <v>303</v>
      </c>
      <c r="AB1434" s="21" t="s">
        <v>290</v>
      </c>
      <c r="AC1434" s="11">
        <v>1.3149999999999999</v>
      </c>
      <c r="AD1434" s="12">
        <v>1.1850000000000001</v>
      </c>
      <c r="AE1434" s="11">
        <v>6.5000000000000002E-2</v>
      </c>
      <c r="AF1434" t="s">
        <v>290</v>
      </c>
      <c r="AG1434" s="11">
        <v>5</v>
      </c>
      <c r="AH1434" s="21" t="s">
        <v>290</v>
      </c>
      <c r="AI1434" s="11" t="s">
        <v>303</v>
      </c>
      <c r="AJ1434" t="s">
        <v>290</v>
      </c>
      <c r="AK1434" s="159" t="s">
        <v>290</v>
      </c>
    </row>
    <row r="1435" spans="1:89" x14ac:dyDescent="0.35">
      <c r="A1435" s="156" t="s">
        <v>1438</v>
      </c>
      <c r="B1435" s="11">
        <v>1</v>
      </c>
      <c r="C1435" s="11">
        <v>10</v>
      </c>
      <c r="D1435" t="s">
        <v>303</v>
      </c>
      <c r="E1435" s="21" t="s">
        <v>290</v>
      </c>
      <c r="F1435" s="11">
        <v>1.3149999999999999</v>
      </c>
      <c r="G1435" s="12">
        <v>1.097</v>
      </c>
      <c r="H1435" s="11">
        <v>0.109</v>
      </c>
      <c r="I1435" t="s">
        <v>290</v>
      </c>
      <c r="J1435" s="11">
        <v>10</v>
      </c>
      <c r="K1435" s="21" t="s">
        <v>290</v>
      </c>
      <c r="L1435" s="11" t="s">
        <v>303</v>
      </c>
      <c r="M1435" t="s">
        <v>290</v>
      </c>
      <c r="N1435" s="159" t="s">
        <v>290</v>
      </c>
      <c r="P1435"/>
      <c r="Q1435"/>
      <c r="R1435"/>
      <c r="X1435" s="156" t="s">
        <v>1438</v>
      </c>
      <c r="Y1435" s="11">
        <v>1</v>
      </c>
      <c r="Z1435" s="11">
        <v>10</v>
      </c>
      <c r="AA1435" t="s">
        <v>303</v>
      </c>
      <c r="AB1435" s="21" t="s">
        <v>290</v>
      </c>
      <c r="AC1435" s="11">
        <v>1.3149999999999999</v>
      </c>
      <c r="AD1435" s="12">
        <v>1.097</v>
      </c>
      <c r="AE1435" s="11">
        <v>0.109</v>
      </c>
      <c r="AF1435" t="s">
        <v>290</v>
      </c>
      <c r="AG1435" s="11">
        <v>10</v>
      </c>
      <c r="AH1435" s="21" t="s">
        <v>290</v>
      </c>
      <c r="AI1435" s="11" t="s">
        <v>303</v>
      </c>
      <c r="AJ1435" t="s">
        <v>290</v>
      </c>
      <c r="AK1435" s="159" t="s">
        <v>290</v>
      </c>
    </row>
    <row r="1436" spans="1:89" x14ac:dyDescent="0.35">
      <c r="A1436" s="158" t="s">
        <v>1439</v>
      </c>
      <c r="B1436" s="11">
        <v>1</v>
      </c>
      <c r="C1436">
        <v>40</v>
      </c>
      <c r="D1436" t="s">
        <v>303</v>
      </c>
      <c r="E1436" s="21" t="s">
        <v>290</v>
      </c>
      <c r="F1436" s="11">
        <v>1.3149999999999999</v>
      </c>
      <c r="G1436" s="12">
        <v>1.0489999999999999</v>
      </c>
      <c r="H1436" s="11">
        <v>0.13300000000000001</v>
      </c>
      <c r="I1436" t="s">
        <v>290</v>
      </c>
      <c r="J1436">
        <v>40</v>
      </c>
      <c r="K1436" s="21" t="s">
        <v>290</v>
      </c>
      <c r="L1436" s="1" t="s">
        <v>303</v>
      </c>
      <c r="M1436" t="s">
        <v>290</v>
      </c>
      <c r="N1436" s="159" t="s">
        <v>290</v>
      </c>
      <c r="Q1436" s="18" t="s">
        <v>290</v>
      </c>
      <c r="S1436" t="s">
        <v>290</v>
      </c>
      <c r="T1436" t="s">
        <v>290</v>
      </c>
      <c r="V1436" t="s">
        <v>290</v>
      </c>
      <c r="X1436" s="158" t="s">
        <v>1439</v>
      </c>
      <c r="Y1436" s="11">
        <v>1</v>
      </c>
      <c r="Z1436">
        <v>40</v>
      </c>
      <c r="AA1436" t="s">
        <v>303</v>
      </c>
      <c r="AB1436" s="21" t="s">
        <v>290</v>
      </c>
      <c r="AC1436" s="11">
        <v>1.3149999999999999</v>
      </c>
      <c r="AD1436" s="12">
        <v>1.0489999999999999</v>
      </c>
      <c r="AE1436" s="11">
        <v>0.13300000000000001</v>
      </c>
      <c r="AF1436" t="s">
        <v>290</v>
      </c>
      <c r="AG1436">
        <v>40</v>
      </c>
      <c r="AH1436" s="21" t="s">
        <v>290</v>
      </c>
      <c r="AI1436" s="1" t="s">
        <v>303</v>
      </c>
      <c r="AJ1436" t="s">
        <v>290</v>
      </c>
      <c r="AK1436" s="159" t="s">
        <v>290</v>
      </c>
    </row>
    <row r="1437" spans="1:89" x14ac:dyDescent="0.35">
      <c r="A1437" s="158" t="s">
        <v>6842</v>
      </c>
      <c r="B1437" s="11">
        <v>1</v>
      </c>
      <c r="C1437" t="s">
        <v>6422</v>
      </c>
      <c r="D1437" t="s">
        <v>303</v>
      </c>
      <c r="E1437" s="21" t="s">
        <v>290</v>
      </c>
      <c r="F1437" s="11">
        <v>1.3149999999999999</v>
      </c>
      <c r="G1437" s="12">
        <v>1.0489999999999999</v>
      </c>
      <c r="H1437" s="11">
        <v>0.13300000000000001</v>
      </c>
      <c r="I1437" t="s">
        <v>6422</v>
      </c>
      <c r="J1437">
        <v>1</v>
      </c>
      <c r="K1437" s="21" t="s">
        <v>290</v>
      </c>
      <c r="L1437" s="1" t="s">
        <v>303</v>
      </c>
      <c r="M1437" t="s">
        <v>290</v>
      </c>
      <c r="N1437" s="159" t="s">
        <v>290</v>
      </c>
      <c r="Q1437" s="18" t="s">
        <v>290</v>
      </c>
      <c r="S1437" t="s">
        <v>290</v>
      </c>
      <c r="T1437" t="s">
        <v>290</v>
      </c>
      <c r="V1437" t="s">
        <v>290</v>
      </c>
      <c r="X1437" s="158" t="s">
        <v>6842</v>
      </c>
      <c r="Y1437" s="11">
        <v>1</v>
      </c>
      <c r="Z1437" t="s">
        <v>6422</v>
      </c>
      <c r="AA1437" t="s">
        <v>303</v>
      </c>
      <c r="AB1437" s="21" t="s">
        <v>290</v>
      </c>
      <c r="AC1437" s="11">
        <v>1.3149999999999999</v>
      </c>
      <c r="AD1437" s="12">
        <v>1.0489999999999999</v>
      </c>
      <c r="AE1437" s="11">
        <v>0.13300000000000001</v>
      </c>
      <c r="AF1437" t="s">
        <v>6422</v>
      </c>
      <c r="AG1437">
        <v>1</v>
      </c>
      <c r="AH1437" s="21" t="s">
        <v>290</v>
      </c>
      <c r="AI1437" s="1" t="s">
        <v>303</v>
      </c>
      <c r="AJ1437" t="s">
        <v>290</v>
      </c>
      <c r="AK1437" s="159" t="s">
        <v>290</v>
      </c>
    </row>
    <row r="1438" spans="1:89" x14ac:dyDescent="0.35">
      <c r="A1438" s="158" t="s">
        <v>1440</v>
      </c>
      <c r="B1438" s="11">
        <v>1</v>
      </c>
      <c r="C1438">
        <v>80</v>
      </c>
      <c r="D1438" t="s">
        <v>303</v>
      </c>
      <c r="E1438" s="21" t="s">
        <v>290</v>
      </c>
      <c r="F1438" s="11">
        <v>1.3149999999999999</v>
      </c>
      <c r="G1438" s="12">
        <v>0.95699999999999996</v>
      </c>
      <c r="H1438" s="11">
        <v>0.17899999999999999</v>
      </c>
      <c r="I1438" t="s">
        <v>290</v>
      </c>
      <c r="J1438">
        <v>80</v>
      </c>
      <c r="K1438" s="21" t="s">
        <v>290</v>
      </c>
      <c r="L1438" s="1" t="s">
        <v>303</v>
      </c>
      <c r="M1438" t="s">
        <v>290</v>
      </c>
      <c r="N1438" s="159" t="s">
        <v>290</v>
      </c>
      <c r="P1438" s="18" t="s">
        <v>290</v>
      </c>
      <c r="Q1438" s="18" t="s">
        <v>290</v>
      </c>
      <c r="S1438" t="s">
        <v>290</v>
      </c>
      <c r="T1438" t="s">
        <v>290</v>
      </c>
      <c r="V1438" t="s">
        <v>290</v>
      </c>
      <c r="X1438" s="158" t="s">
        <v>1440</v>
      </c>
      <c r="Y1438" s="11">
        <v>1</v>
      </c>
      <c r="Z1438">
        <v>80</v>
      </c>
      <c r="AA1438" t="s">
        <v>303</v>
      </c>
      <c r="AB1438" s="21" t="s">
        <v>290</v>
      </c>
      <c r="AC1438" s="11">
        <v>1.3149999999999999</v>
      </c>
      <c r="AD1438" s="12">
        <v>0.95699999999999996</v>
      </c>
      <c r="AE1438" s="11">
        <v>0.17899999999999999</v>
      </c>
      <c r="AF1438" t="s">
        <v>290</v>
      </c>
      <c r="AG1438">
        <v>80</v>
      </c>
      <c r="AH1438" s="21" t="s">
        <v>290</v>
      </c>
      <c r="AI1438" s="1" t="s">
        <v>303</v>
      </c>
      <c r="AJ1438" t="s">
        <v>290</v>
      </c>
      <c r="AK1438" s="159" t="s">
        <v>290</v>
      </c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51"/>
    </row>
    <row r="1439" spans="1:89" x14ac:dyDescent="0.35">
      <c r="A1439" s="158" t="s">
        <v>1441</v>
      </c>
      <c r="B1439" s="11">
        <v>1</v>
      </c>
      <c r="C1439" s="11">
        <v>160</v>
      </c>
      <c r="D1439" t="s">
        <v>303</v>
      </c>
      <c r="E1439" s="21" t="s">
        <v>290</v>
      </c>
      <c r="F1439" s="11">
        <v>1.3149999999999999</v>
      </c>
      <c r="G1439" s="12">
        <v>0.81499999999999995</v>
      </c>
      <c r="H1439" s="11">
        <v>0.25</v>
      </c>
      <c r="I1439" t="s">
        <v>290</v>
      </c>
      <c r="J1439" s="11">
        <v>160</v>
      </c>
      <c r="K1439" s="21" t="s">
        <v>290</v>
      </c>
      <c r="L1439" s="1" t="s">
        <v>303</v>
      </c>
      <c r="M1439" t="s">
        <v>290</v>
      </c>
      <c r="N1439" s="159" t="s">
        <v>290</v>
      </c>
      <c r="P1439" s="18" t="s">
        <v>290</v>
      </c>
      <c r="Q1439" s="18" t="s">
        <v>290</v>
      </c>
      <c r="S1439" t="s">
        <v>290</v>
      </c>
      <c r="T1439" t="s">
        <v>290</v>
      </c>
      <c r="V1439" t="s">
        <v>290</v>
      </c>
      <c r="X1439" s="158" t="s">
        <v>1441</v>
      </c>
      <c r="Y1439" s="11">
        <v>1</v>
      </c>
      <c r="Z1439" s="11">
        <v>160</v>
      </c>
      <c r="AA1439" t="s">
        <v>303</v>
      </c>
      <c r="AB1439" s="21" t="s">
        <v>290</v>
      </c>
      <c r="AC1439" s="11">
        <v>1.3149999999999999</v>
      </c>
      <c r="AD1439" s="12">
        <v>0.81499999999999995</v>
      </c>
      <c r="AE1439" s="11">
        <v>0.25</v>
      </c>
      <c r="AF1439" t="s">
        <v>290</v>
      </c>
      <c r="AG1439" s="11">
        <v>160</v>
      </c>
      <c r="AH1439" s="21" t="s">
        <v>290</v>
      </c>
      <c r="AI1439" s="1" t="s">
        <v>303</v>
      </c>
      <c r="AJ1439" t="s">
        <v>290</v>
      </c>
      <c r="AK1439" s="159" t="s">
        <v>290</v>
      </c>
      <c r="CC1439" s="4"/>
      <c r="CD1439" s="51"/>
      <c r="CE1439" s="51"/>
      <c r="CF1439" s="51"/>
      <c r="CG1439" s="51"/>
      <c r="CH1439" s="51"/>
      <c r="CI1439" s="51"/>
      <c r="CJ1439" s="51"/>
      <c r="CK1439" s="51"/>
    </row>
    <row r="1440" spans="1:89" x14ac:dyDescent="0.35">
      <c r="A1440" s="158" t="s">
        <v>1442</v>
      </c>
      <c r="B1440" s="11">
        <v>1</v>
      </c>
      <c r="C1440" s="11" t="s">
        <v>272</v>
      </c>
      <c r="D1440" t="s">
        <v>303</v>
      </c>
      <c r="E1440" s="21" t="s">
        <v>290</v>
      </c>
      <c r="F1440" s="11">
        <v>1.3149999999999999</v>
      </c>
      <c r="G1440" s="12">
        <v>0.95699999999999996</v>
      </c>
      <c r="H1440" s="11">
        <v>0.17899999999999999</v>
      </c>
      <c r="I1440" t="s">
        <v>272</v>
      </c>
      <c r="J1440" s="11">
        <v>2</v>
      </c>
      <c r="K1440" s="21" t="s">
        <v>290</v>
      </c>
      <c r="L1440" s="1" t="s">
        <v>303</v>
      </c>
      <c r="M1440" t="s">
        <v>290</v>
      </c>
      <c r="N1440" s="159" t="s">
        <v>290</v>
      </c>
      <c r="P1440" s="18" t="s">
        <v>290</v>
      </c>
      <c r="Q1440" s="18" t="s">
        <v>290</v>
      </c>
      <c r="S1440" t="s">
        <v>290</v>
      </c>
      <c r="T1440" t="s">
        <v>290</v>
      </c>
      <c r="V1440" t="s">
        <v>290</v>
      </c>
      <c r="X1440" s="158" t="s">
        <v>1442</v>
      </c>
      <c r="Y1440" s="11">
        <v>1</v>
      </c>
      <c r="Z1440" s="11" t="s">
        <v>272</v>
      </c>
      <c r="AA1440" t="s">
        <v>303</v>
      </c>
      <c r="AB1440" s="21" t="s">
        <v>290</v>
      </c>
      <c r="AC1440" s="11">
        <v>1.3149999999999999</v>
      </c>
      <c r="AD1440" s="12">
        <v>0.95699999999999996</v>
      </c>
      <c r="AE1440" s="11">
        <v>0.17899999999999999</v>
      </c>
      <c r="AF1440" t="s">
        <v>272</v>
      </c>
      <c r="AG1440" s="11">
        <v>2</v>
      </c>
      <c r="AH1440" s="21" t="s">
        <v>290</v>
      </c>
      <c r="AI1440" s="1" t="s">
        <v>303</v>
      </c>
      <c r="AJ1440" t="s">
        <v>290</v>
      </c>
      <c r="AK1440" s="159" t="s">
        <v>290</v>
      </c>
    </row>
    <row r="1441" spans="1:89" x14ac:dyDescent="0.25">
      <c r="A1441" s="160" t="s">
        <v>1443</v>
      </c>
      <c r="B1441" s="2">
        <v>1</v>
      </c>
      <c r="C1441" s="4" t="s">
        <v>273</v>
      </c>
      <c r="D1441" s="4" t="s">
        <v>303</v>
      </c>
      <c r="E1441" s="23" t="s">
        <v>290</v>
      </c>
      <c r="F1441" s="2">
        <v>1.3149999999999999</v>
      </c>
      <c r="G1441" s="3">
        <v>0.59899999999999998</v>
      </c>
      <c r="H1441" s="2">
        <v>0.35799999999999998</v>
      </c>
      <c r="I1441" s="2" t="s">
        <v>273</v>
      </c>
      <c r="J1441" s="4">
        <v>4</v>
      </c>
      <c r="K1441" s="23" t="s">
        <v>290</v>
      </c>
      <c r="L1441" s="6" t="s">
        <v>303</v>
      </c>
      <c r="M1441" s="4" t="s">
        <v>290</v>
      </c>
      <c r="N1441" s="161" t="s">
        <v>290</v>
      </c>
      <c r="P1441" s="18" t="s">
        <v>290</v>
      </c>
      <c r="Q1441" s="18" t="s">
        <v>290</v>
      </c>
      <c r="S1441" t="s">
        <v>290</v>
      </c>
      <c r="T1441" t="s">
        <v>290</v>
      </c>
      <c r="V1441" t="s">
        <v>290</v>
      </c>
      <c r="X1441" s="160" t="s">
        <v>1443</v>
      </c>
      <c r="Y1441" s="2">
        <v>1</v>
      </c>
      <c r="Z1441" s="4" t="s">
        <v>273</v>
      </c>
      <c r="AA1441" s="4" t="s">
        <v>303</v>
      </c>
      <c r="AB1441" s="23" t="s">
        <v>290</v>
      </c>
      <c r="AC1441" s="2">
        <v>1.3149999999999999</v>
      </c>
      <c r="AD1441" s="3">
        <v>0.59899999999999998</v>
      </c>
      <c r="AE1441" s="2">
        <v>0.35799999999999998</v>
      </c>
      <c r="AF1441" s="2" t="s">
        <v>273</v>
      </c>
      <c r="AG1441" s="4">
        <v>4</v>
      </c>
      <c r="AH1441" s="23" t="s">
        <v>290</v>
      </c>
      <c r="AI1441" s="6" t="s">
        <v>303</v>
      </c>
      <c r="AJ1441" s="4" t="s">
        <v>290</v>
      </c>
      <c r="AK1441" s="161" t="s">
        <v>290</v>
      </c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51"/>
    </row>
    <row r="1442" spans="1:89" x14ac:dyDescent="0.35">
      <c r="A1442" s="156" t="s">
        <v>1444</v>
      </c>
      <c r="B1442" s="11">
        <v>1.25</v>
      </c>
      <c r="C1442" s="11">
        <v>5</v>
      </c>
      <c r="D1442" t="s">
        <v>303</v>
      </c>
      <c r="E1442" s="21" t="s">
        <v>290</v>
      </c>
      <c r="F1442" s="11">
        <v>1.6600000000000001</v>
      </c>
      <c r="G1442" s="12">
        <v>1.5300000000000002</v>
      </c>
      <c r="H1442" s="11">
        <v>6.5000000000000002E-2</v>
      </c>
      <c r="I1442" t="s">
        <v>290</v>
      </c>
      <c r="J1442" s="11">
        <v>5</v>
      </c>
      <c r="K1442" s="21" t="s">
        <v>290</v>
      </c>
      <c r="L1442" s="11" t="s">
        <v>303</v>
      </c>
      <c r="M1442" t="s">
        <v>290</v>
      </c>
      <c r="N1442" s="159" t="s">
        <v>290</v>
      </c>
      <c r="P1442" s="18" t="s">
        <v>290</v>
      </c>
      <c r="Q1442" s="18" t="s">
        <v>290</v>
      </c>
      <c r="S1442" t="s">
        <v>290</v>
      </c>
      <c r="T1442" t="s">
        <v>290</v>
      </c>
      <c r="V1442" t="s">
        <v>290</v>
      </c>
      <c r="X1442" s="156" t="s">
        <v>1444</v>
      </c>
      <c r="Y1442" s="11">
        <v>1.25</v>
      </c>
      <c r="Z1442" s="11">
        <v>5</v>
      </c>
      <c r="AA1442" t="s">
        <v>303</v>
      </c>
      <c r="AB1442" s="21" t="s">
        <v>290</v>
      </c>
      <c r="AC1442" s="11">
        <v>1.6600000000000001</v>
      </c>
      <c r="AD1442" s="12">
        <v>1.5300000000000002</v>
      </c>
      <c r="AE1442" s="11">
        <v>6.5000000000000002E-2</v>
      </c>
      <c r="AF1442" t="s">
        <v>290</v>
      </c>
      <c r="AG1442" s="11">
        <v>5</v>
      </c>
      <c r="AH1442" s="21" t="s">
        <v>290</v>
      </c>
      <c r="AI1442" s="11" t="s">
        <v>303</v>
      </c>
      <c r="AJ1442" t="s">
        <v>290</v>
      </c>
      <c r="AK1442" s="159" t="s">
        <v>290</v>
      </c>
      <c r="CC1442" s="4"/>
      <c r="CD1442" s="51"/>
      <c r="CE1442" s="51"/>
      <c r="CF1442" s="51"/>
      <c r="CG1442" s="51"/>
      <c r="CH1442" s="51"/>
      <c r="CI1442" s="51"/>
      <c r="CJ1442" s="51"/>
      <c r="CK1442" s="51"/>
    </row>
    <row r="1443" spans="1:89" x14ac:dyDescent="0.35">
      <c r="A1443" s="156" t="s">
        <v>1445</v>
      </c>
      <c r="B1443" s="11">
        <v>1.25</v>
      </c>
      <c r="C1443" s="11">
        <v>10</v>
      </c>
      <c r="D1443" t="s">
        <v>303</v>
      </c>
      <c r="E1443" s="21" t="s">
        <v>290</v>
      </c>
      <c r="F1443" s="11">
        <v>1.6600000000000001</v>
      </c>
      <c r="G1443" s="12">
        <v>1.4420000000000002</v>
      </c>
      <c r="H1443" s="11">
        <v>0.109</v>
      </c>
      <c r="I1443" t="s">
        <v>290</v>
      </c>
      <c r="J1443" s="11">
        <v>10</v>
      </c>
      <c r="K1443" s="21" t="s">
        <v>290</v>
      </c>
      <c r="L1443" s="11" t="s">
        <v>303</v>
      </c>
      <c r="M1443" t="s">
        <v>290</v>
      </c>
      <c r="N1443" s="159" t="s">
        <v>290</v>
      </c>
      <c r="P1443" s="18" t="s">
        <v>290</v>
      </c>
      <c r="Q1443" s="18" t="s">
        <v>290</v>
      </c>
      <c r="S1443" t="s">
        <v>290</v>
      </c>
      <c r="T1443" t="s">
        <v>290</v>
      </c>
      <c r="V1443" t="s">
        <v>290</v>
      </c>
      <c r="X1443" s="156" t="s">
        <v>1445</v>
      </c>
      <c r="Y1443" s="11">
        <v>1.25</v>
      </c>
      <c r="Z1443" s="11">
        <v>10</v>
      </c>
      <c r="AA1443" t="s">
        <v>303</v>
      </c>
      <c r="AB1443" s="21" t="s">
        <v>290</v>
      </c>
      <c r="AC1443" s="11">
        <v>1.6600000000000001</v>
      </c>
      <c r="AD1443" s="12">
        <v>1.4420000000000002</v>
      </c>
      <c r="AE1443" s="11">
        <v>0.109</v>
      </c>
      <c r="AF1443" t="s">
        <v>290</v>
      </c>
      <c r="AG1443" s="11">
        <v>10</v>
      </c>
      <c r="AH1443" s="21" t="s">
        <v>290</v>
      </c>
      <c r="AI1443" s="11" t="s">
        <v>303</v>
      </c>
      <c r="AJ1443" t="s">
        <v>290</v>
      </c>
      <c r="AK1443" s="159" t="s">
        <v>290</v>
      </c>
    </row>
    <row r="1444" spans="1:89" x14ac:dyDescent="0.35">
      <c r="A1444" s="158" t="s">
        <v>1446</v>
      </c>
      <c r="B1444" s="11">
        <v>1.25</v>
      </c>
      <c r="C1444">
        <v>40</v>
      </c>
      <c r="D1444" t="s">
        <v>303</v>
      </c>
      <c r="E1444" s="21" t="s">
        <v>290</v>
      </c>
      <c r="F1444" s="11">
        <v>1.6600000000000001</v>
      </c>
      <c r="G1444" s="12">
        <v>1.3800000000000001</v>
      </c>
      <c r="H1444" s="11">
        <v>0.14000000000000001</v>
      </c>
      <c r="I1444" t="s">
        <v>290</v>
      </c>
      <c r="J1444">
        <v>40</v>
      </c>
      <c r="K1444" s="21" t="s">
        <v>290</v>
      </c>
      <c r="L1444" s="1" t="s">
        <v>303</v>
      </c>
      <c r="M1444" t="s">
        <v>290</v>
      </c>
      <c r="N1444" s="159" t="s">
        <v>290</v>
      </c>
      <c r="P1444" s="18" t="s">
        <v>290</v>
      </c>
      <c r="Q1444" s="18" t="s">
        <v>290</v>
      </c>
      <c r="S1444" t="s">
        <v>290</v>
      </c>
      <c r="T1444" t="s">
        <v>290</v>
      </c>
      <c r="V1444" t="s">
        <v>290</v>
      </c>
      <c r="X1444" s="158" t="s">
        <v>1446</v>
      </c>
      <c r="Y1444" s="11">
        <v>1.25</v>
      </c>
      <c r="Z1444">
        <v>40</v>
      </c>
      <c r="AA1444" t="s">
        <v>303</v>
      </c>
      <c r="AB1444" s="21" t="s">
        <v>290</v>
      </c>
      <c r="AC1444" s="11">
        <v>1.6600000000000001</v>
      </c>
      <c r="AD1444" s="12">
        <v>1.3800000000000001</v>
      </c>
      <c r="AE1444" s="11">
        <v>0.14000000000000001</v>
      </c>
      <c r="AF1444" t="s">
        <v>290</v>
      </c>
      <c r="AG1444">
        <v>40</v>
      </c>
      <c r="AH1444" s="21" t="s">
        <v>290</v>
      </c>
      <c r="AI1444" s="1" t="s">
        <v>303</v>
      </c>
      <c r="AJ1444" t="s">
        <v>290</v>
      </c>
      <c r="AK1444" s="159" t="s">
        <v>290</v>
      </c>
    </row>
    <row r="1445" spans="1:89" x14ac:dyDescent="0.35">
      <c r="A1445" s="158" t="s">
        <v>6843</v>
      </c>
      <c r="B1445" s="11">
        <v>1.25</v>
      </c>
      <c r="C1445" t="s">
        <v>6422</v>
      </c>
      <c r="D1445" t="s">
        <v>303</v>
      </c>
      <c r="E1445" s="21" t="s">
        <v>290</v>
      </c>
      <c r="F1445" s="11">
        <v>1.6600000000000001</v>
      </c>
      <c r="G1445" s="12">
        <v>1.3800000000000001</v>
      </c>
      <c r="H1445" s="11">
        <v>0.14000000000000001</v>
      </c>
      <c r="I1445" t="s">
        <v>6422</v>
      </c>
      <c r="J1445">
        <v>1</v>
      </c>
      <c r="K1445" s="21" t="s">
        <v>290</v>
      </c>
      <c r="L1445" s="1" t="s">
        <v>303</v>
      </c>
      <c r="M1445" t="s">
        <v>290</v>
      </c>
      <c r="N1445" s="159" t="s">
        <v>290</v>
      </c>
      <c r="P1445" s="18" t="s">
        <v>290</v>
      </c>
      <c r="Q1445" s="18" t="s">
        <v>290</v>
      </c>
      <c r="S1445" t="s">
        <v>290</v>
      </c>
      <c r="T1445" t="s">
        <v>290</v>
      </c>
      <c r="V1445" t="s">
        <v>290</v>
      </c>
      <c r="X1445" s="158" t="s">
        <v>6843</v>
      </c>
      <c r="Y1445" s="11">
        <v>1.25</v>
      </c>
      <c r="Z1445" t="s">
        <v>6422</v>
      </c>
      <c r="AA1445" t="s">
        <v>303</v>
      </c>
      <c r="AB1445" s="21" t="s">
        <v>290</v>
      </c>
      <c r="AC1445" s="11">
        <v>1.6600000000000001</v>
      </c>
      <c r="AD1445" s="12">
        <v>1.3800000000000001</v>
      </c>
      <c r="AE1445" s="11">
        <v>0.14000000000000001</v>
      </c>
      <c r="AF1445" t="s">
        <v>6422</v>
      </c>
      <c r="AG1445">
        <v>1</v>
      </c>
      <c r="AH1445" s="21" t="s">
        <v>290</v>
      </c>
      <c r="AI1445" s="1" t="s">
        <v>303</v>
      </c>
      <c r="AJ1445" t="s">
        <v>290</v>
      </c>
      <c r="AK1445" s="159" t="s">
        <v>290</v>
      </c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51"/>
    </row>
    <row r="1446" spans="1:89" x14ac:dyDescent="0.35">
      <c r="A1446" s="158" t="s">
        <v>1447</v>
      </c>
      <c r="B1446" s="11">
        <v>1.25</v>
      </c>
      <c r="C1446">
        <v>80</v>
      </c>
      <c r="D1446" t="s">
        <v>303</v>
      </c>
      <c r="E1446" s="21" t="s">
        <v>290</v>
      </c>
      <c r="F1446" s="11">
        <v>1.6600000000000001</v>
      </c>
      <c r="G1446" s="12">
        <v>1.278</v>
      </c>
      <c r="H1446" s="11">
        <v>0.191</v>
      </c>
      <c r="I1446" t="s">
        <v>290</v>
      </c>
      <c r="J1446">
        <v>80</v>
      </c>
      <c r="K1446" s="21" t="s">
        <v>290</v>
      </c>
      <c r="L1446" s="1" t="s">
        <v>303</v>
      </c>
      <c r="M1446" t="s">
        <v>290</v>
      </c>
      <c r="N1446" s="159" t="s">
        <v>290</v>
      </c>
      <c r="P1446" s="18" t="s">
        <v>290</v>
      </c>
      <c r="Q1446" s="18" t="s">
        <v>290</v>
      </c>
      <c r="S1446" t="s">
        <v>290</v>
      </c>
      <c r="T1446" t="s">
        <v>290</v>
      </c>
      <c r="V1446" t="s">
        <v>290</v>
      </c>
      <c r="X1446" s="158" t="s">
        <v>1447</v>
      </c>
      <c r="Y1446" s="11">
        <v>1.25</v>
      </c>
      <c r="Z1446">
        <v>80</v>
      </c>
      <c r="AA1446" t="s">
        <v>303</v>
      </c>
      <c r="AB1446" s="21" t="s">
        <v>290</v>
      </c>
      <c r="AC1446" s="11">
        <v>1.6600000000000001</v>
      </c>
      <c r="AD1446" s="12">
        <v>1.278</v>
      </c>
      <c r="AE1446" s="11">
        <v>0.191</v>
      </c>
      <c r="AF1446" t="s">
        <v>290</v>
      </c>
      <c r="AG1446">
        <v>80</v>
      </c>
      <c r="AH1446" s="21" t="s">
        <v>290</v>
      </c>
      <c r="AI1446" s="1" t="s">
        <v>303</v>
      </c>
      <c r="AJ1446" t="s">
        <v>290</v>
      </c>
      <c r="AK1446" s="159" t="s">
        <v>290</v>
      </c>
      <c r="CC1446" s="4"/>
      <c r="CD1446" s="51"/>
      <c r="CE1446" s="51"/>
      <c r="CF1446" s="51"/>
      <c r="CG1446" s="51"/>
      <c r="CH1446" s="51"/>
      <c r="CI1446" s="51"/>
      <c r="CJ1446" s="51"/>
      <c r="CK1446" s="51"/>
    </row>
    <row r="1447" spans="1:89" x14ac:dyDescent="0.35">
      <c r="A1447" s="158" t="s">
        <v>1448</v>
      </c>
      <c r="B1447" s="11">
        <v>1.25</v>
      </c>
      <c r="C1447" s="11">
        <v>160</v>
      </c>
      <c r="D1447" t="s">
        <v>303</v>
      </c>
      <c r="E1447" s="21" t="s">
        <v>290</v>
      </c>
      <c r="F1447" s="11">
        <v>1.6600000000000001</v>
      </c>
      <c r="G1447" s="12">
        <v>1.1600000000000001</v>
      </c>
      <c r="H1447" s="11">
        <v>0.25</v>
      </c>
      <c r="I1447" t="s">
        <v>290</v>
      </c>
      <c r="J1447" s="11">
        <v>160</v>
      </c>
      <c r="K1447" s="21" t="s">
        <v>290</v>
      </c>
      <c r="L1447" s="1" t="s">
        <v>303</v>
      </c>
      <c r="M1447" t="s">
        <v>290</v>
      </c>
      <c r="N1447" s="159" t="s">
        <v>290</v>
      </c>
      <c r="P1447" s="18" t="s">
        <v>290</v>
      </c>
      <c r="Q1447" s="18" t="s">
        <v>290</v>
      </c>
      <c r="S1447" t="s">
        <v>290</v>
      </c>
      <c r="T1447" t="s">
        <v>290</v>
      </c>
      <c r="V1447" t="s">
        <v>290</v>
      </c>
      <c r="X1447" s="158" t="s">
        <v>1448</v>
      </c>
      <c r="Y1447" s="11">
        <v>1.25</v>
      </c>
      <c r="Z1447" s="11">
        <v>160</v>
      </c>
      <c r="AA1447" t="s">
        <v>303</v>
      </c>
      <c r="AB1447" s="21" t="s">
        <v>290</v>
      </c>
      <c r="AC1447" s="11">
        <v>1.6600000000000001</v>
      </c>
      <c r="AD1447" s="12">
        <v>1.1600000000000001</v>
      </c>
      <c r="AE1447" s="11">
        <v>0.25</v>
      </c>
      <c r="AF1447" t="s">
        <v>290</v>
      </c>
      <c r="AG1447" s="11">
        <v>160</v>
      </c>
      <c r="AH1447" s="21" t="s">
        <v>290</v>
      </c>
      <c r="AI1447" s="1" t="s">
        <v>303</v>
      </c>
      <c r="AJ1447" t="s">
        <v>290</v>
      </c>
      <c r="AK1447" s="159" t="s">
        <v>290</v>
      </c>
    </row>
    <row r="1448" spans="1:89" x14ac:dyDescent="0.35">
      <c r="A1448" s="158" t="s">
        <v>1449</v>
      </c>
      <c r="B1448" s="11">
        <v>1.25</v>
      </c>
      <c r="C1448" s="11" t="s">
        <v>272</v>
      </c>
      <c r="D1448" t="s">
        <v>303</v>
      </c>
      <c r="E1448" s="21" t="s">
        <v>290</v>
      </c>
      <c r="F1448" s="11">
        <v>1.6600000000000001</v>
      </c>
      <c r="G1448" s="12">
        <v>1.278</v>
      </c>
      <c r="H1448" s="11">
        <v>0.191</v>
      </c>
      <c r="I1448" t="s">
        <v>272</v>
      </c>
      <c r="J1448" s="11">
        <v>2</v>
      </c>
      <c r="K1448" s="21" t="s">
        <v>290</v>
      </c>
      <c r="L1448" s="1" t="s">
        <v>303</v>
      </c>
      <c r="M1448" t="s">
        <v>290</v>
      </c>
      <c r="N1448" s="159" t="s">
        <v>290</v>
      </c>
      <c r="P1448" s="18" t="s">
        <v>290</v>
      </c>
      <c r="Q1448" s="18" t="s">
        <v>290</v>
      </c>
      <c r="S1448" t="s">
        <v>290</v>
      </c>
      <c r="T1448" t="s">
        <v>290</v>
      </c>
      <c r="V1448" t="s">
        <v>290</v>
      </c>
      <c r="X1448" s="158" t="s">
        <v>1449</v>
      </c>
      <c r="Y1448" s="11">
        <v>1.25</v>
      </c>
      <c r="Z1448" s="11" t="s">
        <v>272</v>
      </c>
      <c r="AA1448" t="s">
        <v>303</v>
      </c>
      <c r="AB1448" s="21" t="s">
        <v>290</v>
      </c>
      <c r="AC1448" s="11">
        <v>1.6600000000000001</v>
      </c>
      <c r="AD1448" s="12">
        <v>1.278</v>
      </c>
      <c r="AE1448" s="11">
        <v>0.191</v>
      </c>
      <c r="AF1448" t="s">
        <v>272</v>
      </c>
      <c r="AG1448" s="11">
        <v>2</v>
      </c>
      <c r="AH1448" s="21" t="s">
        <v>290</v>
      </c>
      <c r="AI1448" s="1" t="s">
        <v>303</v>
      </c>
      <c r="AJ1448" t="s">
        <v>290</v>
      </c>
      <c r="AK1448" s="159" t="s">
        <v>290</v>
      </c>
    </row>
    <row r="1449" spans="1:89" x14ac:dyDescent="0.25">
      <c r="A1449" s="160" t="s">
        <v>1450</v>
      </c>
      <c r="B1449" s="2">
        <v>1.25</v>
      </c>
      <c r="C1449" s="4" t="s">
        <v>273</v>
      </c>
      <c r="D1449" s="4" t="s">
        <v>303</v>
      </c>
      <c r="E1449" s="23" t="s">
        <v>290</v>
      </c>
      <c r="F1449" s="2">
        <v>1.6600000000000001</v>
      </c>
      <c r="G1449" s="3">
        <v>0.89600000000000013</v>
      </c>
      <c r="H1449" s="2">
        <v>0.38200000000000001</v>
      </c>
      <c r="I1449" s="2" t="s">
        <v>273</v>
      </c>
      <c r="J1449" s="4">
        <v>4</v>
      </c>
      <c r="K1449" s="23" t="s">
        <v>290</v>
      </c>
      <c r="L1449" s="6" t="s">
        <v>303</v>
      </c>
      <c r="M1449" s="4" t="s">
        <v>290</v>
      </c>
      <c r="N1449" s="161" t="s">
        <v>290</v>
      </c>
      <c r="P1449" s="18" t="s">
        <v>290</v>
      </c>
      <c r="Q1449" s="18" t="s">
        <v>290</v>
      </c>
      <c r="S1449" t="s">
        <v>290</v>
      </c>
      <c r="T1449" t="s">
        <v>290</v>
      </c>
      <c r="V1449" t="s">
        <v>290</v>
      </c>
      <c r="X1449" s="160" t="s">
        <v>1450</v>
      </c>
      <c r="Y1449" s="2">
        <v>1.25</v>
      </c>
      <c r="Z1449" s="4" t="s">
        <v>273</v>
      </c>
      <c r="AA1449" s="4" t="s">
        <v>303</v>
      </c>
      <c r="AB1449" s="23" t="s">
        <v>290</v>
      </c>
      <c r="AC1449" s="2">
        <v>1.6600000000000001</v>
      </c>
      <c r="AD1449" s="3">
        <v>0.89600000000000013</v>
      </c>
      <c r="AE1449" s="2">
        <v>0.38200000000000001</v>
      </c>
      <c r="AF1449" s="2" t="s">
        <v>273</v>
      </c>
      <c r="AG1449" s="4">
        <v>4</v>
      </c>
      <c r="AH1449" s="23" t="s">
        <v>290</v>
      </c>
      <c r="AI1449" s="6" t="s">
        <v>303</v>
      </c>
      <c r="AJ1449" s="4" t="s">
        <v>290</v>
      </c>
      <c r="AK1449" s="161" t="s">
        <v>290</v>
      </c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51"/>
    </row>
    <row r="1450" spans="1:89" x14ac:dyDescent="0.35">
      <c r="A1450" s="156" t="s">
        <v>1451</v>
      </c>
      <c r="B1450" s="11">
        <v>1.5000000000000002</v>
      </c>
      <c r="C1450" s="11">
        <v>5</v>
      </c>
      <c r="D1450" t="s">
        <v>303</v>
      </c>
      <c r="E1450" s="21" t="s">
        <v>290</v>
      </c>
      <c r="F1450" s="11">
        <v>1.9</v>
      </c>
      <c r="G1450" s="12">
        <v>1.77</v>
      </c>
      <c r="H1450" s="11">
        <v>6.5000000000000002E-2</v>
      </c>
      <c r="I1450" t="s">
        <v>290</v>
      </c>
      <c r="J1450" s="11">
        <v>5</v>
      </c>
      <c r="K1450" s="21" t="s">
        <v>290</v>
      </c>
      <c r="L1450" s="11" t="s">
        <v>303</v>
      </c>
      <c r="M1450" t="s">
        <v>290</v>
      </c>
      <c r="N1450" s="159" t="s">
        <v>290</v>
      </c>
      <c r="P1450" s="18" t="s">
        <v>290</v>
      </c>
      <c r="Q1450" s="18" t="s">
        <v>290</v>
      </c>
      <c r="S1450" t="s">
        <v>290</v>
      </c>
      <c r="T1450" t="s">
        <v>290</v>
      </c>
      <c r="V1450" t="s">
        <v>290</v>
      </c>
      <c r="X1450" s="156" t="s">
        <v>1451</v>
      </c>
      <c r="Y1450" s="11">
        <v>1.5000000000000002</v>
      </c>
      <c r="Z1450" s="11">
        <v>5</v>
      </c>
      <c r="AA1450" t="s">
        <v>303</v>
      </c>
      <c r="AB1450" s="21" t="s">
        <v>290</v>
      </c>
      <c r="AC1450" s="11">
        <v>1.9</v>
      </c>
      <c r="AD1450" s="12">
        <v>1.77</v>
      </c>
      <c r="AE1450" s="11">
        <v>6.5000000000000002E-2</v>
      </c>
      <c r="AF1450" t="s">
        <v>290</v>
      </c>
      <c r="AG1450" s="11">
        <v>5</v>
      </c>
      <c r="AH1450" s="21" t="s">
        <v>290</v>
      </c>
      <c r="AI1450" s="11" t="s">
        <v>303</v>
      </c>
      <c r="AJ1450" t="s">
        <v>290</v>
      </c>
      <c r="AK1450" s="159" t="s">
        <v>290</v>
      </c>
      <c r="CC1450" s="4"/>
      <c r="CD1450" s="51"/>
      <c r="CE1450" s="51"/>
      <c r="CF1450" s="51"/>
      <c r="CG1450" s="51"/>
      <c r="CH1450" s="51"/>
      <c r="CI1450" s="51"/>
      <c r="CJ1450" s="51"/>
      <c r="CK1450" s="51"/>
    </row>
    <row r="1451" spans="1:89" x14ac:dyDescent="0.35">
      <c r="A1451" s="156" t="s">
        <v>1452</v>
      </c>
      <c r="B1451" s="11">
        <v>1.5000000000000002</v>
      </c>
      <c r="C1451" s="11">
        <v>10</v>
      </c>
      <c r="D1451" t="s">
        <v>303</v>
      </c>
      <c r="E1451" s="21" t="s">
        <v>290</v>
      </c>
      <c r="F1451" s="11">
        <v>1.9</v>
      </c>
      <c r="G1451" s="12">
        <v>1.6819999999999999</v>
      </c>
      <c r="H1451" s="11">
        <v>0.109</v>
      </c>
      <c r="I1451" t="s">
        <v>290</v>
      </c>
      <c r="J1451" s="11">
        <v>10</v>
      </c>
      <c r="K1451" s="21" t="s">
        <v>290</v>
      </c>
      <c r="L1451" s="11" t="s">
        <v>303</v>
      </c>
      <c r="M1451" t="s">
        <v>290</v>
      </c>
      <c r="N1451" s="159" t="s">
        <v>290</v>
      </c>
      <c r="P1451" s="18" t="s">
        <v>290</v>
      </c>
      <c r="Q1451" s="18" t="s">
        <v>290</v>
      </c>
      <c r="S1451" t="s">
        <v>290</v>
      </c>
      <c r="T1451" t="s">
        <v>290</v>
      </c>
      <c r="V1451" t="s">
        <v>290</v>
      </c>
      <c r="X1451" s="156" t="s">
        <v>1452</v>
      </c>
      <c r="Y1451" s="11">
        <v>1.5000000000000002</v>
      </c>
      <c r="Z1451" s="11">
        <v>10</v>
      </c>
      <c r="AA1451" t="s">
        <v>303</v>
      </c>
      <c r="AB1451" s="21" t="s">
        <v>290</v>
      </c>
      <c r="AC1451" s="11">
        <v>1.9</v>
      </c>
      <c r="AD1451" s="12">
        <v>1.6819999999999999</v>
      </c>
      <c r="AE1451" s="11">
        <v>0.109</v>
      </c>
      <c r="AF1451" t="s">
        <v>290</v>
      </c>
      <c r="AG1451" s="11">
        <v>10</v>
      </c>
      <c r="AH1451" s="21" t="s">
        <v>290</v>
      </c>
      <c r="AI1451" s="11" t="s">
        <v>303</v>
      </c>
      <c r="AJ1451" t="s">
        <v>290</v>
      </c>
      <c r="AK1451" s="159" t="s">
        <v>290</v>
      </c>
    </row>
    <row r="1452" spans="1:89" x14ac:dyDescent="0.35">
      <c r="A1452" s="158" t="s">
        <v>1453</v>
      </c>
      <c r="B1452" s="11">
        <v>1.5000000000000002</v>
      </c>
      <c r="C1452">
        <v>40</v>
      </c>
      <c r="D1452" t="s">
        <v>303</v>
      </c>
      <c r="E1452" s="21" t="s">
        <v>290</v>
      </c>
      <c r="F1452" s="11">
        <v>1.9</v>
      </c>
      <c r="G1452" s="12">
        <v>1.6099999999999999</v>
      </c>
      <c r="H1452" s="11">
        <v>0.14499999999999999</v>
      </c>
      <c r="I1452" t="s">
        <v>290</v>
      </c>
      <c r="J1452">
        <v>40</v>
      </c>
      <c r="K1452" s="21" t="s">
        <v>290</v>
      </c>
      <c r="L1452" s="1" t="s">
        <v>303</v>
      </c>
      <c r="M1452" t="s">
        <v>290</v>
      </c>
      <c r="N1452" s="159" t="s">
        <v>290</v>
      </c>
      <c r="P1452" s="18" t="s">
        <v>290</v>
      </c>
      <c r="Q1452" s="18" t="s">
        <v>290</v>
      </c>
      <c r="S1452" t="s">
        <v>290</v>
      </c>
      <c r="T1452" t="s">
        <v>290</v>
      </c>
      <c r="V1452" t="s">
        <v>290</v>
      </c>
      <c r="X1452" s="158" t="s">
        <v>1453</v>
      </c>
      <c r="Y1452" s="11">
        <v>1.5000000000000002</v>
      </c>
      <c r="Z1452">
        <v>40</v>
      </c>
      <c r="AA1452" t="s">
        <v>303</v>
      </c>
      <c r="AB1452" s="21" t="s">
        <v>290</v>
      </c>
      <c r="AC1452" s="11">
        <v>1.9</v>
      </c>
      <c r="AD1452" s="12">
        <v>1.6099999999999999</v>
      </c>
      <c r="AE1452" s="11">
        <v>0.14499999999999999</v>
      </c>
      <c r="AF1452" t="s">
        <v>290</v>
      </c>
      <c r="AG1452">
        <v>40</v>
      </c>
      <c r="AH1452" s="21" t="s">
        <v>290</v>
      </c>
      <c r="AI1452" s="1" t="s">
        <v>303</v>
      </c>
      <c r="AJ1452" t="s">
        <v>290</v>
      </c>
      <c r="AK1452" s="159" t="s">
        <v>290</v>
      </c>
    </row>
    <row r="1453" spans="1:89" x14ac:dyDescent="0.35">
      <c r="A1453" s="158" t="s">
        <v>6844</v>
      </c>
      <c r="B1453" s="11">
        <v>1.5000000000000002</v>
      </c>
      <c r="C1453" t="s">
        <v>6422</v>
      </c>
      <c r="D1453" t="s">
        <v>303</v>
      </c>
      <c r="E1453" s="21" t="s">
        <v>290</v>
      </c>
      <c r="F1453" s="11">
        <v>1.9</v>
      </c>
      <c r="G1453" s="12">
        <v>1.6099999999999999</v>
      </c>
      <c r="H1453" s="11">
        <v>0.14499999999999999</v>
      </c>
      <c r="I1453" t="s">
        <v>6422</v>
      </c>
      <c r="J1453">
        <v>1</v>
      </c>
      <c r="K1453" s="21" t="s">
        <v>290</v>
      </c>
      <c r="L1453" s="1" t="s">
        <v>303</v>
      </c>
      <c r="M1453" t="s">
        <v>290</v>
      </c>
      <c r="N1453" s="159" t="s">
        <v>290</v>
      </c>
      <c r="P1453" s="18" t="s">
        <v>290</v>
      </c>
      <c r="Q1453" s="18" t="s">
        <v>290</v>
      </c>
      <c r="S1453" t="s">
        <v>290</v>
      </c>
      <c r="T1453" t="s">
        <v>290</v>
      </c>
      <c r="V1453" t="s">
        <v>290</v>
      </c>
      <c r="X1453" s="158" t="s">
        <v>6844</v>
      </c>
      <c r="Y1453" s="11">
        <v>1.5000000000000002</v>
      </c>
      <c r="Z1453" t="s">
        <v>6422</v>
      </c>
      <c r="AA1453" t="s">
        <v>303</v>
      </c>
      <c r="AB1453" s="21" t="s">
        <v>290</v>
      </c>
      <c r="AC1453" s="11">
        <v>1.9</v>
      </c>
      <c r="AD1453" s="12">
        <v>1.6099999999999999</v>
      </c>
      <c r="AE1453" s="11">
        <v>0.14499999999999999</v>
      </c>
      <c r="AF1453" t="s">
        <v>6422</v>
      </c>
      <c r="AG1453">
        <v>1</v>
      </c>
      <c r="AH1453" s="21" t="s">
        <v>290</v>
      </c>
      <c r="AI1453" s="1" t="s">
        <v>303</v>
      </c>
      <c r="AJ1453" t="s">
        <v>290</v>
      </c>
      <c r="AK1453" s="159" t="s">
        <v>290</v>
      </c>
    </row>
    <row r="1454" spans="1:89" x14ac:dyDescent="0.35">
      <c r="A1454" s="158" t="s">
        <v>1454</v>
      </c>
      <c r="B1454" s="11">
        <v>1.5000000000000002</v>
      </c>
      <c r="C1454">
        <v>80</v>
      </c>
      <c r="D1454" t="s">
        <v>303</v>
      </c>
      <c r="E1454" s="21" t="s">
        <v>290</v>
      </c>
      <c r="F1454" s="11">
        <v>1.9</v>
      </c>
      <c r="G1454" s="12">
        <v>1.5</v>
      </c>
      <c r="H1454" s="11">
        <v>0.2</v>
      </c>
      <c r="I1454" t="s">
        <v>290</v>
      </c>
      <c r="J1454">
        <v>80</v>
      </c>
      <c r="K1454" s="21" t="s">
        <v>290</v>
      </c>
      <c r="L1454" s="1" t="s">
        <v>303</v>
      </c>
      <c r="M1454" t="s">
        <v>290</v>
      </c>
      <c r="N1454" s="159" t="s">
        <v>290</v>
      </c>
      <c r="P1454" s="18" t="s">
        <v>290</v>
      </c>
      <c r="Q1454" s="18" t="s">
        <v>290</v>
      </c>
      <c r="S1454" t="s">
        <v>290</v>
      </c>
      <c r="T1454" t="s">
        <v>290</v>
      </c>
      <c r="V1454" t="s">
        <v>290</v>
      </c>
      <c r="X1454" s="158" t="s">
        <v>1454</v>
      </c>
      <c r="Y1454" s="11">
        <v>1.5000000000000002</v>
      </c>
      <c r="Z1454">
        <v>80</v>
      </c>
      <c r="AA1454" t="s">
        <v>303</v>
      </c>
      <c r="AB1454" s="21" t="s">
        <v>290</v>
      </c>
      <c r="AC1454" s="11">
        <v>1.9</v>
      </c>
      <c r="AD1454" s="12">
        <v>1.5</v>
      </c>
      <c r="AE1454" s="11">
        <v>0.2</v>
      </c>
      <c r="AF1454" t="s">
        <v>290</v>
      </c>
      <c r="AG1454">
        <v>80</v>
      </c>
      <c r="AH1454" s="21" t="s">
        <v>290</v>
      </c>
      <c r="AI1454" s="1" t="s">
        <v>303</v>
      </c>
      <c r="AJ1454" t="s">
        <v>290</v>
      </c>
      <c r="AK1454" s="159" t="s">
        <v>290</v>
      </c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51"/>
    </row>
    <row r="1455" spans="1:89" x14ac:dyDescent="0.35">
      <c r="A1455" s="158" t="s">
        <v>1455</v>
      </c>
      <c r="B1455" s="11">
        <v>1.5000000000000002</v>
      </c>
      <c r="C1455" s="11">
        <v>160</v>
      </c>
      <c r="D1455" t="s">
        <v>303</v>
      </c>
      <c r="E1455" s="21" t="s">
        <v>290</v>
      </c>
      <c r="F1455" s="11">
        <v>1.9</v>
      </c>
      <c r="G1455" s="12">
        <v>1.3379999999999999</v>
      </c>
      <c r="H1455" s="11">
        <v>0.28100000000000003</v>
      </c>
      <c r="I1455" t="s">
        <v>290</v>
      </c>
      <c r="J1455" s="11">
        <v>160</v>
      </c>
      <c r="K1455" s="21" t="s">
        <v>290</v>
      </c>
      <c r="L1455" s="1" t="s">
        <v>303</v>
      </c>
      <c r="M1455" t="s">
        <v>290</v>
      </c>
      <c r="N1455" s="159" t="s">
        <v>290</v>
      </c>
      <c r="P1455" s="18" t="s">
        <v>290</v>
      </c>
      <c r="Q1455" s="18" t="s">
        <v>290</v>
      </c>
      <c r="S1455" t="s">
        <v>290</v>
      </c>
      <c r="T1455" t="s">
        <v>290</v>
      </c>
      <c r="V1455" t="s">
        <v>290</v>
      </c>
      <c r="X1455" s="158" t="s">
        <v>1455</v>
      </c>
      <c r="Y1455" s="11">
        <v>1.5000000000000002</v>
      </c>
      <c r="Z1455" s="11">
        <v>160</v>
      </c>
      <c r="AA1455" t="s">
        <v>303</v>
      </c>
      <c r="AB1455" s="21" t="s">
        <v>290</v>
      </c>
      <c r="AC1455" s="11">
        <v>1.9</v>
      </c>
      <c r="AD1455" s="12">
        <v>1.3379999999999999</v>
      </c>
      <c r="AE1455" s="11">
        <v>0.28100000000000003</v>
      </c>
      <c r="AF1455" t="s">
        <v>290</v>
      </c>
      <c r="AG1455" s="11">
        <v>160</v>
      </c>
      <c r="AH1455" s="21" t="s">
        <v>290</v>
      </c>
      <c r="AI1455" s="1" t="s">
        <v>303</v>
      </c>
      <c r="AJ1455" t="s">
        <v>290</v>
      </c>
      <c r="AK1455" s="159" t="s">
        <v>290</v>
      </c>
      <c r="CC1455" s="4"/>
      <c r="CD1455" s="51"/>
      <c r="CE1455" s="51"/>
      <c r="CF1455" s="51"/>
      <c r="CG1455" s="51"/>
      <c r="CH1455" s="51"/>
      <c r="CI1455" s="51"/>
      <c r="CJ1455" s="51"/>
      <c r="CK1455" s="51"/>
    </row>
    <row r="1456" spans="1:89" x14ac:dyDescent="0.35">
      <c r="A1456" s="158" t="s">
        <v>1456</v>
      </c>
      <c r="B1456" s="11">
        <v>1.5000000000000002</v>
      </c>
      <c r="C1456" s="11" t="s">
        <v>272</v>
      </c>
      <c r="D1456" t="s">
        <v>303</v>
      </c>
      <c r="E1456" s="21" t="s">
        <v>290</v>
      </c>
      <c r="F1456" s="11">
        <v>1.9</v>
      </c>
      <c r="G1456" s="12">
        <v>1.5</v>
      </c>
      <c r="H1456" s="11">
        <v>0.2</v>
      </c>
      <c r="I1456" t="s">
        <v>272</v>
      </c>
      <c r="J1456" s="11">
        <v>2</v>
      </c>
      <c r="K1456" s="21" t="s">
        <v>290</v>
      </c>
      <c r="L1456" s="1" t="s">
        <v>303</v>
      </c>
      <c r="M1456" t="s">
        <v>290</v>
      </c>
      <c r="N1456" s="159" t="s">
        <v>290</v>
      </c>
      <c r="P1456" s="18" t="s">
        <v>290</v>
      </c>
      <c r="Q1456" s="18" t="s">
        <v>290</v>
      </c>
      <c r="S1456" t="s">
        <v>290</v>
      </c>
      <c r="T1456" t="s">
        <v>290</v>
      </c>
      <c r="V1456" t="s">
        <v>290</v>
      </c>
      <c r="X1456" s="158" t="s">
        <v>1456</v>
      </c>
      <c r="Y1456" s="11">
        <v>1.5000000000000002</v>
      </c>
      <c r="Z1456" s="11" t="s">
        <v>272</v>
      </c>
      <c r="AA1456" t="s">
        <v>303</v>
      </c>
      <c r="AB1456" s="21" t="s">
        <v>290</v>
      </c>
      <c r="AC1456" s="11">
        <v>1.9</v>
      </c>
      <c r="AD1456" s="12">
        <v>1.5</v>
      </c>
      <c r="AE1456" s="11">
        <v>0.2</v>
      </c>
      <c r="AF1456" t="s">
        <v>272</v>
      </c>
      <c r="AG1456" s="11">
        <v>2</v>
      </c>
      <c r="AH1456" s="21" t="s">
        <v>290</v>
      </c>
      <c r="AI1456" s="1" t="s">
        <v>303</v>
      </c>
      <c r="AJ1456" t="s">
        <v>290</v>
      </c>
      <c r="AK1456" s="159" t="s">
        <v>290</v>
      </c>
    </row>
    <row r="1457" spans="1:89" x14ac:dyDescent="0.25">
      <c r="A1457" s="160" t="s">
        <v>1457</v>
      </c>
      <c r="B1457" s="2">
        <v>1.5000000000000002</v>
      </c>
      <c r="C1457" s="4" t="s">
        <v>273</v>
      </c>
      <c r="D1457" s="4" t="s">
        <v>303</v>
      </c>
      <c r="E1457" s="23" t="s">
        <v>290</v>
      </c>
      <c r="F1457" s="2">
        <v>1.9</v>
      </c>
      <c r="G1457" s="3">
        <v>1.0999999999999999</v>
      </c>
      <c r="H1457" s="2">
        <v>0.4</v>
      </c>
      <c r="I1457" s="2" t="s">
        <v>273</v>
      </c>
      <c r="J1457" s="4">
        <v>4</v>
      </c>
      <c r="K1457" s="23" t="s">
        <v>290</v>
      </c>
      <c r="L1457" s="6" t="s">
        <v>303</v>
      </c>
      <c r="M1457" s="4" t="s">
        <v>290</v>
      </c>
      <c r="N1457" s="161" t="s">
        <v>290</v>
      </c>
      <c r="P1457" s="18" t="s">
        <v>290</v>
      </c>
      <c r="Q1457" s="18" t="s">
        <v>290</v>
      </c>
      <c r="S1457" t="s">
        <v>290</v>
      </c>
      <c r="T1457" t="s">
        <v>290</v>
      </c>
      <c r="V1457" t="s">
        <v>290</v>
      </c>
      <c r="X1457" s="160" t="s">
        <v>1457</v>
      </c>
      <c r="Y1457" s="2">
        <v>1.5000000000000002</v>
      </c>
      <c r="Z1457" s="4" t="s">
        <v>273</v>
      </c>
      <c r="AA1457" s="4" t="s">
        <v>303</v>
      </c>
      <c r="AB1457" s="23" t="s">
        <v>290</v>
      </c>
      <c r="AC1457" s="2">
        <v>1.9</v>
      </c>
      <c r="AD1457" s="3">
        <v>1.0999999999999999</v>
      </c>
      <c r="AE1457" s="2">
        <v>0.4</v>
      </c>
      <c r="AF1457" s="2" t="s">
        <v>273</v>
      </c>
      <c r="AG1457" s="4">
        <v>4</v>
      </c>
      <c r="AH1457" s="23" t="s">
        <v>290</v>
      </c>
      <c r="AI1457" s="6" t="s">
        <v>303</v>
      </c>
      <c r="AJ1457" s="4" t="s">
        <v>290</v>
      </c>
      <c r="AK1457" s="161" t="s">
        <v>290</v>
      </c>
    </row>
    <row r="1458" spans="1:89" x14ac:dyDescent="0.35">
      <c r="A1458" s="156" t="s">
        <v>1458</v>
      </c>
      <c r="B1458" s="11">
        <v>2</v>
      </c>
      <c r="C1458" s="11">
        <v>5</v>
      </c>
      <c r="D1458" t="s">
        <v>303</v>
      </c>
      <c r="E1458" s="21" t="s">
        <v>290</v>
      </c>
      <c r="F1458" s="11">
        <v>2.375</v>
      </c>
      <c r="G1458" s="12">
        <v>2.2450000000000001</v>
      </c>
      <c r="H1458" s="11">
        <v>6.5000000000000002E-2</v>
      </c>
      <c r="I1458" t="s">
        <v>290</v>
      </c>
      <c r="J1458" s="11">
        <v>5</v>
      </c>
      <c r="K1458" s="21" t="s">
        <v>290</v>
      </c>
      <c r="L1458" s="11" t="s">
        <v>303</v>
      </c>
      <c r="M1458" t="s">
        <v>290</v>
      </c>
      <c r="N1458" s="159" t="s">
        <v>290</v>
      </c>
      <c r="P1458" s="18" t="s">
        <v>290</v>
      </c>
      <c r="Q1458" s="18" t="s">
        <v>290</v>
      </c>
      <c r="S1458" t="s">
        <v>290</v>
      </c>
      <c r="T1458" t="s">
        <v>290</v>
      </c>
      <c r="V1458" t="s">
        <v>290</v>
      </c>
      <c r="X1458" s="156" t="s">
        <v>1458</v>
      </c>
      <c r="Y1458" s="11">
        <v>2</v>
      </c>
      <c r="Z1458" s="11">
        <v>5</v>
      </c>
      <c r="AA1458" t="s">
        <v>303</v>
      </c>
      <c r="AB1458" s="21" t="s">
        <v>290</v>
      </c>
      <c r="AC1458" s="11">
        <v>2.375</v>
      </c>
      <c r="AD1458" s="12">
        <v>2.2450000000000001</v>
      </c>
      <c r="AE1458" s="11">
        <v>6.5000000000000002E-2</v>
      </c>
      <c r="AF1458" t="s">
        <v>290</v>
      </c>
      <c r="AG1458" s="11">
        <v>5</v>
      </c>
      <c r="AH1458" s="21" t="s">
        <v>290</v>
      </c>
      <c r="AI1458" s="11" t="s">
        <v>303</v>
      </c>
      <c r="AJ1458" t="s">
        <v>290</v>
      </c>
      <c r="AK1458" s="159" t="s">
        <v>290</v>
      </c>
    </row>
    <row r="1459" spans="1:89" x14ac:dyDescent="0.35">
      <c r="A1459" s="156" t="s">
        <v>1459</v>
      </c>
      <c r="B1459" s="11">
        <v>2</v>
      </c>
      <c r="C1459" s="11">
        <v>10</v>
      </c>
      <c r="D1459" t="s">
        <v>303</v>
      </c>
      <c r="E1459" s="21" t="s">
        <v>290</v>
      </c>
      <c r="F1459" s="11">
        <v>2.375</v>
      </c>
      <c r="G1459" s="12">
        <v>2.157</v>
      </c>
      <c r="H1459" s="11">
        <v>0.109</v>
      </c>
      <c r="I1459" t="s">
        <v>290</v>
      </c>
      <c r="J1459" s="11">
        <v>10</v>
      </c>
      <c r="K1459" s="21" t="s">
        <v>290</v>
      </c>
      <c r="L1459" s="11" t="s">
        <v>303</v>
      </c>
      <c r="M1459" t="s">
        <v>290</v>
      </c>
      <c r="N1459" s="159" t="s">
        <v>290</v>
      </c>
      <c r="P1459" s="18" t="s">
        <v>290</v>
      </c>
      <c r="Q1459" s="18" t="s">
        <v>290</v>
      </c>
      <c r="S1459" t="s">
        <v>290</v>
      </c>
      <c r="T1459" t="s">
        <v>290</v>
      </c>
      <c r="V1459" t="s">
        <v>290</v>
      </c>
      <c r="X1459" s="156" t="s">
        <v>1459</v>
      </c>
      <c r="Y1459" s="11">
        <v>2</v>
      </c>
      <c r="Z1459" s="11">
        <v>10</v>
      </c>
      <c r="AA1459" t="s">
        <v>303</v>
      </c>
      <c r="AB1459" s="21" t="s">
        <v>290</v>
      </c>
      <c r="AC1459" s="11">
        <v>2.375</v>
      </c>
      <c r="AD1459" s="12">
        <v>2.157</v>
      </c>
      <c r="AE1459" s="11">
        <v>0.109</v>
      </c>
      <c r="AF1459" t="s">
        <v>290</v>
      </c>
      <c r="AG1459" s="11">
        <v>10</v>
      </c>
      <c r="AH1459" s="21" t="s">
        <v>290</v>
      </c>
      <c r="AI1459" s="11" t="s">
        <v>303</v>
      </c>
      <c r="AJ1459" t="s">
        <v>290</v>
      </c>
      <c r="AK1459" s="159" t="s">
        <v>290</v>
      </c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51"/>
    </row>
    <row r="1460" spans="1:89" x14ac:dyDescent="0.35">
      <c r="A1460" s="158" t="s">
        <v>1460</v>
      </c>
      <c r="B1460" s="11">
        <v>2</v>
      </c>
      <c r="C1460">
        <v>40</v>
      </c>
      <c r="D1460" t="s">
        <v>303</v>
      </c>
      <c r="E1460" s="21" t="s">
        <v>290</v>
      </c>
      <c r="F1460" s="11">
        <v>2.375</v>
      </c>
      <c r="G1460" s="12">
        <v>2.0670000000000002</v>
      </c>
      <c r="H1460" s="11">
        <v>0.154</v>
      </c>
      <c r="I1460" t="s">
        <v>290</v>
      </c>
      <c r="J1460">
        <v>40</v>
      </c>
      <c r="K1460" s="21" t="s">
        <v>290</v>
      </c>
      <c r="L1460" s="1" t="s">
        <v>303</v>
      </c>
      <c r="M1460" t="s">
        <v>290</v>
      </c>
      <c r="N1460" s="159" t="s">
        <v>290</v>
      </c>
      <c r="P1460" s="18" t="s">
        <v>290</v>
      </c>
      <c r="Q1460" s="18" t="s">
        <v>290</v>
      </c>
      <c r="S1460" t="s">
        <v>290</v>
      </c>
      <c r="T1460" t="s">
        <v>290</v>
      </c>
      <c r="V1460" t="s">
        <v>290</v>
      </c>
      <c r="X1460" s="158" t="s">
        <v>1460</v>
      </c>
      <c r="Y1460" s="11">
        <v>2</v>
      </c>
      <c r="Z1460">
        <v>40</v>
      </c>
      <c r="AA1460" t="s">
        <v>303</v>
      </c>
      <c r="AB1460" s="21" t="s">
        <v>290</v>
      </c>
      <c r="AC1460" s="11">
        <v>2.375</v>
      </c>
      <c r="AD1460" s="12">
        <v>2.0670000000000002</v>
      </c>
      <c r="AE1460" s="11">
        <v>0.154</v>
      </c>
      <c r="AF1460" t="s">
        <v>290</v>
      </c>
      <c r="AG1460">
        <v>40</v>
      </c>
      <c r="AH1460" s="21" t="s">
        <v>290</v>
      </c>
      <c r="AI1460" s="1" t="s">
        <v>303</v>
      </c>
      <c r="AJ1460" t="s">
        <v>290</v>
      </c>
      <c r="AK1460" s="159" t="s">
        <v>290</v>
      </c>
      <c r="CC1460" s="4"/>
      <c r="CD1460" s="51"/>
      <c r="CE1460" s="51"/>
      <c r="CF1460" s="51"/>
      <c r="CG1460" s="51"/>
      <c r="CH1460" s="51"/>
      <c r="CI1460" s="51"/>
      <c r="CJ1460" s="51"/>
      <c r="CK1460" s="51"/>
    </row>
    <row r="1461" spans="1:89" x14ac:dyDescent="0.35">
      <c r="A1461" s="158" t="s">
        <v>6845</v>
      </c>
      <c r="B1461" s="11">
        <v>2</v>
      </c>
      <c r="C1461" t="s">
        <v>6422</v>
      </c>
      <c r="D1461" t="s">
        <v>303</v>
      </c>
      <c r="E1461" s="21" t="s">
        <v>290</v>
      </c>
      <c r="F1461" s="11">
        <v>2.375</v>
      </c>
      <c r="G1461" s="12">
        <v>2.0670000000000002</v>
      </c>
      <c r="H1461" s="11">
        <v>0.154</v>
      </c>
      <c r="I1461" t="s">
        <v>6422</v>
      </c>
      <c r="J1461">
        <v>1</v>
      </c>
      <c r="K1461" s="21" t="s">
        <v>290</v>
      </c>
      <c r="L1461" s="1" t="s">
        <v>303</v>
      </c>
      <c r="M1461" t="s">
        <v>290</v>
      </c>
      <c r="N1461" s="159" t="s">
        <v>290</v>
      </c>
      <c r="P1461" s="18" t="s">
        <v>290</v>
      </c>
      <c r="Q1461" s="18" t="s">
        <v>290</v>
      </c>
      <c r="S1461" t="s">
        <v>290</v>
      </c>
      <c r="T1461" t="s">
        <v>290</v>
      </c>
      <c r="V1461" t="s">
        <v>290</v>
      </c>
      <c r="X1461" s="158" t="s">
        <v>6845</v>
      </c>
      <c r="Y1461" s="11">
        <v>2</v>
      </c>
      <c r="Z1461" t="s">
        <v>6422</v>
      </c>
      <c r="AA1461" t="s">
        <v>303</v>
      </c>
      <c r="AB1461" s="21" t="s">
        <v>290</v>
      </c>
      <c r="AC1461" s="11">
        <v>2.375</v>
      </c>
      <c r="AD1461" s="12">
        <v>2.0670000000000002</v>
      </c>
      <c r="AE1461" s="11">
        <v>0.154</v>
      </c>
      <c r="AF1461" t="s">
        <v>6422</v>
      </c>
      <c r="AG1461">
        <v>1</v>
      </c>
      <c r="AH1461" s="21" t="s">
        <v>290</v>
      </c>
      <c r="AI1461" s="1" t="s">
        <v>303</v>
      </c>
      <c r="AJ1461" t="s">
        <v>290</v>
      </c>
      <c r="AK1461" s="159" t="s">
        <v>290</v>
      </c>
    </row>
    <row r="1462" spans="1:89" x14ac:dyDescent="0.35">
      <c r="A1462" s="158" t="s">
        <v>1461</v>
      </c>
      <c r="B1462" s="11">
        <v>2</v>
      </c>
      <c r="C1462">
        <v>80</v>
      </c>
      <c r="D1462" t="s">
        <v>303</v>
      </c>
      <c r="E1462" s="21" t="s">
        <v>290</v>
      </c>
      <c r="F1462" s="11">
        <v>2.375</v>
      </c>
      <c r="G1462" s="12">
        <v>1.9390000000000001</v>
      </c>
      <c r="H1462" s="11">
        <v>0.218</v>
      </c>
      <c r="I1462" t="s">
        <v>290</v>
      </c>
      <c r="J1462">
        <v>80</v>
      </c>
      <c r="K1462" s="21" t="s">
        <v>290</v>
      </c>
      <c r="L1462" s="1" t="s">
        <v>303</v>
      </c>
      <c r="M1462" t="s">
        <v>290</v>
      </c>
      <c r="N1462" s="159" t="s">
        <v>290</v>
      </c>
      <c r="P1462" s="18" t="s">
        <v>290</v>
      </c>
      <c r="Q1462" s="18" t="s">
        <v>290</v>
      </c>
      <c r="S1462" t="s">
        <v>290</v>
      </c>
      <c r="T1462" t="s">
        <v>290</v>
      </c>
      <c r="V1462" t="s">
        <v>290</v>
      </c>
      <c r="X1462" s="158" t="s">
        <v>1461</v>
      </c>
      <c r="Y1462" s="11">
        <v>2</v>
      </c>
      <c r="Z1462">
        <v>80</v>
      </c>
      <c r="AA1462" t="s">
        <v>303</v>
      </c>
      <c r="AB1462" s="21" t="s">
        <v>290</v>
      </c>
      <c r="AC1462" s="11">
        <v>2.375</v>
      </c>
      <c r="AD1462" s="12">
        <v>1.9390000000000001</v>
      </c>
      <c r="AE1462" s="11">
        <v>0.218</v>
      </c>
      <c r="AF1462" t="s">
        <v>290</v>
      </c>
      <c r="AG1462">
        <v>80</v>
      </c>
      <c r="AH1462" s="21" t="s">
        <v>290</v>
      </c>
      <c r="AI1462" s="1" t="s">
        <v>303</v>
      </c>
      <c r="AJ1462" t="s">
        <v>290</v>
      </c>
      <c r="AK1462" s="159" t="s">
        <v>290</v>
      </c>
    </row>
    <row r="1463" spans="1:89" x14ac:dyDescent="0.35">
      <c r="A1463" s="158" t="s">
        <v>1462</v>
      </c>
      <c r="B1463" s="11">
        <v>2</v>
      </c>
      <c r="C1463" s="11">
        <v>160</v>
      </c>
      <c r="D1463" t="s">
        <v>303</v>
      </c>
      <c r="E1463" s="21" t="s">
        <v>1463</v>
      </c>
      <c r="F1463" s="11">
        <v>2.375</v>
      </c>
      <c r="G1463" s="12">
        <v>1.6890000000000001</v>
      </c>
      <c r="H1463" s="11">
        <v>0.34300000000000003</v>
      </c>
      <c r="I1463" t="s">
        <v>290</v>
      </c>
      <c r="J1463" s="11">
        <v>160</v>
      </c>
      <c r="K1463" s="21" t="s">
        <v>290</v>
      </c>
      <c r="L1463" s="1" t="s">
        <v>303</v>
      </c>
      <c r="M1463" t="s">
        <v>290</v>
      </c>
      <c r="N1463" s="159" t="s">
        <v>290</v>
      </c>
      <c r="P1463" s="18" t="s">
        <v>290</v>
      </c>
      <c r="Q1463" s="18" t="s">
        <v>290</v>
      </c>
      <c r="S1463" t="s">
        <v>290</v>
      </c>
      <c r="T1463" t="s">
        <v>290</v>
      </c>
      <c r="V1463" t="s">
        <v>290</v>
      </c>
      <c r="X1463" s="158" t="s">
        <v>1462</v>
      </c>
      <c r="Y1463" s="11">
        <v>2</v>
      </c>
      <c r="Z1463" s="11">
        <v>160</v>
      </c>
      <c r="AA1463" t="s">
        <v>303</v>
      </c>
      <c r="AB1463" s="21" t="s">
        <v>1464</v>
      </c>
      <c r="AC1463" s="11">
        <v>2.375</v>
      </c>
      <c r="AD1463" s="12">
        <v>1.6890000000000001</v>
      </c>
      <c r="AE1463" s="11">
        <v>0.34300000000000003</v>
      </c>
      <c r="AF1463" t="s">
        <v>290</v>
      </c>
      <c r="AG1463" s="11">
        <v>160</v>
      </c>
      <c r="AH1463" s="21" t="s">
        <v>290</v>
      </c>
      <c r="AI1463" s="1" t="s">
        <v>303</v>
      </c>
      <c r="AJ1463" t="s">
        <v>290</v>
      </c>
      <c r="AK1463" s="159" t="s">
        <v>290</v>
      </c>
    </row>
    <row r="1464" spans="1:89" x14ac:dyDescent="0.35">
      <c r="A1464" s="158" t="s">
        <v>1465</v>
      </c>
      <c r="B1464" s="11">
        <v>2</v>
      </c>
      <c r="C1464" s="11" t="s">
        <v>272</v>
      </c>
      <c r="D1464" t="s">
        <v>303</v>
      </c>
      <c r="E1464" s="21" t="s">
        <v>290</v>
      </c>
      <c r="F1464" s="11">
        <v>2.375</v>
      </c>
      <c r="G1464" s="12">
        <v>1.9390000000000001</v>
      </c>
      <c r="H1464" s="11">
        <v>0.218</v>
      </c>
      <c r="I1464" t="s">
        <v>272</v>
      </c>
      <c r="J1464" s="11">
        <v>2</v>
      </c>
      <c r="K1464" s="21" t="s">
        <v>290</v>
      </c>
      <c r="L1464" s="1" t="s">
        <v>303</v>
      </c>
      <c r="M1464" t="s">
        <v>290</v>
      </c>
      <c r="N1464" s="159" t="s">
        <v>290</v>
      </c>
      <c r="P1464" s="18" t="s">
        <v>290</v>
      </c>
      <c r="Q1464" s="18" t="s">
        <v>290</v>
      </c>
      <c r="S1464" t="s">
        <v>290</v>
      </c>
      <c r="T1464" t="s">
        <v>290</v>
      </c>
      <c r="V1464" t="s">
        <v>290</v>
      </c>
      <c r="X1464" s="158" t="s">
        <v>1465</v>
      </c>
      <c r="Y1464" s="11">
        <v>2</v>
      </c>
      <c r="Z1464" s="11" t="s">
        <v>272</v>
      </c>
      <c r="AA1464" t="s">
        <v>303</v>
      </c>
      <c r="AB1464" s="21" t="s">
        <v>290</v>
      </c>
      <c r="AC1464" s="11">
        <v>2.375</v>
      </c>
      <c r="AD1464" s="12">
        <v>1.9390000000000001</v>
      </c>
      <c r="AE1464" s="11">
        <v>0.218</v>
      </c>
      <c r="AF1464" t="s">
        <v>272</v>
      </c>
      <c r="AG1464" s="11">
        <v>2</v>
      </c>
      <c r="AH1464" s="21" t="s">
        <v>290</v>
      </c>
      <c r="AI1464" s="1" t="s">
        <v>303</v>
      </c>
      <c r="AJ1464" t="s">
        <v>290</v>
      </c>
      <c r="AK1464" s="159" t="s">
        <v>290</v>
      </c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51"/>
    </row>
    <row r="1465" spans="1:89" x14ac:dyDescent="0.25">
      <c r="A1465" s="160" t="s">
        <v>1466</v>
      </c>
      <c r="B1465" s="2">
        <v>2</v>
      </c>
      <c r="C1465" s="4" t="s">
        <v>273</v>
      </c>
      <c r="D1465" s="4" t="s">
        <v>303</v>
      </c>
      <c r="E1465" s="23" t="s">
        <v>290</v>
      </c>
      <c r="F1465" s="2">
        <v>2.375</v>
      </c>
      <c r="G1465" s="3">
        <v>1.5030000000000001</v>
      </c>
      <c r="H1465" s="2">
        <v>0.436</v>
      </c>
      <c r="I1465" s="2" t="s">
        <v>273</v>
      </c>
      <c r="J1465" s="4">
        <v>4</v>
      </c>
      <c r="K1465" s="23" t="s">
        <v>290</v>
      </c>
      <c r="L1465" s="6" t="s">
        <v>303</v>
      </c>
      <c r="M1465" s="4" t="s">
        <v>290</v>
      </c>
      <c r="N1465" s="161" t="s">
        <v>290</v>
      </c>
      <c r="P1465" s="18" t="s">
        <v>290</v>
      </c>
      <c r="Q1465" s="18" t="s">
        <v>290</v>
      </c>
      <c r="S1465" t="s">
        <v>290</v>
      </c>
      <c r="T1465" t="s">
        <v>290</v>
      </c>
      <c r="V1465" t="s">
        <v>290</v>
      </c>
      <c r="X1465" s="160" t="s">
        <v>1466</v>
      </c>
      <c r="Y1465" s="2">
        <v>2</v>
      </c>
      <c r="Z1465" s="4" t="s">
        <v>273</v>
      </c>
      <c r="AA1465" s="4" t="s">
        <v>303</v>
      </c>
      <c r="AB1465" s="23" t="s">
        <v>290</v>
      </c>
      <c r="AC1465" s="2">
        <v>2.375</v>
      </c>
      <c r="AD1465" s="3">
        <v>1.5030000000000001</v>
      </c>
      <c r="AE1465" s="2">
        <v>0.436</v>
      </c>
      <c r="AF1465" s="2" t="s">
        <v>273</v>
      </c>
      <c r="AG1465" s="4">
        <v>4</v>
      </c>
      <c r="AH1465" s="23" t="s">
        <v>290</v>
      </c>
      <c r="AI1465" s="6" t="s">
        <v>303</v>
      </c>
      <c r="AJ1465" s="4" t="s">
        <v>290</v>
      </c>
      <c r="AK1465" s="161" t="s">
        <v>290</v>
      </c>
      <c r="CC1465" s="4"/>
      <c r="CD1465" s="51"/>
      <c r="CE1465" s="51"/>
      <c r="CF1465" s="51"/>
      <c r="CG1465" s="51"/>
      <c r="CH1465" s="51"/>
      <c r="CI1465" s="51"/>
      <c r="CJ1465" s="51"/>
      <c r="CK1465" s="51"/>
    </row>
    <row r="1466" spans="1:89" x14ac:dyDescent="0.35">
      <c r="A1466" s="156" t="s">
        <v>1467</v>
      </c>
      <c r="B1466" s="11">
        <v>2.5</v>
      </c>
      <c r="C1466" s="11">
        <v>5</v>
      </c>
      <c r="D1466" t="s">
        <v>303</v>
      </c>
      <c r="E1466" s="21" t="s">
        <v>290</v>
      </c>
      <c r="F1466" s="11">
        <v>2.875</v>
      </c>
      <c r="G1466" s="12">
        <v>2.7090000000000001</v>
      </c>
      <c r="H1466" s="11">
        <v>8.3000000000000004E-2</v>
      </c>
      <c r="I1466" t="s">
        <v>290</v>
      </c>
      <c r="J1466" s="11">
        <v>5</v>
      </c>
      <c r="K1466" s="21" t="s">
        <v>290</v>
      </c>
      <c r="L1466" s="11" t="s">
        <v>303</v>
      </c>
      <c r="M1466" t="s">
        <v>290</v>
      </c>
      <c r="N1466" s="159" t="s">
        <v>290</v>
      </c>
      <c r="P1466" s="18" t="s">
        <v>290</v>
      </c>
      <c r="Q1466" s="18" t="s">
        <v>290</v>
      </c>
      <c r="S1466" t="s">
        <v>290</v>
      </c>
      <c r="T1466" t="s">
        <v>290</v>
      </c>
      <c r="V1466" t="s">
        <v>290</v>
      </c>
      <c r="X1466" s="156" t="s">
        <v>1467</v>
      </c>
      <c r="Y1466" s="11">
        <v>2.5</v>
      </c>
      <c r="Z1466" s="11">
        <v>5</v>
      </c>
      <c r="AA1466" t="s">
        <v>303</v>
      </c>
      <c r="AB1466" s="21" t="s">
        <v>290</v>
      </c>
      <c r="AC1466" s="11">
        <v>2.875</v>
      </c>
      <c r="AD1466" s="12">
        <v>2.7090000000000001</v>
      </c>
      <c r="AE1466" s="11">
        <v>8.3000000000000004E-2</v>
      </c>
      <c r="AF1466" t="s">
        <v>290</v>
      </c>
      <c r="AG1466" s="11">
        <v>5</v>
      </c>
      <c r="AH1466" s="21" t="s">
        <v>290</v>
      </c>
      <c r="AI1466" s="11" t="s">
        <v>303</v>
      </c>
      <c r="AJ1466" t="s">
        <v>290</v>
      </c>
      <c r="AK1466" s="159" t="s">
        <v>290</v>
      </c>
    </row>
    <row r="1467" spans="1:89" x14ac:dyDescent="0.35">
      <c r="A1467" s="156" t="s">
        <v>1468</v>
      </c>
      <c r="B1467" s="11">
        <v>2.5</v>
      </c>
      <c r="C1467" s="11">
        <v>10</v>
      </c>
      <c r="D1467" t="s">
        <v>303</v>
      </c>
      <c r="E1467" s="21" t="s">
        <v>290</v>
      </c>
      <c r="F1467" s="11">
        <v>2.875</v>
      </c>
      <c r="G1467" s="12">
        <v>2.6349999999999998</v>
      </c>
      <c r="H1467" s="11">
        <v>0.12</v>
      </c>
      <c r="I1467" t="s">
        <v>290</v>
      </c>
      <c r="J1467" s="11">
        <v>10</v>
      </c>
      <c r="K1467" s="21" t="s">
        <v>290</v>
      </c>
      <c r="L1467" s="11" t="s">
        <v>303</v>
      </c>
      <c r="M1467" t="s">
        <v>290</v>
      </c>
      <c r="N1467" s="159" t="s">
        <v>290</v>
      </c>
      <c r="P1467" s="18" t="s">
        <v>290</v>
      </c>
      <c r="Q1467" s="18" t="s">
        <v>290</v>
      </c>
      <c r="S1467" t="s">
        <v>290</v>
      </c>
      <c r="T1467" t="s">
        <v>290</v>
      </c>
      <c r="V1467" t="s">
        <v>290</v>
      </c>
      <c r="X1467" s="156" t="s">
        <v>1468</v>
      </c>
      <c r="Y1467" s="11">
        <v>2.5</v>
      </c>
      <c r="Z1467" s="11">
        <v>10</v>
      </c>
      <c r="AA1467" t="s">
        <v>303</v>
      </c>
      <c r="AB1467" s="21" t="s">
        <v>290</v>
      </c>
      <c r="AC1467" s="11">
        <v>2.875</v>
      </c>
      <c r="AD1467" s="12">
        <v>2.6349999999999998</v>
      </c>
      <c r="AE1467" s="11">
        <v>0.12</v>
      </c>
      <c r="AF1467" t="s">
        <v>290</v>
      </c>
      <c r="AG1467" s="11">
        <v>10</v>
      </c>
      <c r="AH1467" s="21" t="s">
        <v>290</v>
      </c>
      <c r="AI1467" s="11" t="s">
        <v>303</v>
      </c>
      <c r="AJ1467" t="s">
        <v>290</v>
      </c>
      <c r="AK1467" s="159" t="s">
        <v>290</v>
      </c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51"/>
    </row>
    <row r="1468" spans="1:89" x14ac:dyDescent="0.35">
      <c r="A1468" s="158" t="s">
        <v>1469</v>
      </c>
      <c r="B1468" s="11">
        <v>2.5</v>
      </c>
      <c r="C1468">
        <v>40</v>
      </c>
      <c r="D1468" t="s">
        <v>303</v>
      </c>
      <c r="E1468" s="21" t="s">
        <v>290</v>
      </c>
      <c r="F1468" s="11">
        <v>2.875</v>
      </c>
      <c r="G1468" s="12">
        <v>2.4689999999999999</v>
      </c>
      <c r="H1468" s="11">
        <v>0.20300000000000001</v>
      </c>
      <c r="I1468" t="s">
        <v>290</v>
      </c>
      <c r="J1468">
        <v>40</v>
      </c>
      <c r="K1468" s="21" t="s">
        <v>290</v>
      </c>
      <c r="L1468" s="1" t="s">
        <v>303</v>
      </c>
      <c r="M1468" t="s">
        <v>290</v>
      </c>
      <c r="N1468" s="159" t="s">
        <v>290</v>
      </c>
      <c r="P1468" s="18" t="s">
        <v>290</v>
      </c>
      <c r="Q1468" s="18" t="s">
        <v>290</v>
      </c>
      <c r="S1468" t="s">
        <v>290</v>
      </c>
      <c r="T1468" t="s">
        <v>290</v>
      </c>
      <c r="V1468" t="s">
        <v>290</v>
      </c>
      <c r="X1468" s="158" t="s">
        <v>1469</v>
      </c>
      <c r="Y1468" s="11">
        <v>2.5</v>
      </c>
      <c r="Z1468">
        <v>40</v>
      </c>
      <c r="AA1468" t="s">
        <v>303</v>
      </c>
      <c r="AB1468" s="21" t="s">
        <v>290</v>
      </c>
      <c r="AC1468" s="11">
        <v>2.875</v>
      </c>
      <c r="AD1468" s="12">
        <v>2.4689999999999999</v>
      </c>
      <c r="AE1468" s="11">
        <v>0.20300000000000001</v>
      </c>
      <c r="AF1468" t="s">
        <v>290</v>
      </c>
      <c r="AG1468">
        <v>40</v>
      </c>
      <c r="AH1468" s="21" t="s">
        <v>290</v>
      </c>
      <c r="AI1468" s="1" t="s">
        <v>303</v>
      </c>
      <c r="AJ1468" t="s">
        <v>290</v>
      </c>
      <c r="AK1468" s="159" t="s">
        <v>290</v>
      </c>
      <c r="CC1468" s="4"/>
      <c r="CD1468" s="51"/>
      <c r="CE1468" s="51"/>
      <c r="CF1468" s="51"/>
      <c r="CG1468" s="51"/>
      <c r="CH1468" s="51"/>
      <c r="CI1468" s="51"/>
      <c r="CJ1468" s="51"/>
      <c r="CK1468" s="51"/>
    </row>
    <row r="1469" spans="1:89" x14ac:dyDescent="0.35">
      <c r="A1469" s="158" t="s">
        <v>6846</v>
      </c>
      <c r="B1469" s="11">
        <v>2.5</v>
      </c>
      <c r="C1469" t="s">
        <v>6422</v>
      </c>
      <c r="D1469" t="s">
        <v>303</v>
      </c>
      <c r="E1469" s="21" t="s">
        <v>290</v>
      </c>
      <c r="F1469" s="11">
        <v>2.875</v>
      </c>
      <c r="G1469" s="12">
        <v>2.4689999999999999</v>
      </c>
      <c r="H1469" s="11">
        <v>0.20300000000000001</v>
      </c>
      <c r="I1469" t="s">
        <v>6422</v>
      </c>
      <c r="J1469">
        <v>1</v>
      </c>
      <c r="K1469" s="21" t="s">
        <v>290</v>
      </c>
      <c r="L1469" s="1" t="s">
        <v>303</v>
      </c>
      <c r="M1469" t="s">
        <v>290</v>
      </c>
      <c r="N1469" s="159" t="s">
        <v>290</v>
      </c>
      <c r="P1469" s="18" t="s">
        <v>290</v>
      </c>
      <c r="Q1469" s="18" t="s">
        <v>290</v>
      </c>
      <c r="S1469" t="s">
        <v>290</v>
      </c>
      <c r="T1469" t="s">
        <v>290</v>
      </c>
      <c r="V1469" t="s">
        <v>290</v>
      </c>
      <c r="X1469" s="158" t="s">
        <v>6846</v>
      </c>
      <c r="Y1469" s="11">
        <v>2.5</v>
      </c>
      <c r="Z1469" t="s">
        <v>6422</v>
      </c>
      <c r="AA1469" t="s">
        <v>303</v>
      </c>
      <c r="AB1469" s="21" t="s">
        <v>290</v>
      </c>
      <c r="AC1469" s="11">
        <v>2.875</v>
      </c>
      <c r="AD1469" s="12">
        <v>2.4689999999999999</v>
      </c>
      <c r="AE1469" s="11">
        <v>0.20300000000000001</v>
      </c>
      <c r="AF1469" t="s">
        <v>6422</v>
      </c>
      <c r="AG1469">
        <v>1</v>
      </c>
      <c r="AH1469" s="21" t="s">
        <v>290</v>
      </c>
      <c r="AI1469" s="1" t="s">
        <v>303</v>
      </c>
      <c r="AJ1469" t="s">
        <v>290</v>
      </c>
      <c r="AK1469" s="159" t="s">
        <v>290</v>
      </c>
    </row>
    <row r="1470" spans="1:89" x14ac:dyDescent="0.35">
      <c r="A1470" s="158" t="s">
        <v>1470</v>
      </c>
      <c r="B1470" s="11">
        <v>2.5</v>
      </c>
      <c r="C1470">
        <v>80</v>
      </c>
      <c r="D1470" t="s">
        <v>303</v>
      </c>
      <c r="E1470" s="21" t="s">
        <v>290</v>
      </c>
      <c r="F1470" s="11">
        <v>2.875</v>
      </c>
      <c r="G1470" s="12">
        <v>2.323</v>
      </c>
      <c r="H1470" s="11">
        <v>0.27600000000000002</v>
      </c>
      <c r="I1470" t="s">
        <v>290</v>
      </c>
      <c r="J1470">
        <v>80</v>
      </c>
      <c r="K1470" s="21" t="s">
        <v>290</v>
      </c>
      <c r="L1470" s="1" t="s">
        <v>303</v>
      </c>
      <c r="M1470" t="s">
        <v>290</v>
      </c>
      <c r="N1470" s="159" t="s">
        <v>290</v>
      </c>
      <c r="P1470" s="18" t="s">
        <v>290</v>
      </c>
      <c r="Q1470" s="18" t="s">
        <v>290</v>
      </c>
      <c r="S1470" t="s">
        <v>290</v>
      </c>
      <c r="T1470" t="s">
        <v>290</v>
      </c>
      <c r="V1470" t="s">
        <v>290</v>
      </c>
      <c r="X1470" s="158" t="s">
        <v>1470</v>
      </c>
      <c r="Y1470" s="11">
        <v>2.5</v>
      </c>
      <c r="Z1470">
        <v>80</v>
      </c>
      <c r="AA1470" t="s">
        <v>303</v>
      </c>
      <c r="AB1470" s="21" t="s">
        <v>290</v>
      </c>
      <c r="AC1470" s="11">
        <v>2.875</v>
      </c>
      <c r="AD1470" s="12">
        <v>2.323</v>
      </c>
      <c r="AE1470" s="11">
        <v>0.27600000000000002</v>
      </c>
      <c r="AF1470" t="s">
        <v>290</v>
      </c>
      <c r="AG1470">
        <v>80</v>
      </c>
      <c r="AH1470" s="21" t="s">
        <v>290</v>
      </c>
      <c r="AI1470" s="1" t="s">
        <v>303</v>
      </c>
      <c r="AJ1470" t="s">
        <v>290</v>
      </c>
      <c r="AK1470" s="159" t="s">
        <v>290</v>
      </c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51"/>
    </row>
    <row r="1471" spans="1:89" x14ac:dyDescent="0.35">
      <c r="A1471" s="158" t="s">
        <v>1471</v>
      </c>
      <c r="B1471" s="11">
        <v>2.5</v>
      </c>
      <c r="C1471" s="11">
        <v>160</v>
      </c>
      <c r="D1471" t="s">
        <v>303</v>
      </c>
      <c r="E1471" s="21" t="s">
        <v>290</v>
      </c>
      <c r="F1471" s="11">
        <v>2.875</v>
      </c>
      <c r="G1471" s="12">
        <v>2.125</v>
      </c>
      <c r="H1471" s="11">
        <v>0.375</v>
      </c>
      <c r="I1471" t="s">
        <v>290</v>
      </c>
      <c r="J1471" s="11">
        <v>160</v>
      </c>
      <c r="K1471" s="21" t="s">
        <v>290</v>
      </c>
      <c r="L1471" s="1" t="s">
        <v>303</v>
      </c>
      <c r="M1471" t="s">
        <v>290</v>
      </c>
      <c r="N1471" s="159" t="s">
        <v>290</v>
      </c>
      <c r="P1471" s="18" t="s">
        <v>290</v>
      </c>
      <c r="Q1471" s="18" t="s">
        <v>290</v>
      </c>
      <c r="S1471" t="s">
        <v>290</v>
      </c>
      <c r="T1471" t="s">
        <v>290</v>
      </c>
      <c r="V1471" t="s">
        <v>290</v>
      </c>
      <c r="X1471" s="158" t="s">
        <v>1471</v>
      </c>
      <c r="Y1471" s="11">
        <v>2.5</v>
      </c>
      <c r="Z1471" s="11">
        <v>160</v>
      </c>
      <c r="AA1471" t="s">
        <v>303</v>
      </c>
      <c r="AB1471" s="21" t="s">
        <v>290</v>
      </c>
      <c r="AC1471" s="11">
        <v>2.875</v>
      </c>
      <c r="AD1471" s="12">
        <v>2.125</v>
      </c>
      <c r="AE1471" s="11">
        <v>0.375</v>
      </c>
      <c r="AF1471" t="s">
        <v>290</v>
      </c>
      <c r="AG1471" s="11">
        <v>160</v>
      </c>
      <c r="AH1471" s="21" t="s">
        <v>290</v>
      </c>
      <c r="AI1471" s="1" t="s">
        <v>303</v>
      </c>
      <c r="AJ1471" t="s">
        <v>290</v>
      </c>
      <c r="AK1471" s="159" t="s">
        <v>290</v>
      </c>
      <c r="BJ1471" s="10"/>
      <c r="BK1471" s="10"/>
      <c r="BL1471" s="10"/>
      <c r="BM1471" s="10"/>
      <c r="BN1471" s="10"/>
      <c r="BO1471" s="10"/>
      <c r="BP1471" s="10"/>
      <c r="BQ1471" s="10"/>
      <c r="BR1471" s="10"/>
      <c r="BS1471" s="10"/>
      <c r="BT1471" s="10"/>
      <c r="BU1471" s="10"/>
      <c r="BV1471" s="10"/>
      <c r="BW1471" s="10"/>
      <c r="BX1471" s="10"/>
      <c r="BY1471" s="10"/>
      <c r="BZ1471" s="10"/>
      <c r="CA1471" s="10"/>
      <c r="CC1471" s="4"/>
      <c r="CD1471" s="51"/>
      <c r="CE1471" s="51"/>
      <c r="CF1471" s="51"/>
      <c r="CG1471" s="51"/>
      <c r="CH1471" s="51"/>
      <c r="CI1471" s="51"/>
      <c r="CJ1471" s="51"/>
      <c r="CK1471" s="51"/>
    </row>
    <row r="1472" spans="1:89" x14ac:dyDescent="0.35">
      <c r="A1472" s="158" t="s">
        <v>1472</v>
      </c>
      <c r="B1472" s="11">
        <v>2.5</v>
      </c>
      <c r="C1472" s="11" t="s">
        <v>272</v>
      </c>
      <c r="D1472" t="s">
        <v>303</v>
      </c>
      <c r="E1472" s="21" t="s">
        <v>290</v>
      </c>
      <c r="F1472" s="11">
        <v>2.875</v>
      </c>
      <c r="G1472" s="12">
        <v>2.323</v>
      </c>
      <c r="H1472" s="11">
        <v>0.27600000000000002</v>
      </c>
      <c r="I1472" t="s">
        <v>272</v>
      </c>
      <c r="J1472" s="11">
        <v>2</v>
      </c>
      <c r="K1472" s="21" t="s">
        <v>290</v>
      </c>
      <c r="L1472" s="1" t="s">
        <v>303</v>
      </c>
      <c r="M1472" t="s">
        <v>290</v>
      </c>
      <c r="N1472" s="159" t="s">
        <v>290</v>
      </c>
      <c r="P1472" s="18" t="s">
        <v>290</v>
      </c>
      <c r="Q1472" s="18" t="s">
        <v>290</v>
      </c>
      <c r="S1472" t="s">
        <v>290</v>
      </c>
      <c r="T1472" t="s">
        <v>290</v>
      </c>
      <c r="V1472" t="s">
        <v>290</v>
      </c>
      <c r="X1472" s="158" t="s">
        <v>1472</v>
      </c>
      <c r="Y1472" s="11">
        <v>2.5</v>
      </c>
      <c r="Z1472" s="11" t="s">
        <v>272</v>
      </c>
      <c r="AA1472" t="s">
        <v>303</v>
      </c>
      <c r="AB1472" s="21" t="s">
        <v>290</v>
      </c>
      <c r="AC1472" s="11">
        <v>2.875</v>
      </c>
      <c r="AD1472" s="12">
        <v>2.323</v>
      </c>
      <c r="AE1472" s="11">
        <v>0.27600000000000002</v>
      </c>
      <c r="AF1472" t="s">
        <v>272</v>
      </c>
      <c r="AG1472" s="11">
        <v>2</v>
      </c>
      <c r="AH1472" s="21" t="s">
        <v>290</v>
      </c>
      <c r="AI1472" s="1" t="s">
        <v>303</v>
      </c>
      <c r="AJ1472" t="s">
        <v>290</v>
      </c>
      <c r="AK1472" s="159" t="s">
        <v>290</v>
      </c>
      <c r="BJ1472" s="11"/>
      <c r="BK1472" s="11"/>
      <c r="BL1472" s="11"/>
      <c r="BM1472" s="11"/>
      <c r="BN1472" s="11"/>
      <c r="BO1472" s="11"/>
      <c r="BP1472" s="11"/>
      <c r="BQ1472" s="11"/>
      <c r="BR1472" s="11"/>
      <c r="BS1472" s="11"/>
      <c r="BT1472" s="11"/>
      <c r="BU1472" s="11"/>
      <c r="BV1472" s="11"/>
      <c r="BW1472" s="11"/>
      <c r="BX1472" s="11"/>
      <c r="BY1472" s="11"/>
      <c r="BZ1472" s="11"/>
      <c r="CA1472" s="14"/>
      <c r="CC1472" s="10"/>
      <c r="CD1472" s="10"/>
      <c r="CE1472" s="10"/>
      <c r="CF1472" s="10"/>
      <c r="CG1472" s="10"/>
      <c r="CH1472" s="10"/>
      <c r="CI1472" s="10"/>
      <c r="CJ1472" s="10"/>
      <c r="CK1472" s="10"/>
    </row>
    <row r="1473" spans="1:122" s="8" customFormat="1" x14ac:dyDescent="0.25">
      <c r="A1473" s="160" t="s">
        <v>1473</v>
      </c>
      <c r="B1473" s="2">
        <v>2.5</v>
      </c>
      <c r="C1473" s="4" t="s">
        <v>273</v>
      </c>
      <c r="D1473" s="4" t="s">
        <v>303</v>
      </c>
      <c r="E1473" s="23" t="s">
        <v>290</v>
      </c>
      <c r="F1473" s="2">
        <v>2.875</v>
      </c>
      <c r="G1473" s="3">
        <v>1.7709999999999999</v>
      </c>
      <c r="H1473" s="2">
        <v>0.55200000000000005</v>
      </c>
      <c r="I1473" s="2" t="s">
        <v>273</v>
      </c>
      <c r="J1473" s="4">
        <v>4</v>
      </c>
      <c r="K1473" s="23" t="s">
        <v>290</v>
      </c>
      <c r="L1473" s="6" t="s">
        <v>303</v>
      </c>
      <c r="M1473" s="4" t="s">
        <v>290</v>
      </c>
      <c r="N1473" s="161" t="s">
        <v>290</v>
      </c>
      <c r="O1473"/>
      <c r="P1473" s="18" t="s">
        <v>290</v>
      </c>
      <c r="Q1473" s="18" t="s">
        <v>290</v>
      </c>
      <c r="R1473" s="18"/>
      <c r="S1473" t="s">
        <v>290</v>
      </c>
      <c r="T1473" t="s">
        <v>290</v>
      </c>
      <c r="U1473"/>
      <c r="V1473" t="s">
        <v>290</v>
      </c>
      <c r="W1473"/>
      <c r="X1473" s="160" t="s">
        <v>1473</v>
      </c>
      <c r="Y1473" s="2">
        <v>2.5</v>
      </c>
      <c r="Z1473" s="4" t="s">
        <v>273</v>
      </c>
      <c r="AA1473" s="4" t="s">
        <v>303</v>
      </c>
      <c r="AB1473" s="23" t="s">
        <v>290</v>
      </c>
      <c r="AC1473" s="2">
        <v>2.875</v>
      </c>
      <c r="AD1473" s="3">
        <v>1.7709999999999999</v>
      </c>
      <c r="AE1473" s="2">
        <v>0.55200000000000005</v>
      </c>
      <c r="AF1473" s="2" t="s">
        <v>273</v>
      </c>
      <c r="AG1473" s="4">
        <v>4</v>
      </c>
      <c r="AH1473" s="23" t="s">
        <v>290</v>
      </c>
      <c r="AI1473" s="6" t="s">
        <v>303</v>
      </c>
      <c r="AJ1473" s="4" t="s">
        <v>290</v>
      </c>
      <c r="AK1473" s="161" t="s">
        <v>290</v>
      </c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 s="11"/>
      <c r="BK1473" s="11"/>
      <c r="BL1473" s="11"/>
      <c r="BM1473" s="11"/>
      <c r="BN1473" s="11"/>
      <c r="BO1473" s="11"/>
      <c r="BP1473" s="11"/>
      <c r="BQ1473" s="11"/>
      <c r="BR1473" s="11"/>
      <c r="BS1473" s="11"/>
      <c r="BT1473" s="11"/>
      <c r="BU1473" s="11"/>
      <c r="BV1473" s="11"/>
      <c r="BW1473" s="11"/>
      <c r="BX1473" s="11"/>
      <c r="BY1473" s="11"/>
      <c r="BZ1473" s="11"/>
      <c r="CA1473" s="14"/>
      <c r="CC1473" s="11"/>
      <c r="CD1473" s="14"/>
      <c r="CE1473" s="14"/>
      <c r="CF1473" s="14"/>
      <c r="CG1473" s="14"/>
      <c r="CH1473" s="14"/>
      <c r="CI1473" s="14"/>
      <c r="CJ1473" s="14"/>
      <c r="CK1473" s="14"/>
      <c r="CO1473"/>
      <c r="CP1473"/>
      <c r="DR1473" s="1"/>
    </row>
    <row r="1474" spans="1:122" s="11" customFormat="1" x14ac:dyDescent="0.35">
      <c r="A1474" s="156" t="s">
        <v>1474</v>
      </c>
      <c r="B1474" s="11">
        <v>3.0000000000000004</v>
      </c>
      <c r="C1474" s="11">
        <v>5</v>
      </c>
      <c r="D1474" t="s">
        <v>303</v>
      </c>
      <c r="E1474" s="21" t="s">
        <v>290</v>
      </c>
      <c r="F1474" s="11">
        <v>3.5</v>
      </c>
      <c r="G1474" s="12">
        <v>3.3340000000000001</v>
      </c>
      <c r="H1474" s="11">
        <v>8.3000000000000004E-2</v>
      </c>
      <c r="I1474" t="s">
        <v>290</v>
      </c>
      <c r="J1474" s="11">
        <v>5</v>
      </c>
      <c r="K1474" s="21" t="s">
        <v>290</v>
      </c>
      <c r="L1474" s="11" t="s">
        <v>303</v>
      </c>
      <c r="M1474" t="s">
        <v>290</v>
      </c>
      <c r="N1474" s="159" t="s">
        <v>290</v>
      </c>
      <c r="O1474"/>
      <c r="P1474" s="18" t="s">
        <v>290</v>
      </c>
      <c r="Q1474" s="18" t="s">
        <v>290</v>
      </c>
      <c r="R1474" s="18"/>
      <c r="S1474" t="s">
        <v>290</v>
      </c>
      <c r="T1474" t="s">
        <v>290</v>
      </c>
      <c r="U1474"/>
      <c r="V1474" t="s">
        <v>290</v>
      </c>
      <c r="W1474"/>
      <c r="X1474" s="156" t="s">
        <v>1474</v>
      </c>
      <c r="Y1474" s="11">
        <v>3.0000000000000004</v>
      </c>
      <c r="Z1474" s="11">
        <v>5</v>
      </c>
      <c r="AA1474" t="s">
        <v>303</v>
      </c>
      <c r="AB1474" s="21" t="s">
        <v>290</v>
      </c>
      <c r="AC1474" s="11">
        <v>3.5</v>
      </c>
      <c r="AD1474" s="12">
        <v>3.3340000000000001</v>
      </c>
      <c r="AE1474" s="11">
        <v>8.3000000000000004E-2</v>
      </c>
      <c r="AF1474" t="s">
        <v>290</v>
      </c>
      <c r="AG1474" s="11">
        <v>5</v>
      </c>
      <c r="AH1474" s="21" t="s">
        <v>290</v>
      </c>
      <c r="AI1474" s="11" t="s">
        <v>303</v>
      </c>
      <c r="AJ1474" t="s">
        <v>290</v>
      </c>
      <c r="AK1474" s="159" t="s">
        <v>290</v>
      </c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CA1474" s="14"/>
      <c r="CD1474" s="14"/>
      <c r="CE1474" s="14"/>
      <c r="CF1474" s="14"/>
      <c r="CG1474" s="14"/>
      <c r="CH1474" s="14"/>
      <c r="CI1474" s="14"/>
      <c r="CJ1474" s="14"/>
      <c r="CK1474" s="14"/>
      <c r="CO1474"/>
      <c r="CP1474"/>
      <c r="DR1474" s="1"/>
    </row>
    <row r="1475" spans="1:122" s="11" customFormat="1" x14ac:dyDescent="0.35">
      <c r="A1475" s="156" t="s">
        <v>1475</v>
      </c>
      <c r="B1475" s="11">
        <v>3.0000000000000004</v>
      </c>
      <c r="C1475" s="11">
        <v>10</v>
      </c>
      <c r="D1475" t="s">
        <v>303</v>
      </c>
      <c r="E1475" s="21" t="s">
        <v>290</v>
      </c>
      <c r="F1475" s="11">
        <v>3.5</v>
      </c>
      <c r="G1475" s="12">
        <v>3.26</v>
      </c>
      <c r="H1475" s="11">
        <v>0.12</v>
      </c>
      <c r="I1475" t="s">
        <v>290</v>
      </c>
      <c r="J1475" s="11">
        <v>10</v>
      </c>
      <c r="K1475" s="21" t="s">
        <v>290</v>
      </c>
      <c r="L1475" s="11" t="s">
        <v>303</v>
      </c>
      <c r="M1475" t="s">
        <v>290</v>
      </c>
      <c r="N1475" s="159" t="s">
        <v>290</v>
      </c>
      <c r="O1475"/>
      <c r="P1475" s="18" t="s">
        <v>290</v>
      </c>
      <c r="Q1475" s="18" t="s">
        <v>290</v>
      </c>
      <c r="R1475" s="18"/>
      <c r="S1475" t="s">
        <v>290</v>
      </c>
      <c r="T1475" t="s">
        <v>290</v>
      </c>
      <c r="U1475"/>
      <c r="V1475" t="s">
        <v>290</v>
      </c>
      <c r="W1475"/>
      <c r="X1475" s="156" t="s">
        <v>1475</v>
      </c>
      <c r="Y1475" s="11">
        <v>3.0000000000000004</v>
      </c>
      <c r="Z1475" s="11">
        <v>10</v>
      </c>
      <c r="AA1475" t="s">
        <v>303</v>
      </c>
      <c r="AB1475" s="21" t="s">
        <v>290</v>
      </c>
      <c r="AC1475" s="11">
        <v>3.5</v>
      </c>
      <c r="AD1475" s="12">
        <v>3.26</v>
      </c>
      <c r="AE1475" s="11">
        <v>0.12</v>
      </c>
      <c r="AF1475" t="s">
        <v>290</v>
      </c>
      <c r="AG1475" s="11">
        <v>10</v>
      </c>
      <c r="AH1475" s="21" t="s">
        <v>290</v>
      </c>
      <c r="AI1475" s="11" t="s">
        <v>303</v>
      </c>
      <c r="AJ1475" t="s">
        <v>290</v>
      </c>
      <c r="AK1475" s="159" t="s">
        <v>290</v>
      </c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 s="18"/>
      <c r="CD1475" s="14"/>
      <c r="CE1475" s="14"/>
      <c r="CF1475" s="14"/>
      <c r="CG1475" s="14"/>
      <c r="CH1475" s="14"/>
      <c r="CI1475" s="14"/>
      <c r="CJ1475" s="14"/>
      <c r="CK1475" s="14"/>
      <c r="CO1475"/>
      <c r="CP1475"/>
      <c r="DR1475" s="1"/>
    </row>
    <row r="1476" spans="1:122" s="11" customFormat="1" x14ac:dyDescent="0.35">
      <c r="A1476" s="158" t="s">
        <v>1476</v>
      </c>
      <c r="B1476" s="11">
        <v>3.0000000000000004</v>
      </c>
      <c r="C1476">
        <v>40</v>
      </c>
      <c r="D1476" t="s">
        <v>303</v>
      </c>
      <c r="E1476" s="21" t="s">
        <v>290</v>
      </c>
      <c r="F1476" s="11">
        <v>3.5</v>
      </c>
      <c r="G1476" s="12">
        <v>3.0680000000000001</v>
      </c>
      <c r="H1476" s="11">
        <v>0.216</v>
      </c>
      <c r="I1476" t="s">
        <v>290</v>
      </c>
      <c r="J1476">
        <v>40</v>
      </c>
      <c r="K1476" s="21" t="s">
        <v>290</v>
      </c>
      <c r="L1476" s="1" t="s">
        <v>303</v>
      </c>
      <c r="M1476" t="s">
        <v>290</v>
      </c>
      <c r="N1476" s="159" t="s">
        <v>290</v>
      </c>
      <c r="O1476"/>
      <c r="P1476" s="18" t="s">
        <v>290</v>
      </c>
      <c r="Q1476" s="18" t="s">
        <v>290</v>
      </c>
      <c r="R1476" s="18"/>
      <c r="S1476" t="s">
        <v>290</v>
      </c>
      <c r="T1476" t="s">
        <v>290</v>
      </c>
      <c r="U1476"/>
      <c r="V1476" t="s">
        <v>290</v>
      </c>
      <c r="W1476"/>
      <c r="X1476" s="158" t="s">
        <v>1476</v>
      </c>
      <c r="Y1476" s="11">
        <v>3.0000000000000004</v>
      </c>
      <c r="Z1476">
        <v>40</v>
      </c>
      <c r="AA1476" t="s">
        <v>303</v>
      </c>
      <c r="AB1476" s="21" t="s">
        <v>290</v>
      </c>
      <c r="AC1476" s="11">
        <v>3.5</v>
      </c>
      <c r="AD1476" s="12">
        <v>3.0680000000000001</v>
      </c>
      <c r="AE1476" s="11">
        <v>0.216</v>
      </c>
      <c r="AF1476" t="s">
        <v>290</v>
      </c>
      <c r="AG1476">
        <v>40</v>
      </c>
      <c r="AH1476" s="21" t="s">
        <v>290</v>
      </c>
      <c r="AI1476" s="1" t="s">
        <v>303</v>
      </c>
      <c r="AJ1476" t="s">
        <v>290</v>
      </c>
      <c r="AK1476" s="159" t="s">
        <v>290</v>
      </c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51"/>
      <c r="CC1476"/>
      <c r="CD1476" s="18"/>
      <c r="CE1476" s="18"/>
      <c r="CF1476" s="18"/>
      <c r="CG1476" s="18"/>
      <c r="CH1476" s="18"/>
      <c r="CI1476" s="18"/>
      <c r="CJ1476" s="18"/>
      <c r="CK1476" s="18"/>
      <c r="CO1476"/>
      <c r="CP1476"/>
      <c r="DR1476" s="1"/>
    </row>
    <row r="1477" spans="1:122" x14ac:dyDescent="0.35">
      <c r="A1477" s="158" t="s">
        <v>6847</v>
      </c>
      <c r="B1477" s="11">
        <v>3.0000000000000004</v>
      </c>
      <c r="C1477" t="s">
        <v>6422</v>
      </c>
      <c r="D1477" t="s">
        <v>303</v>
      </c>
      <c r="E1477" s="21" t="s">
        <v>290</v>
      </c>
      <c r="F1477" s="11">
        <v>3.5</v>
      </c>
      <c r="G1477" s="12">
        <v>3.0680000000000001</v>
      </c>
      <c r="H1477" s="11">
        <v>0.216</v>
      </c>
      <c r="I1477" t="s">
        <v>6422</v>
      </c>
      <c r="J1477">
        <v>1</v>
      </c>
      <c r="K1477" s="21" t="s">
        <v>290</v>
      </c>
      <c r="L1477" s="1" t="s">
        <v>303</v>
      </c>
      <c r="M1477" t="s">
        <v>290</v>
      </c>
      <c r="N1477" s="159" t="s">
        <v>290</v>
      </c>
      <c r="P1477" s="18" t="s">
        <v>290</v>
      </c>
      <c r="Q1477" s="18" t="s">
        <v>290</v>
      </c>
      <c r="S1477" t="s">
        <v>290</v>
      </c>
      <c r="T1477" t="s">
        <v>290</v>
      </c>
      <c r="V1477" t="s">
        <v>290</v>
      </c>
      <c r="X1477" s="158" t="s">
        <v>6847</v>
      </c>
      <c r="Y1477" s="11">
        <v>3.0000000000000004</v>
      </c>
      <c r="Z1477" t="s">
        <v>6422</v>
      </c>
      <c r="AA1477" t="s">
        <v>303</v>
      </c>
      <c r="AB1477" s="21" t="s">
        <v>290</v>
      </c>
      <c r="AC1477" s="11">
        <v>3.5</v>
      </c>
      <c r="AD1477" s="12">
        <v>3.0680000000000001</v>
      </c>
      <c r="AE1477" s="11">
        <v>0.216</v>
      </c>
      <c r="AF1477" t="s">
        <v>6422</v>
      </c>
      <c r="AG1477">
        <v>1</v>
      </c>
      <c r="AH1477" s="21" t="s">
        <v>290</v>
      </c>
      <c r="AI1477" s="1" t="s">
        <v>303</v>
      </c>
      <c r="AJ1477" t="s">
        <v>290</v>
      </c>
      <c r="AK1477" s="159" t="s">
        <v>290</v>
      </c>
      <c r="CC1477" s="4"/>
      <c r="CD1477" s="51"/>
      <c r="CE1477" s="51"/>
      <c r="CF1477" s="51"/>
      <c r="CG1477" s="51"/>
      <c r="CH1477" s="51"/>
      <c r="CI1477" s="51"/>
      <c r="CJ1477" s="51"/>
      <c r="CK1477" s="51"/>
    </row>
    <row r="1478" spans="1:122" x14ac:dyDescent="0.35">
      <c r="A1478" s="158" t="s">
        <v>1477</v>
      </c>
      <c r="B1478" s="11">
        <v>3.0000000000000004</v>
      </c>
      <c r="C1478">
        <v>80</v>
      </c>
      <c r="D1478" t="s">
        <v>303</v>
      </c>
      <c r="E1478" s="21" t="s">
        <v>290</v>
      </c>
      <c r="F1478" s="11">
        <v>3.5</v>
      </c>
      <c r="G1478" s="12">
        <v>2.9</v>
      </c>
      <c r="H1478" s="11">
        <v>0.3</v>
      </c>
      <c r="I1478" t="s">
        <v>290</v>
      </c>
      <c r="J1478">
        <v>80</v>
      </c>
      <c r="K1478" s="21" t="s">
        <v>290</v>
      </c>
      <c r="L1478" s="1" t="s">
        <v>303</v>
      </c>
      <c r="M1478" t="s">
        <v>290</v>
      </c>
      <c r="N1478" s="159" t="s">
        <v>290</v>
      </c>
      <c r="P1478" s="18" t="s">
        <v>290</v>
      </c>
      <c r="Q1478" s="18" t="s">
        <v>290</v>
      </c>
      <c r="S1478" t="s">
        <v>290</v>
      </c>
      <c r="T1478" t="s">
        <v>290</v>
      </c>
      <c r="V1478" t="s">
        <v>290</v>
      </c>
      <c r="X1478" s="158" t="s">
        <v>1477</v>
      </c>
      <c r="Y1478" s="11">
        <v>3.0000000000000004</v>
      </c>
      <c r="Z1478">
        <v>80</v>
      </c>
      <c r="AA1478" t="s">
        <v>303</v>
      </c>
      <c r="AB1478" s="21" t="s">
        <v>290</v>
      </c>
      <c r="AC1478" s="11">
        <v>3.5</v>
      </c>
      <c r="AD1478" s="12">
        <v>2.9</v>
      </c>
      <c r="AE1478" s="11">
        <v>0.3</v>
      </c>
      <c r="AF1478" t="s">
        <v>290</v>
      </c>
      <c r="AG1478">
        <v>80</v>
      </c>
      <c r="AH1478" s="21" t="s">
        <v>290</v>
      </c>
      <c r="AI1478" s="1" t="s">
        <v>303</v>
      </c>
      <c r="AJ1478" t="s">
        <v>290</v>
      </c>
      <c r="AK1478" s="159" t="s">
        <v>290</v>
      </c>
    </row>
    <row r="1479" spans="1:122" x14ac:dyDescent="0.35">
      <c r="A1479" s="158" t="s">
        <v>1478</v>
      </c>
      <c r="B1479" s="11">
        <v>3.0000000000000004</v>
      </c>
      <c r="C1479" s="11">
        <v>160</v>
      </c>
      <c r="D1479" t="s">
        <v>303</v>
      </c>
      <c r="E1479" s="21" t="s">
        <v>290</v>
      </c>
      <c r="F1479" s="11">
        <v>3.5</v>
      </c>
      <c r="G1479" s="12">
        <v>2.6259999999999999</v>
      </c>
      <c r="H1479" s="11">
        <v>0.437</v>
      </c>
      <c r="I1479" t="s">
        <v>290</v>
      </c>
      <c r="J1479" s="11">
        <v>160</v>
      </c>
      <c r="K1479" s="21" t="s">
        <v>290</v>
      </c>
      <c r="L1479" s="1" t="s">
        <v>303</v>
      </c>
      <c r="M1479" t="s">
        <v>290</v>
      </c>
      <c r="N1479" s="159" t="s">
        <v>290</v>
      </c>
      <c r="P1479" s="18" t="s">
        <v>290</v>
      </c>
      <c r="Q1479" s="18" t="s">
        <v>290</v>
      </c>
      <c r="S1479" t="s">
        <v>290</v>
      </c>
      <c r="T1479" t="s">
        <v>290</v>
      </c>
      <c r="V1479" t="s">
        <v>290</v>
      </c>
      <c r="X1479" s="158" t="s">
        <v>1478</v>
      </c>
      <c r="Y1479" s="11">
        <v>3.0000000000000004</v>
      </c>
      <c r="Z1479" s="11">
        <v>160</v>
      </c>
      <c r="AA1479" t="s">
        <v>303</v>
      </c>
      <c r="AB1479" s="21" t="s">
        <v>290</v>
      </c>
      <c r="AC1479" s="11">
        <v>3.5</v>
      </c>
      <c r="AD1479" s="12">
        <v>2.6259999999999999</v>
      </c>
      <c r="AE1479" s="11">
        <v>0.437</v>
      </c>
      <c r="AF1479" t="s">
        <v>290</v>
      </c>
      <c r="AG1479" s="11">
        <v>160</v>
      </c>
      <c r="AH1479" s="21" t="s">
        <v>290</v>
      </c>
      <c r="AI1479" s="1" t="s">
        <v>303</v>
      </c>
      <c r="AJ1479" t="s">
        <v>290</v>
      </c>
      <c r="AK1479" s="159" t="s">
        <v>290</v>
      </c>
    </row>
    <row r="1480" spans="1:122" x14ac:dyDescent="0.35">
      <c r="A1480" s="158" t="s">
        <v>1479</v>
      </c>
      <c r="B1480" s="11">
        <v>3.0000000000000004</v>
      </c>
      <c r="C1480" s="11" t="s">
        <v>272</v>
      </c>
      <c r="D1480" t="s">
        <v>303</v>
      </c>
      <c r="E1480" s="21" t="s">
        <v>290</v>
      </c>
      <c r="F1480" s="11">
        <v>3.5</v>
      </c>
      <c r="G1480" s="12">
        <v>2.9</v>
      </c>
      <c r="H1480" s="11">
        <v>0.3</v>
      </c>
      <c r="I1480" t="s">
        <v>272</v>
      </c>
      <c r="J1480" s="11">
        <v>2</v>
      </c>
      <c r="K1480" s="21" t="s">
        <v>290</v>
      </c>
      <c r="L1480" s="1" t="s">
        <v>303</v>
      </c>
      <c r="M1480" t="s">
        <v>290</v>
      </c>
      <c r="N1480" s="159" t="s">
        <v>290</v>
      </c>
      <c r="P1480" s="18" t="s">
        <v>290</v>
      </c>
      <c r="Q1480" s="18" t="s">
        <v>290</v>
      </c>
      <c r="S1480" t="s">
        <v>290</v>
      </c>
      <c r="T1480" t="s">
        <v>290</v>
      </c>
      <c r="V1480" t="s">
        <v>290</v>
      </c>
      <c r="X1480" s="158" t="s">
        <v>1479</v>
      </c>
      <c r="Y1480" s="11">
        <v>3.0000000000000004</v>
      </c>
      <c r="Z1480" s="11" t="s">
        <v>272</v>
      </c>
      <c r="AA1480" t="s">
        <v>303</v>
      </c>
      <c r="AB1480" s="21" t="s">
        <v>290</v>
      </c>
      <c r="AC1480" s="11">
        <v>3.5</v>
      </c>
      <c r="AD1480" s="12">
        <v>2.9</v>
      </c>
      <c r="AE1480" s="11">
        <v>0.3</v>
      </c>
      <c r="AF1480" t="s">
        <v>272</v>
      </c>
      <c r="AG1480" s="11">
        <v>2</v>
      </c>
      <c r="AH1480" s="21" t="s">
        <v>290</v>
      </c>
      <c r="AI1480" s="1" t="s">
        <v>303</v>
      </c>
      <c r="AJ1480" t="s">
        <v>290</v>
      </c>
      <c r="AK1480" s="159" t="s">
        <v>290</v>
      </c>
    </row>
    <row r="1481" spans="1:122" x14ac:dyDescent="0.25">
      <c r="A1481" s="160" t="s">
        <v>1480</v>
      </c>
      <c r="B1481" s="2">
        <v>3.0000000000000004</v>
      </c>
      <c r="C1481" s="4" t="s">
        <v>273</v>
      </c>
      <c r="D1481" s="4" t="s">
        <v>303</v>
      </c>
      <c r="E1481" s="23" t="s">
        <v>290</v>
      </c>
      <c r="F1481" s="2">
        <v>3.5</v>
      </c>
      <c r="G1481" s="3">
        <v>2.2999999999999998</v>
      </c>
      <c r="H1481" s="2">
        <v>0.6</v>
      </c>
      <c r="I1481" s="2" t="s">
        <v>273</v>
      </c>
      <c r="J1481" s="4">
        <v>4</v>
      </c>
      <c r="K1481" s="23" t="s">
        <v>290</v>
      </c>
      <c r="L1481" s="6" t="s">
        <v>303</v>
      </c>
      <c r="M1481" s="4" t="s">
        <v>290</v>
      </c>
      <c r="N1481" s="161" t="s">
        <v>290</v>
      </c>
      <c r="P1481" s="18" t="s">
        <v>290</v>
      </c>
      <c r="Q1481" s="18" t="s">
        <v>290</v>
      </c>
      <c r="S1481" t="s">
        <v>290</v>
      </c>
      <c r="T1481" t="s">
        <v>290</v>
      </c>
      <c r="V1481" t="s">
        <v>290</v>
      </c>
      <c r="X1481" s="160" t="s">
        <v>1480</v>
      </c>
      <c r="Y1481" s="2">
        <v>3.0000000000000004</v>
      </c>
      <c r="Z1481" s="4" t="s">
        <v>273</v>
      </c>
      <c r="AA1481" s="4" t="s">
        <v>303</v>
      </c>
      <c r="AB1481" s="23" t="s">
        <v>290</v>
      </c>
      <c r="AC1481" s="2">
        <v>3.5</v>
      </c>
      <c r="AD1481" s="3">
        <v>2.2999999999999998</v>
      </c>
      <c r="AE1481" s="2">
        <v>0.6</v>
      </c>
      <c r="AF1481" s="2" t="s">
        <v>273</v>
      </c>
      <c r="AG1481" s="4">
        <v>4</v>
      </c>
      <c r="AH1481" s="23" t="s">
        <v>290</v>
      </c>
      <c r="AI1481" s="6" t="s">
        <v>303</v>
      </c>
      <c r="AJ1481" s="4" t="s">
        <v>290</v>
      </c>
      <c r="AK1481" s="161" t="s">
        <v>290</v>
      </c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51"/>
    </row>
    <row r="1482" spans="1:122" x14ac:dyDescent="0.35">
      <c r="A1482" s="156" t="s">
        <v>1481</v>
      </c>
      <c r="B1482" s="11">
        <v>3.5</v>
      </c>
      <c r="C1482" s="11">
        <v>5</v>
      </c>
      <c r="D1482" t="s">
        <v>303</v>
      </c>
      <c r="E1482" s="21" t="s">
        <v>290</v>
      </c>
      <c r="F1482" s="11">
        <v>4</v>
      </c>
      <c r="G1482" s="12">
        <v>3.8340000000000001</v>
      </c>
      <c r="H1482" s="11">
        <v>8.3000000000000004E-2</v>
      </c>
      <c r="I1482" t="s">
        <v>290</v>
      </c>
      <c r="J1482" s="11">
        <v>5</v>
      </c>
      <c r="K1482" s="21" t="s">
        <v>290</v>
      </c>
      <c r="L1482" s="11" t="s">
        <v>303</v>
      </c>
      <c r="M1482" t="s">
        <v>290</v>
      </c>
      <c r="N1482" s="159" t="s">
        <v>290</v>
      </c>
      <c r="P1482" s="18" t="s">
        <v>290</v>
      </c>
      <c r="Q1482" s="18" t="s">
        <v>290</v>
      </c>
      <c r="S1482" t="s">
        <v>290</v>
      </c>
      <c r="T1482" t="s">
        <v>290</v>
      </c>
      <c r="V1482" t="s">
        <v>290</v>
      </c>
      <c r="X1482" s="156" t="s">
        <v>1481</v>
      </c>
      <c r="Y1482" s="11">
        <v>3.5</v>
      </c>
      <c r="Z1482" s="11">
        <v>5</v>
      </c>
      <c r="AA1482" t="s">
        <v>303</v>
      </c>
      <c r="AB1482" s="21" t="s">
        <v>290</v>
      </c>
      <c r="AC1482" s="11">
        <v>4</v>
      </c>
      <c r="AD1482" s="12">
        <v>3.8340000000000001</v>
      </c>
      <c r="AE1482" s="11">
        <v>8.3000000000000004E-2</v>
      </c>
      <c r="AF1482" t="s">
        <v>290</v>
      </c>
      <c r="AG1482" s="11">
        <v>5</v>
      </c>
      <c r="AH1482" s="21" t="s">
        <v>290</v>
      </c>
      <c r="AI1482" s="11" t="s">
        <v>303</v>
      </c>
      <c r="AJ1482" t="s">
        <v>290</v>
      </c>
      <c r="AK1482" s="159" t="s">
        <v>290</v>
      </c>
      <c r="CC1482" s="4"/>
      <c r="CD1482" s="51"/>
      <c r="CE1482" s="51"/>
      <c r="CF1482" s="51"/>
      <c r="CG1482" s="51"/>
      <c r="CH1482" s="51"/>
      <c r="CI1482" s="51"/>
      <c r="CJ1482" s="51"/>
      <c r="CK1482" s="51"/>
    </row>
    <row r="1483" spans="1:122" x14ac:dyDescent="0.35">
      <c r="A1483" s="156" t="s">
        <v>1482</v>
      </c>
      <c r="B1483" s="11">
        <v>3.5</v>
      </c>
      <c r="C1483" s="11">
        <v>10</v>
      </c>
      <c r="D1483" t="s">
        <v>303</v>
      </c>
      <c r="E1483" s="21" t="s">
        <v>290</v>
      </c>
      <c r="F1483" s="11">
        <v>4</v>
      </c>
      <c r="G1483" s="12">
        <v>3.76</v>
      </c>
      <c r="H1483" s="11">
        <v>0.12</v>
      </c>
      <c r="I1483" t="s">
        <v>290</v>
      </c>
      <c r="J1483" s="11">
        <v>10</v>
      </c>
      <c r="K1483" s="21" t="s">
        <v>290</v>
      </c>
      <c r="L1483" s="11" t="s">
        <v>303</v>
      </c>
      <c r="M1483" t="s">
        <v>290</v>
      </c>
      <c r="N1483" s="159" t="s">
        <v>290</v>
      </c>
      <c r="P1483" s="18" t="s">
        <v>290</v>
      </c>
      <c r="Q1483" s="18" t="s">
        <v>290</v>
      </c>
      <c r="S1483" t="s">
        <v>290</v>
      </c>
      <c r="T1483" t="s">
        <v>290</v>
      </c>
      <c r="V1483" t="s">
        <v>290</v>
      </c>
      <c r="X1483" s="156" t="s">
        <v>1482</v>
      </c>
      <c r="Y1483" s="11">
        <v>3.5</v>
      </c>
      <c r="Z1483" s="11">
        <v>10</v>
      </c>
      <c r="AA1483" t="s">
        <v>303</v>
      </c>
      <c r="AB1483" s="21" t="s">
        <v>290</v>
      </c>
      <c r="AC1483" s="11">
        <v>4</v>
      </c>
      <c r="AD1483" s="12">
        <v>3.76</v>
      </c>
      <c r="AE1483" s="11">
        <v>0.12</v>
      </c>
      <c r="AF1483" t="s">
        <v>290</v>
      </c>
      <c r="AG1483" s="11">
        <v>10</v>
      </c>
      <c r="AH1483" s="21" t="s">
        <v>290</v>
      </c>
      <c r="AI1483" s="11" t="s">
        <v>303</v>
      </c>
      <c r="AJ1483" t="s">
        <v>290</v>
      </c>
      <c r="AK1483" s="159" t="s">
        <v>290</v>
      </c>
    </row>
    <row r="1484" spans="1:122" x14ac:dyDescent="0.35">
      <c r="A1484" s="158" t="s">
        <v>1483</v>
      </c>
      <c r="B1484" s="11">
        <v>3.5</v>
      </c>
      <c r="C1484">
        <v>40</v>
      </c>
      <c r="D1484" t="s">
        <v>303</v>
      </c>
      <c r="E1484" s="21" t="s">
        <v>290</v>
      </c>
      <c r="F1484" s="11">
        <v>4</v>
      </c>
      <c r="G1484" s="12">
        <v>3.548</v>
      </c>
      <c r="H1484" s="11">
        <v>0.22600000000000001</v>
      </c>
      <c r="I1484" t="s">
        <v>290</v>
      </c>
      <c r="J1484">
        <v>40</v>
      </c>
      <c r="K1484" s="21" t="s">
        <v>290</v>
      </c>
      <c r="L1484" s="1" t="s">
        <v>303</v>
      </c>
      <c r="M1484" t="s">
        <v>290</v>
      </c>
      <c r="N1484" s="159" t="s">
        <v>290</v>
      </c>
      <c r="P1484" s="18" t="s">
        <v>290</v>
      </c>
      <c r="Q1484" s="18" t="s">
        <v>290</v>
      </c>
      <c r="S1484" t="s">
        <v>290</v>
      </c>
      <c r="T1484" t="s">
        <v>290</v>
      </c>
      <c r="V1484" t="s">
        <v>290</v>
      </c>
      <c r="X1484" s="158" t="s">
        <v>1483</v>
      </c>
      <c r="Y1484" s="11">
        <v>3.5</v>
      </c>
      <c r="Z1484">
        <v>40</v>
      </c>
      <c r="AA1484" t="s">
        <v>303</v>
      </c>
      <c r="AB1484" s="21" t="s">
        <v>290</v>
      </c>
      <c r="AC1484" s="11">
        <v>4</v>
      </c>
      <c r="AD1484" s="12">
        <v>3.548</v>
      </c>
      <c r="AE1484" s="11">
        <v>0.22600000000000001</v>
      </c>
      <c r="AF1484" t="s">
        <v>290</v>
      </c>
      <c r="AG1484">
        <v>40</v>
      </c>
      <c r="AH1484" s="21" t="s">
        <v>290</v>
      </c>
      <c r="AI1484" s="1" t="s">
        <v>303</v>
      </c>
      <c r="AJ1484" t="s">
        <v>290</v>
      </c>
      <c r="AK1484" s="159" t="s">
        <v>290</v>
      </c>
    </row>
    <row r="1485" spans="1:122" x14ac:dyDescent="0.35">
      <c r="A1485" s="158" t="s">
        <v>6848</v>
      </c>
      <c r="B1485" s="11">
        <v>3.5</v>
      </c>
      <c r="C1485" t="s">
        <v>6422</v>
      </c>
      <c r="D1485" t="s">
        <v>303</v>
      </c>
      <c r="E1485" s="21" t="s">
        <v>290</v>
      </c>
      <c r="F1485" s="11">
        <v>4</v>
      </c>
      <c r="G1485" s="12">
        <v>3.548</v>
      </c>
      <c r="H1485" s="11">
        <v>0.22600000000000001</v>
      </c>
      <c r="I1485" t="s">
        <v>6422</v>
      </c>
      <c r="J1485">
        <v>1</v>
      </c>
      <c r="K1485" s="21" t="s">
        <v>290</v>
      </c>
      <c r="L1485" s="1" t="s">
        <v>303</v>
      </c>
      <c r="M1485" t="s">
        <v>290</v>
      </c>
      <c r="N1485" s="159" t="s">
        <v>290</v>
      </c>
      <c r="P1485" s="18" t="s">
        <v>290</v>
      </c>
      <c r="Q1485" s="18" t="s">
        <v>290</v>
      </c>
      <c r="S1485" t="s">
        <v>290</v>
      </c>
      <c r="T1485" t="s">
        <v>290</v>
      </c>
      <c r="V1485" t="s">
        <v>290</v>
      </c>
      <c r="X1485" s="158" t="s">
        <v>6848</v>
      </c>
      <c r="Y1485" s="11">
        <v>3.5</v>
      </c>
      <c r="Z1485" t="s">
        <v>6422</v>
      </c>
      <c r="AA1485" t="s">
        <v>303</v>
      </c>
      <c r="AB1485" s="21" t="s">
        <v>290</v>
      </c>
      <c r="AC1485" s="11">
        <v>4</v>
      </c>
      <c r="AD1485" s="12">
        <v>3.548</v>
      </c>
      <c r="AE1485" s="11">
        <v>0.22600000000000001</v>
      </c>
      <c r="AF1485" t="s">
        <v>6422</v>
      </c>
      <c r="AG1485">
        <v>1</v>
      </c>
      <c r="AH1485" s="21" t="s">
        <v>290</v>
      </c>
      <c r="AI1485" s="1" t="s">
        <v>303</v>
      </c>
      <c r="AJ1485" t="s">
        <v>290</v>
      </c>
      <c r="AK1485" s="159" t="s">
        <v>290</v>
      </c>
    </row>
    <row r="1486" spans="1:122" x14ac:dyDescent="0.35">
      <c r="A1486" s="158" t="s">
        <v>1484</v>
      </c>
      <c r="B1486" s="11">
        <v>3.5</v>
      </c>
      <c r="C1486">
        <v>80</v>
      </c>
      <c r="D1486" t="s">
        <v>303</v>
      </c>
      <c r="E1486" s="21" t="s">
        <v>290</v>
      </c>
      <c r="F1486" s="11">
        <v>4</v>
      </c>
      <c r="G1486" s="12">
        <v>3.3639999999999999</v>
      </c>
      <c r="H1486" s="11">
        <v>0.318</v>
      </c>
      <c r="I1486" t="s">
        <v>290</v>
      </c>
      <c r="J1486">
        <v>80</v>
      </c>
      <c r="K1486" s="21" t="s">
        <v>290</v>
      </c>
      <c r="L1486" s="1" t="s">
        <v>303</v>
      </c>
      <c r="M1486" t="s">
        <v>290</v>
      </c>
      <c r="N1486" s="159" t="s">
        <v>290</v>
      </c>
      <c r="P1486" s="18" t="s">
        <v>290</v>
      </c>
      <c r="Q1486" s="18" t="s">
        <v>290</v>
      </c>
      <c r="S1486" t="s">
        <v>290</v>
      </c>
      <c r="T1486" t="s">
        <v>290</v>
      </c>
      <c r="V1486" t="s">
        <v>290</v>
      </c>
      <c r="X1486" s="158" t="s">
        <v>1484</v>
      </c>
      <c r="Y1486" s="11">
        <v>3.5</v>
      </c>
      <c r="Z1486">
        <v>80</v>
      </c>
      <c r="AA1486" t="s">
        <v>303</v>
      </c>
      <c r="AB1486" s="21" t="s">
        <v>290</v>
      </c>
      <c r="AC1486" s="11">
        <v>4</v>
      </c>
      <c r="AD1486" s="12">
        <v>3.3639999999999999</v>
      </c>
      <c r="AE1486" s="11">
        <v>0.318</v>
      </c>
      <c r="AF1486" t="s">
        <v>290</v>
      </c>
      <c r="AG1486">
        <v>80</v>
      </c>
      <c r="AH1486" s="21" t="s">
        <v>290</v>
      </c>
      <c r="AI1486" s="1" t="s">
        <v>303</v>
      </c>
      <c r="AJ1486" t="s">
        <v>290</v>
      </c>
      <c r="AK1486" s="159" t="s">
        <v>290</v>
      </c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51"/>
    </row>
    <row r="1487" spans="1:122" x14ac:dyDescent="0.35">
      <c r="A1487" s="158" t="s">
        <v>1485</v>
      </c>
      <c r="B1487" s="11">
        <v>3.5</v>
      </c>
      <c r="C1487" s="11" t="s">
        <v>272</v>
      </c>
      <c r="D1487" t="s">
        <v>303</v>
      </c>
      <c r="E1487" s="21" t="s">
        <v>290</v>
      </c>
      <c r="F1487" s="11">
        <v>4</v>
      </c>
      <c r="G1487" s="12">
        <v>3.3639999999999999</v>
      </c>
      <c r="H1487" s="11">
        <v>0.318</v>
      </c>
      <c r="I1487" t="s">
        <v>272</v>
      </c>
      <c r="J1487" s="11">
        <v>2</v>
      </c>
      <c r="K1487" s="21" t="s">
        <v>290</v>
      </c>
      <c r="L1487" s="1" t="s">
        <v>303</v>
      </c>
      <c r="M1487" t="s">
        <v>290</v>
      </c>
      <c r="N1487" s="159" t="s">
        <v>290</v>
      </c>
      <c r="P1487" s="18" t="s">
        <v>290</v>
      </c>
      <c r="Q1487" s="18" t="s">
        <v>290</v>
      </c>
      <c r="S1487" t="s">
        <v>290</v>
      </c>
      <c r="T1487" t="s">
        <v>290</v>
      </c>
      <c r="V1487" t="s">
        <v>290</v>
      </c>
      <c r="X1487" s="158" t="s">
        <v>1485</v>
      </c>
      <c r="Y1487" s="11">
        <v>3.5</v>
      </c>
      <c r="Z1487" s="11" t="s">
        <v>272</v>
      </c>
      <c r="AA1487" t="s">
        <v>303</v>
      </c>
      <c r="AB1487" s="21" t="s">
        <v>290</v>
      </c>
      <c r="AC1487" s="11">
        <v>4</v>
      </c>
      <c r="AD1487" s="12">
        <v>3.3639999999999999</v>
      </c>
      <c r="AE1487" s="11">
        <v>0.318</v>
      </c>
      <c r="AF1487" t="s">
        <v>272</v>
      </c>
      <c r="AG1487" s="11">
        <v>2</v>
      </c>
      <c r="AH1487" s="21" t="s">
        <v>290</v>
      </c>
      <c r="AI1487" s="1" t="s">
        <v>303</v>
      </c>
      <c r="AJ1487" t="s">
        <v>290</v>
      </c>
      <c r="AK1487" s="159" t="s">
        <v>290</v>
      </c>
      <c r="CC1487" s="4"/>
      <c r="CD1487" s="51"/>
      <c r="CE1487" s="51"/>
      <c r="CF1487" s="51"/>
      <c r="CG1487" s="51"/>
      <c r="CH1487" s="51"/>
      <c r="CI1487" s="51"/>
      <c r="CJ1487" s="51"/>
      <c r="CK1487" s="51"/>
    </row>
    <row r="1488" spans="1:122" x14ac:dyDescent="0.25">
      <c r="A1488" s="160" t="s">
        <v>1486</v>
      </c>
      <c r="B1488" s="2">
        <v>3.5</v>
      </c>
      <c r="C1488" s="4" t="s">
        <v>273</v>
      </c>
      <c r="D1488" s="4" t="s">
        <v>303</v>
      </c>
      <c r="E1488" s="23" t="s">
        <v>290</v>
      </c>
      <c r="F1488" s="2">
        <v>4</v>
      </c>
      <c r="G1488" s="3">
        <v>2.7279999999999998</v>
      </c>
      <c r="H1488" s="2">
        <v>0.63600000000000001</v>
      </c>
      <c r="I1488" s="2" t="s">
        <v>273</v>
      </c>
      <c r="J1488" s="4">
        <v>4</v>
      </c>
      <c r="K1488" s="23" t="s">
        <v>290</v>
      </c>
      <c r="L1488" s="6" t="s">
        <v>303</v>
      </c>
      <c r="M1488" s="4" t="s">
        <v>290</v>
      </c>
      <c r="N1488" s="161" t="s">
        <v>290</v>
      </c>
      <c r="P1488" s="18" t="s">
        <v>290</v>
      </c>
      <c r="Q1488" s="18" t="s">
        <v>290</v>
      </c>
      <c r="S1488" t="s">
        <v>290</v>
      </c>
      <c r="T1488" t="s">
        <v>290</v>
      </c>
      <c r="V1488" t="s">
        <v>290</v>
      </c>
      <c r="X1488" s="160" t="s">
        <v>1486</v>
      </c>
      <c r="Y1488" s="2">
        <v>3.5</v>
      </c>
      <c r="Z1488" s="4" t="s">
        <v>273</v>
      </c>
      <c r="AA1488" s="4" t="s">
        <v>303</v>
      </c>
      <c r="AB1488" s="23" t="s">
        <v>290</v>
      </c>
      <c r="AC1488" s="2">
        <v>4</v>
      </c>
      <c r="AD1488" s="3">
        <v>2.7279999999999998</v>
      </c>
      <c r="AE1488" s="2">
        <v>0.63600000000000001</v>
      </c>
      <c r="AF1488" s="2" t="s">
        <v>273</v>
      </c>
      <c r="AG1488" s="4">
        <v>4</v>
      </c>
      <c r="AH1488" s="23" t="s">
        <v>290</v>
      </c>
      <c r="AI1488" s="6" t="s">
        <v>303</v>
      </c>
      <c r="AJ1488" s="4" t="s">
        <v>290</v>
      </c>
      <c r="AK1488" s="161" t="s">
        <v>290</v>
      </c>
    </row>
    <row r="1489" spans="1:89" x14ac:dyDescent="0.35">
      <c r="A1489" s="156" t="s">
        <v>1487</v>
      </c>
      <c r="B1489" s="11">
        <v>4</v>
      </c>
      <c r="C1489" s="11">
        <v>5</v>
      </c>
      <c r="D1489" t="s">
        <v>303</v>
      </c>
      <c r="E1489" s="21" t="s">
        <v>290</v>
      </c>
      <c r="F1489" s="11">
        <v>4.5</v>
      </c>
      <c r="G1489" s="12">
        <v>4.3339999999999996</v>
      </c>
      <c r="H1489" s="11">
        <v>8.3000000000000004E-2</v>
      </c>
      <c r="I1489" t="s">
        <v>290</v>
      </c>
      <c r="J1489" s="11">
        <v>5</v>
      </c>
      <c r="K1489" s="21" t="s">
        <v>290</v>
      </c>
      <c r="L1489" s="11" t="s">
        <v>303</v>
      </c>
      <c r="M1489" t="s">
        <v>290</v>
      </c>
      <c r="N1489" s="159" t="s">
        <v>290</v>
      </c>
      <c r="P1489" s="18" t="s">
        <v>290</v>
      </c>
      <c r="Q1489" s="18" t="s">
        <v>290</v>
      </c>
      <c r="S1489" t="s">
        <v>290</v>
      </c>
      <c r="T1489" t="s">
        <v>290</v>
      </c>
      <c r="V1489" t="s">
        <v>290</v>
      </c>
      <c r="X1489" s="156" t="s">
        <v>1487</v>
      </c>
      <c r="Y1489" s="11">
        <v>4</v>
      </c>
      <c r="Z1489" s="11">
        <v>5</v>
      </c>
      <c r="AA1489" t="s">
        <v>303</v>
      </c>
      <c r="AB1489" s="21" t="s">
        <v>290</v>
      </c>
      <c r="AC1489" s="11">
        <v>4.5</v>
      </c>
      <c r="AD1489" s="12">
        <v>4.3339999999999996</v>
      </c>
      <c r="AE1489" s="11">
        <v>8.3000000000000004E-2</v>
      </c>
      <c r="AF1489" t="s">
        <v>290</v>
      </c>
      <c r="AG1489" s="11">
        <v>5</v>
      </c>
      <c r="AH1489" s="21" t="s">
        <v>290</v>
      </c>
      <c r="AI1489" s="11" t="s">
        <v>303</v>
      </c>
      <c r="AJ1489" t="s">
        <v>290</v>
      </c>
      <c r="AK1489" s="159" t="s">
        <v>290</v>
      </c>
    </row>
    <row r="1490" spans="1:89" x14ac:dyDescent="0.35">
      <c r="A1490" s="156" t="s">
        <v>1488</v>
      </c>
      <c r="B1490" s="11">
        <v>4</v>
      </c>
      <c r="C1490" s="11">
        <v>10</v>
      </c>
      <c r="D1490" t="s">
        <v>303</v>
      </c>
      <c r="E1490" s="21" t="s">
        <v>290</v>
      </c>
      <c r="F1490" s="11">
        <v>4.5</v>
      </c>
      <c r="G1490" s="12">
        <v>4.26</v>
      </c>
      <c r="H1490" s="11">
        <v>0.12</v>
      </c>
      <c r="I1490" t="s">
        <v>290</v>
      </c>
      <c r="J1490" s="11">
        <v>10</v>
      </c>
      <c r="K1490" s="21" t="s">
        <v>290</v>
      </c>
      <c r="L1490" s="11" t="s">
        <v>303</v>
      </c>
      <c r="M1490" t="s">
        <v>290</v>
      </c>
      <c r="N1490" s="159" t="s">
        <v>290</v>
      </c>
      <c r="P1490" s="18" t="s">
        <v>290</v>
      </c>
      <c r="Q1490" s="18" t="s">
        <v>290</v>
      </c>
      <c r="S1490" t="s">
        <v>290</v>
      </c>
      <c r="T1490" t="s">
        <v>290</v>
      </c>
      <c r="V1490" t="s">
        <v>290</v>
      </c>
      <c r="X1490" s="156" t="s">
        <v>1488</v>
      </c>
      <c r="Y1490" s="11">
        <v>4</v>
      </c>
      <c r="Z1490" s="11">
        <v>10</v>
      </c>
      <c r="AA1490" t="s">
        <v>303</v>
      </c>
      <c r="AB1490" s="21" t="s">
        <v>290</v>
      </c>
      <c r="AC1490" s="11">
        <v>4.5</v>
      </c>
      <c r="AD1490" s="12">
        <v>4.26</v>
      </c>
      <c r="AE1490" s="11">
        <v>0.12</v>
      </c>
      <c r="AF1490" t="s">
        <v>290</v>
      </c>
      <c r="AG1490" s="11">
        <v>10</v>
      </c>
      <c r="AH1490" s="21" t="s">
        <v>290</v>
      </c>
      <c r="AI1490" s="11" t="s">
        <v>303</v>
      </c>
      <c r="AJ1490" t="s">
        <v>290</v>
      </c>
      <c r="AK1490" s="159" t="s">
        <v>290</v>
      </c>
    </row>
    <row r="1491" spans="1:89" x14ac:dyDescent="0.35">
      <c r="A1491" s="158" t="s">
        <v>1489</v>
      </c>
      <c r="B1491" s="11">
        <v>4</v>
      </c>
      <c r="C1491">
        <v>40</v>
      </c>
      <c r="D1491" t="s">
        <v>303</v>
      </c>
      <c r="E1491" s="21" t="s">
        <v>290</v>
      </c>
      <c r="F1491" s="11">
        <v>4.5</v>
      </c>
      <c r="G1491" s="12">
        <v>4.0259999999999998</v>
      </c>
      <c r="H1491" s="11">
        <v>0.23699999999999999</v>
      </c>
      <c r="I1491" t="s">
        <v>290</v>
      </c>
      <c r="J1491">
        <v>40</v>
      </c>
      <c r="K1491" s="21" t="s">
        <v>290</v>
      </c>
      <c r="L1491" s="1" t="s">
        <v>303</v>
      </c>
      <c r="M1491" t="s">
        <v>290</v>
      </c>
      <c r="N1491" s="159" t="s">
        <v>290</v>
      </c>
      <c r="P1491" s="18" t="s">
        <v>290</v>
      </c>
      <c r="Q1491" s="18" t="s">
        <v>290</v>
      </c>
      <c r="S1491" t="s">
        <v>290</v>
      </c>
      <c r="T1491" t="s">
        <v>290</v>
      </c>
      <c r="V1491" t="s">
        <v>290</v>
      </c>
      <c r="X1491" s="158" t="s">
        <v>1489</v>
      </c>
      <c r="Y1491" s="11">
        <v>4</v>
      </c>
      <c r="Z1491">
        <v>40</v>
      </c>
      <c r="AA1491" t="s">
        <v>303</v>
      </c>
      <c r="AB1491" s="21" t="s">
        <v>290</v>
      </c>
      <c r="AC1491" s="11">
        <v>4.5</v>
      </c>
      <c r="AD1491" s="12">
        <v>4.0259999999999998</v>
      </c>
      <c r="AE1491" s="11">
        <v>0.23699999999999999</v>
      </c>
      <c r="AF1491" t="s">
        <v>290</v>
      </c>
      <c r="AG1491">
        <v>40</v>
      </c>
      <c r="AH1491" s="21" t="s">
        <v>290</v>
      </c>
      <c r="AI1491" s="1" t="s">
        <v>303</v>
      </c>
      <c r="AJ1491" t="s">
        <v>290</v>
      </c>
      <c r="AK1491" s="159" t="s">
        <v>290</v>
      </c>
    </row>
    <row r="1492" spans="1:89" x14ac:dyDescent="0.35">
      <c r="A1492" s="158" t="s">
        <v>6849</v>
      </c>
      <c r="B1492" s="11">
        <v>4</v>
      </c>
      <c r="C1492" t="s">
        <v>6422</v>
      </c>
      <c r="D1492" t="s">
        <v>303</v>
      </c>
      <c r="E1492" s="21" t="s">
        <v>290</v>
      </c>
      <c r="F1492" s="11">
        <v>4.5</v>
      </c>
      <c r="G1492" s="12">
        <v>4.0259999999999998</v>
      </c>
      <c r="H1492" s="11">
        <v>0.23699999999999999</v>
      </c>
      <c r="I1492" t="s">
        <v>6422</v>
      </c>
      <c r="J1492">
        <v>1</v>
      </c>
      <c r="K1492" s="21" t="s">
        <v>290</v>
      </c>
      <c r="L1492" s="1" t="s">
        <v>303</v>
      </c>
      <c r="M1492" t="s">
        <v>290</v>
      </c>
      <c r="N1492" s="159" t="s">
        <v>290</v>
      </c>
      <c r="P1492" s="18" t="s">
        <v>290</v>
      </c>
      <c r="Q1492" s="18" t="s">
        <v>290</v>
      </c>
      <c r="S1492" t="s">
        <v>290</v>
      </c>
      <c r="T1492" t="s">
        <v>290</v>
      </c>
      <c r="V1492" t="s">
        <v>290</v>
      </c>
      <c r="X1492" s="158" t="s">
        <v>6849</v>
      </c>
      <c r="Y1492" s="11">
        <v>4</v>
      </c>
      <c r="Z1492" t="s">
        <v>6422</v>
      </c>
      <c r="AA1492" t="s">
        <v>303</v>
      </c>
      <c r="AB1492" s="21" t="s">
        <v>290</v>
      </c>
      <c r="AC1492" s="11">
        <v>4.5</v>
      </c>
      <c r="AD1492" s="12">
        <v>4.0259999999999998</v>
      </c>
      <c r="AE1492" s="11">
        <v>0.23699999999999999</v>
      </c>
      <c r="AF1492" t="s">
        <v>6422</v>
      </c>
      <c r="AG1492">
        <v>1</v>
      </c>
      <c r="AH1492" s="21" t="s">
        <v>290</v>
      </c>
      <c r="AI1492" s="1" t="s">
        <v>303</v>
      </c>
      <c r="AJ1492" t="s">
        <v>290</v>
      </c>
      <c r="AK1492" s="159" t="s">
        <v>290</v>
      </c>
    </row>
    <row r="1493" spans="1:89" x14ac:dyDescent="0.35">
      <c r="A1493" s="158" t="s">
        <v>1490</v>
      </c>
      <c r="B1493" s="11">
        <v>4</v>
      </c>
      <c r="C1493">
        <v>60</v>
      </c>
      <c r="D1493" t="s">
        <v>303</v>
      </c>
      <c r="E1493" s="21" t="s">
        <v>290</v>
      </c>
      <c r="F1493" s="11">
        <v>4.5</v>
      </c>
      <c r="G1493" s="12">
        <v>3.9379999999999997</v>
      </c>
      <c r="H1493" s="11">
        <v>0.28100000000000003</v>
      </c>
      <c r="I1493" t="s">
        <v>290</v>
      </c>
      <c r="J1493">
        <v>60</v>
      </c>
      <c r="K1493" s="21" t="s">
        <v>290</v>
      </c>
      <c r="L1493" s="1" t="s">
        <v>303</v>
      </c>
      <c r="M1493" t="s">
        <v>290</v>
      </c>
      <c r="N1493" s="159" t="s">
        <v>290</v>
      </c>
      <c r="P1493" s="18" t="s">
        <v>290</v>
      </c>
      <c r="Q1493" s="18" t="s">
        <v>290</v>
      </c>
      <c r="S1493" t="s">
        <v>290</v>
      </c>
      <c r="T1493" t="s">
        <v>290</v>
      </c>
      <c r="V1493" t="s">
        <v>290</v>
      </c>
      <c r="X1493" s="158" t="s">
        <v>1490</v>
      </c>
      <c r="Y1493" s="11">
        <v>4</v>
      </c>
      <c r="Z1493">
        <v>60</v>
      </c>
      <c r="AA1493" t="s">
        <v>303</v>
      </c>
      <c r="AB1493" s="21" t="s">
        <v>290</v>
      </c>
      <c r="AC1493" s="11">
        <v>4.5</v>
      </c>
      <c r="AD1493" s="12">
        <v>3.9379999999999997</v>
      </c>
      <c r="AE1493" s="11">
        <v>0.28100000000000003</v>
      </c>
      <c r="AF1493" t="s">
        <v>290</v>
      </c>
      <c r="AG1493">
        <v>60</v>
      </c>
      <c r="AH1493" s="21" t="s">
        <v>290</v>
      </c>
      <c r="AI1493" s="1" t="s">
        <v>303</v>
      </c>
      <c r="AJ1493" t="s">
        <v>290</v>
      </c>
      <c r="AK1493" s="159" t="s">
        <v>290</v>
      </c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51"/>
    </row>
    <row r="1494" spans="1:89" x14ac:dyDescent="0.35">
      <c r="A1494" s="158" t="s">
        <v>1491</v>
      </c>
      <c r="B1494" s="11">
        <v>4</v>
      </c>
      <c r="C1494">
        <v>80</v>
      </c>
      <c r="D1494" t="s">
        <v>303</v>
      </c>
      <c r="E1494" s="21" t="s">
        <v>290</v>
      </c>
      <c r="F1494" s="11">
        <v>4.5</v>
      </c>
      <c r="G1494" s="12">
        <v>3.8260000000000001</v>
      </c>
      <c r="H1494" s="11">
        <v>0.33700000000000002</v>
      </c>
      <c r="I1494" t="s">
        <v>290</v>
      </c>
      <c r="J1494">
        <v>80</v>
      </c>
      <c r="K1494" s="21" t="s">
        <v>290</v>
      </c>
      <c r="L1494" s="1" t="s">
        <v>303</v>
      </c>
      <c r="M1494" t="s">
        <v>290</v>
      </c>
      <c r="N1494" s="159" t="s">
        <v>290</v>
      </c>
      <c r="P1494" s="18" t="s">
        <v>290</v>
      </c>
      <c r="Q1494" s="18" t="s">
        <v>290</v>
      </c>
      <c r="S1494" t="s">
        <v>290</v>
      </c>
      <c r="T1494" t="s">
        <v>290</v>
      </c>
      <c r="V1494" t="s">
        <v>290</v>
      </c>
      <c r="X1494" s="158" t="s">
        <v>1491</v>
      </c>
      <c r="Y1494" s="11">
        <v>4</v>
      </c>
      <c r="Z1494">
        <v>80</v>
      </c>
      <c r="AA1494" t="s">
        <v>303</v>
      </c>
      <c r="AB1494" s="21" t="s">
        <v>290</v>
      </c>
      <c r="AC1494" s="11">
        <v>4.5</v>
      </c>
      <c r="AD1494" s="12">
        <v>3.8260000000000001</v>
      </c>
      <c r="AE1494" s="11">
        <v>0.33700000000000002</v>
      </c>
      <c r="AF1494" t="s">
        <v>290</v>
      </c>
      <c r="AG1494">
        <v>80</v>
      </c>
      <c r="AH1494" s="21" t="s">
        <v>290</v>
      </c>
      <c r="AI1494" s="1" t="s">
        <v>303</v>
      </c>
      <c r="AJ1494" t="s">
        <v>290</v>
      </c>
      <c r="AK1494" s="159" t="s">
        <v>290</v>
      </c>
      <c r="CC1494" s="4"/>
      <c r="CD1494" s="51"/>
      <c r="CE1494" s="51"/>
      <c r="CF1494" s="51"/>
      <c r="CG1494" s="51"/>
      <c r="CH1494" s="51"/>
      <c r="CI1494" s="51"/>
      <c r="CJ1494" s="51"/>
      <c r="CK1494" s="51"/>
    </row>
    <row r="1495" spans="1:89" x14ac:dyDescent="0.35">
      <c r="A1495" s="158" t="s">
        <v>1492</v>
      </c>
      <c r="B1495" s="11">
        <v>4</v>
      </c>
      <c r="C1495">
        <v>120</v>
      </c>
      <c r="D1495" t="s">
        <v>303</v>
      </c>
      <c r="E1495" s="21" t="s">
        <v>290</v>
      </c>
      <c r="F1495" s="11">
        <v>4.5</v>
      </c>
      <c r="G1495" s="12">
        <v>3.6259999999999999</v>
      </c>
      <c r="H1495" s="11">
        <v>0.437</v>
      </c>
      <c r="I1495" t="s">
        <v>290</v>
      </c>
      <c r="J1495">
        <v>120</v>
      </c>
      <c r="K1495" s="21" t="s">
        <v>290</v>
      </c>
      <c r="L1495" s="1" t="s">
        <v>303</v>
      </c>
      <c r="M1495" t="s">
        <v>290</v>
      </c>
      <c r="N1495" s="159" t="s">
        <v>290</v>
      </c>
      <c r="P1495" s="18" t="s">
        <v>290</v>
      </c>
      <c r="Q1495" s="18" t="s">
        <v>290</v>
      </c>
      <c r="S1495" t="s">
        <v>290</v>
      </c>
      <c r="T1495" t="s">
        <v>290</v>
      </c>
      <c r="V1495" t="s">
        <v>290</v>
      </c>
      <c r="X1495" s="158" t="s">
        <v>1492</v>
      </c>
      <c r="Y1495" s="11">
        <v>4</v>
      </c>
      <c r="Z1495">
        <v>120</v>
      </c>
      <c r="AA1495" t="s">
        <v>303</v>
      </c>
      <c r="AB1495" s="21" t="s">
        <v>290</v>
      </c>
      <c r="AC1495" s="11">
        <v>4.5</v>
      </c>
      <c r="AD1495" s="12">
        <v>3.6259999999999999</v>
      </c>
      <c r="AE1495" s="11">
        <v>0.437</v>
      </c>
      <c r="AF1495" t="s">
        <v>290</v>
      </c>
      <c r="AG1495">
        <v>120</v>
      </c>
      <c r="AH1495" s="21" t="s">
        <v>290</v>
      </c>
      <c r="AI1495" s="1" t="s">
        <v>303</v>
      </c>
      <c r="AJ1495" t="s">
        <v>290</v>
      </c>
      <c r="AK1495" s="159" t="s">
        <v>290</v>
      </c>
    </row>
    <row r="1496" spans="1:89" x14ac:dyDescent="0.35">
      <c r="A1496" s="158" t="s">
        <v>1493</v>
      </c>
      <c r="B1496" s="11">
        <v>4</v>
      </c>
      <c r="C1496" s="11">
        <v>160</v>
      </c>
      <c r="D1496" t="s">
        <v>303</v>
      </c>
      <c r="E1496" s="21" t="s">
        <v>290</v>
      </c>
      <c r="F1496" s="11">
        <v>4.5</v>
      </c>
      <c r="G1496" s="12">
        <v>3.4379999999999997</v>
      </c>
      <c r="H1496" s="11">
        <v>0.53100000000000003</v>
      </c>
      <c r="I1496" t="s">
        <v>290</v>
      </c>
      <c r="J1496" s="11">
        <v>160</v>
      </c>
      <c r="K1496" s="21" t="s">
        <v>290</v>
      </c>
      <c r="L1496" s="1" t="s">
        <v>303</v>
      </c>
      <c r="M1496" t="s">
        <v>290</v>
      </c>
      <c r="N1496" s="159" t="s">
        <v>290</v>
      </c>
      <c r="P1496" s="18" t="s">
        <v>290</v>
      </c>
      <c r="Q1496" s="18" t="s">
        <v>290</v>
      </c>
      <c r="S1496" t="s">
        <v>290</v>
      </c>
      <c r="T1496" t="s">
        <v>290</v>
      </c>
      <c r="V1496" t="s">
        <v>290</v>
      </c>
      <c r="X1496" s="158" t="s">
        <v>1493</v>
      </c>
      <c r="Y1496" s="11">
        <v>4</v>
      </c>
      <c r="Z1496" s="11">
        <v>160</v>
      </c>
      <c r="AA1496" t="s">
        <v>303</v>
      </c>
      <c r="AB1496" s="21" t="s">
        <v>290</v>
      </c>
      <c r="AC1496" s="11">
        <v>4.5</v>
      </c>
      <c r="AD1496" s="12">
        <v>3.4379999999999997</v>
      </c>
      <c r="AE1496" s="11">
        <v>0.53100000000000003</v>
      </c>
      <c r="AF1496" t="s">
        <v>290</v>
      </c>
      <c r="AG1496" s="11">
        <v>160</v>
      </c>
      <c r="AH1496" s="21" t="s">
        <v>290</v>
      </c>
      <c r="AI1496" s="1" t="s">
        <v>303</v>
      </c>
      <c r="AJ1496" t="s">
        <v>290</v>
      </c>
      <c r="AK1496" s="159" t="s">
        <v>290</v>
      </c>
    </row>
    <row r="1497" spans="1:89" x14ac:dyDescent="0.35">
      <c r="A1497" s="158" t="s">
        <v>1494</v>
      </c>
      <c r="B1497" s="11">
        <v>4</v>
      </c>
      <c r="C1497" s="11" t="s">
        <v>272</v>
      </c>
      <c r="D1497" t="s">
        <v>303</v>
      </c>
      <c r="E1497" s="21" t="s">
        <v>290</v>
      </c>
      <c r="F1497" s="11">
        <v>4.5</v>
      </c>
      <c r="G1497" s="12">
        <v>3.8260000000000001</v>
      </c>
      <c r="H1497" s="11">
        <v>0.33700000000000002</v>
      </c>
      <c r="I1497" t="s">
        <v>272</v>
      </c>
      <c r="J1497" s="11">
        <v>2</v>
      </c>
      <c r="K1497" s="21" t="s">
        <v>290</v>
      </c>
      <c r="L1497" s="1" t="s">
        <v>303</v>
      </c>
      <c r="M1497" t="s">
        <v>290</v>
      </c>
      <c r="N1497" s="159" t="s">
        <v>290</v>
      </c>
      <c r="P1497" s="18" t="s">
        <v>290</v>
      </c>
      <c r="Q1497" s="18" t="s">
        <v>290</v>
      </c>
      <c r="S1497" t="s">
        <v>290</v>
      </c>
      <c r="T1497" t="s">
        <v>290</v>
      </c>
      <c r="V1497" t="s">
        <v>290</v>
      </c>
      <c r="X1497" s="158" t="s">
        <v>1494</v>
      </c>
      <c r="Y1497" s="11">
        <v>4</v>
      </c>
      <c r="Z1497" s="11" t="s">
        <v>272</v>
      </c>
      <c r="AA1497" t="s">
        <v>303</v>
      </c>
      <c r="AB1497" s="21" t="s">
        <v>290</v>
      </c>
      <c r="AC1497" s="11">
        <v>4.5</v>
      </c>
      <c r="AD1497" s="12">
        <v>3.8260000000000001</v>
      </c>
      <c r="AE1497" s="11">
        <v>0.33700000000000002</v>
      </c>
      <c r="AF1497" t="s">
        <v>272</v>
      </c>
      <c r="AG1497" s="11">
        <v>2</v>
      </c>
      <c r="AH1497" s="21" t="s">
        <v>290</v>
      </c>
      <c r="AI1497" s="1" t="s">
        <v>303</v>
      </c>
      <c r="AJ1497" t="s">
        <v>290</v>
      </c>
      <c r="AK1497" s="159" t="s">
        <v>290</v>
      </c>
    </row>
    <row r="1498" spans="1:89" x14ac:dyDescent="0.25">
      <c r="A1498" s="160" t="s">
        <v>1495</v>
      </c>
      <c r="B1498" s="2">
        <v>4</v>
      </c>
      <c r="C1498" s="4" t="s">
        <v>273</v>
      </c>
      <c r="D1498" s="4" t="s">
        <v>303</v>
      </c>
      <c r="E1498" s="23" t="s">
        <v>290</v>
      </c>
      <c r="F1498" s="2">
        <v>4.5</v>
      </c>
      <c r="G1498" s="3">
        <v>3.1520000000000001</v>
      </c>
      <c r="H1498" s="2">
        <v>0.67400000000000004</v>
      </c>
      <c r="I1498" s="2" t="s">
        <v>273</v>
      </c>
      <c r="J1498" s="4">
        <v>4</v>
      </c>
      <c r="K1498" s="23" t="s">
        <v>290</v>
      </c>
      <c r="L1498" s="6" t="s">
        <v>303</v>
      </c>
      <c r="M1498" s="4" t="s">
        <v>290</v>
      </c>
      <c r="N1498" s="161" t="s">
        <v>290</v>
      </c>
      <c r="P1498" s="18" t="s">
        <v>290</v>
      </c>
      <c r="Q1498" s="18" t="s">
        <v>290</v>
      </c>
      <c r="S1498" t="s">
        <v>290</v>
      </c>
      <c r="T1498" t="s">
        <v>290</v>
      </c>
      <c r="V1498" t="s">
        <v>290</v>
      </c>
      <c r="X1498" s="160" t="s">
        <v>1495</v>
      </c>
      <c r="Y1498" s="2">
        <v>4</v>
      </c>
      <c r="Z1498" s="4" t="s">
        <v>273</v>
      </c>
      <c r="AA1498" s="4" t="s">
        <v>303</v>
      </c>
      <c r="AB1498" s="23" t="s">
        <v>290</v>
      </c>
      <c r="AC1498" s="2">
        <v>4.5</v>
      </c>
      <c r="AD1498" s="3">
        <v>3.1520000000000001</v>
      </c>
      <c r="AE1498" s="2">
        <v>0.67400000000000004</v>
      </c>
      <c r="AF1498" s="2" t="s">
        <v>273</v>
      </c>
      <c r="AG1498" s="4">
        <v>4</v>
      </c>
      <c r="AH1498" s="23" t="s">
        <v>290</v>
      </c>
      <c r="AI1498" s="6" t="s">
        <v>303</v>
      </c>
      <c r="AJ1498" s="4" t="s">
        <v>290</v>
      </c>
      <c r="AK1498" s="161" t="s">
        <v>290</v>
      </c>
    </row>
    <row r="1499" spans="1:89" x14ac:dyDescent="0.25">
      <c r="A1499" s="158" t="s">
        <v>6850</v>
      </c>
      <c r="B1499" s="11">
        <v>4.5</v>
      </c>
      <c r="C1499" t="s">
        <v>6422</v>
      </c>
      <c r="D1499" t="s">
        <v>303</v>
      </c>
      <c r="E1499" s="24" t="s">
        <v>290</v>
      </c>
      <c r="F1499" s="11">
        <v>5</v>
      </c>
      <c r="G1499" s="12">
        <v>4.5060000000000002</v>
      </c>
      <c r="H1499" s="11">
        <v>0.247</v>
      </c>
      <c r="I1499" s="11" t="s">
        <v>6422</v>
      </c>
      <c r="J1499" s="11">
        <v>1</v>
      </c>
      <c r="K1499" s="24"/>
      <c r="L1499" s="1" t="s">
        <v>303</v>
      </c>
      <c r="N1499" s="159"/>
      <c r="P1499" s="18" t="s">
        <v>290</v>
      </c>
      <c r="Q1499" s="18" t="s">
        <v>290</v>
      </c>
      <c r="S1499" t="s">
        <v>290</v>
      </c>
      <c r="T1499" t="s">
        <v>290</v>
      </c>
      <c r="V1499" t="s">
        <v>290</v>
      </c>
      <c r="X1499" s="158" t="s">
        <v>6850</v>
      </c>
      <c r="Y1499" s="11">
        <v>4.5</v>
      </c>
      <c r="Z1499" t="s">
        <v>6422</v>
      </c>
      <c r="AA1499" t="s">
        <v>303</v>
      </c>
      <c r="AB1499" s="24" t="s">
        <v>290</v>
      </c>
      <c r="AC1499" s="11">
        <v>5</v>
      </c>
      <c r="AD1499" s="12">
        <v>4.5060000000000002</v>
      </c>
      <c r="AE1499" s="11">
        <v>0.247</v>
      </c>
      <c r="AF1499" s="11" t="s">
        <v>6422</v>
      </c>
      <c r="AG1499" s="11">
        <v>1</v>
      </c>
      <c r="AH1499" s="24"/>
      <c r="AI1499" s="1" t="s">
        <v>303</v>
      </c>
      <c r="AK1499" s="159"/>
    </row>
    <row r="1500" spans="1:89" x14ac:dyDescent="0.35">
      <c r="A1500" s="158" t="s">
        <v>1496</v>
      </c>
      <c r="B1500" s="11">
        <v>4.5</v>
      </c>
      <c r="C1500" s="11" t="s">
        <v>272</v>
      </c>
      <c r="D1500" t="s">
        <v>303</v>
      </c>
      <c r="E1500" s="21" t="s">
        <v>290</v>
      </c>
      <c r="F1500" s="11">
        <v>5</v>
      </c>
      <c r="G1500" s="12">
        <v>4.29</v>
      </c>
      <c r="H1500" s="11">
        <v>0.35499999999999998</v>
      </c>
      <c r="I1500" t="s">
        <v>272</v>
      </c>
      <c r="J1500" s="11">
        <v>2</v>
      </c>
      <c r="K1500" s="21" t="s">
        <v>290</v>
      </c>
      <c r="L1500" s="1" t="s">
        <v>303</v>
      </c>
      <c r="M1500" t="s">
        <v>290</v>
      </c>
      <c r="N1500" s="159" t="s">
        <v>290</v>
      </c>
      <c r="P1500" s="18" t="s">
        <v>290</v>
      </c>
      <c r="Q1500" s="18" t="s">
        <v>290</v>
      </c>
      <c r="S1500" t="s">
        <v>290</v>
      </c>
      <c r="T1500" t="s">
        <v>290</v>
      </c>
      <c r="V1500" t="s">
        <v>290</v>
      </c>
      <c r="X1500" s="158" t="s">
        <v>1496</v>
      </c>
      <c r="Y1500" s="11">
        <v>4.5</v>
      </c>
      <c r="Z1500" s="11" t="s">
        <v>272</v>
      </c>
      <c r="AA1500" t="s">
        <v>303</v>
      </c>
      <c r="AB1500" s="21" t="s">
        <v>290</v>
      </c>
      <c r="AC1500" s="11">
        <v>5</v>
      </c>
      <c r="AD1500" s="12">
        <v>4.29</v>
      </c>
      <c r="AE1500" s="11">
        <v>0.35499999999999998</v>
      </c>
      <c r="AF1500" t="s">
        <v>272</v>
      </c>
      <c r="AG1500" s="11">
        <v>2</v>
      </c>
      <c r="AH1500" s="21" t="s">
        <v>290</v>
      </c>
      <c r="AI1500" s="1" t="s">
        <v>303</v>
      </c>
      <c r="AJ1500" t="s">
        <v>290</v>
      </c>
      <c r="AK1500" s="159" t="s">
        <v>290</v>
      </c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51"/>
    </row>
    <row r="1501" spans="1:89" x14ac:dyDescent="0.25">
      <c r="A1501" s="160" t="s">
        <v>1497</v>
      </c>
      <c r="B1501" s="2">
        <v>4.5</v>
      </c>
      <c r="C1501" s="4" t="s">
        <v>273</v>
      </c>
      <c r="D1501" s="4" t="s">
        <v>303</v>
      </c>
      <c r="E1501" s="23" t="s">
        <v>290</v>
      </c>
      <c r="F1501" s="2">
        <v>5</v>
      </c>
      <c r="G1501" s="3">
        <v>3.58</v>
      </c>
      <c r="H1501" s="2">
        <v>0.71</v>
      </c>
      <c r="I1501" s="2" t="s">
        <v>273</v>
      </c>
      <c r="J1501" s="4">
        <v>4</v>
      </c>
      <c r="K1501" s="23" t="s">
        <v>290</v>
      </c>
      <c r="L1501" s="6" t="s">
        <v>303</v>
      </c>
      <c r="M1501" s="4" t="s">
        <v>290</v>
      </c>
      <c r="N1501" s="161" t="s">
        <v>290</v>
      </c>
      <c r="P1501" s="18" t="s">
        <v>290</v>
      </c>
      <c r="Q1501" s="18" t="s">
        <v>290</v>
      </c>
      <c r="S1501" t="s">
        <v>290</v>
      </c>
      <c r="T1501" t="s">
        <v>290</v>
      </c>
      <c r="V1501" t="s">
        <v>290</v>
      </c>
      <c r="X1501" s="160" t="s">
        <v>1497</v>
      </c>
      <c r="Y1501" s="2">
        <v>4.5</v>
      </c>
      <c r="Z1501" s="4" t="s">
        <v>273</v>
      </c>
      <c r="AA1501" s="4" t="s">
        <v>303</v>
      </c>
      <c r="AB1501" s="23" t="s">
        <v>290</v>
      </c>
      <c r="AC1501" s="2">
        <v>5</v>
      </c>
      <c r="AD1501" s="3">
        <v>3.58</v>
      </c>
      <c r="AE1501" s="2">
        <v>0.71</v>
      </c>
      <c r="AF1501" s="2" t="s">
        <v>273</v>
      </c>
      <c r="AG1501" s="4">
        <v>4</v>
      </c>
      <c r="AH1501" s="23" t="s">
        <v>290</v>
      </c>
      <c r="AI1501" s="6" t="s">
        <v>303</v>
      </c>
      <c r="AJ1501" s="4" t="s">
        <v>290</v>
      </c>
      <c r="AK1501" s="161" t="s">
        <v>290</v>
      </c>
      <c r="CC1501" s="4"/>
      <c r="CD1501" s="51"/>
      <c r="CE1501" s="51"/>
      <c r="CF1501" s="51"/>
      <c r="CG1501" s="51"/>
      <c r="CH1501" s="51"/>
      <c r="CI1501" s="51"/>
      <c r="CJ1501" s="51"/>
      <c r="CK1501" s="51"/>
    </row>
    <row r="1502" spans="1:89" x14ac:dyDescent="0.35">
      <c r="A1502" s="156" t="s">
        <v>1498</v>
      </c>
      <c r="B1502" s="11">
        <v>5</v>
      </c>
      <c r="C1502" s="11">
        <v>5</v>
      </c>
      <c r="D1502" t="s">
        <v>303</v>
      </c>
      <c r="E1502" s="21" t="s">
        <v>290</v>
      </c>
      <c r="F1502" s="11">
        <v>5.5629999999999997</v>
      </c>
      <c r="G1502" s="12">
        <v>5.3449999999999998</v>
      </c>
      <c r="H1502" s="11">
        <v>0.109</v>
      </c>
      <c r="I1502" t="s">
        <v>290</v>
      </c>
      <c r="J1502" s="11">
        <v>5</v>
      </c>
      <c r="K1502" s="21" t="s">
        <v>290</v>
      </c>
      <c r="L1502" s="11" t="s">
        <v>303</v>
      </c>
      <c r="M1502" t="s">
        <v>290</v>
      </c>
      <c r="N1502" s="159" t="s">
        <v>290</v>
      </c>
      <c r="P1502" s="18" t="s">
        <v>290</v>
      </c>
      <c r="Q1502" s="18" t="s">
        <v>290</v>
      </c>
      <c r="S1502" t="s">
        <v>290</v>
      </c>
      <c r="T1502" t="s">
        <v>290</v>
      </c>
      <c r="V1502" t="s">
        <v>290</v>
      </c>
      <c r="X1502" s="156" t="s">
        <v>1498</v>
      </c>
      <c r="Y1502" s="11">
        <v>5</v>
      </c>
      <c r="Z1502" s="11">
        <v>5</v>
      </c>
      <c r="AA1502" t="s">
        <v>303</v>
      </c>
      <c r="AB1502" s="21" t="s">
        <v>290</v>
      </c>
      <c r="AC1502" s="11">
        <v>5.5629999999999997</v>
      </c>
      <c r="AD1502" s="12">
        <v>5.3449999999999998</v>
      </c>
      <c r="AE1502" s="11">
        <v>0.109</v>
      </c>
      <c r="AF1502" t="s">
        <v>290</v>
      </c>
      <c r="AG1502" s="11">
        <v>5</v>
      </c>
      <c r="AH1502" s="21" t="s">
        <v>290</v>
      </c>
      <c r="AI1502" s="11" t="s">
        <v>303</v>
      </c>
      <c r="AJ1502" t="s">
        <v>290</v>
      </c>
      <c r="AK1502" s="159" t="s">
        <v>290</v>
      </c>
    </row>
    <row r="1503" spans="1:89" x14ac:dyDescent="0.35">
      <c r="A1503" s="156" t="s">
        <v>1499</v>
      </c>
      <c r="B1503" s="11">
        <v>5</v>
      </c>
      <c r="C1503" s="11">
        <v>10</v>
      </c>
      <c r="D1503" t="s">
        <v>303</v>
      </c>
      <c r="E1503" s="21" t="s">
        <v>290</v>
      </c>
      <c r="F1503" s="11">
        <v>5.5629999999999997</v>
      </c>
      <c r="G1503" s="12">
        <v>5.2949999999999999</v>
      </c>
      <c r="H1503" s="11">
        <v>0.13400000000000001</v>
      </c>
      <c r="I1503" t="s">
        <v>290</v>
      </c>
      <c r="J1503" s="11">
        <v>10</v>
      </c>
      <c r="K1503" s="21" t="s">
        <v>290</v>
      </c>
      <c r="L1503" s="11" t="s">
        <v>303</v>
      </c>
      <c r="M1503" t="s">
        <v>290</v>
      </c>
      <c r="N1503" s="159" t="s">
        <v>290</v>
      </c>
      <c r="P1503" s="18" t="s">
        <v>290</v>
      </c>
      <c r="Q1503" s="18" t="s">
        <v>290</v>
      </c>
      <c r="S1503" t="s">
        <v>290</v>
      </c>
      <c r="T1503" t="s">
        <v>290</v>
      </c>
      <c r="V1503" t="s">
        <v>290</v>
      </c>
      <c r="X1503" s="156" t="s">
        <v>1499</v>
      </c>
      <c r="Y1503" s="11">
        <v>5</v>
      </c>
      <c r="Z1503" s="11">
        <v>10</v>
      </c>
      <c r="AA1503" t="s">
        <v>303</v>
      </c>
      <c r="AB1503" s="21" t="s">
        <v>290</v>
      </c>
      <c r="AC1503" s="11">
        <v>5.5629999999999997</v>
      </c>
      <c r="AD1503" s="12">
        <v>5.2949999999999999</v>
      </c>
      <c r="AE1503" s="11">
        <v>0.13400000000000001</v>
      </c>
      <c r="AF1503" t="s">
        <v>290</v>
      </c>
      <c r="AG1503" s="11">
        <v>10</v>
      </c>
      <c r="AH1503" s="21" t="s">
        <v>290</v>
      </c>
      <c r="AI1503" s="11" t="s">
        <v>303</v>
      </c>
      <c r="AJ1503" t="s">
        <v>290</v>
      </c>
      <c r="AK1503" s="159" t="s">
        <v>290</v>
      </c>
    </row>
    <row r="1504" spans="1:89" x14ac:dyDescent="0.35">
      <c r="A1504" s="158" t="s">
        <v>1500</v>
      </c>
      <c r="B1504" s="11">
        <v>5</v>
      </c>
      <c r="C1504" s="11">
        <v>20</v>
      </c>
      <c r="D1504" t="s">
        <v>303</v>
      </c>
      <c r="E1504" s="21" t="s">
        <v>290</v>
      </c>
      <c r="F1504" s="11">
        <v>5.5629999999999997</v>
      </c>
      <c r="G1504" s="12">
        <v>5.157</v>
      </c>
      <c r="H1504" s="11">
        <v>0.20300000000000001</v>
      </c>
      <c r="I1504" t="s">
        <v>290</v>
      </c>
      <c r="J1504" s="11">
        <v>20</v>
      </c>
      <c r="K1504" s="21" t="s">
        <v>290</v>
      </c>
      <c r="L1504" s="1" t="s">
        <v>303</v>
      </c>
      <c r="M1504" t="s">
        <v>290</v>
      </c>
      <c r="N1504" s="159" t="s">
        <v>290</v>
      </c>
      <c r="P1504" s="18" t="s">
        <v>290</v>
      </c>
      <c r="Q1504" s="18" t="s">
        <v>290</v>
      </c>
      <c r="S1504" t="s">
        <v>290</v>
      </c>
      <c r="T1504" t="s">
        <v>290</v>
      </c>
      <c r="V1504" t="s">
        <v>290</v>
      </c>
      <c r="X1504" s="158" t="s">
        <v>1500</v>
      </c>
      <c r="Y1504" s="11">
        <v>5</v>
      </c>
      <c r="Z1504" s="11">
        <v>20</v>
      </c>
      <c r="AA1504" t="s">
        <v>303</v>
      </c>
      <c r="AB1504" s="21" t="s">
        <v>290</v>
      </c>
      <c r="AC1504" s="11">
        <v>5.5629999999999997</v>
      </c>
      <c r="AD1504" s="12">
        <v>5.157</v>
      </c>
      <c r="AE1504" s="11">
        <v>0.20300000000000001</v>
      </c>
      <c r="AF1504" t="s">
        <v>290</v>
      </c>
      <c r="AG1504" s="11">
        <v>20</v>
      </c>
      <c r="AH1504" s="21" t="s">
        <v>290</v>
      </c>
      <c r="AI1504" s="1" t="s">
        <v>303</v>
      </c>
      <c r="AJ1504" t="s">
        <v>290</v>
      </c>
      <c r="AK1504" s="159" t="s">
        <v>290</v>
      </c>
    </row>
    <row r="1505" spans="1:89" x14ac:dyDescent="0.35">
      <c r="A1505" s="158" t="s">
        <v>1501</v>
      </c>
      <c r="B1505" s="11">
        <v>5</v>
      </c>
      <c r="C1505">
        <v>40</v>
      </c>
      <c r="D1505" t="s">
        <v>303</v>
      </c>
      <c r="E1505" s="21" t="s">
        <v>290</v>
      </c>
      <c r="F1505" s="11">
        <v>5.5629999999999997</v>
      </c>
      <c r="G1505" s="12">
        <v>5.0469999999999997</v>
      </c>
      <c r="H1505" s="11">
        <v>0.25800000000000001</v>
      </c>
      <c r="I1505" t="s">
        <v>290</v>
      </c>
      <c r="J1505">
        <v>40</v>
      </c>
      <c r="K1505" s="21" t="s">
        <v>290</v>
      </c>
      <c r="L1505" s="1" t="s">
        <v>303</v>
      </c>
      <c r="M1505" t="s">
        <v>290</v>
      </c>
      <c r="N1505" s="159" t="s">
        <v>290</v>
      </c>
      <c r="P1505" s="18" t="s">
        <v>290</v>
      </c>
      <c r="Q1505" s="18" t="s">
        <v>290</v>
      </c>
      <c r="S1505" t="s">
        <v>290</v>
      </c>
      <c r="T1505" t="s">
        <v>290</v>
      </c>
      <c r="V1505" t="s">
        <v>290</v>
      </c>
      <c r="X1505" s="158" t="s">
        <v>1501</v>
      </c>
      <c r="Y1505" s="11">
        <v>5</v>
      </c>
      <c r="Z1505">
        <v>40</v>
      </c>
      <c r="AA1505" t="s">
        <v>303</v>
      </c>
      <c r="AB1505" s="21" t="s">
        <v>290</v>
      </c>
      <c r="AC1505" s="11">
        <v>5.5629999999999997</v>
      </c>
      <c r="AD1505" s="12">
        <v>5.0469999999999997</v>
      </c>
      <c r="AE1505" s="11">
        <v>0.25800000000000001</v>
      </c>
      <c r="AF1505" t="s">
        <v>290</v>
      </c>
      <c r="AG1505">
        <v>40</v>
      </c>
      <c r="AH1505" s="21" t="s">
        <v>290</v>
      </c>
      <c r="AI1505" s="1" t="s">
        <v>303</v>
      </c>
      <c r="AJ1505" t="s">
        <v>290</v>
      </c>
      <c r="AK1505" s="159" t="s">
        <v>290</v>
      </c>
    </row>
    <row r="1506" spans="1:89" x14ac:dyDescent="0.35">
      <c r="A1506" s="158" t="s">
        <v>6851</v>
      </c>
      <c r="B1506" s="11">
        <v>5</v>
      </c>
      <c r="C1506" t="s">
        <v>6422</v>
      </c>
      <c r="D1506" t="s">
        <v>303</v>
      </c>
      <c r="E1506" s="21" t="s">
        <v>290</v>
      </c>
      <c r="F1506" s="11">
        <v>5.5629999999999997</v>
      </c>
      <c r="G1506" s="12">
        <v>5.0469999999999997</v>
      </c>
      <c r="H1506" s="11">
        <v>0.25800000000000001</v>
      </c>
      <c r="I1506" t="s">
        <v>6422</v>
      </c>
      <c r="J1506">
        <v>1</v>
      </c>
      <c r="K1506" s="21" t="s">
        <v>290</v>
      </c>
      <c r="L1506" s="1" t="s">
        <v>303</v>
      </c>
      <c r="M1506" t="s">
        <v>290</v>
      </c>
      <c r="N1506" s="159" t="s">
        <v>290</v>
      </c>
      <c r="P1506" s="18" t="s">
        <v>290</v>
      </c>
      <c r="Q1506" s="18" t="s">
        <v>290</v>
      </c>
      <c r="S1506" t="s">
        <v>290</v>
      </c>
      <c r="T1506" t="s">
        <v>290</v>
      </c>
      <c r="V1506" t="s">
        <v>290</v>
      </c>
      <c r="X1506" s="158" t="s">
        <v>6851</v>
      </c>
      <c r="Y1506" s="11">
        <v>5</v>
      </c>
      <c r="Z1506" t="s">
        <v>6422</v>
      </c>
      <c r="AA1506" t="s">
        <v>303</v>
      </c>
      <c r="AB1506" s="21" t="s">
        <v>290</v>
      </c>
      <c r="AC1506" s="11">
        <v>5.5629999999999997</v>
      </c>
      <c r="AD1506" s="12">
        <v>5.0469999999999997</v>
      </c>
      <c r="AE1506" s="11">
        <v>0.25800000000000001</v>
      </c>
      <c r="AF1506" t="s">
        <v>6422</v>
      </c>
      <c r="AG1506">
        <v>1</v>
      </c>
      <c r="AH1506" s="21" t="s">
        <v>290</v>
      </c>
      <c r="AI1506" s="1" t="s">
        <v>303</v>
      </c>
      <c r="AJ1506" t="s">
        <v>290</v>
      </c>
      <c r="AK1506" s="159" t="s">
        <v>290</v>
      </c>
    </row>
    <row r="1507" spans="1:89" x14ac:dyDescent="0.35">
      <c r="A1507" s="158" t="s">
        <v>1502</v>
      </c>
      <c r="B1507" s="11">
        <v>5</v>
      </c>
      <c r="C1507">
        <v>80</v>
      </c>
      <c r="D1507" t="s">
        <v>303</v>
      </c>
      <c r="E1507" s="21" t="s">
        <v>290</v>
      </c>
      <c r="F1507" s="11">
        <v>5.5629999999999997</v>
      </c>
      <c r="G1507" s="12">
        <v>4.8129999999999997</v>
      </c>
      <c r="H1507" s="11">
        <v>0.375</v>
      </c>
      <c r="I1507" t="s">
        <v>290</v>
      </c>
      <c r="J1507">
        <v>80</v>
      </c>
      <c r="K1507" s="21" t="s">
        <v>290</v>
      </c>
      <c r="L1507" s="1" t="s">
        <v>303</v>
      </c>
      <c r="M1507" t="s">
        <v>290</v>
      </c>
      <c r="N1507" s="159" t="s">
        <v>290</v>
      </c>
      <c r="P1507" s="18" t="s">
        <v>290</v>
      </c>
      <c r="Q1507" s="18" t="s">
        <v>290</v>
      </c>
      <c r="S1507" t="s">
        <v>290</v>
      </c>
      <c r="T1507" t="s">
        <v>290</v>
      </c>
      <c r="V1507" t="s">
        <v>290</v>
      </c>
      <c r="X1507" s="158" t="s">
        <v>1502</v>
      </c>
      <c r="Y1507" s="11">
        <v>5</v>
      </c>
      <c r="Z1507">
        <v>80</v>
      </c>
      <c r="AA1507" t="s">
        <v>303</v>
      </c>
      <c r="AB1507" s="21" t="s">
        <v>290</v>
      </c>
      <c r="AC1507" s="11">
        <v>5.5629999999999997</v>
      </c>
      <c r="AD1507" s="12">
        <v>4.8129999999999997</v>
      </c>
      <c r="AE1507" s="11">
        <v>0.375</v>
      </c>
      <c r="AF1507" t="s">
        <v>290</v>
      </c>
      <c r="AG1507">
        <v>80</v>
      </c>
      <c r="AH1507" s="21" t="s">
        <v>290</v>
      </c>
      <c r="AI1507" s="1" t="s">
        <v>303</v>
      </c>
      <c r="AJ1507" t="s">
        <v>290</v>
      </c>
      <c r="AK1507" s="159" t="s">
        <v>290</v>
      </c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51"/>
    </row>
    <row r="1508" spans="1:89" x14ac:dyDescent="0.35">
      <c r="A1508" s="158" t="s">
        <v>1503</v>
      </c>
      <c r="B1508" s="11">
        <v>5</v>
      </c>
      <c r="C1508">
        <v>120</v>
      </c>
      <c r="D1508" t="s">
        <v>303</v>
      </c>
      <c r="E1508" s="21" t="s">
        <v>290</v>
      </c>
      <c r="F1508" s="11">
        <v>5.5629999999999997</v>
      </c>
      <c r="G1508" s="12">
        <v>4.5629999999999997</v>
      </c>
      <c r="H1508" s="11">
        <v>0.5</v>
      </c>
      <c r="I1508" t="s">
        <v>290</v>
      </c>
      <c r="J1508">
        <v>120</v>
      </c>
      <c r="K1508" s="21" t="s">
        <v>290</v>
      </c>
      <c r="L1508" s="1" t="s">
        <v>303</v>
      </c>
      <c r="M1508" t="s">
        <v>290</v>
      </c>
      <c r="N1508" s="159" t="s">
        <v>290</v>
      </c>
      <c r="P1508" s="18" t="s">
        <v>290</v>
      </c>
      <c r="Q1508" s="18" t="s">
        <v>290</v>
      </c>
      <c r="S1508" t="s">
        <v>290</v>
      </c>
      <c r="T1508" t="s">
        <v>290</v>
      </c>
      <c r="V1508" t="s">
        <v>290</v>
      </c>
      <c r="X1508" s="158" t="s">
        <v>1503</v>
      </c>
      <c r="Y1508" s="11">
        <v>5</v>
      </c>
      <c r="Z1508">
        <v>120</v>
      </c>
      <c r="AA1508" t="s">
        <v>303</v>
      </c>
      <c r="AB1508" s="21" t="s">
        <v>290</v>
      </c>
      <c r="AC1508" s="11">
        <v>5.5629999999999997</v>
      </c>
      <c r="AD1508" s="12">
        <v>4.5629999999999997</v>
      </c>
      <c r="AE1508" s="11">
        <v>0.5</v>
      </c>
      <c r="AF1508" t="s">
        <v>290</v>
      </c>
      <c r="AG1508">
        <v>120</v>
      </c>
      <c r="AH1508" s="21" t="s">
        <v>290</v>
      </c>
      <c r="AI1508" s="1" t="s">
        <v>303</v>
      </c>
      <c r="AJ1508" t="s">
        <v>290</v>
      </c>
      <c r="AK1508" s="159" t="s">
        <v>290</v>
      </c>
      <c r="CC1508" s="4"/>
      <c r="CD1508" s="51"/>
      <c r="CE1508" s="51"/>
      <c r="CF1508" s="51"/>
      <c r="CG1508" s="51"/>
      <c r="CH1508" s="51"/>
      <c r="CI1508" s="51"/>
      <c r="CJ1508" s="51"/>
      <c r="CK1508" s="51"/>
    </row>
    <row r="1509" spans="1:89" x14ac:dyDescent="0.35">
      <c r="A1509" s="158" t="s">
        <v>1504</v>
      </c>
      <c r="B1509" s="11">
        <v>5</v>
      </c>
      <c r="C1509" s="11">
        <v>160</v>
      </c>
      <c r="D1509" t="s">
        <v>303</v>
      </c>
      <c r="E1509" s="21" t="s">
        <v>290</v>
      </c>
      <c r="F1509" s="11">
        <v>5.5629999999999997</v>
      </c>
      <c r="G1509" s="12">
        <v>4.3129999999999997</v>
      </c>
      <c r="H1509" s="11">
        <v>0.625</v>
      </c>
      <c r="I1509" t="s">
        <v>290</v>
      </c>
      <c r="J1509" s="11">
        <v>160</v>
      </c>
      <c r="K1509" s="21" t="s">
        <v>290</v>
      </c>
      <c r="L1509" s="1" t="s">
        <v>303</v>
      </c>
      <c r="M1509" t="s">
        <v>290</v>
      </c>
      <c r="N1509" s="159" t="s">
        <v>290</v>
      </c>
      <c r="P1509" s="18" t="s">
        <v>290</v>
      </c>
      <c r="Q1509" s="18" t="s">
        <v>290</v>
      </c>
      <c r="S1509" t="s">
        <v>290</v>
      </c>
      <c r="T1509" t="s">
        <v>290</v>
      </c>
      <c r="V1509" t="s">
        <v>290</v>
      </c>
      <c r="X1509" s="158" t="s">
        <v>1504</v>
      </c>
      <c r="Y1509" s="11">
        <v>5</v>
      </c>
      <c r="Z1509" s="11">
        <v>160</v>
      </c>
      <c r="AA1509" t="s">
        <v>303</v>
      </c>
      <c r="AB1509" s="21" t="s">
        <v>290</v>
      </c>
      <c r="AC1509" s="11">
        <v>5.5629999999999997</v>
      </c>
      <c r="AD1509" s="12">
        <v>4.3129999999999997</v>
      </c>
      <c r="AE1509" s="11">
        <v>0.625</v>
      </c>
      <c r="AF1509" t="s">
        <v>290</v>
      </c>
      <c r="AG1509" s="11">
        <v>160</v>
      </c>
      <c r="AH1509" s="21" t="s">
        <v>290</v>
      </c>
      <c r="AI1509" s="1" t="s">
        <v>303</v>
      </c>
      <c r="AJ1509" t="s">
        <v>290</v>
      </c>
      <c r="AK1509" s="159" t="s">
        <v>290</v>
      </c>
    </row>
    <row r="1510" spans="1:89" x14ac:dyDescent="0.35">
      <c r="A1510" s="158" t="s">
        <v>1505</v>
      </c>
      <c r="B1510" s="11">
        <v>5</v>
      </c>
      <c r="C1510" s="11" t="s">
        <v>272</v>
      </c>
      <c r="D1510" t="s">
        <v>303</v>
      </c>
      <c r="E1510" s="21" t="s">
        <v>290</v>
      </c>
      <c r="F1510" s="11">
        <v>5.5629999999999997</v>
      </c>
      <c r="G1510" s="12">
        <v>4.8129999999999997</v>
      </c>
      <c r="H1510" s="11">
        <v>0.375</v>
      </c>
      <c r="I1510" t="s">
        <v>272</v>
      </c>
      <c r="J1510" s="11">
        <v>2</v>
      </c>
      <c r="K1510" s="21" t="s">
        <v>290</v>
      </c>
      <c r="L1510" s="1" t="s">
        <v>303</v>
      </c>
      <c r="M1510" t="s">
        <v>290</v>
      </c>
      <c r="N1510" s="159" t="s">
        <v>290</v>
      </c>
      <c r="P1510" s="18" t="s">
        <v>290</v>
      </c>
      <c r="Q1510" s="18" t="s">
        <v>290</v>
      </c>
      <c r="S1510" t="s">
        <v>290</v>
      </c>
      <c r="T1510" t="s">
        <v>290</v>
      </c>
      <c r="V1510" t="s">
        <v>290</v>
      </c>
      <c r="X1510" s="158" t="s">
        <v>1505</v>
      </c>
      <c r="Y1510" s="11">
        <v>5</v>
      </c>
      <c r="Z1510" s="11" t="s">
        <v>272</v>
      </c>
      <c r="AA1510" t="s">
        <v>303</v>
      </c>
      <c r="AB1510" s="21" t="s">
        <v>290</v>
      </c>
      <c r="AC1510" s="11">
        <v>5.5629999999999997</v>
      </c>
      <c r="AD1510" s="12">
        <v>4.8129999999999997</v>
      </c>
      <c r="AE1510" s="11">
        <v>0.375</v>
      </c>
      <c r="AF1510" t="s">
        <v>272</v>
      </c>
      <c r="AG1510" s="11">
        <v>2</v>
      </c>
      <c r="AH1510" s="21" t="s">
        <v>290</v>
      </c>
      <c r="AI1510" s="1" t="s">
        <v>303</v>
      </c>
      <c r="AJ1510" t="s">
        <v>290</v>
      </c>
      <c r="AK1510" s="159" t="s">
        <v>290</v>
      </c>
    </row>
    <row r="1511" spans="1:89" x14ac:dyDescent="0.25">
      <c r="A1511" s="160" t="s">
        <v>1506</v>
      </c>
      <c r="B1511" s="2">
        <v>5</v>
      </c>
      <c r="C1511" s="4" t="s">
        <v>273</v>
      </c>
      <c r="D1511" s="4" t="s">
        <v>303</v>
      </c>
      <c r="E1511" s="23" t="s">
        <v>290</v>
      </c>
      <c r="F1511" s="2">
        <v>5.5629999999999997</v>
      </c>
      <c r="G1511" s="3">
        <v>4.0629999999999997</v>
      </c>
      <c r="H1511" s="2">
        <v>0.75</v>
      </c>
      <c r="I1511" s="2" t="s">
        <v>273</v>
      </c>
      <c r="J1511" s="4">
        <v>4</v>
      </c>
      <c r="K1511" s="23" t="s">
        <v>290</v>
      </c>
      <c r="L1511" s="6" t="s">
        <v>303</v>
      </c>
      <c r="M1511" s="4" t="s">
        <v>290</v>
      </c>
      <c r="N1511" s="161" t="s">
        <v>290</v>
      </c>
      <c r="P1511" s="18" t="s">
        <v>290</v>
      </c>
      <c r="Q1511" s="18" t="s">
        <v>290</v>
      </c>
      <c r="S1511" t="s">
        <v>290</v>
      </c>
      <c r="T1511" t="s">
        <v>290</v>
      </c>
      <c r="V1511" t="s">
        <v>290</v>
      </c>
      <c r="X1511" s="160" t="s">
        <v>1506</v>
      </c>
      <c r="Y1511" s="2">
        <v>5</v>
      </c>
      <c r="Z1511" s="4" t="s">
        <v>273</v>
      </c>
      <c r="AA1511" s="4" t="s">
        <v>303</v>
      </c>
      <c r="AB1511" s="23" t="s">
        <v>290</v>
      </c>
      <c r="AC1511" s="2">
        <v>5.5629999999999997</v>
      </c>
      <c r="AD1511" s="3">
        <v>4.0629999999999997</v>
      </c>
      <c r="AE1511" s="2">
        <v>0.75</v>
      </c>
      <c r="AF1511" s="2" t="s">
        <v>273</v>
      </c>
      <c r="AG1511" s="4">
        <v>4</v>
      </c>
      <c r="AH1511" s="23" t="s">
        <v>290</v>
      </c>
      <c r="AI1511" s="6" t="s">
        <v>303</v>
      </c>
      <c r="AJ1511" s="4" t="s">
        <v>290</v>
      </c>
      <c r="AK1511" s="161" t="s">
        <v>290</v>
      </c>
    </row>
    <row r="1512" spans="1:89" x14ac:dyDescent="0.35">
      <c r="A1512" s="156" t="s">
        <v>1507</v>
      </c>
      <c r="B1512" s="11">
        <v>6.0000000000000009</v>
      </c>
      <c r="C1512" s="11">
        <v>5</v>
      </c>
      <c r="D1512" t="s">
        <v>303</v>
      </c>
      <c r="E1512" s="21" t="s">
        <v>290</v>
      </c>
      <c r="F1512" s="11">
        <v>6.6250000000000009</v>
      </c>
      <c r="G1512" s="12">
        <v>6.4070000000000009</v>
      </c>
      <c r="H1512" s="11">
        <v>0.109</v>
      </c>
      <c r="I1512" t="s">
        <v>290</v>
      </c>
      <c r="J1512" s="11">
        <v>5</v>
      </c>
      <c r="K1512" s="21" t="s">
        <v>290</v>
      </c>
      <c r="L1512" s="11" t="s">
        <v>303</v>
      </c>
      <c r="M1512" t="s">
        <v>290</v>
      </c>
      <c r="N1512" s="159" t="s">
        <v>290</v>
      </c>
      <c r="P1512" s="18" t="s">
        <v>290</v>
      </c>
      <c r="Q1512" s="18" t="s">
        <v>290</v>
      </c>
      <c r="S1512" t="s">
        <v>290</v>
      </c>
      <c r="T1512" t="s">
        <v>290</v>
      </c>
      <c r="V1512" t="s">
        <v>290</v>
      </c>
      <c r="X1512" s="156" t="s">
        <v>1507</v>
      </c>
      <c r="Y1512" s="11">
        <v>6.0000000000000009</v>
      </c>
      <c r="Z1512" s="11">
        <v>5</v>
      </c>
      <c r="AA1512" t="s">
        <v>303</v>
      </c>
      <c r="AB1512" s="21" t="s">
        <v>290</v>
      </c>
      <c r="AC1512" s="11">
        <v>6.6250000000000009</v>
      </c>
      <c r="AD1512" s="12">
        <v>6.4070000000000009</v>
      </c>
      <c r="AE1512" s="11">
        <v>0.109</v>
      </c>
      <c r="AF1512" t="s">
        <v>290</v>
      </c>
      <c r="AG1512" s="11">
        <v>5</v>
      </c>
      <c r="AH1512" s="21" t="s">
        <v>290</v>
      </c>
      <c r="AI1512" s="11" t="s">
        <v>303</v>
      </c>
      <c r="AJ1512" t="s">
        <v>290</v>
      </c>
      <c r="AK1512" s="159" t="s">
        <v>290</v>
      </c>
    </row>
    <row r="1513" spans="1:89" x14ac:dyDescent="0.35">
      <c r="A1513" s="156" t="s">
        <v>1508</v>
      </c>
      <c r="B1513" s="11">
        <v>6.0000000000000009</v>
      </c>
      <c r="C1513" s="11">
        <v>10</v>
      </c>
      <c r="D1513" t="s">
        <v>303</v>
      </c>
      <c r="E1513" s="21" t="s">
        <v>290</v>
      </c>
      <c r="F1513" s="11">
        <v>6.6250000000000009</v>
      </c>
      <c r="G1513" s="12">
        <v>6.3570000000000011</v>
      </c>
      <c r="H1513" s="11">
        <v>0.13400000000000001</v>
      </c>
      <c r="I1513" t="s">
        <v>290</v>
      </c>
      <c r="J1513" s="11">
        <v>10</v>
      </c>
      <c r="K1513" s="21" t="s">
        <v>290</v>
      </c>
      <c r="L1513" s="11" t="s">
        <v>303</v>
      </c>
      <c r="M1513" t="s">
        <v>290</v>
      </c>
      <c r="N1513" s="159" t="s">
        <v>290</v>
      </c>
      <c r="P1513" s="18" t="s">
        <v>290</v>
      </c>
      <c r="Q1513" s="18" t="s">
        <v>290</v>
      </c>
      <c r="S1513" t="s">
        <v>290</v>
      </c>
      <c r="T1513" t="s">
        <v>290</v>
      </c>
      <c r="V1513" t="s">
        <v>290</v>
      </c>
      <c r="X1513" s="156" t="s">
        <v>1508</v>
      </c>
      <c r="Y1513" s="11">
        <v>6.0000000000000009</v>
      </c>
      <c r="Z1513" s="11">
        <v>10</v>
      </c>
      <c r="AA1513" t="s">
        <v>303</v>
      </c>
      <c r="AB1513" s="21" t="s">
        <v>290</v>
      </c>
      <c r="AC1513" s="11">
        <v>6.6250000000000009</v>
      </c>
      <c r="AD1513" s="12">
        <v>6.3570000000000011</v>
      </c>
      <c r="AE1513" s="11">
        <v>0.13400000000000001</v>
      </c>
      <c r="AF1513" t="s">
        <v>290</v>
      </c>
      <c r="AG1513" s="11">
        <v>10</v>
      </c>
      <c r="AH1513" s="21" t="s">
        <v>290</v>
      </c>
      <c r="AI1513" s="11" t="s">
        <v>303</v>
      </c>
      <c r="AJ1513" t="s">
        <v>290</v>
      </c>
      <c r="AK1513" s="159" t="s">
        <v>290</v>
      </c>
    </row>
    <row r="1514" spans="1:89" x14ac:dyDescent="0.35">
      <c r="A1514" s="158" t="s">
        <v>1509</v>
      </c>
      <c r="B1514" s="11">
        <v>6.0000000000000009</v>
      </c>
      <c r="C1514" s="11">
        <v>20</v>
      </c>
      <c r="D1514" t="s">
        <v>303</v>
      </c>
      <c r="E1514" s="21" t="s">
        <v>290</v>
      </c>
      <c r="F1514" s="11">
        <v>6.6250000000000009</v>
      </c>
      <c r="G1514" s="12">
        <v>6.2190000000000012</v>
      </c>
      <c r="H1514" s="11">
        <v>0.20300000000000001</v>
      </c>
      <c r="I1514" t="s">
        <v>290</v>
      </c>
      <c r="J1514" s="11">
        <v>20</v>
      </c>
      <c r="K1514" s="21" t="s">
        <v>290</v>
      </c>
      <c r="L1514" s="1" t="s">
        <v>303</v>
      </c>
      <c r="M1514" t="s">
        <v>290</v>
      </c>
      <c r="N1514" s="159" t="s">
        <v>290</v>
      </c>
      <c r="P1514" s="18" t="s">
        <v>290</v>
      </c>
      <c r="Q1514" s="18" t="s">
        <v>290</v>
      </c>
      <c r="S1514" t="s">
        <v>290</v>
      </c>
      <c r="T1514" t="s">
        <v>290</v>
      </c>
      <c r="V1514" t="s">
        <v>290</v>
      </c>
      <c r="X1514" s="158" t="s">
        <v>1509</v>
      </c>
      <c r="Y1514" s="11">
        <v>6.0000000000000009</v>
      </c>
      <c r="Z1514" s="11">
        <v>20</v>
      </c>
      <c r="AA1514" t="s">
        <v>303</v>
      </c>
      <c r="AB1514" s="21" t="s">
        <v>290</v>
      </c>
      <c r="AC1514" s="11">
        <v>6.6250000000000009</v>
      </c>
      <c r="AD1514" s="12">
        <v>6.2190000000000012</v>
      </c>
      <c r="AE1514" s="11">
        <v>0.20300000000000001</v>
      </c>
      <c r="AF1514" t="s">
        <v>290</v>
      </c>
      <c r="AG1514" s="11">
        <v>20</v>
      </c>
      <c r="AH1514" s="21" t="s">
        <v>290</v>
      </c>
      <c r="AI1514" s="1" t="s">
        <v>303</v>
      </c>
      <c r="AJ1514" t="s">
        <v>290</v>
      </c>
      <c r="AK1514" s="159" t="s">
        <v>290</v>
      </c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51"/>
    </row>
    <row r="1515" spans="1:89" x14ac:dyDescent="0.35">
      <c r="A1515" s="158" t="s">
        <v>1510</v>
      </c>
      <c r="B1515" s="11">
        <v>6.0000000000000009</v>
      </c>
      <c r="C1515">
        <v>40</v>
      </c>
      <c r="D1515" t="s">
        <v>303</v>
      </c>
      <c r="E1515" s="21" t="s">
        <v>290</v>
      </c>
      <c r="F1515" s="11">
        <v>6.6250000000000009</v>
      </c>
      <c r="G1515" s="12">
        <v>6.0650000000000013</v>
      </c>
      <c r="H1515" s="11">
        <v>0.28000000000000003</v>
      </c>
      <c r="I1515" t="s">
        <v>290</v>
      </c>
      <c r="J1515">
        <v>40</v>
      </c>
      <c r="K1515" s="21" t="s">
        <v>290</v>
      </c>
      <c r="L1515" s="1" t="s">
        <v>303</v>
      </c>
      <c r="M1515" t="s">
        <v>290</v>
      </c>
      <c r="N1515" s="159" t="s">
        <v>290</v>
      </c>
      <c r="P1515" s="18" t="s">
        <v>290</v>
      </c>
      <c r="Q1515" s="18" t="s">
        <v>290</v>
      </c>
      <c r="S1515" t="s">
        <v>290</v>
      </c>
      <c r="T1515" t="s">
        <v>290</v>
      </c>
      <c r="V1515" t="s">
        <v>290</v>
      </c>
      <c r="X1515" s="158" t="s">
        <v>1510</v>
      </c>
      <c r="Y1515" s="11">
        <v>6.0000000000000009</v>
      </c>
      <c r="Z1515">
        <v>40</v>
      </c>
      <c r="AA1515" t="s">
        <v>303</v>
      </c>
      <c r="AB1515" s="21" t="s">
        <v>290</v>
      </c>
      <c r="AC1515" s="11">
        <v>6.6250000000000009</v>
      </c>
      <c r="AD1515" s="12">
        <v>6.0650000000000013</v>
      </c>
      <c r="AE1515" s="11">
        <v>0.28000000000000003</v>
      </c>
      <c r="AF1515" t="s">
        <v>290</v>
      </c>
      <c r="AG1515">
        <v>40</v>
      </c>
      <c r="AH1515" s="21" t="s">
        <v>290</v>
      </c>
      <c r="AI1515" s="1" t="s">
        <v>303</v>
      </c>
      <c r="AJ1515" t="s">
        <v>290</v>
      </c>
      <c r="AK1515" s="159" t="s">
        <v>290</v>
      </c>
      <c r="CC1515" s="4"/>
      <c r="CD1515" s="51"/>
      <c r="CE1515" s="51"/>
      <c r="CF1515" s="51"/>
      <c r="CG1515" s="51"/>
      <c r="CH1515" s="51"/>
      <c r="CI1515" s="51"/>
      <c r="CJ1515" s="51"/>
      <c r="CK1515" s="51"/>
    </row>
    <row r="1516" spans="1:89" x14ac:dyDescent="0.35">
      <c r="A1516" s="158" t="s">
        <v>6852</v>
      </c>
      <c r="B1516" s="11">
        <v>6.0000000000000009</v>
      </c>
      <c r="C1516" t="s">
        <v>6422</v>
      </c>
      <c r="D1516" t="s">
        <v>303</v>
      </c>
      <c r="E1516" s="21" t="s">
        <v>290</v>
      </c>
      <c r="F1516" s="11">
        <v>6.6250000000000009</v>
      </c>
      <c r="G1516" s="12">
        <v>6.0650000000000013</v>
      </c>
      <c r="H1516" s="11">
        <v>0.28000000000000003</v>
      </c>
      <c r="I1516" t="s">
        <v>6422</v>
      </c>
      <c r="J1516">
        <v>1</v>
      </c>
      <c r="K1516" s="21" t="s">
        <v>290</v>
      </c>
      <c r="L1516" s="1" t="s">
        <v>303</v>
      </c>
      <c r="M1516" t="s">
        <v>290</v>
      </c>
      <c r="N1516" s="159" t="s">
        <v>290</v>
      </c>
      <c r="P1516" s="18" t="s">
        <v>290</v>
      </c>
      <c r="Q1516" s="18" t="s">
        <v>290</v>
      </c>
      <c r="S1516" t="s">
        <v>290</v>
      </c>
      <c r="T1516" t="s">
        <v>290</v>
      </c>
      <c r="V1516" t="s">
        <v>290</v>
      </c>
      <c r="X1516" s="158" t="s">
        <v>6852</v>
      </c>
      <c r="Y1516" s="11">
        <v>6.0000000000000009</v>
      </c>
      <c r="Z1516" t="s">
        <v>6422</v>
      </c>
      <c r="AA1516" t="s">
        <v>303</v>
      </c>
      <c r="AB1516" s="21" t="s">
        <v>290</v>
      </c>
      <c r="AC1516" s="11">
        <v>6.6250000000000009</v>
      </c>
      <c r="AD1516" s="12">
        <v>6.0650000000000013</v>
      </c>
      <c r="AE1516" s="11">
        <v>0.28000000000000003</v>
      </c>
      <c r="AF1516" t="s">
        <v>6422</v>
      </c>
      <c r="AG1516">
        <v>1</v>
      </c>
      <c r="AH1516" s="21" t="s">
        <v>290</v>
      </c>
      <c r="AI1516" s="1" t="s">
        <v>303</v>
      </c>
      <c r="AJ1516" t="s">
        <v>290</v>
      </c>
      <c r="AK1516" s="159" t="s">
        <v>290</v>
      </c>
    </row>
    <row r="1517" spans="1:89" x14ac:dyDescent="0.35">
      <c r="A1517" s="158" t="s">
        <v>1511</v>
      </c>
      <c r="B1517" s="11">
        <v>6.0000000000000009</v>
      </c>
      <c r="C1517">
        <v>80</v>
      </c>
      <c r="D1517" t="s">
        <v>303</v>
      </c>
      <c r="E1517" s="21" t="s">
        <v>290</v>
      </c>
      <c r="F1517" s="11">
        <v>6.6250000000000009</v>
      </c>
      <c r="G1517" s="12">
        <v>5.761000000000001</v>
      </c>
      <c r="H1517" s="11">
        <v>0.432</v>
      </c>
      <c r="I1517" t="s">
        <v>290</v>
      </c>
      <c r="J1517">
        <v>80</v>
      </c>
      <c r="K1517" s="21" t="s">
        <v>290</v>
      </c>
      <c r="L1517" s="1" t="s">
        <v>303</v>
      </c>
      <c r="M1517" t="s">
        <v>290</v>
      </c>
      <c r="N1517" s="159" t="s">
        <v>290</v>
      </c>
      <c r="P1517" s="18" t="s">
        <v>290</v>
      </c>
      <c r="Q1517" s="18" t="s">
        <v>290</v>
      </c>
      <c r="S1517" t="s">
        <v>290</v>
      </c>
      <c r="T1517" t="s">
        <v>290</v>
      </c>
      <c r="V1517" t="s">
        <v>290</v>
      </c>
      <c r="X1517" s="158" t="s">
        <v>1511</v>
      </c>
      <c r="Y1517" s="11">
        <v>6.0000000000000009</v>
      </c>
      <c r="Z1517">
        <v>80</v>
      </c>
      <c r="AA1517" t="s">
        <v>303</v>
      </c>
      <c r="AB1517" s="21" t="s">
        <v>290</v>
      </c>
      <c r="AC1517" s="11">
        <v>6.6250000000000009</v>
      </c>
      <c r="AD1517" s="12">
        <v>5.761000000000001</v>
      </c>
      <c r="AE1517" s="11">
        <v>0.432</v>
      </c>
      <c r="AF1517" t="s">
        <v>290</v>
      </c>
      <c r="AG1517">
        <v>80</v>
      </c>
      <c r="AH1517" s="21" t="s">
        <v>290</v>
      </c>
      <c r="AI1517" s="1" t="s">
        <v>303</v>
      </c>
      <c r="AJ1517" t="s">
        <v>290</v>
      </c>
      <c r="AK1517" s="159" t="s">
        <v>290</v>
      </c>
    </row>
    <row r="1518" spans="1:89" x14ac:dyDescent="0.35">
      <c r="A1518" s="158" t="s">
        <v>1512</v>
      </c>
      <c r="B1518" s="11">
        <v>6.0000000000000009</v>
      </c>
      <c r="C1518">
        <v>120</v>
      </c>
      <c r="D1518" t="s">
        <v>303</v>
      </c>
      <c r="E1518" s="21" t="s">
        <v>290</v>
      </c>
      <c r="F1518" s="11">
        <v>6.6250000000000009</v>
      </c>
      <c r="G1518" s="12">
        <v>5.5010000000000012</v>
      </c>
      <c r="H1518" s="11">
        <v>0.56200000000000006</v>
      </c>
      <c r="I1518" t="s">
        <v>290</v>
      </c>
      <c r="J1518">
        <v>120</v>
      </c>
      <c r="K1518" s="21" t="s">
        <v>290</v>
      </c>
      <c r="L1518" s="1" t="s">
        <v>303</v>
      </c>
      <c r="M1518" t="s">
        <v>290</v>
      </c>
      <c r="N1518" s="159" t="s">
        <v>290</v>
      </c>
      <c r="P1518" s="18" t="s">
        <v>290</v>
      </c>
      <c r="Q1518" s="18" t="s">
        <v>290</v>
      </c>
      <c r="S1518" t="s">
        <v>290</v>
      </c>
      <c r="T1518" t="s">
        <v>290</v>
      </c>
      <c r="V1518" t="s">
        <v>290</v>
      </c>
      <c r="X1518" s="158" t="s">
        <v>1512</v>
      </c>
      <c r="Y1518" s="11">
        <v>6.0000000000000009</v>
      </c>
      <c r="Z1518">
        <v>120</v>
      </c>
      <c r="AA1518" t="s">
        <v>303</v>
      </c>
      <c r="AB1518" s="21" t="s">
        <v>290</v>
      </c>
      <c r="AC1518" s="11">
        <v>6.6250000000000009</v>
      </c>
      <c r="AD1518" s="12">
        <v>5.5010000000000012</v>
      </c>
      <c r="AE1518" s="11">
        <v>0.56200000000000006</v>
      </c>
      <c r="AF1518" t="s">
        <v>290</v>
      </c>
      <c r="AG1518">
        <v>120</v>
      </c>
      <c r="AH1518" s="21" t="s">
        <v>290</v>
      </c>
      <c r="AI1518" s="1" t="s">
        <v>303</v>
      </c>
      <c r="AJ1518" t="s">
        <v>290</v>
      </c>
      <c r="AK1518" s="159" t="s">
        <v>290</v>
      </c>
    </row>
    <row r="1519" spans="1:89" x14ac:dyDescent="0.35">
      <c r="A1519" s="158" t="s">
        <v>1513</v>
      </c>
      <c r="B1519" s="11">
        <v>6.0000000000000009</v>
      </c>
      <c r="C1519" s="11">
        <v>160</v>
      </c>
      <c r="D1519" t="s">
        <v>303</v>
      </c>
      <c r="E1519" s="21" t="s">
        <v>290</v>
      </c>
      <c r="F1519" s="11">
        <v>6.6250000000000009</v>
      </c>
      <c r="G1519" s="12">
        <v>5.1890000000000009</v>
      </c>
      <c r="H1519" s="11">
        <v>0.71799999999999997</v>
      </c>
      <c r="I1519" t="s">
        <v>290</v>
      </c>
      <c r="J1519" s="11">
        <v>160</v>
      </c>
      <c r="K1519" s="21" t="s">
        <v>290</v>
      </c>
      <c r="L1519" s="1" t="s">
        <v>303</v>
      </c>
      <c r="M1519" t="s">
        <v>290</v>
      </c>
      <c r="N1519" s="159" t="s">
        <v>290</v>
      </c>
      <c r="P1519" s="18" t="s">
        <v>290</v>
      </c>
      <c r="Q1519" s="18" t="s">
        <v>290</v>
      </c>
      <c r="S1519" t="s">
        <v>290</v>
      </c>
      <c r="T1519" t="s">
        <v>290</v>
      </c>
      <c r="V1519" t="s">
        <v>290</v>
      </c>
      <c r="X1519" s="158" t="s">
        <v>1513</v>
      </c>
      <c r="Y1519" s="11">
        <v>6.0000000000000009</v>
      </c>
      <c r="Z1519" s="11">
        <v>160</v>
      </c>
      <c r="AA1519" t="s">
        <v>303</v>
      </c>
      <c r="AB1519" s="21" t="s">
        <v>290</v>
      </c>
      <c r="AC1519" s="11">
        <v>6.6250000000000009</v>
      </c>
      <c r="AD1519" s="12">
        <v>5.1890000000000009</v>
      </c>
      <c r="AE1519" s="11">
        <v>0.71799999999999997</v>
      </c>
      <c r="AF1519" t="s">
        <v>290</v>
      </c>
      <c r="AG1519" s="11">
        <v>160</v>
      </c>
      <c r="AH1519" s="21" t="s">
        <v>290</v>
      </c>
      <c r="AI1519" s="1" t="s">
        <v>303</v>
      </c>
      <c r="AJ1519" t="s">
        <v>290</v>
      </c>
      <c r="AK1519" s="159" t="s">
        <v>290</v>
      </c>
    </row>
    <row r="1520" spans="1:89" x14ac:dyDescent="0.35">
      <c r="A1520" s="158" t="s">
        <v>1514</v>
      </c>
      <c r="B1520" s="11">
        <v>6.0000000000000009</v>
      </c>
      <c r="C1520" s="11" t="s">
        <v>272</v>
      </c>
      <c r="D1520" t="s">
        <v>303</v>
      </c>
      <c r="E1520" s="21" t="s">
        <v>290</v>
      </c>
      <c r="F1520" s="11">
        <v>6.6250000000000009</v>
      </c>
      <c r="G1520" s="12">
        <v>5.761000000000001</v>
      </c>
      <c r="H1520" s="11">
        <v>0.432</v>
      </c>
      <c r="I1520" t="s">
        <v>272</v>
      </c>
      <c r="J1520" s="11">
        <v>2</v>
      </c>
      <c r="K1520" s="21" t="s">
        <v>290</v>
      </c>
      <c r="L1520" s="1" t="s">
        <v>303</v>
      </c>
      <c r="M1520" t="s">
        <v>290</v>
      </c>
      <c r="N1520" s="159" t="s">
        <v>290</v>
      </c>
      <c r="P1520" s="18" t="s">
        <v>290</v>
      </c>
      <c r="Q1520" s="18" t="s">
        <v>290</v>
      </c>
      <c r="S1520" t="s">
        <v>290</v>
      </c>
      <c r="T1520" t="s">
        <v>290</v>
      </c>
      <c r="V1520" t="s">
        <v>290</v>
      </c>
      <c r="X1520" s="158" t="s">
        <v>1514</v>
      </c>
      <c r="Y1520" s="11">
        <v>6.0000000000000009</v>
      </c>
      <c r="Z1520" s="11" t="s">
        <v>272</v>
      </c>
      <c r="AA1520" t="s">
        <v>303</v>
      </c>
      <c r="AB1520" s="21" t="s">
        <v>290</v>
      </c>
      <c r="AC1520" s="11">
        <v>6.6250000000000009</v>
      </c>
      <c r="AD1520" s="12">
        <v>5.761000000000001</v>
      </c>
      <c r="AE1520" s="11">
        <v>0.432</v>
      </c>
      <c r="AF1520" t="s">
        <v>272</v>
      </c>
      <c r="AG1520" s="11">
        <v>2</v>
      </c>
      <c r="AH1520" s="21" t="s">
        <v>290</v>
      </c>
      <c r="AI1520" s="1" t="s">
        <v>303</v>
      </c>
      <c r="AJ1520" t="s">
        <v>290</v>
      </c>
      <c r="AK1520" s="159" t="s">
        <v>290</v>
      </c>
    </row>
    <row r="1521" spans="1:89" x14ac:dyDescent="0.25">
      <c r="A1521" s="160" t="s">
        <v>1515</v>
      </c>
      <c r="B1521" s="2">
        <v>6.0000000000000009</v>
      </c>
      <c r="C1521" s="4" t="s">
        <v>273</v>
      </c>
      <c r="D1521" s="4" t="s">
        <v>303</v>
      </c>
      <c r="E1521" s="23" t="s">
        <v>290</v>
      </c>
      <c r="F1521" s="2">
        <v>6.6250000000000009</v>
      </c>
      <c r="G1521" s="3">
        <v>4.8970000000000011</v>
      </c>
      <c r="H1521" s="2">
        <v>0.86399999999999999</v>
      </c>
      <c r="I1521" s="2" t="s">
        <v>273</v>
      </c>
      <c r="J1521" s="4">
        <v>4</v>
      </c>
      <c r="K1521" s="23" t="s">
        <v>290</v>
      </c>
      <c r="L1521" s="6" t="s">
        <v>303</v>
      </c>
      <c r="M1521" s="4" t="s">
        <v>290</v>
      </c>
      <c r="N1521" s="161" t="s">
        <v>290</v>
      </c>
      <c r="P1521" s="18" t="s">
        <v>290</v>
      </c>
      <c r="Q1521" s="18" t="s">
        <v>290</v>
      </c>
      <c r="S1521" t="s">
        <v>290</v>
      </c>
      <c r="T1521" t="s">
        <v>290</v>
      </c>
      <c r="V1521" t="s">
        <v>290</v>
      </c>
      <c r="X1521" s="160" t="s">
        <v>1515</v>
      </c>
      <c r="Y1521" s="2">
        <v>6.0000000000000009</v>
      </c>
      <c r="Z1521" s="4" t="s">
        <v>273</v>
      </c>
      <c r="AA1521" s="4" t="s">
        <v>303</v>
      </c>
      <c r="AB1521" s="23" t="s">
        <v>290</v>
      </c>
      <c r="AC1521" s="2">
        <v>6.6250000000000009</v>
      </c>
      <c r="AD1521" s="3">
        <v>4.8970000000000011</v>
      </c>
      <c r="AE1521" s="2">
        <v>0.86399999999999999</v>
      </c>
      <c r="AF1521" s="2" t="s">
        <v>273</v>
      </c>
      <c r="AG1521" s="4">
        <v>4</v>
      </c>
      <c r="AH1521" s="23" t="s">
        <v>290</v>
      </c>
      <c r="AI1521" s="6" t="s">
        <v>303</v>
      </c>
      <c r="AJ1521" s="4" t="s">
        <v>290</v>
      </c>
      <c r="AK1521" s="161" t="s">
        <v>290</v>
      </c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51"/>
    </row>
    <row r="1522" spans="1:89" x14ac:dyDescent="0.25">
      <c r="A1522" s="158" t="s">
        <v>6853</v>
      </c>
      <c r="B1522" s="11">
        <v>7</v>
      </c>
      <c r="C1522" t="s">
        <v>6422</v>
      </c>
      <c r="D1522" t="s">
        <v>303</v>
      </c>
      <c r="E1522" s="24" t="s">
        <v>290</v>
      </c>
      <c r="F1522" s="11">
        <v>7.625</v>
      </c>
      <c r="G1522" s="12">
        <v>7.0229999999999997</v>
      </c>
      <c r="H1522" s="11">
        <v>0.30099999999999999</v>
      </c>
      <c r="I1522" s="11" t="s">
        <v>6422</v>
      </c>
      <c r="J1522" s="11">
        <v>1</v>
      </c>
      <c r="K1522" s="24"/>
      <c r="L1522" s="1" t="s">
        <v>303</v>
      </c>
      <c r="N1522" s="159"/>
      <c r="P1522" s="18" t="s">
        <v>290</v>
      </c>
      <c r="Q1522" s="18" t="s">
        <v>290</v>
      </c>
      <c r="S1522" t="s">
        <v>290</v>
      </c>
      <c r="T1522" t="s">
        <v>290</v>
      </c>
      <c r="V1522" t="s">
        <v>290</v>
      </c>
      <c r="X1522" s="158" t="s">
        <v>6853</v>
      </c>
      <c r="Y1522" s="11">
        <v>7</v>
      </c>
      <c r="Z1522" t="s">
        <v>6422</v>
      </c>
      <c r="AA1522" t="s">
        <v>303</v>
      </c>
      <c r="AB1522" s="24" t="s">
        <v>290</v>
      </c>
      <c r="AC1522" s="11">
        <v>7.625</v>
      </c>
      <c r="AD1522" s="12">
        <v>7.0229999999999997</v>
      </c>
      <c r="AE1522" s="11">
        <v>0.30099999999999999</v>
      </c>
      <c r="AF1522" s="11" t="s">
        <v>6422</v>
      </c>
      <c r="AG1522" s="11">
        <v>1</v>
      </c>
      <c r="AH1522" s="24"/>
      <c r="AI1522" s="1" t="s">
        <v>303</v>
      </c>
      <c r="AK1522" s="159"/>
      <c r="CC1522" s="4"/>
      <c r="CD1522" s="51"/>
      <c r="CE1522" s="51"/>
      <c r="CF1522" s="51"/>
      <c r="CG1522" s="51"/>
      <c r="CH1522" s="51"/>
      <c r="CI1522" s="51"/>
      <c r="CJ1522" s="51"/>
      <c r="CK1522" s="51"/>
    </row>
    <row r="1523" spans="1:89" x14ac:dyDescent="0.35">
      <c r="A1523" s="158" t="s">
        <v>1516</v>
      </c>
      <c r="B1523" s="11">
        <v>7</v>
      </c>
      <c r="C1523" s="11" t="s">
        <v>272</v>
      </c>
      <c r="D1523" t="s">
        <v>303</v>
      </c>
      <c r="E1523" s="21" t="s">
        <v>290</v>
      </c>
      <c r="F1523" s="11">
        <v>7.625</v>
      </c>
      <c r="G1523" s="12">
        <v>6.625</v>
      </c>
      <c r="H1523" s="11">
        <v>0.5</v>
      </c>
      <c r="I1523" t="s">
        <v>272</v>
      </c>
      <c r="J1523" s="11">
        <v>2</v>
      </c>
      <c r="K1523" s="21" t="s">
        <v>290</v>
      </c>
      <c r="L1523" s="1" t="s">
        <v>303</v>
      </c>
      <c r="M1523" t="s">
        <v>290</v>
      </c>
      <c r="N1523" s="159" t="s">
        <v>290</v>
      </c>
      <c r="P1523" s="18" t="s">
        <v>290</v>
      </c>
      <c r="Q1523" s="18" t="s">
        <v>290</v>
      </c>
      <c r="S1523" t="s">
        <v>290</v>
      </c>
      <c r="T1523" t="s">
        <v>290</v>
      </c>
      <c r="V1523" t="s">
        <v>290</v>
      </c>
      <c r="X1523" s="158" t="s">
        <v>1516</v>
      </c>
      <c r="Y1523" s="11">
        <v>7</v>
      </c>
      <c r="Z1523" s="11" t="s">
        <v>272</v>
      </c>
      <c r="AA1523" t="s">
        <v>303</v>
      </c>
      <c r="AB1523" s="21" t="s">
        <v>290</v>
      </c>
      <c r="AC1523" s="11">
        <v>7.625</v>
      </c>
      <c r="AD1523" s="12">
        <v>6.625</v>
      </c>
      <c r="AE1523" s="11">
        <v>0.5</v>
      </c>
      <c r="AF1523" t="s">
        <v>272</v>
      </c>
      <c r="AG1523" s="11">
        <v>2</v>
      </c>
      <c r="AH1523" s="21" t="s">
        <v>290</v>
      </c>
      <c r="AI1523" s="1" t="s">
        <v>303</v>
      </c>
      <c r="AJ1523" t="s">
        <v>290</v>
      </c>
      <c r="AK1523" s="159" t="s">
        <v>290</v>
      </c>
    </row>
    <row r="1524" spans="1:89" x14ac:dyDescent="0.25">
      <c r="A1524" s="160" t="s">
        <v>1517</v>
      </c>
      <c r="B1524" s="2">
        <v>7</v>
      </c>
      <c r="C1524" s="4" t="s">
        <v>273</v>
      </c>
      <c r="D1524" s="4" t="s">
        <v>303</v>
      </c>
      <c r="E1524" s="23" t="s">
        <v>290</v>
      </c>
      <c r="F1524" s="2">
        <v>7.625</v>
      </c>
      <c r="G1524" s="3">
        <v>5.875</v>
      </c>
      <c r="H1524" s="2">
        <v>0.875</v>
      </c>
      <c r="I1524" s="2" t="s">
        <v>273</v>
      </c>
      <c r="J1524" s="4">
        <v>4</v>
      </c>
      <c r="K1524" s="23" t="s">
        <v>290</v>
      </c>
      <c r="L1524" s="6" t="s">
        <v>303</v>
      </c>
      <c r="M1524" s="4" t="s">
        <v>290</v>
      </c>
      <c r="N1524" s="161" t="s">
        <v>290</v>
      </c>
      <c r="P1524" s="18" t="s">
        <v>290</v>
      </c>
      <c r="Q1524" s="18" t="s">
        <v>290</v>
      </c>
      <c r="S1524" t="s">
        <v>290</v>
      </c>
      <c r="T1524" t="s">
        <v>290</v>
      </c>
      <c r="V1524" t="s">
        <v>290</v>
      </c>
      <c r="X1524" s="160" t="s">
        <v>1517</v>
      </c>
      <c r="Y1524" s="2">
        <v>7</v>
      </c>
      <c r="Z1524" s="4" t="s">
        <v>273</v>
      </c>
      <c r="AA1524" s="4" t="s">
        <v>303</v>
      </c>
      <c r="AB1524" s="23" t="s">
        <v>290</v>
      </c>
      <c r="AC1524" s="2">
        <v>7.625</v>
      </c>
      <c r="AD1524" s="3">
        <v>5.875</v>
      </c>
      <c r="AE1524" s="2">
        <v>0.875</v>
      </c>
      <c r="AF1524" s="2" t="s">
        <v>273</v>
      </c>
      <c r="AG1524" s="4">
        <v>4</v>
      </c>
      <c r="AH1524" s="23" t="s">
        <v>290</v>
      </c>
      <c r="AI1524" s="6" t="s">
        <v>303</v>
      </c>
      <c r="AJ1524" s="4" t="s">
        <v>290</v>
      </c>
      <c r="AK1524" s="161" t="s">
        <v>290</v>
      </c>
    </row>
    <row r="1525" spans="1:89" x14ac:dyDescent="0.35">
      <c r="A1525" s="156" t="s">
        <v>1518</v>
      </c>
      <c r="B1525" s="11">
        <v>8</v>
      </c>
      <c r="C1525" s="11">
        <v>5</v>
      </c>
      <c r="D1525" t="s">
        <v>303</v>
      </c>
      <c r="E1525" s="21" t="s">
        <v>290</v>
      </c>
      <c r="F1525" s="11">
        <v>8.625</v>
      </c>
      <c r="G1525" s="12">
        <v>8.407</v>
      </c>
      <c r="H1525" s="11">
        <v>0.109</v>
      </c>
      <c r="I1525" t="s">
        <v>290</v>
      </c>
      <c r="J1525" s="11">
        <v>5</v>
      </c>
      <c r="K1525" s="21" t="s">
        <v>290</v>
      </c>
      <c r="L1525" s="11" t="s">
        <v>303</v>
      </c>
      <c r="M1525" t="s">
        <v>290</v>
      </c>
      <c r="N1525" s="159" t="s">
        <v>290</v>
      </c>
      <c r="P1525" s="18" t="s">
        <v>290</v>
      </c>
      <c r="Q1525" s="18" t="s">
        <v>290</v>
      </c>
      <c r="S1525" t="s">
        <v>290</v>
      </c>
      <c r="T1525" t="s">
        <v>290</v>
      </c>
      <c r="V1525" t="s">
        <v>290</v>
      </c>
      <c r="X1525" s="156" t="s">
        <v>1518</v>
      </c>
      <c r="Y1525" s="11">
        <v>8</v>
      </c>
      <c r="Z1525" s="11">
        <v>5</v>
      </c>
      <c r="AA1525" t="s">
        <v>303</v>
      </c>
      <c r="AB1525" s="21" t="s">
        <v>290</v>
      </c>
      <c r="AC1525" s="11">
        <v>8.625</v>
      </c>
      <c r="AD1525" s="12">
        <v>8.407</v>
      </c>
      <c r="AE1525" s="11">
        <v>0.109</v>
      </c>
      <c r="AF1525" t="s">
        <v>290</v>
      </c>
      <c r="AG1525" s="11">
        <v>5</v>
      </c>
      <c r="AH1525" s="21" t="s">
        <v>290</v>
      </c>
      <c r="AI1525" s="11" t="s">
        <v>303</v>
      </c>
      <c r="AJ1525" t="s">
        <v>290</v>
      </c>
      <c r="AK1525" s="159" t="s">
        <v>290</v>
      </c>
    </row>
    <row r="1526" spans="1:89" x14ac:dyDescent="0.35">
      <c r="A1526" s="156" t="s">
        <v>1519</v>
      </c>
      <c r="B1526" s="11">
        <v>8</v>
      </c>
      <c r="C1526" s="11">
        <v>10</v>
      </c>
      <c r="D1526" t="s">
        <v>303</v>
      </c>
      <c r="E1526" s="21" t="s">
        <v>290</v>
      </c>
      <c r="F1526" s="11">
        <v>8.625</v>
      </c>
      <c r="G1526" s="12">
        <v>8.3290000000000006</v>
      </c>
      <c r="H1526" s="11">
        <v>0.14799999999999999</v>
      </c>
      <c r="I1526" t="s">
        <v>290</v>
      </c>
      <c r="J1526" s="11">
        <v>10</v>
      </c>
      <c r="K1526" s="21" t="s">
        <v>290</v>
      </c>
      <c r="L1526" s="11" t="s">
        <v>303</v>
      </c>
      <c r="M1526" t="s">
        <v>290</v>
      </c>
      <c r="N1526" s="159" t="s">
        <v>290</v>
      </c>
      <c r="P1526" s="18" t="s">
        <v>290</v>
      </c>
      <c r="Q1526" s="18" t="s">
        <v>290</v>
      </c>
      <c r="S1526" t="s">
        <v>290</v>
      </c>
      <c r="T1526" t="s">
        <v>290</v>
      </c>
      <c r="V1526" t="s">
        <v>290</v>
      </c>
      <c r="X1526" s="156" t="s">
        <v>1519</v>
      </c>
      <c r="Y1526" s="11">
        <v>8</v>
      </c>
      <c r="Z1526" s="11">
        <v>10</v>
      </c>
      <c r="AA1526" t="s">
        <v>303</v>
      </c>
      <c r="AB1526" s="21" t="s">
        <v>290</v>
      </c>
      <c r="AC1526" s="11">
        <v>8.625</v>
      </c>
      <c r="AD1526" s="12">
        <v>8.3290000000000006</v>
      </c>
      <c r="AE1526" s="11">
        <v>0.14799999999999999</v>
      </c>
      <c r="AF1526" t="s">
        <v>290</v>
      </c>
      <c r="AG1526" s="11">
        <v>10</v>
      </c>
      <c r="AH1526" s="21" t="s">
        <v>290</v>
      </c>
      <c r="AI1526" s="11" t="s">
        <v>303</v>
      </c>
      <c r="AJ1526" t="s">
        <v>290</v>
      </c>
      <c r="AK1526" s="159" t="s">
        <v>290</v>
      </c>
    </row>
    <row r="1527" spans="1:89" x14ac:dyDescent="0.35">
      <c r="A1527" s="158" t="s">
        <v>1520</v>
      </c>
      <c r="B1527" s="11">
        <v>8</v>
      </c>
      <c r="C1527" s="11">
        <v>20</v>
      </c>
      <c r="D1527" t="s">
        <v>303</v>
      </c>
      <c r="E1527" s="21" t="s">
        <v>290</v>
      </c>
      <c r="F1527" s="11">
        <v>8.625</v>
      </c>
      <c r="G1527" s="12">
        <v>8.125</v>
      </c>
      <c r="H1527" s="11">
        <v>0.25</v>
      </c>
      <c r="I1527" t="s">
        <v>290</v>
      </c>
      <c r="J1527" s="11">
        <v>20</v>
      </c>
      <c r="K1527" s="21" t="s">
        <v>290</v>
      </c>
      <c r="L1527" s="1" t="s">
        <v>303</v>
      </c>
      <c r="M1527" t="s">
        <v>290</v>
      </c>
      <c r="N1527" s="159" t="s">
        <v>290</v>
      </c>
      <c r="P1527" s="18" t="s">
        <v>290</v>
      </c>
      <c r="Q1527" s="18" t="s">
        <v>290</v>
      </c>
      <c r="S1527" t="s">
        <v>290</v>
      </c>
      <c r="T1527" t="s">
        <v>290</v>
      </c>
      <c r="V1527" t="s">
        <v>290</v>
      </c>
      <c r="X1527" s="158" t="s">
        <v>1520</v>
      </c>
      <c r="Y1527" s="11">
        <v>8</v>
      </c>
      <c r="Z1527" s="11">
        <v>20</v>
      </c>
      <c r="AA1527" t="s">
        <v>303</v>
      </c>
      <c r="AB1527" s="21" t="s">
        <v>290</v>
      </c>
      <c r="AC1527" s="11">
        <v>8.625</v>
      </c>
      <c r="AD1527" s="12">
        <v>8.125</v>
      </c>
      <c r="AE1527" s="11">
        <v>0.25</v>
      </c>
      <c r="AF1527" t="s">
        <v>290</v>
      </c>
      <c r="AG1527" s="11">
        <v>20</v>
      </c>
      <c r="AH1527" s="21" t="s">
        <v>290</v>
      </c>
      <c r="AI1527" s="1" t="s">
        <v>303</v>
      </c>
      <c r="AJ1527" t="s">
        <v>290</v>
      </c>
      <c r="AK1527" s="159" t="s">
        <v>290</v>
      </c>
    </row>
    <row r="1528" spans="1:89" x14ac:dyDescent="0.35">
      <c r="A1528" s="158" t="s">
        <v>1521</v>
      </c>
      <c r="B1528" s="11">
        <v>8</v>
      </c>
      <c r="C1528">
        <v>30</v>
      </c>
      <c r="D1528" t="s">
        <v>303</v>
      </c>
      <c r="E1528" s="21" t="s">
        <v>290</v>
      </c>
      <c r="F1528" s="11">
        <v>8.625</v>
      </c>
      <c r="G1528" s="12">
        <v>8.0709999999999997</v>
      </c>
      <c r="H1528" s="11">
        <v>0.27700000000000002</v>
      </c>
      <c r="I1528" t="s">
        <v>290</v>
      </c>
      <c r="J1528">
        <v>30</v>
      </c>
      <c r="K1528" s="21" t="s">
        <v>290</v>
      </c>
      <c r="L1528" s="1" t="s">
        <v>303</v>
      </c>
      <c r="M1528" t="s">
        <v>290</v>
      </c>
      <c r="N1528" s="159" t="s">
        <v>290</v>
      </c>
      <c r="P1528" s="18" t="s">
        <v>290</v>
      </c>
      <c r="Q1528" s="18" t="s">
        <v>290</v>
      </c>
      <c r="S1528" t="s">
        <v>290</v>
      </c>
      <c r="T1528" t="s">
        <v>290</v>
      </c>
      <c r="V1528" t="s">
        <v>290</v>
      </c>
      <c r="X1528" s="158" t="s">
        <v>1521</v>
      </c>
      <c r="Y1528" s="11">
        <v>8</v>
      </c>
      <c r="Z1528">
        <v>30</v>
      </c>
      <c r="AA1528" t="s">
        <v>303</v>
      </c>
      <c r="AB1528" s="21" t="s">
        <v>290</v>
      </c>
      <c r="AC1528" s="11">
        <v>8.625</v>
      </c>
      <c r="AD1528" s="12">
        <v>8.0709999999999997</v>
      </c>
      <c r="AE1528" s="11">
        <v>0.27700000000000002</v>
      </c>
      <c r="AF1528" t="s">
        <v>290</v>
      </c>
      <c r="AG1528">
        <v>30</v>
      </c>
      <c r="AH1528" s="21" t="s">
        <v>290</v>
      </c>
      <c r="AI1528" s="1" t="s">
        <v>303</v>
      </c>
      <c r="AJ1528" t="s">
        <v>290</v>
      </c>
      <c r="AK1528" s="159" t="s">
        <v>290</v>
      </c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51"/>
    </row>
    <row r="1529" spans="1:89" x14ac:dyDescent="0.35">
      <c r="A1529" s="158" t="s">
        <v>1522</v>
      </c>
      <c r="B1529" s="11">
        <v>8</v>
      </c>
      <c r="C1529">
        <v>40</v>
      </c>
      <c r="D1529" t="s">
        <v>303</v>
      </c>
      <c r="E1529" s="21" t="s">
        <v>290</v>
      </c>
      <c r="F1529" s="11">
        <v>8.625</v>
      </c>
      <c r="G1529" s="12">
        <v>7.9809999999999999</v>
      </c>
      <c r="H1529" s="11">
        <v>0.32200000000000001</v>
      </c>
      <c r="I1529" t="s">
        <v>290</v>
      </c>
      <c r="J1529">
        <v>40</v>
      </c>
      <c r="K1529" s="21" t="s">
        <v>290</v>
      </c>
      <c r="L1529" s="1" t="s">
        <v>303</v>
      </c>
      <c r="M1529" t="s">
        <v>290</v>
      </c>
      <c r="N1529" s="159" t="s">
        <v>290</v>
      </c>
      <c r="P1529" s="18" t="s">
        <v>290</v>
      </c>
      <c r="Q1529" s="18" t="s">
        <v>290</v>
      </c>
      <c r="S1529" t="s">
        <v>290</v>
      </c>
      <c r="T1529" t="s">
        <v>290</v>
      </c>
      <c r="V1529" t="s">
        <v>290</v>
      </c>
      <c r="X1529" s="158" t="s">
        <v>1522</v>
      </c>
      <c r="Y1529" s="11">
        <v>8</v>
      </c>
      <c r="Z1529">
        <v>40</v>
      </c>
      <c r="AA1529" t="s">
        <v>303</v>
      </c>
      <c r="AB1529" s="21" t="s">
        <v>290</v>
      </c>
      <c r="AC1529" s="11">
        <v>8.625</v>
      </c>
      <c r="AD1529" s="12">
        <v>7.9809999999999999</v>
      </c>
      <c r="AE1529" s="11">
        <v>0.32200000000000001</v>
      </c>
      <c r="AF1529" t="s">
        <v>290</v>
      </c>
      <c r="AG1529">
        <v>40</v>
      </c>
      <c r="AH1529" s="21" t="s">
        <v>290</v>
      </c>
      <c r="AI1529" s="1" t="s">
        <v>303</v>
      </c>
      <c r="AJ1529" t="s">
        <v>290</v>
      </c>
      <c r="AK1529" s="159" t="s">
        <v>290</v>
      </c>
      <c r="CC1529" s="4"/>
      <c r="CD1529" s="51"/>
      <c r="CE1529" s="51"/>
      <c r="CF1529" s="51"/>
      <c r="CG1529" s="51"/>
      <c r="CH1529" s="51"/>
      <c r="CI1529" s="51"/>
      <c r="CJ1529" s="51"/>
      <c r="CK1529" s="51"/>
    </row>
    <row r="1530" spans="1:89" x14ac:dyDescent="0.35">
      <c r="A1530" s="158" t="s">
        <v>6854</v>
      </c>
      <c r="B1530" s="11">
        <v>8</v>
      </c>
      <c r="C1530" t="s">
        <v>6422</v>
      </c>
      <c r="D1530" t="s">
        <v>303</v>
      </c>
      <c r="E1530" s="21" t="s">
        <v>290</v>
      </c>
      <c r="F1530" s="11">
        <v>8.625</v>
      </c>
      <c r="G1530" s="12">
        <v>7.9809999999999999</v>
      </c>
      <c r="H1530" s="11">
        <v>0.32200000000000001</v>
      </c>
      <c r="I1530" t="s">
        <v>6422</v>
      </c>
      <c r="J1530">
        <v>1</v>
      </c>
      <c r="K1530" s="21" t="s">
        <v>290</v>
      </c>
      <c r="L1530" s="1" t="s">
        <v>303</v>
      </c>
      <c r="M1530" t="s">
        <v>290</v>
      </c>
      <c r="N1530" s="159" t="s">
        <v>290</v>
      </c>
      <c r="P1530" s="18" t="s">
        <v>290</v>
      </c>
      <c r="Q1530" s="18" t="s">
        <v>290</v>
      </c>
      <c r="S1530" t="s">
        <v>290</v>
      </c>
      <c r="T1530" t="s">
        <v>290</v>
      </c>
      <c r="V1530" t="s">
        <v>290</v>
      </c>
      <c r="X1530" s="158" t="s">
        <v>6854</v>
      </c>
      <c r="Y1530" s="11">
        <v>8</v>
      </c>
      <c r="Z1530" t="s">
        <v>6422</v>
      </c>
      <c r="AA1530" t="s">
        <v>303</v>
      </c>
      <c r="AB1530" s="21" t="s">
        <v>290</v>
      </c>
      <c r="AC1530" s="11">
        <v>8.625</v>
      </c>
      <c r="AD1530" s="12">
        <v>7.9809999999999999</v>
      </c>
      <c r="AE1530" s="11">
        <v>0.32200000000000001</v>
      </c>
      <c r="AF1530" t="s">
        <v>6422</v>
      </c>
      <c r="AG1530">
        <v>1</v>
      </c>
      <c r="AH1530" s="21" t="s">
        <v>290</v>
      </c>
      <c r="AI1530" s="1" t="s">
        <v>303</v>
      </c>
      <c r="AJ1530" t="s">
        <v>290</v>
      </c>
      <c r="AK1530" s="159" t="s">
        <v>290</v>
      </c>
    </row>
    <row r="1531" spans="1:89" x14ac:dyDescent="0.35">
      <c r="A1531" s="158" t="s">
        <v>1523</v>
      </c>
      <c r="B1531" s="11">
        <v>8</v>
      </c>
      <c r="C1531">
        <v>60</v>
      </c>
      <c r="D1531" t="s">
        <v>303</v>
      </c>
      <c r="E1531" s="21" t="s">
        <v>290</v>
      </c>
      <c r="F1531" s="11">
        <v>8.625</v>
      </c>
      <c r="G1531" s="12">
        <v>7.8129999999999997</v>
      </c>
      <c r="H1531" s="11">
        <v>0.40600000000000003</v>
      </c>
      <c r="I1531" t="s">
        <v>290</v>
      </c>
      <c r="J1531">
        <v>60</v>
      </c>
      <c r="K1531" s="21" t="s">
        <v>290</v>
      </c>
      <c r="L1531" s="1" t="s">
        <v>303</v>
      </c>
      <c r="M1531" t="s">
        <v>290</v>
      </c>
      <c r="N1531" s="159" t="s">
        <v>290</v>
      </c>
      <c r="P1531" s="18" t="s">
        <v>290</v>
      </c>
      <c r="Q1531" s="18" t="s">
        <v>290</v>
      </c>
      <c r="S1531" t="s">
        <v>290</v>
      </c>
      <c r="T1531" t="s">
        <v>290</v>
      </c>
      <c r="V1531" t="s">
        <v>290</v>
      </c>
      <c r="X1531" s="158" t="s">
        <v>1523</v>
      </c>
      <c r="Y1531" s="11">
        <v>8</v>
      </c>
      <c r="Z1531">
        <v>60</v>
      </c>
      <c r="AA1531" t="s">
        <v>303</v>
      </c>
      <c r="AB1531" s="21" t="s">
        <v>290</v>
      </c>
      <c r="AC1531" s="11">
        <v>8.625</v>
      </c>
      <c r="AD1531" s="12">
        <v>7.8129999999999997</v>
      </c>
      <c r="AE1531" s="11">
        <v>0.40600000000000003</v>
      </c>
      <c r="AF1531" t="s">
        <v>290</v>
      </c>
      <c r="AG1531">
        <v>60</v>
      </c>
      <c r="AH1531" s="21" t="s">
        <v>290</v>
      </c>
      <c r="AI1531" s="1" t="s">
        <v>303</v>
      </c>
      <c r="AJ1531" t="s">
        <v>290</v>
      </c>
      <c r="AK1531" s="159" t="s">
        <v>290</v>
      </c>
    </row>
    <row r="1532" spans="1:89" x14ac:dyDescent="0.35">
      <c r="A1532" s="158" t="s">
        <v>1524</v>
      </c>
      <c r="B1532" s="11">
        <v>8</v>
      </c>
      <c r="C1532">
        <v>80</v>
      </c>
      <c r="D1532" t="s">
        <v>303</v>
      </c>
      <c r="E1532" s="21" t="s">
        <v>290</v>
      </c>
      <c r="F1532" s="11">
        <v>8.625</v>
      </c>
      <c r="G1532" s="12">
        <v>7.625</v>
      </c>
      <c r="H1532" s="11">
        <v>0.5</v>
      </c>
      <c r="I1532" t="s">
        <v>290</v>
      </c>
      <c r="J1532">
        <v>80</v>
      </c>
      <c r="K1532" s="21" t="s">
        <v>290</v>
      </c>
      <c r="L1532" s="1" t="s">
        <v>303</v>
      </c>
      <c r="M1532" t="s">
        <v>290</v>
      </c>
      <c r="N1532" s="159" t="s">
        <v>290</v>
      </c>
      <c r="P1532" s="18" t="s">
        <v>290</v>
      </c>
      <c r="Q1532" s="18" t="s">
        <v>290</v>
      </c>
      <c r="S1532" t="s">
        <v>290</v>
      </c>
      <c r="T1532" t="s">
        <v>290</v>
      </c>
      <c r="V1532" t="s">
        <v>290</v>
      </c>
      <c r="X1532" s="158" t="s">
        <v>1524</v>
      </c>
      <c r="Y1532" s="11">
        <v>8</v>
      </c>
      <c r="Z1532">
        <v>80</v>
      </c>
      <c r="AA1532" t="s">
        <v>303</v>
      </c>
      <c r="AB1532" s="21" t="s">
        <v>290</v>
      </c>
      <c r="AC1532" s="11">
        <v>8.625</v>
      </c>
      <c r="AD1532" s="12">
        <v>7.625</v>
      </c>
      <c r="AE1532" s="11">
        <v>0.5</v>
      </c>
      <c r="AF1532" t="s">
        <v>290</v>
      </c>
      <c r="AG1532">
        <v>80</v>
      </c>
      <c r="AH1532" s="21" t="s">
        <v>290</v>
      </c>
      <c r="AI1532" s="1" t="s">
        <v>303</v>
      </c>
      <c r="AJ1532" t="s">
        <v>290</v>
      </c>
      <c r="AK1532" s="159" t="s">
        <v>290</v>
      </c>
    </row>
    <row r="1533" spans="1:89" x14ac:dyDescent="0.35">
      <c r="A1533" s="158" t="s">
        <v>1525</v>
      </c>
      <c r="B1533" s="11">
        <v>8</v>
      </c>
      <c r="C1533">
        <v>100</v>
      </c>
      <c r="D1533" t="s">
        <v>303</v>
      </c>
      <c r="E1533" s="21" t="s">
        <v>290</v>
      </c>
      <c r="F1533" s="11">
        <v>8.625</v>
      </c>
      <c r="G1533" s="12">
        <v>7.4390000000000001</v>
      </c>
      <c r="H1533" s="11">
        <v>0.59299999999999997</v>
      </c>
      <c r="I1533" t="s">
        <v>290</v>
      </c>
      <c r="J1533">
        <v>100</v>
      </c>
      <c r="K1533" s="21" t="s">
        <v>290</v>
      </c>
      <c r="L1533" s="1" t="s">
        <v>303</v>
      </c>
      <c r="M1533" t="s">
        <v>290</v>
      </c>
      <c r="N1533" s="159" t="s">
        <v>290</v>
      </c>
      <c r="P1533" s="18" t="s">
        <v>290</v>
      </c>
      <c r="Q1533" s="18" t="s">
        <v>290</v>
      </c>
      <c r="S1533" t="s">
        <v>290</v>
      </c>
      <c r="T1533" t="s">
        <v>290</v>
      </c>
      <c r="V1533" t="s">
        <v>290</v>
      </c>
      <c r="X1533" s="158" t="s">
        <v>1525</v>
      </c>
      <c r="Y1533" s="11">
        <v>8</v>
      </c>
      <c r="Z1533">
        <v>100</v>
      </c>
      <c r="AA1533" t="s">
        <v>303</v>
      </c>
      <c r="AB1533" s="21" t="s">
        <v>290</v>
      </c>
      <c r="AC1533" s="11">
        <v>8.625</v>
      </c>
      <c r="AD1533" s="12">
        <v>7.4390000000000001</v>
      </c>
      <c r="AE1533" s="11">
        <v>0.59299999999999997</v>
      </c>
      <c r="AF1533" t="s">
        <v>290</v>
      </c>
      <c r="AG1533">
        <v>100</v>
      </c>
      <c r="AH1533" s="21" t="s">
        <v>290</v>
      </c>
      <c r="AI1533" s="1" t="s">
        <v>303</v>
      </c>
      <c r="AJ1533" t="s">
        <v>290</v>
      </c>
      <c r="AK1533" s="159" t="s">
        <v>290</v>
      </c>
    </row>
    <row r="1534" spans="1:89" x14ac:dyDescent="0.35">
      <c r="A1534" s="158" t="s">
        <v>1526</v>
      </c>
      <c r="B1534" s="11">
        <v>8</v>
      </c>
      <c r="C1534">
        <v>120</v>
      </c>
      <c r="D1534" t="s">
        <v>303</v>
      </c>
      <c r="E1534" s="21" t="s">
        <v>290</v>
      </c>
      <c r="F1534" s="11">
        <v>8.625</v>
      </c>
      <c r="G1534" s="12">
        <v>7.1890000000000001</v>
      </c>
      <c r="H1534" s="11">
        <v>0.71799999999999997</v>
      </c>
      <c r="I1534" t="s">
        <v>290</v>
      </c>
      <c r="J1534">
        <v>120</v>
      </c>
      <c r="K1534" s="21" t="s">
        <v>290</v>
      </c>
      <c r="L1534" s="1" t="s">
        <v>303</v>
      </c>
      <c r="M1534" t="s">
        <v>290</v>
      </c>
      <c r="N1534" s="159" t="s">
        <v>290</v>
      </c>
      <c r="P1534" s="18" t="s">
        <v>290</v>
      </c>
      <c r="Q1534" s="18" t="s">
        <v>290</v>
      </c>
      <c r="S1534" t="s">
        <v>290</v>
      </c>
      <c r="T1534" t="s">
        <v>290</v>
      </c>
      <c r="V1534" t="s">
        <v>290</v>
      </c>
      <c r="X1534" s="158" t="s">
        <v>1526</v>
      </c>
      <c r="Y1534" s="11">
        <v>8</v>
      </c>
      <c r="Z1534">
        <v>120</v>
      </c>
      <c r="AA1534" t="s">
        <v>303</v>
      </c>
      <c r="AB1534" s="21" t="s">
        <v>290</v>
      </c>
      <c r="AC1534" s="11">
        <v>8.625</v>
      </c>
      <c r="AD1534" s="12">
        <v>7.1890000000000001</v>
      </c>
      <c r="AE1534" s="11">
        <v>0.71799999999999997</v>
      </c>
      <c r="AF1534" t="s">
        <v>290</v>
      </c>
      <c r="AG1534">
        <v>120</v>
      </c>
      <c r="AH1534" s="21" t="s">
        <v>290</v>
      </c>
      <c r="AI1534" s="1" t="s">
        <v>303</v>
      </c>
      <c r="AJ1534" t="s">
        <v>290</v>
      </c>
      <c r="AK1534" s="159" t="s">
        <v>290</v>
      </c>
    </row>
    <row r="1535" spans="1:89" x14ac:dyDescent="0.35">
      <c r="A1535" s="158" t="s">
        <v>1527</v>
      </c>
      <c r="B1535" s="11">
        <v>8</v>
      </c>
      <c r="C1535">
        <v>140</v>
      </c>
      <c r="D1535" t="s">
        <v>303</v>
      </c>
      <c r="E1535" s="21" t="s">
        <v>290</v>
      </c>
      <c r="F1535" s="11">
        <v>8.625</v>
      </c>
      <c r="G1535" s="12">
        <v>7.0009999999999994</v>
      </c>
      <c r="H1535" s="11">
        <v>0.81200000000000006</v>
      </c>
      <c r="I1535" t="s">
        <v>290</v>
      </c>
      <c r="J1535">
        <v>140</v>
      </c>
      <c r="K1535" s="21" t="s">
        <v>290</v>
      </c>
      <c r="L1535" s="1" t="s">
        <v>303</v>
      </c>
      <c r="M1535" t="s">
        <v>290</v>
      </c>
      <c r="N1535" s="159" t="s">
        <v>290</v>
      </c>
      <c r="P1535" s="18" t="s">
        <v>290</v>
      </c>
      <c r="Q1535" s="18" t="s">
        <v>290</v>
      </c>
      <c r="S1535" t="s">
        <v>290</v>
      </c>
      <c r="T1535" t="s">
        <v>290</v>
      </c>
      <c r="V1535" t="s">
        <v>290</v>
      </c>
      <c r="X1535" s="158" t="s">
        <v>1527</v>
      </c>
      <c r="Y1535" s="11">
        <v>8</v>
      </c>
      <c r="Z1535">
        <v>140</v>
      </c>
      <c r="AA1535" t="s">
        <v>303</v>
      </c>
      <c r="AB1535" s="21" t="s">
        <v>290</v>
      </c>
      <c r="AC1535" s="11">
        <v>8.625</v>
      </c>
      <c r="AD1535" s="12">
        <v>7.0009999999999994</v>
      </c>
      <c r="AE1535" s="11">
        <v>0.81200000000000006</v>
      </c>
      <c r="AF1535" t="s">
        <v>290</v>
      </c>
      <c r="AG1535">
        <v>140</v>
      </c>
      <c r="AH1535" s="21" t="s">
        <v>290</v>
      </c>
      <c r="AI1535" s="1" t="s">
        <v>303</v>
      </c>
      <c r="AJ1535" t="s">
        <v>290</v>
      </c>
      <c r="AK1535" s="159" t="s">
        <v>290</v>
      </c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51"/>
    </row>
    <row r="1536" spans="1:89" x14ac:dyDescent="0.35">
      <c r="A1536" s="158" t="s">
        <v>1528</v>
      </c>
      <c r="B1536" s="11">
        <v>8</v>
      </c>
      <c r="C1536" s="11">
        <v>160</v>
      </c>
      <c r="D1536" t="s">
        <v>303</v>
      </c>
      <c r="E1536" s="21" t="s">
        <v>290</v>
      </c>
      <c r="F1536" s="11">
        <v>8.625</v>
      </c>
      <c r="G1536" s="12">
        <v>6.8129999999999997</v>
      </c>
      <c r="H1536" s="11">
        <v>0.90600000000000003</v>
      </c>
      <c r="I1536" t="s">
        <v>290</v>
      </c>
      <c r="J1536" s="11">
        <v>160</v>
      </c>
      <c r="K1536" s="21" t="s">
        <v>290</v>
      </c>
      <c r="L1536" s="1" t="s">
        <v>303</v>
      </c>
      <c r="M1536" t="s">
        <v>290</v>
      </c>
      <c r="N1536" s="159" t="s">
        <v>290</v>
      </c>
      <c r="P1536" s="18" t="s">
        <v>290</v>
      </c>
      <c r="Q1536" s="18" t="s">
        <v>290</v>
      </c>
      <c r="S1536" t="s">
        <v>290</v>
      </c>
      <c r="T1536" t="s">
        <v>290</v>
      </c>
      <c r="V1536" t="s">
        <v>290</v>
      </c>
      <c r="X1536" s="158" t="s">
        <v>1528</v>
      </c>
      <c r="Y1536" s="11">
        <v>8</v>
      </c>
      <c r="Z1536" s="11">
        <v>160</v>
      </c>
      <c r="AA1536" t="s">
        <v>303</v>
      </c>
      <c r="AB1536" s="21" t="s">
        <v>290</v>
      </c>
      <c r="AC1536" s="11">
        <v>8.625</v>
      </c>
      <c r="AD1536" s="12">
        <v>6.8129999999999997</v>
      </c>
      <c r="AE1536" s="11">
        <v>0.90600000000000003</v>
      </c>
      <c r="AF1536" t="s">
        <v>290</v>
      </c>
      <c r="AG1536" s="11">
        <v>160</v>
      </c>
      <c r="AH1536" s="21" t="s">
        <v>290</v>
      </c>
      <c r="AI1536" s="1" t="s">
        <v>303</v>
      </c>
      <c r="AJ1536" t="s">
        <v>290</v>
      </c>
      <c r="AK1536" s="159" t="s">
        <v>290</v>
      </c>
      <c r="CC1536" s="4"/>
      <c r="CD1536" s="51"/>
      <c r="CE1536" s="51"/>
      <c r="CF1536" s="51"/>
      <c r="CG1536" s="51"/>
      <c r="CH1536" s="51"/>
      <c r="CI1536" s="51"/>
      <c r="CJ1536" s="51"/>
      <c r="CK1536" s="51"/>
    </row>
    <row r="1537" spans="1:89" x14ac:dyDescent="0.35">
      <c r="A1537" s="158" t="s">
        <v>1529</v>
      </c>
      <c r="B1537" s="11">
        <v>8</v>
      </c>
      <c r="C1537" s="11" t="s">
        <v>272</v>
      </c>
      <c r="D1537" t="s">
        <v>303</v>
      </c>
      <c r="E1537" s="21" t="s">
        <v>290</v>
      </c>
      <c r="F1537" s="11">
        <v>8.625</v>
      </c>
      <c r="G1537" s="12">
        <v>7.625</v>
      </c>
      <c r="H1537" s="11">
        <v>0.5</v>
      </c>
      <c r="I1537" t="s">
        <v>272</v>
      </c>
      <c r="J1537" s="11">
        <v>2</v>
      </c>
      <c r="K1537" s="21" t="s">
        <v>290</v>
      </c>
      <c r="L1537" s="1" t="s">
        <v>303</v>
      </c>
      <c r="M1537" t="s">
        <v>290</v>
      </c>
      <c r="N1537" s="159" t="s">
        <v>290</v>
      </c>
      <c r="P1537" s="18" t="s">
        <v>290</v>
      </c>
      <c r="Q1537" s="18" t="s">
        <v>290</v>
      </c>
      <c r="S1537" t="s">
        <v>290</v>
      </c>
      <c r="T1537" t="s">
        <v>290</v>
      </c>
      <c r="V1537" t="s">
        <v>290</v>
      </c>
      <c r="X1537" s="158" t="s">
        <v>1529</v>
      </c>
      <c r="Y1537" s="11">
        <v>8</v>
      </c>
      <c r="Z1537" s="11" t="s">
        <v>272</v>
      </c>
      <c r="AA1537" t="s">
        <v>303</v>
      </c>
      <c r="AB1537" s="21" t="s">
        <v>290</v>
      </c>
      <c r="AC1537" s="11">
        <v>8.625</v>
      </c>
      <c r="AD1537" s="12">
        <v>7.625</v>
      </c>
      <c r="AE1537" s="11">
        <v>0.5</v>
      </c>
      <c r="AF1537" t="s">
        <v>272</v>
      </c>
      <c r="AG1537" s="11">
        <v>2</v>
      </c>
      <c r="AH1537" s="21" t="s">
        <v>290</v>
      </c>
      <c r="AI1537" s="1" t="s">
        <v>303</v>
      </c>
      <c r="AJ1537" t="s">
        <v>290</v>
      </c>
      <c r="AK1537" s="159" t="s">
        <v>290</v>
      </c>
    </row>
    <row r="1538" spans="1:89" x14ac:dyDescent="0.25">
      <c r="A1538" s="158" t="s">
        <v>1530</v>
      </c>
      <c r="B1538" s="11">
        <v>8</v>
      </c>
      <c r="C1538" t="s">
        <v>273</v>
      </c>
      <c r="D1538" t="s">
        <v>303</v>
      </c>
      <c r="E1538" s="24" t="s">
        <v>290</v>
      </c>
      <c r="F1538" s="11">
        <v>8.625</v>
      </c>
      <c r="G1538" s="12">
        <v>6.875</v>
      </c>
      <c r="H1538" s="11">
        <v>0.875</v>
      </c>
      <c r="I1538" s="11" t="s">
        <v>273</v>
      </c>
      <c r="J1538">
        <v>4</v>
      </c>
      <c r="K1538" s="24" t="s">
        <v>290</v>
      </c>
      <c r="L1538" s="1" t="s">
        <v>303</v>
      </c>
      <c r="M1538" t="s">
        <v>290</v>
      </c>
      <c r="N1538" s="159" t="s">
        <v>290</v>
      </c>
      <c r="P1538" s="18" t="s">
        <v>290</v>
      </c>
      <c r="Q1538" s="18" t="s">
        <v>290</v>
      </c>
      <c r="S1538" t="s">
        <v>290</v>
      </c>
      <c r="T1538" t="s">
        <v>290</v>
      </c>
      <c r="V1538" t="s">
        <v>290</v>
      </c>
      <c r="X1538" s="158" t="s">
        <v>1530</v>
      </c>
      <c r="Y1538" s="11">
        <v>8</v>
      </c>
      <c r="Z1538" t="s">
        <v>273</v>
      </c>
      <c r="AA1538" t="s">
        <v>303</v>
      </c>
      <c r="AB1538" s="24" t="s">
        <v>290</v>
      </c>
      <c r="AC1538" s="11">
        <v>8.625</v>
      </c>
      <c r="AD1538" s="12">
        <v>6.875</v>
      </c>
      <c r="AE1538" s="11">
        <v>0.875</v>
      </c>
      <c r="AF1538" s="11" t="s">
        <v>273</v>
      </c>
      <c r="AG1538">
        <v>4</v>
      </c>
      <c r="AH1538" s="24" t="s">
        <v>290</v>
      </c>
      <c r="AI1538" s="1" t="s">
        <v>303</v>
      </c>
      <c r="AJ1538" t="s">
        <v>290</v>
      </c>
      <c r="AK1538" s="159" t="s">
        <v>290</v>
      </c>
    </row>
    <row r="1539" spans="1:89" x14ac:dyDescent="0.35">
      <c r="A1539" s="160" t="s">
        <v>1531</v>
      </c>
      <c r="B1539" s="2">
        <v>9</v>
      </c>
      <c r="C1539" s="2" t="s">
        <v>272</v>
      </c>
      <c r="D1539" s="4" t="s">
        <v>303</v>
      </c>
      <c r="E1539" s="22" t="s">
        <v>290</v>
      </c>
      <c r="F1539" s="2">
        <v>9.625</v>
      </c>
      <c r="G1539" s="3">
        <v>8.625</v>
      </c>
      <c r="H1539" s="2">
        <v>0.5</v>
      </c>
      <c r="I1539" s="4" t="s">
        <v>272</v>
      </c>
      <c r="J1539" s="2">
        <v>2</v>
      </c>
      <c r="K1539" s="22" t="s">
        <v>290</v>
      </c>
      <c r="L1539" s="6" t="s">
        <v>303</v>
      </c>
      <c r="M1539" s="4" t="s">
        <v>290</v>
      </c>
      <c r="N1539" s="161" t="s">
        <v>290</v>
      </c>
      <c r="P1539" s="18" t="s">
        <v>290</v>
      </c>
      <c r="Q1539" s="18" t="s">
        <v>290</v>
      </c>
      <c r="S1539" t="s">
        <v>290</v>
      </c>
      <c r="T1539" t="s">
        <v>290</v>
      </c>
      <c r="V1539" t="s">
        <v>290</v>
      </c>
      <c r="X1539" s="160" t="s">
        <v>1531</v>
      </c>
      <c r="Y1539" s="2">
        <v>9</v>
      </c>
      <c r="Z1539" s="2" t="s">
        <v>272</v>
      </c>
      <c r="AA1539" s="4" t="s">
        <v>303</v>
      </c>
      <c r="AB1539" s="22" t="s">
        <v>290</v>
      </c>
      <c r="AC1539" s="2">
        <v>9.625</v>
      </c>
      <c r="AD1539" s="3">
        <v>8.625</v>
      </c>
      <c r="AE1539" s="2">
        <v>0.5</v>
      </c>
      <c r="AF1539" s="4" t="s">
        <v>272</v>
      </c>
      <c r="AG1539" s="2">
        <v>2</v>
      </c>
      <c r="AH1539" s="22" t="s">
        <v>290</v>
      </c>
      <c r="AI1539" s="6" t="s">
        <v>303</v>
      </c>
      <c r="AJ1539" s="4" t="s">
        <v>290</v>
      </c>
      <c r="AK1539" s="161" t="s">
        <v>290</v>
      </c>
    </row>
    <row r="1540" spans="1:89" x14ac:dyDescent="0.35">
      <c r="A1540" s="156" t="s">
        <v>1532</v>
      </c>
      <c r="B1540" s="11">
        <v>10</v>
      </c>
      <c r="C1540" s="11">
        <v>5</v>
      </c>
      <c r="D1540" t="s">
        <v>303</v>
      </c>
      <c r="E1540" s="21" t="s">
        <v>290</v>
      </c>
      <c r="F1540" s="11">
        <v>10.750000000000002</v>
      </c>
      <c r="G1540" s="12">
        <v>10.482000000000001</v>
      </c>
      <c r="H1540" s="11">
        <v>0.13400000000000001</v>
      </c>
      <c r="I1540" t="s">
        <v>290</v>
      </c>
      <c r="J1540" s="11">
        <v>5</v>
      </c>
      <c r="K1540" s="21" t="s">
        <v>290</v>
      </c>
      <c r="L1540" s="11" t="s">
        <v>303</v>
      </c>
      <c r="M1540" t="s">
        <v>290</v>
      </c>
      <c r="N1540" s="159" t="s">
        <v>290</v>
      </c>
      <c r="P1540" s="18" t="s">
        <v>290</v>
      </c>
      <c r="Q1540" s="18" t="s">
        <v>290</v>
      </c>
      <c r="S1540" t="s">
        <v>290</v>
      </c>
      <c r="T1540" t="s">
        <v>290</v>
      </c>
      <c r="V1540" t="s">
        <v>290</v>
      </c>
      <c r="X1540" s="156" t="s">
        <v>1532</v>
      </c>
      <c r="Y1540" s="11">
        <v>10</v>
      </c>
      <c r="Z1540" s="11">
        <v>5</v>
      </c>
      <c r="AA1540" t="s">
        <v>303</v>
      </c>
      <c r="AB1540" s="21" t="s">
        <v>290</v>
      </c>
      <c r="AC1540" s="11">
        <v>10.750000000000002</v>
      </c>
      <c r="AD1540" s="12">
        <v>10.482000000000001</v>
      </c>
      <c r="AE1540" s="11">
        <v>0.13400000000000001</v>
      </c>
      <c r="AF1540" t="s">
        <v>290</v>
      </c>
      <c r="AG1540" s="11">
        <v>5</v>
      </c>
      <c r="AH1540" s="21" t="s">
        <v>290</v>
      </c>
      <c r="AI1540" s="11" t="s">
        <v>303</v>
      </c>
      <c r="AJ1540" t="s">
        <v>290</v>
      </c>
      <c r="AK1540" s="159" t="s">
        <v>290</v>
      </c>
    </row>
    <row r="1541" spans="1:89" x14ac:dyDescent="0.35">
      <c r="A1541" s="156" t="s">
        <v>1533</v>
      </c>
      <c r="B1541" s="11">
        <v>10</v>
      </c>
      <c r="C1541" s="11">
        <v>10</v>
      </c>
      <c r="D1541" t="s">
        <v>303</v>
      </c>
      <c r="E1541" s="21" t="s">
        <v>290</v>
      </c>
      <c r="F1541" s="11">
        <v>10.750000000000002</v>
      </c>
      <c r="G1541" s="12">
        <v>10.420000000000002</v>
      </c>
      <c r="H1541" s="11">
        <v>0.16500000000000001</v>
      </c>
      <c r="I1541" t="s">
        <v>290</v>
      </c>
      <c r="J1541" s="11">
        <v>10</v>
      </c>
      <c r="K1541" s="21" t="s">
        <v>290</v>
      </c>
      <c r="L1541" s="11" t="s">
        <v>303</v>
      </c>
      <c r="M1541" t="s">
        <v>290</v>
      </c>
      <c r="N1541" s="159" t="s">
        <v>290</v>
      </c>
      <c r="P1541" s="18" t="s">
        <v>290</v>
      </c>
      <c r="Q1541" s="18" t="s">
        <v>290</v>
      </c>
      <c r="S1541" t="s">
        <v>290</v>
      </c>
      <c r="T1541" t="s">
        <v>290</v>
      </c>
      <c r="V1541" t="s">
        <v>290</v>
      </c>
      <c r="X1541" s="156" t="s">
        <v>1533</v>
      </c>
      <c r="Y1541" s="11">
        <v>10</v>
      </c>
      <c r="Z1541" s="11">
        <v>10</v>
      </c>
      <c r="AA1541" t="s">
        <v>303</v>
      </c>
      <c r="AB1541" s="21" t="s">
        <v>290</v>
      </c>
      <c r="AC1541" s="11">
        <v>10.750000000000002</v>
      </c>
      <c r="AD1541" s="12">
        <v>10.420000000000002</v>
      </c>
      <c r="AE1541" s="11">
        <v>0.16500000000000001</v>
      </c>
      <c r="AF1541" t="s">
        <v>290</v>
      </c>
      <c r="AG1541" s="11">
        <v>10</v>
      </c>
      <c r="AH1541" s="21" t="s">
        <v>290</v>
      </c>
      <c r="AI1541" s="11" t="s">
        <v>303</v>
      </c>
      <c r="AJ1541" t="s">
        <v>290</v>
      </c>
      <c r="AK1541" s="159" t="s">
        <v>290</v>
      </c>
    </row>
    <row r="1542" spans="1:89" x14ac:dyDescent="0.35">
      <c r="A1542" s="158" t="s">
        <v>1534</v>
      </c>
      <c r="B1542" s="11">
        <v>10</v>
      </c>
      <c r="C1542" s="11">
        <v>20</v>
      </c>
      <c r="D1542" t="s">
        <v>303</v>
      </c>
      <c r="E1542" s="21" t="s">
        <v>290</v>
      </c>
      <c r="F1542" s="11">
        <v>10.750000000000002</v>
      </c>
      <c r="G1542" s="12">
        <v>10.250000000000002</v>
      </c>
      <c r="H1542" s="11">
        <v>0.25</v>
      </c>
      <c r="I1542" t="s">
        <v>290</v>
      </c>
      <c r="J1542" s="11">
        <v>20</v>
      </c>
      <c r="K1542" s="21" t="s">
        <v>290</v>
      </c>
      <c r="L1542" s="1" t="s">
        <v>303</v>
      </c>
      <c r="M1542" t="s">
        <v>290</v>
      </c>
      <c r="N1542" s="159" t="s">
        <v>290</v>
      </c>
      <c r="P1542" s="18" t="s">
        <v>290</v>
      </c>
      <c r="Q1542" s="18" t="s">
        <v>290</v>
      </c>
      <c r="S1542" t="s">
        <v>290</v>
      </c>
      <c r="T1542" t="s">
        <v>290</v>
      </c>
      <c r="V1542" t="s">
        <v>290</v>
      </c>
      <c r="X1542" s="158" t="s">
        <v>1534</v>
      </c>
      <c r="Y1542" s="11">
        <v>10</v>
      </c>
      <c r="Z1542" s="11">
        <v>20</v>
      </c>
      <c r="AA1542" t="s">
        <v>303</v>
      </c>
      <c r="AB1542" s="21" t="s">
        <v>290</v>
      </c>
      <c r="AC1542" s="11">
        <v>10.750000000000002</v>
      </c>
      <c r="AD1542" s="12">
        <v>10.250000000000002</v>
      </c>
      <c r="AE1542" s="11">
        <v>0.25</v>
      </c>
      <c r="AF1542" t="s">
        <v>290</v>
      </c>
      <c r="AG1542" s="11">
        <v>20</v>
      </c>
      <c r="AH1542" s="21" t="s">
        <v>290</v>
      </c>
      <c r="AI1542" s="1" t="s">
        <v>303</v>
      </c>
      <c r="AJ1542" t="s">
        <v>290</v>
      </c>
      <c r="AK1542" s="159" t="s">
        <v>290</v>
      </c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51"/>
    </row>
    <row r="1543" spans="1:89" x14ac:dyDescent="0.35">
      <c r="A1543" s="158" t="s">
        <v>1535</v>
      </c>
      <c r="B1543" s="11">
        <v>10</v>
      </c>
      <c r="C1543">
        <v>30</v>
      </c>
      <c r="D1543" t="s">
        <v>303</v>
      </c>
      <c r="E1543" s="21" t="s">
        <v>290</v>
      </c>
      <c r="F1543" s="11">
        <v>10.750000000000002</v>
      </c>
      <c r="G1543" s="12">
        <v>10.136000000000001</v>
      </c>
      <c r="H1543" s="11">
        <v>0.307</v>
      </c>
      <c r="I1543" t="s">
        <v>290</v>
      </c>
      <c r="J1543">
        <v>30</v>
      </c>
      <c r="K1543" s="21" t="s">
        <v>290</v>
      </c>
      <c r="L1543" s="1" t="s">
        <v>303</v>
      </c>
      <c r="M1543" t="s">
        <v>290</v>
      </c>
      <c r="N1543" s="159" t="s">
        <v>290</v>
      </c>
      <c r="P1543" s="18" t="s">
        <v>290</v>
      </c>
      <c r="Q1543" s="18" t="s">
        <v>290</v>
      </c>
      <c r="S1543" t="s">
        <v>290</v>
      </c>
      <c r="T1543" t="s">
        <v>290</v>
      </c>
      <c r="V1543" t="s">
        <v>290</v>
      </c>
      <c r="X1543" s="158" t="s">
        <v>1535</v>
      </c>
      <c r="Y1543" s="11">
        <v>10</v>
      </c>
      <c r="Z1543">
        <v>30</v>
      </c>
      <c r="AA1543" t="s">
        <v>303</v>
      </c>
      <c r="AB1543" s="21" t="s">
        <v>290</v>
      </c>
      <c r="AC1543" s="11">
        <v>10.750000000000002</v>
      </c>
      <c r="AD1543" s="12">
        <v>10.136000000000001</v>
      </c>
      <c r="AE1543" s="11">
        <v>0.307</v>
      </c>
      <c r="AF1543" t="s">
        <v>290</v>
      </c>
      <c r="AG1543">
        <v>30</v>
      </c>
      <c r="AH1543" s="21" t="s">
        <v>290</v>
      </c>
      <c r="AI1543" s="1" t="s">
        <v>303</v>
      </c>
      <c r="AJ1543" t="s">
        <v>290</v>
      </c>
      <c r="AK1543" s="159" t="s">
        <v>290</v>
      </c>
      <c r="CC1543" s="4"/>
      <c r="CD1543" s="51"/>
      <c r="CE1543" s="51"/>
      <c r="CF1543" s="51"/>
      <c r="CG1543" s="51"/>
      <c r="CH1543" s="51"/>
      <c r="CI1543" s="51"/>
      <c r="CJ1543" s="51"/>
      <c r="CK1543" s="51"/>
    </row>
    <row r="1544" spans="1:89" x14ac:dyDescent="0.35">
      <c r="A1544" s="158" t="s">
        <v>1536</v>
      </c>
      <c r="B1544" s="11">
        <v>10</v>
      </c>
      <c r="C1544">
        <v>40</v>
      </c>
      <c r="D1544" t="s">
        <v>303</v>
      </c>
      <c r="E1544" s="21" t="s">
        <v>290</v>
      </c>
      <c r="F1544" s="11">
        <v>10.750000000000002</v>
      </c>
      <c r="G1544" s="12">
        <v>10.020000000000001</v>
      </c>
      <c r="H1544" s="11">
        <v>0.36499999999999999</v>
      </c>
      <c r="I1544" t="s">
        <v>290</v>
      </c>
      <c r="J1544">
        <v>40</v>
      </c>
      <c r="K1544" s="21" t="s">
        <v>290</v>
      </c>
      <c r="L1544" s="1" t="s">
        <v>303</v>
      </c>
      <c r="M1544" t="s">
        <v>290</v>
      </c>
      <c r="N1544" s="159" t="s">
        <v>290</v>
      </c>
      <c r="P1544" s="18" t="s">
        <v>290</v>
      </c>
      <c r="Q1544" s="18" t="s">
        <v>290</v>
      </c>
      <c r="S1544" t="s">
        <v>290</v>
      </c>
      <c r="T1544" t="s">
        <v>290</v>
      </c>
      <c r="V1544" t="s">
        <v>290</v>
      </c>
      <c r="X1544" s="158" t="s">
        <v>1536</v>
      </c>
      <c r="Y1544" s="11">
        <v>10</v>
      </c>
      <c r="Z1544">
        <v>40</v>
      </c>
      <c r="AA1544" t="s">
        <v>303</v>
      </c>
      <c r="AB1544" s="21" t="s">
        <v>290</v>
      </c>
      <c r="AC1544" s="11">
        <v>10.750000000000002</v>
      </c>
      <c r="AD1544" s="12">
        <v>10.020000000000001</v>
      </c>
      <c r="AE1544" s="11">
        <v>0.36499999999999999</v>
      </c>
      <c r="AF1544" t="s">
        <v>290</v>
      </c>
      <c r="AG1544">
        <v>40</v>
      </c>
      <c r="AH1544" s="21" t="s">
        <v>290</v>
      </c>
      <c r="AI1544" s="1" t="s">
        <v>303</v>
      </c>
      <c r="AJ1544" t="s">
        <v>290</v>
      </c>
      <c r="AK1544" s="159" t="s">
        <v>290</v>
      </c>
    </row>
    <row r="1545" spans="1:89" x14ac:dyDescent="0.35">
      <c r="A1545" s="158" t="s">
        <v>6855</v>
      </c>
      <c r="B1545" s="11">
        <v>10</v>
      </c>
      <c r="C1545" t="s">
        <v>6422</v>
      </c>
      <c r="D1545" t="s">
        <v>303</v>
      </c>
      <c r="E1545" s="21" t="s">
        <v>290</v>
      </c>
      <c r="F1545" s="11">
        <v>10.750000000000002</v>
      </c>
      <c r="G1545" s="12">
        <v>10.020000000000001</v>
      </c>
      <c r="H1545" s="11">
        <v>0.36499999999999999</v>
      </c>
      <c r="I1545" t="s">
        <v>6422</v>
      </c>
      <c r="J1545">
        <v>1</v>
      </c>
      <c r="K1545" s="21" t="s">
        <v>290</v>
      </c>
      <c r="L1545" s="1" t="s">
        <v>303</v>
      </c>
      <c r="M1545" t="s">
        <v>290</v>
      </c>
      <c r="N1545" s="159" t="s">
        <v>290</v>
      </c>
      <c r="P1545" s="18" t="s">
        <v>290</v>
      </c>
      <c r="Q1545" s="18" t="s">
        <v>290</v>
      </c>
      <c r="S1545" t="s">
        <v>290</v>
      </c>
      <c r="T1545" t="s">
        <v>290</v>
      </c>
      <c r="V1545" t="s">
        <v>290</v>
      </c>
      <c r="X1545" s="158" t="s">
        <v>6855</v>
      </c>
      <c r="Y1545" s="11">
        <v>10</v>
      </c>
      <c r="Z1545" t="s">
        <v>6422</v>
      </c>
      <c r="AA1545" t="s">
        <v>303</v>
      </c>
      <c r="AB1545" s="21" t="s">
        <v>290</v>
      </c>
      <c r="AC1545" s="11">
        <v>10.750000000000002</v>
      </c>
      <c r="AD1545" s="12">
        <v>10.020000000000001</v>
      </c>
      <c r="AE1545" s="11">
        <v>0.36499999999999999</v>
      </c>
      <c r="AF1545" t="s">
        <v>6422</v>
      </c>
      <c r="AG1545">
        <v>1</v>
      </c>
      <c r="AH1545" s="21" t="s">
        <v>290</v>
      </c>
      <c r="AI1545" s="1" t="s">
        <v>303</v>
      </c>
      <c r="AJ1545" t="s">
        <v>290</v>
      </c>
      <c r="AK1545" s="159" t="s">
        <v>290</v>
      </c>
    </row>
    <row r="1546" spans="1:89" x14ac:dyDescent="0.35">
      <c r="A1546" s="158" t="s">
        <v>1537</v>
      </c>
      <c r="B1546" s="11">
        <v>10</v>
      </c>
      <c r="C1546">
        <v>60</v>
      </c>
      <c r="D1546" t="s">
        <v>303</v>
      </c>
      <c r="E1546" s="21" t="s">
        <v>290</v>
      </c>
      <c r="F1546" s="11">
        <v>10.750000000000002</v>
      </c>
      <c r="G1546" s="12">
        <v>9.7500000000000018</v>
      </c>
      <c r="H1546" s="11">
        <v>0.5</v>
      </c>
      <c r="I1546" t="s">
        <v>290</v>
      </c>
      <c r="J1546">
        <v>60</v>
      </c>
      <c r="K1546" s="21" t="s">
        <v>290</v>
      </c>
      <c r="L1546" s="1" t="s">
        <v>303</v>
      </c>
      <c r="M1546" t="s">
        <v>290</v>
      </c>
      <c r="N1546" s="159" t="s">
        <v>290</v>
      </c>
      <c r="P1546" s="18" t="s">
        <v>290</v>
      </c>
      <c r="Q1546" s="18" t="s">
        <v>290</v>
      </c>
      <c r="S1546" t="s">
        <v>290</v>
      </c>
      <c r="T1546" t="s">
        <v>290</v>
      </c>
      <c r="V1546" t="s">
        <v>290</v>
      </c>
      <c r="X1546" s="158" t="s">
        <v>1537</v>
      </c>
      <c r="Y1546" s="11">
        <v>10</v>
      </c>
      <c r="Z1546">
        <v>60</v>
      </c>
      <c r="AA1546" t="s">
        <v>303</v>
      </c>
      <c r="AB1546" s="21" t="s">
        <v>290</v>
      </c>
      <c r="AC1546" s="11">
        <v>10.750000000000002</v>
      </c>
      <c r="AD1546" s="12">
        <v>9.7500000000000018</v>
      </c>
      <c r="AE1546" s="11">
        <v>0.5</v>
      </c>
      <c r="AF1546" t="s">
        <v>290</v>
      </c>
      <c r="AG1546">
        <v>60</v>
      </c>
      <c r="AH1546" s="21" t="s">
        <v>290</v>
      </c>
      <c r="AI1546" s="1" t="s">
        <v>303</v>
      </c>
      <c r="AJ1546" t="s">
        <v>290</v>
      </c>
      <c r="AK1546" s="159" t="s">
        <v>290</v>
      </c>
    </row>
    <row r="1547" spans="1:89" x14ac:dyDescent="0.35">
      <c r="A1547" s="158" t="s">
        <v>1538</v>
      </c>
      <c r="B1547" s="11">
        <v>10</v>
      </c>
      <c r="C1547">
        <v>80</v>
      </c>
      <c r="D1547" t="s">
        <v>303</v>
      </c>
      <c r="E1547" s="21" t="s">
        <v>290</v>
      </c>
      <c r="F1547" s="11">
        <v>10.750000000000002</v>
      </c>
      <c r="G1547" s="12">
        <v>9.5640000000000018</v>
      </c>
      <c r="H1547" s="11">
        <v>0.59299999999999997</v>
      </c>
      <c r="I1547" t="s">
        <v>290</v>
      </c>
      <c r="J1547">
        <v>80</v>
      </c>
      <c r="K1547" s="21" t="s">
        <v>290</v>
      </c>
      <c r="L1547" s="1" t="s">
        <v>303</v>
      </c>
      <c r="M1547" t="s">
        <v>290</v>
      </c>
      <c r="N1547" s="159" t="s">
        <v>290</v>
      </c>
      <c r="P1547" s="18" t="s">
        <v>290</v>
      </c>
      <c r="Q1547" s="18" t="s">
        <v>290</v>
      </c>
      <c r="S1547" t="s">
        <v>290</v>
      </c>
      <c r="T1547" t="s">
        <v>290</v>
      </c>
      <c r="V1547" t="s">
        <v>290</v>
      </c>
      <c r="X1547" s="158" t="s">
        <v>1538</v>
      </c>
      <c r="Y1547" s="11">
        <v>10</v>
      </c>
      <c r="Z1547">
        <v>80</v>
      </c>
      <c r="AA1547" t="s">
        <v>303</v>
      </c>
      <c r="AB1547" s="21" t="s">
        <v>290</v>
      </c>
      <c r="AC1547" s="11">
        <v>10.750000000000002</v>
      </c>
      <c r="AD1547" s="12">
        <v>9.5640000000000018</v>
      </c>
      <c r="AE1547" s="11">
        <v>0.59299999999999997</v>
      </c>
      <c r="AF1547" t="s">
        <v>290</v>
      </c>
      <c r="AG1547">
        <v>80</v>
      </c>
      <c r="AH1547" s="21" t="s">
        <v>290</v>
      </c>
      <c r="AI1547" s="1" t="s">
        <v>303</v>
      </c>
      <c r="AJ1547" t="s">
        <v>290</v>
      </c>
      <c r="AK1547" s="159" t="s">
        <v>290</v>
      </c>
    </row>
    <row r="1548" spans="1:89" x14ac:dyDescent="0.35">
      <c r="A1548" s="158" t="s">
        <v>1539</v>
      </c>
      <c r="B1548" s="11">
        <v>10</v>
      </c>
      <c r="C1548">
        <v>100</v>
      </c>
      <c r="D1548" t="s">
        <v>303</v>
      </c>
      <c r="E1548" s="21" t="s">
        <v>290</v>
      </c>
      <c r="F1548" s="11">
        <v>10.750000000000002</v>
      </c>
      <c r="G1548" s="12">
        <v>9.3140000000000018</v>
      </c>
      <c r="H1548" s="11">
        <v>0.71799999999999997</v>
      </c>
      <c r="I1548" t="s">
        <v>290</v>
      </c>
      <c r="J1548">
        <v>100</v>
      </c>
      <c r="K1548" s="21" t="s">
        <v>290</v>
      </c>
      <c r="L1548" s="1" t="s">
        <v>303</v>
      </c>
      <c r="M1548" t="s">
        <v>290</v>
      </c>
      <c r="N1548" s="159" t="s">
        <v>290</v>
      </c>
      <c r="P1548" s="18" t="s">
        <v>290</v>
      </c>
      <c r="Q1548" s="18" t="s">
        <v>290</v>
      </c>
      <c r="S1548" t="s">
        <v>290</v>
      </c>
      <c r="T1548" t="s">
        <v>290</v>
      </c>
      <c r="V1548" t="s">
        <v>290</v>
      </c>
      <c r="X1548" s="158" t="s">
        <v>1539</v>
      </c>
      <c r="Y1548" s="11">
        <v>10</v>
      </c>
      <c r="Z1548">
        <v>100</v>
      </c>
      <c r="AA1548" t="s">
        <v>303</v>
      </c>
      <c r="AB1548" s="21" t="s">
        <v>290</v>
      </c>
      <c r="AC1548" s="11">
        <v>10.750000000000002</v>
      </c>
      <c r="AD1548" s="12">
        <v>9.3140000000000018</v>
      </c>
      <c r="AE1548" s="11">
        <v>0.71799999999999997</v>
      </c>
      <c r="AF1548" t="s">
        <v>290</v>
      </c>
      <c r="AG1548">
        <v>100</v>
      </c>
      <c r="AH1548" s="21" t="s">
        <v>290</v>
      </c>
      <c r="AI1548" s="1" t="s">
        <v>303</v>
      </c>
      <c r="AJ1548" t="s">
        <v>290</v>
      </c>
      <c r="AK1548" s="159" t="s">
        <v>290</v>
      </c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51"/>
    </row>
    <row r="1549" spans="1:89" x14ac:dyDescent="0.35">
      <c r="A1549" s="158" t="s">
        <v>1540</v>
      </c>
      <c r="B1549" s="11">
        <v>10</v>
      </c>
      <c r="C1549">
        <v>120</v>
      </c>
      <c r="D1549" t="s">
        <v>303</v>
      </c>
      <c r="E1549" s="21" t="s">
        <v>290</v>
      </c>
      <c r="F1549" s="11">
        <v>10.750000000000002</v>
      </c>
      <c r="G1549" s="12">
        <v>9.0640000000000018</v>
      </c>
      <c r="H1549" s="11">
        <v>0.84299999999999997</v>
      </c>
      <c r="I1549" t="s">
        <v>290</v>
      </c>
      <c r="J1549">
        <v>120</v>
      </c>
      <c r="K1549" s="21" t="s">
        <v>290</v>
      </c>
      <c r="L1549" s="1" t="s">
        <v>303</v>
      </c>
      <c r="M1549" t="s">
        <v>290</v>
      </c>
      <c r="N1549" s="159" t="s">
        <v>290</v>
      </c>
      <c r="P1549" s="18" t="s">
        <v>290</v>
      </c>
      <c r="Q1549" s="18" t="s">
        <v>290</v>
      </c>
      <c r="S1549" t="s">
        <v>290</v>
      </c>
      <c r="T1549" t="s">
        <v>290</v>
      </c>
      <c r="V1549" t="s">
        <v>290</v>
      </c>
      <c r="X1549" s="158" t="s">
        <v>1540</v>
      </c>
      <c r="Y1549" s="11">
        <v>10</v>
      </c>
      <c r="Z1549">
        <v>120</v>
      </c>
      <c r="AA1549" t="s">
        <v>303</v>
      </c>
      <c r="AB1549" s="21" t="s">
        <v>290</v>
      </c>
      <c r="AC1549" s="11">
        <v>10.750000000000002</v>
      </c>
      <c r="AD1549" s="12">
        <v>9.0640000000000018</v>
      </c>
      <c r="AE1549" s="11">
        <v>0.84299999999999997</v>
      </c>
      <c r="AF1549" t="s">
        <v>290</v>
      </c>
      <c r="AG1549">
        <v>120</v>
      </c>
      <c r="AH1549" s="21" t="s">
        <v>290</v>
      </c>
      <c r="AI1549" s="1" t="s">
        <v>303</v>
      </c>
      <c r="AJ1549" t="s">
        <v>290</v>
      </c>
      <c r="AK1549" s="159" t="s">
        <v>290</v>
      </c>
      <c r="CC1549" s="4"/>
      <c r="CD1549" s="51"/>
      <c r="CE1549" s="51"/>
      <c r="CF1549" s="51"/>
      <c r="CG1549" s="51"/>
      <c r="CH1549" s="51"/>
      <c r="CI1549" s="51"/>
      <c r="CJ1549" s="51"/>
      <c r="CK1549" s="51"/>
    </row>
    <row r="1550" spans="1:89" x14ac:dyDescent="0.35">
      <c r="A1550" s="158" t="s">
        <v>1541</v>
      </c>
      <c r="B1550" s="11">
        <v>10</v>
      </c>
      <c r="C1550">
        <v>140</v>
      </c>
      <c r="D1550" t="s">
        <v>303</v>
      </c>
      <c r="E1550" s="21" t="s">
        <v>290</v>
      </c>
      <c r="F1550" s="11">
        <v>10.750000000000002</v>
      </c>
      <c r="G1550" s="12">
        <v>8.7500000000000018</v>
      </c>
      <c r="H1550" s="11">
        <v>1</v>
      </c>
      <c r="I1550" t="s">
        <v>290</v>
      </c>
      <c r="J1550">
        <v>140</v>
      </c>
      <c r="K1550" s="21" t="s">
        <v>290</v>
      </c>
      <c r="L1550" s="1" t="s">
        <v>303</v>
      </c>
      <c r="M1550" t="s">
        <v>290</v>
      </c>
      <c r="N1550" s="159" t="s">
        <v>290</v>
      </c>
      <c r="P1550" s="18" t="s">
        <v>290</v>
      </c>
      <c r="Q1550" s="18" t="s">
        <v>290</v>
      </c>
      <c r="S1550" t="s">
        <v>290</v>
      </c>
      <c r="T1550" t="s">
        <v>290</v>
      </c>
      <c r="V1550" t="s">
        <v>290</v>
      </c>
      <c r="X1550" s="158" t="s">
        <v>1541</v>
      </c>
      <c r="Y1550" s="11">
        <v>10</v>
      </c>
      <c r="Z1550">
        <v>140</v>
      </c>
      <c r="AA1550" t="s">
        <v>303</v>
      </c>
      <c r="AB1550" s="21" t="s">
        <v>290</v>
      </c>
      <c r="AC1550" s="11">
        <v>10.750000000000002</v>
      </c>
      <c r="AD1550" s="12">
        <v>8.7500000000000018</v>
      </c>
      <c r="AE1550" s="11">
        <v>1</v>
      </c>
      <c r="AF1550" t="s">
        <v>290</v>
      </c>
      <c r="AG1550">
        <v>140</v>
      </c>
      <c r="AH1550" s="21" t="s">
        <v>290</v>
      </c>
      <c r="AI1550" s="1" t="s">
        <v>303</v>
      </c>
      <c r="AJ1550" t="s">
        <v>290</v>
      </c>
      <c r="AK1550" s="159" t="s">
        <v>290</v>
      </c>
    </row>
    <row r="1551" spans="1:89" x14ac:dyDescent="0.35">
      <c r="A1551" s="158" t="s">
        <v>1542</v>
      </c>
      <c r="B1551" s="11">
        <v>10</v>
      </c>
      <c r="C1551" s="11">
        <v>160</v>
      </c>
      <c r="D1551" t="s">
        <v>303</v>
      </c>
      <c r="E1551" s="21" t="s">
        <v>290</v>
      </c>
      <c r="F1551" s="11">
        <v>10.750000000000002</v>
      </c>
      <c r="G1551" s="12">
        <v>8.5000000000000018</v>
      </c>
      <c r="H1551" s="11">
        <v>1.125</v>
      </c>
      <c r="I1551" t="s">
        <v>290</v>
      </c>
      <c r="J1551" s="11">
        <v>160</v>
      </c>
      <c r="K1551" s="21" t="s">
        <v>290</v>
      </c>
      <c r="L1551" s="1" t="s">
        <v>303</v>
      </c>
      <c r="M1551" t="s">
        <v>290</v>
      </c>
      <c r="N1551" s="159" t="s">
        <v>290</v>
      </c>
      <c r="P1551" s="18" t="s">
        <v>290</v>
      </c>
      <c r="Q1551" s="18" t="s">
        <v>290</v>
      </c>
      <c r="S1551" t="s">
        <v>290</v>
      </c>
      <c r="T1551" t="s">
        <v>290</v>
      </c>
      <c r="V1551" t="s">
        <v>290</v>
      </c>
      <c r="X1551" s="158" t="s">
        <v>1542</v>
      </c>
      <c r="Y1551" s="11">
        <v>10</v>
      </c>
      <c r="Z1551" s="11">
        <v>160</v>
      </c>
      <c r="AA1551" t="s">
        <v>303</v>
      </c>
      <c r="AB1551" s="21" t="s">
        <v>290</v>
      </c>
      <c r="AC1551" s="11">
        <v>10.750000000000002</v>
      </c>
      <c r="AD1551" s="12">
        <v>8.5000000000000018</v>
      </c>
      <c r="AE1551" s="11">
        <v>1.125</v>
      </c>
      <c r="AF1551" t="s">
        <v>290</v>
      </c>
      <c r="AG1551" s="11">
        <v>160</v>
      </c>
      <c r="AH1551" s="21" t="s">
        <v>290</v>
      </c>
      <c r="AI1551" s="1" t="s">
        <v>303</v>
      </c>
      <c r="AJ1551" t="s">
        <v>290</v>
      </c>
      <c r="AK1551" s="159" t="s">
        <v>290</v>
      </c>
    </row>
    <row r="1552" spans="1:89" x14ac:dyDescent="0.35">
      <c r="A1552" s="160" t="s">
        <v>1543</v>
      </c>
      <c r="B1552" s="2">
        <v>10</v>
      </c>
      <c r="C1552" s="2" t="s">
        <v>272</v>
      </c>
      <c r="D1552" s="4" t="s">
        <v>303</v>
      </c>
      <c r="E1552" s="22" t="s">
        <v>290</v>
      </c>
      <c r="F1552" s="2">
        <v>10.750000000000002</v>
      </c>
      <c r="G1552" s="3">
        <v>9.7500000000000018</v>
      </c>
      <c r="H1552" s="2">
        <v>0.5</v>
      </c>
      <c r="I1552" s="4" t="s">
        <v>272</v>
      </c>
      <c r="J1552" s="2">
        <v>2</v>
      </c>
      <c r="K1552" s="22" t="s">
        <v>290</v>
      </c>
      <c r="L1552" s="6" t="s">
        <v>303</v>
      </c>
      <c r="M1552" s="4" t="s">
        <v>290</v>
      </c>
      <c r="N1552" s="161" t="s">
        <v>290</v>
      </c>
      <c r="P1552" s="18" t="s">
        <v>290</v>
      </c>
      <c r="Q1552" s="18" t="s">
        <v>290</v>
      </c>
      <c r="S1552" t="s">
        <v>290</v>
      </c>
      <c r="T1552" t="s">
        <v>290</v>
      </c>
      <c r="V1552" t="s">
        <v>290</v>
      </c>
      <c r="X1552" s="160" t="s">
        <v>1543</v>
      </c>
      <c r="Y1552" s="2">
        <v>10</v>
      </c>
      <c r="Z1552" s="2" t="s">
        <v>272</v>
      </c>
      <c r="AA1552" s="4" t="s">
        <v>303</v>
      </c>
      <c r="AB1552" s="22" t="s">
        <v>290</v>
      </c>
      <c r="AC1552" s="2">
        <v>10.750000000000002</v>
      </c>
      <c r="AD1552" s="3">
        <v>9.7500000000000018</v>
      </c>
      <c r="AE1552" s="2">
        <v>0.5</v>
      </c>
      <c r="AF1552" s="4" t="s">
        <v>272</v>
      </c>
      <c r="AG1552" s="2">
        <v>2</v>
      </c>
      <c r="AH1552" s="22" t="s">
        <v>290</v>
      </c>
      <c r="AI1552" s="6" t="s">
        <v>303</v>
      </c>
      <c r="AJ1552" s="4" t="s">
        <v>290</v>
      </c>
      <c r="AK1552" s="161" t="s">
        <v>290</v>
      </c>
    </row>
    <row r="1553" spans="1:89" x14ac:dyDescent="0.35">
      <c r="A1553" s="167" t="s">
        <v>6856</v>
      </c>
      <c r="B1553" s="48">
        <v>11</v>
      </c>
      <c r="C1553" s="48" t="s">
        <v>6422</v>
      </c>
      <c r="D1553" s="168" t="s">
        <v>303</v>
      </c>
      <c r="E1553" s="169" t="s">
        <v>290</v>
      </c>
      <c r="F1553" s="48">
        <v>11.75</v>
      </c>
      <c r="G1553" s="170">
        <v>11</v>
      </c>
      <c r="H1553" s="48">
        <v>0.375</v>
      </c>
      <c r="I1553" s="168" t="s">
        <v>6422</v>
      </c>
      <c r="J1553" s="48">
        <v>1</v>
      </c>
      <c r="K1553" s="169"/>
      <c r="L1553" s="171" t="s">
        <v>303</v>
      </c>
      <c r="M1553" s="168"/>
      <c r="N1553" s="163"/>
      <c r="P1553" s="18" t="s">
        <v>290</v>
      </c>
      <c r="Q1553" s="18" t="s">
        <v>290</v>
      </c>
      <c r="S1553" t="s">
        <v>290</v>
      </c>
      <c r="T1553" t="s">
        <v>290</v>
      </c>
      <c r="V1553" t="s">
        <v>290</v>
      </c>
      <c r="X1553" s="167" t="s">
        <v>6856</v>
      </c>
      <c r="Y1553" s="48">
        <v>11</v>
      </c>
      <c r="Z1553" s="48" t="s">
        <v>6422</v>
      </c>
      <c r="AA1553" s="168" t="s">
        <v>303</v>
      </c>
      <c r="AB1553" s="169" t="s">
        <v>290</v>
      </c>
      <c r="AC1553" s="48">
        <v>11.75</v>
      </c>
      <c r="AD1553" s="170">
        <v>11</v>
      </c>
      <c r="AE1553" s="48">
        <v>0.375</v>
      </c>
      <c r="AF1553" s="168" t="s">
        <v>6422</v>
      </c>
      <c r="AG1553" s="48">
        <v>1</v>
      </c>
      <c r="AH1553" s="169"/>
      <c r="AI1553" s="171" t="s">
        <v>303</v>
      </c>
      <c r="AJ1553" s="168"/>
      <c r="AK1553" s="163"/>
    </row>
    <row r="1554" spans="1:89" x14ac:dyDescent="0.35">
      <c r="A1554" s="160" t="s">
        <v>1544</v>
      </c>
      <c r="B1554" s="2">
        <v>11</v>
      </c>
      <c r="C1554" s="2" t="s">
        <v>272</v>
      </c>
      <c r="D1554" s="4" t="s">
        <v>303</v>
      </c>
      <c r="E1554" s="22" t="s">
        <v>290</v>
      </c>
      <c r="F1554" s="2">
        <v>11.75</v>
      </c>
      <c r="G1554" s="3">
        <v>10.75</v>
      </c>
      <c r="H1554" s="2">
        <v>0.5</v>
      </c>
      <c r="I1554" s="4" t="s">
        <v>272</v>
      </c>
      <c r="J1554" s="2">
        <v>2</v>
      </c>
      <c r="K1554" s="22" t="s">
        <v>290</v>
      </c>
      <c r="L1554" s="6" t="s">
        <v>303</v>
      </c>
      <c r="M1554" s="4" t="s">
        <v>290</v>
      </c>
      <c r="N1554" s="161" t="s">
        <v>290</v>
      </c>
      <c r="P1554" s="18" t="s">
        <v>290</v>
      </c>
      <c r="Q1554" s="18" t="s">
        <v>290</v>
      </c>
      <c r="S1554" t="s">
        <v>290</v>
      </c>
      <c r="T1554" t="s">
        <v>290</v>
      </c>
      <c r="V1554" t="s">
        <v>290</v>
      </c>
      <c r="X1554" s="160" t="s">
        <v>1544</v>
      </c>
      <c r="Y1554" s="2">
        <v>11</v>
      </c>
      <c r="Z1554" s="2" t="s">
        <v>272</v>
      </c>
      <c r="AA1554" s="4" t="s">
        <v>303</v>
      </c>
      <c r="AB1554" s="22" t="s">
        <v>290</v>
      </c>
      <c r="AC1554" s="2">
        <v>11.75</v>
      </c>
      <c r="AD1554" s="3">
        <v>10.75</v>
      </c>
      <c r="AE1554" s="2">
        <v>0.5</v>
      </c>
      <c r="AF1554" s="4" t="s">
        <v>272</v>
      </c>
      <c r="AG1554" s="2">
        <v>2</v>
      </c>
      <c r="AH1554" s="22" t="s">
        <v>290</v>
      </c>
      <c r="AI1554" s="6" t="s">
        <v>303</v>
      </c>
      <c r="AJ1554" s="4" t="s">
        <v>290</v>
      </c>
      <c r="AK1554" s="161" t="s">
        <v>290</v>
      </c>
    </row>
    <row r="1555" spans="1:89" x14ac:dyDescent="0.35">
      <c r="A1555" s="156" t="s">
        <v>1545</v>
      </c>
      <c r="B1555" s="11">
        <v>12.000000000000002</v>
      </c>
      <c r="C1555" s="11">
        <v>5</v>
      </c>
      <c r="D1555" t="s">
        <v>303</v>
      </c>
      <c r="E1555" s="21" t="s">
        <v>290</v>
      </c>
      <c r="F1555" s="11">
        <v>12.75</v>
      </c>
      <c r="G1555" s="12">
        <v>12.42</v>
      </c>
      <c r="H1555" s="11">
        <v>0.16500000000000001</v>
      </c>
      <c r="I1555" t="s">
        <v>290</v>
      </c>
      <c r="J1555" s="11">
        <v>5</v>
      </c>
      <c r="K1555" s="21" t="s">
        <v>290</v>
      </c>
      <c r="L1555" s="11" t="s">
        <v>303</v>
      </c>
      <c r="M1555" t="s">
        <v>290</v>
      </c>
      <c r="N1555" s="159" t="s">
        <v>290</v>
      </c>
      <c r="P1555" s="18" t="s">
        <v>290</v>
      </c>
      <c r="Q1555" s="18" t="s">
        <v>290</v>
      </c>
      <c r="S1555" t="s">
        <v>290</v>
      </c>
      <c r="T1555" t="s">
        <v>290</v>
      </c>
      <c r="V1555" t="s">
        <v>290</v>
      </c>
      <c r="X1555" s="156" t="s">
        <v>1545</v>
      </c>
      <c r="Y1555" s="11">
        <v>12.000000000000002</v>
      </c>
      <c r="Z1555" s="11">
        <v>5</v>
      </c>
      <c r="AA1555" t="s">
        <v>303</v>
      </c>
      <c r="AB1555" s="21" t="s">
        <v>290</v>
      </c>
      <c r="AC1555" s="11">
        <v>12.75</v>
      </c>
      <c r="AD1555" s="12">
        <v>12.42</v>
      </c>
      <c r="AE1555" s="11">
        <v>0.16500000000000001</v>
      </c>
      <c r="AF1555" t="s">
        <v>290</v>
      </c>
      <c r="AG1555" s="11">
        <v>5</v>
      </c>
      <c r="AH1555" s="21" t="s">
        <v>290</v>
      </c>
      <c r="AI1555" s="11" t="s">
        <v>303</v>
      </c>
      <c r="AJ1555" t="s">
        <v>290</v>
      </c>
      <c r="AK1555" s="159" t="s">
        <v>290</v>
      </c>
    </row>
    <row r="1556" spans="1:89" x14ac:dyDescent="0.35">
      <c r="A1556" s="156" t="s">
        <v>1546</v>
      </c>
      <c r="B1556" s="11">
        <v>12.000000000000002</v>
      </c>
      <c r="C1556" s="11">
        <v>10</v>
      </c>
      <c r="D1556" t="s">
        <v>303</v>
      </c>
      <c r="E1556" s="21" t="s">
        <v>290</v>
      </c>
      <c r="F1556" s="11">
        <v>12.75</v>
      </c>
      <c r="G1556" s="12">
        <v>12.39</v>
      </c>
      <c r="H1556" s="11">
        <v>0.18</v>
      </c>
      <c r="I1556" t="s">
        <v>290</v>
      </c>
      <c r="J1556" s="11">
        <v>10</v>
      </c>
      <c r="K1556" s="21" t="s">
        <v>290</v>
      </c>
      <c r="L1556" s="11" t="s">
        <v>303</v>
      </c>
      <c r="M1556" t="s">
        <v>290</v>
      </c>
      <c r="N1556" s="159" t="s">
        <v>290</v>
      </c>
      <c r="P1556" s="18" t="s">
        <v>290</v>
      </c>
      <c r="Q1556" s="18" t="s">
        <v>290</v>
      </c>
      <c r="S1556" t="s">
        <v>290</v>
      </c>
      <c r="T1556" t="s">
        <v>290</v>
      </c>
      <c r="V1556" t="s">
        <v>290</v>
      </c>
      <c r="X1556" s="156" t="s">
        <v>1546</v>
      </c>
      <c r="Y1556" s="11">
        <v>12.000000000000002</v>
      </c>
      <c r="Z1556" s="11">
        <v>10</v>
      </c>
      <c r="AA1556" t="s">
        <v>303</v>
      </c>
      <c r="AB1556" s="21" t="s">
        <v>290</v>
      </c>
      <c r="AC1556" s="11">
        <v>12.75</v>
      </c>
      <c r="AD1556" s="12">
        <v>12.39</v>
      </c>
      <c r="AE1556" s="11">
        <v>0.18</v>
      </c>
      <c r="AF1556" t="s">
        <v>290</v>
      </c>
      <c r="AG1556" s="11">
        <v>10</v>
      </c>
      <c r="AH1556" s="21" t="s">
        <v>290</v>
      </c>
      <c r="AI1556" s="11" t="s">
        <v>303</v>
      </c>
      <c r="AJ1556" t="s">
        <v>290</v>
      </c>
      <c r="AK1556" s="159" t="s">
        <v>290</v>
      </c>
    </row>
    <row r="1557" spans="1:89" x14ac:dyDescent="0.35">
      <c r="A1557" s="158" t="s">
        <v>1547</v>
      </c>
      <c r="B1557" s="11">
        <v>12.000000000000002</v>
      </c>
      <c r="C1557" s="11">
        <v>20</v>
      </c>
      <c r="D1557" t="s">
        <v>303</v>
      </c>
      <c r="E1557" s="21" t="s">
        <v>290</v>
      </c>
      <c r="F1557" s="11">
        <v>12.75</v>
      </c>
      <c r="G1557" s="12">
        <v>12.25</v>
      </c>
      <c r="H1557" s="11">
        <v>0.25</v>
      </c>
      <c r="I1557" t="s">
        <v>290</v>
      </c>
      <c r="J1557" s="11">
        <v>20</v>
      </c>
      <c r="K1557" s="21" t="s">
        <v>290</v>
      </c>
      <c r="L1557" s="1" t="s">
        <v>303</v>
      </c>
      <c r="M1557" t="s">
        <v>290</v>
      </c>
      <c r="N1557" s="159" t="s">
        <v>290</v>
      </c>
      <c r="P1557" s="18" t="s">
        <v>290</v>
      </c>
      <c r="Q1557" s="18" t="s">
        <v>290</v>
      </c>
      <c r="S1557" t="s">
        <v>290</v>
      </c>
      <c r="T1557" t="s">
        <v>290</v>
      </c>
      <c r="V1557" t="s">
        <v>290</v>
      </c>
      <c r="X1557" s="158" t="s">
        <v>1547</v>
      </c>
      <c r="Y1557" s="11">
        <v>12.000000000000002</v>
      </c>
      <c r="Z1557" s="11">
        <v>20</v>
      </c>
      <c r="AA1557" t="s">
        <v>303</v>
      </c>
      <c r="AB1557" s="21" t="s">
        <v>290</v>
      </c>
      <c r="AC1557" s="11">
        <v>12.75</v>
      </c>
      <c r="AD1557" s="12">
        <v>12.25</v>
      </c>
      <c r="AE1557" s="11">
        <v>0.25</v>
      </c>
      <c r="AF1557" t="s">
        <v>290</v>
      </c>
      <c r="AG1557" s="11">
        <v>20</v>
      </c>
      <c r="AH1557" s="21" t="s">
        <v>290</v>
      </c>
      <c r="AI1557" s="1" t="s">
        <v>303</v>
      </c>
      <c r="AJ1557" t="s">
        <v>290</v>
      </c>
      <c r="AK1557" s="159" t="s">
        <v>290</v>
      </c>
      <c r="BJ1557" s="4"/>
      <c r="BK1557" s="4"/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51"/>
    </row>
    <row r="1558" spans="1:89" x14ac:dyDescent="0.35">
      <c r="A1558" s="158" t="s">
        <v>1548</v>
      </c>
      <c r="B1558" s="11">
        <v>12.000000000000002</v>
      </c>
      <c r="C1558">
        <v>30</v>
      </c>
      <c r="D1558" t="s">
        <v>303</v>
      </c>
      <c r="E1558" s="21" t="s">
        <v>290</v>
      </c>
      <c r="F1558" s="11">
        <v>12.75</v>
      </c>
      <c r="G1558" s="12">
        <v>12.09</v>
      </c>
      <c r="H1558" s="11">
        <v>0.33</v>
      </c>
      <c r="I1558" t="s">
        <v>290</v>
      </c>
      <c r="J1558">
        <v>30</v>
      </c>
      <c r="K1558" s="21" t="s">
        <v>290</v>
      </c>
      <c r="L1558" s="1" t="s">
        <v>303</v>
      </c>
      <c r="M1558" t="s">
        <v>290</v>
      </c>
      <c r="N1558" s="159" t="s">
        <v>290</v>
      </c>
      <c r="P1558" s="18" t="s">
        <v>290</v>
      </c>
      <c r="Q1558" s="18" t="s">
        <v>290</v>
      </c>
      <c r="S1558" t="s">
        <v>290</v>
      </c>
      <c r="T1558" t="s">
        <v>290</v>
      </c>
      <c r="V1558" t="s">
        <v>290</v>
      </c>
      <c r="X1558" s="158" t="s">
        <v>1548</v>
      </c>
      <c r="Y1558" s="11">
        <v>12.000000000000002</v>
      </c>
      <c r="Z1558">
        <v>30</v>
      </c>
      <c r="AA1558" t="s">
        <v>303</v>
      </c>
      <c r="AB1558" s="21" t="s">
        <v>290</v>
      </c>
      <c r="AC1558" s="11">
        <v>12.75</v>
      </c>
      <c r="AD1558" s="12">
        <v>12.09</v>
      </c>
      <c r="AE1558" s="11">
        <v>0.33</v>
      </c>
      <c r="AF1558" t="s">
        <v>290</v>
      </c>
      <c r="AG1558">
        <v>30</v>
      </c>
      <c r="AH1558" s="21" t="s">
        <v>290</v>
      </c>
      <c r="AI1558" s="1" t="s">
        <v>303</v>
      </c>
      <c r="AJ1558" t="s">
        <v>290</v>
      </c>
      <c r="AK1558" s="159" t="s">
        <v>290</v>
      </c>
      <c r="CC1558" s="4"/>
      <c r="CD1558" s="51"/>
      <c r="CE1558" s="51"/>
      <c r="CF1558" s="51"/>
      <c r="CG1558" s="51"/>
      <c r="CH1558" s="51"/>
      <c r="CI1558" s="51"/>
      <c r="CJ1558" s="51"/>
      <c r="CK1558" s="51"/>
    </row>
    <row r="1559" spans="1:89" x14ac:dyDescent="0.35">
      <c r="A1559" s="158" t="s">
        <v>1549</v>
      </c>
      <c r="B1559" s="11">
        <v>12.000000000000002</v>
      </c>
      <c r="C1559">
        <v>40</v>
      </c>
      <c r="D1559" t="s">
        <v>303</v>
      </c>
      <c r="E1559" s="21" t="s">
        <v>290</v>
      </c>
      <c r="F1559" s="11">
        <v>12.75</v>
      </c>
      <c r="G1559" s="12">
        <v>11.938000000000001</v>
      </c>
      <c r="H1559" s="11">
        <v>0.40600000000000003</v>
      </c>
      <c r="I1559" t="s">
        <v>290</v>
      </c>
      <c r="J1559">
        <v>40</v>
      </c>
      <c r="K1559" s="21" t="s">
        <v>290</v>
      </c>
      <c r="L1559" s="1" t="s">
        <v>303</v>
      </c>
      <c r="M1559" t="s">
        <v>290</v>
      </c>
      <c r="N1559" s="159" t="s">
        <v>290</v>
      </c>
      <c r="P1559" s="18" t="s">
        <v>290</v>
      </c>
      <c r="Q1559" s="18" t="s">
        <v>290</v>
      </c>
      <c r="S1559" t="s">
        <v>290</v>
      </c>
      <c r="T1559" t="s">
        <v>290</v>
      </c>
      <c r="V1559" t="s">
        <v>290</v>
      </c>
      <c r="X1559" s="158" t="s">
        <v>1549</v>
      </c>
      <c r="Y1559" s="11">
        <v>12.000000000000002</v>
      </c>
      <c r="Z1559">
        <v>40</v>
      </c>
      <c r="AA1559" t="s">
        <v>303</v>
      </c>
      <c r="AB1559" s="21" t="s">
        <v>290</v>
      </c>
      <c r="AC1559" s="11">
        <v>12.75</v>
      </c>
      <c r="AD1559" s="12">
        <v>11.938000000000001</v>
      </c>
      <c r="AE1559" s="11">
        <v>0.40600000000000003</v>
      </c>
      <c r="AF1559" t="s">
        <v>290</v>
      </c>
      <c r="AG1559">
        <v>40</v>
      </c>
      <c r="AH1559" s="21" t="s">
        <v>290</v>
      </c>
      <c r="AI1559" s="1" t="s">
        <v>303</v>
      </c>
      <c r="AJ1559" t="s">
        <v>290</v>
      </c>
      <c r="AK1559" s="159" t="s">
        <v>290</v>
      </c>
      <c r="BJ1559" s="4"/>
      <c r="BK1559" s="4"/>
      <c r="BL1559" s="4"/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  <c r="BX1559" s="4"/>
      <c r="BY1559" s="4"/>
      <c r="BZ1559" s="4"/>
      <c r="CA1559" s="51"/>
    </row>
    <row r="1560" spans="1:89" x14ac:dyDescent="0.35">
      <c r="A1560" s="158" t="s">
        <v>6857</v>
      </c>
      <c r="B1560" s="11">
        <v>12.000000000000002</v>
      </c>
      <c r="C1560" t="s">
        <v>6422</v>
      </c>
      <c r="D1560" t="s">
        <v>303</v>
      </c>
      <c r="E1560" s="21" t="s">
        <v>290</v>
      </c>
      <c r="F1560" s="11">
        <v>12.75</v>
      </c>
      <c r="G1560" s="12">
        <v>12</v>
      </c>
      <c r="H1560" s="11">
        <v>0.375</v>
      </c>
      <c r="I1560" t="s">
        <v>6422</v>
      </c>
      <c r="J1560">
        <v>1</v>
      </c>
      <c r="K1560" s="21" t="s">
        <v>290</v>
      </c>
      <c r="L1560" s="1" t="s">
        <v>303</v>
      </c>
      <c r="M1560" t="s">
        <v>290</v>
      </c>
      <c r="N1560" s="159" t="s">
        <v>290</v>
      </c>
      <c r="P1560" s="18" t="s">
        <v>290</v>
      </c>
      <c r="Q1560" s="18" t="s">
        <v>290</v>
      </c>
      <c r="S1560" t="s">
        <v>290</v>
      </c>
      <c r="T1560" t="s">
        <v>290</v>
      </c>
      <c r="V1560" t="s">
        <v>290</v>
      </c>
      <c r="X1560" s="158" t="s">
        <v>6857</v>
      </c>
      <c r="Y1560" s="11">
        <v>12.000000000000002</v>
      </c>
      <c r="Z1560" t="s">
        <v>6422</v>
      </c>
      <c r="AA1560" t="s">
        <v>303</v>
      </c>
      <c r="AB1560" s="21" t="s">
        <v>290</v>
      </c>
      <c r="AC1560" s="11">
        <v>12.75</v>
      </c>
      <c r="AD1560" s="12">
        <v>12</v>
      </c>
      <c r="AE1560" s="11">
        <v>0.375</v>
      </c>
      <c r="AF1560" t="s">
        <v>6422</v>
      </c>
      <c r="AG1560">
        <v>1</v>
      </c>
      <c r="AH1560" s="21" t="s">
        <v>290</v>
      </c>
      <c r="AI1560" s="1" t="s">
        <v>303</v>
      </c>
      <c r="AJ1560" t="s">
        <v>290</v>
      </c>
      <c r="AK1560" s="159" t="s">
        <v>290</v>
      </c>
      <c r="CC1560" s="4"/>
      <c r="CD1560" s="51"/>
      <c r="CE1560" s="51"/>
      <c r="CF1560" s="51"/>
      <c r="CG1560" s="51"/>
      <c r="CH1560" s="51"/>
      <c r="CI1560" s="51"/>
      <c r="CJ1560" s="51"/>
      <c r="CK1560" s="51"/>
    </row>
    <row r="1561" spans="1:89" x14ac:dyDescent="0.35">
      <c r="A1561" s="158" t="s">
        <v>1550</v>
      </c>
      <c r="B1561" s="11">
        <v>12.000000000000002</v>
      </c>
      <c r="C1561">
        <v>60</v>
      </c>
      <c r="D1561" t="s">
        <v>303</v>
      </c>
      <c r="E1561" s="21" t="s">
        <v>290</v>
      </c>
      <c r="F1561" s="11">
        <v>12.75</v>
      </c>
      <c r="G1561" s="12">
        <v>11.625999999999999</v>
      </c>
      <c r="H1561" s="11">
        <v>0.56200000000000006</v>
      </c>
      <c r="I1561" t="s">
        <v>290</v>
      </c>
      <c r="J1561">
        <v>60</v>
      </c>
      <c r="K1561" s="21" t="s">
        <v>290</v>
      </c>
      <c r="L1561" s="1" t="s">
        <v>303</v>
      </c>
      <c r="M1561" t="s">
        <v>290</v>
      </c>
      <c r="N1561" s="159" t="s">
        <v>290</v>
      </c>
      <c r="P1561" s="18" t="s">
        <v>290</v>
      </c>
      <c r="Q1561" s="18" t="s">
        <v>290</v>
      </c>
      <c r="S1561" t="s">
        <v>290</v>
      </c>
      <c r="T1561" t="s">
        <v>290</v>
      </c>
      <c r="V1561" t="s">
        <v>290</v>
      </c>
      <c r="X1561" s="158" t="s">
        <v>1550</v>
      </c>
      <c r="Y1561" s="11">
        <v>12.000000000000002</v>
      </c>
      <c r="Z1561">
        <v>60</v>
      </c>
      <c r="AA1561" t="s">
        <v>303</v>
      </c>
      <c r="AB1561" s="21" t="s">
        <v>290</v>
      </c>
      <c r="AC1561" s="11">
        <v>12.75</v>
      </c>
      <c r="AD1561" s="12">
        <v>11.625999999999999</v>
      </c>
      <c r="AE1561" s="11">
        <v>0.56200000000000006</v>
      </c>
      <c r="AF1561" t="s">
        <v>290</v>
      </c>
      <c r="AG1561">
        <v>60</v>
      </c>
      <c r="AH1561" s="21" t="s">
        <v>290</v>
      </c>
      <c r="AI1561" s="1" t="s">
        <v>303</v>
      </c>
      <c r="AJ1561" t="s">
        <v>290</v>
      </c>
      <c r="AK1561" s="159" t="s">
        <v>290</v>
      </c>
    </row>
    <row r="1562" spans="1:89" x14ac:dyDescent="0.35">
      <c r="A1562" s="158" t="s">
        <v>1551</v>
      </c>
      <c r="B1562" s="11">
        <v>12.000000000000002</v>
      </c>
      <c r="C1562">
        <v>80</v>
      </c>
      <c r="D1562" t="s">
        <v>303</v>
      </c>
      <c r="E1562" s="21" t="s">
        <v>290</v>
      </c>
      <c r="F1562" s="11">
        <v>12.75</v>
      </c>
      <c r="G1562" s="12">
        <v>11.375999999999999</v>
      </c>
      <c r="H1562" s="11">
        <v>0.68700000000000006</v>
      </c>
      <c r="I1562" t="s">
        <v>290</v>
      </c>
      <c r="J1562">
        <v>80</v>
      </c>
      <c r="K1562" s="21" t="s">
        <v>290</v>
      </c>
      <c r="L1562" s="1" t="s">
        <v>303</v>
      </c>
      <c r="M1562" t="s">
        <v>290</v>
      </c>
      <c r="N1562" s="159" t="s">
        <v>290</v>
      </c>
      <c r="P1562" s="18" t="s">
        <v>290</v>
      </c>
      <c r="Q1562" s="18" t="s">
        <v>290</v>
      </c>
      <c r="S1562" t="s">
        <v>290</v>
      </c>
      <c r="T1562" t="s">
        <v>290</v>
      </c>
      <c r="V1562" t="s">
        <v>290</v>
      </c>
      <c r="X1562" s="158" t="s">
        <v>1551</v>
      </c>
      <c r="Y1562" s="11">
        <v>12.000000000000002</v>
      </c>
      <c r="Z1562">
        <v>80</v>
      </c>
      <c r="AA1562" t="s">
        <v>303</v>
      </c>
      <c r="AB1562" s="21" t="s">
        <v>290</v>
      </c>
      <c r="AC1562" s="11">
        <v>12.75</v>
      </c>
      <c r="AD1562" s="12">
        <v>11.375999999999999</v>
      </c>
      <c r="AE1562" s="11">
        <v>0.68700000000000006</v>
      </c>
      <c r="AF1562" t="s">
        <v>290</v>
      </c>
      <c r="AG1562">
        <v>80</v>
      </c>
      <c r="AH1562" s="21" t="s">
        <v>290</v>
      </c>
      <c r="AI1562" s="1" t="s">
        <v>303</v>
      </c>
      <c r="AJ1562" t="s">
        <v>290</v>
      </c>
      <c r="AK1562" s="159" t="s">
        <v>290</v>
      </c>
    </row>
    <row r="1563" spans="1:89" x14ac:dyDescent="0.35">
      <c r="A1563" s="158" t="s">
        <v>1552</v>
      </c>
      <c r="B1563" s="11">
        <v>12.000000000000002</v>
      </c>
      <c r="C1563">
        <v>100</v>
      </c>
      <c r="D1563" t="s">
        <v>303</v>
      </c>
      <c r="E1563" s="21" t="s">
        <v>290</v>
      </c>
      <c r="F1563" s="11">
        <v>12.75</v>
      </c>
      <c r="G1563" s="12">
        <v>11.064</v>
      </c>
      <c r="H1563" s="11">
        <v>0.84299999999999997</v>
      </c>
      <c r="I1563" t="s">
        <v>290</v>
      </c>
      <c r="J1563">
        <v>100</v>
      </c>
      <c r="K1563" s="21" t="s">
        <v>290</v>
      </c>
      <c r="L1563" s="1" t="s">
        <v>303</v>
      </c>
      <c r="M1563" t="s">
        <v>290</v>
      </c>
      <c r="N1563" s="159" t="s">
        <v>290</v>
      </c>
      <c r="P1563" s="18" t="s">
        <v>290</v>
      </c>
      <c r="Q1563" s="18" t="s">
        <v>290</v>
      </c>
      <c r="S1563" t="s">
        <v>290</v>
      </c>
      <c r="T1563" t="s">
        <v>290</v>
      </c>
      <c r="V1563" t="s">
        <v>290</v>
      </c>
      <c r="X1563" s="158" t="s">
        <v>1552</v>
      </c>
      <c r="Y1563" s="11">
        <v>12.000000000000002</v>
      </c>
      <c r="Z1563">
        <v>100</v>
      </c>
      <c r="AA1563" t="s">
        <v>303</v>
      </c>
      <c r="AB1563" s="21" t="s">
        <v>290</v>
      </c>
      <c r="AC1563" s="11">
        <v>12.75</v>
      </c>
      <c r="AD1563" s="12">
        <v>11.064</v>
      </c>
      <c r="AE1563" s="11">
        <v>0.84299999999999997</v>
      </c>
      <c r="AF1563" t="s">
        <v>290</v>
      </c>
      <c r="AG1563">
        <v>100</v>
      </c>
      <c r="AH1563" s="21" t="s">
        <v>290</v>
      </c>
      <c r="AI1563" s="1" t="s">
        <v>303</v>
      </c>
      <c r="AJ1563" t="s">
        <v>290</v>
      </c>
      <c r="AK1563" s="159" t="s">
        <v>290</v>
      </c>
    </row>
    <row r="1564" spans="1:89" x14ac:dyDescent="0.35">
      <c r="A1564" s="158" t="s">
        <v>1553</v>
      </c>
      <c r="B1564" s="11">
        <v>12.000000000000002</v>
      </c>
      <c r="C1564">
        <v>120</v>
      </c>
      <c r="D1564" t="s">
        <v>303</v>
      </c>
      <c r="E1564" s="21" t="s">
        <v>290</v>
      </c>
      <c r="F1564" s="11">
        <v>12.75</v>
      </c>
      <c r="G1564" s="12">
        <v>10.75</v>
      </c>
      <c r="H1564" s="11">
        <v>1</v>
      </c>
      <c r="I1564" t="s">
        <v>290</v>
      </c>
      <c r="J1564">
        <v>120</v>
      </c>
      <c r="K1564" s="21" t="s">
        <v>290</v>
      </c>
      <c r="L1564" s="1" t="s">
        <v>303</v>
      </c>
      <c r="M1564" t="s">
        <v>290</v>
      </c>
      <c r="N1564" s="159" t="s">
        <v>290</v>
      </c>
      <c r="P1564" s="18" t="s">
        <v>290</v>
      </c>
      <c r="Q1564" s="18" t="s">
        <v>290</v>
      </c>
      <c r="S1564" t="s">
        <v>290</v>
      </c>
      <c r="T1564" t="s">
        <v>290</v>
      </c>
      <c r="V1564" t="s">
        <v>290</v>
      </c>
      <c r="X1564" s="158" t="s">
        <v>1553</v>
      </c>
      <c r="Y1564" s="11">
        <v>12.000000000000002</v>
      </c>
      <c r="Z1564">
        <v>120</v>
      </c>
      <c r="AA1564" t="s">
        <v>303</v>
      </c>
      <c r="AB1564" s="21" t="s">
        <v>290</v>
      </c>
      <c r="AC1564" s="11">
        <v>12.75</v>
      </c>
      <c r="AD1564" s="12">
        <v>10.75</v>
      </c>
      <c r="AE1564" s="11">
        <v>1</v>
      </c>
      <c r="AF1564" t="s">
        <v>290</v>
      </c>
      <c r="AG1564">
        <v>120</v>
      </c>
      <c r="AH1564" s="21" t="s">
        <v>290</v>
      </c>
      <c r="AI1564" s="1" t="s">
        <v>303</v>
      </c>
      <c r="AJ1564" t="s">
        <v>290</v>
      </c>
      <c r="AK1564" s="159" t="s">
        <v>290</v>
      </c>
    </row>
    <row r="1565" spans="1:89" x14ac:dyDescent="0.35">
      <c r="A1565" s="158" t="s">
        <v>1554</v>
      </c>
      <c r="B1565" s="11">
        <v>12.000000000000002</v>
      </c>
      <c r="C1565">
        <v>140</v>
      </c>
      <c r="D1565" t="s">
        <v>303</v>
      </c>
      <c r="E1565" s="21" t="s">
        <v>290</v>
      </c>
      <c r="F1565" s="11">
        <v>12.75</v>
      </c>
      <c r="G1565" s="12">
        <v>10.5</v>
      </c>
      <c r="H1565" s="11">
        <v>1.125</v>
      </c>
      <c r="I1565" t="s">
        <v>290</v>
      </c>
      <c r="J1565">
        <v>140</v>
      </c>
      <c r="K1565" s="21" t="s">
        <v>290</v>
      </c>
      <c r="L1565" s="1" t="s">
        <v>303</v>
      </c>
      <c r="M1565" t="s">
        <v>290</v>
      </c>
      <c r="N1565" s="159" t="s">
        <v>290</v>
      </c>
      <c r="P1565" s="18" t="s">
        <v>290</v>
      </c>
      <c r="Q1565" s="18" t="s">
        <v>290</v>
      </c>
      <c r="S1565" t="s">
        <v>290</v>
      </c>
      <c r="T1565" t="s">
        <v>290</v>
      </c>
      <c r="V1565" t="s">
        <v>290</v>
      </c>
      <c r="X1565" s="158" t="s">
        <v>1554</v>
      </c>
      <c r="Y1565" s="11">
        <v>12.000000000000002</v>
      </c>
      <c r="Z1565">
        <v>140</v>
      </c>
      <c r="AA1565" t="s">
        <v>303</v>
      </c>
      <c r="AB1565" s="21" t="s">
        <v>290</v>
      </c>
      <c r="AC1565" s="11">
        <v>12.75</v>
      </c>
      <c r="AD1565" s="12">
        <v>10.5</v>
      </c>
      <c r="AE1565" s="11">
        <v>1.125</v>
      </c>
      <c r="AF1565" t="s">
        <v>290</v>
      </c>
      <c r="AG1565">
        <v>140</v>
      </c>
      <c r="AH1565" s="21" t="s">
        <v>290</v>
      </c>
      <c r="AI1565" s="1" t="s">
        <v>303</v>
      </c>
      <c r="AJ1565" t="s">
        <v>290</v>
      </c>
      <c r="AK1565" s="159" t="s">
        <v>290</v>
      </c>
    </row>
    <row r="1566" spans="1:89" x14ac:dyDescent="0.35">
      <c r="A1566" s="158" t="s">
        <v>1555</v>
      </c>
      <c r="B1566" s="11">
        <v>12.000000000000002</v>
      </c>
      <c r="C1566" s="11">
        <v>160</v>
      </c>
      <c r="D1566" t="s">
        <v>303</v>
      </c>
      <c r="E1566" s="21" t="s">
        <v>290</v>
      </c>
      <c r="F1566" s="11">
        <v>12.75</v>
      </c>
      <c r="G1566" s="12">
        <v>10.125999999999999</v>
      </c>
      <c r="H1566" s="11">
        <v>1.3120000000000001</v>
      </c>
      <c r="I1566" t="s">
        <v>290</v>
      </c>
      <c r="J1566" s="11">
        <v>160</v>
      </c>
      <c r="K1566" s="21" t="s">
        <v>290</v>
      </c>
      <c r="L1566" s="1" t="s">
        <v>303</v>
      </c>
      <c r="M1566" t="s">
        <v>290</v>
      </c>
      <c r="N1566" s="159" t="s">
        <v>290</v>
      </c>
      <c r="P1566" s="18" t="s">
        <v>290</v>
      </c>
      <c r="Q1566" s="18" t="s">
        <v>290</v>
      </c>
      <c r="S1566" t="s">
        <v>290</v>
      </c>
      <c r="T1566" t="s">
        <v>290</v>
      </c>
      <c r="V1566" t="s">
        <v>290</v>
      </c>
      <c r="X1566" s="158" t="s">
        <v>1555</v>
      </c>
      <c r="Y1566" s="11">
        <v>12.000000000000002</v>
      </c>
      <c r="Z1566" s="11">
        <v>160</v>
      </c>
      <c r="AA1566" t="s">
        <v>303</v>
      </c>
      <c r="AB1566" s="21" t="s">
        <v>290</v>
      </c>
      <c r="AC1566" s="11">
        <v>12.75</v>
      </c>
      <c r="AD1566" s="12">
        <v>10.125999999999999</v>
      </c>
      <c r="AE1566" s="11">
        <v>1.3120000000000001</v>
      </c>
      <c r="AF1566" t="s">
        <v>290</v>
      </c>
      <c r="AG1566" s="11">
        <v>160</v>
      </c>
      <c r="AH1566" s="21" t="s">
        <v>290</v>
      </c>
      <c r="AI1566" s="1" t="s">
        <v>303</v>
      </c>
      <c r="AJ1566" t="s">
        <v>290</v>
      </c>
      <c r="AK1566" s="159" t="s">
        <v>290</v>
      </c>
    </row>
    <row r="1567" spans="1:89" x14ac:dyDescent="0.35">
      <c r="A1567" s="160" t="s">
        <v>1556</v>
      </c>
      <c r="B1567" s="2">
        <v>12.000000000000002</v>
      </c>
      <c r="C1567" s="2" t="s">
        <v>272</v>
      </c>
      <c r="D1567" s="4" t="s">
        <v>303</v>
      </c>
      <c r="E1567" s="22" t="s">
        <v>290</v>
      </c>
      <c r="F1567" s="2">
        <v>12.75</v>
      </c>
      <c r="G1567" s="3">
        <v>11.75</v>
      </c>
      <c r="H1567" s="2">
        <v>0.5</v>
      </c>
      <c r="I1567" s="4" t="s">
        <v>272</v>
      </c>
      <c r="J1567" s="2">
        <v>2</v>
      </c>
      <c r="K1567" s="22" t="s">
        <v>290</v>
      </c>
      <c r="L1567" s="6" t="s">
        <v>303</v>
      </c>
      <c r="M1567" s="4" t="s">
        <v>290</v>
      </c>
      <c r="N1567" s="161" t="s">
        <v>290</v>
      </c>
      <c r="P1567" s="18" t="s">
        <v>290</v>
      </c>
      <c r="Q1567" s="18" t="s">
        <v>290</v>
      </c>
      <c r="S1567" t="s">
        <v>290</v>
      </c>
      <c r="T1567" t="s">
        <v>290</v>
      </c>
      <c r="V1567" t="s">
        <v>290</v>
      </c>
      <c r="X1567" s="160" t="s">
        <v>1556</v>
      </c>
      <c r="Y1567" s="2">
        <v>12.000000000000002</v>
      </c>
      <c r="Z1567" s="2" t="s">
        <v>272</v>
      </c>
      <c r="AA1567" s="4" t="s">
        <v>303</v>
      </c>
      <c r="AB1567" s="22" t="s">
        <v>290</v>
      </c>
      <c r="AC1567" s="2">
        <v>12.75</v>
      </c>
      <c r="AD1567" s="3">
        <v>11.75</v>
      </c>
      <c r="AE1567" s="2">
        <v>0.5</v>
      </c>
      <c r="AF1567" s="4" t="s">
        <v>272</v>
      </c>
      <c r="AG1567" s="2">
        <v>2</v>
      </c>
      <c r="AH1567" s="22" t="s">
        <v>290</v>
      </c>
      <c r="AI1567" s="6" t="s">
        <v>303</v>
      </c>
      <c r="AJ1567" s="4" t="s">
        <v>290</v>
      </c>
      <c r="AK1567" s="161" t="s">
        <v>290</v>
      </c>
    </row>
    <row r="1568" spans="1:89" x14ac:dyDescent="0.35">
      <c r="A1568" s="156" t="s">
        <v>1557</v>
      </c>
      <c r="B1568" s="11">
        <v>14</v>
      </c>
      <c r="C1568" s="11">
        <v>10</v>
      </c>
      <c r="D1568" t="s">
        <v>303</v>
      </c>
      <c r="E1568" s="21" t="s">
        <v>290</v>
      </c>
      <c r="F1568" s="11">
        <v>14</v>
      </c>
      <c r="G1568" s="13">
        <v>13.5</v>
      </c>
      <c r="H1568" s="11">
        <v>0.25</v>
      </c>
      <c r="I1568" t="s">
        <v>290</v>
      </c>
      <c r="J1568" s="11">
        <v>10</v>
      </c>
      <c r="K1568" s="21" t="s">
        <v>290</v>
      </c>
      <c r="L1568" s="11" t="s">
        <v>303</v>
      </c>
      <c r="M1568" t="s">
        <v>290</v>
      </c>
      <c r="N1568" s="159" t="s">
        <v>290</v>
      </c>
      <c r="P1568" s="18" t="s">
        <v>290</v>
      </c>
      <c r="Q1568" s="18" t="s">
        <v>290</v>
      </c>
      <c r="S1568" t="s">
        <v>290</v>
      </c>
      <c r="T1568" t="s">
        <v>290</v>
      </c>
      <c r="V1568" t="s">
        <v>290</v>
      </c>
      <c r="X1568" s="156" t="s">
        <v>1557</v>
      </c>
      <c r="Y1568" s="11">
        <v>14</v>
      </c>
      <c r="Z1568" s="11">
        <v>10</v>
      </c>
      <c r="AA1568" t="s">
        <v>303</v>
      </c>
      <c r="AB1568" s="21" t="s">
        <v>290</v>
      </c>
      <c r="AC1568" s="11">
        <v>14</v>
      </c>
      <c r="AD1568" s="13">
        <v>13.5</v>
      </c>
      <c r="AE1568" s="11">
        <v>0.25</v>
      </c>
      <c r="AF1568" t="s">
        <v>290</v>
      </c>
      <c r="AG1568" s="11">
        <v>10</v>
      </c>
      <c r="AH1568" s="21" t="s">
        <v>290</v>
      </c>
      <c r="AI1568" s="11" t="s">
        <v>303</v>
      </c>
      <c r="AJ1568" t="s">
        <v>290</v>
      </c>
      <c r="AK1568" s="159" t="s">
        <v>290</v>
      </c>
      <c r="BJ1568" s="4"/>
      <c r="BK1568" s="4"/>
      <c r="BL1568" s="4"/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51"/>
    </row>
    <row r="1569" spans="1:89" x14ac:dyDescent="0.35">
      <c r="A1569" s="158" t="s">
        <v>1558</v>
      </c>
      <c r="B1569" s="11">
        <v>14</v>
      </c>
      <c r="C1569" s="11">
        <v>20</v>
      </c>
      <c r="D1569" t="s">
        <v>303</v>
      </c>
      <c r="E1569" s="21" t="s">
        <v>290</v>
      </c>
      <c r="F1569" s="11">
        <v>14</v>
      </c>
      <c r="G1569" s="13">
        <v>13.375999999999999</v>
      </c>
      <c r="H1569" s="11">
        <v>0.312</v>
      </c>
      <c r="I1569" t="s">
        <v>290</v>
      </c>
      <c r="J1569" s="11">
        <v>20</v>
      </c>
      <c r="K1569" s="21" t="s">
        <v>290</v>
      </c>
      <c r="L1569" s="1" t="s">
        <v>303</v>
      </c>
      <c r="M1569" t="s">
        <v>290</v>
      </c>
      <c r="N1569" s="159" t="s">
        <v>290</v>
      </c>
      <c r="P1569" s="18" t="s">
        <v>290</v>
      </c>
      <c r="Q1569" s="18" t="s">
        <v>290</v>
      </c>
      <c r="S1569" t="s">
        <v>290</v>
      </c>
      <c r="T1569" t="s">
        <v>290</v>
      </c>
      <c r="V1569" t="s">
        <v>290</v>
      </c>
      <c r="X1569" s="158" t="s">
        <v>1558</v>
      </c>
      <c r="Y1569" s="11">
        <v>14</v>
      </c>
      <c r="Z1569" s="11">
        <v>20</v>
      </c>
      <c r="AA1569" t="s">
        <v>303</v>
      </c>
      <c r="AB1569" s="21" t="s">
        <v>290</v>
      </c>
      <c r="AC1569" s="11">
        <v>14</v>
      </c>
      <c r="AD1569" s="13">
        <v>13.375999999999999</v>
      </c>
      <c r="AE1569" s="11">
        <v>0.312</v>
      </c>
      <c r="AF1569" t="s">
        <v>290</v>
      </c>
      <c r="AG1569" s="11">
        <v>20</v>
      </c>
      <c r="AH1569" s="21" t="s">
        <v>290</v>
      </c>
      <c r="AI1569" s="1" t="s">
        <v>303</v>
      </c>
      <c r="AJ1569" t="s">
        <v>290</v>
      </c>
      <c r="AK1569" s="159" t="s">
        <v>290</v>
      </c>
      <c r="CC1569" s="4"/>
      <c r="CD1569" s="51"/>
      <c r="CE1569" s="51"/>
      <c r="CF1569" s="51"/>
      <c r="CG1569" s="51"/>
      <c r="CH1569" s="51"/>
      <c r="CI1569" s="51"/>
      <c r="CJ1569" s="51"/>
      <c r="CK1569" s="51"/>
    </row>
    <row r="1570" spans="1:89" x14ac:dyDescent="0.35">
      <c r="A1570" s="158" t="s">
        <v>1559</v>
      </c>
      <c r="B1570" s="11">
        <v>14</v>
      </c>
      <c r="C1570">
        <v>30</v>
      </c>
      <c r="D1570" t="s">
        <v>303</v>
      </c>
      <c r="E1570" s="21" t="s">
        <v>290</v>
      </c>
      <c r="F1570" s="11">
        <v>14</v>
      </c>
      <c r="G1570" s="13">
        <v>13.25</v>
      </c>
      <c r="H1570" s="11">
        <v>0.375</v>
      </c>
      <c r="I1570" t="s">
        <v>290</v>
      </c>
      <c r="J1570">
        <v>30</v>
      </c>
      <c r="K1570" s="21" t="s">
        <v>290</v>
      </c>
      <c r="L1570" s="1" t="s">
        <v>303</v>
      </c>
      <c r="M1570" t="s">
        <v>290</v>
      </c>
      <c r="N1570" s="159" t="s">
        <v>290</v>
      </c>
      <c r="P1570" s="18" t="s">
        <v>290</v>
      </c>
      <c r="Q1570" s="18" t="s">
        <v>290</v>
      </c>
      <c r="S1570" t="s">
        <v>290</v>
      </c>
      <c r="T1570" t="s">
        <v>290</v>
      </c>
      <c r="V1570" t="s">
        <v>290</v>
      </c>
      <c r="X1570" s="158" t="s">
        <v>1559</v>
      </c>
      <c r="Y1570" s="11">
        <v>14</v>
      </c>
      <c r="Z1570">
        <v>30</v>
      </c>
      <c r="AA1570" t="s">
        <v>303</v>
      </c>
      <c r="AB1570" s="21" t="s">
        <v>290</v>
      </c>
      <c r="AC1570" s="11">
        <v>14</v>
      </c>
      <c r="AD1570" s="13">
        <v>13.25</v>
      </c>
      <c r="AE1570" s="11">
        <v>0.375</v>
      </c>
      <c r="AF1570" t="s">
        <v>290</v>
      </c>
      <c r="AG1570">
        <v>30</v>
      </c>
      <c r="AH1570" s="21" t="s">
        <v>290</v>
      </c>
      <c r="AI1570" s="1" t="s">
        <v>303</v>
      </c>
      <c r="AJ1570" t="s">
        <v>290</v>
      </c>
      <c r="AK1570" s="159" t="s">
        <v>290</v>
      </c>
    </row>
    <row r="1571" spans="1:89" x14ac:dyDescent="0.35">
      <c r="A1571" s="158" t="s">
        <v>1560</v>
      </c>
      <c r="B1571" s="11">
        <v>14</v>
      </c>
      <c r="C1571">
        <v>40</v>
      </c>
      <c r="D1571" t="s">
        <v>303</v>
      </c>
      <c r="E1571" s="21" t="s">
        <v>290</v>
      </c>
      <c r="F1571" s="11">
        <v>14</v>
      </c>
      <c r="G1571" s="13">
        <v>13.125999999999999</v>
      </c>
      <c r="H1571" s="11">
        <v>0.437</v>
      </c>
      <c r="I1571" t="s">
        <v>290</v>
      </c>
      <c r="J1571">
        <v>40</v>
      </c>
      <c r="K1571" s="21" t="s">
        <v>290</v>
      </c>
      <c r="L1571" s="1" t="s">
        <v>303</v>
      </c>
      <c r="M1571" t="s">
        <v>290</v>
      </c>
      <c r="N1571" s="159" t="s">
        <v>290</v>
      </c>
      <c r="P1571" s="18" t="s">
        <v>290</v>
      </c>
      <c r="Q1571" s="18" t="s">
        <v>290</v>
      </c>
      <c r="S1571" t="s">
        <v>290</v>
      </c>
      <c r="T1571" t="s">
        <v>290</v>
      </c>
      <c r="V1571" t="s">
        <v>290</v>
      </c>
      <c r="X1571" s="158" t="s">
        <v>1560</v>
      </c>
      <c r="Y1571" s="11">
        <v>14</v>
      </c>
      <c r="Z1571">
        <v>40</v>
      </c>
      <c r="AA1571" t="s">
        <v>303</v>
      </c>
      <c r="AB1571" s="21" t="s">
        <v>290</v>
      </c>
      <c r="AC1571" s="11">
        <v>14</v>
      </c>
      <c r="AD1571" s="13">
        <v>13.125999999999999</v>
      </c>
      <c r="AE1571" s="11">
        <v>0.437</v>
      </c>
      <c r="AF1571" t="s">
        <v>290</v>
      </c>
      <c r="AG1571">
        <v>40</v>
      </c>
      <c r="AH1571" s="21" t="s">
        <v>290</v>
      </c>
      <c r="AI1571" s="1" t="s">
        <v>303</v>
      </c>
      <c r="AJ1571" t="s">
        <v>290</v>
      </c>
      <c r="AK1571" s="159" t="s">
        <v>290</v>
      </c>
    </row>
    <row r="1572" spans="1:89" x14ac:dyDescent="0.35">
      <c r="A1572" s="158" t="s">
        <v>6858</v>
      </c>
      <c r="B1572" s="11">
        <v>14</v>
      </c>
      <c r="C1572" t="s">
        <v>6422</v>
      </c>
      <c r="D1572" t="s">
        <v>303</v>
      </c>
      <c r="E1572" s="21" t="s">
        <v>290</v>
      </c>
      <c r="F1572" s="11">
        <v>14</v>
      </c>
      <c r="G1572" s="12">
        <v>13.25</v>
      </c>
      <c r="H1572" s="11">
        <v>0.375</v>
      </c>
      <c r="I1572" t="s">
        <v>6422</v>
      </c>
      <c r="J1572">
        <v>1</v>
      </c>
      <c r="K1572" s="21" t="s">
        <v>290</v>
      </c>
      <c r="L1572" s="1" t="s">
        <v>303</v>
      </c>
      <c r="M1572" t="s">
        <v>290</v>
      </c>
      <c r="N1572" s="159" t="s">
        <v>290</v>
      </c>
      <c r="P1572" s="18" t="s">
        <v>290</v>
      </c>
      <c r="Q1572" s="18" t="s">
        <v>290</v>
      </c>
      <c r="S1572" t="s">
        <v>290</v>
      </c>
      <c r="T1572" t="s">
        <v>290</v>
      </c>
      <c r="V1572" t="s">
        <v>290</v>
      </c>
      <c r="X1572" s="158" t="s">
        <v>6858</v>
      </c>
      <c r="Y1572" s="11">
        <v>14</v>
      </c>
      <c r="Z1572" t="s">
        <v>6422</v>
      </c>
      <c r="AA1572" t="s">
        <v>303</v>
      </c>
      <c r="AB1572" s="21" t="s">
        <v>290</v>
      </c>
      <c r="AC1572" s="11">
        <v>14</v>
      </c>
      <c r="AD1572" s="12">
        <v>13.25</v>
      </c>
      <c r="AE1572" s="11">
        <v>0.375</v>
      </c>
      <c r="AF1572" t="s">
        <v>6422</v>
      </c>
      <c r="AG1572">
        <v>1</v>
      </c>
      <c r="AH1572" s="21" t="s">
        <v>290</v>
      </c>
      <c r="AI1572" s="1" t="s">
        <v>303</v>
      </c>
      <c r="AJ1572" t="s">
        <v>290</v>
      </c>
      <c r="AK1572" s="159" t="s">
        <v>290</v>
      </c>
    </row>
    <row r="1573" spans="1:89" x14ac:dyDescent="0.35">
      <c r="A1573" s="158" t="s">
        <v>1561</v>
      </c>
      <c r="B1573" s="11">
        <v>14</v>
      </c>
      <c r="C1573">
        <v>60</v>
      </c>
      <c r="D1573" t="s">
        <v>303</v>
      </c>
      <c r="E1573" s="21" t="s">
        <v>290</v>
      </c>
      <c r="F1573" s="11">
        <v>14</v>
      </c>
      <c r="G1573" s="13">
        <v>12.811999999999999</v>
      </c>
      <c r="H1573" s="11">
        <v>0.59399999999999997</v>
      </c>
      <c r="I1573" t="s">
        <v>290</v>
      </c>
      <c r="J1573">
        <v>60</v>
      </c>
      <c r="K1573" s="21" t="s">
        <v>290</v>
      </c>
      <c r="L1573" s="1" t="s">
        <v>303</v>
      </c>
      <c r="M1573" t="s">
        <v>290</v>
      </c>
      <c r="N1573" s="159" t="s">
        <v>290</v>
      </c>
      <c r="P1573" s="18" t="s">
        <v>290</v>
      </c>
      <c r="Q1573" s="18" t="s">
        <v>290</v>
      </c>
      <c r="S1573" t="s">
        <v>290</v>
      </c>
      <c r="T1573" t="s">
        <v>290</v>
      </c>
      <c r="V1573" t="s">
        <v>290</v>
      </c>
      <c r="X1573" s="158" t="s">
        <v>1561</v>
      </c>
      <c r="Y1573" s="11">
        <v>14</v>
      </c>
      <c r="Z1573">
        <v>60</v>
      </c>
      <c r="AA1573" t="s">
        <v>303</v>
      </c>
      <c r="AB1573" s="21" t="s">
        <v>290</v>
      </c>
      <c r="AC1573" s="11">
        <v>14</v>
      </c>
      <c r="AD1573" s="13">
        <v>12.811999999999999</v>
      </c>
      <c r="AE1573" s="11">
        <v>0.59399999999999997</v>
      </c>
      <c r="AF1573" t="s">
        <v>290</v>
      </c>
      <c r="AG1573">
        <v>60</v>
      </c>
      <c r="AH1573" s="21" t="s">
        <v>290</v>
      </c>
      <c r="AI1573" s="1" t="s">
        <v>303</v>
      </c>
      <c r="AJ1573" t="s">
        <v>290</v>
      </c>
      <c r="AK1573" s="159" t="s">
        <v>290</v>
      </c>
    </row>
    <row r="1574" spans="1:89" x14ac:dyDescent="0.35">
      <c r="A1574" s="158" t="s">
        <v>1562</v>
      </c>
      <c r="B1574" s="11">
        <v>14</v>
      </c>
      <c r="C1574">
        <v>80</v>
      </c>
      <c r="D1574" t="s">
        <v>303</v>
      </c>
      <c r="E1574" s="21" t="s">
        <v>290</v>
      </c>
      <c r="F1574" s="11">
        <v>14</v>
      </c>
      <c r="G1574" s="13">
        <v>12.5</v>
      </c>
      <c r="H1574" s="11">
        <v>0.75</v>
      </c>
      <c r="I1574" t="s">
        <v>290</v>
      </c>
      <c r="J1574">
        <v>80</v>
      </c>
      <c r="K1574" s="21" t="s">
        <v>290</v>
      </c>
      <c r="L1574" s="1" t="s">
        <v>303</v>
      </c>
      <c r="M1574" t="s">
        <v>290</v>
      </c>
      <c r="N1574" s="159" t="s">
        <v>290</v>
      </c>
      <c r="P1574" s="18" t="s">
        <v>290</v>
      </c>
      <c r="Q1574" s="18" t="s">
        <v>290</v>
      </c>
      <c r="S1574" t="s">
        <v>290</v>
      </c>
      <c r="T1574" t="s">
        <v>290</v>
      </c>
      <c r="V1574" t="s">
        <v>290</v>
      </c>
      <c r="X1574" s="158" t="s">
        <v>1562</v>
      </c>
      <c r="Y1574" s="11">
        <v>14</v>
      </c>
      <c r="Z1574">
        <v>80</v>
      </c>
      <c r="AA1574" t="s">
        <v>303</v>
      </c>
      <c r="AB1574" s="21" t="s">
        <v>290</v>
      </c>
      <c r="AC1574" s="11">
        <v>14</v>
      </c>
      <c r="AD1574" s="13">
        <v>12.5</v>
      </c>
      <c r="AE1574" s="11">
        <v>0.75</v>
      </c>
      <c r="AF1574" t="s">
        <v>290</v>
      </c>
      <c r="AG1574">
        <v>80</v>
      </c>
      <c r="AH1574" s="21" t="s">
        <v>290</v>
      </c>
      <c r="AI1574" s="1" t="s">
        <v>303</v>
      </c>
      <c r="AJ1574" t="s">
        <v>290</v>
      </c>
      <c r="AK1574" s="159" t="s">
        <v>290</v>
      </c>
    </row>
    <row r="1575" spans="1:89" x14ac:dyDescent="0.35">
      <c r="A1575" s="158" t="s">
        <v>1563</v>
      </c>
      <c r="B1575" s="11">
        <v>14</v>
      </c>
      <c r="C1575">
        <v>100</v>
      </c>
      <c r="D1575" t="s">
        <v>303</v>
      </c>
      <c r="E1575" s="21" t="s">
        <v>290</v>
      </c>
      <c r="F1575" s="11">
        <v>14</v>
      </c>
      <c r="G1575" s="13">
        <v>12.125999999999999</v>
      </c>
      <c r="H1575" s="11">
        <v>0.93700000000000006</v>
      </c>
      <c r="I1575" t="s">
        <v>290</v>
      </c>
      <c r="J1575">
        <v>100</v>
      </c>
      <c r="K1575" s="21" t="s">
        <v>290</v>
      </c>
      <c r="L1575" s="1" t="s">
        <v>303</v>
      </c>
      <c r="M1575" t="s">
        <v>290</v>
      </c>
      <c r="N1575" s="159" t="s">
        <v>290</v>
      </c>
      <c r="P1575" s="18" t="s">
        <v>290</v>
      </c>
      <c r="Q1575" s="18" t="s">
        <v>290</v>
      </c>
      <c r="S1575" t="s">
        <v>290</v>
      </c>
      <c r="T1575" t="s">
        <v>290</v>
      </c>
      <c r="V1575" t="s">
        <v>290</v>
      </c>
      <c r="X1575" s="158" t="s">
        <v>1563</v>
      </c>
      <c r="Y1575" s="11">
        <v>14</v>
      </c>
      <c r="Z1575">
        <v>100</v>
      </c>
      <c r="AA1575" t="s">
        <v>303</v>
      </c>
      <c r="AB1575" s="21" t="s">
        <v>290</v>
      </c>
      <c r="AC1575" s="11">
        <v>14</v>
      </c>
      <c r="AD1575" s="13">
        <v>12.125999999999999</v>
      </c>
      <c r="AE1575" s="11">
        <v>0.93700000000000006</v>
      </c>
      <c r="AF1575" t="s">
        <v>290</v>
      </c>
      <c r="AG1575">
        <v>100</v>
      </c>
      <c r="AH1575" s="21" t="s">
        <v>290</v>
      </c>
      <c r="AI1575" s="1" t="s">
        <v>303</v>
      </c>
      <c r="AJ1575" t="s">
        <v>290</v>
      </c>
      <c r="AK1575" s="159" t="s">
        <v>290</v>
      </c>
    </row>
    <row r="1576" spans="1:89" x14ac:dyDescent="0.35">
      <c r="A1576" s="158" t="s">
        <v>1564</v>
      </c>
      <c r="B1576" s="11">
        <v>14</v>
      </c>
      <c r="C1576">
        <v>120</v>
      </c>
      <c r="D1576" t="s">
        <v>303</v>
      </c>
      <c r="E1576" s="21" t="s">
        <v>290</v>
      </c>
      <c r="F1576" s="11">
        <v>14</v>
      </c>
      <c r="G1576" s="13">
        <v>11.814</v>
      </c>
      <c r="H1576" s="11">
        <v>1.093</v>
      </c>
      <c r="I1576" t="s">
        <v>290</v>
      </c>
      <c r="J1576">
        <v>120</v>
      </c>
      <c r="K1576" s="21" t="s">
        <v>290</v>
      </c>
      <c r="L1576" s="1" t="s">
        <v>303</v>
      </c>
      <c r="M1576" t="s">
        <v>290</v>
      </c>
      <c r="N1576" s="159" t="s">
        <v>290</v>
      </c>
      <c r="P1576" s="18" t="s">
        <v>290</v>
      </c>
      <c r="Q1576" s="18" t="s">
        <v>290</v>
      </c>
      <c r="S1576" t="s">
        <v>290</v>
      </c>
      <c r="T1576" t="s">
        <v>290</v>
      </c>
      <c r="V1576" t="s">
        <v>290</v>
      </c>
      <c r="X1576" s="158" t="s">
        <v>1564</v>
      </c>
      <c r="Y1576" s="11">
        <v>14</v>
      </c>
      <c r="Z1576">
        <v>120</v>
      </c>
      <c r="AA1576" t="s">
        <v>303</v>
      </c>
      <c r="AB1576" s="21" t="s">
        <v>290</v>
      </c>
      <c r="AC1576" s="11">
        <v>14</v>
      </c>
      <c r="AD1576" s="13">
        <v>11.814</v>
      </c>
      <c r="AE1576" s="11">
        <v>1.093</v>
      </c>
      <c r="AF1576" t="s">
        <v>290</v>
      </c>
      <c r="AG1576">
        <v>120</v>
      </c>
      <c r="AH1576" s="21" t="s">
        <v>290</v>
      </c>
      <c r="AI1576" s="1" t="s">
        <v>303</v>
      </c>
      <c r="AJ1576" t="s">
        <v>290</v>
      </c>
      <c r="AK1576" s="159" t="s">
        <v>290</v>
      </c>
    </row>
    <row r="1577" spans="1:89" x14ac:dyDescent="0.35">
      <c r="A1577" s="158" t="s">
        <v>1565</v>
      </c>
      <c r="B1577" s="11">
        <v>14</v>
      </c>
      <c r="C1577">
        <v>140</v>
      </c>
      <c r="D1577" t="s">
        <v>303</v>
      </c>
      <c r="E1577" s="21" t="s">
        <v>290</v>
      </c>
      <c r="F1577" s="11">
        <v>14</v>
      </c>
      <c r="G1577" s="13">
        <v>11.5</v>
      </c>
      <c r="H1577" s="11">
        <v>1.25</v>
      </c>
      <c r="I1577" t="s">
        <v>290</v>
      </c>
      <c r="J1577">
        <v>140</v>
      </c>
      <c r="K1577" s="21" t="s">
        <v>290</v>
      </c>
      <c r="L1577" s="1" t="s">
        <v>303</v>
      </c>
      <c r="M1577" t="s">
        <v>290</v>
      </c>
      <c r="N1577" s="159" t="s">
        <v>290</v>
      </c>
      <c r="P1577" s="18" t="s">
        <v>290</v>
      </c>
      <c r="Q1577" s="18" t="s">
        <v>290</v>
      </c>
      <c r="S1577" t="s">
        <v>290</v>
      </c>
      <c r="T1577" t="s">
        <v>290</v>
      </c>
      <c r="V1577" t="s">
        <v>290</v>
      </c>
      <c r="X1577" s="158" t="s">
        <v>1565</v>
      </c>
      <c r="Y1577" s="11">
        <v>14</v>
      </c>
      <c r="Z1577">
        <v>140</v>
      </c>
      <c r="AA1577" t="s">
        <v>303</v>
      </c>
      <c r="AB1577" s="21" t="s">
        <v>290</v>
      </c>
      <c r="AC1577" s="11">
        <v>14</v>
      </c>
      <c r="AD1577" s="13">
        <v>11.5</v>
      </c>
      <c r="AE1577" s="11">
        <v>1.25</v>
      </c>
      <c r="AF1577" t="s">
        <v>290</v>
      </c>
      <c r="AG1577">
        <v>140</v>
      </c>
      <c r="AH1577" s="21" t="s">
        <v>290</v>
      </c>
      <c r="AI1577" s="1" t="s">
        <v>303</v>
      </c>
      <c r="AJ1577" t="s">
        <v>290</v>
      </c>
      <c r="AK1577" s="159" t="s">
        <v>290</v>
      </c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51"/>
    </row>
    <row r="1578" spans="1:89" x14ac:dyDescent="0.35">
      <c r="A1578" s="158" t="s">
        <v>1566</v>
      </c>
      <c r="B1578" s="11">
        <v>14</v>
      </c>
      <c r="C1578" s="11">
        <v>160</v>
      </c>
      <c r="D1578" t="s">
        <v>303</v>
      </c>
      <c r="E1578" s="21" t="s">
        <v>290</v>
      </c>
      <c r="F1578" s="11">
        <v>14</v>
      </c>
      <c r="G1578" s="13">
        <v>11.188000000000001</v>
      </c>
      <c r="H1578" s="11">
        <v>1.4059999999999999</v>
      </c>
      <c r="I1578" t="s">
        <v>290</v>
      </c>
      <c r="J1578" s="11">
        <v>160</v>
      </c>
      <c r="K1578" s="21" t="s">
        <v>290</v>
      </c>
      <c r="L1578" s="1" t="s">
        <v>303</v>
      </c>
      <c r="M1578" t="s">
        <v>290</v>
      </c>
      <c r="N1578" s="159" t="s">
        <v>290</v>
      </c>
      <c r="P1578" s="18" t="s">
        <v>290</v>
      </c>
      <c r="Q1578" s="18" t="s">
        <v>290</v>
      </c>
      <c r="S1578" t="s">
        <v>290</v>
      </c>
      <c r="T1578" t="s">
        <v>290</v>
      </c>
      <c r="V1578" t="s">
        <v>290</v>
      </c>
      <c r="X1578" s="158" t="s">
        <v>1566</v>
      </c>
      <c r="Y1578" s="11">
        <v>14</v>
      </c>
      <c r="Z1578" s="11">
        <v>160</v>
      </c>
      <c r="AA1578" t="s">
        <v>303</v>
      </c>
      <c r="AB1578" s="21" t="s">
        <v>290</v>
      </c>
      <c r="AC1578" s="11">
        <v>14</v>
      </c>
      <c r="AD1578" s="13">
        <v>11.188000000000001</v>
      </c>
      <c r="AE1578" s="11">
        <v>1.4059999999999999</v>
      </c>
      <c r="AF1578" t="s">
        <v>290</v>
      </c>
      <c r="AG1578" s="11">
        <v>160</v>
      </c>
      <c r="AH1578" s="21" t="s">
        <v>290</v>
      </c>
      <c r="AI1578" s="1" t="s">
        <v>303</v>
      </c>
      <c r="AJ1578" t="s">
        <v>290</v>
      </c>
      <c r="AK1578" s="159" t="s">
        <v>290</v>
      </c>
      <c r="CC1578" s="4"/>
      <c r="CD1578" s="51"/>
      <c r="CE1578" s="51"/>
      <c r="CF1578" s="51"/>
      <c r="CG1578" s="51"/>
      <c r="CH1578" s="51"/>
      <c r="CI1578" s="51"/>
      <c r="CJ1578" s="51"/>
      <c r="CK1578" s="51"/>
    </row>
    <row r="1579" spans="1:89" x14ac:dyDescent="0.35">
      <c r="A1579" s="160" t="s">
        <v>1567</v>
      </c>
      <c r="B1579" s="2">
        <v>14</v>
      </c>
      <c r="C1579" s="2" t="s">
        <v>272</v>
      </c>
      <c r="D1579" s="4" t="s">
        <v>303</v>
      </c>
      <c r="E1579" s="22" t="s">
        <v>290</v>
      </c>
      <c r="F1579" s="2">
        <v>14</v>
      </c>
      <c r="G1579" s="5">
        <v>13</v>
      </c>
      <c r="H1579" s="2">
        <v>0.5</v>
      </c>
      <c r="I1579" s="4" t="s">
        <v>272</v>
      </c>
      <c r="J1579" s="2">
        <v>2</v>
      </c>
      <c r="K1579" s="22" t="s">
        <v>290</v>
      </c>
      <c r="L1579" s="6" t="s">
        <v>303</v>
      </c>
      <c r="M1579" s="4" t="s">
        <v>290</v>
      </c>
      <c r="N1579" s="161" t="s">
        <v>290</v>
      </c>
      <c r="P1579" s="18" t="s">
        <v>290</v>
      </c>
      <c r="Q1579" s="18" t="s">
        <v>290</v>
      </c>
      <c r="S1579" t="s">
        <v>290</v>
      </c>
      <c r="T1579" t="s">
        <v>290</v>
      </c>
      <c r="V1579" t="s">
        <v>290</v>
      </c>
      <c r="X1579" s="160" t="s">
        <v>1567</v>
      </c>
      <c r="Y1579" s="2">
        <v>14</v>
      </c>
      <c r="Z1579" s="2" t="s">
        <v>272</v>
      </c>
      <c r="AA1579" s="4" t="s">
        <v>303</v>
      </c>
      <c r="AB1579" s="22" t="s">
        <v>290</v>
      </c>
      <c r="AC1579" s="2">
        <v>14</v>
      </c>
      <c r="AD1579" s="5">
        <v>13</v>
      </c>
      <c r="AE1579" s="2">
        <v>0.5</v>
      </c>
      <c r="AF1579" s="4" t="s">
        <v>272</v>
      </c>
      <c r="AG1579" s="2">
        <v>2</v>
      </c>
      <c r="AH1579" s="22" t="s">
        <v>290</v>
      </c>
      <c r="AI1579" s="6" t="s">
        <v>303</v>
      </c>
      <c r="AJ1579" s="4" t="s">
        <v>290</v>
      </c>
      <c r="AK1579" s="161" t="s">
        <v>290</v>
      </c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51"/>
    </row>
    <row r="1580" spans="1:89" x14ac:dyDescent="0.35">
      <c r="A1580" s="156" t="s">
        <v>1568</v>
      </c>
      <c r="B1580" s="11">
        <v>16</v>
      </c>
      <c r="C1580" s="11">
        <v>10</v>
      </c>
      <c r="D1580" t="s">
        <v>303</v>
      </c>
      <c r="E1580" s="21" t="s">
        <v>290</v>
      </c>
      <c r="F1580" s="11">
        <v>16</v>
      </c>
      <c r="G1580" s="13">
        <v>15.5</v>
      </c>
      <c r="H1580" s="11">
        <v>0.25</v>
      </c>
      <c r="I1580" t="s">
        <v>290</v>
      </c>
      <c r="J1580" s="11">
        <v>10</v>
      </c>
      <c r="K1580" s="21" t="s">
        <v>290</v>
      </c>
      <c r="L1580" s="11" t="s">
        <v>303</v>
      </c>
      <c r="M1580" t="s">
        <v>290</v>
      </c>
      <c r="N1580" s="159" t="s">
        <v>290</v>
      </c>
      <c r="P1580" s="18" t="s">
        <v>290</v>
      </c>
      <c r="Q1580" s="18" t="s">
        <v>290</v>
      </c>
      <c r="S1580" t="s">
        <v>290</v>
      </c>
      <c r="T1580" t="s">
        <v>290</v>
      </c>
      <c r="V1580" t="s">
        <v>290</v>
      </c>
      <c r="X1580" s="156" t="s">
        <v>1568</v>
      </c>
      <c r="Y1580" s="11">
        <v>16</v>
      </c>
      <c r="Z1580" s="11">
        <v>10</v>
      </c>
      <c r="AA1580" t="s">
        <v>303</v>
      </c>
      <c r="AB1580" s="21" t="s">
        <v>290</v>
      </c>
      <c r="AC1580" s="11">
        <v>16</v>
      </c>
      <c r="AD1580" s="13">
        <v>15.5</v>
      </c>
      <c r="AE1580" s="11">
        <v>0.25</v>
      </c>
      <c r="AF1580" t="s">
        <v>290</v>
      </c>
      <c r="AG1580" s="11">
        <v>10</v>
      </c>
      <c r="AH1580" s="21" t="s">
        <v>290</v>
      </c>
      <c r="AI1580" s="11" t="s">
        <v>303</v>
      </c>
      <c r="AJ1580" t="s">
        <v>290</v>
      </c>
      <c r="AK1580" s="159" t="s">
        <v>290</v>
      </c>
      <c r="CC1580" s="4"/>
      <c r="CD1580" s="51"/>
      <c r="CE1580" s="51"/>
      <c r="CF1580" s="51"/>
      <c r="CG1580" s="51"/>
      <c r="CH1580" s="51"/>
      <c r="CI1580" s="51"/>
      <c r="CJ1580" s="51"/>
      <c r="CK1580" s="51"/>
    </row>
    <row r="1581" spans="1:89" x14ac:dyDescent="0.35">
      <c r="A1581" s="158" t="s">
        <v>1569</v>
      </c>
      <c r="B1581" s="11">
        <v>16</v>
      </c>
      <c r="C1581" s="11">
        <v>20</v>
      </c>
      <c r="D1581" t="s">
        <v>303</v>
      </c>
      <c r="E1581" s="21" t="s">
        <v>290</v>
      </c>
      <c r="F1581" s="11">
        <v>16</v>
      </c>
      <c r="G1581" s="13">
        <v>15.375999999999999</v>
      </c>
      <c r="H1581" s="11">
        <v>0.312</v>
      </c>
      <c r="I1581" t="s">
        <v>290</v>
      </c>
      <c r="J1581" s="11">
        <v>20</v>
      </c>
      <c r="K1581" s="21" t="s">
        <v>290</v>
      </c>
      <c r="L1581" s="1" t="s">
        <v>303</v>
      </c>
      <c r="M1581" t="s">
        <v>290</v>
      </c>
      <c r="N1581" s="159" t="s">
        <v>290</v>
      </c>
      <c r="P1581" s="18" t="s">
        <v>290</v>
      </c>
      <c r="Q1581" s="18" t="s">
        <v>290</v>
      </c>
      <c r="S1581" t="s">
        <v>290</v>
      </c>
      <c r="T1581" t="s">
        <v>290</v>
      </c>
      <c r="V1581" t="s">
        <v>290</v>
      </c>
      <c r="X1581" s="158" t="s">
        <v>1569</v>
      </c>
      <c r="Y1581" s="11">
        <v>16</v>
      </c>
      <c r="Z1581" s="11">
        <v>20</v>
      </c>
      <c r="AA1581" t="s">
        <v>303</v>
      </c>
      <c r="AB1581" s="21" t="s">
        <v>290</v>
      </c>
      <c r="AC1581" s="11">
        <v>16</v>
      </c>
      <c r="AD1581" s="13">
        <v>15.375999999999999</v>
      </c>
      <c r="AE1581" s="11">
        <v>0.312</v>
      </c>
      <c r="AF1581" t="s">
        <v>290</v>
      </c>
      <c r="AG1581" s="11">
        <v>20</v>
      </c>
      <c r="AH1581" s="21" t="s">
        <v>290</v>
      </c>
      <c r="AI1581" s="1" t="s">
        <v>303</v>
      </c>
      <c r="AJ1581" t="s">
        <v>290</v>
      </c>
      <c r="AK1581" s="159" t="s">
        <v>290</v>
      </c>
    </row>
    <row r="1582" spans="1:89" x14ac:dyDescent="0.35">
      <c r="A1582" s="158" t="s">
        <v>1570</v>
      </c>
      <c r="B1582" s="11">
        <v>16</v>
      </c>
      <c r="C1582">
        <v>30</v>
      </c>
      <c r="D1582" t="s">
        <v>303</v>
      </c>
      <c r="E1582" s="21" t="s">
        <v>290</v>
      </c>
      <c r="F1582" s="11">
        <v>16</v>
      </c>
      <c r="G1582" s="13">
        <v>15.25</v>
      </c>
      <c r="H1582" s="11">
        <v>0.375</v>
      </c>
      <c r="I1582" t="s">
        <v>290</v>
      </c>
      <c r="J1582">
        <v>30</v>
      </c>
      <c r="K1582" s="21" t="s">
        <v>290</v>
      </c>
      <c r="L1582" s="1" t="s">
        <v>303</v>
      </c>
      <c r="M1582" t="s">
        <v>290</v>
      </c>
      <c r="N1582" s="159" t="s">
        <v>290</v>
      </c>
      <c r="P1582" s="18" t="s">
        <v>290</v>
      </c>
      <c r="Q1582" s="18" t="s">
        <v>290</v>
      </c>
      <c r="S1582" t="s">
        <v>290</v>
      </c>
      <c r="T1582" t="s">
        <v>290</v>
      </c>
      <c r="V1582" t="s">
        <v>290</v>
      </c>
      <c r="X1582" s="158" t="s">
        <v>1570</v>
      </c>
      <c r="Y1582" s="11">
        <v>16</v>
      </c>
      <c r="Z1582">
        <v>30</v>
      </c>
      <c r="AA1582" t="s">
        <v>303</v>
      </c>
      <c r="AB1582" s="21" t="s">
        <v>290</v>
      </c>
      <c r="AC1582" s="11">
        <v>16</v>
      </c>
      <c r="AD1582" s="13">
        <v>15.25</v>
      </c>
      <c r="AE1582" s="11">
        <v>0.375</v>
      </c>
      <c r="AF1582" t="s">
        <v>290</v>
      </c>
      <c r="AG1582">
        <v>30</v>
      </c>
      <c r="AH1582" s="21" t="s">
        <v>290</v>
      </c>
      <c r="AI1582" s="1" t="s">
        <v>303</v>
      </c>
      <c r="AJ1582" t="s">
        <v>290</v>
      </c>
      <c r="AK1582" s="159" t="s">
        <v>290</v>
      </c>
    </row>
    <row r="1583" spans="1:89" x14ac:dyDescent="0.35">
      <c r="A1583" s="158" t="s">
        <v>1571</v>
      </c>
      <c r="B1583" s="11">
        <v>16</v>
      </c>
      <c r="C1583">
        <v>40</v>
      </c>
      <c r="D1583" t="s">
        <v>303</v>
      </c>
      <c r="E1583" s="21" t="s">
        <v>290</v>
      </c>
      <c r="F1583" s="11">
        <v>16</v>
      </c>
      <c r="G1583" s="13">
        <v>15</v>
      </c>
      <c r="H1583" s="11">
        <v>0.5</v>
      </c>
      <c r="I1583" t="s">
        <v>290</v>
      </c>
      <c r="J1583">
        <v>40</v>
      </c>
      <c r="K1583" s="21" t="s">
        <v>290</v>
      </c>
      <c r="L1583" s="1" t="s">
        <v>303</v>
      </c>
      <c r="M1583" t="s">
        <v>290</v>
      </c>
      <c r="N1583" s="159" t="s">
        <v>290</v>
      </c>
      <c r="P1583" s="18" t="s">
        <v>290</v>
      </c>
      <c r="Q1583" s="18" t="s">
        <v>290</v>
      </c>
      <c r="S1583" t="s">
        <v>290</v>
      </c>
      <c r="T1583" t="s">
        <v>290</v>
      </c>
      <c r="V1583" t="s">
        <v>290</v>
      </c>
      <c r="X1583" s="158" t="s">
        <v>1571</v>
      </c>
      <c r="Y1583" s="11">
        <v>16</v>
      </c>
      <c r="Z1583">
        <v>40</v>
      </c>
      <c r="AA1583" t="s">
        <v>303</v>
      </c>
      <c r="AB1583" s="21" t="s">
        <v>290</v>
      </c>
      <c r="AC1583" s="11">
        <v>16</v>
      </c>
      <c r="AD1583" s="13">
        <v>15</v>
      </c>
      <c r="AE1583" s="11">
        <v>0.5</v>
      </c>
      <c r="AF1583" t="s">
        <v>290</v>
      </c>
      <c r="AG1583">
        <v>40</v>
      </c>
      <c r="AH1583" s="21" t="s">
        <v>290</v>
      </c>
      <c r="AI1583" s="1" t="s">
        <v>303</v>
      </c>
      <c r="AJ1583" t="s">
        <v>290</v>
      </c>
      <c r="AK1583" s="159" t="s">
        <v>290</v>
      </c>
    </row>
    <row r="1584" spans="1:89" x14ac:dyDescent="0.35">
      <c r="A1584" s="158" t="s">
        <v>6859</v>
      </c>
      <c r="B1584" s="11">
        <v>16</v>
      </c>
      <c r="C1584" t="s">
        <v>6422</v>
      </c>
      <c r="D1584" t="s">
        <v>303</v>
      </c>
      <c r="E1584" s="21" t="s">
        <v>290</v>
      </c>
      <c r="F1584" s="11">
        <v>16</v>
      </c>
      <c r="G1584" s="12">
        <v>15.25</v>
      </c>
      <c r="H1584" s="11">
        <v>0.375</v>
      </c>
      <c r="I1584" t="s">
        <v>6422</v>
      </c>
      <c r="J1584">
        <v>1</v>
      </c>
      <c r="K1584" s="21" t="s">
        <v>290</v>
      </c>
      <c r="L1584" s="1" t="s">
        <v>303</v>
      </c>
      <c r="M1584" t="s">
        <v>290</v>
      </c>
      <c r="N1584" s="159" t="s">
        <v>290</v>
      </c>
      <c r="P1584" s="18" t="s">
        <v>290</v>
      </c>
      <c r="Q1584" s="18" t="s">
        <v>290</v>
      </c>
      <c r="S1584" t="s">
        <v>290</v>
      </c>
      <c r="T1584" t="s">
        <v>290</v>
      </c>
      <c r="V1584" t="s">
        <v>290</v>
      </c>
      <c r="X1584" s="158" t="s">
        <v>6859</v>
      </c>
      <c r="Y1584" s="11">
        <v>16</v>
      </c>
      <c r="Z1584" t="s">
        <v>6422</v>
      </c>
      <c r="AA1584" t="s">
        <v>303</v>
      </c>
      <c r="AB1584" s="21" t="s">
        <v>290</v>
      </c>
      <c r="AC1584" s="11">
        <v>16</v>
      </c>
      <c r="AD1584" s="12">
        <v>15.25</v>
      </c>
      <c r="AE1584" s="11">
        <v>0.375</v>
      </c>
      <c r="AF1584" t="s">
        <v>6422</v>
      </c>
      <c r="AG1584">
        <v>1</v>
      </c>
      <c r="AH1584" s="21" t="s">
        <v>290</v>
      </c>
      <c r="AI1584" s="1" t="s">
        <v>303</v>
      </c>
      <c r="AJ1584" t="s">
        <v>290</v>
      </c>
      <c r="AK1584" s="159" t="s">
        <v>290</v>
      </c>
    </row>
    <row r="1585" spans="1:89" x14ac:dyDescent="0.35">
      <c r="A1585" s="158" t="s">
        <v>1572</v>
      </c>
      <c r="B1585" s="11">
        <v>16</v>
      </c>
      <c r="C1585">
        <v>60</v>
      </c>
      <c r="D1585" t="s">
        <v>303</v>
      </c>
      <c r="E1585" s="21" t="s">
        <v>290</v>
      </c>
      <c r="F1585" s="11">
        <v>16</v>
      </c>
      <c r="G1585" s="13">
        <v>14.688000000000001</v>
      </c>
      <c r="H1585" s="11">
        <v>0.65600000000000003</v>
      </c>
      <c r="I1585" t="s">
        <v>290</v>
      </c>
      <c r="J1585">
        <v>60</v>
      </c>
      <c r="K1585" s="21" t="s">
        <v>290</v>
      </c>
      <c r="L1585" s="1" t="s">
        <v>303</v>
      </c>
      <c r="M1585" t="s">
        <v>290</v>
      </c>
      <c r="N1585" s="159" t="s">
        <v>290</v>
      </c>
      <c r="P1585" s="18" t="s">
        <v>290</v>
      </c>
      <c r="Q1585" s="18" t="s">
        <v>290</v>
      </c>
      <c r="S1585" t="s">
        <v>290</v>
      </c>
      <c r="T1585" t="s">
        <v>290</v>
      </c>
      <c r="V1585" t="s">
        <v>290</v>
      </c>
      <c r="X1585" s="158" t="s">
        <v>1572</v>
      </c>
      <c r="Y1585" s="11">
        <v>16</v>
      </c>
      <c r="Z1585">
        <v>60</v>
      </c>
      <c r="AA1585" t="s">
        <v>303</v>
      </c>
      <c r="AB1585" s="21" t="s">
        <v>290</v>
      </c>
      <c r="AC1585" s="11">
        <v>16</v>
      </c>
      <c r="AD1585" s="13">
        <v>14.688000000000001</v>
      </c>
      <c r="AE1585" s="11">
        <v>0.65600000000000003</v>
      </c>
      <c r="AF1585" t="s">
        <v>290</v>
      </c>
      <c r="AG1585">
        <v>60</v>
      </c>
      <c r="AH1585" s="21" t="s">
        <v>290</v>
      </c>
      <c r="AI1585" s="1" t="s">
        <v>303</v>
      </c>
      <c r="AJ1585" t="s">
        <v>290</v>
      </c>
      <c r="AK1585" s="159" t="s">
        <v>290</v>
      </c>
    </row>
    <row r="1586" spans="1:89" x14ac:dyDescent="0.35">
      <c r="A1586" s="158" t="s">
        <v>1573</v>
      </c>
      <c r="B1586" s="11">
        <v>16</v>
      </c>
      <c r="C1586">
        <v>80</v>
      </c>
      <c r="D1586" t="s">
        <v>303</v>
      </c>
      <c r="E1586" s="21" t="s">
        <v>290</v>
      </c>
      <c r="F1586" s="11">
        <v>16</v>
      </c>
      <c r="G1586" s="13">
        <v>14.314</v>
      </c>
      <c r="H1586" s="11">
        <v>0.84299999999999997</v>
      </c>
      <c r="I1586" t="s">
        <v>290</v>
      </c>
      <c r="J1586">
        <v>80</v>
      </c>
      <c r="K1586" s="21" t="s">
        <v>290</v>
      </c>
      <c r="L1586" s="1" t="s">
        <v>303</v>
      </c>
      <c r="M1586" t="s">
        <v>290</v>
      </c>
      <c r="N1586" s="159" t="s">
        <v>290</v>
      </c>
      <c r="P1586" s="18" t="s">
        <v>290</v>
      </c>
      <c r="Q1586" s="18" t="s">
        <v>290</v>
      </c>
      <c r="S1586" t="s">
        <v>290</v>
      </c>
      <c r="T1586" t="s">
        <v>290</v>
      </c>
      <c r="V1586" t="s">
        <v>290</v>
      </c>
      <c r="X1586" s="158" t="s">
        <v>1573</v>
      </c>
      <c r="Y1586" s="11">
        <v>16</v>
      </c>
      <c r="Z1586">
        <v>80</v>
      </c>
      <c r="AA1586" t="s">
        <v>303</v>
      </c>
      <c r="AB1586" s="21" t="s">
        <v>290</v>
      </c>
      <c r="AC1586" s="11">
        <v>16</v>
      </c>
      <c r="AD1586" s="13">
        <v>14.314</v>
      </c>
      <c r="AE1586" s="11">
        <v>0.84299999999999997</v>
      </c>
      <c r="AF1586" t="s">
        <v>290</v>
      </c>
      <c r="AG1586">
        <v>80</v>
      </c>
      <c r="AH1586" s="21" t="s">
        <v>290</v>
      </c>
      <c r="AI1586" s="1" t="s">
        <v>303</v>
      </c>
      <c r="AJ1586" t="s">
        <v>290</v>
      </c>
      <c r="AK1586" s="159" t="s">
        <v>290</v>
      </c>
    </row>
    <row r="1587" spans="1:89" x14ac:dyDescent="0.35">
      <c r="A1587" s="158" t="s">
        <v>1574</v>
      </c>
      <c r="B1587" s="11">
        <v>16</v>
      </c>
      <c r="C1587">
        <v>100</v>
      </c>
      <c r="D1587" t="s">
        <v>303</v>
      </c>
      <c r="E1587" s="21" t="s">
        <v>290</v>
      </c>
      <c r="F1587" s="11">
        <v>16</v>
      </c>
      <c r="G1587" s="13">
        <v>13.938000000000001</v>
      </c>
      <c r="H1587" s="11">
        <v>1.0309999999999999</v>
      </c>
      <c r="I1587" t="s">
        <v>290</v>
      </c>
      <c r="J1587">
        <v>100</v>
      </c>
      <c r="K1587" s="21" t="s">
        <v>290</v>
      </c>
      <c r="L1587" s="1" t="s">
        <v>303</v>
      </c>
      <c r="M1587" t="s">
        <v>290</v>
      </c>
      <c r="N1587" s="159" t="s">
        <v>290</v>
      </c>
      <c r="P1587" s="18" t="s">
        <v>290</v>
      </c>
      <c r="Q1587" s="18" t="s">
        <v>290</v>
      </c>
      <c r="S1587" t="s">
        <v>290</v>
      </c>
      <c r="T1587" t="s">
        <v>290</v>
      </c>
      <c r="V1587" t="s">
        <v>290</v>
      </c>
      <c r="X1587" s="158" t="s">
        <v>1574</v>
      </c>
      <c r="Y1587" s="11">
        <v>16</v>
      </c>
      <c r="Z1587">
        <v>100</v>
      </c>
      <c r="AA1587" t="s">
        <v>303</v>
      </c>
      <c r="AB1587" s="21" t="s">
        <v>290</v>
      </c>
      <c r="AC1587" s="11">
        <v>16</v>
      </c>
      <c r="AD1587" s="13">
        <v>13.938000000000001</v>
      </c>
      <c r="AE1587" s="11">
        <v>1.0309999999999999</v>
      </c>
      <c r="AF1587" t="s">
        <v>290</v>
      </c>
      <c r="AG1587">
        <v>100</v>
      </c>
      <c r="AH1587" s="21" t="s">
        <v>290</v>
      </c>
      <c r="AI1587" s="1" t="s">
        <v>303</v>
      </c>
      <c r="AJ1587" t="s">
        <v>290</v>
      </c>
      <c r="AK1587" s="159" t="s">
        <v>290</v>
      </c>
    </row>
    <row r="1588" spans="1:89" x14ac:dyDescent="0.35">
      <c r="A1588" s="158" t="s">
        <v>1575</v>
      </c>
      <c r="B1588" s="11">
        <v>16</v>
      </c>
      <c r="C1588">
        <v>120</v>
      </c>
      <c r="D1588" t="s">
        <v>303</v>
      </c>
      <c r="E1588" s="21" t="s">
        <v>290</v>
      </c>
      <c r="F1588" s="11">
        <v>16</v>
      </c>
      <c r="G1588" s="13">
        <v>13.564</v>
      </c>
      <c r="H1588" s="11">
        <v>1.218</v>
      </c>
      <c r="I1588" t="s">
        <v>290</v>
      </c>
      <c r="J1588">
        <v>120</v>
      </c>
      <c r="K1588" s="21" t="s">
        <v>290</v>
      </c>
      <c r="L1588" s="1" t="s">
        <v>303</v>
      </c>
      <c r="M1588" t="s">
        <v>290</v>
      </c>
      <c r="N1588" s="159" t="s">
        <v>290</v>
      </c>
      <c r="P1588" s="18" t="s">
        <v>290</v>
      </c>
      <c r="Q1588" s="18" t="s">
        <v>290</v>
      </c>
      <c r="S1588" t="s">
        <v>290</v>
      </c>
      <c r="T1588" t="s">
        <v>290</v>
      </c>
      <c r="V1588" t="s">
        <v>290</v>
      </c>
      <c r="X1588" s="158" t="s">
        <v>1575</v>
      </c>
      <c r="Y1588" s="11">
        <v>16</v>
      </c>
      <c r="Z1588">
        <v>120</v>
      </c>
      <c r="AA1588" t="s">
        <v>303</v>
      </c>
      <c r="AB1588" s="21" t="s">
        <v>290</v>
      </c>
      <c r="AC1588" s="11">
        <v>16</v>
      </c>
      <c r="AD1588" s="13">
        <v>13.564</v>
      </c>
      <c r="AE1588" s="11">
        <v>1.218</v>
      </c>
      <c r="AF1588" t="s">
        <v>290</v>
      </c>
      <c r="AG1588">
        <v>120</v>
      </c>
      <c r="AH1588" s="21" t="s">
        <v>290</v>
      </c>
      <c r="AI1588" s="1" t="s">
        <v>303</v>
      </c>
      <c r="AJ1588" t="s">
        <v>290</v>
      </c>
      <c r="AK1588" s="159" t="s">
        <v>290</v>
      </c>
    </row>
    <row r="1589" spans="1:89" x14ac:dyDescent="0.35">
      <c r="A1589" s="158" t="s">
        <v>1576</v>
      </c>
      <c r="B1589" s="11">
        <v>16</v>
      </c>
      <c r="C1589">
        <v>140</v>
      </c>
      <c r="D1589" t="s">
        <v>303</v>
      </c>
      <c r="E1589" s="21" t="s">
        <v>290</v>
      </c>
      <c r="F1589" s="11">
        <v>16</v>
      </c>
      <c r="G1589" s="13">
        <v>13.125999999999999</v>
      </c>
      <c r="H1589" s="11">
        <v>1.4370000000000001</v>
      </c>
      <c r="I1589" t="s">
        <v>290</v>
      </c>
      <c r="J1589">
        <v>140</v>
      </c>
      <c r="K1589" s="21" t="s">
        <v>290</v>
      </c>
      <c r="L1589" s="1" t="s">
        <v>303</v>
      </c>
      <c r="M1589" t="s">
        <v>290</v>
      </c>
      <c r="N1589" s="159" t="s">
        <v>290</v>
      </c>
      <c r="P1589" s="18" t="s">
        <v>290</v>
      </c>
      <c r="Q1589" s="18" t="s">
        <v>290</v>
      </c>
      <c r="S1589" t="s">
        <v>290</v>
      </c>
      <c r="T1589" t="s">
        <v>290</v>
      </c>
      <c r="V1589" t="s">
        <v>290</v>
      </c>
      <c r="X1589" s="158" t="s">
        <v>1576</v>
      </c>
      <c r="Y1589" s="11">
        <v>16</v>
      </c>
      <c r="Z1589">
        <v>140</v>
      </c>
      <c r="AA1589" t="s">
        <v>303</v>
      </c>
      <c r="AB1589" s="21" t="s">
        <v>290</v>
      </c>
      <c r="AC1589" s="11">
        <v>16</v>
      </c>
      <c r="AD1589" s="13">
        <v>13.125999999999999</v>
      </c>
      <c r="AE1589" s="11">
        <v>1.4370000000000001</v>
      </c>
      <c r="AF1589" t="s">
        <v>290</v>
      </c>
      <c r="AG1589">
        <v>140</v>
      </c>
      <c r="AH1589" s="21" t="s">
        <v>290</v>
      </c>
      <c r="AI1589" s="1" t="s">
        <v>303</v>
      </c>
      <c r="AJ1589" t="s">
        <v>290</v>
      </c>
      <c r="AK1589" s="159" t="s">
        <v>290</v>
      </c>
    </row>
    <row r="1590" spans="1:89" x14ac:dyDescent="0.35">
      <c r="A1590" s="158" t="s">
        <v>1577</v>
      </c>
      <c r="B1590" s="11">
        <v>16</v>
      </c>
      <c r="C1590" s="11">
        <v>160</v>
      </c>
      <c r="D1590" t="s">
        <v>303</v>
      </c>
      <c r="E1590" s="21" t="s">
        <v>290</v>
      </c>
      <c r="F1590" s="11">
        <v>16</v>
      </c>
      <c r="G1590" s="13">
        <v>12.814</v>
      </c>
      <c r="H1590" s="11">
        <v>1.593</v>
      </c>
      <c r="I1590" t="s">
        <v>290</v>
      </c>
      <c r="J1590" s="11">
        <v>160</v>
      </c>
      <c r="K1590" s="21" t="s">
        <v>290</v>
      </c>
      <c r="L1590" s="1" t="s">
        <v>303</v>
      </c>
      <c r="M1590" t="s">
        <v>290</v>
      </c>
      <c r="N1590" s="159" t="s">
        <v>290</v>
      </c>
      <c r="P1590" s="18" t="s">
        <v>290</v>
      </c>
      <c r="Q1590" s="18" t="s">
        <v>290</v>
      </c>
      <c r="S1590" t="s">
        <v>290</v>
      </c>
      <c r="T1590" t="s">
        <v>290</v>
      </c>
      <c r="V1590" t="s">
        <v>290</v>
      </c>
      <c r="X1590" s="158" t="s">
        <v>1577</v>
      </c>
      <c r="Y1590" s="11">
        <v>16</v>
      </c>
      <c r="Z1590" s="11">
        <v>160</v>
      </c>
      <c r="AA1590" t="s">
        <v>303</v>
      </c>
      <c r="AB1590" s="21" t="s">
        <v>290</v>
      </c>
      <c r="AC1590" s="11">
        <v>16</v>
      </c>
      <c r="AD1590" s="13">
        <v>12.814</v>
      </c>
      <c r="AE1590" s="11">
        <v>1.593</v>
      </c>
      <c r="AF1590" t="s">
        <v>290</v>
      </c>
      <c r="AG1590" s="11">
        <v>160</v>
      </c>
      <c r="AH1590" s="21" t="s">
        <v>290</v>
      </c>
      <c r="AI1590" s="1" t="s">
        <v>303</v>
      </c>
      <c r="AJ1590" t="s">
        <v>290</v>
      </c>
      <c r="AK1590" s="159" t="s">
        <v>290</v>
      </c>
    </row>
    <row r="1591" spans="1:89" x14ac:dyDescent="0.35">
      <c r="A1591" s="160" t="s">
        <v>1578</v>
      </c>
      <c r="B1591" s="2">
        <v>16</v>
      </c>
      <c r="C1591" s="2" t="s">
        <v>272</v>
      </c>
      <c r="D1591" s="4" t="s">
        <v>303</v>
      </c>
      <c r="E1591" s="22" t="s">
        <v>290</v>
      </c>
      <c r="F1591" s="2">
        <v>16</v>
      </c>
      <c r="G1591" s="5">
        <v>15</v>
      </c>
      <c r="H1591" s="2">
        <v>0.5</v>
      </c>
      <c r="I1591" s="4" t="s">
        <v>272</v>
      </c>
      <c r="J1591" s="2">
        <v>2</v>
      </c>
      <c r="K1591" s="22" t="s">
        <v>290</v>
      </c>
      <c r="L1591" s="6" t="s">
        <v>303</v>
      </c>
      <c r="M1591" s="4" t="s">
        <v>290</v>
      </c>
      <c r="N1591" s="161" t="s">
        <v>290</v>
      </c>
      <c r="P1591" s="18" t="s">
        <v>290</v>
      </c>
      <c r="Q1591" s="18" t="s">
        <v>290</v>
      </c>
      <c r="S1591" t="s">
        <v>290</v>
      </c>
      <c r="T1591" t="s">
        <v>290</v>
      </c>
      <c r="V1591" t="s">
        <v>290</v>
      </c>
      <c r="X1591" s="160" t="s">
        <v>1578</v>
      </c>
      <c r="Y1591" s="2">
        <v>16</v>
      </c>
      <c r="Z1591" s="2" t="s">
        <v>272</v>
      </c>
      <c r="AA1591" s="4" t="s">
        <v>303</v>
      </c>
      <c r="AB1591" s="22" t="s">
        <v>290</v>
      </c>
      <c r="AC1591" s="2">
        <v>16</v>
      </c>
      <c r="AD1591" s="5">
        <v>15</v>
      </c>
      <c r="AE1591" s="2">
        <v>0.5</v>
      </c>
      <c r="AF1591" s="4" t="s">
        <v>272</v>
      </c>
      <c r="AG1591" s="2">
        <v>2</v>
      </c>
      <c r="AH1591" s="22" t="s">
        <v>290</v>
      </c>
      <c r="AI1591" s="6" t="s">
        <v>303</v>
      </c>
      <c r="AJ1591" s="4" t="s">
        <v>290</v>
      </c>
      <c r="AK1591" s="161" t="s">
        <v>290</v>
      </c>
    </row>
    <row r="1592" spans="1:89" x14ac:dyDescent="0.35">
      <c r="A1592" s="156" t="s">
        <v>1579</v>
      </c>
      <c r="B1592" s="11">
        <v>18</v>
      </c>
      <c r="C1592" s="11">
        <v>10</v>
      </c>
      <c r="D1592" t="s">
        <v>303</v>
      </c>
      <c r="E1592" s="21" t="s">
        <v>290</v>
      </c>
      <c r="F1592" s="11">
        <v>18</v>
      </c>
      <c r="G1592" s="13">
        <v>17.5</v>
      </c>
      <c r="H1592" s="11">
        <v>0.25</v>
      </c>
      <c r="I1592" t="s">
        <v>290</v>
      </c>
      <c r="J1592" s="11">
        <v>10</v>
      </c>
      <c r="K1592" s="21" t="s">
        <v>290</v>
      </c>
      <c r="L1592" s="11" t="s">
        <v>303</v>
      </c>
      <c r="M1592" t="s">
        <v>290</v>
      </c>
      <c r="N1592" s="159" t="s">
        <v>290</v>
      </c>
      <c r="P1592" s="18" t="s">
        <v>290</v>
      </c>
      <c r="Q1592" s="18" t="s">
        <v>290</v>
      </c>
      <c r="S1592" t="s">
        <v>290</v>
      </c>
      <c r="T1592" t="s">
        <v>290</v>
      </c>
      <c r="V1592" t="s">
        <v>290</v>
      </c>
      <c r="X1592" s="156" t="s">
        <v>1579</v>
      </c>
      <c r="Y1592" s="11">
        <v>18</v>
      </c>
      <c r="Z1592" s="11">
        <v>10</v>
      </c>
      <c r="AA1592" t="s">
        <v>303</v>
      </c>
      <c r="AB1592" s="21" t="s">
        <v>290</v>
      </c>
      <c r="AC1592" s="11">
        <v>18</v>
      </c>
      <c r="AD1592" s="13">
        <v>17.5</v>
      </c>
      <c r="AE1592" s="11">
        <v>0.25</v>
      </c>
      <c r="AF1592" t="s">
        <v>290</v>
      </c>
      <c r="AG1592" s="11">
        <v>10</v>
      </c>
      <c r="AH1592" s="21" t="s">
        <v>290</v>
      </c>
      <c r="AI1592" s="11" t="s">
        <v>303</v>
      </c>
      <c r="AJ1592" t="s">
        <v>290</v>
      </c>
      <c r="AK1592" s="159" t="s">
        <v>290</v>
      </c>
    </row>
    <row r="1593" spans="1:89" x14ac:dyDescent="0.35">
      <c r="A1593" s="158" t="s">
        <v>1580</v>
      </c>
      <c r="B1593" s="11">
        <v>18</v>
      </c>
      <c r="C1593" s="11">
        <v>20</v>
      </c>
      <c r="D1593" t="s">
        <v>303</v>
      </c>
      <c r="E1593" s="21" t="s">
        <v>290</v>
      </c>
      <c r="F1593" s="11">
        <v>18</v>
      </c>
      <c r="G1593" s="13">
        <v>17.376000000000001</v>
      </c>
      <c r="H1593" s="11">
        <v>0.312</v>
      </c>
      <c r="I1593" t="s">
        <v>290</v>
      </c>
      <c r="J1593" s="11">
        <v>20</v>
      </c>
      <c r="K1593" s="21" t="s">
        <v>290</v>
      </c>
      <c r="L1593" s="1" t="s">
        <v>303</v>
      </c>
      <c r="M1593" t="s">
        <v>290</v>
      </c>
      <c r="N1593" s="159" t="s">
        <v>290</v>
      </c>
      <c r="P1593" s="18" t="s">
        <v>290</v>
      </c>
      <c r="Q1593" s="18" t="s">
        <v>290</v>
      </c>
      <c r="S1593" t="s">
        <v>290</v>
      </c>
      <c r="T1593" t="s">
        <v>290</v>
      </c>
      <c r="V1593" t="s">
        <v>290</v>
      </c>
      <c r="X1593" s="158" t="s">
        <v>1580</v>
      </c>
      <c r="Y1593" s="11">
        <v>18</v>
      </c>
      <c r="Z1593" s="11">
        <v>20</v>
      </c>
      <c r="AA1593" t="s">
        <v>303</v>
      </c>
      <c r="AB1593" s="21" t="s">
        <v>290</v>
      </c>
      <c r="AC1593" s="11">
        <v>18</v>
      </c>
      <c r="AD1593" s="13">
        <v>17.376000000000001</v>
      </c>
      <c r="AE1593" s="11">
        <v>0.312</v>
      </c>
      <c r="AF1593" t="s">
        <v>290</v>
      </c>
      <c r="AG1593" s="11">
        <v>20</v>
      </c>
      <c r="AH1593" s="21" t="s">
        <v>290</v>
      </c>
      <c r="AI1593" s="1" t="s">
        <v>303</v>
      </c>
      <c r="AJ1593" t="s">
        <v>290</v>
      </c>
      <c r="AK1593" s="159" t="s">
        <v>290</v>
      </c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51"/>
    </row>
    <row r="1594" spans="1:89" x14ac:dyDescent="0.35">
      <c r="A1594" s="158" t="s">
        <v>1581</v>
      </c>
      <c r="B1594" s="11">
        <v>18</v>
      </c>
      <c r="C1594">
        <v>30</v>
      </c>
      <c r="D1594" t="s">
        <v>303</v>
      </c>
      <c r="E1594" s="21" t="s">
        <v>290</v>
      </c>
      <c r="F1594" s="11">
        <v>18</v>
      </c>
      <c r="G1594" s="13">
        <v>17.123999999999999</v>
      </c>
      <c r="H1594" s="11">
        <v>0.438</v>
      </c>
      <c r="I1594" t="s">
        <v>290</v>
      </c>
      <c r="J1594">
        <v>30</v>
      </c>
      <c r="K1594" s="21" t="s">
        <v>290</v>
      </c>
      <c r="L1594" s="1" t="s">
        <v>303</v>
      </c>
      <c r="M1594" t="s">
        <v>290</v>
      </c>
      <c r="N1594" s="159" t="s">
        <v>290</v>
      </c>
      <c r="P1594" s="18" t="s">
        <v>290</v>
      </c>
      <c r="Q1594" s="18" t="s">
        <v>290</v>
      </c>
      <c r="S1594" t="s">
        <v>290</v>
      </c>
      <c r="T1594" t="s">
        <v>290</v>
      </c>
      <c r="V1594" t="s">
        <v>290</v>
      </c>
      <c r="X1594" s="158" t="s">
        <v>1581</v>
      </c>
      <c r="Y1594" s="11">
        <v>18</v>
      </c>
      <c r="Z1594">
        <v>30</v>
      </c>
      <c r="AA1594" t="s">
        <v>303</v>
      </c>
      <c r="AB1594" s="21" t="s">
        <v>290</v>
      </c>
      <c r="AC1594" s="11">
        <v>18</v>
      </c>
      <c r="AD1594" s="13">
        <v>17.123999999999999</v>
      </c>
      <c r="AE1594" s="11">
        <v>0.438</v>
      </c>
      <c r="AF1594" t="s">
        <v>290</v>
      </c>
      <c r="AG1594">
        <v>30</v>
      </c>
      <c r="AH1594" s="21" t="s">
        <v>290</v>
      </c>
      <c r="AI1594" s="1" t="s">
        <v>303</v>
      </c>
      <c r="AJ1594" t="s">
        <v>290</v>
      </c>
      <c r="AK1594" s="159" t="s">
        <v>290</v>
      </c>
      <c r="CC1594" s="4"/>
      <c r="CD1594" s="51"/>
      <c r="CE1594" s="51"/>
      <c r="CF1594" s="51"/>
      <c r="CG1594" s="51"/>
      <c r="CH1594" s="51"/>
      <c r="CI1594" s="51"/>
      <c r="CJ1594" s="51"/>
      <c r="CK1594" s="51"/>
    </row>
    <row r="1595" spans="1:89" x14ac:dyDescent="0.35">
      <c r="A1595" s="158" t="s">
        <v>1582</v>
      </c>
      <c r="B1595" s="11">
        <v>18</v>
      </c>
      <c r="C1595">
        <v>40</v>
      </c>
      <c r="D1595" t="s">
        <v>303</v>
      </c>
      <c r="E1595" s="21" t="s">
        <v>290</v>
      </c>
      <c r="F1595" s="11">
        <v>18</v>
      </c>
      <c r="G1595" s="13">
        <v>16.876000000000001</v>
      </c>
      <c r="H1595" s="11">
        <v>0.56200000000000006</v>
      </c>
      <c r="I1595" t="s">
        <v>290</v>
      </c>
      <c r="J1595">
        <v>40</v>
      </c>
      <c r="K1595" s="21" t="s">
        <v>290</v>
      </c>
      <c r="L1595" s="1" t="s">
        <v>303</v>
      </c>
      <c r="M1595" t="s">
        <v>290</v>
      </c>
      <c r="N1595" s="159" t="s">
        <v>290</v>
      </c>
      <c r="P1595" s="18" t="s">
        <v>290</v>
      </c>
      <c r="Q1595" s="18" t="s">
        <v>290</v>
      </c>
      <c r="S1595" t="s">
        <v>290</v>
      </c>
      <c r="T1595" t="s">
        <v>290</v>
      </c>
      <c r="V1595" t="s">
        <v>290</v>
      </c>
      <c r="X1595" s="158" t="s">
        <v>1582</v>
      </c>
      <c r="Y1595" s="11">
        <v>18</v>
      </c>
      <c r="Z1595">
        <v>40</v>
      </c>
      <c r="AA1595" t="s">
        <v>303</v>
      </c>
      <c r="AB1595" s="21" t="s">
        <v>290</v>
      </c>
      <c r="AC1595" s="11">
        <v>18</v>
      </c>
      <c r="AD1595" s="13">
        <v>16.876000000000001</v>
      </c>
      <c r="AE1595" s="11">
        <v>0.56200000000000006</v>
      </c>
      <c r="AF1595" t="s">
        <v>290</v>
      </c>
      <c r="AG1595">
        <v>40</v>
      </c>
      <c r="AH1595" s="21" t="s">
        <v>290</v>
      </c>
      <c r="AI1595" s="1" t="s">
        <v>303</v>
      </c>
      <c r="AJ1595" t="s">
        <v>290</v>
      </c>
      <c r="AK1595" s="159" t="s">
        <v>290</v>
      </c>
    </row>
    <row r="1596" spans="1:89" x14ac:dyDescent="0.35">
      <c r="A1596" s="158" t="s">
        <v>6860</v>
      </c>
      <c r="B1596" s="11">
        <v>18</v>
      </c>
      <c r="C1596" t="s">
        <v>6422</v>
      </c>
      <c r="D1596" t="s">
        <v>303</v>
      </c>
      <c r="E1596" s="21" t="s">
        <v>290</v>
      </c>
      <c r="F1596" s="11">
        <v>18</v>
      </c>
      <c r="G1596" s="13">
        <v>17.25</v>
      </c>
      <c r="H1596" s="11">
        <v>0.375</v>
      </c>
      <c r="I1596" t="s">
        <v>6422</v>
      </c>
      <c r="J1596">
        <v>1</v>
      </c>
      <c r="K1596" s="21" t="s">
        <v>290</v>
      </c>
      <c r="L1596" s="1" t="s">
        <v>303</v>
      </c>
      <c r="M1596" t="s">
        <v>290</v>
      </c>
      <c r="N1596" s="159" t="s">
        <v>290</v>
      </c>
      <c r="P1596" s="18" t="s">
        <v>290</v>
      </c>
      <c r="Q1596" s="18" t="s">
        <v>290</v>
      </c>
      <c r="S1596" t="s">
        <v>290</v>
      </c>
      <c r="T1596" t="s">
        <v>290</v>
      </c>
      <c r="V1596" t="s">
        <v>290</v>
      </c>
      <c r="X1596" s="158" t="s">
        <v>6860</v>
      </c>
      <c r="Y1596" s="11">
        <v>18</v>
      </c>
      <c r="Z1596" t="s">
        <v>6422</v>
      </c>
      <c r="AA1596" t="s">
        <v>303</v>
      </c>
      <c r="AB1596" s="21" t="s">
        <v>290</v>
      </c>
      <c r="AC1596" s="11">
        <v>18</v>
      </c>
      <c r="AD1596" s="13">
        <v>17.25</v>
      </c>
      <c r="AE1596" s="11">
        <v>0.375</v>
      </c>
      <c r="AF1596" t="s">
        <v>6422</v>
      </c>
      <c r="AG1596">
        <v>1</v>
      </c>
      <c r="AH1596" s="21" t="s">
        <v>290</v>
      </c>
      <c r="AI1596" s="1" t="s">
        <v>303</v>
      </c>
      <c r="AJ1596" t="s">
        <v>290</v>
      </c>
      <c r="AK1596" s="159" t="s">
        <v>290</v>
      </c>
    </row>
    <row r="1597" spans="1:89" x14ac:dyDescent="0.35">
      <c r="A1597" s="158" t="s">
        <v>1583</v>
      </c>
      <c r="B1597" s="11">
        <v>18</v>
      </c>
      <c r="C1597">
        <v>60</v>
      </c>
      <c r="D1597" t="s">
        <v>303</v>
      </c>
      <c r="E1597" s="21" t="s">
        <v>290</v>
      </c>
      <c r="F1597" s="11">
        <v>18</v>
      </c>
      <c r="G1597" s="13">
        <v>16.5</v>
      </c>
      <c r="H1597" s="11">
        <v>0.75</v>
      </c>
      <c r="I1597" t="s">
        <v>290</v>
      </c>
      <c r="J1597">
        <v>60</v>
      </c>
      <c r="K1597" s="21" t="s">
        <v>290</v>
      </c>
      <c r="L1597" s="1" t="s">
        <v>303</v>
      </c>
      <c r="M1597" t="s">
        <v>290</v>
      </c>
      <c r="N1597" s="159" t="s">
        <v>290</v>
      </c>
      <c r="P1597" s="18" t="s">
        <v>290</v>
      </c>
      <c r="Q1597" s="18" t="s">
        <v>290</v>
      </c>
      <c r="S1597" t="s">
        <v>290</v>
      </c>
      <c r="T1597" t="s">
        <v>290</v>
      </c>
      <c r="V1597" t="s">
        <v>290</v>
      </c>
      <c r="X1597" s="158" t="s">
        <v>1583</v>
      </c>
      <c r="Y1597" s="11">
        <v>18</v>
      </c>
      <c r="Z1597">
        <v>60</v>
      </c>
      <c r="AA1597" t="s">
        <v>303</v>
      </c>
      <c r="AB1597" s="21" t="s">
        <v>290</v>
      </c>
      <c r="AC1597" s="11">
        <v>18</v>
      </c>
      <c r="AD1597" s="13">
        <v>16.5</v>
      </c>
      <c r="AE1597" s="11">
        <v>0.75</v>
      </c>
      <c r="AF1597" t="s">
        <v>290</v>
      </c>
      <c r="AG1597">
        <v>60</v>
      </c>
      <c r="AH1597" s="21" t="s">
        <v>290</v>
      </c>
      <c r="AI1597" s="1" t="s">
        <v>303</v>
      </c>
      <c r="AJ1597" t="s">
        <v>290</v>
      </c>
      <c r="AK1597" s="159" t="s">
        <v>290</v>
      </c>
    </row>
    <row r="1598" spans="1:89" x14ac:dyDescent="0.35">
      <c r="A1598" s="158" t="s">
        <v>1584</v>
      </c>
      <c r="B1598" s="11">
        <v>18</v>
      </c>
      <c r="C1598">
        <v>80</v>
      </c>
      <c r="D1598" t="s">
        <v>303</v>
      </c>
      <c r="E1598" s="21" t="s">
        <v>290</v>
      </c>
      <c r="F1598" s="11">
        <v>18</v>
      </c>
      <c r="G1598" s="13">
        <v>16.126000000000001</v>
      </c>
      <c r="H1598" s="11">
        <v>0.93700000000000006</v>
      </c>
      <c r="I1598" t="s">
        <v>290</v>
      </c>
      <c r="J1598">
        <v>80</v>
      </c>
      <c r="K1598" s="21" t="s">
        <v>290</v>
      </c>
      <c r="L1598" s="1" t="s">
        <v>303</v>
      </c>
      <c r="M1598" t="s">
        <v>290</v>
      </c>
      <c r="N1598" s="159" t="s">
        <v>290</v>
      </c>
      <c r="P1598" s="18" t="s">
        <v>290</v>
      </c>
      <c r="Q1598" s="18" t="s">
        <v>290</v>
      </c>
      <c r="S1598" t="s">
        <v>290</v>
      </c>
      <c r="T1598" t="s">
        <v>290</v>
      </c>
      <c r="V1598" t="s">
        <v>290</v>
      </c>
      <c r="X1598" s="158" t="s">
        <v>1584</v>
      </c>
      <c r="Y1598" s="11">
        <v>18</v>
      </c>
      <c r="Z1598">
        <v>80</v>
      </c>
      <c r="AA1598" t="s">
        <v>303</v>
      </c>
      <c r="AB1598" s="21" t="s">
        <v>290</v>
      </c>
      <c r="AC1598" s="11">
        <v>18</v>
      </c>
      <c r="AD1598" s="13">
        <v>16.126000000000001</v>
      </c>
      <c r="AE1598" s="11">
        <v>0.93700000000000006</v>
      </c>
      <c r="AF1598" t="s">
        <v>290</v>
      </c>
      <c r="AG1598">
        <v>80</v>
      </c>
      <c r="AH1598" s="21" t="s">
        <v>290</v>
      </c>
      <c r="AI1598" s="1" t="s">
        <v>303</v>
      </c>
      <c r="AJ1598" t="s">
        <v>290</v>
      </c>
      <c r="AK1598" s="159" t="s">
        <v>290</v>
      </c>
    </row>
    <row r="1599" spans="1:89" x14ac:dyDescent="0.35">
      <c r="A1599" s="158" t="s">
        <v>1585</v>
      </c>
      <c r="B1599" s="11">
        <v>18</v>
      </c>
      <c r="C1599">
        <v>100</v>
      </c>
      <c r="D1599" t="s">
        <v>303</v>
      </c>
      <c r="E1599" s="21" t="s">
        <v>290</v>
      </c>
      <c r="F1599" s="11">
        <v>18</v>
      </c>
      <c r="G1599" s="13">
        <v>15.688000000000001</v>
      </c>
      <c r="H1599" s="11">
        <v>1.1559999999999999</v>
      </c>
      <c r="I1599" t="s">
        <v>290</v>
      </c>
      <c r="J1599">
        <v>100</v>
      </c>
      <c r="K1599" s="21" t="s">
        <v>290</v>
      </c>
      <c r="L1599" s="1" t="s">
        <v>303</v>
      </c>
      <c r="M1599" t="s">
        <v>290</v>
      </c>
      <c r="N1599" s="159" t="s">
        <v>290</v>
      </c>
      <c r="P1599" s="18" t="s">
        <v>290</v>
      </c>
      <c r="Q1599" s="18" t="s">
        <v>290</v>
      </c>
      <c r="S1599" t="s">
        <v>290</v>
      </c>
      <c r="T1599" t="s">
        <v>290</v>
      </c>
      <c r="V1599" t="s">
        <v>290</v>
      </c>
      <c r="X1599" s="158" t="s">
        <v>1585</v>
      </c>
      <c r="Y1599" s="11">
        <v>18</v>
      </c>
      <c r="Z1599">
        <v>100</v>
      </c>
      <c r="AA1599" t="s">
        <v>303</v>
      </c>
      <c r="AB1599" s="21" t="s">
        <v>290</v>
      </c>
      <c r="AC1599" s="11">
        <v>18</v>
      </c>
      <c r="AD1599" s="13">
        <v>15.688000000000001</v>
      </c>
      <c r="AE1599" s="11">
        <v>1.1559999999999999</v>
      </c>
      <c r="AF1599" t="s">
        <v>290</v>
      </c>
      <c r="AG1599">
        <v>100</v>
      </c>
      <c r="AH1599" s="21" t="s">
        <v>290</v>
      </c>
      <c r="AI1599" s="1" t="s">
        <v>303</v>
      </c>
      <c r="AJ1599" t="s">
        <v>290</v>
      </c>
      <c r="AK1599" s="159" t="s">
        <v>290</v>
      </c>
    </row>
    <row r="1600" spans="1:89" x14ac:dyDescent="0.35">
      <c r="A1600" s="158" t="s">
        <v>1586</v>
      </c>
      <c r="B1600" s="11">
        <v>18</v>
      </c>
      <c r="C1600">
        <v>120</v>
      </c>
      <c r="D1600" t="s">
        <v>303</v>
      </c>
      <c r="E1600" s="21" t="s">
        <v>290</v>
      </c>
      <c r="F1600" s="11">
        <v>18</v>
      </c>
      <c r="G1600" s="13">
        <v>15.25</v>
      </c>
      <c r="H1600" s="11">
        <v>1.375</v>
      </c>
      <c r="I1600" t="s">
        <v>290</v>
      </c>
      <c r="J1600">
        <v>120</v>
      </c>
      <c r="K1600" s="21" t="s">
        <v>290</v>
      </c>
      <c r="L1600" s="1" t="s">
        <v>303</v>
      </c>
      <c r="M1600" t="s">
        <v>290</v>
      </c>
      <c r="N1600" s="159" t="s">
        <v>290</v>
      </c>
      <c r="P1600" s="18" t="s">
        <v>290</v>
      </c>
      <c r="Q1600" s="18" t="s">
        <v>290</v>
      </c>
      <c r="S1600" t="s">
        <v>290</v>
      </c>
      <c r="T1600" t="s">
        <v>290</v>
      </c>
      <c r="V1600" t="s">
        <v>290</v>
      </c>
      <c r="X1600" s="158" t="s">
        <v>1586</v>
      </c>
      <c r="Y1600" s="11">
        <v>18</v>
      </c>
      <c r="Z1600">
        <v>120</v>
      </c>
      <c r="AA1600" t="s">
        <v>303</v>
      </c>
      <c r="AB1600" s="21" t="s">
        <v>290</v>
      </c>
      <c r="AC1600" s="11">
        <v>18</v>
      </c>
      <c r="AD1600" s="13">
        <v>15.25</v>
      </c>
      <c r="AE1600" s="11">
        <v>1.375</v>
      </c>
      <c r="AF1600" t="s">
        <v>290</v>
      </c>
      <c r="AG1600">
        <v>120</v>
      </c>
      <c r="AH1600" s="21" t="s">
        <v>290</v>
      </c>
      <c r="AI1600" s="1" t="s">
        <v>303</v>
      </c>
      <c r="AJ1600" t="s">
        <v>290</v>
      </c>
      <c r="AK1600" s="159" t="s">
        <v>290</v>
      </c>
    </row>
    <row r="1601" spans="1:89" x14ac:dyDescent="0.35">
      <c r="A1601" s="158" t="s">
        <v>1587</v>
      </c>
      <c r="B1601" s="11">
        <v>18</v>
      </c>
      <c r="C1601">
        <v>140</v>
      </c>
      <c r="D1601" t="s">
        <v>303</v>
      </c>
      <c r="E1601" s="21" t="s">
        <v>290</v>
      </c>
      <c r="F1601" s="11">
        <v>18</v>
      </c>
      <c r="G1601" s="13">
        <v>14.875999999999999</v>
      </c>
      <c r="H1601" s="11">
        <v>1.5620000000000001</v>
      </c>
      <c r="I1601" t="s">
        <v>290</v>
      </c>
      <c r="J1601">
        <v>140</v>
      </c>
      <c r="K1601" s="21" t="s">
        <v>290</v>
      </c>
      <c r="L1601" s="1" t="s">
        <v>303</v>
      </c>
      <c r="M1601" t="s">
        <v>290</v>
      </c>
      <c r="N1601" s="159" t="s">
        <v>290</v>
      </c>
      <c r="P1601" s="18" t="s">
        <v>290</v>
      </c>
      <c r="Q1601" s="18" t="s">
        <v>290</v>
      </c>
      <c r="S1601" t="s">
        <v>290</v>
      </c>
      <c r="T1601" t="s">
        <v>290</v>
      </c>
      <c r="V1601" t="s">
        <v>290</v>
      </c>
      <c r="X1601" s="158" t="s">
        <v>1587</v>
      </c>
      <c r="Y1601" s="11">
        <v>18</v>
      </c>
      <c r="Z1601">
        <v>140</v>
      </c>
      <c r="AA1601" t="s">
        <v>303</v>
      </c>
      <c r="AB1601" s="21" t="s">
        <v>290</v>
      </c>
      <c r="AC1601" s="11">
        <v>18</v>
      </c>
      <c r="AD1601" s="13">
        <v>14.875999999999999</v>
      </c>
      <c r="AE1601" s="11">
        <v>1.5620000000000001</v>
      </c>
      <c r="AF1601" t="s">
        <v>290</v>
      </c>
      <c r="AG1601">
        <v>140</v>
      </c>
      <c r="AH1601" s="21" t="s">
        <v>290</v>
      </c>
      <c r="AI1601" s="1" t="s">
        <v>303</v>
      </c>
      <c r="AJ1601" t="s">
        <v>290</v>
      </c>
      <c r="AK1601" s="159" t="s">
        <v>290</v>
      </c>
    </row>
    <row r="1602" spans="1:89" x14ac:dyDescent="0.35">
      <c r="A1602" s="158" t="s">
        <v>1588</v>
      </c>
      <c r="B1602" s="11">
        <v>18</v>
      </c>
      <c r="C1602" s="11">
        <v>160</v>
      </c>
      <c r="D1602" t="s">
        <v>303</v>
      </c>
      <c r="E1602" s="21" t="s">
        <v>290</v>
      </c>
      <c r="F1602" s="11">
        <v>18</v>
      </c>
      <c r="G1602" s="13">
        <v>14.438000000000001</v>
      </c>
      <c r="H1602" s="11">
        <v>1.7809999999999999</v>
      </c>
      <c r="I1602" t="s">
        <v>290</v>
      </c>
      <c r="J1602" s="11">
        <v>160</v>
      </c>
      <c r="K1602" s="21" t="s">
        <v>290</v>
      </c>
      <c r="L1602" s="1" t="s">
        <v>303</v>
      </c>
      <c r="M1602" t="s">
        <v>290</v>
      </c>
      <c r="N1602" s="159" t="s">
        <v>290</v>
      </c>
      <c r="P1602" s="18" t="s">
        <v>290</v>
      </c>
      <c r="Q1602" s="18" t="s">
        <v>290</v>
      </c>
      <c r="S1602" t="s">
        <v>290</v>
      </c>
      <c r="T1602" t="s">
        <v>290</v>
      </c>
      <c r="V1602" t="s">
        <v>290</v>
      </c>
      <c r="X1602" s="158" t="s">
        <v>1588</v>
      </c>
      <c r="Y1602" s="11">
        <v>18</v>
      </c>
      <c r="Z1602" s="11">
        <v>160</v>
      </c>
      <c r="AA1602" t="s">
        <v>303</v>
      </c>
      <c r="AB1602" s="21" t="s">
        <v>290</v>
      </c>
      <c r="AC1602" s="11">
        <v>18</v>
      </c>
      <c r="AD1602" s="13">
        <v>14.438000000000001</v>
      </c>
      <c r="AE1602" s="11">
        <v>1.7809999999999999</v>
      </c>
      <c r="AF1602" t="s">
        <v>290</v>
      </c>
      <c r="AG1602" s="11">
        <v>160</v>
      </c>
      <c r="AH1602" s="21" t="s">
        <v>290</v>
      </c>
      <c r="AI1602" s="1" t="s">
        <v>303</v>
      </c>
      <c r="AJ1602" t="s">
        <v>290</v>
      </c>
      <c r="AK1602" s="159" t="s">
        <v>290</v>
      </c>
    </row>
    <row r="1603" spans="1:89" x14ac:dyDescent="0.35">
      <c r="A1603" s="160" t="s">
        <v>1589</v>
      </c>
      <c r="B1603" s="2">
        <v>18</v>
      </c>
      <c r="C1603" s="2" t="s">
        <v>272</v>
      </c>
      <c r="D1603" s="4" t="s">
        <v>303</v>
      </c>
      <c r="E1603" s="22" t="s">
        <v>290</v>
      </c>
      <c r="F1603" s="2">
        <v>18</v>
      </c>
      <c r="G1603" s="5">
        <v>17</v>
      </c>
      <c r="H1603" s="2">
        <v>0.5</v>
      </c>
      <c r="I1603" s="4" t="s">
        <v>272</v>
      </c>
      <c r="J1603" s="2">
        <v>2</v>
      </c>
      <c r="K1603" s="22" t="s">
        <v>290</v>
      </c>
      <c r="L1603" s="6" t="s">
        <v>303</v>
      </c>
      <c r="M1603" s="4" t="s">
        <v>290</v>
      </c>
      <c r="N1603" s="161" t="s">
        <v>290</v>
      </c>
      <c r="P1603" s="18" t="s">
        <v>290</v>
      </c>
      <c r="Q1603" s="18" t="s">
        <v>290</v>
      </c>
      <c r="S1603" t="s">
        <v>290</v>
      </c>
      <c r="T1603" t="s">
        <v>290</v>
      </c>
      <c r="V1603" t="s">
        <v>290</v>
      </c>
      <c r="X1603" s="160" t="s">
        <v>1589</v>
      </c>
      <c r="Y1603" s="2">
        <v>18</v>
      </c>
      <c r="Z1603" s="2" t="s">
        <v>272</v>
      </c>
      <c r="AA1603" s="4" t="s">
        <v>303</v>
      </c>
      <c r="AB1603" s="22" t="s">
        <v>290</v>
      </c>
      <c r="AC1603" s="2">
        <v>18</v>
      </c>
      <c r="AD1603" s="5">
        <v>17</v>
      </c>
      <c r="AE1603" s="2">
        <v>0.5</v>
      </c>
      <c r="AF1603" s="4" t="s">
        <v>272</v>
      </c>
      <c r="AG1603" s="2">
        <v>2</v>
      </c>
      <c r="AH1603" s="22" t="s">
        <v>290</v>
      </c>
      <c r="AI1603" s="6" t="s">
        <v>303</v>
      </c>
      <c r="AJ1603" s="4" t="s">
        <v>290</v>
      </c>
      <c r="AK1603" s="161" t="s">
        <v>290</v>
      </c>
    </row>
    <row r="1604" spans="1:89" x14ac:dyDescent="0.35">
      <c r="A1604" s="156" t="s">
        <v>1590</v>
      </c>
      <c r="B1604" s="11">
        <v>20</v>
      </c>
      <c r="C1604" s="11">
        <v>10</v>
      </c>
      <c r="D1604" t="s">
        <v>303</v>
      </c>
      <c r="E1604" s="21" t="s">
        <v>290</v>
      </c>
      <c r="F1604" s="11">
        <v>20</v>
      </c>
      <c r="G1604" s="13">
        <v>19.5</v>
      </c>
      <c r="H1604" s="11">
        <v>0.25</v>
      </c>
      <c r="I1604" t="s">
        <v>290</v>
      </c>
      <c r="J1604" s="11">
        <v>10</v>
      </c>
      <c r="K1604" s="21" t="s">
        <v>290</v>
      </c>
      <c r="L1604" s="11" t="s">
        <v>303</v>
      </c>
      <c r="M1604" t="s">
        <v>290</v>
      </c>
      <c r="N1604" s="159" t="s">
        <v>290</v>
      </c>
      <c r="P1604" s="18" t="s">
        <v>290</v>
      </c>
      <c r="Q1604" s="18" t="s">
        <v>290</v>
      </c>
      <c r="S1604" t="s">
        <v>290</v>
      </c>
      <c r="T1604" t="s">
        <v>290</v>
      </c>
      <c r="V1604" t="s">
        <v>290</v>
      </c>
      <c r="X1604" s="156" t="s">
        <v>1590</v>
      </c>
      <c r="Y1604" s="11">
        <v>20</v>
      </c>
      <c r="Z1604" s="11">
        <v>10</v>
      </c>
      <c r="AA1604" t="s">
        <v>303</v>
      </c>
      <c r="AB1604" s="21" t="s">
        <v>290</v>
      </c>
      <c r="AC1604" s="11">
        <v>20</v>
      </c>
      <c r="AD1604" s="13">
        <v>19.5</v>
      </c>
      <c r="AE1604" s="11">
        <v>0.25</v>
      </c>
      <c r="AF1604" t="s">
        <v>290</v>
      </c>
      <c r="AG1604" s="11">
        <v>10</v>
      </c>
      <c r="AH1604" s="21" t="s">
        <v>290</v>
      </c>
      <c r="AI1604" s="11" t="s">
        <v>303</v>
      </c>
      <c r="AJ1604" t="s">
        <v>290</v>
      </c>
      <c r="AK1604" s="159" t="s">
        <v>290</v>
      </c>
    </row>
    <row r="1605" spans="1:89" x14ac:dyDescent="0.35">
      <c r="A1605" s="158" t="s">
        <v>1591</v>
      </c>
      <c r="B1605" s="11">
        <v>20</v>
      </c>
      <c r="C1605" s="11">
        <v>20</v>
      </c>
      <c r="D1605" t="s">
        <v>303</v>
      </c>
      <c r="E1605" s="21" t="s">
        <v>290</v>
      </c>
      <c r="F1605" s="11">
        <v>20</v>
      </c>
      <c r="G1605" s="13">
        <v>19.25</v>
      </c>
      <c r="H1605" s="11">
        <v>0.375</v>
      </c>
      <c r="I1605" t="s">
        <v>290</v>
      </c>
      <c r="J1605" s="11">
        <v>20</v>
      </c>
      <c r="K1605" s="21" t="s">
        <v>290</v>
      </c>
      <c r="L1605" s="1" t="s">
        <v>303</v>
      </c>
      <c r="M1605" t="s">
        <v>290</v>
      </c>
      <c r="N1605" s="159" t="s">
        <v>290</v>
      </c>
      <c r="P1605" s="18" t="s">
        <v>290</v>
      </c>
      <c r="Q1605" s="18" t="s">
        <v>290</v>
      </c>
      <c r="S1605" t="s">
        <v>290</v>
      </c>
      <c r="T1605" t="s">
        <v>290</v>
      </c>
      <c r="V1605" t="s">
        <v>290</v>
      </c>
      <c r="X1605" s="158" t="s">
        <v>1591</v>
      </c>
      <c r="Y1605" s="11">
        <v>20</v>
      </c>
      <c r="Z1605" s="11">
        <v>20</v>
      </c>
      <c r="AA1605" t="s">
        <v>303</v>
      </c>
      <c r="AB1605" s="21" t="s">
        <v>290</v>
      </c>
      <c r="AC1605" s="11">
        <v>20</v>
      </c>
      <c r="AD1605" s="13">
        <v>19.25</v>
      </c>
      <c r="AE1605" s="11">
        <v>0.375</v>
      </c>
      <c r="AF1605" t="s">
        <v>290</v>
      </c>
      <c r="AG1605" s="11">
        <v>20</v>
      </c>
      <c r="AH1605" s="21" t="s">
        <v>290</v>
      </c>
      <c r="AI1605" s="1" t="s">
        <v>303</v>
      </c>
      <c r="AJ1605" t="s">
        <v>290</v>
      </c>
      <c r="AK1605" s="159" t="s">
        <v>290</v>
      </c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51"/>
    </row>
    <row r="1606" spans="1:89" x14ac:dyDescent="0.35">
      <c r="A1606" s="158" t="s">
        <v>1592</v>
      </c>
      <c r="B1606" s="11">
        <v>20</v>
      </c>
      <c r="C1606">
        <v>30</v>
      </c>
      <c r="D1606" t="s">
        <v>303</v>
      </c>
      <c r="E1606" s="21" t="s">
        <v>290</v>
      </c>
      <c r="F1606" s="11">
        <v>20</v>
      </c>
      <c r="G1606" s="13">
        <v>19</v>
      </c>
      <c r="H1606" s="11">
        <v>0.5</v>
      </c>
      <c r="I1606" t="s">
        <v>290</v>
      </c>
      <c r="J1606">
        <v>30</v>
      </c>
      <c r="K1606" s="21" t="s">
        <v>290</v>
      </c>
      <c r="L1606" s="1" t="s">
        <v>303</v>
      </c>
      <c r="M1606" t="s">
        <v>290</v>
      </c>
      <c r="N1606" s="159" t="s">
        <v>290</v>
      </c>
      <c r="P1606" s="18" t="s">
        <v>290</v>
      </c>
      <c r="Q1606" s="18" t="s">
        <v>290</v>
      </c>
      <c r="S1606" t="s">
        <v>290</v>
      </c>
      <c r="T1606" t="s">
        <v>290</v>
      </c>
      <c r="V1606" t="s">
        <v>290</v>
      </c>
      <c r="X1606" s="158" t="s">
        <v>1592</v>
      </c>
      <c r="Y1606" s="11">
        <v>20</v>
      </c>
      <c r="Z1606">
        <v>30</v>
      </c>
      <c r="AA1606" t="s">
        <v>303</v>
      </c>
      <c r="AB1606" s="21" t="s">
        <v>290</v>
      </c>
      <c r="AC1606" s="11">
        <v>20</v>
      </c>
      <c r="AD1606" s="13">
        <v>19</v>
      </c>
      <c r="AE1606" s="11">
        <v>0.5</v>
      </c>
      <c r="AF1606" t="s">
        <v>290</v>
      </c>
      <c r="AG1606">
        <v>30</v>
      </c>
      <c r="AH1606" s="21" t="s">
        <v>290</v>
      </c>
      <c r="AI1606" s="1" t="s">
        <v>303</v>
      </c>
      <c r="AJ1606" t="s">
        <v>290</v>
      </c>
      <c r="AK1606" s="159" t="s">
        <v>290</v>
      </c>
      <c r="BJ1606" s="4"/>
      <c r="BK1606" s="4"/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51"/>
      <c r="CC1606" s="4"/>
      <c r="CD1606" s="51"/>
      <c r="CE1606" s="51"/>
      <c r="CF1606" s="51"/>
      <c r="CG1606" s="51"/>
      <c r="CH1606" s="51"/>
      <c r="CI1606" s="51"/>
      <c r="CJ1606" s="51"/>
      <c r="CK1606" s="51"/>
    </row>
    <row r="1607" spans="1:89" x14ac:dyDescent="0.35">
      <c r="A1607" s="158" t="s">
        <v>1593</v>
      </c>
      <c r="B1607" s="11">
        <v>20</v>
      </c>
      <c r="C1607">
        <v>40</v>
      </c>
      <c r="D1607" t="s">
        <v>303</v>
      </c>
      <c r="E1607" s="21" t="s">
        <v>290</v>
      </c>
      <c r="F1607" s="11">
        <v>20</v>
      </c>
      <c r="G1607" s="13">
        <v>18.814</v>
      </c>
      <c r="H1607" s="11">
        <v>0.59299999999999997</v>
      </c>
      <c r="I1607" t="s">
        <v>290</v>
      </c>
      <c r="J1607">
        <v>40</v>
      </c>
      <c r="K1607" s="21" t="s">
        <v>290</v>
      </c>
      <c r="L1607" s="1" t="s">
        <v>303</v>
      </c>
      <c r="M1607" t="s">
        <v>290</v>
      </c>
      <c r="N1607" s="159" t="s">
        <v>290</v>
      </c>
      <c r="P1607" s="18" t="s">
        <v>290</v>
      </c>
      <c r="Q1607" s="18" t="s">
        <v>290</v>
      </c>
      <c r="S1607" t="s">
        <v>290</v>
      </c>
      <c r="T1607" t="s">
        <v>290</v>
      </c>
      <c r="V1607" t="s">
        <v>290</v>
      </c>
      <c r="X1607" s="158" t="s">
        <v>1593</v>
      </c>
      <c r="Y1607" s="11">
        <v>20</v>
      </c>
      <c r="Z1607">
        <v>40</v>
      </c>
      <c r="AA1607" t="s">
        <v>303</v>
      </c>
      <c r="AB1607" s="21" t="s">
        <v>290</v>
      </c>
      <c r="AC1607" s="11">
        <v>20</v>
      </c>
      <c r="AD1607" s="13">
        <v>18.814</v>
      </c>
      <c r="AE1607" s="11">
        <v>0.59299999999999997</v>
      </c>
      <c r="AF1607" t="s">
        <v>290</v>
      </c>
      <c r="AG1607">
        <v>40</v>
      </c>
      <c r="AH1607" s="21" t="s">
        <v>290</v>
      </c>
      <c r="AI1607" s="1" t="s">
        <v>303</v>
      </c>
      <c r="AJ1607" t="s">
        <v>290</v>
      </c>
      <c r="AK1607" s="159" t="s">
        <v>290</v>
      </c>
      <c r="CC1607" s="4"/>
      <c r="CD1607" s="51"/>
      <c r="CE1607" s="51"/>
      <c r="CF1607" s="51"/>
      <c r="CG1607" s="51"/>
      <c r="CH1607" s="51"/>
      <c r="CI1607" s="51"/>
      <c r="CJ1607" s="51"/>
      <c r="CK1607" s="51"/>
    </row>
    <row r="1608" spans="1:89" x14ac:dyDescent="0.35">
      <c r="A1608" s="158" t="s">
        <v>6861</v>
      </c>
      <c r="B1608" s="11">
        <v>20</v>
      </c>
      <c r="C1608" t="s">
        <v>6422</v>
      </c>
      <c r="D1608" t="s">
        <v>303</v>
      </c>
      <c r="E1608" s="21" t="s">
        <v>290</v>
      </c>
      <c r="F1608" s="11">
        <v>20</v>
      </c>
      <c r="G1608" s="13">
        <v>19.25</v>
      </c>
      <c r="H1608" s="11">
        <v>0.375</v>
      </c>
      <c r="I1608" t="s">
        <v>6422</v>
      </c>
      <c r="J1608">
        <v>1</v>
      </c>
      <c r="K1608" s="21" t="s">
        <v>290</v>
      </c>
      <c r="L1608" s="1" t="s">
        <v>303</v>
      </c>
      <c r="M1608" t="s">
        <v>290</v>
      </c>
      <c r="N1608" s="159" t="s">
        <v>290</v>
      </c>
      <c r="P1608" s="18" t="s">
        <v>290</v>
      </c>
      <c r="Q1608" s="18" t="s">
        <v>290</v>
      </c>
      <c r="S1608" t="s">
        <v>290</v>
      </c>
      <c r="T1608" t="s">
        <v>290</v>
      </c>
      <c r="V1608" t="s">
        <v>290</v>
      </c>
      <c r="X1608" s="158" t="s">
        <v>6861</v>
      </c>
      <c r="Y1608" s="11">
        <v>20</v>
      </c>
      <c r="Z1608" t="s">
        <v>6422</v>
      </c>
      <c r="AA1608" t="s">
        <v>303</v>
      </c>
      <c r="AB1608" s="21" t="s">
        <v>290</v>
      </c>
      <c r="AC1608" s="11">
        <v>20</v>
      </c>
      <c r="AD1608" s="13">
        <v>19.25</v>
      </c>
      <c r="AE1608" s="11">
        <v>0.375</v>
      </c>
      <c r="AF1608" t="s">
        <v>6422</v>
      </c>
      <c r="AG1608">
        <v>1</v>
      </c>
      <c r="AH1608" s="21" t="s">
        <v>290</v>
      </c>
      <c r="AI1608" s="1" t="s">
        <v>303</v>
      </c>
      <c r="AJ1608" t="s">
        <v>290</v>
      </c>
      <c r="AK1608" s="159" t="s">
        <v>290</v>
      </c>
    </row>
    <row r="1609" spans="1:89" x14ac:dyDescent="0.35">
      <c r="A1609" s="158" t="s">
        <v>1594</v>
      </c>
      <c r="B1609" s="11">
        <v>20</v>
      </c>
      <c r="C1609">
        <v>60</v>
      </c>
      <c r="D1609" t="s">
        <v>303</v>
      </c>
      <c r="E1609" s="21" t="s">
        <v>290</v>
      </c>
      <c r="F1609" s="11">
        <v>20</v>
      </c>
      <c r="G1609" s="13">
        <v>18.376000000000001</v>
      </c>
      <c r="H1609" s="11">
        <v>0.81200000000000006</v>
      </c>
      <c r="I1609" t="s">
        <v>290</v>
      </c>
      <c r="J1609">
        <v>60</v>
      </c>
      <c r="K1609" s="21" t="s">
        <v>290</v>
      </c>
      <c r="L1609" s="1" t="s">
        <v>303</v>
      </c>
      <c r="M1609" t="s">
        <v>290</v>
      </c>
      <c r="N1609" s="159" t="s">
        <v>290</v>
      </c>
      <c r="P1609" s="18" t="s">
        <v>290</v>
      </c>
      <c r="Q1609" s="18" t="s">
        <v>290</v>
      </c>
      <c r="S1609" t="s">
        <v>290</v>
      </c>
      <c r="T1609" t="s">
        <v>290</v>
      </c>
      <c r="V1609" t="s">
        <v>290</v>
      </c>
      <c r="X1609" s="158" t="s">
        <v>1594</v>
      </c>
      <c r="Y1609" s="11">
        <v>20</v>
      </c>
      <c r="Z1609">
        <v>60</v>
      </c>
      <c r="AA1609" t="s">
        <v>303</v>
      </c>
      <c r="AB1609" s="21" t="s">
        <v>290</v>
      </c>
      <c r="AC1609" s="11">
        <v>20</v>
      </c>
      <c r="AD1609" s="13">
        <v>18.376000000000001</v>
      </c>
      <c r="AE1609" s="11">
        <v>0.81200000000000006</v>
      </c>
      <c r="AF1609" t="s">
        <v>290</v>
      </c>
      <c r="AG1609">
        <v>60</v>
      </c>
      <c r="AH1609" s="21" t="s">
        <v>290</v>
      </c>
      <c r="AI1609" s="1" t="s">
        <v>303</v>
      </c>
      <c r="AJ1609" t="s">
        <v>290</v>
      </c>
      <c r="AK1609" s="159" t="s">
        <v>290</v>
      </c>
    </row>
    <row r="1610" spans="1:89" x14ac:dyDescent="0.35">
      <c r="A1610" s="158" t="s">
        <v>1595</v>
      </c>
      <c r="B1610" s="11">
        <v>20</v>
      </c>
      <c r="C1610">
        <v>80</v>
      </c>
      <c r="D1610" t="s">
        <v>303</v>
      </c>
      <c r="E1610" s="21" t="s">
        <v>290</v>
      </c>
      <c r="F1610" s="11">
        <v>20</v>
      </c>
      <c r="G1610" s="13">
        <v>17.937999999999999</v>
      </c>
      <c r="H1610" s="11">
        <v>1.0309999999999999</v>
      </c>
      <c r="I1610" t="s">
        <v>290</v>
      </c>
      <c r="J1610">
        <v>80</v>
      </c>
      <c r="K1610" s="21" t="s">
        <v>290</v>
      </c>
      <c r="L1610" s="1" t="s">
        <v>303</v>
      </c>
      <c r="M1610" t="s">
        <v>290</v>
      </c>
      <c r="N1610" s="159" t="s">
        <v>290</v>
      </c>
      <c r="P1610" s="18" t="s">
        <v>290</v>
      </c>
      <c r="Q1610" s="18" t="s">
        <v>290</v>
      </c>
      <c r="S1610" t="s">
        <v>290</v>
      </c>
      <c r="T1610" t="s">
        <v>290</v>
      </c>
      <c r="V1610" t="s">
        <v>290</v>
      </c>
      <c r="X1610" s="158" t="s">
        <v>1595</v>
      </c>
      <c r="Y1610" s="11">
        <v>20</v>
      </c>
      <c r="Z1610">
        <v>80</v>
      </c>
      <c r="AA1610" t="s">
        <v>303</v>
      </c>
      <c r="AB1610" s="21" t="s">
        <v>290</v>
      </c>
      <c r="AC1610" s="11">
        <v>20</v>
      </c>
      <c r="AD1610" s="13">
        <v>17.937999999999999</v>
      </c>
      <c r="AE1610" s="11">
        <v>1.0309999999999999</v>
      </c>
      <c r="AF1610" t="s">
        <v>290</v>
      </c>
      <c r="AG1610">
        <v>80</v>
      </c>
      <c r="AH1610" s="21" t="s">
        <v>290</v>
      </c>
      <c r="AI1610" s="1" t="s">
        <v>303</v>
      </c>
      <c r="AJ1610" t="s">
        <v>290</v>
      </c>
      <c r="AK1610" s="159" t="s">
        <v>290</v>
      </c>
    </row>
    <row r="1611" spans="1:89" x14ac:dyDescent="0.35">
      <c r="A1611" s="158" t="s">
        <v>1596</v>
      </c>
      <c r="B1611" s="11">
        <v>20</v>
      </c>
      <c r="C1611">
        <v>100</v>
      </c>
      <c r="D1611" t="s">
        <v>303</v>
      </c>
      <c r="E1611" s="21" t="s">
        <v>290</v>
      </c>
      <c r="F1611" s="11">
        <v>20</v>
      </c>
      <c r="G1611" s="13">
        <v>17.440000000000001</v>
      </c>
      <c r="H1611" s="11">
        <v>1.28</v>
      </c>
      <c r="I1611" t="s">
        <v>290</v>
      </c>
      <c r="J1611">
        <v>100</v>
      </c>
      <c r="K1611" s="21" t="s">
        <v>290</v>
      </c>
      <c r="L1611" s="1" t="s">
        <v>303</v>
      </c>
      <c r="M1611" t="s">
        <v>290</v>
      </c>
      <c r="N1611" s="159" t="s">
        <v>290</v>
      </c>
      <c r="P1611" s="18" t="s">
        <v>290</v>
      </c>
      <c r="Q1611" s="18" t="s">
        <v>290</v>
      </c>
      <c r="S1611" t="s">
        <v>290</v>
      </c>
      <c r="T1611" t="s">
        <v>290</v>
      </c>
      <c r="V1611" t="s">
        <v>290</v>
      </c>
      <c r="X1611" s="158" t="s">
        <v>1596</v>
      </c>
      <c r="Y1611" s="11">
        <v>20</v>
      </c>
      <c r="Z1611">
        <v>100</v>
      </c>
      <c r="AA1611" t="s">
        <v>303</v>
      </c>
      <c r="AB1611" s="21" t="s">
        <v>290</v>
      </c>
      <c r="AC1611" s="11">
        <v>20</v>
      </c>
      <c r="AD1611" s="13">
        <v>17.440000000000001</v>
      </c>
      <c r="AE1611" s="11">
        <v>1.28</v>
      </c>
      <c r="AF1611" t="s">
        <v>290</v>
      </c>
      <c r="AG1611">
        <v>100</v>
      </c>
      <c r="AH1611" s="21" t="s">
        <v>290</v>
      </c>
      <c r="AI1611" s="1" t="s">
        <v>303</v>
      </c>
      <c r="AJ1611" t="s">
        <v>290</v>
      </c>
      <c r="AK1611" s="159" t="s">
        <v>290</v>
      </c>
    </row>
    <row r="1612" spans="1:89" x14ac:dyDescent="0.35">
      <c r="A1612" s="158" t="s">
        <v>1597</v>
      </c>
      <c r="B1612" s="11">
        <v>20</v>
      </c>
      <c r="C1612">
        <v>120</v>
      </c>
      <c r="D1612" t="s">
        <v>303</v>
      </c>
      <c r="E1612" s="21" t="s">
        <v>290</v>
      </c>
      <c r="F1612" s="11">
        <v>20</v>
      </c>
      <c r="G1612" s="13">
        <v>17</v>
      </c>
      <c r="H1612" s="11">
        <v>1.5</v>
      </c>
      <c r="I1612" t="s">
        <v>290</v>
      </c>
      <c r="J1612">
        <v>120</v>
      </c>
      <c r="K1612" s="21" t="s">
        <v>290</v>
      </c>
      <c r="L1612" s="1" t="s">
        <v>303</v>
      </c>
      <c r="M1612" t="s">
        <v>290</v>
      </c>
      <c r="N1612" s="159" t="s">
        <v>290</v>
      </c>
      <c r="P1612" s="18" t="s">
        <v>290</v>
      </c>
      <c r="Q1612" s="18" t="s">
        <v>290</v>
      </c>
      <c r="S1612" t="s">
        <v>290</v>
      </c>
      <c r="T1612" t="s">
        <v>290</v>
      </c>
      <c r="V1612" t="s">
        <v>290</v>
      </c>
      <c r="X1612" s="158" t="s">
        <v>1597</v>
      </c>
      <c r="Y1612" s="11">
        <v>20</v>
      </c>
      <c r="Z1612">
        <v>120</v>
      </c>
      <c r="AA1612" t="s">
        <v>303</v>
      </c>
      <c r="AB1612" s="21" t="s">
        <v>290</v>
      </c>
      <c r="AC1612" s="11">
        <v>20</v>
      </c>
      <c r="AD1612" s="13">
        <v>17</v>
      </c>
      <c r="AE1612" s="11">
        <v>1.5</v>
      </c>
      <c r="AF1612" t="s">
        <v>290</v>
      </c>
      <c r="AG1612">
        <v>120</v>
      </c>
      <c r="AH1612" s="21" t="s">
        <v>290</v>
      </c>
      <c r="AI1612" s="1" t="s">
        <v>303</v>
      </c>
      <c r="AJ1612" t="s">
        <v>290</v>
      </c>
      <c r="AK1612" s="159" t="s">
        <v>290</v>
      </c>
    </row>
    <row r="1613" spans="1:89" x14ac:dyDescent="0.35">
      <c r="A1613" s="158" t="s">
        <v>1598</v>
      </c>
      <c r="B1613" s="11">
        <v>20</v>
      </c>
      <c r="C1613">
        <v>140</v>
      </c>
      <c r="D1613" t="s">
        <v>303</v>
      </c>
      <c r="E1613" s="21" t="s">
        <v>290</v>
      </c>
      <c r="F1613" s="11">
        <v>20</v>
      </c>
      <c r="G1613" s="13">
        <v>16.5</v>
      </c>
      <c r="H1613" s="11">
        <v>1.75</v>
      </c>
      <c r="I1613" t="s">
        <v>290</v>
      </c>
      <c r="J1613">
        <v>140</v>
      </c>
      <c r="K1613" s="21" t="s">
        <v>290</v>
      </c>
      <c r="L1613" s="1" t="s">
        <v>303</v>
      </c>
      <c r="M1613" t="s">
        <v>290</v>
      </c>
      <c r="N1613" s="159" t="s">
        <v>290</v>
      </c>
      <c r="P1613" s="18" t="s">
        <v>290</v>
      </c>
      <c r="Q1613" s="18" t="s">
        <v>290</v>
      </c>
      <c r="S1613" t="s">
        <v>290</v>
      </c>
      <c r="T1613" t="s">
        <v>290</v>
      </c>
      <c r="V1613" t="s">
        <v>290</v>
      </c>
      <c r="X1613" s="158" t="s">
        <v>1598</v>
      </c>
      <c r="Y1613" s="11">
        <v>20</v>
      </c>
      <c r="Z1613">
        <v>140</v>
      </c>
      <c r="AA1613" t="s">
        <v>303</v>
      </c>
      <c r="AB1613" s="21" t="s">
        <v>290</v>
      </c>
      <c r="AC1613" s="11">
        <v>20</v>
      </c>
      <c r="AD1613" s="13">
        <v>16.5</v>
      </c>
      <c r="AE1613" s="11">
        <v>1.75</v>
      </c>
      <c r="AF1613" t="s">
        <v>290</v>
      </c>
      <c r="AG1613">
        <v>140</v>
      </c>
      <c r="AH1613" s="21" t="s">
        <v>290</v>
      </c>
      <c r="AI1613" s="1" t="s">
        <v>303</v>
      </c>
      <c r="AJ1613" t="s">
        <v>290</v>
      </c>
      <c r="AK1613" s="159" t="s">
        <v>290</v>
      </c>
    </row>
    <row r="1614" spans="1:89" x14ac:dyDescent="0.35">
      <c r="A1614" s="158" t="s">
        <v>1599</v>
      </c>
      <c r="B1614" s="11">
        <v>20</v>
      </c>
      <c r="C1614" s="11">
        <v>160</v>
      </c>
      <c r="D1614" t="s">
        <v>303</v>
      </c>
      <c r="E1614" s="21" t="s">
        <v>290</v>
      </c>
      <c r="F1614" s="11">
        <v>20</v>
      </c>
      <c r="G1614" s="13">
        <v>16.064</v>
      </c>
      <c r="H1614" s="11">
        <v>1.968</v>
      </c>
      <c r="I1614" t="s">
        <v>290</v>
      </c>
      <c r="J1614" s="11">
        <v>160</v>
      </c>
      <c r="K1614" s="21" t="s">
        <v>290</v>
      </c>
      <c r="L1614" s="1" t="s">
        <v>303</v>
      </c>
      <c r="M1614" t="s">
        <v>290</v>
      </c>
      <c r="N1614" s="159" t="s">
        <v>290</v>
      </c>
      <c r="P1614" s="18" t="s">
        <v>290</v>
      </c>
      <c r="Q1614" s="18" t="s">
        <v>290</v>
      </c>
      <c r="S1614" t="s">
        <v>290</v>
      </c>
      <c r="T1614" t="s">
        <v>290</v>
      </c>
      <c r="V1614" t="s">
        <v>290</v>
      </c>
      <c r="X1614" s="158" t="s">
        <v>1599</v>
      </c>
      <c r="Y1614" s="11">
        <v>20</v>
      </c>
      <c r="Z1614" s="11">
        <v>160</v>
      </c>
      <c r="AA1614" t="s">
        <v>303</v>
      </c>
      <c r="AB1614" s="21" t="s">
        <v>290</v>
      </c>
      <c r="AC1614" s="11">
        <v>20</v>
      </c>
      <c r="AD1614" s="13">
        <v>16.064</v>
      </c>
      <c r="AE1614" s="11">
        <v>1.968</v>
      </c>
      <c r="AF1614" t="s">
        <v>290</v>
      </c>
      <c r="AG1614" s="11">
        <v>160</v>
      </c>
      <c r="AH1614" s="21" t="s">
        <v>290</v>
      </c>
      <c r="AI1614" s="1" t="s">
        <v>303</v>
      </c>
      <c r="AJ1614" t="s">
        <v>290</v>
      </c>
      <c r="AK1614" s="159" t="s">
        <v>290</v>
      </c>
    </row>
    <row r="1615" spans="1:89" x14ac:dyDescent="0.35">
      <c r="A1615" s="160" t="s">
        <v>1600</v>
      </c>
      <c r="B1615" s="2">
        <v>20</v>
      </c>
      <c r="C1615" s="2" t="s">
        <v>272</v>
      </c>
      <c r="D1615" s="4" t="s">
        <v>303</v>
      </c>
      <c r="E1615" s="22" t="s">
        <v>290</v>
      </c>
      <c r="F1615" s="2">
        <v>20</v>
      </c>
      <c r="G1615" s="5">
        <v>19</v>
      </c>
      <c r="H1615" s="2">
        <v>0.5</v>
      </c>
      <c r="I1615" s="4" t="s">
        <v>272</v>
      </c>
      <c r="J1615" s="2">
        <v>2</v>
      </c>
      <c r="K1615" s="22" t="s">
        <v>290</v>
      </c>
      <c r="L1615" s="6" t="s">
        <v>303</v>
      </c>
      <c r="M1615" s="4" t="s">
        <v>290</v>
      </c>
      <c r="N1615" s="161" t="s">
        <v>290</v>
      </c>
      <c r="P1615" s="18" t="s">
        <v>290</v>
      </c>
      <c r="Q1615" s="18" t="s">
        <v>290</v>
      </c>
      <c r="S1615" t="s">
        <v>290</v>
      </c>
      <c r="T1615" t="s">
        <v>290</v>
      </c>
      <c r="V1615" t="s">
        <v>290</v>
      </c>
      <c r="X1615" s="160" t="s">
        <v>1600</v>
      </c>
      <c r="Y1615" s="2">
        <v>20</v>
      </c>
      <c r="Z1615" s="2" t="s">
        <v>272</v>
      </c>
      <c r="AA1615" s="4" t="s">
        <v>303</v>
      </c>
      <c r="AB1615" s="22" t="s">
        <v>290</v>
      </c>
      <c r="AC1615" s="2">
        <v>20</v>
      </c>
      <c r="AD1615" s="5">
        <v>19</v>
      </c>
      <c r="AE1615" s="2">
        <v>0.5</v>
      </c>
      <c r="AF1615" s="4" t="s">
        <v>272</v>
      </c>
      <c r="AG1615" s="2">
        <v>2</v>
      </c>
      <c r="AH1615" s="22" t="s">
        <v>290</v>
      </c>
      <c r="AI1615" s="6" t="s">
        <v>303</v>
      </c>
      <c r="AJ1615" s="4" t="s">
        <v>290</v>
      </c>
      <c r="AK1615" s="161" t="s">
        <v>290</v>
      </c>
    </row>
    <row r="1616" spans="1:89" x14ac:dyDescent="0.35">
      <c r="A1616" s="156" t="s">
        <v>1601</v>
      </c>
      <c r="B1616" s="11">
        <v>22</v>
      </c>
      <c r="C1616" s="11">
        <v>10</v>
      </c>
      <c r="D1616" t="s">
        <v>303</v>
      </c>
      <c r="E1616" s="21" t="s">
        <v>290</v>
      </c>
      <c r="F1616" s="11">
        <v>22</v>
      </c>
      <c r="G1616" s="13">
        <v>21.5</v>
      </c>
      <c r="H1616" s="11">
        <v>0.25</v>
      </c>
      <c r="I1616" t="s">
        <v>290</v>
      </c>
      <c r="J1616" s="11">
        <v>10</v>
      </c>
      <c r="K1616" s="21" t="s">
        <v>290</v>
      </c>
      <c r="L1616" s="11" t="s">
        <v>303</v>
      </c>
      <c r="M1616" t="s">
        <v>290</v>
      </c>
      <c r="N1616" s="159" t="s">
        <v>290</v>
      </c>
      <c r="P1616" s="18" t="s">
        <v>290</v>
      </c>
      <c r="Q1616" s="18" t="s">
        <v>290</v>
      </c>
      <c r="S1616" t="s">
        <v>290</v>
      </c>
      <c r="T1616" t="s">
        <v>290</v>
      </c>
      <c r="V1616" t="s">
        <v>290</v>
      </c>
      <c r="X1616" s="156" t="s">
        <v>1601</v>
      </c>
      <c r="Y1616" s="11">
        <v>22</v>
      </c>
      <c r="Z1616" s="11">
        <v>10</v>
      </c>
      <c r="AA1616" t="s">
        <v>303</v>
      </c>
      <c r="AB1616" s="21" t="s">
        <v>290</v>
      </c>
      <c r="AC1616" s="11">
        <v>22</v>
      </c>
      <c r="AD1616" s="13">
        <v>21.5</v>
      </c>
      <c r="AE1616" s="11">
        <v>0.25</v>
      </c>
      <c r="AF1616" t="s">
        <v>290</v>
      </c>
      <c r="AG1616" s="11">
        <v>10</v>
      </c>
      <c r="AH1616" s="21" t="s">
        <v>290</v>
      </c>
      <c r="AI1616" s="11" t="s">
        <v>303</v>
      </c>
      <c r="AJ1616" t="s">
        <v>290</v>
      </c>
      <c r="AK1616" s="159" t="s">
        <v>290</v>
      </c>
    </row>
    <row r="1617" spans="1:89" x14ac:dyDescent="0.35">
      <c r="A1617" s="158" t="s">
        <v>1602</v>
      </c>
      <c r="B1617" s="11">
        <v>22</v>
      </c>
      <c r="C1617" s="11">
        <v>20</v>
      </c>
      <c r="D1617" t="s">
        <v>303</v>
      </c>
      <c r="E1617" s="21" t="s">
        <v>290</v>
      </c>
      <c r="F1617" s="11">
        <v>22</v>
      </c>
      <c r="G1617" s="13">
        <v>21.25</v>
      </c>
      <c r="H1617" s="11">
        <v>0.375</v>
      </c>
      <c r="I1617" t="s">
        <v>290</v>
      </c>
      <c r="J1617" s="11">
        <v>20</v>
      </c>
      <c r="K1617" s="21" t="s">
        <v>290</v>
      </c>
      <c r="L1617" s="1" t="s">
        <v>303</v>
      </c>
      <c r="M1617" t="s">
        <v>290</v>
      </c>
      <c r="N1617" s="159" t="s">
        <v>290</v>
      </c>
      <c r="P1617" s="18" t="s">
        <v>290</v>
      </c>
      <c r="Q1617" s="18" t="s">
        <v>290</v>
      </c>
      <c r="S1617" t="s">
        <v>290</v>
      </c>
      <c r="T1617" t="s">
        <v>290</v>
      </c>
      <c r="V1617" t="s">
        <v>290</v>
      </c>
      <c r="X1617" s="158" t="s">
        <v>1602</v>
      </c>
      <c r="Y1617" s="11">
        <v>22</v>
      </c>
      <c r="Z1617" s="11">
        <v>20</v>
      </c>
      <c r="AA1617" t="s">
        <v>303</v>
      </c>
      <c r="AB1617" s="21" t="s">
        <v>290</v>
      </c>
      <c r="AC1617" s="11">
        <v>22</v>
      </c>
      <c r="AD1617" s="13">
        <v>21.25</v>
      </c>
      <c r="AE1617" s="11">
        <v>0.375</v>
      </c>
      <c r="AF1617" t="s">
        <v>290</v>
      </c>
      <c r="AG1617" s="11">
        <v>20</v>
      </c>
      <c r="AH1617" s="21" t="s">
        <v>290</v>
      </c>
      <c r="AI1617" s="1" t="s">
        <v>303</v>
      </c>
      <c r="AJ1617" t="s">
        <v>290</v>
      </c>
      <c r="AK1617" s="159" t="s">
        <v>290</v>
      </c>
    </row>
    <row r="1618" spans="1:89" x14ac:dyDescent="0.35">
      <c r="A1618" s="158" t="s">
        <v>1603</v>
      </c>
      <c r="B1618" s="11">
        <v>22</v>
      </c>
      <c r="C1618">
        <v>30</v>
      </c>
      <c r="D1618" t="s">
        <v>303</v>
      </c>
      <c r="E1618" s="21" t="s">
        <v>290</v>
      </c>
      <c r="F1618" s="11">
        <v>22</v>
      </c>
      <c r="G1618" s="13">
        <v>21</v>
      </c>
      <c r="H1618" s="11">
        <v>0.5</v>
      </c>
      <c r="I1618" t="s">
        <v>290</v>
      </c>
      <c r="J1618">
        <v>30</v>
      </c>
      <c r="K1618" s="21" t="s">
        <v>290</v>
      </c>
      <c r="L1618" s="1" t="s">
        <v>303</v>
      </c>
      <c r="M1618" t="s">
        <v>290</v>
      </c>
      <c r="N1618" s="159" t="s">
        <v>290</v>
      </c>
      <c r="P1618" s="18" t="s">
        <v>290</v>
      </c>
      <c r="Q1618" s="18" t="s">
        <v>290</v>
      </c>
      <c r="S1618" t="s">
        <v>290</v>
      </c>
      <c r="T1618" t="s">
        <v>290</v>
      </c>
      <c r="V1618" t="s">
        <v>290</v>
      </c>
      <c r="X1618" s="158" t="s">
        <v>1603</v>
      </c>
      <c r="Y1618" s="11">
        <v>22</v>
      </c>
      <c r="Z1618">
        <v>30</v>
      </c>
      <c r="AA1618" t="s">
        <v>303</v>
      </c>
      <c r="AB1618" s="21" t="s">
        <v>290</v>
      </c>
      <c r="AC1618" s="11">
        <v>22</v>
      </c>
      <c r="AD1618" s="13">
        <v>21</v>
      </c>
      <c r="AE1618" s="11">
        <v>0.5</v>
      </c>
      <c r="AF1618" t="s">
        <v>290</v>
      </c>
      <c r="AG1618">
        <v>30</v>
      </c>
      <c r="AH1618" s="21" t="s">
        <v>290</v>
      </c>
      <c r="AI1618" s="1" t="s">
        <v>303</v>
      </c>
      <c r="AJ1618" t="s">
        <v>290</v>
      </c>
      <c r="AK1618" s="159" t="s">
        <v>290</v>
      </c>
      <c r="BJ1618" s="4"/>
      <c r="BK1618" s="4"/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51"/>
    </row>
    <row r="1619" spans="1:89" x14ac:dyDescent="0.35">
      <c r="A1619" s="158" t="s">
        <v>1604</v>
      </c>
      <c r="B1619" s="11">
        <v>22</v>
      </c>
      <c r="C1619">
        <v>60</v>
      </c>
      <c r="D1619" t="s">
        <v>303</v>
      </c>
      <c r="E1619" s="21" t="s">
        <v>290</v>
      </c>
      <c r="F1619" s="11">
        <v>22</v>
      </c>
      <c r="G1619" s="13">
        <v>20.25</v>
      </c>
      <c r="H1619" s="11">
        <v>0.875</v>
      </c>
      <c r="I1619" t="s">
        <v>290</v>
      </c>
      <c r="J1619">
        <v>60</v>
      </c>
      <c r="K1619" s="21" t="s">
        <v>290</v>
      </c>
      <c r="L1619" s="1" t="s">
        <v>303</v>
      </c>
      <c r="M1619" t="s">
        <v>290</v>
      </c>
      <c r="N1619" s="159" t="s">
        <v>290</v>
      </c>
      <c r="P1619" s="18" t="s">
        <v>290</v>
      </c>
      <c r="Q1619" s="18" t="s">
        <v>290</v>
      </c>
      <c r="S1619" t="s">
        <v>290</v>
      </c>
      <c r="T1619" t="s">
        <v>290</v>
      </c>
      <c r="V1619" t="s">
        <v>290</v>
      </c>
      <c r="X1619" s="158" t="s">
        <v>1604</v>
      </c>
      <c r="Y1619" s="11">
        <v>22</v>
      </c>
      <c r="Z1619">
        <v>60</v>
      </c>
      <c r="AA1619" t="s">
        <v>303</v>
      </c>
      <c r="AB1619" s="21" t="s">
        <v>290</v>
      </c>
      <c r="AC1619" s="11">
        <v>22</v>
      </c>
      <c r="AD1619" s="13">
        <v>20.25</v>
      </c>
      <c r="AE1619" s="11">
        <v>0.875</v>
      </c>
      <c r="AF1619" t="s">
        <v>290</v>
      </c>
      <c r="AG1619">
        <v>60</v>
      </c>
      <c r="AH1619" s="21" t="s">
        <v>290</v>
      </c>
      <c r="AI1619" s="1" t="s">
        <v>303</v>
      </c>
      <c r="AJ1619" t="s">
        <v>290</v>
      </c>
      <c r="AK1619" s="159" t="s">
        <v>290</v>
      </c>
      <c r="CC1619" s="4"/>
      <c r="CD1619" s="51"/>
      <c r="CE1619" s="51"/>
      <c r="CF1619" s="51"/>
      <c r="CG1619" s="51"/>
      <c r="CH1619" s="51"/>
      <c r="CI1619" s="51"/>
      <c r="CJ1619" s="51"/>
      <c r="CK1619" s="51"/>
    </row>
    <row r="1620" spans="1:89" x14ac:dyDescent="0.35">
      <c r="A1620" s="158" t="s">
        <v>1605</v>
      </c>
      <c r="B1620" s="11">
        <v>22</v>
      </c>
      <c r="C1620">
        <v>80</v>
      </c>
      <c r="D1620" t="s">
        <v>303</v>
      </c>
      <c r="E1620" s="21" t="s">
        <v>290</v>
      </c>
      <c r="F1620" s="11">
        <v>22</v>
      </c>
      <c r="G1620" s="13">
        <v>19.75</v>
      </c>
      <c r="H1620" s="11">
        <v>1.125</v>
      </c>
      <c r="I1620" t="s">
        <v>290</v>
      </c>
      <c r="J1620">
        <v>80</v>
      </c>
      <c r="K1620" s="21" t="s">
        <v>290</v>
      </c>
      <c r="L1620" s="1" t="s">
        <v>303</v>
      </c>
      <c r="M1620" t="s">
        <v>290</v>
      </c>
      <c r="N1620" s="159" t="s">
        <v>290</v>
      </c>
      <c r="P1620" s="18" t="s">
        <v>290</v>
      </c>
      <c r="Q1620" s="18" t="s">
        <v>290</v>
      </c>
      <c r="S1620" t="s">
        <v>290</v>
      </c>
      <c r="T1620" t="s">
        <v>290</v>
      </c>
      <c r="V1620" t="s">
        <v>290</v>
      </c>
      <c r="X1620" s="158" t="s">
        <v>1605</v>
      </c>
      <c r="Y1620" s="11">
        <v>22</v>
      </c>
      <c r="Z1620">
        <v>80</v>
      </c>
      <c r="AA1620" t="s">
        <v>303</v>
      </c>
      <c r="AB1620" s="21" t="s">
        <v>290</v>
      </c>
      <c r="AC1620" s="11">
        <v>22</v>
      </c>
      <c r="AD1620" s="13">
        <v>19.75</v>
      </c>
      <c r="AE1620" s="11">
        <v>1.125</v>
      </c>
      <c r="AF1620" t="s">
        <v>290</v>
      </c>
      <c r="AG1620">
        <v>80</v>
      </c>
      <c r="AH1620" s="21" t="s">
        <v>290</v>
      </c>
      <c r="AI1620" s="1" t="s">
        <v>303</v>
      </c>
      <c r="AJ1620" t="s">
        <v>290</v>
      </c>
      <c r="AK1620" s="159" t="s">
        <v>290</v>
      </c>
    </row>
    <row r="1621" spans="1:89" x14ac:dyDescent="0.35">
      <c r="A1621" s="158" t="s">
        <v>1606</v>
      </c>
      <c r="B1621" s="11">
        <v>22</v>
      </c>
      <c r="C1621">
        <v>100</v>
      </c>
      <c r="D1621" t="s">
        <v>303</v>
      </c>
      <c r="E1621" s="21" t="s">
        <v>290</v>
      </c>
      <c r="F1621" s="11">
        <v>22</v>
      </c>
      <c r="G1621" s="13">
        <v>19.25</v>
      </c>
      <c r="H1621" s="11">
        <v>1.375</v>
      </c>
      <c r="I1621" t="s">
        <v>290</v>
      </c>
      <c r="J1621">
        <v>100</v>
      </c>
      <c r="K1621" s="21" t="s">
        <v>290</v>
      </c>
      <c r="L1621" s="1" t="s">
        <v>303</v>
      </c>
      <c r="M1621" t="s">
        <v>290</v>
      </c>
      <c r="N1621" s="159" t="s">
        <v>290</v>
      </c>
      <c r="P1621" s="18" t="s">
        <v>290</v>
      </c>
      <c r="Q1621" s="18" t="s">
        <v>290</v>
      </c>
      <c r="S1621" t="s">
        <v>290</v>
      </c>
      <c r="T1621" t="s">
        <v>290</v>
      </c>
      <c r="V1621" t="s">
        <v>290</v>
      </c>
      <c r="X1621" s="158" t="s">
        <v>1606</v>
      </c>
      <c r="Y1621" s="11">
        <v>22</v>
      </c>
      <c r="Z1621">
        <v>100</v>
      </c>
      <c r="AA1621" t="s">
        <v>303</v>
      </c>
      <c r="AB1621" s="21" t="s">
        <v>290</v>
      </c>
      <c r="AC1621" s="11">
        <v>22</v>
      </c>
      <c r="AD1621" s="13">
        <v>19.25</v>
      </c>
      <c r="AE1621" s="11">
        <v>1.375</v>
      </c>
      <c r="AF1621" t="s">
        <v>290</v>
      </c>
      <c r="AG1621">
        <v>100</v>
      </c>
      <c r="AH1621" s="21" t="s">
        <v>290</v>
      </c>
      <c r="AI1621" s="1" t="s">
        <v>303</v>
      </c>
      <c r="AJ1621" t="s">
        <v>290</v>
      </c>
      <c r="AK1621" s="159" t="s">
        <v>290</v>
      </c>
    </row>
    <row r="1622" spans="1:89" x14ac:dyDescent="0.35">
      <c r="A1622" s="158" t="s">
        <v>1607</v>
      </c>
      <c r="B1622" s="11">
        <v>22</v>
      </c>
      <c r="C1622">
        <v>120</v>
      </c>
      <c r="D1622" t="s">
        <v>303</v>
      </c>
      <c r="E1622" s="21" t="s">
        <v>290</v>
      </c>
      <c r="F1622" s="11">
        <v>22</v>
      </c>
      <c r="G1622" s="13">
        <v>18.75</v>
      </c>
      <c r="H1622" s="11">
        <v>1.625</v>
      </c>
      <c r="I1622" t="s">
        <v>290</v>
      </c>
      <c r="J1622">
        <v>120</v>
      </c>
      <c r="K1622" s="21" t="s">
        <v>290</v>
      </c>
      <c r="L1622" s="1" t="s">
        <v>303</v>
      </c>
      <c r="M1622" t="s">
        <v>290</v>
      </c>
      <c r="N1622" s="159" t="s">
        <v>290</v>
      </c>
      <c r="P1622" s="18" t="s">
        <v>290</v>
      </c>
      <c r="Q1622" s="18" t="s">
        <v>290</v>
      </c>
      <c r="S1622" t="s">
        <v>290</v>
      </c>
      <c r="T1622" t="s">
        <v>290</v>
      </c>
      <c r="V1622" t="s">
        <v>290</v>
      </c>
      <c r="X1622" s="158" t="s">
        <v>1607</v>
      </c>
      <c r="Y1622" s="11">
        <v>22</v>
      </c>
      <c r="Z1622">
        <v>120</v>
      </c>
      <c r="AA1622" t="s">
        <v>303</v>
      </c>
      <c r="AB1622" s="21" t="s">
        <v>290</v>
      </c>
      <c r="AC1622" s="11">
        <v>22</v>
      </c>
      <c r="AD1622" s="13">
        <v>18.75</v>
      </c>
      <c r="AE1622" s="11">
        <v>1.625</v>
      </c>
      <c r="AF1622" t="s">
        <v>290</v>
      </c>
      <c r="AG1622">
        <v>120</v>
      </c>
      <c r="AH1622" s="21" t="s">
        <v>290</v>
      </c>
      <c r="AI1622" s="1" t="s">
        <v>303</v>
      </c>
      <c r="AJ1622" t="s">
        <v>290</v>
      </c>
      <c r="AK1622" s="159" t="s">
        <v>290</v>
      </c>
    </row>
    <row r="1623" spans="1:89" x14ac:dyDescent="0.35">
      <c r="A1623" s="158" t="s">
        <v>1608</v>
      </c>
      <c r="B1623" s="11">
        <v>22</v>
      </c>
      <c r="C1623">
        <v>140</v>
      </c>
      <c r="D1623" t="s">
        <v>303</v>
      </c>
      <c r="E1623" s="21" t="s">
        <v>290</v>
      </c>
      <c r="F1623" s="11">
        <v>22</v>
      </c>
      <c r="G1623" s="13">
        <v>18.25</v>
      </c>
      <c r="H1623" s="11">
        <v>1.875</v>
      </c>
      <c r="I1623" t="s">
        <v>290</v>
      </c>
      <c r="J1623">
        <v>140</v>
      </c>
      <c r="K1623" s="21" t="s">
        <v>290</v>
      </c>
      <c r="L1623" s="1" t="s">
        <v>303</v>
      </c>
      <c r="M1623" t="s">
        <v>290</v>
      </c>
      <c r="N1623" s="159" t="s">
        <v>290</v>
      </c>
      <c r="P1623" s="18" t="s">
        <v>290</v>
      </c>
      <c r="Q1623" s="18" t="s">
        <v>290</v>
      </c>
      <c r="S1623" t="s">
        <v>290</v>
      </c>
      <c r="T1623" t="s">
        <v>290</v>
      </c>
      <c r="V1623" t="s">
        <v>290</v>
      </c>
      <c r="X1623" s="158" t="s">
        <v>1608</v>
      </c>
      <c r="Y1623" s="11">
        <v>22</v>
      </c>
      <c r="Z1623">
        <v>140</v>
      </c>
      <c r="AA1623" t="s">
        <v>303</v>
      </c>
      <c r="AB1623" s="21" t="s">
        <v>290</v>
      </c>
      <c r="AC1623" s="11">
        <v>22</v>
      </c>
      <c r="AD1623" s="13">
        <v>18.25</v>
      </c>
      <c r="AE1623" s="11">
        <v>1.875</v>
      </c>
      <c r="AF1623" t="s">
        <v>290</v>
      </c>
      <c r="AG1623">
        <v>140</v>
      </c>
      <c r="AH1623" s="21" t="s">
        <v>290</v>
      </c>
      <c r="AI1623" s="1" t="s">
        <v>303</v>
      </c>
      <c r="AJ1623" t="s">
        <v>290</v>
      </c>
      <c r="AK1623" s="159" t="s">
        <v>290</v>
      </c>
    </row>
    <row r="1624" spans="1:89" x14ac:dyDescent="0.35">
      <c r="A1624" s="158" t="s">
        <v>1609</v>
      </c>
      <c r="B1624" s="11">
        <v>22</v>
      </c>
      <c r="C1624" s="11">
        <v>160</v>
      </c>
      <c r="D1624" t="s">
        <v>303</v>
      </c>
      <c r="E1624" s="21" t="s">
        <v>290</v>
      </c>
      <c r="F1624" s="11">
        <v>22</v>
      </c>
      <c r="G1624" s="13">
        <v>17.75</v>
      </c>
      <c r="H1624" s="11">
        <v>2.125</v>
      </c>
      <c r="I1624" t="s">
        <v>290</v>
      </c>
      <c r="J1624" s="11">
        <v>160</v>
      </c>
      <c r="K1624" s="21" t="s">
        <v>290</v>
      </c>
      <c r="L1624" s="1" t="s">
        <v>303</v>
      </c>
      <c r="M1624" t="s">
        <v>290</v>
      </c>
      <c r="N1624" s="159" t="s">
        <v>290</v>
      </c>
      <c r="P1624" s="18" t="s">
        <v>290</v>
      </c>
      <c r="Q1624" s="18" t="s">
        <v>290</v>
      </c>
      <c r="S1624" t="s">
        <v>290</v>
      </c>
      <c r="T1624" t="s">
        <v>290</v>
      </c>
      <c r="V1624" t="s">
        <v>290</v>
      </c>
      <c r="X1624" s="158" t="s">
        <v>1609</v>
      </c>
      <c r="Y1624" s="11">
        <v>22</v>
      </c>
      <c r="Z1624" s="11">
        <v>160</v>
      </c>
      <c r="AA1624" t="s">
        <v>303</v>
      </c>
      <c r="AB1624" s="21" t="s">
        <v>290</v>
      </c>
      <c r="AC1624" s="11">
        <v>22</v>
      </c>
      <c r="AD1624" s="13">
        <v>17.75</v>
      </c>
      <c r="AE1624" s="11">
        <v>2.125</v>
      </c>
      <c r="AF1624" t="s">
        <v>290</v>
      </c>
      <c r="AG1624" s="11">
        <v>160</v>
      </c>
      <c r="AH1624" s="21" t="s">
        <v>290</v>
      </c>
      <c r="AI1624" s="1" t="s">
        <v>303</v>
      </c>
      <c r="AJ1624" t="s">
        <v>290</v>
      </c>
      <c r="AK1624" s="159" t="s">
        <v>290</v>
      </c>
    </row>
    <row r="1625" spans="1:89" x14ac:dyDescent="0.35">
      <c r="A1625" s="160" t="s">
        <v>1610</v>
      </c>
      <c r="B1625" s="2">
        <v>22</v>
      </c>
      <c r="C1625" s="2" t="s">
        <v>272</v>
      </c>
      <c r="D1625" s="4" t="s">
        <v>303</v>
      </c>
      <c r="E1625" s="22" t="s">
        <v>290</v>
      </c>
      <c r="F1625" s="2">
        <v>22</v>
      </c>
      <c r="G1625" s="5">
        <v>21</v>
      </c>
      <c r="H1625" s="2">
        <v>0.5</v>
      </c>
      <c r="I1625" s="4" t="s">
        <v>272</v>
      </c>
      <c r="J1625" s="2">
        <v>2</v>
      </c>
      <c r="K1625" s="22" t="s">
        <v>290</v>
      </c>
      <c r="L1625" s="6" t="s">
        <v>303</v>
      </c>
      <c r="M1625" s="4" t="s">
        <v>290</v>
      </c>
      <c r="N1625" s="161" t="s">
        <v>290</v>
      </c>
      <c r="P1625" s="18" t="s">
        <v>290</v>
      </c>
      <c r="Q1625" s="18" t="s">
        <v>290</v>
      </c>
      <c r="S1625" t="s">
        <v>290</v>
      </c>
      <c r="T1625" t="s">
        <v>290</v>
      </c>
      <c r="V1625" t="s">
        <v>290</v>
      </c>
      <c r="X1625" s="160" t="s">
        <v>1610</v>
      </c>
      <c r="Y1625" s="2">
        <v>22</v>
      </c>
      <c r="Z1625" s="2" t="s">
        <v>272</v>
      </c>
      <c r="AA1625" s="4" t="s">
        <v>303</v>
      </c>
      <c r="AB1625" s="22" t="s">
        <v>290</v>
      </c>
      <c r="AC1625" s="2">
        <v>22</v>
      </c>
      <c r="AD1625" s="5">
        <v>21</v>
      </c>
      <c r="AE1625" s="2">
        <v>0.5</v>
      </c>
      <c r="AF1625" s="4" t="s">
        <v>272</v>
      </c>
      <c r="AG1625" s="2">
        <v>2</v>
      </c>
      <c r="AH1625" s="22" t="s">
        <v>290</v>
      </c>
      <c r="AI1625" s="6" t="s">
        <v>303</v>
      </c>
      <c r="AJ1625" s="4" t="s">
        <v>290</v>
      </c>
      <c r="AK1625" s="161" t="s">
        <v>290</v>
      </c>
    </row>
    <row r="1626" spans="1:89" x14ac:dyDescent="0.35">
      <c r="A1626" s="156" t="s">
        <v>1611</v>
      </c>
      <c r="B1626" s="11">
        <v>24.000000000000004</v>
      </c>
      <c r="C1626" s="11">
        <v>10</v>
      </c>
      <c r="D1626" t="s">
        <v>303</v>
      </c>
      <c r="E1626" s="21" t="s">
        <v>290</v>
      </c>
      <c r="F1626" s="11">
        <v>24.000000000000004</v>
      </c>
      <c r="G1626" s="13">
        <v>23.500000000000004</v>
      </c>
      <c r="H1626" s="11">
        <v>0.25</v>
      </c>
      <c r="I1626" t="s">
        <v>290</v>
      </c>
      <c r="J1626" s="11">
        <v>10</v>
      </c>
      <c r="K1626" s="21" t="s">
        <v>290</v>
      </c>
      <c r="L1626" s="11" t="s">
        <v>303</v>
      </c>
      <c r="M1626" t="s">
        <v>290</v>
      </c>
      <c r="N1626" s="159" t="s">
        <v>290</v>
      </c>
      <c r="P1626" s="18" t="s">
        <v>290</v>
      </c>
      <c r="Q1626" s="18" t="s">
        <v>290</v>
      </c>
      <c r="S1626" t="s">
        <v>290</v>
      </c>
      <c r="T1626" t="s">
        <v>290</v>
      </c>
      <c r="V1626" t="s">
        <v>290</v>
      </c>
      <c r="X1626" s="156" t="s">
        <v>1611</v>
      </c>
      <c r="Y1626" s="11">
        <v>24.000000000000004</v>
      </c>
      <c r="Z1626" s="11">
        <v>10</v>
      </c>
      <c r="AA1626" t="s">
        <v>303</v>
      </c>
      <c r="AB1626" s="21" t="s">
        <v>290</v>
      </c>
      <c r="AC1626" s="11">
        <v>24.000000000000004</v>
      </c>
      <c r="AD1626" s="13">
        <v>23.500000000000004</v>
      </c>
      <c r="AE1626" s="11">
        <v>0.25</v>
      </c>
      <c r="AF1626" t="s">
        <v>290</v>
      </c>
      <c r="AG1626" s="11">
        <v>10</v>
      </c>
      <c r="AH1626" s="21" t="s">
        <v>290</v>
      </c>
      <c r="AI1626" s="11" t="s">
        <v>303</v>
      </c>
      <c r="AJ1626" t="s">
        <v>290</v>
      </c>
      <c r="AK1626" s="159" t="s">
        <v>290</v>
      </c>
    </row>
    <row r="1627" spans="1:89" x14ac:dyDescent="0.35">
      <c r="A1627" s="158" t="s">
        <v>1612</v>
      </c>
      <c r="B1627" s="11">
        <v>24.000000000000004</v>
      </c>
      <c r="C1627" s="11">
        <v>20</v>
      </c>
      <c r="D1627" t="s">
        <v>303</v>
      </c>
      <c r="E1627" s="21" t="s">
        <v>290</v>
      </c>
      <c r="F1627" s="11">
        <v>24.000000000000004</v>
      </c>
      <c r="G1627" s="13">
        <v>23.250000000000004</v>
      </c>
      <c r="H1627" s="11">
        <v>0.375</v>
      </c>
      <c r="I1627" t="s">
        <v>290</v>
      </c>
      <c r="J1627" s="11">
        <v>20</v>
      </c>
      <c r="K1627" s="21" t="s">
        <v>290</v>
      </c>
      <c r="L1627" s="1" t="s">
        <v>303</v>
      </c>
      <c r="M1627" t="s">
        <v>290</v>
      </c>
      <c r="N1627" s="159" t="s">
        <v>290</v>
      </c>
      <c r="P1627" s="18" t="s">
        <v>290</v>
      </c>
      <c r="Q1627" s="18" t="s">
        <v>290</v>
      </c>
      <c r="S1627" t="s">
        <v>290</v>
      </c>
      <c r="T1627" t="s">
        <v>290</v>
      </c>
      <c r="V1627" t="s">
        <v>290</v>
      </c>
      <c r="X1627" s="158" t="s">
        <v>1612</v>
      </c>
      <c r="Y1627" s="11">
        <v>24.000000000000004</v>
      </c>
      <c r="Z1627" s="11">
        <v>20</v>
      </c>
      <c r="AA1627" t="s">
        <v>303</v>
      </c>
      <c r="AB1627" s="21" t="s">
        <v>290</v>
      </c>
      <c r="AC1627" s="11">
        <v>24.000000000000004</v>
      </c>
      <c r="AD1627" s="13">
        <v>23.250000000000004</v>
      </c>
      <c r="AE1627" s="11">
        <v>0.375</v>
      </c>
      <c r="AF1627" t="s">
        <v>290</v>
      </c>
      <c r="AG1627" s="11">
        <v>20</v>
      </c>
      <c r="AH1627" s="21" t="s">
        <v>290</v>
      </c>
      <c r="AI1627" s="1" t="s">
        <v>303</v>
      </c>
      <c r="AJ1627" t="s">
        <v>290</v>
      </c>
      <c r="AK1627" s="159" t="s">
        <v>290</v>
      </c>
    </row>
    <row r="1628" spans="1:89" x14ac:dyDescent="0.35">
      <c r="A1628" s="158" t="s">
        <v>1613</v>
      </c>
      <c r="B1628" s="11">
        <v>24.000000000000004</v>
      </c>
      <c r="C1628">
        <v>30</v>
      </c>
      <c r="D1628" t="s">
        <v>303</v>
      </c>
      <c r="E1628" s="21" t="s">
        <v>290</v>
      </c>
      <c r="F1628" s="11">
        <v>24.000000000000004</v>
      </c>
      <c r="G1628" s="13">
        <v>22.876000000000005</v>
      </c>
      <c r="H1628" s="11">
        <v>0.56200000000000006</v>
      </c>
      <c r="I1628" t="s">
        <v>290</v>
      </c>
      <c r="J1628">
        <v>30</v>
      </c>
      <c r="K1628" s="21" t="s">
        <v>290</v>
      </c>
      <c r="L1628" s="1" t="s">
        <v>303</v>
      </c>
      <c r="M1628" t="s">
        <v>290</v>
      </c>
      <c r="N1628" s="159" t="s">
        <v>290</v>
      </c>
      <c r="P1628" s="18" t="s">
        <v>290</v>
      </c>
      <c r="Q1628" s="18" t="s">
        <v>290</v>
      </c>
      <c r="S1628" t="s">
        <v>290</v>
      </c>
      <c r="T1628" t="s">
        <v>290</v>
      </c>
      <c r="V1628" t="s">
        <v>290</v>
      </c>
      <c r="X1628" s="158" t="s">
        <v>1613</v>
      </c>
      <c r="Y1628" s="11">
        <v>24.000000000000004</v>
      </c>
      <c r="Z1628">
        <v>30</v>
      </c>
      <c r="AA1628" t="s">
        <v>303</v>
      </c>
      <c r="AB1628" s="21" t="s">
        <v>290</v>
      </c>
      <c r="AC1628" s="11">
        <v>24.000000000000004</v>
      </c>
      <c r="AD1628" s="13">
        <v>22.876000000000005</v>
      </c>
      <c r="AE1628" s="11">
        <v>0.56200000000000006</v>
      </c>
      <c r="AF1628" t="s">
        <v>290</v>
      </c>
      <c r="AG1628">
        <v>30</v>
      </c>
      <c r="AH1628" s="21" t="s">
        <v>290</v>
      </c>
      <c r="AI1628" s="1" t="s">
        <v>303</v>
      </c>
      <c r="AJ1628" t="s">
        <v>290</v>
      </c>
      <c r="AK1628" s="159" t="s">
        <v>290</v>
      </c>
    </row>
    <row r="1629" spans="1:89" x14ac:dyDescent="0.35">
      <c r="A1629" s="158" t="s">
        <v>1614</v>
      </c>
      <c r="B1629" s="11">
        <v>24.000000000000004</v>
      </c>
      <c r="C1629">
        <v>40</v>
      </c>
      <c r="D1629" t="s">
        <v>303</v>
      </c>
      <c r="E1629" s="21" t="s">
        <v>290</v>
      </c>
      <c r="F1629" s="11">
        <v>24.000000000000004</v>
      </c>
      <c r="G1629" s="13">
        <v>22.626000000000005</v>
      </c>
      <c r="H1629" s="11">
        <v>0.68700000000000006</v>
      </c>
      <c r="I1629" t="s">
        <v>290</v>
      </c>
      <c r="J1629">
        <v>40</v>
      </c>
      <c r="K1629" s="21" t="s">
        <v>290</v>
      </c>
      <c r="L1629" s="1" t="s">
        <v>303</v>
      </c>
      <c r="M1629" t="s">
        <v>290</v>
      </c>
      <c r="N1629" s="159" t="s">
        <v>290</v>
      </c>
      <c r="P1629" s="18" t="s">
        <v>290</v>
      </c>
      <c r="Q1629" s="18" t="s">
        <v>290</v>
      </c>
      <c r="S1629" t="s">
        <v>290</v>
      </c>
      <c r="T1629" t="s">
        <v>290</v>
      </c>
      <c r="V1629" t="s">
        <v>290</v>
      </c>
      <c r="X1629" s="158" t="s">
        <v>1614</v>
      </c>
      <c r="Y1629" s="11">
        <v>24.000000000000004</v>
      </c>
      <c r="Z1629">
        <v>40</v>
      </c>
      <c r="AA1629" t="s">
        <v>303</v>
      </c>
      <c r="AB1629" s="21" t="s">
        <v>290</v>
      </c>
      <c r="AC1629" s="11">
        <v>24.000000000000004</v>
      </c>
      <c r="AD1629" s="13">
        <v>22.626000000000005</v>
      </c>
      <c r="AE1629" s="11">
        <v>0.68700000000000006</v>
      </c>
      <c r="AF1629" t="s">
        <v>290</v>
      </c>
      <c r="AG1629">
        <v>40</v>
      </c>
      <c r="AH1629" s="21" t="s">
        <v>290</v>
      </c>
      <c r="AI1629" s="1" t="s">
        <v>303</v>
      </c>
      <c r="AJ1629" t="s">
        <v>290</v>
      </c>
      <c r="AK1629" s="159" t="s">
        <v>290</v>
      </c>
      <c r="BJ1629" s="4"/>
      <c r="BK1629" s="4"/>
      <c r="BL1629" s="4"/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51"/>
    </row>
    <row r="1630" spans="1:89" x14ac:dyDescent="0.35">
      <c r="A1630" s="158" t="s">
        <v>6862</v>
      </c>
      <c r="B1630" s="11">
        <v>24</v>
      </c>
      <c r="C1630" t="s">
        <v>6422</v>
      </c>
      <c r="D1630" t="s">
        <v>303</v>
      </c>
      <c r="E1630" s="21" t="s">
        <v>290</v>
      </c>
      <c r="F1630" s="11">
        <v>24</v>
      </c>
      <c r="G1630" s="13">
        <v>23.25</v>
      </c>
      <c r="H1630" s="11">
        <v>0.375</v>
      </c>
      <c r="I1630" t="s">
        <v>6422</v>
      </c>
      <c r="J1630">
        <v>1</v>
      </c>
      <c r="K1630" s="21" t="s">
        <v>290</v>
      </c>
      <c r="L1630" s="1" t="s">
        <v>303</v>
      </c>
      <c r="M1630" t="s">
        <v>290</v>
      </c>
      <c r="N1630" s="159" t="s">
        <v>290</v>
      </c>
      <c r="P1630" s="18" t="s">
        <v>290</v>
      </c>
      <c r="Q1630" s="18" t="s">
        <v>290</v>
      </c>
      <c r="S1630" t="s">
        <v>290</v>
      </c>
      <c r="T1630" t="s">
        <v>290</v>
      </c>
      <c r="V1630" t="s">
        <v>290</v>
      </c>
      <c r="X1630" s="158" t="s">
        <v>6862</v>
      </c>
      <c r="Y1630" s="11">
        <v>24</v>
      </c>
      <c r="Z1630" t="s">
        <v>6422</v>
      </c>
      <c r="AA1630" t="s">
        <v>303</v>
      </c>
      <c r="AB1630" s="21" t="s">
        <v>290</v>
      </c>
      <c r="AC1630" s="11">
        <v>24</v>
      </c>
      <c r="AD1630" s="13">
        <v>23.25</v>
      </c>
      <c r="AE1630" s="11">
        <v>0.375</v>
      </c>
      <c r="AF1630" t="s">
        <v>6422</v>
      </c>
      <c r="AG1630">
        <v>1</v>
      </c>
      <c r="AH1630" s="21" t="s">
        <v>290</v>
      </c>
      <c r="AI1630" s="1" t="s">
        <v>303</v>
      </c>
      <c r="AJ1630" t="s">
        <v>290</v>
      </c>
      <c r="AK1630" s="159" t="s">
        <v>290</v>
      </c>
      <c r="CC1630" s="4"/>
      <c r="CD1630" s="51"/>
      <c r="CE1630" s="51"/>
      <c r="CF1630" s="51"/>
      <c r="CG1630" s="51"/>
      <c r="CH1630" s="51"/>
      <c r="CI1630" s="51"/>
      <c r="CJ1630" s="51"/>
      <c r="CK1630" s="51"/>
    </row>
    <row r="1631" spans="1:89" x14ac:dyDescent="0.35">
      <c r="A1631" s="158" t="s">
        <v>1615</v>
      </c>
      <c r="B1631" s="11">
        <v>24.000000000000004</v>
      </c>
      <c r="C1631">
        <v>60</v>
      </c>
      <c r="D1631" t="s">
        <v>303</v>
      </c>
      <c r="E1631" s="21" t="s">
        <v>290</v>
      </c>
      <c r="F1631" s="11">
        <v>24.000000000000004</v>
      </c>
      <c r="G1631" s="13">
        <v>22.062000000000005</v>
      </c>
      <c r="H1631" s="11">
        <v>0.96899999999999997</v>
      </c>
      <c r="I1631" t="s">
        <v>290</v>
      </c>
      <c r="J1631">
        <v>60</v>
      </c>
      <c r="K1631" s="21" t="s">
        <v>290</v>
      </c>
      <c r="L1631" s="1" t="s">
        <v>303</v>
      </c>
      <c r="M1631" t="s">
        <v>290</v>
      </c>
      <c r="N1631" s="159" t="s">
        <v>290</v>
      </c>
      <c r="P1631" s="18" t="s">
        <v>290</v>
      </c>
      <c r="Q1631" s="18" t="s">
        <v>290</v>
      </c>
      <c r="S1631" t="s">
        <v>290</v>
      </c>
      <c r="T1631" t="s">
        <v>290</v>
      </c>
      <c r="V1631" t="s">
        <v>290</v>
      </c>
      <c r="X1631" s="158" t="s">
        <v>1615</v>
      </c>
      <c r="Y1631" s="11">
        <v>24.000000000000004</v>
      </c>
      <c r="Z1631">
        <v>60</v>
      </c>
      <c r="AA1631" t="s">
        <v>303</v>
      </c>
      <c r="AB1631" s="21" t="s">
        <v>290</v>
      </c>
      <c r="AC1631" s="11">
        <v>24.000000000000004</v>
      </c>
      <c r="AD1631" s="13">
        <v>22.062000000000005</v>
      </c>
      <c r="AE1631" s="11">
        <v>0.96899999999999997</v>
      </c>
      <c r="AF1631" t="s">
        <v>290</v>
      </c>
      <c r="AG1631">
        <v>60</v>
      </c>
      <c r="AH1631" s="21" t="s">
        <v>290</v>
      </c>
      <c r="AI1631" s="1" t="s">
        <v>303</v>
      </c>
      <c r="AJ1631" t="s">
        <v>290</v>
      </c>
      <c r="AK1631" s="159" t="s">
        <v>290</v>
      </c>
    </row>
    <row r="1632" spans="1:89" x14ac:dyDescent="0.35">
      <c r="A1632" s="158" t="s">
        <v>1616</v>
      </c>
      <c r="B1632" s="11">
        <v>24.000000000000004</v>
      </c>
      <c r="C1632">
        <v>80</v>
      </c>
      <c r="D1632" t="s">
        <v>303</v>
      </c>
      <c r="E1632" s="21" t="s">
        <v>290</v>
      </c>
      <c r="F1632" s="11">
        <v>24.000000000000004</v>
      </c>
      <c r="G1632" s="13">
        <v>21.564000000000004</v>
      </c>
      <c r="H1632" s="11">
        <v>1.218</v>
      </c>
      <c r="I1632" t="s">
        <v>290</v>
      </c>
      <c r="J1632">
        <v>80</v>
      </c>
      <c r="K1632" s="21" t="s">
        <v>290</v>
      </c>
      <c r="L1632" s="1" t="s">
        <v>303</v>
      </c>
      <c r="M1632" t="s">
        <v>290</v>
      </c>
      <c r="N1632" s="159" t="s">
        <v>290</v>
      </c>
      <c r="P1632" s="18" t="s">
        <v>290</v>
      </c>
      <c r="Q1632" s="18" t="s">
        <v>290</v>
      </c>
      <c r="S1632" t="s">
        <v>290</v>
      </c>
      <c r="T1632" t="s">
        <v>290</v>
      </c>
      <c r="V1632" t="s">
        <v>290</v>
      </c>
      <c r="X1632" s="158" t="s">
        <v>1616</v>
      </c>
      <c r="Y1632" s="11">
        <v>24.000000000000004</v>
      </c>
      <c r="Z1632">
        <v>80</v>
      </c>
      <c r="AA1632" t="s">
        <v>303</v>
      </c>
      <c r="AB1632" s="21" t="s">
        <v>290</v>
      </c>
      <c r="AC1632" s="11">
        <v>24.000000000000004</v>
      </c>
      <c r="AD1632" s="13">
        <v>21.564000000000004</v>
      </c>
      <c r="AE1632" s="11">
        <v>1.218</v>
      </c>
      <c r="AF1632" t="s">
        <v>290</v>
      </c>
      <c r="AG1632">
        <v>80</v>
      </c>
      <c r="AH1632" s="21" t="s">
        <v>290</v>
      </c>
      <c r="AI1632" s="1" t="s">
        <v>303</v>
      </c>
      <c r="AJ1632" t="s">
        <v>290</v>
      </c>
      <c r="AK1632" s="159" t="s">
        <v>290</v>
      </c>
    </row>
    <row r="1633" spans="1:89" x14ac:dyDescent="0.35">
      <c r="A1633" s="158" t="s">
        <v>1617</v>
      </c>
      <c r="B1633" s="11">
        <v>24.000000000000004</v>
      </c>
      <c r="C1633">
        <v>100</v>
      </c>
      <c r="D1633" t="s">
        <v>303</v>
      </c>
      <c r="E1633" s="21" t="s">
        <v>290</v>
      </c>
      <c r="F1633" s="11">
        <v>24.000000000000004</v>
      </c>
      <c r="G1633" s="13">
        <v>20.938000000000002</v>
      </c>
      <c r="H1633" s="11">
        <v>1.5309999999999999</v>
      </c>
      <c r="I1633" t="s">
        <v>290</v>
      </c>
      <c r="J1633">
        <v>100</v>
      </c>
      <c r="K1633" s="21" t="s">
        <v>290</v>
      </c>
      <c r="L1633" s="1" t="s">
        <v>303</v>
      </c>
      <c r="M1633" t="s">
        <v>290</v>
      </c>
      <c r="N1633" s="159" t="s">
        <v>290</v>
      </c>
      <c r="P1633" s="18" t="s">
        <v>290</v>
      </c>
      <c r="Q1633" s="18" t="s">
        <v>290</v>
      </c>
      <c r="S1633" t="s">
        <v>290</v>
      </c>
      <c r="T1633" t="s">
        <v>290</v>
      </c>
      <c r="V1633" t="s">
        <v>290</v>
      </c>
      <c r="X1633" s="158" t="s">
        <v>1617</v>
      </c>
      <c r="Y1633" s="11">
        <v>24.000000000000004</v>
      </c>
      <c r="Z1633">
        <v>100</v>
      </c>
      <c r="AA1633" t="s">
        <v>303</v>
      </c>
      <c r="AB1633" s="21" t="s">
        <v>290</v>
      </c>
      <c r="AC1633" s="11">
        <v>24.000000000000004</v>
      </c>
      <c r="AD1633" s="13">
        <v>20.938000000000002</v>
      </c>
      <c r="AE1633" s="11">
        <v>1.5309999999999999</v>
      </c>
      <c r="AF1633" t="s">
        <v>290</v>
      </c>
      <c r="AG1633">
        <v>100</v>
      </c>
      <c r="AH1633" s="21" t="s">
        <v>290</v>
      </c>
      <c r="AI1633" s="1" t="s">
        <v>303</v>
      </c>
      <c r="AJ1633" t="s">
        <v>290</v>
      </c>
      <c r="AK1633" s="159" t="s">
        <v>290</v>
      </c>
    </row>
    <row r="1634" spans="1:89" x14ac:dyDescent="0.35">
      <c r="A1634" s="158" t="s">
        <v>1618</v>
      </c>
      <c r="B1634" s="11">
        <v>24.000000000000004</v>
      </c>
      <c r="C1634">
        <v>120</v>
      </c>
      <c r="D1634" t="s">
        <v>303</v>
      </c>
      <c r="E1634" s="21" t="s">
        <v>290</v>
      </c>
      <c r="F1634" s="11">
        <v>24.000000000000004</v>
      </c>
      <c r="G1634" s="13">
        <v>20.376000000000005</v>
      </c>
      <c r="H1634" s="11">
        <v>1.8120000000000001</v>
      </c>
      <c r="I1634" t="s">
        <v>290</v>
      </c>
      <c r="J1634">
        <v>120</v>
      </c>
      <c r="K1634" s="21" t="s">
        <v>290</v>
      </c>
      <c r="L1634" s="1" t="s">
        <v>303</v>
      </c>
      <c r="M1634" t="s">
        <v>290</v>
      </c>
      <c r="N1634" s="159" t="s">
        <v>290</v>
      </c>
      <c r="P1634" s="18" t="s">
        <v>290</v>
      </c>
      <c r="Q1634" s="18" t="s">
        <v>290</v>
      </c>
      <c r="S1634" t="s">
        <v>290</v>
      </c>
      <c r="T1634" t="s">
        <v>290</v>
      </c>
      <c r="V1634" t="s">
        <v>290</v>
      </c>
      <c r="X1634" s="158" t="s">
        <v>1618</v>
      </c>
      <c r="Y1634" s="11">
        <v>24.000000000000004</v>
      </c>
      <c r="Z1634">
        <v>120</v>
      </c>
      <c r="AA1634" t="s">
        <v>303</v>
      </c>
      <c r="AB1634" s="21" t="s">
        <v>290</v>
      </c>
      <c r="AC1634" s="11">
        <v>24.000000000000004</v>
      </c>
      <c r="AD1634" s="13">
        <v>20.376000000000005</v>
      </c>
      <c r="AE1634" s="11">
        <v>1.8120000000000001</v>
      </c>
      <c r="AF1634" t="s">
        <v>290</v>
      </c>
      <c r="AG1634">
        <v>120</v>
      </c>
      <c r="AH1634" s="21" t="s">
        <v>290</v>
      </c>
      <c r="AI1634" s="1" t="s">
        <v>303</v>
      </c>
      <c r="AJ1634" t="s">
        <v>290</v>
      </c>
      <c r="AK1634" s="159" t="s">
        <v>290</v>
      </c>
    </row>
    <row r="1635" spans="1:89" x14ac:dyDescent="0.35">
      <c r="A1635" s="158" t="s">
        <v>1619</v>
      </c>
      <c r="B1635" s="11">
        <v>24.000000000000004</v>
      </c>
      <c r="C1635">
        <v>140</v>
      </c>
      <c r="D1635" t="s">
        <v>303</v>
      </c>
      <c r="E1635" s="21" t="s">
        <v>290</v>
      </c>
      <c r="F1635" s="11">
        <v>24.000000000000004</v>
      </c>
      <c r="G1635" s="13">
        <v>19.876000000000005</v>
      </c>
      <c r="H1635" s="11">
        <v>2.0619999999999998</v>
      </c>
      <c r="I1635" t="s">
        <v>290</v>
      </c>
      <c r="J1635">
        <v>140</v>
      </c>
      <c r="K1635" s="21" t="s">
        <v>290</v>
      </c>
      <c r="L1635" s="1" t="s">
        <v>303</v>
      </c>
      <c r="M1635" t="s">
        <v>290</v>
      </c>
      <c r="N1635" s="159" t="s">
        <v>290</v>
      </c>
      <c r="P1635" s="18" t="s">
        <v>290</v>
      </c>
      <c r="Q1635" s="18" t="s">
        <v>290</v>
      </c>
      <c r="S1635" t="s">
        <v>290</v>
      </c>
      <c r="T1635" t="s">
        <v>290</v>
      </c>
      <c r="V1635" t="s">
        <v>290</v>
      </c>
      <c r="X1635" s="158" t="s">
        <v>1619</v>
      </c>
      <c r="Y1635" s="11">
        <v>24.000000000000004</v>
      </c>
      <c r="Z1635">
        <v>140</v>
      </c>
      <c r="AA1635" t="s">
        <v>303</v>
      </c>
      <c r="AB1635" s="21" t="s">
        <v>290</v>
      </c>
      <c r="AC1635" s="11">
        <v>24.000000000000004</v>
      </c>
      <c r="AD1635" s="13">
        <v>19.876000000000005</v>
      </c>
      <c r="AE1635" s="11">
        <v>2.0619999999999998</v>
      </c>
      <c r="AF1635" t="s">
        <v>290</v>
      </c>
      <c r="AG1635">
        <v>140</v>
      </c>
      <c r="AH1635" s="21" t="s">
        <v>290</v>
      </c>
      <c r="AI1635" s="1" t="s">
        <v>303</v>
      </c>
      <c r="AJ1635" t="s">
        <v>290</v>
      </c>
      <c r="AK1635" s="159" t="s">
        <v>290</v>
      </c>
    </row>
    <row r="1636" spans="1:89" x14ac:dyDescent="0.35">
      <c r="A1636" s="158" t="s">
        <v>1620</v>
      </c>
      <c r="B1636" s="11">
        <v>24.000000000000004</v>
      </c>
      <c r="C1636" s="11">
        <v>160</v>
      </c>
      <c r="D1636" t="s">
        <v>303</v>
      </c>
      <c r="E1636" s="21" t="s">
        <v>290</v>
      </c>
      <c r="F1636" s="11">
        <v>24.000000000000004</v>
      </c>
      <c r="G1636" s="13">
        <v>19.314000000000004</v>
      </c>
      <c r="H1636" s="11">
        <v>2.343</v>
      </c>
      <c r="I1636" t="s">
        <v>290</v>
      </c>
      <c r="J1636" s="11">
        <v>160</v>
      </c>
      <c r="K1636" s="21" t="s">
        <v>290</v>
      </c>
      <c r="L1636" s="1" t="s">
        <v>303</v>
      </c>
      <c r="M1636" t="s">
        <v>290</v>
      </c>
      <c r="N1636" s="159" t="s">
        <v>290</v>
      </c>
      <c r="P1636" s="18" t="s">
        <v>290</v>
      </c>
      <c r="Q1636" s="18" t="s">
        <v>290</v>
      </c>
      <c r="S1636" t="s">
        <v>290</v>
      </c>
      <c r="T1636" t="s">
        <v>290</v>
      </c>
      <c r="V1636" t="s">
        <v>290</v>
      </c>
      <c r="X1636" s="158" t="s">
        <v>1620</v>
      </c>
      <c r="Y1636" s="11">
        <v>24.000000000000004</v>
      </c>
      <c r="Z1636" s="11">
        <v>160</v>
      </c>
      <c r="AA1636" t="s">
        <v>303</v>
      </c>
      <c r="AB1636" s="21" t="s">
        <v>290</v>
      </c>
      <c r="AC1636" s="11">
        <v>24.000000000000004</v>
      </c>
      <c r="AD1636" s="13">
        <v>19.314000000000004</v>
      </c>
      <c r="AE1636" s="11">
        <v>2.343</v>
      </c>
      <c r="AF1636" t="s">
        <v>290</v>
      </c>
      <c r="AG1636" s="11">
        <v>160</v>
      </c>
      <c r="AH1636" s="21" t="s">
        <v>290</v>
      </c>
      <c r="AI1636" s="1" t="s">
        <v>303</v>
      </c>
      <c r="AJ1636" t="s">
        <v>290</v>
      </c>
      <c r="AK1636" s="159" t="s">
        <v>290</v>
      </c>
    </row>
    <row r="1637" spans="1:89" x14ac:dyDescent="0.35">
      <c r="A1637" s="160" t="s">
        <v>1621</v>
      </c>
      <c r="B1637" s="2">
        <v>24.000000000000004</v>
      </c>
      <c r="C1637" s="2" t="s">
        <v>272</v>
      </c>
      <c r="D1637" s="4" t="s">
        <v>303</v>
      </c>
      <c r="E1637" s="22" t="s">
        <v>290</v>
      </c>
      <c r="F1637" s="2">
        <v>24.000000000000004</v>
      </c>
      <c r="G1637" s="5">
        <v>23.000000000000004</v>
      </c>
      <c r="H1637" s="2">
        <v>0.5</v>
      </c>
      <c r="I1637" s="4" t="s">
        <v>272</v>
      </c>
      <c r="J1637" s="2">
        <v>2</v>
      </c>
      <c r="K1637" s="22" t="s">
        <v>290</v>
      </c>
      <c r="L1637" s="6" t="s">
        <v>303</v>
      </c>
      <c r="M1637" s="4" t="s">
        <v>290</v>
      </c>
      <c r="N1637" s="161" t="s">
        <v>290</v>
      </c>
      <c r="P1637" s="18" t="s">
        <v>290</v>
      </c>
      <c r="Q1637" s="18" t="s">
        <v>290</v>
      </c>
      <c r="S1637" t="s">
        <v>290</v>
      </c>
      <c r="T1637" t="s">
        <v>290</v>
      </c>
      <c r="V1637" t="s">
        <v>290</v>
      </c>
      <c r="X1637" s="160" t="s">
        <v>1621</v>
      </c>
      <c r="Y1637" s="2">
        <v>24.000000000000004</v>
      </c>
      <c r="Z1637" s="2" t="s">
        <v>272</v>
      </c>
      <c r="AA1637" s="4" t="s">
        <v>303</v>
      </c>
      <c r="AB1637" s="22" t="s">
        <v>290</v>
      </c>
      <c r="AC1637" s="2">
        <v>24.000000000000004</v>
      </c>
      <c r="AD1637" s="5">
        <v>23.000000000000004</v>
      </c>
      <c r="AE1637" s="2">
        <v>0.5</v>
      </c>
      <c r="AF1637" s="4" t="s">
        <v>272</v>
      </c>
      <c r="AG1637" s="2">
        <v>2</v>
      </c>
      <c r="AH1637" s="22" t="s">
        <v>290</v>
      </c>
      <c r="AI1637" s="6" t="s">
        <v>303</v>
      </c>
      <c r="AJ1637" s="4" t="s">
        <v>290</v>
      </c>
      <c r="AK1637" s="161" t="s">
        <v>290</v>
      </c>
    </row>
    <row r="1638" spans="1:89" x14ac:dyDescent="0.35">
      <c r="A1638" s="156" t="s">
        <v>1622</v>
      </c>
      <c r="B1638" s="11">
        <v>26</v>
      </c>
      <c r="C1638" s="11">
        <v>10</v>
      </c>
      <c r="D1638" t="s">
        <v>303</v>
      </c>
      <c r="E1638" s="21" t="s">
        <v>290</v>
      </c>
      <c r="F1638" s="11">
        <v>26</v>
      </c>
      <c r="G1638" s="13">
        <v>25.376000000000001</v>
      </c>
      <c r="H1638" s="11">
        <v>0.312</v>
      </c>
      <c r="I1638" t="s">
        <v>290</v>
      </c>
      <c r="J1638" s="11">
        <v>10</v>
      </c>
      <c r="K1638" s="21" t="s">
        <v>290</v>
      </c>
      <c r="L1638" s="11" t="s">
        <v>303</v>
      </c>
      <c r="M1638" t="s">
        <v>290</v>
      </c>
      <c r="N1638" s="159" t="s">
        <v>290</v>
      </c>
      <c r="P1638" s="18" t="s">
        <v>290</v>
      </c>
      <c r="Q1638" s="18" t="s">
        <v>290</v>
      </c>
      <c r="S1638" t="s">
        <v>290</v>
      </c>
      <c r="T1638" t="s">
        <v>290</v>
      </c>
      <c r="V1638" t="s">
        <v>290</v>
      </c>
      <c r="X1638" s="156" t="s">
        <v>1622</v>
      </c>
      <c r="Y1638" s="11">
        <v>26</v>
      </c>
      <c r="Z1638" s="11">
        <v>10</v>
      </c>
      <c r="AA1638" t="s">
        <v>303</v>
      </c>
      <c r="AB1638" s="21" t="s">
        <v>290</v>
      </c>
      <c r="AC1638" s="11">
        <v>26</v>
      </c>
      <c r="AD1638" s="13">
        <v>25.376000000000001</v>
      </c>
      <c r="AE1638" s="11">
        <v>0.312</v>
      </c>
      <c r="AF1638" t="s">
        <v>290</v>
      </c>
      <c r="AG1638" s="11">
        <v>10</v>
      </c>
      <c r="AH1638" s="21" t="s">
        <v>290</v>
      </c>
      <c r="AI1638" s="11" t="s">
        <v>303</v>
      </c>
      <c r="AJ1638" t="s">
        <v>290</v>
      </c>
      <c r="AK1638" s="159" t="s">
        <v>290</v>
      </c>
    </row>
    <row r="1639" spans="1:89" x14ac:dyDescent="0.35">
      <c r="A1639" s="158" t="s">
        <v>1623</v>
      </c>
      <c r="B1639" s="11">
        <v>26</v>
      </c>
      <c r="C1639" s="11">
        <v>20</v>
      </c>
      <c r="D1639" t="s">
        <v>303</v>
      </c>
      <c r="E1639" s="21" t="s">
        <v>290</v>
      </c>
      <c r="F1639" s="11">
        <v>26</v>
      </c>
      <c r="G1639" s="13">
        <v>25</v>
      </c>
      <c r="H1639" s="11">
        <v>0.5</v>
      </c>
      <c r="I1639" t="s">
        <v>290</v>
      </c>
      <c r="J1639" s="11">
        <v>20</v>
      </c>
      <c r="K1639" s="21" t="s">
        <v>290</v>
      </c>
      <c r="L1639" s="1" t="s">
        <v>303</v>
      </c>
      <c r="M1639" t="s">
        <v>290</v>
      </c>
      <c r="N1639" s="159" t="s">
        <v>290</v>
      </c>
      <c r="P1639" s="18" t="s">
        <v>290</v>
      </c>
      <c r="Q1639" s="18" t="s">
        <v>290</v>
      </c>
      <c r="S1639" t="s">
        <v>290</v>
      </c>
      <c r="T1639" t="s">
        <v>290</v>
      </c>
      <c r="V1639" t="s">
        <v>290</v>
      </c>
      <c r="X1639" s="158" t="s">
        <v>1623</v>
      </c>
      <c r="Y1639" s="11">
        <v>26</v>
      </c>
      <c r="Z1639" s="11">
        <v>20</v>
      </c>
      <c r="AA1639" t="s">
        <v>303</v>
      </c>
      <c r="AB1639" s="21" t="s">
        <v>290</v>
      </c>
      <c r="AC1639" s="11">
        <v>26</v>
      </c>
      <c r="AD1639" s="13">
        <v>25</v>
      </c>
      <c r="AE1639" s="11">
        <v>0.5</v>
      </c>
      <c r="AF1639" t="s">
        <v>290</v>
      </c>
      <c r="AG1639" s="11">
        <v>20</v>
      </c>
      <c r="AH1639" s="21" t="s">
        <v>290</v>
      </c>
      <c r="AI1639" s="1" t="s">
        <v>303</v>
      </c>
      <c r="AJ1639" t="s">
        <v>290</v>
      </c>
      <c r="AK1639" s="159" t="s">
        <v>290</v>
      </c>
    </row>
    <row r="1640" spans="1:89" x14ac:dyDescent="0.35">
      <c r="A1640" s="158" t="s">
        <v>6863</v>
      </c>
      <c r="B1640" s="11">
        <v>26</v>
      </c>
      <c r="C1640" t="s">
        <v>6422</v>
      </c>
      <c r="D1640" t="s">
        <v>303</v>
      </c>
      <c r="E1640" s="21" t="s">
        <v>290</v>
      </c>
      <c r="F1640" s="11">
        <v>26</v>
      </c>
      <c r="G1640" s="13">
        <v>25.25</v>
      </c>
      <c r="H1640" s="11">
        <v>0.375</v>
      </c>
      <c r="I1640" t="s">
        <v>6422</v>
      </c>
      <c r="J1640">
        <v>1</v>
      </c>
      <c r="K1640" s="21" t="s">
        <v>290</v>
      </c>
      <c r="L1640" s="1" t="s">
        <v>303</v>
      </c>
      <c r="M1640" t="s">
        <v>290</v>
      </c>
      <c r="N1640" s="159" t="s">
        <v>290</v>
      </c>
      <c r="P1640" s="18" t="s">
        <v>290</v>
      </c>
      <c r="Q1640" s="18" t="s">
        <v>290</v>
      </c>
      <c r="S1640" t="s">
        <v>290</v>
      </c>
      <c r="T1640" t="s">
        <v>290</v>
      </c>
      <c r="V1640" t="s">
        <v>290</v>
      </c>
      <c r="X1640" s="158" t="s">
        <v>6863</v>
      </c>
      <c r="Y1640" s="11">
        <v>26</v>
      </c>
      <c r="Z1640" t="s">
        <v>6422</v>
      </c>
      <c r="AA1640" t="s">
        <v>303</v>
      </c>
      <c r="AB1640" s="21" t="s">
        <v>290</v>
      </c>
      <c r="AC1640" s="11">
        <v>26</v>
      </c>
      <c r="AD1640" s="13">
        <v>25.25</v>
      </c>
      <c r="AE1640" s="11">
        <v>0.375</v>
      </c>
      <c r="AF1640" t="s">
        <v>6422</v>
      </c>
      <c r="AG1640">
        <v>1</v>
      </c>
      <c r="AH1640" s="21" t="s">
        <v>290</v>
      </c>
      <c r="AI1640" s="1" t="s">
        <v>303</v>
      </c>
      <c r="AJ1640" t="s">
        <v>290</v>
      </c>
      <c r="AK1640" s="159" t="s">
        <v>290</v>
      </c>
      <c r="BJ1640" s="4"/>
      <c r="BK1640" s="4"/>
      <c r="BL1640" s="4"/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51"/>
    </row>
    <row r="1641" spans="1:89" x14ac:dyDescent="0.35">
      <c r="A1641" s="160" t="s">
        <v>1624</v>
      </c>
      <c r="B1641" s="2">
        <v>26</v>
      </c>
      <c r="C1641" s="2" t="s">
        <v>272</v>
      </c>
      <c r="D1641" s="4" t="s">
        <v>303</v>
      </c>
      <c r="E1641" s="22" t="s">
        <v>290</v>
      </c>
      <c r="F1641" s="2">
        <v>26</v>
      </c>
      <c r="G1641" s="5">
        <v>25</v>
      </c>
      <c r="H1641" s="2">
        <v>0.5</v>
      </c>
      <c r="I1641" s="4" t="s">
        <v>272</v>
      </c>
      <c r="J1641" s="2">
        <v>2</v>
      </c>
      <c r="K1641" s="22" t="s">
        <v>290</v>
      </c>
      <c r="L1641" s="6" t="s">
        <v>303</v>
      </c>
      <c r="M1641" s="4" t="s">
        <v>290</v>
      </c>
      <c r="N1641" s="161" t="s">
        <v>290</v>
      </c>
      <c r="P1641" s="18" t="s">
        <v>290</v>
      </c>
      <c r="Q1641" s="18" t="s">
        <v>290</v>
      </c>
      <c r="S1641" t="s">
        <v>290</v>
      </c>
      <c r="T1641" t="s">
        <v>290</v>
      </c>
      <c r="V1641" t="s">
        <v>290</v>
      </c>
      <c r="X1641" s="160" t="s">
        <v>1624</v>
      </c>
      <c r="Y1641" s="2">
        <v>26</v>
      </c>
      <c r="Z1641" s="2" t="s">
        <v>272</v>
      </c>
      <c r="AA1641" s="4" t="s">
        <v>303</v>
      </c>
      <c r="AB1641" s="22" t="s">
        <v>290</v>
      </c>
      <c r="AC1641" s="2">
        <v>26</v>
      </c>
      <c r="AD1641" s="5">
        <v>25</v>
      </c>
      <c r="AE1641" s="2">
        <v>0.5</v>
      </c>
      <c r="AF1641" s="4" t="s">
        <v>272</v>
      </c>
      <c r="AG1641" s="2">
        <v>2</v>
      </c>
      <c r="AH1641" s="22" t="s">
        <v>290</v>
      </c>
      <c r="AI1641" s="6" t="s">
        <v>303</v>
      </c>
      <c r="AJ1641" s="4" t="s">
        <v>290</v>
      </c>
      <c r="AK1641" s="161" t="s">
        <v>290</v>
      </c>
      <c r="CC1641" s="4"/>
      <c r="CD1641" s="51"/>
      <c r="CE1641" s="51"/>
      <c r="CF1641" s="51"/>
      <c r="CG1641" s="51"/>
      <c r="CH1641" s="51"/>
      <c r="CI1641" s="51"/>
      <c r="CJ1641" s="51"/>
      <c r="CK1641" s="51"/>
    </row>
    <row r="1642" spans="1:89" x14ac:dyDescent="0.35">
      <c r="A1642" s="156" t="s">
        <v>1625</v>
      </c>
      <c r="B1642" s="11">
        <v>28</v>
      </c>
      <c r="C1642" s="11">
        <v>10</v>
      </c>
      <c r="D1642" t="s">
        <v>303</v>
      </c>
      <c r="E1642" s="21" t="s">
        <v>290</v>
      </c>
      <c r="F1642" s="11">
        <v>28</v>
      </c>
      <c r="G1642" s="13">
        <v>27.376000000000001</v>
      </c>
      <c r="H1642" s="11">
        <v>0.312</v>
      </c>
      <c r="I1642" t="s">
        <v>290</v>
      </c>
      <c r="J1642" s="11">
        <v>10</v>
      </c>
      <c r="K1642" s="21" t="s">
        <v>290</v>
      </c>
      <c r="L1642" s="11" t="s">
        <v>303</v>
      </c>
      <c r="M1642" t="s">
        <v>290</v>
      </c>
      <c r="N1642" s="159" t="s">
        <v>290</v>
      </c>
      <c r="P1642" s="18" t="s">
        <v>290</v>
      </c>
      <c r="Q1642" s="18" t="s">
        <v>290</v>
      </c>
      <c r="S1642" t="s">
        <v>290</v>
      </c>
      <c r="T1642" t="s">
        <v>290</v>
      </c>
      <c r="V1642" t="s">
        <v>290</v>
      </c>
      <c r="X1642" s="156" t="s">
        <v>1625</v>
      </c>
      <c r="Y1642" s="11">
        <v>28</v>
      </c>
      <c r="Z1642" s="11">
        <v>10</v>
      </c>
      <c r="AA1642" t="s">
        <v>303</v>
      </c>
      <c r="AB1642" s="21" t="s">
        <v>290</v>
      </c>
      <c r="AC1642" s="11">
        <v>28</v>
      </c>
      <c r="AD1642" s="13">
        <v>27.376000000000001</v>
      </c>
      <c r="AE1642" s="11">
        <v>0.312</v>
      </c>
      <c r="AF1642" t="s">
        <v>290</v>
      </c>
      <c r="AG1642" s="11">
        <v>10</v>
      </c>
      <c r="AH1642" s="21" t="s">
        <v>290</v>
      </c>
      <c r="AI1642" s="11" t="s">
        <v>303</v>
      </c>
      <c r="AJ1642" t="s">
        <v>290</v>
      </c>
      <c r="AK1642" s="159" t="s">
        <v>290</v>
      </c>
    </row>
    <row r="1643" spans="1:89" x14ac:dyDescent="0.35">
      <c r="A1643" s="158" t="s">
        <v>1626</v>
      </c>
      <c r="B1643" s="11">
        <v>28</v>
      </c>
      <c r="C1643" s="11">
        <v>20</v>
      </c>
      <c r="D1643" t="s">
        <v>303</v>
      </c>
      <c r="E1643" s="21" t="s">
        <v>290</v>
      </c>
      <c r="F1643" s="11">
        <v>28</v>
      </c>
      <c r="G1643" s="13">
        <v>27</v>
      </c>
      <c r="H1643" s="11">
        <v>0.5</v>
      </c>
      <c r="I1643" t="s">
        <v>290</v>
      </c>
      <c r="J1643" s="11">
        <v>20</v>
      </c>
      <c r="K1643" s="21" t="s">
        <v>290</v>
      </c>
      <c r="L1643" s="1" t="s">
        <v>303</v>
      </c>
      <c r="M1643" t="s">
        <v>290</v>
      </c>
      <c r="N1643" s="159" t="s">
        <v>290</v>
      </c>
      <c r="P1643" s="18" t="s">
        <v>290</v>
      </c>
      <c r="Q1643" s="18" t="s">
        <v>290</v>
      </c>
      <c r="S1643" t="s">
        <v>290</v>
      </c>
      <c r="T1643" t="s">
        <v>290</v>
      </c>
      <c r="V1643" t="s">
        <v>290</v>
      </c>
      <c r="X1643" s="158" t="s">
        <v>1626</v>
      </c>
      <c r="Y1643" s="11">
        <v>28</v>
      </c>
      <c r="Z1643" s="11">
        <v>20</v>
      </c>
      <c r="AA1643" t="s">
        <v>303</v>
      </c>
      <c r="AB1643" s="21" t="s">
        <v>290</v>
      </c>
      <c r="AC1643" s="11">
        <v>28</v>
      </c>
      <c r="AD1643" s="13">
        <v>27</v>
      </c>
      <c r="AE1643" s="11">
        <v>0.5</v>
      </c>
      <c r="AF1643" t="s">
        <v>290</v>
      </c>
      <c r="AG1643" s="11">
        <v>20</v>
      </c>
      <c r="AH1643" s="21" t="s">
        <v>290</v>
      </c>
      <c r="AI1643" s="1" t="s">
        <v>303</v>
      </c>
      <c r="AJ1643" t="s">
        <v>290</v>
      </c>
      <c r="AK1643" s="159" t="s">
        <v>290</v>
      </c>
    </row>
    <row r="1644" spans="1:89" x14ac:dyDescent="0.35">
      <c r="A1644" s="158" t="s">
        <v>1627</v>
      </c>
      <c r="B1644" s="11">
        <v>28</v>
      </c>
      <c r="C1644">
        <v>30</v>
      </c>
      <c r="D1644" t="s">
        <v>303</v>
      </c>
      <c r="E1644" s="21" t="s">
        <v>290</v>
      </c>
      <c r="F1644" s="11">
        <v>28</v>
      </c>
      <c r="G1644" s="13">
        <v>26.75</v>
      </c>
      <c r="H1644" s="11">
        <v>0.625</v>
      </c>
      <c r="I1644" t="s">
        <v>290</v>
      </c>
      <c r="J1644">
        <v>30</v>
      </c>
      <c r="K1644" s="21" t="s">
        <v>290</v>
      </c>
      <c r="L1644" s="1" t="s">
        <v>303</v>
      </c>
      <c r="M1644" t="s">
        <v>290</v>
      </c>
      <c r="N1644" s="159" t="s">
        <v>290</v>
      </c>
      <c r="P1644" s="18" t="s">
        <v>290</v>
      </c>
      <c r="Q1644" s="18" t="s">
        <v>290</v>
      </c>
      <c r="S1644" t="s">
        <v>290</v>
      </c>
      <c r="T1644" t="s">
        <v>290</v>
      </c>
      <c r="V1644" t="s">
        <v>290</v>
      </c>
      <c r="X1644" s="158" t="s">
        <v>1627</v>
      </c>
      <c r="Y1644" s="11">
        <v>28</v>
      </c>
      <c r="Z1644">
        <v>30</v>
      </c>
      <c r="AA1644" t="s">
        <v>303</v>
      </c>
      <c r="AB1644" s="21" t="s">
        <v>290</v>
      </c>
      <c r="AC1644" s="11">
        <v>28</v>
      </c>
      <c r="AD1644" s="13">
        <v>26.75</v>
      </c>
      <c r="AE1644" s="11">
        <v>0.625</v>
      </c>
      <c r="AF1644" t="s">
        <v>290</v>
      </c>
      <c r="AG1644">
        <v>30</v>
      </c>
      <c r="AH1644" s="21" t="s">
        <v>290</v>
      </c>
      <c r="AI1644" s="1" t="s">
        <v>303</v>
      </c>
      <c r="AJ1644" t="s">
        <v>290</v>
      </c>
      <c r="AK1644" s="159" t="s">
        <v>290</v>
      </c>
    </row>
    <row r="1645" spans="1:89" x14ac:dyDescent="0.35">
      <c r="A1645" s="158" t="s">
        <v>6864</v>
      </c>
      <c r="B1645" s="11">
        <v>28</v>
      </c>
      <c r="C1645" t="s">
        <v>6422</v>
      </c>
      <c r="D1645" t="s">
        <v>303</v>
      </c>
      <c r="E1645" s="21" t="s">
        <v>290</v>
      </c>
      <c r="F1645" s="11">
        <v>28</v>
      </c>
      <c r="G1645" s="13">
        <v>27.25</v>
      </c>
      <c r="H1645" s="11">
        <v>0.375</v>
      </c>
      <c r="I1645" t="s">
        <v>6422</v>
      </c>
      <c r="J1645">
        <v>1</v>
      </c>
      <c r="K1645" s="21" t="s">
        <v>290</v>
      </c>
      <c r="L1645" s="1" t="s">
        <v>303</v>
      </c>
      <c r="M1645" t="s">
        <v>290</v>
      </c>
      <c r="N1645" s="159" t="s">
        <v>290</v>
      </c>
      <c r="P1645" s="18" t="s">
        <v>290</v>
      </c>
      <c r="Q1645" s="18" t="s">
        <v>290</v>
      </c>
      <c r="S1645" t="s">
        <v>290</v>
      </c>
      <c r="T1645" t="s">
        <v>290</v>
      </c>
      <c r="V1645" t="s">
        <v>290</v>
      </c>
      <c r="X1645" s="158" t="s">
        <v>6864</v>
      </c>
      <c r="Y1645" s="11">
        <v>28</v>
      </c>
      <c r="Z1645" t="s">
        <v>6422</v>
      </c>
      <c r="AA1645" t="s">
        <v>303</v>
      </c>
      <c r="AB1645" s="21" t="s">
        <v>290</v>
      </c>
      <c r="AC1645" s="11">
        <v>28</v>
      </c>
      <c r="AD1645" s="13">
        <v>27.25</v>
      </c>
      <c r="AE1645" s="11">
        <v>0.375</v>
      </c>
      <c r="AF1645" t="s">
        <v>6422</v>
      </c>
      <c r="AG1645">
        <v>1</v>
      </c>
      <c r="AH1645" s="21" t="s">
        <v>290</v>
      </c>
      <c r="AI1645" s="1" t="s">
        <v>303</v>
      </c>
      <c r="AJ1645" t="s">
        <v>290</v>
      </c>
      <c r="AK1645" s="159" t="s">
        <v>290</v>
      </c>
    </row>
    <row r="1646" spans="1:89" x14ac:dyDescent="0.35">
      <c r="A1646" s="160" t="s">
        <v>1628</v>
      </c>
      <c r="B1646" s="2">
        <v>28</v>
      </c>
      <c r="C1646" s="2" t="s">
        <v>272</v>
      </c>
      <c r="D1646" s="4" t="s">
        <v>303</v>
      </c>
      <c r="E1646" s="22" t="s">
        <v>290</v>
      </c>
      <c r="F1646" s="2">
        <v>28</v>
      </c>
      <c r="G1646" s="5">
        <v>27</v>
      </c>
      <c r="H1646" s="2">
        <v>0.5</v>
      </c>
      <c r="I1646" s="4" t="s">
        <v>272</v>
      </c>
      <c r="J1646" s="2">
        <v>2</v>
      </c>
      <c r="K1646" s="22" t="s">
        <v>290</v>
      </c>
      <c r="L1646" s="6" t="s">
        <v>303</v>
      </c>
      <c r="M1646" s="4" t="s">
        <v>290</v>
      </c>
      <c r="N1646" s="161" t="s">
        <v>290</v>
      </c>
      <c r="P1646" s="18" t="s">
        <v>290</v>
      </c>
      <c r="Q1646" s="18" t="s">
        <v>290</v>
      </c>
      <c r="S1646" t="s">
        <v>290</v>
      </c>
      <c r="T1646" t="s">
        <v>290</v>
      </c>
      <c r="V1646" t="s">
        <v>290</v>
      </c>
      <c r="X1646" s="160" t="s">
        <v>1628</v>
      </c>
      <c r="Y1646" s="2">
        <v>28</v>
      </c>
      <c r="Z1646" s="2" t="s">
        <v>272</v>
      </c>
      <c r="AA1646" s="4" t="s">
        <v>303</v>
      </c>
      <c r="AB1646" s="22" t="s">
        <v>290</v>
      </c>
      <c r="AC1646" s="2">
        <v>28</v>
      </c>
      <c r="AD1646" s="5">
        <v>27</v>
      </c>
      <c r="AE1646" s="2">
        <v>0.5</v>
      </c>
      <c r="AF1646" s="4" t="s">
        <v>272</v>
      </c>
      <c r="AG1646" s="2">
        <v>2</v>
      </c>
      <c r="AH1646" s="22" t="s">
        <v>290</v>
      </c>
      <c r="AI1646" s="6" t="s">
        <v>303</v>
      </c>
      <c r="AJ1646" s="4" t="s">
        <v>290</v>
      </c>
      <c r="AK1646" s="161" t="s">
        <v>290</v>
      </c>
    </row>
    <row r="1647" spans="1:89" x14ac:dyDescent="0.35">
      <c r="A1647" s="156" t="s">
        <v>1629</v>
      </c>
      <c r="B1647" s="11">
        <v>30</v>
      </c>
      <c r="C1647" s="11">
        <v>10</v>
      </c>
      <c r="D1647" t="s">
        <v>303</v>
      </c>
      <c r="E1647" s="21" t="s">
        <v>290</v>
      </c>
      <c r="F1647" s="11">
        <v>30</v>
      </c>
      <c r="G1647" s="13">
        <v>29.376000000000001</v>
      </c>
      <c r="H1647" s="11">
        <v>0.312</v>
      </c>
      <c r="I1647" t="s">
        <v>290</v>
      </c>
      <c r="J1647" s="11">
        <v>10</v>
      </c>
      <c r="K1647" s="21" t="s">
        <v>290</v>
      </c>
      <c r="L1647" s="11" t="s">
        <v>303</v>
      </c>
      <c r="M1647" t="s">
        <v>290</v>
      </c>
      <c r="N1647" s="159" t="s">
        <v>290</v>
      </c>
      <c r="P1647" s="18" t="s">
        <v>290</v>
      </c>
      <c r="Q1647" s="18" t="s">
        <v>290</v>
      </c>
      <c r="S1647" t="s">
        <v>290</v>
      </c>
      <c r="T1647" t="s">
        <v>290</v>
      </c>
      <c r="V1647" t="s">
        <v>290</v>
      </c>
      <c r="X1647" s="156" t="s">
        <v>1629</v>
      </c>
      <c r="Y1647" s="11">
        <v>30</v>
      </c>
      <c r="Z1647" s="11">
        <v>10</v>
      </c>
      <c r="AA1647" t="s">
        <v>303</v>
      </c>
      <c r="AB1647" s="21" t="s">
        <v>290</v>
      </c>
      <c r="AC1647" s="11">
        <v>30</v>
      </c>
      <c r="AD1647" s="13">
        <v>29.376000000000001</v>
      </c>
      <c r="AE1647" s="11">
        <v>0.312</v>
      </c>
      <c r="AF1647" t="s">
        <v>290</v>
      </c>
      <c r="AG1647" s="11">
        <v>10</v>
      </c>
      <c r="AH1647" s="21" t="s">
        <v>290</v>
      </c>
      <c r="AI1647" s="11" t="s">
        <v>303</v>
      </c>
      <c r="AJ1647" t="s">
        <v>290</v>
      </c>
      <c r="AK1647" s="159" t="s">
        <v>290</v>
      </c>
    </row>
    <row r="1648" spans="1:89" x14ac:dyDescent="0.35">
      <c r="A1648" s="158" t="s">
        <v>1630</v>
      </c>
      <c r="B1648" s="11">
        <v>30</v>
      </c>
      <c r="C1648" s="11">
        <v>20</v>
      </c>
      <c r="D1648" t="s">
        <v>303</v>
      </c>
      <c r="E1648" s="21" t="s">
        <v>290</v>
      </c>
      <c r="F1648" s="11">
        <v>30</v>
      </c>
      <c r="G1648" s="13">
        <v>29</v>
      </c>
      <c r="H1648" s="11">
        <v>0.5</v>
      </c>
      <c r="I1648" t="s">
        <v>290</v>
      </c>
      <c r="J1648" s="11">
        <v>20</v>
      </c>
      <c r="K1648" s="21" t="s">
        <v>290</v>
      </c>
      <c r="L1648" s="1" t="s">
        <v>303</v>
      </c>
      <c r="M1648" t="s">
        <v>290</v>
      </c>
      <c r="N1648" s="159" t="s">
        <v>290</v>
      </c>
      <c r="P1648" s="18" t="s">
        <v>290</v>
      </c>
      <c r="Q1648" s="18" t="s">
        <v>290</v>
      </c>
      <c r="S1648" t="s">
        <v>290</v>
      </c>
      <c r="T1648" t="s">
        <v>290</v>
      </c>
      <c r="V1648" t="s">
        <v>290</v>
      </c>
      <c r="X1648" s="158" t="s">
        <v>1630</v>
      </c>
      <c r="Y1648" s="11">
        <v>30</v>
      </c>
      <c r="Z1648" s="11">
        <v>20</v>
      </c>
      <c r="AA1648" t="s">
        <v>303</v>
      </c>
      <c r="AB1648" s="21" t="s">
        <v>290</v>
      </c>
      <c r="AC1648" s="11">
        <v>30</v>
      </c>
      <c r="AD1648" s="13">
        <v>29</v>
      </c>
      <c r="AE1648" s="11">
        <v>0.5</v>
      </c>
      <c r="AF1648" t="s">
        <v>290</v>
      </c>
      <c r="AG1648" s="11">
        <v>20</v>
      </c>
      <c r="AH1648" s="21" t="s">
        <v>290</v>
      </c>
      <c r="AI1648" s="1" t="s">
        <v>303</v>
      </c>
      <c r="AJ1648" t="s">
        <v>290</v>
      </c>
      <c r="AK1648" s="159" t="s">
        <v>290</v>
      </c>
    </row>
    <row r="1649" spans="1:89" x14ac:dyDescent="0.35">
      <c r="A1649" s="158" t="s">
        <v>1631</v>
      </c>
      <c r="B1649" s="11">
        <v>30</v>
      </c>
      <c r="C1649">
        <v>30</v>
      </c>
      <c r="D1649" t="s">
        <v>303</v>
      </c>
      <c r="E1649" s="21" t="s">
        <v>290</v>
      </c>
      <c r="F1649" s="11">
        <v>30</v>
      </c>
      <c r="G1649" s="13">
        <v>28.75</v>
      </c>
      <c r="H1649" s="11">
        <v>0.625</v>
      </c>
      <c r="I1649" t="s">
        <v>290</v>
      </c>
      <c r="J1649">
        <v>30</v>
      </c>
      <c r="K1649" s="21" t="s">
        <v>290</v>
      </c>
      <c r="L1649" s="1" t="s">
        <v>303</v>
      </c>
      <c r="M1649" t="s">
        <v>290</v>
      </c>
      <c r="N1649" s="159" t="s">
        <v>290</v>
      </c>
      <c r="P1649" s="18" t="s">
        <v>290</v>
      </c>
      <c r="Q1649" s="18" t="s">
        <v>290</v>
      </c>
      <c r="S1649" t="s">
        <v>290</v>
      </c>
      <c r="T1649" t="s">
        <v>290</v>
      </c>
      <c r="V1649" t="s">
        <v>290</v>
      </c>
      <c r="X1649" s="158" t="s">
        <v>1631</v>
      </c>
      <c r="Y1649" s="11">
        <v>30</v>
      </c>
      <c r="Z1649">
        <v>30</v>
      </c>
      <c r="AA1649" t="s">
        <v>303</v>
      </c>
      <c r="AB1649" s="21" t="s">
        <v>290</v>
      </c>
      <c r="AC1649" s="11">
        <v>30</v>
      </c>
      <c r="AD1649" s="13">
        <v>28.75</v>
      </c>
      <c r="AE1649" s="11">
        <v>0.625</v>
      </c>
      <c r="AF1649" t="s">
        <v>290</v>
      </c>
      <c r="AG1649">
        <v>30</v>
      </c>
      <c r="AH1649" s="21" t="s">
        <v>290</v>
      </c>
      <c r="AI1649" s="1" t="s">
        <v>303</v>
      </c>
      <c r="AJ1649" t="s">
        <v>290</v>
      </c>
      <c r="AK1649" s="159" t="s">
        <v>290</v>
      </c>
    </row>
    <row r="1650" spans="1:89" x14ac:dyDescent="0.35">
      <c r="A1650" s="158" t="s">
        <v>6865</v>
      </c>
      <c r="B1650" s="11">
        <v>30</v>
      </c>
      <c r="C1650" t="s">
        <v>6422</v>
      </c>
      <c r="D1650" t="s">
        <v>303</v>
      </c>
      <c r="E1650" s="21" t="s">
        <v>290</v>
      </c>
      <c r="F1650" s="11">
        <v>30</v>
      </c>
      <c r="G1650" s="13">
        <v>29.25</v>
      </c>
      <c r="H1650" s="11">
        <v>0.375</v>
      </c>
      <c r="I1650" t="s">
        <v>6422</v>
      </c>
      <c r="J1650">
        <v>1</v>
      </c>
      <c r="K1650" s="21" t="s">
        <v>290</v>
      </c>
      <c r="L1650" s="1" t="s">
        <v>303</v>
      </c>
      <c r="M1650" t="s">
        <v>290</v>
      </c>
      <c r="N1650" s="159" t="s">
        <v>290</v>
      </c>
      <c r="P1650" s="18" t="s">
        <v>290</v>
      </c>
      <c r="Q1650" s="18" t="s">
        <v>290</v>
      </c>
      <c r="S1650" t="s">
        <v>290</v>
      </c>
      <c r="T1650" t="s">
        <v>290</v>
      </c>
      <c r="V1650" t="s">
        <v>290</v>
      </c>
      <c r="X1650" s="158" t="s">
        <v>6865</v>
      </c>
      <c r="Y1650" s="11">
        <v>30</v>
      </c>
      <c r="Z1650" t="s">
        <v>6422</v>
      </c>
      <c r="AA1650" t="s">
        <v>303</v>
      </c>
      <c r="AB1650" s="21" t="s">
        <v>290</v>
      </c>
      <c r="AC1650" s="11">
        <v>30</v>
      </c>
      <c r="AD1650" s="13">
        <v>29.25</v>
      </c>
      <c r="AE1650" s="11">
        <v>0.375</v>
      </c>
      <c r="AF1650" t="s">
        <v>6422</v>
      </c>
      <c r="AG1650">
        <v>1</v>
      </c>
      <c r="AH1650" s="21" t="s">
        <v>290</v>
      </c>
      <c r="AI1650" s="1" t="s">
        <v>303</v>
      </c>
      <c r="AJ1650" t="s">
        <v>290</v>
      </c>
      <c r="AK1650" s="159" t="s">
        <v>290</v>
      </c>
    </row>
    <row r="1651" spans="1:89" x14ac:dyDescent="0.35">
      <c r="A1651" s="160" t="s">
        <v>1632</v>
      </c>
      <c r="B1651" s="2">
        <v>30</v>
      </c>
      <c r="C1651" s="2" t="s">
        <v>272</v>
      </c>
      <c r="D1651" s="4" t="s">
        <v>303</v>
      </c>
      <c r="E1651" s="22" t="s">
        <v>290</v>
      </c>
      <c r="F1651" s="2">
        <v>30</v>
      </c>
      <c r="G1651" s="5">
        <v>29</v>
      </c>
      <c r="H1651" s="2">
        <v>0.5</v>
      </c>
      <c r="I1651" s="4" t="s">
        <v>272</v>
      </c>
      <c r="J1651" s="2">
        <v>2</v>
      </c>
      <c r="K1651" s="22" t="s">
        <v>290</v>
      </c>
      <c r="L1651" s="6" t="s">
        <v>303</v>
      </c>
      <c r="M1651" s="4" t="s">
        <v>290</v>
      </c>
      <c r="N1651" s="161" t="s">
        <v>290</v>
      </c>
      <c r="P1651" s="18" t="s">
        <v>290</v>
      </c>
      <c r="Q1651" s="18" t="s">
        <v>290</v>
      </c>
      <c r="S1651" t="s">
        <v>290</v>
      </c>
      <c r="T1651" t="s">
        <v>290</v>
      </c>
      <c r="V1651" t="s">
        <v>290</v>
      </c>
      <c r="X1651" s="160" t="s">
        <v>1632</v>
      </c>
      <c r="Y1651" s="2">
        <v>30</v>
      </c>
      <c r="Z1651" s="2" t="s">
        <v>272</v>
      </c>
      <c r="AA1651" s="4" t="s">
        <v>303</v>
      </c>
      <c r="AB1651" s="22" t="s">
        <v>290</v>
      </c>
      <c r="AC1651" s="2">
        <v>30</v>
      </c>
      <c r="AD1651" s="5">
        <v>29</v>
      </c>
      <c r="AE1651" s="2">
        <v>0.5</v>
      </c>
      <c r="AF1651" s="4" t="s">
        <v>272</v>
      </c>
      <c r="AG1651" s="2">
        <v>2</v>
      </c>
      <c r="AH1651" s="22" t="s">
        <v>290</v>
      </c>
      <c r="AI1651" s="6" t="s">
        <v>303</v>
      </c>
      <c r="AJ1651" s="4" t="s">
        <v>290</v>
      </c>
      <c r="AK1651" s="161" t="s">
        <v>290</v>
      </c>
      <c r="BJ1651" s="4"/>
      <c r="BK1651" s="4"/>
      <c r="BL1651" s="4"/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51"/>
    </row>
    <row r="1652" spans="1:89" x14ac:dyDescent="0.35">
      <c r="A1652" s="156" t="s">
        <v>1633</v>
      </c>
      <c r="B1652" s="11">
        <v>32</v>
      </c>
      <c r="C1652" s="11">
        <v>10</v>
      </c>
      <c r="D1652" t="s">
        <v>303</v>
      </c>
      <c r="E1652" s="21" t="s">
        <v>290</v>
      </c>
      <c r="F1652" s="11">
        <v>32</v>
      </c>
      <c r="G1652" s="13">
        <v>31.376000000000001</v>
      </c>
      <c r="H1652" s="11">
        <v>0.312</v>
      </c>
      <c r="I1652" t="s">
        <v>290</v>
      </c>
      <c r="J1652" s="11">
        <v>10</v>
      </c>
      <c r="K1652" s="21" t="s">
        <v>290</v>
      </c>
      <c r="L1652" s="11" t="s">
        <v>303</v>
      </c>
      <c r="M1652" t="s">
        <v>290</v>
      </c>
      <c r="N1652" s="159" t="s">
        <v>290</v>
      </c>
      <c r="P1652" s="18" t="s">
        <v>290</v>
      </c>
      <c r="Q1652" s="18" t="s">
        <v>290</v>
      </c>
      <c r="S1652" t="s">
        <v>290</v>
      </c>
      <c r="T1652" t="s">
        <v>290</v>
      </c>
      <c r="V1652" t="s">
        <v>290</v>
      </c>
      <c r="X1652" s="156" t="s">
        <v>1633</v>
      </c>
      <c r="Y1652" s="11">
        <v>32</v>
      </c>
      <c r="Z1652" s="11">
        <v>10</v>
      </c>
      <c r="AA1652" t="s">
        <v>303</v>
      </c>
      <c r="AB1652" s="21" t="s">
        <v>290</v>
      </c>
      <c r="AC1652" s="11">
        <v>32</v>
      </c>
      <c r="AD1652" s="13">
        <v>31.376000000000001</v>
      </c>
      <c r="AE1652" s="11">
        <v>0.312</v>
      </c>
      <c r="AF1652" t="s">
        <v>290</v>
      </c>
      <c r="AG1652" s="11">
        <v>10</v>
      </c>
      <c r="AH1652" s="21" t="s">
        <v>290</v>
      </c>
      <c r="AI1652" s="11" t="s">
        <v>303</v>
      </c>
      <c r="AJ1652" t="s">
        <v>290</v>
      </c>
      <c r="AK1652" s="159" t="s">
        <v>290</v>
      </c>
      <c r="CC1652" s="4"/>
      <c r="CD1652" s="51"/>
      <c r="CE1652" s="51"/>
      <c r="CF1652" s="51"/>
      <c r="CG1652" s="51"/>
      <c r="CH1652" s="51"/>
      <c r="CI1652" s="51"/>
      <c r="CJ1652" s="51"/>
      <c r="CK1652" s="51"/>
    </row>
    <row r="1653" spans="1:89" x14ac:dyDescent="0.35">
      <c r="A1653" s="158" t="s">
        <v>1634</v>
      </c>
      <c r="B1653" s="11">
        <v>32</v>
      </c>
      <c r="C1653" s="11">
        <v>20</v>
      </c>
      <c r="D1653" t="s">
        <v>303</v>
      </c>
      <c r="E1653" s="21" t="s">
        <v>290</v>
      </c>
      <c r="F1653" s="11">
        <v>32</v>
      </c>
      <c r="G1653" s="13">
        <v>31</v>
      </c>
      <c r="H1653" s="11">
        <v>0.5</v>
      </c>
      <c r="I1653" t="s">
        <v>290</v>
      </c>
      <c r="J1653" s="11">
        <v>20</v>
      </c>
      <c r="K1653" s="21" t="s">
        <v>290</v>
      </c>
      <c r="L1653" s="1" t="s">
        <v>303</v>
      </c>
      <c r="M1653" t="s">
        <v>290</v>
      </c>
      <c r="N1653" s="159" t="s">
        <v>290</v>
      </c>
      <c r="P1653" s="18" t="s">
        <v>290</v>
      </c>
      <c r="Q1653" s="18" t="s">
        <v>290</v>
      </c>
      <c r="S1653" t="s">
        <v>290</v>
      </c>
      <c r="T1653" t="s">
        <v>290</v>
      </c>
      <c r="V1653" t="s">
        <v>290</v>
      </c>
      <c r="X1653" s="158" t="s">
        <v>1634</v>
      </c>
      <c r="Y1653" s="11">
        <v>32</v>
      </c>
      <c r="Z1653" s="11">
        <v>20</v>
      </c>
      <c r="AA1653" t="s">
        <v>303</v>
      </c>
      <c r="AB1653" s="21" t="s">
        <v>290</v>
      </c>
      <c r="AC1653" s="11">
        <v>32</v>
      </c>
      <c r="AD1653" s="13">
        <v>31</v>
      </c>
      <c r="AE1653" s="11">
        <v>0.5</v>
      </c>
      <c r="AF1653" t="s">
        <v>290</v>
      </c>
      <c r="AG1653" s="11">
        <v>20</v>
      </c>
      <c r="AH1653" s="21" t="s">
        <v>290</v>
      </c>
      <c r="AI1653" s="1" t="s">
        <v>303</v>
      </c>
      <c r="AJ1653" t="s">
        <v>290</v>
      </c>
      <c r="AK1653" s="159" t="s">
        <v>290</v>
      </c>
    </row>
    <row r="1654" spans="1:89" x14ac:dyDescent="0.35">
      <c r="A1654" s="158" t="s">
        <v>1635</v>
      </c>
      <c r="B1654" s="11">
        <v>32</v>
      </c>
      <c r="C1654">
        <v>30</v>
      </c>
      <c r="D1654" t="s">
        <v>303</v>
      </c>
      <c r="E1654" s="21" t="s">
        <v>290</v>
      </c>
      <c r="F1654" s="11">
        <v>32</v>
      </c>
      <c r="G1654" s="13">
        <v>30.75</v>
      </c>
      <c r="H1654" s="11">
        <v>0.625</v>
      </c>
      <c r="I1654" t="s">
        <v>290</v>
      </c>
      <c r="J1654">
        <v>30</v>
      </c>
      <c r="K1654" s="21" t="s">
        <v>290</v>
      </c>
      <c r="L1654" s="1" t="s">
        <v>303</v>
      </c>
      <c r="M1654" t="s">
        <v>290</v>
      </c>
      <c r="N1654" s="159" t="s">
        <v>290</v>
      </c>
      <c r="P1654" s="18" t="s">
        <v>290</v>
      </c>
      <c r="Q1654" s="18" t="s">
        <v>290</v>
      </c>
      <c r="S1654" t="s">
        <v>290</v>
      </c>
      <c r="T1654" t="s">
        <v>290</v>
      </c>
      <c r="V1654" t="s">
        <v>290</v>
      </c>
      <c r="X1654" s="158" t="s">
        <v>1635</v>
      </c>
      <c r="Y1654" s="11">
        <v>32</v>
      </c>
      <c r="Z1654">
        <v>30</v>
      </c>
      <c r="AA1654" t="s">
        <v>303</v>
      </c>
      <c r="AB1654" s="21" t="s">
        <v>290</v>
      </c>
      <c r="AC1654" s="11">
        <v>32</v>
      </c>
      <c r="AD1654" s="13">
        <v>30.75</v>
      </c>
      <c r="AE1654" s="11">
        <v>0.625</v>
      </c>
      <c r="AF1654" t="s">
        <v>290</v>
      </c>
      <c r="AG1654">
        <v>30</v>
      </c>
      <c r="AH1654" s="21" t="s">
        <v>290</v>
      </c>
      <c r="AI1654" s="1" t="s">
        <v>303</v>
      </c>
      <c r="AJ1654" t="s">
        <v>290</v>
      </c>
      <c r="AK1654" s="159" t="s">
        <v>290</v>
      </c>
    </row>
    <row r="1655" spans="1:89" x14ac:dyDescent="0.35">
      <c r="A1655" s="158" t="s">
        <v>1636</v>
      </c>
      <c r="B1655" s="11">
        <v>32</v>
      </c>
      <c r="C1655">
        <v>40</v>
      </c>
      <c r="D1655" t="s">
        <v>303</v>
      </c>
      <c r="E1655" s="21" t="s">
        <v>290</v>
      </c>
      <c r="F1655" s="11">
        <v>32</v>
      </c>
      <c r="G1655" s="13">
        <v>30.623999999999999</v>
      </c>
      <c r="H1655" s="11">
        <v>0.68799999999999994</v>
      </c>
      <c r="I1655" t="s">
        <v>290</v>
      </c>
      <c r="J1655">
        <v>40</v>
      </c>
      <c r="K1655" s="21" t="s">
        <v>290</v>
      </c>
      <c r="L1655" s="1" t="s">
        <v>303</v>
      </c>
      <c r="M1655" t="s">
        <v>290</v>
      </c>
      <c r="N1655" s="159" t="s">
        <v>290</v>
      </c>
      <c r="P1655" s="18" t="s">
        <v>290</v>
      </c>
      <c r="Q1655" s="18" t="s">
        <v>290</v>
      </c>
      <c r="S1655" t="s">
        <v>290</v>
      </c>
      <c r="T1655" t="s">
        <v>290</v>
      </c>
      <c r="V1655" t="s">
        <v>290</v>
      </c>
      <c r="X1655" s="158" t="s">
        <v>1636</v>
      </c>
      <c r="Y1655" s="11">
        <v>32</v>
      </c>
      <c r="Z1655">
        <v>40</v>
      </c>
      <c r="AA1655" t="s">
        <v>303</v>
      </c>
      <c r="AB1655" s="21" t="s">
        <v>290</v>
      </c>
      <c r="AC1655" s="11">
        <v>32</v>
      </c>
      <c r="AD1655" s="13">
        <v>30.623999999999999</v>
      </c>
      <c r="AE1655" s="11">
        <v>0.68799999999999994</v>
      </c>
      <c r="AF1655" t="s">
        <v>290</v>
      </c>
      <c r="AG1655">
        <v>40</v>
      </c>
      <c r="AH1655" s="21" t="s">
        <v>290</v>
      </c>
      <c r="AI1655" s="1" t="s">
        <v>303</v>
      </c>
      <c r="AJ1655" t="s">
        <v>290</v>
      </c>
      <c r="AK1655" s="159" t="s">
        <v>290</v>
      </c>
    </row>
    <row r="1656" spans="1:89" x14ac:dyDescent="0.35">
      <c r="A1656" s="158" t="s">
        <v>6866</v>
      </c>
      <c r="B1656" s="11">
        <v>32</v>
      </c>
      <c r="C1656" t="s">
        <v>6422</v>
      </c>
      <c r="D1656" t="s">
        <v>303</v>
      </c>
      <c r="E1656" s="21" t="s">
        <v>290</v>
      </c>
      <c r="F1656" s="11">
        <v>32</v>
      </c>
      <c r="G1656" s="13">
        <v>31.25</v>
      </c>
      <c r="H1656" s="11">
        <v>0.375</v>
      </c>
      <c r="I1656" t="s">
        <v>6422</v>
      </c>
      <c r="J1656">
        <v>1</v>
      </c>
      <c r="K1656" s="21" t="s">
        <v>290</v>
      </c>
      <c r="L1656" s="1" t="s">
        <v>303</v>
      </c>
      <c r="M1656" t="s">
        <v>290</v>
      </c>
      <c r="N1656" s="159" t="s">
        <v>290</v>
      </c>
      <c r="P1656" s="18" t="s">
        <v>290</v>
      </c>
      <c r="Q1656" s="18" t="s">
        <v>290</v>
      </c>
      <c r="S1656" t="s">
        <v>290</v>
      </c>
      <c r="T1656" t="s">
        <v>290</v>
      </c>
      <c r="V1656" t="s">
        <v>290</v>
      </c>
      <c r="X1656" s="158" t="s">
        <v>6866</v>
      </c>
      <c r="Y1656" s="11">
        <v>32</v>
      </c>
      <c r="Z1656" t="s">
        <v>6422</v>
      </c>
      <c r="AA1656" t="s">
        <v>303</v>
      </c>
      <c r="AB1656" s="21" t="s">
        <v>290</v>
      </c>
      <c r="AC1656" s="11">
        <v>32</v>
      </c>
      <c r="AD1656" s="13">
        <v>31.25</v>
      </c>
      <c r="AE1656" s="11">
        <v>0.375</v>
      </c>
      <c r="AF1656" t="s">
        <v>6422</v>
      </c>
      <c r="AG1656">
        <v>1</v>
      </c>
      <c r="AH1656" s="21" t="s">
        <v>290</v>
      </c>
      <c r="AI1656" s="1" t="s">
        <v>303</v>
      </c>
      <c r="AJ1656" t="s">
        <v>290</v>
      </c>
      <c r="AK1656" s="159" t="s">
        <v>290</v>
      </c>
    </row>
    <row r="1657" spans="1:89" x14ac:dyDescent="0.35">
      <c r="A1657" s="160" t="s">
        <v>1637</v>
      </c>
      <c r="B1657" s="2">
        <v>32</v>
      </c>
      <c r="C1657" s="2" t="s">
        <v>272</v>
      </c>
      <c r="D1657" s="4" t="s">
        <v>303</v>
      </c>
      <c r="E1657" s="22" t="s">
        <v>290</v>
      </c>
      <c r="F1657" s="2">
        <v>32</v>
      </c>
      <c r="G1657" s="5">
        <v>31</v>
      </c>
      <c r="H1657" s="2">
        <v>0.5</v>
      </c>
      <c r="I1657" s="4" t="s">
        <v>272</v>
      </c>
      <c r="J1657" s="2">
        <v>2</v>
      </c>
      <c r="K1657" s="22" t="s">
        <v>290</v>
      </c>
      <c r="L1657" s="6" t="s">
        <v>303</v>
      </c>
      <c r="M1657" s="4" t="s">
        <v>290</v>
      </c>
      <c r="N1657" s="161" t="s">
        <v>290</v>
      </c>
      <c r="P1657" s="18" t="s">
        <v>290</v>
      </c>
      <c r="Q1657" s="18" t="s">
        <v>290</v>
      </c>
      <c r="S1657" t="s">
        <v>290</v>
      </c>
      <c r="T1657" t="s">
        <v>290</v>
      </c>
      <c r="V1657" t="s">
        <v>290</v>
      </c>
      <c r="X1657" s="160" t="s">
        <v>1637</v>
      </c>
      <c r="Y1657" s="2">
        <v>32</v>
      </c>
      <c r="Z1657" s="2" t="s">
        <v>272</v>
      </c>
      <c r="AA1657" s="4" t="s">
        <v>303</v>
      </c>
      <c r="AB1657" s="22" t="s">
        <v>290</v>
      </c>
      <c r="AC1657" s="2">
        <v>32</v>
      </c>
      <c r="AD1657" s="5">
        <v>31</v>
      </c>
      <c r="AE1657" s="2">
        <v>0.5</v>
      </c>
      <c r="AF1657" s="4" t="s">
        <v>272</v>
      </c>
      <c r="AG1657" s="2">
        <v>2</v>
      </c>
      <c r="AH1657" s="22" t="s">
        <v>290</v>
      </c>
      <c r="AI1657" s="6" t="s">
        <v>303</v>
      </c>
      <c r="AJ1657" s="4" t="s">
        <v>290</v>
      </c>
      <c r="AK1657" s="161" t="s">
        <v>290</v>
      </c>
    </row>
    <row r="1658" spans="1:89" x14ac:dyDescent="0.35">
      <c r="A1658" s="156" t="s">
        <v>1638</v>
      </c>
      <c r="B1658" s="11">
        <v>34</v>
      </c>
      <c r="C1658" s="11">
        <v>10</v>
      </c>
      <c r="D1658" t="s">
        <v>303</v>
      </c>
      <c r="E1658" s="21" t="s">
        <v>290</v>
      </c>
      <c r="F1658" s="11">
        <v>34</v>
      </c>
      <c r="G1658" s="13">
        <v>33.375999999999998</v>
      </c>
      <c r="H1658" s="11">
        <v>0.312</v>
      </c>
      <c r="I1658" t="s">
        <v>290</v>
      </c>
      <c r="J1658" s="11">
        <v>10</v>
      </c>
      <c r="K1658" s="21" t="s">
        <v>290</v>
      </c>
      <c r="L1658" s="11" t="s">
        <v>303</v>
      </c>
      <c r="M1658" t="s">
        <v>290</v>
      </c>
      <c r="N1658" s="159" t="s">
        <v>290</v>
      </c>
      <c r="P1658" s="18" t="s">
        <v>290</v>
      </c>
      <c r="Q1658" s="18" t="s">
        <v>290</v>
      </c>
      <c r="S1658" t="s">
        <v>290</v>
      </c>
      <c r="T1658" t="s">
        <v>290</v>
      </c>
      <c r="V1658" t="s">
        <v>290</v>
      </c>
      <c r="X1658" s="156" t="s">
        <v>1638</v>
      </c>
      <c r="Y1658" s="11">
        <v>34</v>
      </c>
      <c r="Z1658" s="11">
        <v>10</v>
      </c>
      <c r="AA1658" t="s">
        <v>303</v>
      </c>
      <c r="AB1658" s="21" t="s">
        <v>290</v>
      </c>
      <c r="AC1658" s="11">
        <v>34</v>
      </c>
      <c r="AD1658" s="13">
        <v>33.375999999999998</v>
      </c>
      <c r="AE1658" s="11">
        <v>0.312</v>
      </c>
      <c r="AF1658" t="s">
        <v>290</v>
      </c>
      <c r="AG1658" s="11">
        <v>10</v>
      </c>
      <c r="AH1658" s="21" t="s">
        <v>290</v>
      </c>
      <c r="AI1658" s="11" t="s">
        <v>303</v>
      </c>
      <c r="AJ1658" t="s">
        <v>290</v>
      </c>
      <c r="AK1658" s="159" t="s">
        <v>290</v>
      </c>
    </row>
    <row r="1659" spans="1:89" x14ac:dyDescent="0.35">
      <c r="A1659" s="158" t="s">
        <v>1639</v>
      </c>
      <c r="B1659" s="11">
        <v>34</v>
      </c>
      <c r="C1659" s="11">
        <v>20</v>
      </c>
      <c r="D1659" t="s">
        <v>303</v>
      </c>
      <c r="E1659" s="21" t="s">
        <v>290</v>
      </c>
      <c r="F1659" s="11">
        <v>34</v>
      </c>
      <c r="G1659" s="13">
        <v>33</v>
      </c>
      <c r="H1659" s="11">
        <v>0.5</v>
      </c>
      <c r="I1659" t="s">
        <v>290</v>
      </c>
      <c r="J1659" s="11">
        <v>20</v>
      </c>
      <c r="K1659" s="21" t="s">
        <v>290</v>
      </c>
      <c r="L1659" s="1" t="s">
        <v>303</v>
      </c>
      <c r="M1659" t="s">
        <v>290</v>
      </c>
      <c r="N1659" s="159" t="s">
        <v>290</v>
      </c>
      <c r="P1659" s="18" t="s">
        <v>290</v>
      </c>
      <c r="Q1659" s="18" t="s">
        <v>290</v>
      </c>
      <c r="S1659" t="s">
        <v>290</v>
      </c>
      <c r="T1659" t="s">
        <v>290</v>
      </c>
      <c r="V1659" t="s">
        <v>290</v>
      </c>
      <c r="X1659" s="158" t="s">
        <v>1639</v>
      </c>
      <c r="Y1659" s="11">
        <v>34</v>
      </c>
      <c r="Z1659" s="11">
        <v>20</v>
      </c>
      <c r="AA1659" t="s">
        <v>303</v>
      </c>
      <c r="AB1659" s="21" t="s">
        <v>290</v>
      </c>
      <c r="AC1659" s="11">
        <v>34</v>
      </c>
      <c r="AD1659" s="13">
        <v>33</v>
      </c>
      <c r="AE1659" s="11">
        <v>0.5</v>
      </c>
      <c r="AF1659" t="s">
        <v>290</v>
      </c>
      <c r="AG1659" s="11">
        <v>20</v>
      </c>
      <c r="AH1659" s="21" t="s">
        <v>290</v>
      </c>
      <c r="AI1659" s="1" t="s">
        <v>303</v>
      </c>
      <c r="AJ1659" t="s">
        <v>290</v>
      </c>
      <c r="AK1659" s="159" t="s">
        <v>290</v>
      </c>
    </row>
    <row r="1660" spans="1:89" x14ac:dyDescent="0.35">
      <c r="A1660" s="158" t="s">
        <v>1640</v>
      </c>
      <c r="B1660" s="11">
        <v>34</v>
      </c>
      <c r="C1660">
        <v>30</v>
      </c>
      <c r="D1660" t="s">
        <v>303</v>
      </c>
      <c r="E1660" s="21" t="s">
        <v>290</v>
      </c>
      <c r="F1660" s="11">
        <v>34</v>
      </c>
      <c r="G1660" s="13">
        <v>32.75</v>
      </c>
      <c r="H1660" s="11">
        <v>0.625</v>
      </c>
      <c r="I1660" t="s">
        <v>290</v>
      </c>
      <c r="J1660">
        <v>30</v>
      </c>
      <c r="K1660" s="21" t="s">
        <v>290</v>
      </c>
      <c r="L1660" s="1" t="s">
        <v>303</v>
      </c>
      <c r="M1660" t="s">
        <v>290</v>
      </c>
      <c r="N1660" s="159" t="s">
        <v>290</v>
      </c>
      <c r="P1660" s="18" t="s">
        <v>290</v>
      </c>
      <c r="Q1660" s="18" t="s">
        <v>290</v>
      </c>
      <c r="S1660" t="s">
        <v>290</v>
      </c>
      <c r="T1660" t="s">
        <v>290</v>
      </c>
      <c r="V1660" t="s">
        <v>290</v>
      </c>
      <c r="X1660" s="158" t="s">
        <v>1640</v>
      </c>
      <c r="Y1660" s="11">
        <v>34</v>
      </c>
      <c r="Z1660">
        <v>30</v>
      </c>
      <c r="AA1660" t="s">
        <v>303</v>
      </c>
      <c r="AB1660" s="21" t="s">
        <v>290</v>
      </c>
      <c r="AC1660" s="11">
        <v>34</v>
      </c>
      <c r="AD1660" s="13">
        <v>32.75</v>
      </c>
      <c r="AE1660" s="11">
        <v>0.625</v>
      </c>
      <c r="AF1660" t="s">
        <v>290</v>
      </c>
      <c r="AG1660">
        <v>30</v>
      </c>
      <c r="AH1660" s="21" t="s">
        <v>290</v>
      </c>
      <c r="AI1660" s="1" t="s">
        <v>303</v>
      </c>
      <c r="AJ1660" t="s">
        <v>290</v>
      </c>
      <c r="AK1660" s="159" t="s">
        <v>290</v>
      </c>
    </row>
    <row r="1661" spans="1:89" x14ac:dyDescent="0.35">
      <c r="A1661" s="158" t="s">
        <v>1641</v>
      </c>
      <c r="B1661" s="11">
        <v>34</v>
      </c>
      <c r="C1661">
        <v>40</v>
      </c>
      <c r="D1661" t="s">
        <v>303</v>
      </c>
      <c r="E1661" s="21" t="s">
        <v>290</v>
      </c>
      <c r="F1661" s="11">
        <v>34</v>
      </c>
      <c r="G1661" s="13">
        <v>32.624000000000002</v>
      </c>
      <c r="H1661" s="11">
        <v>0.68799999999999994</v>
      </c>
      <c r="I1661" t="s">
        <v>290</v>
      </c>
      <c r="J1661">
        <v>40</v>
      </c>
      <c r="K1661" s="21" t="s">
        <v>290</v>
      </c>
      <c r="L1661" s="1" t="s">
        <v>303</v>
      </c>
      <c r="M1661" t="s">
        <v>290</v>
      </c>
      <c r="N1661" s="159" t="s">
        <v>290</v>
      </c>
      <c r="P1661" s="18" t="s">
        <v>290</v>
      </c>
      <c r="Q1661" s="18" t="s">
        <v>290</v>
      </c>
      <c r="S1661" t="s">
        <v>290</v>
      </c>
      <c r="T1661" t="s">
        <v>290</v>
      </c>
      <c r="V1661" t="s">
        <v>290</v>
      </c>
      <c r="X1661" s="158" t="s">
        <v>1641</v>
      </c>
      <c r="Y1661" s="11">
        <v>34</v>
      </c>
      <c r="Z1661">
        <v>40</v>
      </c>
      <c r="AA1661" t="s">
        <v>303</v>
      </c>
      <c r="AB1661" s="21" t="s">
        <v>290</v>
      </c>
      <c r="AC1661" s="11">
        <v>34</v>
      </c>
      <c r="AD1661" s="13">
        <v>32.624000000000002</v>
      </c>
      <c r="AE1661" s="11">
        <v>0.68799999999999994</v>
      </c>
      <c r="AF1661" t="s">
        <v>290</v>
      </c>
      <c r="AG1661">
        <v>40</v>
      </c>
      <c r="AH1661" s="21" t="s">
        <v>290</v>
      </c>
      <c r="AI1661" s="1" t="s">
        <v>303</v>
      </c>
      <c r="AJ1661" t="s">
        <v>290</v>
      </c>
      <c r="AK1661" s="159" t="s">
        <v>290</v>
      </c>
    </row>
    <row r="1662" spans="1:89" x14ac:dyDescent="0.35">
      <c r="A1662" s="158" t="s">
        <v>6867</v>
      </c>
      <c r="B1662" s="11">
        <v>34</v>
      </c>
      <c r="C1662" t="s">
        <v>6422</v>
      </c>
      <c r="D1662" t="s">
        <v>303</v>
      </c>
      <c r="E1662" s="21" t="s">
        <v>290</v>
      </c>
      <c r="F1662" s="11">
        <v>34</v>
      </c>
      <c r="G1662" s="13">
        <v>33.25</v>
      </c>
      <c r="H1662" s="11">
        <v>0.375</v>
      </c>
      <c r="I1662" t="s">
        <v>6422</v>
      </c>
      <c r="J1662">
        <v>1</v>
      </c>
      <c r="K1662" s="21" t="s">
        <v>290</v>
      </c>
      <c r="L1662" s="1" t="s">
        <v>303</v>
      </c>
      <c r="M1662" t="s">
        <v>290</v>
      </c>
      <c r="N1662" s="159" t="s">
        <v>290</v>
      </c>
      <c r="P1662" s="18" t="s">
        <v>290</v>
      </c>
      <c r="Q1662" s="18" t="s">
        <v>290</v>
      </c>
      <c r="S1662" t="s">
        <v>290</v>
      </c>
      <c r="T1662" t="s">
        <v>290</v>
      </c>
      <c r="V1662" t="s">
        <v>290</v>
      </c>
      <c r="X1662" s="158" t="s">
        <v>6867</v>
      </c>
      <c r="Y1662" s="11">
        <v>34</v>
      </c>
      <c r="Z1662" t="s">
        <v>6422</v>
      </c>
      <c r="AA1662" t="s">
        <v>303</v>
      </c>
      <c r="AB1662" s="21" t="s">
        <v>290</v>
      </c>
      <c r="AC1662" s="11">
        <v>34</v>
      </c>
      <c r="AD1662" s="13">
        <v>33.25</v>
      </c>
      <c r="AE1662" s="11">
        <v>0.375</v>
      </c>
      <c r="AF1662" t="s">
        <v>6422</v>
      </c>
      <c r="AG1662">
        <v>1</v>
      </c>
      <c r="AH1662" s="21" t="s">
        <v>290</v>
      </c>
      <c r="AI1662" s="1" t="s">
        <v>303</v>
      </c>
      <c r="AJ1662" t="s">
        <v>290</v>
      </c>
      <c r="AK1662" s="159" t="s">
        <v>290</v>
      </c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51"/>
    </row>
    <row r="1663" spans="1:89" x14ac:dyDescent="0.35">
      <c r="A1663" s="160" t="s">
        <v>1642</v>
      </c>
      <c r="B1663" s="2">
        <v>34</v>
      </c>
      <c r="C1663" s="2" t="s">
        <v>272</v>
      </c>
      <c r="D1663" s="4" t="s">
        <v>303</v>
      </c>
      <c r="E1663" s="22" t="s">
        <v>290</v>
      </c>
      <c r="F1663" s="2">
        <v>34</v>
      </c>
      <c r="G1663" s="5">
        <v>33</v>
      </c>
      <c r="H1663" s="2">
        <v>0.5</v>
      </c>
      <c r="I1663" s="4" t="s">
        <v>272</v>
      </c>
      <c r="J1663" s="2">
        <v>2</v>
      </c>
      <c r="K1663" s="22" t="s">
        <v>290</v>
      </c>
      <c r="L1663" s="6" t="s">
        <v>303</v>
      </c>
      <c r="M1663" s="4" t="s">
        <v>290</v>
      </c>
      <c r="N1663" s="161" t="s">
        <v>290</v>
      </c>
      <c r="P1663" s="18" t="s">
        <v>290</v>
      </c>
      <c r="Q1663" s="18" t="s">
        <v>290</v>
      </c>
      <c r="S1663" t="s">
        <v>290</v>
      </c>
      <c r="T1663" t="s">
        <v>290</v>
      </c>
      <c r="V1663" t="s">
        <v>290</v>
      </c>
      <c r="X1663" s="160" t="s">
        <v>1642</v>
      </c>
      <c r="Y1663" s="2">
        <v>34</v>
      </c>
      <c r="Z1663" s="2" t="s">
        <v>272</v>
      </c>
      <c r="AA1663" s="4" t="s">
        <v>303</v>
      </c>
      <c r="AB1663" s="22" t="s">
        <v>290</v>
      </c>
      <c r="AC1663" s="2">
        <v>34</v>
      </c>
      <c r="AD1663" s="5">
        <v>33</v>
      </c>
      <c r="AE1663" s="2">
        <v>0.5</v>
      </c>
      <c r="AF1663" s="4" t="s">
        <v>272</v>
      </c>
      <c r="AG1663" s="2">
        <v>2</v>
      </c>
      <c r="AH1663" s="22" t="s">
        <v>290</v>
      </c>
      <c r="AI1663" s="6" t="s">
        <v>303</v>
      </c>
      <c r="AJ1663" s="4" t="s">
        <v>290</v>
      </c>
      <c r="AK1663" s="161" t="s">
        <v>290</v>
      </c>
      <c r="CC1663" s="4"/>
      <c r="CD1663" s="51"/>
      <c r="CE1663" s="51"/>
      <c r="CF1663" s="51"/>
      <c r="CG1663" s="51"/>
      <c r="CH1663" s="51"/>
      <c r="CI1663" s="51"/>
      <c r="CJ1663" s="51"/>
      <c r="CK1663" s="51"/>
    </row>
    <row r="1664" spans="1:89" x14ac:dyDescent="0.35">
      <c r="A1664" s="156" t="s">
        <v>1643</v>
      </c>
      <c r="B1664" s="11">
        <v>36</v>
      </c>
      <c r="C1664" s="11">
        <v>10</v>
      </c>
      <c r="D1664" t="s">
        <v>303</v>
      </c>
      <c r="E1664" s="21" t="s">
        <v>290</v>
      </c>
      <c r="F1664" s="11">
        <v>36</v>
      </c>
      <c r="G1664" s="13">
        <v>35.375999999999998</v>
      </c>
      <c r="H1664" s="11">
        <v>0.312</v>
      </c>
      <c r="I1664" t="s">
        <v>290</v>
      </c>
      <c r="J1664" s="11">
        <v>10</v>
      </c>
      <c r="K1664" s="21" t="s">
        <v>290</v>
      </c>
      <c r="L1664" s="11" t="s">
        <v>303</v>
      </c>
      <c r="M1664" t="s">
        <v>290</v>
      </c>
      <c r="N1664" s="159" t="s">
        <v>290</v>
      </c>
      <c r="P1664" s="18" t="s">
        <v>290</v>
      </c>
      <c r="Q1664" s="18" t="s">
        <v>290</v>
      </c>
      <c r="S1664" t="s">
        <v>290</v>
      </c>
      <c r="T1664" t="s">
        <v>290</v>
      </c>
      <c r="V1664" t="s">
        <v>290</v>
      </c>
      <c r="X1664" s="156" t="s">
        <v>1643</v>
      </c>
      <c r="Y1664" s="11">
        <v>36</v>
      </c>
      <c r="Z1664" s="11">
        <v>10</v>
      </c>
      <c r="AA1664" t="s">
        <v>303</v>
      </c>
      <c r="AB1664" s="21" t="s">
        <v>290</v>
      </c>
      <c r="AC1664" s="11">
        <v>36</v>
      </c>
      <c r="AD1664" s="13">
        <v>35.375999999999998</v>
      </c>
      <c r="AE1664" s="11">
        <v>0.312</v>
      </c>
      <c r="AF1664" t="s">
        <v>290</v>
      </c>
      <c r="AG1664" s="11">
        <v>10</v>
      </c>
      <c r="AH1664" s="21" t="s">
        <v>290</v>
      </c>
      <c r="AI1664" s="11" t="s">
        <v>303</v>
      </c>
      <c r="AJ1664" t="s">
        <v>290</v>
      </c>
      <c r="AK1664" s="159" t="s">
        <v>290</v>
      </c>
    </row>
    <row r="1665" spans="1:89" x14ac:dyDescent="0.35">
      <c r="A1665" s="158" t="s">
        <v>1644</v>
      </c>
      <c r="B1665" s="11">
        <v>36</v>
      </c>
      <c r="C1665" s="11">
        <v>20</v>
      </c>
      <c r="D1665" t="s">
        <v>303</v>
      </c>
      <c r="E1665" s="21" t="s">
        <v>290</v>
      </c>
      <c r="F1665" s="11">
        <v>36</v>
      </c>
      <c r="G1665" s="13">
        <v>35</v>
      </c>
      <c r="H1665" s="11">
        <v>0.5</v>
      </c>
      <c r="I1665" t="s">
        <v>290</v>
      </c>
      <c r="J1665" s="11">
        <v>20</v>
      </c>
      <c r="K1665" s="21" t="s">
        <v>290</v>
      </c>
      <c r="L1665" s="1" t="s">
        <v>303</v>
      </c>
      <c r="M1665" t="s">
        <v>290</v>
      </c>
      <c r="N1665" s="159" t="s">
        <v>290</v>
      </c>
      <c r="P1665" s="18" t="s">
        <v>290</v>
      </c>
      <c r="Q1665" s="18" t="s">
        <v>290</v>
      </c>
      <c r="S1665" t="s">
        <v>290</v>
      </c>
      <c r="T1665" t="s">
        <v>290</v>
      </c>
      <c r="V1665" t="s">
        <v>290</v>
      </c>
      <c r="X1665" s="158" t="s">
        <v>1644</v>
      </c>
      <c r="Y1665" s="11">
        <v>36</v>
      </c>
      <c r="Z1665" s="11">
        <v>20</v>
      </c>
      <c r="AA1665" t="s">
        <v>303</v>
      </c>
      <c r="AB1665" s="21" t="s">
        <v>290</v>
      </c>
      <c r="AC1665" s="11">
        <v>36</v>
      </c>
      <c r="AD1665" s="13">
        <v>35</v>
      </c>
      <c r="AE1665" s="11">
        <v>0.5</v>
      </c>
      <c r="AF1665" t="s">
        <v>290</v>
      </c>
      <c r="AG1665" s="11">
        <v>20</v>
      </c>
      <c r="AH1665" s="21" t="s">
        <v>290</v>
      </c>
      <c r="AI1665" s="1" t="s">
        <v>303</v>
      </c>
      <c r="AJ1665" t="s">
        <v>290</v>
      </c>
      <c r="AK1665" s="159" t="s">
        <v>290</v>
      </c>
    </row>
    <row r="1666" spans="1:89" x14ac:dyDescent="0.35">
      <c r="A1666" s="158" t="s">
        <v>1645</v>
      </c>
      <c r="B1666" s="11">
        <v>36</v>
      </c>
      <c r="C1666">
        <v>30</v>
      </c>
      <c r="D1666" t="s">
        <v>303</v>
      </c>
      <c r="E1666" s="21" t="s">
        <v>290</v>
      </c>
      <c r="F1666" s="11">
        <v>36</v>
      </c>
      <c r="G1666" s="13">
        <v>34.75</v>
      </c>
      <c r="H1666" s="11">
        <v>0.625</v>
      </c>
      <c r="I1666" t="s">
        <v>290</v>
      </c>
      <c r="J1666">
        <v>30</v>
      </c>
      <c r="K1666" s="21" t="s">
        <v>290</v>
      </c>
      <c r="L1666" s="1" t="s">
        <v>303</v>
      </c>
      <c r="M1666" t="s">
        <v>290</v>
      </c>
      <c r="N1666" s="159" t="s">
        <v>290</v>
      </c>
      <c r="P1666" s="18" t="s">
        <v>290</v>
      </c>
      <c r="Q1666" s="18" t="s">
        <v>290</v>
      </c>
      <c r="S1666" t="s">
        <v>290</v>
      </c>
      <c r="T1666" t="s">
        <v>290</v>
      </c>
      <c r="V1666" t="s">
        <v>290</v>
      </c>
      <c r="X1666" s="158" t="s">
        <v>1645</v>
      </c>
      <c r="Y1666" s="11">
        <v>36</v>
      </c>
      <c r="Z1666">
        <v>30</v>
      </c>
      <c r="AA1666" t="s">
        <v>303</v>
      </c>
      <c r="AB1666" s="21" t="s">
        <v>290</v>
      </c>
      <c r="AC1666" s="11">
        <v>36</v>
      </c>
      <c r="AD1666" s="13">
        <v>34.75</v>
      </c>
      <c r="AE1666" s="11">
        <v>0.625</v>
      </c>
      <c r="AF1666" t="s">
        <v>290</v>
      </c>
      <c r="AG1666">
        <v>30</v>
      </c>
      <c r="AH1666" s="21" t="s">
        <v>290</v>
      </c>
      <c r="AI1666" s="1" t="s">
        <v>303</v>
      </c>
      <c r="AJ1666" t="s">
        <v>290</v>
      </c>
      <c r="AK1666" s="159" t="s">
        <v>290</v>
      </c>
    </row>
    <row r="1667" spans="1:89" x14ac:dyDescent="0.35">
      <c r="A1667" s="158" t="s">
        <v>1646</v>
      </c>
      <c r="B1667" s="11">
        <v>36</v>
      </c>
      <c r="C1667">
        <v>40</v>
      </c>
      <c r="D1667" t="s">
        <v>303</v>
      </c>
      <c r="E1667" s="21" t="s">
        <v>290</v>
      </c>
      <c r="F1667" s="11">
        <v>36</v>
      </c>
      <c r="G1667" s="13">
        <v>34.5</v>
      </c>
      <c r="H1667" s="11">
        <v>0.75</v>
      </c>
      <c r="I1667" t="s">
        <v>290</v>
      </c>
      <c r="J1667">
        <v>40</v>
      </c>
      <c r="K1667" s="21" t="s">
        <v>290</v>
      </c>
      <c r="L1667" s="1" t="s">
        <v>303</v>
      </c>
      <c r="M1667" t="s">
        <v>290</v>
      </c>
      <c r="N1667" s="159" t="s">
        <v>290</v>
      </c>
      <c r="P1667" s="18" t="s">
        <v>290</v>
      </c>
      <c r="Q1667" s="18" t="s">
        <v>290</v>
      </c>
      <c r="S1667" t="s">
        <v>290</v>
      </c>
      <c r="T1667" t="s">
        <v>290</v>
      </c>
      <c r="V1667" t="s">
        <v>290</v>
      </c>
      <c r="X1667" s="158" t="s">
        <v>1646</v>
      </c>
      <c r="Y1667" s="11">
        <v>36</v>
      </c>
      <c r="Z1667">
        <v>40</v>
      </c>
      <c r="AA1667" t="s">
        <v>303</v>
      </c>
      <c r="AB1667" s="21" t="s">
        <v>290</v>
      </c>
      <c r="AC1667" s="11">
        <v>36</v>
      </c>
      <c r="AD1667" s="13">
        <v>34.5</v>
      </c>
      <c r="AE1667" s="11">
        <v>0.75</v>
      </c>
      <c r="AF1667" t="s">
        <v>290</v>
      </c>
      <c r="AG1667">
        <v>40</v>
      </c>
      <c r="AH1667" s="21" t="s">
        <v>290</v>
      </c>
      <c r="AI1667" s="1" t="s">
        <v>303</v>
      </c>
      <c r="AJ1667" t="s">
        <v>290</v>
      </c>
      <c r="AK1667" s="159" t="s">
        <v>290</v>
      </c>
    </row>
    <row r="1668" spans="1:89" x14ac:dyDescent="0.35">
      <c r="A1668" s="158" t="s">
        <v>6868</v>
      </c>
      <c r="B1668" s="11">
        <v>36</v>
      </c>
      <c r="C1668" t="s">
        <v>6422</v>
      </c>
      <c r="D1668" t="s">
        <v>303</v>
      </c>
      <c r="E1668" s="21" t="s">
        <v>290</v>
      </c>
      <c r="F1668" s="11">
        <v>36</v>
      </c>
      <c r="G1668" s="13">
        <v>35.25</v>
      </c>
      <c r="H1668" s="11">
        <v>0.375</v>
      </c>
      <c r="I1668" t="s">
        <v>6422</v>
      </c>
      <c r="J1668">
        <v>1</v>
      </c>
      <c r="K1668" s="21" t="s">
        <v>290</v>
      </c>
      <c r="L1668" s="1" t="s">
        <v>303</v>
      </c>
      <c r="M1668" t="s">
        <v>290</v>
      </c>
      <c r="N1668" s="159" t="s">
        <v>290</v>
      </c>
      <c r="P1668" s="18" t="s">
        <v>290</v>
      </c>
      <c r="Q1668" s="18" t="s">
        <v>290</v>
      </c>
      <c r="S1668" t="s">
        <v>290</v>
      </c>
      <c r="T1668" t="s">
        <v>290</v>
      </c>
      <c r="V1668" t="s">
        <v>290</v>
      </c>
      <c r="X1668" s="158" t="s">
        <v>6868</v>
      </c>
      <c r="Y1668" s="11">
        <v>36</v>
      </c>
      <c r="Z1668" t="s">
        <v>6422</v>
      </c>
      <c r="AA1668" t="s">
        <v>303</v>
      </c>
      <c r="AB1668" s="21" t="s">
        <v>290</v>
      </c>
      <c r="AC1668" s="11">
        <v>36</v>
      </c>
      <c r="AD1668" s="13">
        <v>35.25</v>
      </c>
      <c r="AE1668" s="11">
        <v>0.375</v>
      </c>
      <c r="AF1668" t="s">
        <v>6422</v>
      </c>
      <c r="AG1668">
        <v>1</v>
      </c>
      <c r="AH1668" s="21" t="s">
        <v>290</v>
      </c>
      <c r="AI1668" s="1" t="s">
        <v>303</v>
      </c>
      <c r="AJ1668" t="s">
        <v>290</v>
      </c>
      <c r="AK1668" s="159" t="s">
        <v>290</v>
      </c>
    </row>
    <row r="1669" spans="1:89" x14ac:dyDescent="0.35">
      <c r="A1669" s="160" t="s">
        <v>1647</v>
      </c>
      <c r="B1669" s="2">
        <v>36</v>
      </c>
      <c r="C1669" s="2" t="s">
        <v>272</v>
      </c>
      <c r="D1669" s="4" t="s">
        <v>303</v>
      </c>
      <c r="E1669" s="22" t="s">
        <v>290</v>
      </c>
      <c r="F1669" s="2">
        <v>36</v>
      </c>
      <c r="G1669" s="5">
        <v>35</v>
      </c>
      <c r="H1669" s="2">
        <v>0.5</v>
      </c>
      <c r="I1669" s="4" t="s">
        <v>272</v>
      </c>
      <c r="J1669" s="2">
        <v>2</v>
      </c>
      <c r="K1669" s="22" t="s">
        <v>290</v>
      </c>
      <c r="L1669" s="6" t="s">
        <v>303</v>
      </c>
      <c r="M1669" s="4" t="s">
        <v>290</v>
      </c>
      <c r="N1669" s="161" t="s">
        <v>290</v>
      </c>
      <c r="P1669" s="18" t="s">
        <v>290</v>
      </c>
      <c r="Q1669" s="18" t="s">
        <v>290</v>
      </c>
      <c r="S1669" t="s">
        <v>290</v>
      </c>
      <c r="T1669" t="s">
        <v>290</v>
      </c>
      <c r="V1669" t="s">
        <v>290</v>
      </c>
      <c r="X1669" s="160" t="s">
        <v>1647</v>
      </c>
      <c r="Y1669" s="2">
        <v>36</v>
      </c>
      <c r="Z1669" s="2" t="s">
        <v>272</v>
      </c>
      <c r="AA1669" s="4" t="s">
        <v>303</v>
      </c>
      <c r="AB1669" s="22" t="s">
        <v>290</v>
      </c>
      <c r="AC1669" s="2">
        <v>36</v>
      </c>
      <c r="AD1669" s="5">
        <v>35</v>
      </c>
      <c r="AE1669" s="2">
        <v>0.5</v>
      </c>
      <c r="AF1669" s="4" t="s">
        <v>272</v>
      </c>
      <c r="AG1669" s="2">
        <v>2</v>
      </c>
      <c r="AH1669" s="22" t="s">
        <v>290</v>
      </c>
      <c r="AI1669" s="6" t="s">
        <v>303</v>
      </c>
      <c r="AJ1669" s="4" t="s">
        <v>290</v>
      </c>
      <c r="AK1669" s="161" t="s">
        <v>290</v>
      </c>
    </row>
    <row r="1670" spans="1:89" x14ac:dyDescent="0.35">
      <c r="A1670" s="158" t="s">
        <v>1648</v>
      </c>
      <c r="B1670" s="11">
        <v>42</v>
      </c>
      <c r="C1670">
        <v>30</v>
      </c>
      <c r="D1670" t="s">
        <v>303</v>
      </c>
      <c r="E1670" s="21" t="s">
        <v>290</v>
      </c>
      <c r="F1670" s="11">
        <v>42</v>
      </c>
      <c r="G1670" s="13">
        <v>41.25</v>
      </c>
      <c r="H1670" s="11">
        <v>0.375</v>
      </c>
      <c r="I1670" t="s">
        <v>290</v>
      </c>
      <c r="J1670">
        <v>30</v>
      </c>
      <c r="K1670" s="21" t="s">
        <v>290</v>
      </c>
      <c r="L1670" s="1" t="s">
        <v>303</v>
      </c>
      <c r="M1670" t="s">
        <v>290</v>
      </c>
      <c r="N1670" s="159" t="s">
        <v>290</v>
      </c>
      <c r="P1670" s="18" t="s">
        <v>290</v>
      </c>
      <c r="Q1670" s="18" t="s">
        <v>290</v>
      </c>
      <c r="S1670" t="s">
        <v>290</v>
      </c>
      <c r="T1670" t="s">
        <v>290</v>
      </c>
      <c r="V1670" t="s">
        <v>290</v>
      </c>
      <c r="X1670" s="158" t="s">
        <v>1648</v>
      </c>
      <c r="Y1670" s="11">
        <v>42</v>
      </c>
      <c r="Z1670">
        <v>30</v>
      </c>
      <c r="AA1670" t="s">
        <v>303</v>
      </c>
      <c r="AB1670" s="21" t="s">
        <v>290</v>
      </c>
      <c r="AC1670" s="11">
        <v>42</v>
      </c>
      <c r="AD1670" s="13">
        <v>41.25</v>
      </c>
      <c r="AE1670" s="11">
        <v>0.375</v>
      </c>
      <c r="AF1670" t="s">
        <v>290</v>
      </c>
      <c r="AG1670">
        <v>30</v>
      </c>
      <c r="AH1670" s="21" t="s">
        <v>290</v>
      </c>
      <c r="AI1670" s="1" t="s">
        <v>303</v>
      </c>
      <c r="AJ1670" t="s">
        <v>290</v>
      </c>
      <c r="AK1670" s="159" t="s">
        <v>290</v>
      </c>
    </row>
    <row r="1671" spans="1:89" x14ac:dyDescent="0.35">
      <c r="A1671" s="158" t="s">
        <v>1649</v>
      </c>
      <c r="B1671" s="11">
        <v>42</v>
      </c>
      <c r="C1671">
        <v>60</v>
      </c>
      <c r="D1671" t="s">
        <v>303</v>
      </c>
      <c r="E1671" s="21" t="s">
        <v>290</v>
      </c>
      <c r="F1671" s="11">
        <v>42</v>
      </c>
      <c r="G1671" s="13">
        <v>41</v>
      </c>
      <c r="H1671" s="11">
        <v>0.5</v>
      </c>
      <c r="I1671" t="s">
        <v>290</v>
      </c>
      <c r="J1671">
        <v>60</v>
      </c>
      <c r="K1671" s="21" t="s">
        <v>290</v>
      </c>
      <c r="L1671" s="1" t="s">
        <v>303</v>
      </c>
      <c r="M1671" t="s">
        <v>290</v>
      </c>
      <c r="N1671" s="159" t="s">
        <v>290</v>
      </c>
      <c r="P1671" s="18" t="s">
        <v>290</v>
      </c>
      <c r="Q1671" s="18" t="s">
        <v>290</v>
      </c>
      <c r="S1671" t="s">
        <v>290</v>
      </c>
      <c r="T1671" t="s">
        <v>290</v>
      </c>
      <c r="V1671" t="s">
        <v>290</v>
      </c>
      <c r="X1671" s="158" t="s">
        <v>1649</v>
      </c>
      <c r="Y1671" s="11">
        <v>42</v>
      </c>
      <c r="Z1671">
        <v>60</v>
      </c>
      <c r="AA1671" t="s">
        <v>303</v>
      </c>
      <c r="AB1671" s="21" t="s">
        <v>290</v>
      </c>
      <c r="AC1671" s="11">
        <v>42</v>
      </c>
      <c r="AD1671" s="13">
        <v>41</v>
      </c>
      <c r="AE1671" s="11">
        <v>0.5</v>
      </c>
      <c r="AF1671" t="s">
        <v>290</v>
      </c>
      <c r="AG1671">
        <v>60</v>
      </c>
      <c r="AH1671" s="21" t="s">
        <v>290</v>
      </c>
      <c r="AI1671" s="1" t="s">
        <v>303</v>
      </c>
      <c r="AJ1671" t="s">
        <v>290</v>
      </c>
      <c r="AK1671" s="159" t="s">
        <v>290</v>
      </c>
    </row>
    <row r="1672" spans="1:89" x14ac:dyDescent="0.35">
      <c r="A1672" s="158" t="s">
        <v>6869</v>
      </c>
      <c r="B1672" s="11">
        <v>42</v>
      </c>
      <c r="C1672" t="s">
        <v>6422</v>
      </c>
      <c r="D1672" t="s">
        <v>303</v>
      </c>
      <c r="E1672" s="21" t="s">
        <v>290</v>
      </c>
      <c r="F1672" s="11">
        <v>42</v>
      </c>
      <c r="G1672" s="13">
        <v>41.25</v>
      </c>
      <c r="H1672" s="11">
        <v>0.375</v>
      </c>
      <c r="I1672" t="s">
        <v>6422</v>
      </c>
      <c r="J1672">
        <v>1</v>
      </c>
      <c r="K1672" s="21" t="s">
        <v>290</v>
      </c>
      <c r="L1672" s="1" t="s">
        <v>303</v>
      </c>
      <c r="M1672" t="s">
        <v>290</v>
      </c>
      <c r="N1672" s="159" t="s">
        <v>290</v>
      </c>
      <c r="P1672" s="18" t="s">
        <v>290</v>
      </c>
      <c r="Q1672" s="18" t="s">
        <v>290</v>
      </c>
      <c r="S1672" t="s">
        <v>290</v>
      </c>
      <c r="T1672" t="s">
        <v>290</v>
      </c>
      <c r="V1672" t="s">
        <v>290</v>
      </c>
      <c r="X1672" s="158" t="s">
        <v>6869</v>
      </c>
      <c r="Y1672" s="11">
        <v>42</v>
      </c>
      <c r="Z1672" t="s">
        <v>6422</v>
      </c>
      <c r="AA1672" t="s">
        <v>303</v>
      </c>
      <c r="AB1672" s="21" t="s">
        <v>290</v>
      </c>
      <c r="AC1672" s="11">
        <v>42</v>
      </c>
      <c r="AD1672" s="13">
        <v>41.25</v>
      </c>
      <c r="AE1672" s="11">
        <v>0.375</v>
      </c>
      <c r="AF1672" t="s">
        <v>6422</v>
      </c>
      <c r="AG1672">
        <v>1</v>
      </c>
      <c r="AH1672" s="21" t="s">
        <v>290</v>
      </c>
      <c r="AI1672" s="1" t="s">
        <v>303</v>
      </c>
      <c r="AJ1672" t="s">
        <v>290</v>
      </c>
      <c r="AK1672" s="159" t="s">
        <v>290</v>
      </c>
      <c r="BJ1672" s="4"/>
      <c r="BK1672" s="4"/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  <c r="BX1672" s="4"/>
      <c r="BY1672" s="4"/>
      <c r="BZ1672" s="4"/>
      <c r="CA1672" s="51"/>
    </row>
    <row r="1673" spans="1:89" x14ac:dyDescent="0.35">
      <c r="A1673" s="160" t="s">
        <v>1650</v>
      </c>
      <c r="B1673" s="2">
        <v>42</v>
      </c>
      <c r="C1673" s="2" t="s">
        <v>272</v>
      </c>
      <c r="D1673" s="4" t="s">
        <v>303</v>
      </c>
      <c r="E1673" s="22" t="s">
        <v>290</v>
      </c>
      <c r="F1673" s="2">
        <v>42</v>
      </c>
      <c r="G1673" s="5">
        <v>41</v>
      </c>
      <c r="H1673" s="2">
        <v>0.5</v>
      </c>
      <c r="I1673" s="4" t="s">
        <v>272</v>
      </c>
      <c r="J1673" s="2">
        <v>2</v>
      </c>
      <c r="K1673" s="22" t="s">
        <v>290</v>
      </c>
      <c r="L1673" s="6" t="s">
        <v>303</v>
      </c>
      <c r="M1673" s="4" t="s">
        <v>290</v>
      </c>
      <c r="N1673" s="161" t="s">
        <v>290</v>
      </c>
      <c r="P1673" s="18" t="s">
        <v>290</v>
      </c>
      <c r="Q1673" s="18" t="s">
        <v>290</v>
      </c>
      <c r="S1673" t="s">
        <v>290</v>
      </c>
      <c r="T1673" t="s">
        <v>290</v>
      </c>
      <c r="V1673" t="s">
        <v>290</v>
      </c>
      <c r="X1673" s="160" t="s">
        <v>1650</v>
      </c>
      <c r="Y1673" s="2">
        <v>42</v>
      </c>
      <c r="Z1673" s="2" t="s">
        <v>272</v>
      </c>
      <c r="AA1673" s="4" t="s">
        <v>303</v>
      </c>
      <c r="AB1673" s="22" t="s">
        <v>290</v>
      </c>
      <c r="AC1673" s="2">
        <v>42</v>
      </c>
      <c r="AD1673" s="5">
        <v>41</v>
      </c>
      <c r="AE1673" s="2">
        <v>0.5</v>
      </c>
      <c r="AF1673" s="4" t="s">
        <v>272</v>
      </c>
      <c r="AG1673" s="2">
        <v>2</v>
      </c>
      <c r="AH1673" s="22" t="s">
        <v>290</v>
      </c>
      <c r="AI1673" s="6" t="s">
        <v>303</v>
      </c>
      <c r="AJ1673" s="4" t="s">
        <v>290</v>
      </c>
      <c r="AK1673" s="161" t="s">
        <v>290</v>
      </c>
      <c r="CC1673" s="4"/>
      <c r="CD1673" s="51"/>
      <c r="CE1673" s="51"/>
      <c r="CF1673" s="51"/>
      <c r="CG1673" s="51"/>
      <c r="CH1673" s="51"/>
      <c r="CI1673" s="51"/>
      <c r="CJ1673" s="51"/>
      <c r="CK1673" s="51"/>
    </row>
    <row r="1674" spans="1:89" x14ac:dyDescent="0.35">
      <c r="A1674" s="158" t="s">
        <v>1651</v>
      </c>
      <c r="B1674" s="11">
        <v>48.000000000000007</v>
      </c>
      <c r="C1674">
        <v>30</v>
      </c>
      <c r="D1674" t="s">
        <v>303</v>
      </c>
      <c r="E1674" s="21" t="s">
        <v>290</v>
      </c>
      <c r="F1674" s="11">
        <v>48.000000000000007</v>
      </c>
      <c r="G1674" s="13">
        <v>47.250000000000007</v>
      </c>
      <c r="H1674" s="11">
        <v>0.375</v>
      </c>
      <c r="I1674" t="s">
        <v>290</v>
      </c>
      <c r="J1674">
        <v>30</v>
      </c>
      <c r="K1674" s="21" t="s">
        <v>290</v>
      </c>
      <c r="L1674" s="1" t="s">
        <v>303</v>
      </c>
      <c r="M1674" t="s">
        <v>290</v>
      </c>
      <c r="N1674" s="159" t="s">
        <v>290</v>
      </c>
      <c r="P1674" s="18" t="s">
        <v>290</v>
      </c>
      <c r="Q1674" s="18" t="s">
        <v>290</v>
      </c>
      <c r="S1674" t="s">
        <v>290</v>
      </c>
      <c r="T1674" t="s">
        <v>290</v>
      </c>
      <c r="V1674" t="s">
        <v>290</v>
      </c>
      <c r="X1674" s="158" t="s">
        <v>1651</v>
      </c>
      <c r="Y1674" s="11">
        <v>48.000000000000007</v>
      </c>
      <c r="Z1674">
        <v>30</v>
      </c>
      <c r="AA1674" t="s">
        <v>303</v>
      </c>
      <c r="AB1674" s="21" t="s">
        <v>290</v>
      </c>
      <c r="AC1674" s="11">
        <v>48.000000000000007</v>
      </c>
      <c r="AD1674" s="13">
        <v>47.250000000000007</v>
      </c>
      <c r="AE1674" s="11">
        <v>0.375</v>
      </c>
      <c r="AF1674" t="s">
        <v>290</v>
      </c>
      <c r="AG1674">
        <v>30</v>
      </c>
      <c r="AH1674" s="21" t="s">
        <v>290</v>
      </c>
      <c r="AI1674" s="1" t="s">
        <v>303</v>
      </c>
      <c r="AJ1674" t="s">
        <v>290</v>
      </c>
      <c r="AK1674" s="159" t="s">
        <v>290</v>
      </c>
    </row>
    <row r="1675" spans="1:89" x14ac:dyDescent="0.35">
      <c r="A1675" s="158" t="s">
        <v>1652</v>
      </c>
      <c r="B1675" s="11">
        <v>48.000000000000007</v>
      </c>
      <c r="C1675">
        <v>60</v>
      </c>
      <c r="D1675" t="s">
        <v>303</v>
      </c>
      <c r="E1675" s="21" t="s">
        <v>290</v>
      </c>
      <c r="F1675" s="11">
        <v>48.000000000000007</v>
      </c>
      <c r="G1675" s="13">
        <v>47.000000000000007</v>
      </c>
      <c r="H1675" s="11">
        <v>0.5</v>
      </c>
      <c r="I1675" t="s">
        <v>290</v>
      </c>
      <c r="J1675">
        <v>60</v>
      </c>
      <c r="K1675" s="21" t="s">
        <v>290</v>
      </c>
      <c r="L1675" s="1" t="s">
        <v>303</v>
      </c>
      <c r="M1675" t="s">
        <v>290</v>
      </c>
      <c r="N1675" s="159" t="s">
        <v>290</v>
      </c>
      <c r="P1675" s="18" t="s">
        <v>290</v>
      </c>
      <c r="Q1675" s="18" t="s">
        <v>290</v>
      </c>
      <c r="S1675" t="s">
        <v>290</v>
      </c>
      <c r="T1675" t="s">
        <v>290</v>
      </c>
      <c r="V1675" t="s">
        <v>290</v>
      </c>
      <c r="X1675" s="158" t="s">
        <v>1652</v>
      </c>
      <c r="Y1675" s="11">
        <v>48.000000000000007</v>
      </c>
      <c r="Z1675">
        <v>60</v>
      </c>
      <c r="AA1675" t="s">
        <v>303</v>
      </c>
      <c r="AB1675" s="21" t="s">
        <v>290</v>
      </c>
      <c r="AC1675" s="11">
        <v>48.000000000000007</v>
      </c>
      <c r="AD1675" s="13">
        <v>47.000000000000007</v>
      </c>
      <c r="AE1675" s="11">
        <v>0.5</v>
      </c>
      <c r="AF1675" t="s">
        <v>290</v>
      </c>
      <c r="AG1675">
        <v>60</v>
      </c>
      <c r="AH1675" s="21" t="s">
        <v>290</v>
      </c>
      <c r="AI1675" s="1" t="s">
        <v>303</v>
      </c>
      <c r="AJ1675" t="s">
        <v>290</v>
      </c>
      <c r="AK1675" s="159" t="s">
        <v>290</v>
      </c>
    </row>
    <row r="1676" spans="1:89" x14ac:dyDescent="0.35">
      <c r="A1676" s="158" t="s">
        <v>6870</v>
      </c>
      <c r="B1676" s="11">
        <v>48</v>
      </c>
      <c r="C1676" t="s">
        <v>6422</v>
      </c>
      <c r="D1676" t="s">
        <v>303</v>
      </c>
      <c r="E1676" s="21" t="s">
        <v>290</v>
      </c>
      <c r="F1676" s="11">
        <v>48</v>
      </c>
      <c r="G1676" s="13">
        <v>47.25</v>
      </c>
      <c r="H1676" s="11">
        <v>0.375</v>
      </c>
      <c r="I1676" t="s">
        <v>6422</v>
      </c>
      <c r="J1676">
        <v>1</v>
      </c>
      <c r="K1676" s="21" t="s">
        <v>290</v>
      </c>
      <c r="L1676" s="1" t="s">
        <v>303</v>
      </c>
      <c r="M1676" t="s">
        <v>290</v>
      </c>
      <c r="N1676" s="159" t="s">
        <v>290</v>
      </c>
      <c r="P1676" s="18" t="s">
        <v>290</v>
      </c>
      <c r="Q1676" s="18" t="s">
        <v>290</v>
      </c>
      <c r="S1676" t="s">
        <v>290</v>
      </c>
      <c r="T1676" t="s">
        <v>290</v>
      </c>
      <c r="V1676" t="s">
        <v>290</v>
      </c>
      <c r="X1676" s="158" t="s">
        <v>6870</v>
      </c>
      <c r="Y1676" s="11">
        <v>48</v>
      </c>
      <c r="Z1676" t="s">
        <v>6422</v>
      </c>
      <c r="AA1676" t="s">
        <v>303</v>
      </c>
      <c r="AB1676" s="21" t="s">
        <v>290</v>
      </c>
      <c r="AC1676" s="11">
        <v>48</v>
      </c>
      <c r="AD1676" s="13">
        <v>47.25</v>
      </c>
      <c r="AE1676" s="11">
        <v>0.375</v>
      </c>
      <c r="AF1676" t="s">
        <v>6422</v>
      </c>
      <c r="AG1676">
        <v>1</v>
      </c>
      <c r="AH1676" s="21" t="s">
        <v>290</v>
      </c>
      <c r="AI1676" s="1" t="s">
        <v>303</v>
      </c>
      <c r="AJ1676" t="s">
        <v>290</v>
      </c>
      <c r="AK1676" s="159" t="s">
        <v>290</v>
      </c>
    </row>
    <row r="1677" spans="1:89" x14ac:dyDescent="0.35">
      <c r="A1677" s="160" t="s">
        <v>1653</v>
      </c>
      <c r="B1677" s="2">
        <v>48.000000000000007</v>
      </c>
      <c r="C1677" s="2" t="s">
        <v>272</v>
      </c>
      <c r="D1677" s="4" t="s">
        <v>303</v>
      </c>
      <c r="E1677" s="22" t="s">
        <v>290</v>
      </c>
      <c r="F1677" s="2">
        <v>48.000000000000007</v>
      </c>
      <c r="G1677" s="5">
        <v>47.000000000000007</v>
      </c>
      <c r="H1677" s="2">
        <v>0.5</v>
      </c>
      <c r="I1677" s="4" t="s">
        <v>272</v>
      </c>
      <c r="J1677" s="2">
        <v>2</v>
      </c>
      <c r="K1677" s="22" t="s">
        <v>290</v>
      </c>
      <c r="L1677" s="4" t="s">
        <v>303</v>
      </c>
      <c r="M1677" s="4" t="s">
        <v>290</v>
      </c>
      <c r="N1677" s="161" t="s">
        <v>290</v>
      </c>
      <c r="P1677" s="18" t="s">
        <v>290</v>
      </c>
      <c r="Q1677" s="18" t="s">
        <v>290</v>
      </c>
      <c r="S1677" t="s">
        <v>290</v>
      </c>
      <c r="T1677" t="s">
        <v>290</v>
      </c>
      <c r="V1677" t="s">
        <v>290</v>
      </c>
      <c r="X1677" s="160" t="s">
        <v>1653</v>
      </c>
      <c r="Y1677" s="2">
        <v>48.000000000000007</v>
      </c>
      <c r="Z1677" s="2" t="s">
        <v>272</v>
      </c>
      <c r="AA1677" s="4" t="s">
        <v>303</v>
      </c>
      <c r="AB1677" s="22" t="s">
        <v>290</v>
      </c>
      <c r="AC1677" s="2">
        <v>48.000000000000007</v>
      </c>
      <c r="AD1677" s="5">
        <v>47.000000000000007</v>
      </c>
      <c r="AE1677" s="2">
        <v>0.5</v>
      </c>
      <c r="AF1677" s="4" t="s">
        <v>272</v>
      </c>
      <c r="AG1677" s="2">
        <v>2</v>
      </c>
      <c r="AH1677" s="22" t="s">
        <v>290</v>
      </c>
      <c r="AI1677" s="6" t="s">
        <v>303</v>
      </c>
      <c r="AJ1677" s="4" t="s">
        <v>290</v>
      </c>
      <c r="AK1677" s="161" t="s">
        <v>290</v>
      </c>
    </row>
    <row r="1678" spans="1:89" x14ac:dyDescent="0.35">
      <c r="A1678" s="153" t="s">
        <v>304</v>
      </c>
      <c r="B1678" s="9">
        <v>0.125</v>
      </c>
      <c r="C1678" s="9">
        <v>5</v>
      </c>
      <c r="D1678" s="7" t="s">
        <v>304</v>
      </c>
      <c r="E1678" s="166" t="s">
        <v>290</v>
      </c>
      <c r="F1678" s="9">
        <v>0.40500000000000003</v>
      </c>
      <c r="G1678" s="9">
        <v>0.33500000000000002</v>
      </c>
      <c r="H1678" s="9">
        <v>3.5000000000000003E-2</v>
      </c>
      <c r="I1678" s="9" t="s">
        <v>290</v>
      </c>
      <c r="J1678" s="9">
        <v>5</v>
      </c>
      <c r="K1678" s="166" t="s">
        <v>290</v>
      </c>
      <c r="L1678" s="154" t="s">
        <v>290</v>
      </c>
      <c r="M1678" s="10" t="s">
        <v>290</v>
      </c>
      <c r="N1678" s="155" t="s">
        <v>290</v>
      </c>
      <c r="P1678" s="18" t="s">
        <v>290</v>
      </c>
      <c r="Q1678" s="18" t="s">
        <v>290</v>
      </c>
      <c r="S1678" t="s">
        <v>290</v>
      </c>
      <c r="T1678" t="s">
        <v>290</v>
      </c>
      <c r="V1678" t="s">
        <v>290</v>
      </c>
      <c r="X1678" s="153" t="s">
        <v>304</v>
      </c>
      <c r="Y1678" s="9">
        <v>0.125</v>
      </c>
      <c r="Z1678" s="9">
        <v>5</v>
      </c>
      <c r="AA1678" s="7" t="s">
        <v>304</v>
      </c>
      <c r="AB1678" s="166" t="s">
        <v>290</v>
      </c>
      <c r="AC1678" s="9">
        <v>0.40500000000000003</v>
      </c>
      <c r="AD1678" s="9">
        <v>0.33500000000000002</v>
      </c>
      <c r="AE1678" s="9">
        <v>3.5000000000000003E-2</v>
      </c>
      <c r="AF1678" s="9" t="s">
        <v>290</v>
      </c>
      <c r="AG1678" s="9">
        <v>5</v>
      </c>
      <c r="AH1678" s="166" t="s">
        <v>290</v>
      </c>
      <c r="AI1678" s="154" t="s">
        <v>290</v>
      </c>
      <c r="AJ1678" s="10" t="s">
        <v>290</v>
      </c>
      <c r="AK1678" s="155" t="s">
        <v>290</v>
      </c>
    </row>
    <row r="1679" spans="1:89" x14ac:dyDescent="0.35">
      <c r="A1679" s="156" t="s">
        <v>1654</v>
      </c>
      <c r="B1679" s="11">
        <v>0.125</v>
      </c>
      <c r="C1679" s="11">
        <v>5</v>
      </c>
      <c r="D1679" t="s">
        <v>304</v>
      </c>
      <c r="E1679" s="21" t="s">
        <v>290</v>
      </c>
      <c r="F1679" s="11">
        <v>0.40500000000000003</v>
      </c>
      <c r="G1679" s="12">
        <v>0.33500000000000002</v>
      </c>
      <c r="H1679" s="11">
        <v>3.5000000000000003E-2</v>
      </c>
      <c r="I1679" s="11" t="s">
        <v>290</v>
      </c>
      <c r="J1679" s="11">
        <v>5</v>
      </c>
      <c r="K1679" s="21" t="s">
        <v>290</v>
      </c>
      <c r="L1679" s="11" t="s">
        <v>304</v>
      </c>
      <c r="M1679" s="11" t="s">
        <v>290</v>
      </c>
      <c r="N1679" s="157" t="s">
        <v>290</v>
      </c>
      <c r="P1679"/>
      <c r="Q1679"/>
      <c r="R1679"/>
      <c r="X1679" s="158" t="s">
        <v>1654</v>
      </c>
      <c r="Y1679" s="11">
        <v>0.125</v>
      </c>
      <c r="Z1679" s="11">
        <v>5</v>
      </c>
      <c r="AA1679" t="s">
        <v>304</v>
      </c>
      <c r="AB1679" s="21" t="s">
        <v>290</v>
      </c>
      <c r="AC1679" s="11">
        <v>0.40500000000000003</v>
      </c>
      <c r="AD1679" s="12">
        <v>0.33500000000000002</v>
      </c>
      <c r="AE1679" s="11">
        <v>3.5000000000000003E-2</v>
      </c>
      <c r="AF1679" s="11" t="s">
        <v>290</v>
      </c>
      <c r="AG1679" s="11">
        <v>5</v>
      </c>
      <c r="AH1679" s="21" t="s">
        <v>290</v>
      </c>
      <c r="AI1679" s="11" t="s">
        <v>304</v>
      </c>
      <c r="AJ1679" s="11" t="s">
        <v>290</v>
      </c>
      <c r="AK1679" s="157" t="s">
        <v>290</v>
      </c>
    </row>
    <row r="1680" spans="1:89" x14ac:dyDescent="0.35">
      <c r="A1680" s="156" t="s">
        <v>1655</v>
      </c>
      <c r="B1680">
        <v>0.125</v>
      </c>
      <c r="C1680">
        <v>10</v>
      </c>
      <c r="D1680" t="s">
        <v>304</v>
      </c>
      <c r="E1680" s="21" t="s">
        <v>290</v>
      </c>
      <c r="F1680">
        <v>0.40500000000000003</v>
      </c>
      <c r="G1680" s="12">
        <v>0.30700000000000005</v>
      </c>
      <c r="H1680">
        <v>4.9000000000000002E-2</v>
      </c>
      <c r="I1680" t="s">
        <v>290</v>
      </c>
      <c r="J1680">
        <v>10</v>
      </c>
      <c r="K1680" s="21" t="s">
        <v>290</v>
      </c>
      <c r="L1680" s="11" t="s">
        <v>304</v>
      </c>
      <c r="M1680" s="11" t="s">
        <v>290</v>
      </c>
      <c r="N1680" s="157" t="s">
        <v>290</v>
      </c>
      <c r="P1680"/>
      <c r="Q1680"/>
      <c r="R1680"/>
      <c r="X1680" s="158" t="s">
        <v>1655</v>
      </c>
      <c r="Y1680">
        <v>0.125</v>
      </c>
      <c r="Z1680">
        <v>10</v>
      </c>
      <c r="AA1680" t="s">
        <v>304</v>
      </c>
      <c r="AB1680" s="21" t="s">
        <v>290</v>
      </c>
      <c r="AC1680">
        <v>0.40500000000000003</v>
      </c>
      <c r="AD1680" s="12">
        <v>0.30700000000000005</v>
      </c>
      <c r="AE1680">
        <v>4.9000000000000002E-2</v>
      </c>
      <c r="AF1680" t="s">
        <v>290</v>
      </c>
      <c r="AG1680">
        <v>10</v>
      </c>
      <c r="AH1680" s="21" t="s">
        <v>290</v>
      </c>
      <c r="AI1680" s="11" t="s">
        <v>304</v>
      </c>
      <c r="AJ1680" s="11" t="s">
        <v>290</v>
      </c>
      <c r="AK1680" s="157" t="s">
        <v>290</v>
      </c>
    </row>
    <row r="1681" spans="1:89" x14ac:dyDescent="0.35">
      <c r="A1681" s="158" t="s">
        <v>1656</v>
      </c>
      <c r="B1681">
        <v>0.125</v>
      </c>
      <c r="C1681">
        <v>40</v>
      </c>
      <c r="D1681" t="s">
        <v>304</v>
      </c>
      <c r="E1681" s="21" t="s">
        <v>290</v>
      </c>
      <c r="F1681">
        <v>0.40500000000000003</v>
      </c>
      <c r="G1681" s="12">
        <v>0.26900000000000002</v>
      </c>
      <c r="H1681">
        <v>6.8000000000000005E-2</v>
      </c>
      <c r="I1681" t="s">
        <v>290</v>
      </c>
      <c r="J1681">
        <v>40</v>
      </c>
      <c r="K1681" s="21" t="s">
        <v>290</v>
      </c>
      <c r="L1681" s="1" t="s">
        <v>304</v>
      </c>
      <c r="M1681" s="11" t="s">
        <v>290</v>
      </c>
      <c r="N1681" s="157" t="s">
        <v>290</v>
      </c>
      <c r="P1681"/>
      <c r="Q1681"/>
      <c r="R1681"/>
      <c r="X1681" s="158" t="s">
        <v>1656</v>
      </c>
      <c r="Y1681">
        <v>0.125</v>
      </c>
      <c r="Z1681">
        <v>40</v>
      </c>
      <c r="AA1681" t="s">
        <v>304</v>
      </c>
      <c r="AB1681" s="21" t="s">
        <v>290</v>
      </c>
      <c r="AC1681">
        <v>0.40500000000000003</v>
      </c>
      <c r="AD1681" s="12">
        <v>0.26900000000000002</v>
      </c>
      <c r="AE1681">
        <v>6.8000000000000005E-2</v>
      </c>
      <c r="AF1681" t="s">
        <v>290</v>
      </c>
      <c r="AG1681">
        <v>40</v>
      </c>
      <c r="AH1681" s="21" t="s">
        <v>290</v>
      </c>
      <c r="AI1681" s="1" t="s">
        <v>304</v>
      </c>
      <c r="AJ1681" s="11" t="s">
        <v>290</v>
      </c>
      <c r="AK1681" s="157" t="s">
        <v>290</v>
      </c>
    </row>
    <row r="1682" spans="1:89" x14ac:dyDescent="0.35">
      <c r="A1682" s="158" t="s">
        <v>6871</v>
      </c>
      <c r="B1682">
        <v>0.125</v>
      </c>
      <c r="C1682" t="s">
        <v>6422</v>
      </c>
      <c r="D1682" t="s">
        <v>304</v>
      </c>
      <c r="E1682" s="21" t="s">
        <v>290</v>
      </c>
      <c r="F1682">
        <v>0.40500000000000003</v>
      </c>
      <c r="G1682" s="12">
        <v>0.26900000000000002</v>
      </c>
      <c r="H1682">
        <v>6.8000000000000005E-2</v>
      </c>
      <c r="I1682" t="s">
        <v>6422</v>
      </c>
      <c r="J1682">
        <v>1</v>
      </c>
      <c r="K1682" s="21" t="s">
        <v>290</v>
      </c>
      <c r="L1682" s="1" t="s">
        <v>304</v>
      </c>
      <c r="M1682" s="11" t="s">
        <v>290</v>
      </c>
      <c r="N1682" s="157" t="s">
        <v>290</v>
      </c>
      <c r="P1682"/>
      <c r="Q1682"/>
      <c r="R1682"/>
      <c r="X1682" s="158" t="s">
        <v>6871</v>
      </c>
      <c r="Y1682">
        <v>0.125</v>
      </c>
      <c r="Z1682" t="s">
        <v>6422</v>
      </c>
      <c r="AA1682" t="s">
        <v>304</v>
      </c>
      <c r="AB1682" s="21" t="s">
        <v>290</v>
      </c>
      <c r="AC1682">
        <v>0.40500000000000003</v>
      </c>
      <c r="AD1682" s="12">
        <v>0.26900000000000002</v>
      </c>
      <c r="AE1682">
        <v>6.8000000000000005E-2</v>
      </c>
      <c r="AF1682" t="s">
        <v>6422</v>
      </c>
      <c r="AG1682">
        <v>1</v>
      </c>
      <c r="AH1682" s="21" t="s">
        <v>290</v>
      </c>
      <c r="AI1682" s="1" t="s">
        <v>304</v>
      </c>
      <c r="AJ1682" s="11" t="s">
        <v>290</v>
      </c>
      <c r="AK1682" s="157" t="s">
        <v>290</v>
      </c>
    </row>
    <row r="1683" spans="1:89" x14ac:dyDescent="0.35">
      <c r="A1683" s="158" t="s">
        <v>1657</v>
      </c>
      <c r="B1683">
        <v>0.125</v>
      </c>
      <c r="C1683">
        <v>80</v>
      </c>
      <c r="D1683" t="s">
        <v>304</v>
      </c>
      <c r="E1683" s="21" t="s">
        <v>290</v>
      </c>
      <c r="F1683">
        <v>0.40500000000000003</v>
      </c>
      <c r="G1683" s="12">
        <v>0.21500000000000002</v>
      </c>
      <c r="H1683">
        <v>9.5000000000000001E-2</v>
      </c>
      <c r="I1683" t="s">
        <v>290</v>
      </c>
      <c r="J1683">
        <v>80</v>
      </c>
      <c r="K1683" s="21" t="s">
        <v>290</v>
      </c>
      <c r="L1683" s="1" t="s">
        <v>304</v>
      </c>
      <c r="M1683" t="s">
        <v>290</v>
      </c>
      <c r="N1683" s="159" t="s">
        <v>290</v>
      </c>
      <c r="P1683"/>
      <c r="Q1683"/>
      <c r="R1683"/>
      <c r="X1683" s="158" t="s">
        <v>1657</v>
      </c>
      <c r="Y1683">
        <v>0.125</v>
      </c>
      <c r="Z1683">
        <v>80</v>
      </c>
      <c r="AA1683" t="s">
        <v>304</v>
      </c>
      <c r="AB1683" s="21" t="s">
        <v>290</v>
      </c>
      <c r="AC1683">
        <v>0.40500000000000003</v>
      </c>
      <c r="AD1683" s="12">
        <v>0.21500000000000002</v>
      </c>
      <c r="AE1683">
        <v>9.5000000000000001E-2</v>
      </c>
      <c r="AF1683" t="s">
        <v>290</v>
      </c>
      <c r="AG1683">
        <v>80</v>
      </c>
      <c r="AH1683" s="21" t="s">
        <v>290</v>
      </c>
      <c r="AI1683" s="1" t="s">
        <v>304</v>
      </c>
      <c r="AJ1683" t="s">
        <v>290</v>
      </c>
      <c r="AK1683" s="159" t="s">
        <v>290</v>
      </c>
      <c r="BJ1683" s="4"/>
      <c r="BK1683" s="4"/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51"/>
    </row>
    <row r="1684" spans="1:89" x14ac:dyDescent="0.35">
      <c r="A1684" s="160" t="s">
        <v>1658</v>
      </c>
      <c r="B1684" s="4">
        <v>0.125</v>
      </c>
      <c r="C1684" s="4" t="s">
        <v>272</v>
      </c>
      <c r="D1684" s="4" t="s">
        <v>304</v>
      </c>
      <c r="E1684" s="22" t="s">
        <v>290</v>
      </c>
      <c r="F1684" s="4">
        <v>0.40500000000000003</v>
      </c>
      <c r="G1684" s="3">
        <v>0.21500000000000002</v>
      </c>
      <c r="H1684" s="4">
        <v>9.5000000000000001E-2</v>
      </c>
      <c r="I1684" s="4" t="s">
        <v>272</v>
      </c>
      <c r="J1684" s="4">
        <v>2</v>
      </c>
      <c r="K1684" s="22" t="s">
        <v>290</v>
      </c>
      <c r="L1684" s="6" t="s">
        <v>304</v>
      </c>
      <c r="M1684" s="4" t="s">
        <v>290</v>
      </c>
      <c r="N1684" s="161" t="s">
        <v>290</v>
      </c>
      <c r="P1684"/>
      <c r="Q1684"/>
      <c r="R1684"/>
      <c r="X1684" s="160" t="s">
        <v>1658</v>
      </c>
      <c r="Y1684" s="4">
        <v>0.125</v>
      </c>
      <c r="Z1684" s="4" t="s">
        <v>272</v>
      </c>
      <c r="AA1684" s="4" t="s">
        <v>304</v>
      </c>
      <c r="AB1684" s="22" t="s">
        <v>290</v>
      </c>
      <c r="AC1684" s="4">
        <v>0.40500000000000003</v>
      </c>
      <c r="AD1684" s="3">
        <v>0.21500000000000002</v>
      </c>
      <c r="AE1684" s="4">
        <v>9.5000000000000001E-2</v>
      </c>
      <c r="AF1684" s="4" t="s">
        <v>272</v>
      </c>
      <c r="AG1684" s="4">
        <v>2</v>
      </c>
      <c r="AH1684" s="22" t="s">
        <v>290</v>
      </c>
      <c r="AI1684" s="6" t="s">
        <v>304</v>
      </c>
      <c r="AJ1684" s="4" t="s">
        <v>290</v>
      </c>
      <c r="AK1684" s="161" t="s">
        <v>290</v>
      </c>
      <c r="CC1684" s="4"/>
      <c r="CD1684" s="51"/>
      <c r="CE1684" s="51"/>
      <c r="CF1684" s="51"/>
      <c r="CG1684" s="51"/>
      <c r="CH1684" s="51"/>
      <c r="CI1684" s="51"/>
      <c r="CJ1684" s="51"/>
      <c r="CK1684" s="51"/>
    </row>
    <row r="1685" spans="1:89" x14ac:dyDescent="0.35">
      <c r="A1685" s="156" t="s">
        <v>1659</v>
      </c>
      <c r="B1685" s="11">
        <v>0.25</v>
      </c>
      <c r="C1685" s="11">
        <v>5</v>
      </c>
      <c r="D1685" t="s">
        <v>304</v>
      </c>
      <c r="E1685" s="21" t="s">
        <v>290</v>
      </c>
      <c r="F1685" s="11">
        <v>0.54</v>
      </c>
      <c r="G1685" s="12">
        <v>0.44200000000000006</v>
      </c>
      <c r="H1685" s="11">
        <v>4.9000000000000002E-2</v>
      </c>
      <c r="I1685" s="11" t="s">
        <v>290</v>
      </c>
      <c r="J1685" s="11">
        <v>5</v>
      </c>
      <c r="K1685" s="21" t="s">
        <v>290</v>
      </c>
      <c r="L1685" s="11" t="s">
        <v>304</v>
      </c>
      <c r="M1685" t="s">
        <v>290</v>
      </c>
      <c r="N1685" s="159" t="s">
        <v>290</v>
      </c>
      <c r="P1685"/>
      <c r="Q1685"/>
      <c r="R1685"/>
      <c r="X1685" s="156" t="s">
        <v>1659</v>
      </c>
      <c r="Y1685" s="11">
        <v>0.25</v>
      </c>
      <c r="Z1685" s="11">
        <v>5</v>
      </c>
      <c r="AA1685" t="s">
        <v>304</v>
      </c>
      <c r="AB1685" s="21" t="s">
        <v>290</v>
      </c>
      <c r="AC1685" s="11">
        <v>0.54</v>
      </c>
      <c r="AD1685" s="12">
        <v>0.44200000000000006</v>
      </c>
      <c r="AE1685" s="11">
        <v>4.9000000000000002E-2</v>
      </c>
      <c r="AF1685" s="11" t="s">
        <v>290</v>
      </c>
      <c r="AG1685" s="11">
        <v>5</v>
      </c>
      <c r="AH1685" s="21" t="s">
        <v>290</v>
      </c>
      <c r="AI1685" s="11" t="s">
        <v>304</v>
      </c>
      <c r="AJ1685" t="s">
        <v>290</v>
      </c>
      <c r="AK1685" s="159" t="s">
        <v>290</v>
      </c>
    </row>
    <row r="1686" spans="1:89" x14ac:dyDescent="0.35">
      <c r="A1686" s="156" t="s">
        <v>1660</v>
      </c>
      <c r="B1686">
        <v>0.25</v>
      </c>
      <c r="C1686">
        <v>10</v>
      </c>
      <c r="D1686" t="s">
        <v>304</v>
      </c>
      <c r="E1686" s="21" t="s">
        <v>290</v>
      </c>
      <c r="F1686">
        <v>0.54</v>
      </c>
      <c r="G1686" s="12">
        <v>0.41000000000000003</v>
      </c>
      <c r="H1686">
        <v>6.5000000000000002E-2</v>
      </c>
      <c r="I1686" t="s">
        <v>290</v>
      </c>
      <c r="J1686">
        <v>10</v>
      </c>
      <c r="K1686" s="21" t="s">
        <v>290</v>
      </c>
      <c r="L1686" s="11" t="s">
        <v>304</v>
      </c>
      <c r="M1686" t="s">
        <v>290</v>
      </c>
      <c r="N1686" s="159" t="s">
        <v>290</v>
      </c>
      <c r="P1686"/>
      <c r="Q1686"/>
      <c r="R1686"/>
      <c r="X1686" s="156" t="s">
        <v>1660</v>
      </c>
      <c r="Y1686">
        <v>0.25</v>
      </c>
      <c r="Z1686">
        <v>10</v>
      </c>
      <c r="AA1686" t="s">
        <v>304</v>
      </c>
      <c r="AB1686" s="21" t="s">
        <v>290</v>
      </c>
      <c r="AC1686">
        <v>0.54</v>
      </c>
      <c r="AD1686" s="12">
        <v>0.41000000000000003</v>
      </c>
      <c r="AE1686">
        <v>6.5000000000000002E-2</v>
      </c>
      <c r="AF1686" t="s">
        <v>290</v>
      </c>
      <c r="AG1686">
        <v>10</v>
      </c>
      <c r="AH1686" s="21" t="s">
        <v>290</v>
      </c>
      <c r="AI1686" s="11" t="s">
        <v>304</v>
      </c>
      <c r="AJ1686" t="s">
        <v>290</v>
      </c>
      <c r="AK1686" s="159" t="s">
        <v>290</v>
      </c>
      <c r="BJ1686" s="4"/>
      <c r="BK1686" s="4"/>
      <c r="BL1686" s="4"/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  <c r="BX1686" s="4"/>
      <c r="BY1686" s="4"/>
      <c r="BZ1686" s="4"/>
      <c r="CA1686" s="51"/>
    </row>
    <row r="1687" spans="1:89" x14ac:dyDescent="0.35">
      <c r="A1687" s="158" t="s">
        <v>1661</v>
      </c>
      <c r="B1687">
        <v>0.25</v>
      </c>
      <c r="C1687">
        <v>40</v>
      </c>
      <c r="D1687" t="s">
        <v>304</v>
      </c>
      <c r="E1687" s="21" t="s">
        <v>290</v>
      </c>
      <c r="F1687">
        <v>0.54</v>
      </c>
      <c r="G1687" s="12">
        <v>0.36400000000000005</v>
      </c>
      <c r="H1687">
        <v>8.7999999999999995E-2</v>
      </c>
      <c r="I1687" t="s">
        <v>290</v>
      </c>
      <c r="J1687">
        <v>40</v>
      </c>
      <c r="K1687" s="21" t="s">
        <v>290</v>
      </c>
      <c r="L1687" s="1" t="s">
        <v>304</v>
      </c>
      <c r="M1687" t="s">
        <v>290</v>
      </c>
      <c r="N1687" s="159" t="s">
        <v>290</v>
      </c>
      <c r="P1687"/>
      <c r="Q1687"/>
      <c r="R1687"/>
      <c r="X1687" s="158" t="s">
        <v>1661</v>
      </c>
      <c r="Y1687">
        <v>0.25</v>
      </c>
      <c r="Z1687">
        <v>40</v>
      </c>
      <c r="AA1687" t="s">
        <v>304</v>
      </c>
      <c r="AB1687" s="21" t="s">
        <v>290</v>
      </c>
      <c r="AC1687">
        <v>0.54</v>
      </c>
      <c r="AD1687" s="12">
        <v>0.36400000000000005</v>
      </c>
      <c r="AE1687">
        <v>8.7999999999999995E-2</v>
      </c>
      <c r="AF1687" t="s">
        <v>290</v>
      </c>
      <c r="AG1687">
        <v>40</v>
      </c>
      <c r="AH1687" s="21" t="s">
        <v>290</v>
      </c>
      <c r="AI1687" s="1" t="s">
        <v>304</v>
      </c>
      <c r="AJ1687" t="s">
        <v>290</v>
      </c>
      <c r="AK1687" s="159" t="s">
        <v>290</v>
      </c>
      <c r="CC1687" s="4"/>
      <c r="CD1687" s="51"/>
      <c r="CE1687" s="51"/>
      <c r="CF1687" s="51"/>
      <c r="CG1687" s="51"/>
      <c r="CH1687" s="51"/>
      <c r="CI1687" s="51"/>
      <c r="CJ1687" s="51"/>
      <c r="CK1687" s="51"/>
    </row>
    <row r="1688" spans="1:89" x14ac:dyDescent="0.35">
      <c r="A1688" s="158" t="s">
        <v>6872</v>
      </c>
      <c r="B1688">
        <v>0.25</v>
      </c>
      <c r="C1688" t="s">
        <v>6422</v>
      </c>
      <c r="D1688" t="s">
        <v>304</v>
      </c>
      <c r="E1688" s="21" t="s">
        <v>290</v>
      </c>
      <c r="F1688">
        <v>0.54</v>
      </c>
      <c r="G1688" s="12">
        <v>0.36400000000000005</v>
      </c>
      <c r="H1688">
        <v>8.7999999999999995E-2</v>
      </c>
      <c r="I1688" t="s">
        <v>6422</v>
      </c>
      <c r="J1688">
        <v>1</v>
      </c>
      <c r="K1688" s="21" t="s">
        <v>290</v>
      </c>
      <c r="L1688" s="1" t="s">
        <v>304</v>
      </c>
      <c r="M1688" t="s">
        <v>290</v>
      </c>
      <c r="N1688" s="159" t="s">
        <v>290</v>
      </c>
      <c r="P1688"/>
      <c r="Q1688"/>
      <c r="R1688"/>
      <c r="X1688" s="158" t="s">
        <v>6872</v>
      </c>
      <c r="Y1688">
        <v>0.25</v>
      </c>
      <c r="Z1688" t="s">
        <v>6422</v>
      </c>
      <c r="AA1688" t="s">
        <v>304</v>
      </c>
      <c r="AB1688" s="21" t="s">
        <v>290</v>
      </c>
      <c r="AC1688">
        <v>0.54</v>
      </c>
      <c r="AD1688" s="12">
        <v>0.36400000000000005</v>
      </c>
      <c r="AE1688">
        <v>8.7999999999999995E-2</v>
      </c>
      <c r="AF1688" t="s">
        <v>6422</v>
      </c>
      <c r="AG1688">
        <v>1</v>
      </c>
      <c r="AH1688" s="21" t="s">
        <v>290</v>
      </c>
      <c r="AI1688" s="1" t="s">
        <v>304</v>
      </c>
      <c r="AJ1688" t="s">
        <v>290</v>
      </c>
      <c r="AK1688" s="159" t="s">
        <v>290</v>
      </c>
    </row>
    <row r="1689" spans="1:89" x14ac:dyDescent="0.35">
      <c r="A1689" s="158" t="s">
        <v>1662</v>
      </c>
      <c r="B1689">
        <v>0.25</v>
      </c>
      <c r="C1689">
        <v>80</v>
      </c>
      <c r="D1689" t="s">
        <v>304</v>
      </c>
      <c r="E1689" s="21" t="s">
        <v>290</v>
      </c>
      <c r="F1689">
        <v>0.54</v>
      </c>
      <c r="G1689" s="12">
        <v>0.30200000000000005</v>
      </c>
      <c r="H1689">
        <v>0.11899999999999999</v>
      </c>
      <c r="I1689" t="s">
        <v>290</v>
      </c>
      <c r="J1689">
        <v>80</v>
      </c>
      <c r="K1689" s="21" t="s">
        <v>290</v>
      </c>
      <c r="L1689" s="1" t="s">
        <v>304</v>
      </c>
      <c r="M1689" t="s">
        <v>290</v>
      </c>
      <c r="N1689" s="159" t="s">
        <v>290</v>
      </c>
      <c r="P1689"/>
      <c r="Q1689"/>
      <c r="R1689"/>
      <c r="X1689" s="158" t="s">
        <v>1662</v>
      </c>
      <c r="Y1689">
        <v>0.25</v>
      </c>
      <c r="Z1689">
        <v>80</v>
      </c>
      <c r="AA1689" t="s">
        <v>304</v>
      </c>
      <c r="AB1689" s="21" t="s">
        <v>290</v>
      </c>
      <c r="AC1689">
        <v>0.54</v>
      </c>
      <c r="AD1689" s="12">
        <v>0.30200000000000005</v>
      </c>
      <c r="AE1689">
        <v>0.11899999999999999</v>
      </c>
      <c r="AF1689" t="s">
        <v>290</v>
      </c>
      <c r="AG1689">
        <v>80</v>
      </c>
      <c r="AH1689" s="21" t="s">
        <v>290</v>
      </c>
      <c r="AI1689" s="1" t="s">
        <v>304</v>
      </c>
      <c r="AJ1689" t="s">
        <v>290</v>
      </c>
      <c r="AK1689" s="159" t="s">
        <v>290</v>
      </c>
    </row>
    <row r="1690" spans="1:89" x14ac:dyDescent="0.35">
      <c r="A1690" s="160" t="s">
        <v>1663</v>
      </c>
      <c r="B1690" s="4">
        <v>0.25</v>
      </c>
      <c r="C1690" s="4" t="s">
        <v>272</v>
      </c>
      <c r="D1690" s="4" t="s">
        <v>304</v>
      </c>
      <c r="E1690" s="22" t="s">
        <v>290</v>
      </c>
      <c r="F1690" s="4">
        <v>0.54</v>
      </c>
      <c r="G1690" s="3">
        <v>0.30200000000000005</v>
      </c>
      <c r="H1690" s="4">
        <v>0.11899999999999999</v>
      </c>
      <c r="I1690" s="4" t="s">
        <v>272</v>
      </c>
      <c r="J1690" s="4">
        <v>2</v>
      </c>
      <c r="K1690" s="22" t="s">
        <v>290</v>
      </c>
      <c r="L1690" s="6" t="s">
        <v>304</v>
      </c>
      <c r="M1690" s="4" t="s">
        <v>290</v>
      </c>
      <c r="N1690" s="161" t="s">
        <v>290</v>
      </c>
      <c r="P1690"/>
      <c r="Q1690"/>
      <c r="R1690"/>
      <c r="X1690" s="160" t="s">
        <v>1663</v>
      </c>
      <c r="Y1690" s="4">
        <v>0.25</v>
      </c>
      <c r="Z1690" s="4" t="s">
        <v>272</v>
      </c>
      <c r="AA1690" s="4" t="s">
        <v>304</v>
      </c>
      <c r="AB1690" s="22" t="s">
        <v>290</v>
      </c>
      <c r="AC1690" s="4">
        <v>0.54</v>
      </c>
      <c r="AD1690" s="3">
        <v>0.30200000000000005</v>
      </c>
      <c r="AE1690" s="4">
        <v>0.11899999999999999</v>
      </c>
      <c r="AF1690" s="4" t="s">
        <v>272</v>
      </c>
      <c r="AG1690" s="4">
        <v>2</v>
      </c>
      <c r="AH1690" s="22" t="s">
        <v>290</v>
      </c>
      <c r="AI1690" s="6" t="s">
        <v>304</v>
      </c>
      <c r="AJ1690" s="4" t="s">
        <v>290</v>
      </c>
      <c r="AK1690" s="161" t="s">
        <v>290</v>
      </c>
      <c r="BJ1690" s="4"/>
      <c r="BK1690" s="4"/>
      <c r="BL1690" s="4"/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  <c r="BX1690" s="4"/>
      <c r="BY1690" s="4"/>
      <c r="BZ1690" s="4"/>
      <c r="CA1690" s="51"/>
    </row>
    <row r="1691" spans="1:89" x14ac:dyDescent="0.35">
      <c r="A1691" s="156" t="s">
        <v>1664</v>
      </c>
      <c r="B1691" s="11">
        <v>0.37500000000000006</v>
      </c>
      <c r="C1691" s="11">
        <v>5</v>
      </c>
      <c r="D1691" t="s">
        <v>304</v>
      </c>
      <c r="E1691" s="21" t="s">
        <v>290</v>
      </c>
      <c r="F1691" s="11">
        <v>0.67500000000000004</v>
      </c>
      <c r="G1691" s="12">
        <v>0.57700000000000007</v>
      </c>
      <c r="H1691" s="11">
        <v>4.9000000000000002E-2</v>
      </c>
      <c r="I1691" s="11" t="s">
        <v>290</v>
      </c>
      <c r="J1691" s="11">
        <v>5</v>
      </c>
      <c r="K1691" s="21" t="s">
        <v>290</v>
      </c>
      <c r="L1691" s="11" t="s">
        <v>304</v>
      </c>
      <c r="M1691" t="s">
        <v>290</v>
      </c>
      <c r="N1691" s="159" t="s">
        <v>290</v>
      </c>
      <c r="P1691"/>
      <c r="Q1691"/>
      <c r="R1691"/>
      <c r="X1691" s="156" t="s">
        <v>1664</v>
      </c>
      <c r="Y1691" s="11">
        <v>0.37500000000000006</v>
      </c>
      <c r="Z1691" s="11">
        <v>5</v>
      </c>
      <c r="AA1691" t="s">
        <v>304</v>
      </c>
      <c r="AB1691" s="21" t="s">
        <v>290</v>
      </c>
      <c r="AC1691" s="11">
        <v>0.67500000000000004</v>
      </c>
      <c r="AD1691" s="12">
        <v>0.57700000000000007</v>
      </c>
      <c r="AE1691" s="11">
        <v>4.9000000000000002E-2</v>
      </c>
      <c r="AF1691" s="11" t="s">
        <v>290</v>
      </c>
      <c r="AG1691" s="11">
        <v>5</v>
      </c>
      <c r="AH1691" s="21" t="s">
        <v>290</v>
      </c>
      <c r="AI1691" s="11" t="s">
        <v>304</v>
      </c>
      <c r="AJ1691" t="s">
        <v>290</v>
      </c>
      <c r="AK1691" s="159" t="s">
        <v>290</v>
      </c>
      <c r="CC1691" s="4"/>
      <c r="CD1691" s="51"/>
      <c r="CE1691" s="51"/>
      <c r="CF1691" s="51"/>
      <c r="CG1691" s="51"/>
      <c r="CH1691" s="51"/>
      <c r="CI1691" s="51"/>
      <c r="CJ1691" s="51"/>
      <c r="CK1691" s="51"/>
    </row>
    <row r="1692" spans="1:89" x14ac:dyDescent="0.35">
      <c r="A1692" s="156" t="s">
        <v>1665</v>
      </c>
      <c r="B1692">
        <v>0.37500000000000006</v>
      </c>
      <c r="C1692">
        <v>10</v>
      </c>
      <c r="D1692" t="s">
        <v>304</v>
      </c>
      <c r="E1692" s="21" t="s">
        <v>290</v>
      </c>
      <c r="F1692">
        <v>0.67500000000000004</v>
      </c>
      <c r="G1692" s="12">
        <v>0.54500000000000004</v>
      </c>
      <c r="H1692">
        <v>6.5000000000000002E-2</v>
      </c>
      <c r="I1692" t="s">
        <v>290</v>
      </c>
      <c r="J1692">
        <v>10</v>
      </c>
      <c r="K1692" s="21" t="s">
        <v>290</v>
      </c>
      <c r="L1692" s="11" t="s">
        <v>304</v>
      </c>
      <c r="M1692" t="s">
        <v>290</v>
      </c>
      <c r="N1692" s="159" t="s">
        <v>290</v>
      </c>
      <c r="P1692"/>
      <c r="Q1692"/>
      <c r="R1692"/>
      <c r="X1692" s="156" t="s">
        <v>1665</v>
      </c>
      <c r="Y1692">
        <v>0.37500000000000006</v>
      </c>
      <c r="Z1692">
        <v>10</v>
      </c>
      <c r="AA1692" t="s">
        <v>304</v>
      </c>
      <c r="AB1692" s="21" t="s">
        <v>290</v>
      </c>
      <c r="AC1692">
        <v>0.67500000000000004</v>
      </c>
      <c r="AD1692" s="12">
        <v>0.54500000000000004</v>
      </c>
      <c r="AE1692">
        <v>6.5000000000000002E-2</v>
      </c>
      <c r="AF1692" t="s">
        <v>290</v>
      </c>
      <c r="AG1692">
        <v>10</v>
      </c>
      <c r="AH1692" s="21" t="s">
        <v>290</v>
      </c>
      <c r="AI1692" s="11" t="s">
        <v>304</v>
      </c>
      <c r="AJ1692" t="s">
        <v>290</v>
      </c>
      <c r="AK1692" s="159" t="s">
        <v>290</v>
      </c>
    </row>
    <row r="1693" spans="1:89" x14ac:dyDescent="0.35">
      <c r="A1693" s="158" t="s">
        <v>1666</v>
      </c>
      <c r="B1693">
        <v>0.37500000000000006</v>
      </c>
      <c r="C1693">
        <v>40</v>
      </c>
      <c r="D1693" t="s">
        <v>304</v>
      </c>
      <c r="E1693" s="21" t="s">
        <v>290</v>
      </c>
      <c r="F1693">
        <v>0.67500000000000004</v>
      </c>
      <c r="G1693" s="12">
        <v>0.49300000000000005</v>
      </c>
      <c r="H1693">
        <v>9.0999999999999998E-2</v>
      </c>
      <c r="I1693" t="s">
        <v>290</v>
      </c>
      <c r="J1693">
        <v>40</v>
      </c>
      <c r="K1693" s="21" t="s">
        <v>290</v>
      </c>
      <c r="L1693" s="1" t="s">
        <v>304</v>
      </c>
      <c r="M1693" t="s">
        <v>290</v>
      </c>
      <c r="N1693" s="159" t="s">
        <v>290</v>
      </c>
      <c r="P1693"/>
      <c r="Q1693"/>
      <c r="R1693"/>
      <c r="X1693" s="158" t="s">
        <v>1666</v>
      </c>
      <c r="Y1693">
        <v>0.37500000000000006</v>
      </c>
      <c r="Z1693">
        <v>40</v>
      </c>
      <c r="AA1693" t="s">
        <v>304</v>
      </c>
      <c r="AB1693" s="21" t="s">
        <v>290</v>
      </c>
      <c r="AC1693">
        <v>0.67500000000000004</v>
      </c>
      <c r="AD1693" s="12">
        <v>0.49300000000000005</v>
      </c>
      <c r="AE1693">
        <v>9.0999999999999998E-2</v>
      </c>
      <c r="AF1693" t="s">
        <v>290</v>
      </c>
      <c r="AG1693">
        <v>40</v>
      </c>
      <c r="AH1693" s="21" t="s">
        <v>290</v>
      </c>
      <c r="AI1693" s="1" t="s">
        <v>304</v>
      </c>
      <c r="AJ1693" t="s">
        <v>290</v>
      </c>
      <c r="AK1693" s="159" t="s">
        <v>290</v>
      </c>
    </row>
    <row r="1694" spans="1:89" x14ac:dyDescent="0.35">
      <c r="A1694" s="158" t="s">
        <v>6873</v>
      </c>
      <c r="B1694">
        <v>0.37500000000000006</v>
      </c>
      <c r="C1694" t="s">
        <v>6422</v>
      </c>
      <c r="D1694" t="s">
        <v>304</v>
      </c>
      <c r="E1694" s="21" t="s">
        <v>290</v>
      </c>
      <c r="F1694">
        <v>0.67500000000000004</v>
      </c>
      <c r="G1694" s="12">
        <v>0.49300000000000005</v>
      </c>
      <c r="H1694">
        <v>9.0999999999999998E-2</v>
      </c>
      <c r="I1694" t="s">
        <v>6422</v>
      </c>
      <c r="J1694">
        <v>1</v>
      </c>
      <c r="K1694" s="21" t="s">
        <v>290</v>
      </c>
      <c r="L1694" s="1" t="s">
        <v>304</v>
      </c>
      <c r="M1694" t="s">
        <v>290</v>
      </c>
      <c r="N1694" s="159" t="s">
        <v>290</v>
      </c>
      <c r="P1694"/>
      <c r="Q1694"/>
      <c r="R1694"/>
      <c r="X1694" s="158" t="s">
        <v>6873</v>
      </c>
      <c r="Y1694">
        <v>0.37500000000000006</v>
      </c>
      <c r="Z1694" t="s">
        <v>6422</v>
      </c>
      <c r="AA1694" t="s">
        <v>304</v>
      </c>
      <c r="AB1694" s="21" t="s">
        <v>290</v>
      </c>
      <c r="AC1694">
        <v>0.67500000000000004</v>
      </c>
      <c r="AD1694" s="12">
        <v>0.49300000000000005</v>
      </c>
      <c r="AE1694">
        <v>9.0999999999999998E-2</v>
      </c>
      <c r="AF1694" t="s">
        <v>6422</v>
      </c>
      <c r="AG1694">
        <v>1</v>
      </c>
      <c r="AH1694" s="21" t="s">
        <v>290</v>
      </c>
      <c r="AI1694" s="1" t="s">
        <v>304</v>
      </c>
      <c r="AJ1694" t="s">
        <v>290</v>
      </c>
      <c r="AK1694" s="159" t="s">
        <v>290</v>
      </c>
      <c r="BJ1694" s="4"/>
      <c r="BK1694" s="4"/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51"/>
    </row>
    <row r="1695" spans="1:89" x14ac:dyDescent="0.35">
      <c r="A1695" s="158" t="s">
        <v>1667</v>
      </c>
      <c r="B1695">
        <v>0.37500000000000006</v>
      </c>
      <c r="C1695">
        <v>80</v>
      </c>
      <c r="D1695" t="s">
        <v>304</v>
      </c>
      <c r="E1695" s="21" t="s">
        <v>290</v>
      </c>
      <c r="F1695">
        <v>0.67500000000000004</v>
      </c>
      <c r="G1695" s="12">
        <v>0.42300000000000004</v>
      </c>
      <c r="H1695">
        <v>0.126</v>
      </c>
      <c r="I1695" t="s">
        <v>290</v>
      </c>
      <c r="J1695">
        <v>80</v>
      </c>
      <c r="K1695" s="21" t="s">
        <v>290</v>
      </c>
      <c r="L1695" s="1" t="s">
        <v>304</v>
      </c>
      <c r="M1695" t="s">
        <v>290</v>
      </c>
      <c r="N1695" s="159" t="s">
        <v>290</v>
      </c>
      <c r="P1695"/>
      <c r="Q1695"/>
      <c r="R1695"/>
      <c r="X1695" s="158" t="s">
        <v>1667</v>
      </c>
      <c r="Y1695">
        <v>0.37500000000000006</v>
      </c>
      <c r="Z1695">
        <v>80</v>
      </c>
      <c r="AA1695" t="s">
        <v>304</v>
      </c>
      <c r="AB1695" s="21" t="s">
        <v>290</v>
      </c>
      <c r="AC1695">
        <v>0.67500000000000004</v>
      </c>
      <c r="AD1695" s="12">
        <v>0.42300000000000004</v>
      </c>
      <c r="AE1695">
        <v>0.126</v>
      </c>
      <c r="AF1695" t="s">
        <v>290</v>
      </c>
      <c r="AG1695">
        <v>80</v>
      </c>
      <c r="AH1695" s="21" t="s">
        <v>290</v>
      </c>
      <c r="AI1695" s="1" t="s">
        <v>304</v>
      </c>
      <c r="AJ1695" t="s">
        <v>290</v>
      </c>
      <c r="AK1695" s="159" t="s">
        <v>290</v>
      </c>
      <c r="CC1695" s="4"/>
      <c r="CD1695" s="51"/>
      <c r="CE1695" s="51"/>
      <c r="CF1695" s="51"/>
      <c r="CG1695" s="51"/>
      <c r="CH1695" s="51"/>
      <c r="CI1695" s="51"/>
      <c r="CJ1695" s="51"/>
      <c r="CK1695" s="51"/>
    </row>
    <row r="1696" spans="1:89" x14ac:dyDescent="0.35">
      <c r="A1696" s="160" t="s">
        <v>1668</v>
      </c>
      <c r="B1696" s="4">
        <v>0.37500000000000006</v>
      </c>
      <c r="C1696" s="4" t="s">
        <v>272</v>
      </c>
      <c r="D1696" s="4" t="s">
        <v>304</v>
      </c>
      <c r="E1696" s="22" t="s">
        <v>290</v>
      </c>
      <c r="F1696" s="4">
        <v>0.67500000000000004</v>
      </c>
      <c r="G1696" s="3">
        <v>0.42300000000000004</v>
      </c>
      <c r="H1696" s="4">
        <v>0.126</v>
      </c>
      <c r="I1696" s="4" t="s">
        <v>272</v>
      </c>
      <c r="J1696" s="4">
        <v>2</v>
      </c>
      <c r="K1696" s="22" t="s">
        <v>290</v>
      </c>
      <c r="L1696" s="6" t="s">
        <v>304</v>
      </c>
      <c r="M1696" s="4" t="s">
        <v>290</v>
      </c>
      <c r="N1696" s="161" t="s">
        <v>290</v>
      </c>
      <c r="P1696"/>
      <c r="Q1696"/>
      <c r="R1696"/>
      <c r="X1696" s="160" t="s">
        <v>1668</v>
      </c>
      <c r="Y1696" s="4">
        <v>0.37500000000000006</v>
      </c>
      <c r="Z1696" s="4" t="s">
        <v>272</v>
      </c>
      <c r="AA1696" s="4" t="s">
        <v>304</v>
      </c>
      <c r="AB1696" s="22" t="s">
        <v>290</v>
      </c>
      <c r="AC1696" s="4">
        <v>0.67500000000000004</v>
      </c>
      <c r="AD1696" s="3">
        <v>0.42300000000000004</v>
      </c>
      <c r="AE1696" s="4">
        <v>0.126</v>
      </c>
      <c r="AF1696" s="4" t="s">
        <v>272</v>
      </c>
      <c r="AG1696" s="4">
        <v>2</v>
      </c>
      <c r="AH1696" s="22" t="s">
        <v>290</v>
      </c>
      <c r="AI1696" s="6" t="s">
        <v>304</v>
      </c>
      <c r="AJ1696" s="4" t="s">
        <v>290</v>
      </c>
      <c r="AK1696" s="161" t="s">
        <v>290</v>
      </c>
    </row>
    <row r="1697" spans="1:89" x14ac:dyDescent="0.35">
      <c r="A1697" s="156" t="s">
        <v>1669</v>
      </c>
      <c r="B1697" s="11">
        <v>0.5</v>
      </c>
      <c r="C1697" s="11">
        <v>5</v>
      </c>
      <c r="D1697" t="s">
        <v>304</v>
      </c>
      <c r="E1697" s="21" t="s">
        <v>290</v>
      </c>
      <c r="F1697">
        <v>0.84</v>
      </c>
      <c r="G1697" s="12">
        <v>0.71</v>
      </c>
      <c r="H1697" s="11">
        <v>6.5000000000000002E-2</v>
      </c>
      <c r="I1697" t="s">
        <v>290</v>
      </c>
      <c r="J1697" s="11">
        <v>5</v>
      </c>
      <c r="K1697" s="21" t="s">
        <v>290</v>
      </c>
      <c r="L1697" s="11" t="s">
        <v>304</v>
      </c>
      <c r="M1697" t="s">
        <v>290</v>
      </c>
      <c r="N1697" s="159" t="s">
        <v>290</v>
      </c>
      <c r="P1697"/>
      <c r="Q1697"/>
      <c r="R1697"/>
      <c r="X1697" s="156" t="s">
        <v>1669</v>
      </c>
      <c r="Y1697" s="11">
        <v>0.5</v>
      </c>
      <c r="Z1697" s="11">
        <v>5</v>
      </c>
      <c r="AA1697" t="s">
        <v>304</v>
      </c>
      <c r="AB1697" s="21" t="s">
        <v>290</v>
      </c>
      <c r="AC1697">
        <v>0.84</v>
      </c>
      <c r="AD1697" s="12">
        <v>0.71</v>
      </c>
      <c r="AE1697" s="11">
        <v>6.5000000000000002E-2</v>
      </c>
      <c r="AF1697" t="s">
        <v>290</v>
      </c>
      <c r="AG1697" s="11">
        <v>5</v>
      </c>
      <c r="AH1697" s="21" t="s">
        <v>290</v>
      </c>
      <c r="AI1697" s="11" t="s">
        <v>304</v>
      </c>
      <c r="AJ1697" t="s">
        <v>290</v>
      </c>
      <c r="AK1697" s="159" t="s">
        <v>290</v>
      </c>
    </row>
    <row r="1698" spans="1:89" x14ac:dyDescent="0.35">
      <c r="A1698" s="156" t="s">
        <v>1670</v>
      </c>
      <c r="B1698" s="11">
        <v>0.5</v>
      </c>
      <c r="C1698" s="11">
        <v>10</v>
      </c>
      <c r="D1698" t="s">
        <v>304</v>
      </c>
      <c r="E1698" s="21" t="s">
        <v>290</v>
      </c>
      <c r="F1698">
        <v>0.84</v>
      </c>
      <c r="G1698" s="12">
        <v>0.67399999999999993</v>
      </c>
      <c r="H1698" s="11">
        <v>8.3000000000000004E-2</v>
      </c>
      <c r="I1698" t="s">
        <v>290</v>
      </c>
      <c r="J1698" s="11">
        <v>10</v>
      </c>
      <c r="K1698" s="21" t="s">
        <v>290</v>
      </c>
      <c r="L1698" s="11" t="s">
        <v>304</v>
      </c>
      <c r="M1698" t="s">
        <v>290</v>
      </c>
      <c r="N1698" s="159" t="s">
        <v>290</v>
      </c>
      <c r="P1698"/>
      <c r="Q1698"/>
      <c r="R1698"/>
      <c r="X1698" s="156" t="s">
        <v>1670</v>
      </c>
      <c r="Y1698" s="11">
        <v>0.5</v>
      </c>
      <c r="Z1698" s="11">
        <v>10</v>
      </c>
      <c r="AA1698" t="s">
        <v>304</v>
      </c>
      <c r="AB1698" s="21" t="s">
        <v>290</v>
      </c>
      <c r="AC1698">
        <v>0.84</v>
      </c>
      <c r="AD1698" s="12">
        <v>0.67399999999999993</v>
      </c>
      <c r="AE1698" s="11">
        <v>8.3000000000000004E-2</v>
      </c>
      <c r="AF1698" t="s">
        <v>290</v>
      </c>
      <c r="AG1698" s="11">
        <v>10</v>
      </c>
      <c r="AH1698" s="21" t="s">
        <v>290</v>
      </c>
      <c r="AI1698" s="11" t="s">
        <v>304</v>
      </c>
      <c r="AJ1698" t="s">
        <v>290</v>
      </c>
      <c r="AK1698" s="159" t="s">
        <v>290</v>
      </c>
    </row>
    <row r="1699" spans="1:89" x14ac:dyDescent="0.35">
      <c r="A1699" s="158" t="s">
        <v>1671</v>
      </c>
      <c r="B1699" s="11">
        <v>0.5</v>
      </c>
      <c r="C1699">
        <v>40</v>
      </c>
      <c r="D1699" t="s">
        <v>304</v>
      </c>
      <c r="E1699" s="21" t="s">
        <v>290</v>
      </c>
      <c r="F1699">
        <v>0.84</v>
      </c>
      <c r="G1699" s="12">
        <v>0.622</v>
      </c>
      <c r="H1699" s="11">
        <v>0.109</v>
      </c>
      <c r="I1699" t="s">
        <v>290</v>
      </c>
      <c r="J1699">
        <v>40</v>
      </c>
      <c r="K1699" s="21" t="s">
        <v>290</v>
      </c>
      <c r="L1699" s="1" t="s">
        <v>304</v>
      </c>
      <c r="M1699" t="s">
        <v>290</v>
      </c>
      <c r="N1699" s="159" t="s">
        <v>290</v>
      </c>
      <c r="P1699"/>
      <c r="Q1699"/>
      <c r="R1699"/>
      <c r="X1699" s="158" t="s">
        <v>1671</v>
      </c>
      <c r="Y1699" s="11">
        <v>0.5</v>
      </c>
      <c r="Z1699">
        <v>40</v>
      </c>
      <c r="AA1699" t="s">
        <v>304</v>
      </c>
      <c r="AB1699" s="21" t="s">
        <v>290</v>
      </c>
      <c r="AC1699">
        <v>0.84</v>
      </c>
      <c r="AD1699" s="12">
        <v>0.622</v>
      </c>
      <c r="AE1699" s="11">
        <v>0.109</v>
      </c>
      <c r="AF1699" t="s">
        <v>290</v>
      </c>
      <c r="AG1699">
        <v>40</v>
      </c>
      <c r="AH1699" s="21" t="s">
        <v>290</v>
      </c>
      <c r="AI1699" s="1" t="s">
        <v>304</v>
      </c>
      <c r="AJ1699" t="s">
        <v>290</v>
      </c>
      <c r="AK1699" s="159" t="s">
        <v>290</v>
      </c>
      <c r="BJ1699" s="4"/>
      <c r="BK1699" s="4"/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/>
      <c r="BZ1699" s="4"/>
      <c r="CA1699" s="51"/>
    </row>
    <row r="1700" spans="1:89" x14ac:dyDescent="0.35">
      <c r="A1700" s="158" t="s">
        <v>6874</v>
      </c>
      <c r="B1700" s="11">
        <v>0.5</v>
      </c>
      <c r="C1700" t="s">
        <v>6422</v>
      </c>
      <c r="D1700" t="s">
        <v>304</v>
      </c>
      <c r="E1700" s="21" t="s">
        <v>290</v>
      </c>
      <c r="F1700">
        <v>0.84</v>
      </c>
      <c r="G1700" s="12">
        <v>0.622</v>
      </c>
      <c r="H1700" s="11">
        <v>0.109</v>
      </c>
      <c r="I1700" t="s">
        <v>6422</v>
      </c>
      <c r="J1700">
        <v>1</v>
      </c>
      <c r="K1700" s="21" t="s">
        <v>290</v>
      </c>
      <c r="L1700" s="1" t="s">
        <v>304</v>
      </c>
      <c r="M1700" t="s">
        <v>290</v>
      </c>
      <c r="N1700" s="159" t="s">
        <v>290</v>
      </c>
      <c r="P1700"/>
      <c r="Q1700"/>
      <c r="R1700"/>
      <c r="X1700" s="158" t="s">
        <v>6874</v>
      </c>
      <c r="Y1700" s="11">
        <v>0.5</v>
      </c>
      <c r="Z1700" t="s">
        <v>6422</v>
      </c>
      <c r="AA1700" t="s">
        <v>304</v>
      </c>
      <c r="AB1700" s="21" t="s">
        <v>290</v>
      </c>
      <c r="AC1700">
        <v>0.84</v>
      </c>
      <c r="AD1700" s="12">
        <v>0.622</v>
      </c>
      <c r="AE1700" s="11">
        <v>0.109</v>
      </c>
      <c r="AF1700" t="s">
        <v>6422</v>
      </c>
      <c r="AG1700">
        <v>1</v>
      </c>
      <c r="AH1700" s="21" t="s">
        <v>290</v>
      </c>
      <c r="AI1700" s="1" t="s">
        <v>304</v>
      </c>
      <c r="AJ1700" t="s">
        <v>290</v>
      </c>
      <c r="AK1700" s="159" t="s">
        <v>290</v>
      </c>
      <c r="CC1700" s="4"/>
      <c r="CD1700" s="51"/>
      <c r="CE1700" s="51"/>
      <c r="CF1700" s="51"/>
      <c r="CG1700" s="51"/>
      <c r="CH1700" s="51"/>
      <c r="CI1700" s="51"/>
      <c r="CJ1700" s="51"/>
      <c r="CK1700" s="51"/>
    </row>
    <row r="1701" spans="1:89" x14ac:dyDescent="0.35">
      <c r="A1701" s="158" t="s">
        <v>1672</v>
      </c>
      <c r="B1701" s="11">
        <v>0.5</v>
      </c>
      <c r="C1701">
        <v>80</v>
      </c>
      <c r="D1701" t="s">
        <v>304</v>
      </c>
      <c r="E1701" s="21" t="s">
        <v>290</v>
      </c>
      <c r="F1701">
        <v>0.84</v>
      </c>
      <c r="G1701" s="12">
        <v>0.54600000000000004</v>
      </c>
      <c r="H1701" s="11">
        <v>0.14699999999999999</v>
      </c>
      <c r="I1701" t="s">
        <v>290</v>
      </c>
      <c r="J1701">
        <v>80</v>
      </c>
      <c r="K1701" s="21" t="s">
        <v>290</v>
      </c>
      <c r="L1701" s="1" t="s">
        <v>304</v>
      </c>
      <c r="M1701" t="s">
        <v>290</v>
      </c>
      <c r="N1701" s="159" t="s">
        <v>290</v>
      </c>
      <c r="P1701"/>
      <c r="Q1701"/>
      <c r="R1701"/>
      <c r="X1701" s="158" t="s">
        <v>1672</v>
      </c>
      <c r="Y1701" s="11">
        <v>0.5</v>
      </c>
      <c r="Z1701">
        <v>80</v>
      </c>
      <c r="AA1701" t="s">
        <v>304</v>
      </c>
      <c r="AB1701" s="21" t="s">
        <v>290</v>
      </c>
      <c r="AC1701">
        <v>0.84</v>
      </c>
      <c r="AD1701" s="12">
        <v>0.54600000000000004</v>
      </c>
      <c r="AE1701" s="11">
        <v>0.14699999999999999</v>
      </c>
      <c r="AF1701" t="s">
        <v>290</v>
      </c>
      <c r="AG1701">
        <v>80</v>
      </c>
      <c r="AH1701" s="21" t="s">
        <v>290</v>
      </c>
      <c r="AI1701" s="1" t="s">
        <v>304</v>
      </c>
      <c r="AJ1701" t="s">
        <v>290</v>
      </c>
      <c r="AK1701" s="159" t="s">
        <v>290</v>
      </c>
    </row>
    <row r="1702" spans="1:89" x14ac:dyDescent="0.35">
      <c r="A1702" s="158" t="s">
        <v>1673</v>
      </c>
      <c r="B1702" s="11">
        <v>0.5</v>
      </c>
      <c r="C1702" s="11">
        <v>160</v>
      </c>
      <c r="D1702" t="s">
        <v>304</v>
      </c>
      <c r="E1702" s="21" t="s">
        <v>290</v>
      </c>
      <c r="F1702">
        <v>0.84</v>
      </c>
      <c r="G1702" s="12">
        <v>0.46599999999999997</v>
      </c>
      <c r="H1702" s="11">
        <v>0.187</v>
      </c>
      <c r="I1702" t="s">
        <v>290</v>
      </c>
      <c r="J1702" s="11">
        <v>160</v>
      </c>
      <c r="K1702" s="21" t="s">
        <v>290</v>
      </c>
      <c r="L1702" s="1" t="s">
        <v>304</v>
      </c>
      <c r="M1702" t="s">
        <v>290</v>
      </c>
      <c r="N1702" s="159" t="s">
        <v>290</v>
      </c>
      <c r="P1702"/>
      <c r="Q1702"/>
      <c r="R1702"/>
      <c r="X1702" s="158" t="s">
        <v>1673</v>
      </c>
      <c r="Y1702" s="11">
        <v>0.5</v>
      </c>
      <c r="Z1702" s="11">
        <v>160</v>
      </c>
      <c r="AA1702" t="s">
        <v>304</v>
      </c>
      <c r="AB1702" s="21" t="s">
        <v>290</v>
      </c>
      <c r="AC1702">
        <v>0.84</v>
      </c>
      <c r="AD1702" s="12">
        <v>0.46599999999999997</v>
      </c>
      <c r="AE1702" s="11">
        <v>0.187</v>
      </c>
      <c r="AF1702" t="s">
        <v>290</v>
      </c>
      <c r="AG1702" s="11">
        <v>160</v>
      </c>
      <c r="AH1702" s="21" t="s">
        <v>290</v>
      </c>
      <c r="AI1702" s="1" t="s">
        <v>304</v>
      </c>
      <c r="AJ1702" t="s">
        <v>290</v>
      </c>
      <c r="AK1702" s="159" t="s">
        <v>290</v>
      </c>
    </row>
    <row r="1703" spans="1:89" x14ac:dyDescent="0.35">
      <c r="A1703" s="158" t="s">
        <v>1674</v>
      </c>
      <c r="B1703" s="11">
        <v>0.5</v>
      </c>
      <c r="C1703" s="11" t="s">
        <v>272</v>
      </c>
      <c r="D1703" t="s">
        <v>304</v>
      </c>
      <c r="E1703" s="21" t="s">
        <v>290</v>
      </c>
      <c r="F1703">
        <v>0.84</v>
      </c>
      <c r="G1703" s="12">
        <v>0.54600000000000004</v>
      </c>
      <c r="H1703" s="11">
        <v>0.14699999999999999</v>
      </c>
      <c r="I1703" t="s">
        <v>272</v>
      </c>
      <c r="J1703" s="11">
        <v>2</v>
      </c>
      <c r="K1703" s="21" t="s">
        <v>290</v>
      </c>
      <c r="L1703" s="1" t="s">
        <v>304</v>
      </c>
      <c r="M1703" t="s">
        <v>290</v>
      </c>
      <c r="N1703" s="159" t="s">
        <v>290</v>
      </c>
      <c r="P1703"/>
      <c r="Q1703"/>
      <c r="R1703"/>
      <c r="X1703" s="158" t="s">
        <v>1674</v>
      </c>
      <c r="Y1703" s="11">
        <v>0.5</v>
      </c>
      <c r="Z1703" s="11" t="s">
        <v>272</v>
      </c>
      <c r="AA1703" t="s">
        <v>304</v>
      </c>
      <c r="AB1703" s="21" t="s">
        <v>290</v>
      </c>
      <c r="AC1703">
        <v>0.84</v>
      </c>
      <c r="AD1703" s="12">
        <v>0.54600000000000004</v>
      </c>
      <c r="AE1703" s="11">
        <v>0.14699999999999999</v>
      </c>
      <c r="AF1703" t="s">
        <v>272</v>
      </c>
      <c r="AG1703" s="11">
        <v>2</v>
      </c>
      <c r="AH1703" s="21" t="s">
        <v>290</v>
      </c>
      <c r="AI1703" s="1" t="s">
        <v>304</v>
      </c>
      <c r="AJ1703" t="s">
        <v>290</v>
      </c>
      <c r="AK1703" s="159" t="s">
        <v>290</v>
      </c>
    </row>
    <row r="1704" spans="1:89" x14ac:dyDescent="0.25">
      <c r="A1704" s="160" t="s">
        <v>1675</v>
      </c>
      <c r="B1704" s="2">
        <v>0.5</v>
      </c>
      <c r="C1704" s="4" t="s">
        <v>273</v>
      </c>
      <c r="D1704" s="4" t="s">
        <v>304</v>
      </c>
      <c r="E1704" s="23" t="s">
        <v>290</v>
      </c>
      <c r="F1704" s="4">
        <v>0.84</v>
      </c>
      <c r="G1704" s="3">
        <v>0.252</v>
      </c>
      <c r="H1704" s="2">
        <v>0.29399999999999998</v>
      </c>
      <c r="I1704" s="2" t="s">
        <v>273</v>
      </c>
      <c r="J1704" s="4">
        <v>4</v>
      </c>
      <c r="K1704" s="23" t="s">
        <v>290</v>
      </c>
      <c r="L1704" s="6" t="s">
        <v>304</v>
      </c>
      <c r="M1704" s="4" t="s">
        <v>290</v>
      </c>
      <c r="N1704" s="161" t="s">
        <v>290</v>
      </c>
      <c r="P1704"/>
      <c r="Q1704"/>
      <c r="R1704"/>
      <c r="X1704" s="160" t="s">
        <v>1675</v>
      </c>
      <c r="Y1704" s="2">
        <v>0.5</v>
      </c>
      <c r="Z1704" s="4" t="s">
        <v>273</v>
      </c>
      <c r="AA1704" s="4" t="s">
        <v>304</v>
      </c>
      <c r="AB1704" s="23" t="s">
        <v>290</v>
      </c>
      <c r="AC1704" s="4">
        <v>0.84</v>
      </c>
      <c r="AD1704" s="3">
        <v>0.252</v>
      </c>
      <c r="AE1704" s="2">
        <v>0.29399999999999998</v>
      </c>
      <c r="AF1704" s="2" t="s">
        <v>273</v>
      </c>
      <c r="AG1704" s="4">
        <v>4</v>
      </c>
      <c r="AH1704" s="23" t="s">
        <v>290</v>
      </c>
      <c r="AI1704" s="6" t="s">
        <v>304</v>
      </c>
      <c r="AJ1704" s="4" t="s">
        <v>290</v>
      </c>
      <c r="AK1704" s="161" t="s">
        <v>290</v>
      </c>
      <c r="BJ1704" s="4"/>
      <c r="BK1704" s="4"/>
      <c r="BL1704" s="4"/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  <c r="BX1704" s="4"/>
      <c r="BY1704" s="4"/>
      <c r="BZ1704" s="4"/>
      <c r="CA1704" s="51"/>
    </row>
    <row r="1705" spans="1:89" x14ac:dyDescent="0.35">
      <c r="A1705" s="156" t="s">
        <v>1676</v>
      </c>
      <c r="B1705" s="11">
        <v>0.75000000000000011</v>
      </c>
      <c r="C1705" s="11">
        <v>5</v>
      </c>
      <c r="D1705" t="s">
        <v>304</v>
      </c>
      <c r="E1705" s="21" t="s">
        <v>290</v>
      </c>
      <c r="F1705" s="11">
        <v>1.05</v>
      </c>
      <c r="G1705" s="12">
        <v>0.92</v>
      </c>
      <c r="H1705" s="11">
        <v>6.5000000000000002E-2</v>
      </c>
      <c r="I1705" t="s">
        <v>290</v>
      </c>
      <c r="J1705" s="11">
        <v>5</v>
      </c>
      <c r="K1705" s="21" t="s">
        <v>290</v>
      </c>
      <c r="L1705" s="11" t="s">
        <v>304</v>
      </c>
      <c r="M1705" t="s">
        <v>290</v>
      </c>
      <c r="N1705" s="159" t="s">
        <v>290</v>
      </c>
      <c r="P1705"/>
      <c r="Q1705"/>
      <c r="R1705"/>
      <c r="X1705" s="156" t="s">
        <v>1676</v>
      </c>
      <c r="Y1705" s="11">
        <v>0.75000000000000011</v>
      </c>
      <c r="Z1705" s="11">
        <v>5</v>
      </c>
      <c r="AA1705" t="s">
        <v>304</v>
      </c>
      <c r="AB1705" s="21" t="s">
        <v>290</v>
      </c>
      <c r="AC1705" s="11">
        <v>1.05</v>
      </c>
      <c r="AD1705" s="12">
        <v>0.92</v>
      </c>
      <c r="AE1705" s="11">
        <v>6.5000000000000002E-2</v>
      </c>
      <c r="AF1705" t="s">
        <v>290</v>
      </c>
      <c r="AG1705" s="11">
        <v>5</v>
      </c>
      <c r="AH1705" s="21" t="s">
        <v>290</v>
      </c>
      <c r="AI1705" s="11" t="s">
        <v>304</v>
      </c>
      <c r="AJ1705" t="s">
        <v>290</v>
      </c>
      <c r="AK1705" s="159" t="s">
        <v>290</v>
      </c>
      <c r="CC1705" s="4"/>
      <c r="CD1705" s="51"/>
      <c r="CE1705" s="51"/>
      <c r="CF1705" s="51"/>
      <c r="CG1705" s="51"/>
      <c r="CH1705" s="51"/>
      <c r="CI1705" s="51"/>
      <c r="CJ1705" s="51"/>
      <c r="CK1705" s="51"/>
    </row>
    <row r="1706" spans="1:89" x14ac:dyDescent="0.35">
      <c r="A1706" s="156" t="s">
        <v>1677</v>
      </c>
      <c r="B1706" s="11">
        <v>0.75000000000000011</v>
      </c>
      <c r="C1706" s="11">
        <v>10</v>
      </c>
      <c r="D1706" t="s">
        <v>304</v>
      </c>
      <c r="E1706" s="21" t="s">
        <v>290</v>
      </c>
      <c r="F1706" s="11">
        <v>1.05</v>
      </c>
      <c r="G1706" s="12">
        <v>0.88400000000000001</v>
      </c>
      <c r="H1706" s="11">
        <v>8.3000000000000004E-2</v>
      </c>
      <c r="I1706" t="s">
        <v>290</v>
      </c>
      <c r="J1706" s="11">
        <v>10</v>
      </c>
      <c r="K1706" s="21" t="s">
        <v>290</v>
      </c>
      <c r="L1706" s="11" t="s">
        <v>304</v>
      </c>
      <c r="M1706" t="s">
        <v>290</v>
      </c>
      <c r="N1706" s="159" t="s">
        <v>290</v>
      </c>
      <c r="P1706"/>
      <c r="Q1706"/>
      <c r="R1706"/>
      <c r="X1706" s="156" t="s">
        <v>1677</v>
      </c>
      <c r="Y1706" s="11">
        <v>0.75000000000000011</v>
      </c>
      <c r="Z1706" s="11">
        <v>10</v>
      </c>
      <c r="AA1706" t="s">
        <v>304</v>
      </c>
      <c r="AB1706" s="21" t="s">
        <v>290</v>
      </c>
      <c r="AC1706" s="11">
        <v>1.05</v>
      </c>
      <c r="AD1706" s="12">
        <v>0.88400000000000001</v>
      </c>
      <c r="AE1706" s="11">
        <v>8.3000000000000004E-2</v>
      </c>
      <c r="AF1706" t="s">
        <v>290</v>
      </c>
      <c r="AG1706" s="11">
        <v>10</v>
      </c>
      <c r="AH1706" s="21" t="s">
        <v>290</v>
      </c>
      <c r="AI1706" s="11" t="s">
        <v>304</v>
      </c>
      <c r="AJ1706" t="s">
        <v>290</v>
      </c>
      <c r="AK1706" s="159" t="s">
        <v>290</v>
      </c>
    </row>
    <row r="1707" spans="1:89" x14ac:dyDescent="0.35">
      <c r="A1707" s="158" t="s">
        <v>1678</v>
      </c>
      <c r="B1707" s="11">
        <v>0.75000000000000011</v>
      </c>
      <c r="C1707">
        <v>40</v>
      </c>
      <c r="D1707" t="s">
        <v>304</v>
      </c>
      <c r="E1707" s="21" t="s">
        <v>290</v>
      </c>
      <c r="F1707" s="11">
        <v>1.05</v>
      </c>
      <c r="G1707" s="12">
        <v>0.82400000000000007</v>
      </c>
      <c r="H1707" s="11">
        <v>0.113</v>
      </c>
      <c r="I1707" t="s">
        <v>290</v>
      </c>
      <c r="J1707">
        <v>40</v>
      </c>
      <c r="K1707" s="21" t="s">
        <v>290</v>
      </c>
      <c r="L1707" s="1" t="s">
        <v>304</v>
      </c>
      <c r="M1707" t="s">
        <v>290</v>
      </c>
      <c r="N1707" s="159" t="s">
        <v>290</v>
      </c>
      <c r="P1707"/>
      <c r="Q1707"/>
      <c r="R1707"/>
      <c r="X1707" s="158" t="s">
        <v>1678</v>
      </c>
      <c r="Y1707" s="11">
        <v>0.75000000000000011</v>
      </c>
      <c r="Z1707">
        <v>40</v>
      </c>
      <c r="AA1707" t="s">
        <v>304</v>
      </c>
      <c r="AB1707" s="21" t="s">
        <v>290</v>
      </c>
      <c r="AC1707" s="11">
        <v>1.05</v>
      </c>
      <c r="AD1707" s="12">
        <v>0.82400000000000007</v>
      </c>
      <c r="AE1707" s="11">
        <v>0.113</v>
      </c>
      <c r="AF1707" t="s">
        <v>290</v>
      </c>
      <c r="AG1707">
        <v>40</v>
      </c>
      <c r="AH1707" s="21" t="s">
        <v>290</v>
      </c>
      <c r="AI1707" s="1" t="s">
        <v>304</v>
      </c>
      <c r="AJ1707" t="s">
        <v>290</v>
      </c>
      <c r="AK1707" s="159" t="s">
        <v>290</v>
      </c>
    </row>
    <row r="1708" spans="1:89" x14ac:dyDescent="0.35">
      <c r="A1708" s="158" t="s">
        <v>6875</v>
      </c>
      <c r="B1708" s="11">
        <v>0.75000000000000011</v>
      </c>
      <c r="C1708" t="s">
        <v>6422</v>
      </c>
      <c r="D1708" t="s">
        <v>304</v>
      </c>
      <c r="E1708" s="21" t="s">
        <v>290</v>
      </c>
      <c r="F1708" s="11">
        <v>1.05</v>
      </c>
      <c r="G1708" s="12">
        <v>0.82400000000000007</v>
      </c>
      <c r="H1708" s="11">
        <v>0.113</v>
      </c>
      <c r="I1708" t="s">
        <v>6422</v>
      </c>
      <c r="J1708">
        <v>1</v>
      </c>
      <c r="K1708" s="21" t="s">
        <v>290</v>
      </c>
      <c r="L1708" s="1" t="s">
        <v>304</v>
      </c>
      <c r="M1708" t="s">
        <v>290</v>
      </c>
      <c r="N1708" s="159" t="s">
        <v>290</v>
      </c>
      <c r="P1708"/>
      <c r="Q1708"/>
      <c r="R1708"/>
      <c r="X1708" s="158" t="s">
        <v>6875</v>
      </c>
      <c r="Y1708" s="11">
        <v>0.75000000000000011</v>
      </c>
      <c r="Z1708" t="s">
        <v>6422</v>
      </c>
      <c r="AA1708" t="s">
        <v>304</v>
      </c>
      <c r="AB1708" s="21" t="s">
        <v>290</v>
      </c>
      <c r="AC1708" s="11">
        <v>1.05</v>
      </c>
      <c r="AD1708" s="12">
        <v>0.82400000000000007</v>
      </c>
      <c r="AE1708" s="11">
        <v>0.113</v>
      </c>
      <c r="AF1708" t="s">
        <v>6422</v>
      </c>
      <c r="AG1708">
        <v>1</v>
      </c>
      <c r="AH1708" s="21" t="s">
        <v>290</v>
      </c>
      <c r="AI1708" s="1" t="s">
        <v>304</v>
      </c>
      <c r="AJ1708" t="s">
        <v>290</v>
      </c>
      <c r="AK1708" s="159" t="s">
        <v>290</v>
      </c>
    </row>
    <row r="1709" spans="1:89" x14ac:dyDescent="0.35">
      <c r="A1709" s="158" t="s">
        <v>1679</v>
      </c>
      <c r="B1709" s="11">
        <v>0.75000000000000011</v>
      </c>
      <c r="C1709">
        <v>80</v>
      </c>
      <c r="D1709" t="s">
        <v>304</v>
      </c>
      <c r="E1709" s="21" t="s">
        <v>290</v>
      </c>
      <c r="F1709" s="11">
        <v>1.05</v>
      </c>
      <c r="G1709" s="12">
        <v>0.74199999999999999</v>
      </c>
      <c r="H1709" s="11">
        <v>0.154</v>
      </c>
      <c r="I1709" t="s">
        <v>290</v>
      </c>
      <c r="J1709">
        <v>80</v>
      </c>
      <c r="K1709" s="21" t="s">
        <v>290</v>
      </c>
      <c r="L1709" s="1" t="s">
        <v>304</v>
      </c>
      <c r="M1709" t="s">
        <v>290</v>
      </c>
      <c r="N1709" s="159" t="s">
        <v>290</v>
      </c>
      <c r="P1709"/>
      <c r="Q1709"/>
      <c r="R1709"/>
      <c r="X1709" s="158" t="s">
        <v>1679</v>
      </c>
      <c r="Y1709" s="11">
        <v>0.75000000000000011</v>
      </c>
      <c r="Z1709">
        <v>80</v>
      </c>
      <c r="AA1709" t="s">
        <v>304</v>
      </c>
      <c r="AB1709" s="21" t="s">
        <v>290</v>
      </c>
      <c r="AC1709" s="11">
        <v>1.05</v>
      </c>
      <c r="AD1709" s="12">
        <v>0.74199999999999999</v>
      </c>
      <c r="AE1709" s="11">
        <v>0.154</v>
      </c>
      <c r="AF1709" t="s">
        <v>290</v>
      </c>
      <c r="AG1709">
        <v>80</v>
      </c>
      <c r="AH1709" s="21" t="s">
        <v>290</v>
      </c>
      <c r="AI1709" s="1" t="s">
        <v>304</v>
      </c>
      <c r="AJ1709" t="s">
        <v>290</v>
      </c>
      <c r="AK1709" s="159" t="s">
        <v>290</v>
      </c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  <c r="BX1709" s="4"/>
      <c r="BY1709" s="4"/>
      <c r="BZ1709" s="4"/>
      <c r="CA1709" s="51"/>
    </row>
    <row r="1710" spans="1:89" x14ac:dyDescent="0.35">
      <c r="A1710" s="158" t="s">
        <v>1680</v>
      </c>
      <c r="B1710" s="11">
        <v>0.75000000000000011</v>
      </c>
      <c r="C1710" s="11">
        <v>160</v>
      </c>
      <c r="D1710" t="s">
        <v>304</v>
      </c>
      <c r="E1710" s="21" t="s">
        <v>290</v>
      </c>
      <c r="F1710" s="11">
        <v>1.05</v>
      </c>
      <c r="G1710" s="12">
        <v>0.6140000000000001</v>
      </c>
      <c r="H1710" s="11">
        <v>0.218</v>
      </c>
      <c r="I1710" t="s">
        <v>290</v>
      </c>
      <c r="J1710" s="11">
        <v>160</v>
      </c>
      <c r="K1710" s="21" t="s">
        <v>290</v>
      </c>
      <c r="L1710" s="1" t="s">
        <v>304</v>
      </c>
      <c r="M1710" t="s">
        <v>290</v>
      </c>
      <c r="N1710" s="159" t="s">
        <v>290</v>
      </c>
      <c r="P1710"/>
      <c r="Q1710"/>
      <c r="R1710"/>
      <c r="X1710" s="158" t="s">
        <v>1680</v>
      </c>
      <c r="Y1710" s="11">
        <v>0.75000000000000011</v>
      </c>
      <c r="Z1710" s="11">
        <v>160</v>
      </c>
      <c r="AA1710" t="s">
        <v>304</v>
      </c>
      <c r="AB1710" s="21" t="s">
        <v>290</v>
      </c>
      <c r="AC1710" s="11">
        <v>1.05</v>
      </c>
      <c r="AD1710" s="12">
        <v>0.6140000000000001</v>
      </c>
      <c r="AE1710" s="11">
        <v>0.218</v>
      </c>
      <c r="AF1710" t="s">
        <v>290</v>
      </c>
      <c r="AG1710" s="11">
        <v>160</v>
      </c>
      <c r="AH1710" s="21" t="s">
        <v>290</v>
      </c>
      <c r="AI1710" s="1" t="s">
        <v>304</v>
      </c>
      <c r="AJ1710" t="s">
        <v>290</v>
      </c>
      <c r="AK1710" s="159" t="s">
        <v>290</v>
      </c>
      <c r="CC1710" s="4"/>
      <c r="CD1710" s="51"/>
      <c r="CE1710" s="51"/>
      <c r="CF1710" s="51"/>
      <c r="CG1710" s="51"/>
      <c r="CH1710" s="51"/>
      <c r="CI1710" s="51"/>
      <c r="CJ1710" s="51"/>
      <c r="CK1710" s="51"/>
    </row>
    <row r="1711" spans="1:89" x14ac:dyDescent="0.35">
      <c r="A1711" s="158" t="s">
        <v>1681</v>
      </c>
      <c r="B1711" s="11">
        <v>0.75000000000000011</v>
      </c>
      <c r="C1711" s="11" t="s">
        <v>272</v>
      </c>
      <c r="D1711" t="s">
        <v>304</v>
      </c>
      <c r="E1711" s="21" t="s">
        <v>290</v>
      </c>
      <c r="F1711" s="11">
        <v>1.05</v>
      </c>
      <c r="G1711" s="12">
        <v>0.74199999999999999</v>
      </c>
      <c r="H1711" s="11">
        <v>0.154</v>
      </c>
      <c r="I1711" t="s">
        <v>272</v>
      </c>
      <c r="J1711" s="11">
        <v>2</v>
      </c>
      <c r="K1711" s="21" t="s">
        <v>290</v>
      </c>
      <c r="L1711" s="1" t="s">
        <v>304</v>
      </c>
      <c r="M1711" t="s">
        <v>290</v>
      </c>
      <c r="N1711" s="159" t="s">
        <v>290</v>
      </c>
      <c r="P1711"/>
      <c r="Q1711"/>
      <c r="R1711"/>
      <c r="X1711" s="158" t="s">
        <v>1681</v>
      </c>
      <c r="Y1711" s="11">
        <v>0.75000000000000011</v>
      </c>
      <c r="Z1711" s="11" t="s">
        <v>272</v>
      </c>
      <c r="AA1711" t="s">
        <v>304</v>
      </c>
      <c r="AB1711" s="21" t="s">
        <v>290</v>
      </c>
      <c r="AC1711" s="11">
        <v>1.05</v>
      </c>
      <c r="AD1711" s="12">
        <v>0.74199999999999999</v>
      </c>
      <c r="AE1711" s="11">
        <v>0.154</v>
      </c>
      <c r="AF1711" t="s">
        <v>272</v>
      </c>
      <c r="AG1711" s="11">
        <v>2</v>
      </c>
      <c r="AH1711" s="21" t="s">
        <v>290</v>
      </c>
      <c r="AI1711" s="1" t="s">
        <v>304</v>
      </c>
      <c r="AJ1711" t="s">
        <v>290</v>
      </c>
      <c r="AK1711" s="159" t="s">
        <v>290</v>
      </c>
    </row>
    <row r="1712" spans="1:89" x14ac:dyDescent="0.25">
      <c r="A1712" s="160" t="s">
        <v>1682</v>
      </c>
      <c r="B1712" s="2">
        <v>0.75000000000000011</v>
      </c>
      <c r="C1712" s="4" t="s">
        <v>273</v>
      </c>
      <c r="D1712" s="4" t="s">
        <v>304</v>
      </c>
      <c r="E1712" s="23" t="s">
        <v>290</v>
      </c>
      <c r="F1712" s="2">
        <v>1.05</v>
      </c>
      <c r="G1712" s="3">
        <v>0.43400000000000005</v>
      </c>
      <c r="H1712" s="2">
        <v>0.308</v>
      </c>
      <c r="I1712" s="2" t="s">
        <v>273</v>
      </c>
      <c r="J1712" s="4">
        <v>4</v>
      </c>
      <c r="K1712" s="23" t="s">
        <v>290</v>
      </c>
      <c r="L1712" s="6" t="s">
        <v>304</v>
      </c>
      <c r="M1712" s="4" t="s">
        <v>290</v>
      </c>
      <c r="N1712" s="161" t="s">
        <v>290</v>
      </c>
      <c r="P1712"/>
      <c r="Q1712"/>
      <c r="R1712"/>
      <c r="X1712" s="160" t="s">
        <v>1682</v>
      </c>
      <c r="Y1712" s="2">
        <v>0.75000000000000011</v>
      </c>
      <c r="Z1712" s="4" t="s">
        <v>273</v>
      </c>
      <c r="AA1712" s="4" t="s">
        <v>304</v>
      </c>
      <c r="AB1712" s="23" t="s">
        <v>290</v>
      </c>
      <c r="AC1712" s="2">
        <v>1.05</v>
      </c>
      <c r="AD1712" s="3">
        <v>0.43400000000000005</v>
      </c>
      <c r="AE1712" s="2">
        <v>0.308</v>
      </c>
      <c r="AF1712" s="2" t="s">
        <v>273</v>
      </c>
      <c r="AG1712" s="4">
        <v>4</v>
      </c>
      <c r="AH1712" s="23" t="s">
        <v>290</v>
      </c>
      <c r="AI1712" s="6" t="s">
        <v>304</v>
      </c>
      <c r="AJ1712" s="4" t="s">
        <v>290</v>
      </c>
      <c r="AK1712" s="161" t="s">
        <v>290</v>
      </c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  <c r="BX1712" s="4"/>
      <c r="BY1712" s="4"/>
      <c r="BZ1712" s="4"/>
      <c r="CA1712" s="51"/>
    </row>
    <row r="1713" spans="1:122" x14ac:dyDescent="0.35">
      <c r="A1713" s="156" t="s">
        <v>1683</v>
      </c>
      <c r="B1713" s="11">
        <v>1</v>
      </c>
      <c r="C1713" s="11">
        <v>5</v>
      </c>
      <c r="D1713" t="s">
        <v>304</v>
      </c>
      <c r="E1713" s="21" t="s">
        <v>290</v>
      </c>
      <c r="F1713" s="11">
        <v>1.3149999999999999</v>
      </c>
      <c r="G1713" s="12">
        <v>1.1850000000000001</v>
      </c>
      <c r="H1713" s="11">
        <v>6.5000000000000002E-2</v>
      </c>
      <c r="I1713" t="s">
        <v>290</v>
      </c>
      <c r="J1713" s="11">
        <v>5</v>
      </c>
      <c r="K1713" s="21" t="s">
        <v>290</v>
      </c>
      <c r="L1713" s="11" t="s">
        <v>304</v>
      </c>
      <c r="M1713" t="s">
        <v>290</v>
      </c>
      <c r="N1713" s="159" t="s">
        <v>290</v>
      </c>
      <c r="P1713"/>
      <c r="Q1713"/>
      <c r="R1713"/>
      <c r="X1713" s="156" t="s">
        <v>1683</v>
      </c>
      <c r="Y1713" s="11">
        <v>1</v>
      </c>
      <c r="Z1713" s="11">
        <v>5</v>
      </c>
      <c r="AA1713" t="s">
        <v>304</v>
      </c>
      <c r="AB1713" s="21" t="s">
        <v>290</v>
      </c>
      <c r="AC1713" s="11">
        <v>1.3149999999999999</v>
      </c>
      <c r="AD1713" s="12">
        <v>1.1850000000000001</v>
      </c>
      <c r="AE1713" s="11">
        <v>6.5000000000000002E-2</v>
      </c>
      <c r="AF1713" t="s">
        <v>290</v>
      </c>
      <c r="AG1713" s="11">
        <v>5</v>
      </c>
      <c r="AH1713" s="21" t="s">
        <v>290</v>
      </c>
      <c r="AI1713" s="11" t="s">
        <v>304</v>
      </c>
      <c r="AJ1713" t="s">
        <v>290</v>
      </c>
      <c r="AK1713" s="159" t="s">
        <v>290</v>
      </c>
      <c r="CC1713" s="4"/>
      <c r="CD1713" s="51"/>
      <c r="CE1713" s="51"/>
      <c r="CF1713" s="51"/>
      <c r="CG1713" s="51"/>
      <c r="CH1713" s="51"/>
      <c r="CI1713" s="51"/>
      <c r="CJ1713" s="51"/>
      <c r="CK1713" s="51"/>
    </row>
    <row r="1714" spans="1:122" x14ac:dyDescent="0.35">
      <c r="A1714" s="156" t="s">
        <v>1684</v>
      </c>
      <c r="B1714" s="11">
        <v>1</v>
      </c>
      <c r="C1714" s="11">
        <v>10</v>
      </c>
      <c r="D1714" t="s">
        <v>304</v>
      </c>
      <c r="E1714" s="21" t="s">
        <v>290</v>
      </c>
      <c r="F1714" s="11">
        <v>1.3149999999999999</v>
      </c>
      <c r="G1714" s="12">
        <v>1.097</v>
      </c>
      <c r="H1714" s="11">
        <v>0.109</v>
      </c>
      <c r="I1714" t="s">
        <v>290</v>
      </c>
      <c r="J1714" s="11">
        <v>10</v>
      </c>
      <c r="K1714" s="21" t="s">
        <v>290</v>
      </c>
      <c r="L1714" s="11" t="s">
        <v>304</v>
      </c>
      <c r="M1714" t="s">
        <v>290</v>
      </c>
      <c r="N1714" s="159" t="s">
        <v>290</v>
      </c>
      <c r="P1714"/>
      <c r="Q1714"/>
      <c r="R1714"/>
      <c r="X1714" s="156" t="s">
        <v>1684</v>
      </c>
      <c r="Y1714" s="11">
        <v>1</v>
      </c>
      <c r="Z1714" s="11">
        <v>10</v>
      </c>
      <c r="AA1714" t="s">
        <v>304</v>
      </c>
      <c r="AB1714" s="21" t="s">
        <v>290</v>
      </c>
      <c r="AC1714" s="11">
        <v>1.3149999999999999</v>
      </c>
      <c r="AD1714" s="12">
        <v>1.097</v>
      </c>
      <c r="AE1714" s="11">
        <v>0.109</v>
      </c>
      <c r="AF1714" t="s">
        <v>290</v>
      </c>
      <c r="AG1714" s="11">
        <v>10</v>
      </c>
      <c r="AH1714" s="21" t="s">
        <v>290</v>
      </c>
      <c r="AI1714" s="11" t="s">
        <v>304</v>
      </c>
      <c r="AJ1714" t="s">
        <v>290</v>
      </c>
      <c r="AK1714" s="159" t="s">
        <v>290</v>
      </c>
    </row>
    <row r="1715" spans="1:122" x14ac:dyDescent="0.35">
      <c r="A1715" s="158" t="s">
        <v>1685</v>
      </c>
      <c r="B1715" s="11">
        <v>1</v>
      </c>
      <c r="C1715">
        <v>40</v>
      </c>
      <c r="D1715" t="s">
        <v>304</v>
      </c>
      <c r="E1715" s="21" t="s">
        <v>290</v>
      </c>
      <c r="F1715" s="11">
        <v>1.3149999999999999</v>
      </c>
      <c r="G1715" s="12">
        <v>1.0489999999999999</v>
      </c>
      <c r="H1715" s="11">
        <v>0.13300000000000001</v>
      </c>
      <c r="I1715" t="s">
        <v>290</v>
      </c>
      <c r="J1715">
        <v>40</v>
      </c>
      <c r="K1715" s="21" t="s">
        <v>290</v>
      </c>
      <c r="L1715" s="1" t="s">
        <v>304</v>
      </c>
      <c r="M1715" t="s">
        <v>290</v>
      </c>
      <c r="N1715" s="159" t="s">
        <v>290</v>
      </c>
      <c r="Q1715" s="18" t="s">
        <v>290</v>
      </c>
      <c r="S1715" t="s">
        <v>290</v>
      </c>
      <c r="T1715" t="s">
        <v>290</v>
      </c>
      <c r="V1715" t="s">
        <v>290</v>
      </c>
      <c r="X1715" s="158" t="s">
        <v>1685</v>
      </c>
      <c r="Y1715" s="11">
        <v>1</v>
      </c>
      <c r="Z1715">
        <v>40</v>
      </c>
      <c r="AA1715" t="s">
        <v>304</v>
      </c>
      <c r="AB1715" s="21" t="s">
        <v>290</v>
      </c>
      <c r="AC1715" s="11">
        <v>1.3149999999999999</v>
      </c>
      <c r="AD1715" s="12">
        <v>1.0489999999999999</v>
      </c>
      <c r="AE1715" s="11">
        <v>0.13300000000000001</v>
      </c>
      <c r="AF1715" t="s">
        <v>290</v>
      </c>
      <c r="AG1715">
        <v>40</v>
      </c>
      <c r="AH1715" s="21" t="s">
        <v>290</v>
      </c>
      <c r="AI1715" s="1" t="s">
        <v>304</v>
      </c>
      <c r="AJ1715" t="s">
        <v>290</v>
      </c>
      <c r="AK1715" s="159" t="s">
        <v>290</v>
      </c>
      <c r="BJ1715" s="4"/>
      <c r="BK1715" s="4"/>
      <c r="BL1715" s="4"/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51"/>
    </row>
    <row r="1716" spans="1:122" x14ac:dyDescent="0.35">
      <c r="A1716" s="158" t="s">
        <v>6876</v>
      </c>
      <c r="B1716" s="11">
        <v>1</v>
      </c>
      <c r="C1716" t="s">
        <v>6422</v>
      </c>
      <c r="D1716" t="s">
        <v>304</v>
      </c>
      <c r="E1716" s="21" t="s">
        <v>290</v>
      </c>
      <c r="F1716" s="11">
        <v>1.3149999999999999</v>
      </c>
      <c r="G1716" s="12">
        <v>1.0489999999999999</v>
      </c>
      <c r="H1716" s="11">
        <v>0.13300000000000001</v>
      </c>
      <c r="I1716" t="s">
        <v>6422</v>
      </c>
      <c r="J1716">
        <v>1</v>
      </c>
      <c r="K1716" s="21" t="s">
        <v>290</v>
      </c>
      <c r="L1716" s="1" t="s">
        <v>304</v>
      </c>
      <c r="M1716" t="s">
        <v>290</v>
      </c>
      <c r="N1716" s="159" t="s">
        <v>290</v>
      </c>
      <c r="Q1716" s="18" t="s">
        <v>290</v>
      </c>
      <c r="S1716" t="s">
        <v>290</v>
      </c>
      <c r="T1716" t="s">
        <v>290</v>
      </c>
      <c r="V1716" t="s">
        <v>290</v>
      </c>
      <c r="X1716" s="158" t="s">
        <v>6876</v>
      </c>
      <c r="Y1716" s="11">
        <v>1</v>
      </c>
      <c r="Z1716" t="s">
        <v>6422</v>
      </c>
      <c r="AA1716" t="s">
        <v>304</v>
      </c>
      <c r="AB1716" s="21" t="s">
        <v>290</v>
      </c>
      <c r="AC1716" s="11">
        <v>1.3149999999999999</v>
      </c>
      <c r="AD1716" s="12">
        <v>1.0489999999999999</v>
      </c>
      <c r="AE1716" s="11">
        <v>0.13300000000000001</v>
      </c>
      <c r="AF1716" t="s">
        <v>6422</v>
      </c>
      <c r="AG1716">
        <v>1</v>
      </c>
      <c r="AH1716" s="21" t="s">
        <v>290</v>
      </c>
      <c r="AI1716" s="1" t="s">
        <v>304</v>
      </c>
      <c r="AJ1716" t="s">
        <v>290</v>
      </c>
      <c r="AK1716" s="159" t="s">
        <v>290</v>
      </c>
      <c r="BJ1716" s="10"/>
      <c r="BK1716" s="10"/>
      <c r="BL1716" s="10"/>
      <c r="BM1716" s="10"/>
      <c r="BN1716" s="10"/>
      <c r="BO1716" s="10"/>
      <c r="BP1716" s="10"/>
      <c r="BQ1716" s="10"/>
      <c r="BR1716" s="10"/>
      <c r="BS1716" s="10"/>
      <c r="BT1716" s="10"/>
      <c r="BU1716" s="10"/>
      <c r="BV1716" s="10"/>
      <c r="BW1716" s="10"/>
      <c r="BX1716" s="10"/>
      <c r="BY1716" s="10"/>
      <c r="BZ1716" s="10"/>
      <c r="CA1716" s="10"/>
      <c r="CC1716" s="4"/>
      <c r="CD1716" s="51"/>
      <c r="CE1716" s="51"/>
      <c r="CF1716" s="51"/>
      <c r="CG1716" s="51"/>
      <c r="CH1716" s="51"/>
      <c r="CI1716" s="51"/>
      <c r="CJ1716" s="51"/>
      <c r="CK1716" s="51"/>
    </row>
    <row r="1717" spans="1:122" x14ac:dyDescent="0.35">
      <c r="A1717" s="158" t="s">
        <v>1686</v>
      </c>
      <c r="B1717" s="11">
        <v>1</v>
      </c>
      <c r="C1717">
        <v>80</v>
      </c>
      <c r="D1717" t="s">
        <v>304</v>
      </c>
      <c r="E1717" s="21" t="s">
        <v>290</v>
      </c>
      <c r="F1717" s="11">
        <v>1.3149999999999999</v>
      </c>
      <c r="G1717" s="12">
        <v>0.95699999999999996</v>
      </c>
      <c r="H1717" s="11">
        <v>0.17899999999999999</v>
      </c>
      <c r="I1717" t="s">
        <v>290</v>
      </c>
      <c r="J1717">
        <v>80</v>
      </c>
      <c r="K1717" s="21" t="s">
        <v>290</v>
      </c>
      <c r="L1717" s="1" t="s">
        <v>304</v>
      </c>
      <c r="M1717" t="s">
        <v>290</v>
      </c>
      <c r="N1717" s="159" t="s">
        <v>290</v>
      </c>
      <c r="P1717" s="18" t="s">
        <v>290</v>
      </c>
      <c r="Q1717" s="18" t="s">
        <v>290</v>
      </c>
      <c r="S1717" t="s">
        <v>290</v>
      </c>
      <c r="T1717" t="s">
        <v>290</v>
      </c>
      <c r="V1717" t="s">
        <v>290</v>
      </c>
      <c r="X1717" s="158" t="s">
        <v>1686</v>
      </c>
      <c r="Y1717" s="11">
        <v>1</v>
      </c>
      <c r="Z1717">
        <v>80</v>
      </c>
      <c r="AA1717" t="s">
        <v>304</v>
      </c>
      <c r="AB1717" s="21" t="s">
        <v>290</v>
      </c>
      <c r="AC1717" s="11">
        <v>1.3149999999999999</v>
      </c>
      <c r="AD1717" s="12">
        <v>0.95699999999999996</v>
      </c>
      <c r="AE1717" s="11">
        <v>0.17899999999999999</v>
      </c>
      <c r="AF1717" t="s">
        <v>290</v>
      </c>
      <c r="AG1717">
        <v>80</v>
      </c>
      <c r="AH1717" s="21" t="s">
        <v>290</v>
      </c>
      <c r="AI1717" s="1" t="s">
        <v>304</v>
      </c>
      <c r="AJ1717" t="s">
        <v>290</v>
      </c>
      <c r="AK1717" s="159" t="s">
        <v>290</v>
      </c>
      <c r="BJ1717" s="11"/>
      <c r="BK1717" s="11"/>
      <c r="BL1717" s="11"/>
      <c r="BM1717" s="11"/>
      <c r="BN1717" s="11"/>
      <c r="BO1717" s="11"/>
      <c r="BP1717" s="11"/>
      <c r="BQ1717" s="11"/>
      <c r="BR1717" s="11"/>
      <c r="BS1717" s="11"/>
      <c r="BT1717" s="11"/>
      <c r="BU1717" s="11"/>
      <c r="BV1717" s="11"/>
      <c r="BW1717" s="11"/>
      <c r="BX1717" s="11"/>
      <c r="BY1717" s="11"/>
      <c r="BZ1717" s="11"/>
      <c r="CA1717" s="14"/>
      <c r="CC1717" s="10"/>
      <c r="CD1717" s="10"/>
      <c r="CE1717" s="10"/>
      <c r="CF1717" s="10"/>
      <c r="CG1717" s="10"/>
      <c r="CH1717" s="10"/>
      <c r="CI1717" s="10"/>
      <c r="CJ1717" s="10"/>
      <c r="CK1717" s="10"/>
    </row>
    <row r="1718" spans="1:122" s="8" customFormat="1" x14ac:dyDescent="0.35">
      <c r="A1718" s="158" t="s">
        <v>1687</v>
      </c>
      <c r="B1718" s="11">
        <v>1</v>
      </c>
      <c r="C1718" s="11">
        <v>160</v>
      </c>
      <c r="D1718" t="s">
        <v>304</v>
      </c>
      <c r="E1718" s="21" t="s">
        <v>290</v>
      </c>
      <c r="F1718" s="11">
        <v>1.3149999999999999</v>
      </c>
      <c r="G1718" s="12">
        <v>0.81499999999999995</v>
      </c>
      <c r="H1718" s="11">
        <v>0.25</v>
      </c>
      <c r="I1718" t="s">
        <v>290</v>
      </c>
      <c r="J1718" s="11">
        <v>160</v>
      </c>
      <c r="K1718" s="21" t="s">
        <v>290</v>
      </c>
      <c r="L1718" s="1" t="s">
        <v>304</v>
      </c>
      <c r="M1718" t="s">
        <v>290</v>
      </c>
      <c r="N1718" s="159" t="s">
        <v>290</v>
      </c>
      <c r="O1718"/>
      <c r="P1718" s="18" t="s">
        <v>290</v>
      </c>
      <c r="Q1718" s="18" t="s">
        <v>290</v>
      </c>
      <c r="R1718" s="18"/>
      <c r="S1718" t="s">
        <v>290</v>
      </c>
      <c r="T1718" t="s">
        <v>290</v>
      </c>
      <c r="U1718"/>
      <c r="V1718" t="s">
        <v>290</v>
      </c>
      <c r="W1718"/>
      <c r="X1718" s="158" t="s">
        <v>1687</v>
      </c>
      <c r="Y1718" s="11">
        <v>1</v>
      </c>
      <c r="Z1718" s="11">
        <v>160</v>
      </c>
      <c r="AA1718" t="s">
        <v>304</v>
      </c>
      <c r="AB1718" s="21" t="s">
        <v>290</v>
      </c>
      <c r="AC1718" s="11">
        <v>1.3149999999999999</v>
      </c>
      <c r="AD1718" s="12">
        <v>0.81499999999999995</v>
      </c>
      <c r="AE1718" s="11">
        <v>0.25</v>
      </c>
      <c r="AF1718" t="s">
        <v>290</v>
      </c>
      <c r="AG1718" s="11">
        <v>160</v>
      </c>
      <c r="AH1718" s="21" t="s">
        <v>290</v>
      </c>
      <c r="AI1718" s="1" t="s">
        <v>304</v>
      </c>
      <c r="AJ1718" t="s">
        <v>290</v>
      </c>
      <c r="AK1718" s="159" t="s">
        <v>290</v>
      </c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 s="11"/>
      <c r="BK1718" s="11"/>
      <c r="BL1718" s="11"/>
      <c r="BM1718" s="11"/>
      <c r="BN1718" s="11"/>
      <c r="BO1718" s="11"/>
      <c r="BP1718" s="11"/>
      <c r="BQ1718" s="11"/>
      <c r="BR1718" s="11"/>
      <c r="BS1718" s="11"/>
      <c r="BT1718" s="11"/>
      <c r="BU1718" s="11"/>
      <c r="BV1718" s="11"/>
      <c r="BW1718" s="11"/>
      <c r="BX1718" s="11"/>
      <c r="BY1718" s="11"/>
      <c r="BZ1718" s="11"/>
      <c r="CA1718" s="14"/>
      <c r="CC1718" s="11"/>
      <c r="CD1718" s="14"/>
      <c r="CE1718" s="14"/>
      <c r="CF1718" s="14"/>
      <c r="CG1718" s="14"/>
      <c r="CH1718" s="14"/>
      <c r="CI1718" s="14"/>
      <c r="CJ1718" s="14"/>
      <c r="CK1718" s="14"/>
      <c r="CO1718"/>
      <c r="CP1718"/>
      <c r="DR1718" s="1"/>
    </row>
    <row r="1719" spans="1:122" s="11" customFormat="1" x14ac:dyDescent="0.35">
      <c r="A1719" s="158" t="s">
        <v>1688</v>
      </c>
      <c r="B1719" s="11">
        <v>1</v>
      </c>
      <c r="C1719" s="11" t="s">
        <v>272</v>
      </c>
      <c r="D1719" t="s">
        <v>304</v>
      </c>
      <c r="E1719" s="21" t="s">
        <v>290</v>
      </c>
      <c r="F1719" s="11">
        <v>1.3149999999999999</v>
      </c>
      <c r="G1719" s="12">
        <v>0.95699999999999996</v>
      </c>
      <c r="H1719" s="11">
        <v>0.17899999999999999</v>
      </c>
      <c r="I1719" t="s">
        <v>272</v>
      </c>
      <c r="J1719" s="11">
        <v>2</v>
      </c>
      <c r="K1719" s="21" t="s">
        <v>290</v>
      </c>
      <c r="L1719" s="1" t="s">
        <v>304</v>
      </c>
      <c r="M1719" t="s">
        <v>290</v>
      </c>
      <c r="N1719" s="159" t="s">
        <v>290</v>
      </c>
      <c r="O1719"/>
      <c r="P1719" s="18" t="s">
        <v>290</v>
      </c>
      <c r="Q1719" s="18" t="s">
        <v>290</v>
      </c>
      <c r="R1719" s="18"/>
      <c r="S1719" t="s">
        <v>290</v>
      </c>
      <c r="T1719" t="s">
        <v>290</v>
      </c>
      <c r="U1719"/>
      <c r="V1719" t="s">
        <v>290</v>
      </c>
      <c r="W1719"/>
      <c r="X1719" s="158" t="s">
        <v>1688</v>
      </c>
      <c r="Y1719" s="11">
        <v>1</v>
      </c>
      <c r="Z1719" s="11" t="s">
        <v>272</v>
      </c>
      <c r="AA1719" t="s">
        <v>304</v>
      </c>
      <c r="AB1719" s="21" t="s">
        <v>290</v>
      </c>
      <c r="AC1719" s="11">
        <v>1.3149999999999999</v>
      </c>
      <c r="AD1719" s="12">
        <v>0.95699999999999996</v>
      </c>
      <c r="AE1719" s="11">
        <v>0.17899999999999999</v>
      </c>
      <c r="AF1719" t="s">
        <v>272</v>
      </c>
      <c r="AG1719" s="11">
        <v>2</v>
      </c>
      <c r="AH1719" s="21" t="s">
        <v>290</v>
      </c>
      <c r="AI1719" s="1" t="s">
        <v>304</v>
      </c>
      <c r="AJ1719" t="s">
        <v>290</v>
      </c>
      <c r="AK1719" s="159" t="s">
        <v>290</v>
      </c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CA1719" s="14"/>
      <c r="CD1719" s="14"/>
      <c r="CE1719" s="14"/>
      <c r="CF1719" s="14"/>
      <c r="CG1719" s="14"/>
      <c r="CH1719" s="14"/>
      <c r="CI1719" s="14"/>
      <c r="CJ1719" s="14"/>
      <c r="CK1719" s="14"/>
      <c r="CO1719"/>
      <c r="CP1719"/>
      <c r="DR1719" s="1"/>
    </row>
    <row r="1720" spans="1:122" s="11" customFormat="1" x14ac:dyDescent="0.25">
      <c r="A1720" s="160" t="s">
        <v>1689</v>
      </c>
      <c r="B1720" s="2">
        <v>1</v>
      </c>
      <c r="C1720" s="4" t="s">
        <v>273</v>
      </c>
      <c r="D1720" s="4" t="s">
        <v>304</v>
      </c>
      <c r="E1720" s="23" t="s">
        <v>290</v>
      </c>
      <c r="F1720" s="2">
        <v>1.3149999999999999</v>
      </c>
      <c r="G1720" s="3">
        <v>0.59899999999999998</v>
      </c>
      <c r="H1720" s="2">
        <v>0.35799999999999998</v>
      </c>
      <c r="I1720" s="2" t="s">
        <v>273</v>
      </c>
      <c r="J1720" s="4">
        <v>4</v>
      </c>
      <c r="K1720" s="23" t="s">
        <v>290</v>
      </c>
      <c r="L1720" s="6" t="s">
        <v>304</v>
      </c>
      <c r="M1720" s="4" t="s">
        <v>290</v>
      </c>
      <c r="N1720" s="161" t="s">
        <v>290</v>
      </c>
      <c r="O1720"/>
      <c r="P1720" s="18" t="s">
        <v>290</v>
      </c>
      <c r="Q1720" s="18" t="s">
        <v>290</v>
      </c>
      <c r="R1720" s="18"/>
      <c r="S1720" t="s">
        <v>290</v>
      </c>
      <c r="T1720" t="s">
        <v>290</v>
      </c>
      <c r="U1720"/>
      <c r="V1720" t="s">
        <v>290</v>
      </c>
      <c r="W1720"/>
      <c r="X1720" s="160" t="s">
        <v>1689</v>
      </c>
      <c r="Y1720" s="2">
        <v>1</v>
      </c>
      <c r="Z1720" s="4" t="s">
        <v>273</v>
      </c>
      <c r="AA1720" s="4" t="s">
        <v>304</v>
      </c>
      <c r="AB1720" s="23" t="s">
        <v>290</v>
      </c>
      <c r="AC1720" s="2">
        <v>1.3149999999999999</v>
      </c>
      <c r="AD1720" s="3">
        <v>0.59899999999999998</v>
      </c>
      <c r="AE1720" s="2">
        <v>0.35799999999999998</v>
      </c>
      <c r="AF1720" s="2" t="s">
        <v>273</v>
      </c>
      <c r="AG1720" s="4">
        <v>4</v>
      </c>
      <c r="AH1720" s="23" t="s">
        <v>290</v>
      </c>
      <c r="AI1720" s="6" t="s">
        <v>304</v>
      </c>
      <c r="AJ1720" s="4" t="s">
        <v>290</v>
      </c>
      <c r="AK1720" s="161" t="s">
        <v>290</v>
      </c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 s="18"/>
      <c r="CD1720" s="14"/>
      <c r="CE1720" s="14"/>
      <c r="CF1720" s="14"/>
      <c r="CG1720" s="14"/>
      <c r="CH1720" s="14"/>
      <c r="CI1720" s="14"/>
      <c r="CJ1720" s="14"/>
      <c r="CK1720" s="14"/>
      <c r="CO1720"/>
      <c r="CP1720"/>
      <c r="DR1720" s="1"/>
    </row>
    <row r="1721" spans="1:122" s="11" customFormat="1" x14ac:dyDescent="0.35">
      <c r="A1721" s="156" t="s">
        <v>1690</v>
      </c>
      <c r="B1721" s="11">
        <v>1.25</v>
      </c>
      <c r="C1721" s="11">
        <v>5</v>
      </c>
      <c r="D1721" t="s">
        <v>304</v>
      </c>
      <c r="E1721" s="21" t="s">
        <v>290</v>
      </c>
      <c r="F1721" s="11">
        <v>1.6600000000000001</v>
      </c>
      <c r="G1721" s="12">
        <v>1.5300000000000002</v>
      </c>
      <c r="H1721" s="11">
        <v>6.5000000000000002E-2</v>
      </c>
      <c r="I1721" t="s">
        <v>290</v>
      </c>
      <c r="J1721" s="11">
        <v>5</v>
      </c>
      <c r="K1721" s="21" t="s">
        <v>290</v>
      </c>
      <c r="L1721" s="11" t="s">
        <v>304</v>
      </c>
      <c r="M1721" t="s">
        <v>290</v>
      </c>
      <c r="N1721" s="159" t="s">
        <v>290</v>
      </c>
      <c r="O1721"/>
      <c r="P1721" s="18" t="s">
        <v>290</v>
      </c>
      <c r="Q1721" s="18" t="s">
        <v>290</v>
      </c>
      <c r="R1721" s="18"/>
      <c r="S1721" t="s">
        <v>290</v>
      </c>
      <c r="T1721" t="s">
        <v>290</v>
      </c>
      <c r="U1721"/>
      <c r="V1721" t="s">
        <v>290</v>
      </c>
      <c r="W1721"/>
      <c r="X1721" s="156" t="s">
        <v>1690</v>
      </c>
      <c r="Y1721" s="11">
        <v>1.25</v>
      </c>
      <c r="Z1721" s="11">
        <v>5</v>
      </c>
      <c r="AA1721" t="s">
        <v>304</v>
      </c>
      <c r="AB1721" s="21" t="s">
        <v>290</v>
      </c>
      <c r="AC1721" s="11">
        <v>1.6600000000000001</v>
      </c>
      <c r="AD1721" s="12">
        <v>1.5300000000000002</v>
      </c>
      <c r="AE1721" s="11">
        <v>6.5000000000000002E-2</v>
      </c>
      <c r="AF1721" t="s">
        <v>290</v>
      </c>
      <c r="AG1721" s="11">
        <v>5</v>
      </c>
      <c r="AH1721" s="21" t="s">
        <v>290</v>
      </c>
      <c r="AI1721" s="11" t="s">
        <v>304</v>
      </c>
      <c r="AJ1721" t="s">
        <v>290</v>
      </c>
      <c r="AK1721" s="159" t="s">
        <v>290</v>
      </c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 s="4"/>
      <c r="BK1721" s="4"/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51"/>
      <c r="CC1721"/>
      <c r="CD1721" s="18"/>
      <c r="CE1721" s="18"/>
      <c r="CF1721" s="18"/>
      <c r="CG1721" s="18"/>
      <c r="CH1721" s="18"/>
      <c r="CI1721" s="18"/>
      <c r="CJ1721" s="18"/>
      <c r="CK1721" s="18"/>
      <c r="CO1721"/>
      <c r="CP1721"/>
      <c r="DR1721" s="1"/>
    </row>
    <row r="1722" spans="1:122" x14ac:dyDescent="0.35">
      <c r="A1722" s="156" t="s">
        <v>1691</v>
      </c>
      <c r="B1722" s="11">
        <v>1.25</v>
      </c>
      <c r="C1722" s="11">
        <v>10</v>
      </c>
      <c r="D1722" t="s">
        <v>304</v>
      </c>
      <c r="E1722" s="21" t="s">
        <v>290</v>
      </c>
      <c r="F1722" s="11">
        <v>1.6600000000000001</v>
      </c>
      <c r="G1722" s="12">
        <v>1.4420000000000002</v>
      </c>
      <c r="H1722" s="11">
        <v>0.109</v>
      </c>
      <c r="I1722" t="s">
        <v>290</v>
      </c>
      <c r="J1722" s="11">
        <v>10</v>
      </c>
      <c r="K1722" s="21" t="s">
        <v>290</v>
      </c>
      <c r="L1722" s="11" t="s">
        <v>304</v>
      </c>
      <c r="M1722" t="s">
        <v>290</v>
      </c>
      <c r="N1722" s="159" t="s">
        <v>290</v>
      </c>
      <c r="P1722" s="18" t="s">
        <v>290</v>
      </c>
      <c r="Q1722" s="18" t="s">
        <v>290</v>
      </c>
      <c r="S1722" t="s">
        <v>290</v>
      </c>
      <c r="T1722" t="s">
        <v>290</v>
      </c>
      <c r="V1722" t="s">
        <v>290</v>
      </c>
      <c r="X1722" s="156" t="s">
        <v>1691</v>
      </c>
      <c r="Y1722" s="11">
        <v>1.25</v>
      </c>
      <c r="Z1722" s="11">
        <v>10</v>
      </c>
      <c r="AA1722" t="s">
        <v>304</v>
      </c>
      <c r="AB1722" s="21" t="s">
        <v>290</v>
      </c>
      <c r="AC1722" s="11">
        <v>1.6600000000000001</v>
      </c>
      <c r="AD1722" s="12">
        <v>1.4420000000000002</v>
      </c>
      <c r="AE1722" s="11">
        <v>0.109</v>
      </c>
      <c r="AF1722" t="s">
        <v>290</v>
      </c>
      <c r="AG1722" s="11">
        <v>10</v>
      </c>
      <c r="AH1722" s="21" t="s">
        <v>290</v>
      </c>
      <c r="AI1722" s="11" t="s">
        <v>304</v>
      </c>
      <c r="AJ1722" t="s">
        <v>290</v>
      </c>
      <c r="AK1722" s="159" t="s">
        <v>290</v>
      </c>
      <c r="CC1722" s="4"/>
      <c r="CD1722" s="51"/>
      <c r="CE1722" s="51"/>
      <c r="CF1722" s="51"/>
      <c r="CG1722" s="51"/>
      <c r="CH1722" s="51"/>
      <c r="CI1722" s="51"/>
      <c r="CJ1722" s="51"/>
      <c r="CK1722" s="51"/>
    </row>
    <row r="1723" spans="1:122" x14ac:dyDescent="0.35">
      <c r="A1723" s="158" t="s">
        <v>1692</v>
      </c>
      <c r="B1723" s="11">
        <v>1.25</v>
      </c>
      <c r="C1723">
        <v>40</v>
      </c>
      <c r="D1723" t="s">
        <v>304</v>
      </c>
      <c r="E1723" s="21" t="s">
        <v>290</v>
      </c>
      <c r="F1723" s="11">
        <v>1.6600000000000001</v>
      </c>
      <c r="G1723" s="12">
        <v>1.3800000000000001</v>
      </c>
      <c r="H1723" s="11">
        <v>0.14000000000000001</v>
      </c>
      <c r="I1723" t="s">
        <v>290</v>
      </c>
      <c r="J1723">
        <v>40</v>
      </c>
      <c r="K1723" s="21" t="s">
        <v>290</v>
      </c>
      <c r="L1723" s="1" t="s">
        <v>304</v>
      </c>
      <c r="M1723" t="s">
        <v>290</v>
      </c>
      <c r="N1723" s="159" t="s">
        <v>290</v>
      </c>
      <c r="P1723" s="18" t="s">
        <v>290</v>
      </c>
      <c r="Q1723" s="18" t="s">
        <v>290</v>
      </c>
      <c r="S1723" t="s">
        <v>290</v>
      </c>
      <c r="T1723" t="s">
        <v>290</v>
      </c>
      <c r="V1723" t="s">
        <v>290</v>
      </c>
      <c r="X1723" s="158" t="s">
        <v>1692</v>
      </c>
      <c r="Y1723" s="11">
        <v>1.25</v>
      </c>
      <c r="Z1723">
        <v>40</v>
      </c>
      <c r="AA1723" t="s">
        <v>304</v>
      </c>
      <c r="AB1723" s="21" t="s">
        <v>290</v>
      </c>
      <c r="AC1723" s="11">
        <v>1.6600000000000001</v>
      </c>
      <c r="AD1723" s="12">
        <v>1.3800000000000001</v>
      </c>
      <c r="AE1723" s="11">
        <v>0.14000000000000001</v>
      </c>
      <c r="AF1723" t="s">
        <v>290</v>
      </c>
      <c r="AG1723">
        <v>40</v>
      </c>
      <c r="AH1723" s="21" t="s">
        <v>290</v>
      </c>
      <c r="AI1723" s="1" t="s">
        <v>304</v>
      </c>
      <c r="AJ1723" t="s">
        <v>290</v>
      </c>
      <c r="AK1723" s="159" t="s">
        <v>290</v>
      </c>
    </row>
    <row r="1724" spans="1:122" x14ac:dyDescent="0.35">
      <c r="A1724" s="158" t="s">
        <v>6877</v>
      </c>
      <c r="B1724" s="11">
        <v>1.25</v>
      </c>
      <c r="C1724" t="s">
        <v>6422</v>
      </c>
      <c r="D1724" t="s">
        <v>304</v>
      </c>
      <c r="E1724" s="21" t="s">
        <v>290</v>
      </c>
      <c r="F1724" s="11">
        <v>1.6600000000000001</v>
      </c>
      <c r="G1724" s="12">
        <v>1.3800000000000001</v>
      </c>
      <c r="H1724" s="11">
        <v>0.14000000000000001</v>
      </c>
      <c r="I1724" t="s">
        <v>6422</v>
      </c>
      <c r="J1724">
        <v>1</v>
      </c>
      <c r="K1724" s="21" t="s">
        <v>290</v>
      </c>
      <c r="L1724" s="1" t="s">
        <v>304</v>
      </c>
      <c r="M1724" t="s">
        <v>290</v>
      </c>
      <c r="N1724" s="159" t="s">
        <v>290</v>
      </c>
      <c r="P1724" s="18" t="s">
        <v>290</v>
      </c>
      <c r="Q1724" s="18" t="s">
        <v>290</v>
      </c>
      <c r="S1724" t="s">
        <v>290</v>
      </c>
      <c r="T1724" t="s">
        <v>290</v>
      </c>
      <c r="V1724" t="s">
        <v>290</v>
      </c>
      <c r="X1724" s="158" t="s">
        <v>6877</v>
      </c>
      <c r="Y1724" s="11">
        <v>1.25</v>
      </c>
      <c r="Z1724" t="s">
        <v>6422</v>
      </c>
      <c r="AA1724" t="s">
        <v>304</v>
      </c>
      <c r="AB1724" s="21" t="s">
        <v>290</v>
      </c>
      <c r="AC1724" s="11">
        <v>1.6600000000000001</v>
      </c>
      <c r="AD1724" s="12">
        <v>1.3800000000000001</v>
      </c>
      <c r="AE1724" s="11">
        <v>0.14000000000000001</v>
      </c>
      <c r="AF1724" t="s">
        <v>6422</v>
      </c>
      <c r="AG1724">
        <v>1</v>
      </c>
      <c r="AH1724" s="21" t="s">
        <v>290</v>
      </c>
      <c r="AI1724" s="1" t="s">
        <v>304</v>
      </c>
      <c r="AJ1724" t="s">
        <v>290</v>
      </c>
      <c r="AK1724" s="159" t="s">
        <v>290</v>
      </c>
    </row>
    <row r="1725" spans="1:122" x14ac:dyDescent="0.35">
      <c r="A1725" s="158" t="s">
        <v>1693</v>
      </c>
      <c r="B1725" s="11">
        <v>1.25</v>
      </c>
      <c r="C1725">
        <v>80</v>
      </c>
      <c r="D1725" t="s">
        <v>304</v>
      </c>
      <c r="E1725" s="21" t="s">
        <v>290</v>
      </c>
      <c r="F1725" s="11">
        <v>1.6600000000000001</v>
      </c>
      <c r="G1725" s="12">
        <v>1.278</v>
      </c>
      <c r="H1725" s="11">
        <v>0.191</v>
      </c>
      <c r="I1725" t="s">
        <v>290</v>
      </c>
      <c r="J1725">
        <v>80</v>
      </c>
      <c r="K1725" s="21" t="s">
        <v>290</v>
      </c>
      <c r="L1725" s="1" t="s">
        <v>304</v>
      </c>
      <c r="M1725" t="s">
        <v>290</v>
      </c>
      <c r="N1725" s="159" t="s">
        <v>290</v>
      </c>
      <c r="P1725" s="18" t="s">
        <v>290</v>
      </c>
      <c r="Q1725" s="18" t="s">
        <v>290</v>
      </c>
      <c r="S1725" t="s">
        <v>290</v>
      </c>
      <c r="T1725" t="s">
        <v>290</v>
      </c>
      <c r="V1725" t="s">
        <v>290</v>
      </c>
      <c r="X1725" s="158" t="s">
        <v>1693</v>
      </c>
      <c r="Y1725" s="11">
        <v>1.25</v>
      </c>
      <c r="Z1725">
        <v>80</v>
      </c>
      <c r="AA1725" t="s">
        <v>304</v>
      </c>
      <c r="AB1725" s="21" t="s">
        <v>290</v>
      </c>
      <c r="AC1725" s="11">
        <v>1.6600000000000001</v>
      </c>
      <c r="AD1725" s="12">
        <v>1.278</v>
      </c>
      <c r="AE1725" s="11">
        <v>0.191</v>
      </c>
      <c r="AF1725" t="s">
        <v>290</v>
      </c>
      <c r="AG1725">
        <v>80</v>
      </c>
      <c r="AH1725" s="21" t="s">
        <v>290</v>
      </c>
      <c r="AI1725" s="1" t="s">
        <v>304</v>
      </c>
      <c r="AJ1725" t="s">
        <v>290</v>
      </c>
      <c r="AK1725" s="159" t="s">
        <v>290</v>
      </c>
    </row>
    <row r="1726" spans="1:122" x14ac:dyDescent="0.35">
      <c r="A1726" s="158" t="s">
        <v>1694</v>
      </c>
      <c r="B1726" s="11">
        <v>1.25</v>
      </c>
      <c r="C1726" s="11">
        <v>160</v>
      </c>
      <c r="D1726" t="s">
        <v>304</v>
      </c>
      <c r="E1726" s="21" t="s">
        <v>290</v>
      </c>
      <c r="F1726" s="11">
        <v>1.6600000000000001</v>
      </c>
      <c r="G1726" s="12">
        <v>1.1600000000000001</v>
      </c>
      <c r="H1726" s="11">
        <v>0.25</v>
      </c>
      <c r="I1726" t="s">
        <v>290</v>
      </c>
      <c r="J1726" s="11">
        <v>160</v>
      </c>
      <c r="K1726" s="21" t="s">
        <v>290</v>
      </c>
      <c r="L1726" s="1" t="s">
        <v>304</v>
      </c>
      <c r="M1726" t="s">
        <v>290</v>
      </c>
      <c r="N1726" s="159" t="s">
        <v>290</v>
      </c>
      <c r="P1726" s="18" t="s">
        <v>290</v>
      </c>
      <c r="Q1726" s="18" t="s">
        <v>290</v>
      </c>
      <c r="S1726" t="s">
        <v>290</v>
      </c>
      <c r="T1726" t="s">
        <v>290</v>
      </c>
      <c r="V1726" t="s">
        <v>290</v>
      </c>
      <c r="X1726" s="158" t="s">
        <v>1694</v>
      </c>
      <c r="Y1726" s="11">
        <v>1.25</v>
      </c>
      <c r="Z1726" s="11">
        <v>160</v>
      </c>
      <c r="AA1726" t="s">
        <v>304</v>
      </c>
      <c r="AB1726" s="21" t="s">
        <v>290</v>
      </c>
      <c r="AC1726" s="11">
        <v>1.6600000000000001</v>
      </c>
      <c r="AD1726" s="12">
        <v>1.1600000000000001</v>
      </c>
      <c r="AE1726" s="11">
        <v>0.25</v>
      </c>
      <c r="AF1726" t="s">
        <v>290</v>
      </c>
      <c r="AG1726" s="11">
        <v>160</v>
      </c>
      <c r="AH1726" s="21" t="s">
        <v>290</v>
      </c>
      <c r="AI1726" s="1" t="s">
        <v>304</v>
      </c>
      <c r="AJ1726" t="s">
        <v>290</v>
      </c>
      <c r="AK1726" s="159" t="s">
        <v>290</v>
      </c>
      <c r="BJ1726" s="4"/>
      <c r="BK1726" s="4"/>
      <c r="BL1726" s="4"/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  <c r="BX1726" s="4"/>
      <c r="BY1726" s="4"/>
      <c r="BZ1726" s="4"/>
      <c r="CA1726" s="51"/>
    </row>
    <row r="1727" spans="1:122" x14ac:dyDescent="0.35">
      <c r="A1727" s="158" t="s">
        <v>1695</v>
      </c>
      <c r="B1727" s="11">
        <v>1.25</v>
      </c>
      <c r="C1727" s="11" t="s">
        <v>272</v>
      </c>
      <c r="D1727" t="s">
        <v>304</v>
      </c>
      <c r="E1727" s="21" t="s">
        <v>290</v>
      </c>
      <c r="F1727" s="11">
        <v>1.6600000000000001</v>
      </c>
      <c r="G1727" s="12">
        <v>1.278</v>
      </c>
      <c r="H1727" s="11">
        <v>0.191</v>
      </c>
      <c r="I1727" t="s">
        <v>272</v>
      </c>
      <c r="J1727" s="11">
        <v>2</v>
      </c>
      <c r="K1727" s="21" t="s">
        <v>290</v>
      </c>
      <c r="L1727" s="1" t="s">
        <v>304</v>
      </c>
      <c r="M1727" t="s">
        <v>290</v>
      </c>
      <c r="N1727" s="159" t="s">
        <v>290</v>
      </c>
      <c r="P1727" s="18" t="s">
        <v>290</v>
      </c>
      <c r="Q1727" s="18" t="s">
        <v>290</v>
      </c>
      <c r="S1727" t="s">
        <v>290</v>
      </c>
      <c r="T1727" t="s">
        <v>290</v>
      </c>
      <c r="V1727" t="s">
        <v>290</v>
      </c>
      <c r="X1727" s="158" t="s">
        <v>1695</v>
      </c>
      <c r="Y1727" s="11">
        <v>1.25</v>
      </c>
      <c r="Z1727" s="11" t="s">
        <v>272</v>
      </c>
      <c r="AA1727" t="s">
        <v>304</v>
      </c>
      <c r="AB1727" s="21" t="s">
        <v>290</v>
      </c>
      <c r="AC1727" s="11">
        <v>1.6600000000000001</v>
      </c>
      <c r="AD1727" s="12">
        <v>1.278</v>
      </c>
      <c r="AE1727" s="11">
        <v>0.191</v>
      </c>
      <c r="AF1727" t="s">
        <v>272</v>
      </c>
      <c r="AG1727" s="11">
        <v>2</v>
      </c>
      <c r="AH1727" s="21" t="s">
        <v>290</v>
      </c>
      <c r="AI1727" s="1" t="s">
        <v>304</v>
      </c>
      <c r="AJ1727" t="s">
        <v>290</v>
      </c>
      <c r="AK1727" s="159" t="s">
        <v>290</v>
      </c>
      <c r="CC1727" s="4"/>
      <c r="CD1727" s="51"/>
      <c r="CE1727" s="51"/>
      <c r="CF1727" s="51"/>
      <c r="CG1727" s="51"/>
      <c r="CH1727" s="51"/>
      <c r="CI1727" s="51"/>
      <c r="CJ1727" s="51"/>
      <c r="CK1727" s="51"/>
    </row>
    <row r="1728" spans="1:122" x14ac:dyDescent="0.25">
      <c r="A1728" s="160" t="s">
        <v>1696</v>
      </c>
      <c r="B1728" s="2">
        <v>1.25</v>
      </c>
      <c r="C1728" s="4" t="s">
        <v>273</v>
      </c>
      <c r="D1728" s="4" t="s">
        <v>304</v>
      </c>
      <c r="E1728" s="23" t="s">
        <v>290</v>
      </c>
      <c r="F1728" s="2">
        <v>1.6600000000000001</v>
      </c>
      <c r="G1728" s="3">
        <v>0.89600000000000013</v>
      </c>
      <c r="H1728" s="2">
        <v>0.38200000000000001</v>
      </c>
      <c r="I1728" s="2" t="s">
        <v>273</v>
      </c>
      <c r="J1728" s="4">
        <v>4</v>
      </c>
      <c r="K1728" s="23" t="s">
        <v>290</v>
      </c>
      <c r="L1728" s="6" t="s">
        <v>304</v>
      </c>
      <c r="M1728" s="4" t="s">
        <v>290</v>
      </c>
      <c r="N1728" s="161" t="s">
        <v>290</v>
      </c>
      <c r="P1728" s="18" t="s">
        <v>290</v>
      </c>
      <c r="Q1728" s="18" t="s">
        <v>290</v>
      </c>
      <c r="S1728" t="s">
        <v>290</v>
      </c>
      <c r="T1728" t="s">
        <v>290</v>
      </c>
      <c r="V1728" t="s">
        <v>290</v>
      </c>
      <c r="X1728" s="160" t="s">
        <v>1696</v>
      </c>
      <c r="Y1728" s="2">
        <v>1.25</v>
      </c>
      <c r="Z1728" s="4" t="s">
        <v>273</v>
      </c>
      <c r="AA1728" s="4" t="s">
        <v>304</v>
      </c>
      <c r="AB1728" s="23" t="s">
        <v>290</v>
      </c>
      <c r="AC1728" s="2">
        <v>1.6600000000000001</v>
      </c>
      <c r="AD1728" s="3">
        <v>0.89600000000000013</v>
      </c>
      <c r="AE1728" s="2">
        <v>0.38200000000000001</v>
      </c>
      <c r="AF1728" s="2" t="s">
        <v>273</v>
      </c>
      <c r="AG1728" s="4">
        <v>4</v>
      </c>
      <c r="AH1728" s="23" t="s">
        <v>290</v>
      </c>
      <c r="AI1728" s="6" t="s">
        <v>304</v>
      </c>
      <c r="AJ1728" s="4" t="s">
        <v>290</v>
      </c>
      <c r="AK1728" s="161" t="s">
        <v>290</v>
      </c>
    </row>
    <row r="1729" spans="1:89" x14ac:dyDescent="0.35">
      <c r="A1729" s="156" t="s">
        <v>1697</v>
      </c>
      <c r="B1729" s="11">
        <v>1.5000000000000002</v>
      </c>
      <c r="C1729" s="11">
        <v>5</v>
      </c>
      <c r="D1729" t="s">
        <v>304</v>
      </c>
      <c r="E1729" s="21" t="s">
        <v>290</v>
      </c>
      <c r="F1729" s="11">
        <v>1.9</v>
      </c>
      <c r="G1729" s="12">
        <v>1.77</v>
      </c>
      <c r="H1729" s="11">
        <v>6.5000000000000002E-2</v>
      </c>
      <c r="I1729" t="s">
        <v>290</v>
      </c>
      <c r="J1729" s="11">
        <v>5</v>
      </c>
      <c r="K1729" s="21" t="s">
        <v>290</v>
      </c>
      <c r="L1729" s="11" t="s">
        <v>304</v>
      </c>
      <c r="M1729" t="s">
        <v>290</v>
      </c>
      <c r="N1729" s="159" t="s">
        <v>290</v>
      </c>
      <c r="P1729" s="18" t="s">
        <v>290</v>
      </c>
      <c r="Q1729" s="18" t="s">
        <v>290</v>
      </c>
      <c r="S1729" t="s">
        <v>290</v>
      </c>
      <c r="T1729" t="s">
        <v>290</v>
      </c>
      <c r="V1729" t="s">
        <v>290</v>
      </c>
      <c r="X1729" s="156" t="s">
        <v>1697</v>
      </c>
      <c r="Y1729" s="11">
        <v>1.5000000000000002</v>
      </c>
      <c r="Z1729" s="11">
        <v>5</v>
      </c>
      <c r="AA1729" t="s">
        <v>304</v>
      </c>
      <c r="AB1729" s="21" t="s">
        <v>290</v>
      </c>
      <c r="AC1729" s="11">
        <v>1.9</v>
      </c>
      <c r="AD1729" s="12">
        <v>1.77</v>
      </c>
      <c r="AE1729" s="11">
        <v>6.5000000000000002E-2</v>
      </c>
      <c r="AF1729" t="s">
        <v>290</v>
      </c>
      <c r="AG1729" s="11">
        <v>5</v>
      </c>
      <c r="AH1729" s="21" t="s">
        <v>290</v>
      </c>
      <c r="AI1729" s="11" t="s">
        <v>304</v>
      </c>
      <c r="AJ1729" t="s">
        <v>290</v>
      </c>
      <c r="AK1729" s="159" t="s">
        <v>290</v>
      </c>
    </row>
    <row r="1730" spans="1:89" x14ac:dyDescent="0.35">
      <c r="A1730" s="156" t="s">
        <v>1698</v>
      </c>
      <c r="B1730" s="11">
        <v>1.5000000000000002</v>
      </c>
      <c r="C1730" s="11">
        <v>10</v>
      </c>
      <c r="D1730" t="s">
        <v>304</v>
      </c>
      <c r="E1730" s="21" t="s">
        <v>290</v>
      </c>
      <c r="F1730" s="11">
        <v>1.9</v>
      </c>
      <c r="G1730" s="12">
        <v>1.6819999999999999</v>
      </c>
      <c r="H1730" s="11">
        <v>0.109</v>
      </c>
      <c r="I1730" t="s">
        <v>290</v>
      </c>
      <c r="J1730" s="11">
        <v>10</v>
      </c>
      <c r="K1730" s="21" t="s">
        <v>290</v>
      </c>
      <c r="L1730" s="11" t="s">
        <v>304</v>
      </c>
      <c r="M1730" t="s">
        <v>290</v>
      </c>
      <c r="N1730" s="159" t="s">
        <v>290</v>
      </c>
      <c r="P1730" s="18" t="s">
        <v>290</v>
      </c>
      <c r="Q1730" s="18" t="s">
        <v>290</v>
      </c>
      <c r="S1730" t="s">
        <v>290</v>
      </c>
      <c r="T1730" t="s">
        <v>290</v>
      </c>
      <c r="V1730" t="s">
        <v>290</v>
      </c>
      <c r="X1730" s="156" t="s">
        <v>1698</v>
      </c>
      <c r="Y1730" s="11">
        <v>1.5000000000000002</v>
      </c>
      <c r="Z1730" s="11">
        <v>10</v>
      </c>
      <c r="AA1730" t="s">
        <v>304</v>
      </c>
      <c r="AB1730" s="21" t="s">
        <v>290</v>
      </c>
      <c r="AC1730" s="11">
        <v>1.9</v>
      </c>
      <c r="AD1730" s="12">
        <v>1.6819999999999999</v>
      </c>
      <c r="AE1730" s="11">
        <v>0.109</v>
      </c>
      <c r="AF1730" t="s">
        <v>290</v>
      </c>
      <c r="AG1730" s="11">
        <v>10</v>
      </c>
      <c r="AH1730" s="21" t="s">
        <v>290</v>
      </c>
      <c r="AI1730" s="11" t="s">
        <v>304</v>
      </c>
      <c r="AJ1730" t="s">
        <v>290</v>
      </c>
      <c r="AK1730" s="159" t="s">
        <v>290</v>
      </c>
    </row>
    <row r="1731" spans="1:89" x14ac:dyDescent="0.35">
      <c r="A1731" s="158" t="s">
        <v>1699</v>
      </c>
      <c r="B1731" s="11">
        <v>1.5000000000000002</v>
      </c>
      <c r="C1731">
        <v>40</v>
      </c>
      <c r="D1731" t="s">
        <v>304</v>
      </c>
      <c r="E1731" s="21" t="s">
        <v>290</v>
      </c>
      <c r="F1731" s="11">
        <v>1.9</v>
      </c>
      <c r="G1731" s="12">
        <v>1.6099999999999999</v>
      </c>
      <c r="H1731" s="11">
        <v>0.14499999999999999</v>
      </c>
      <c r="I1731" t="s">
        <v>290</v>
      </c>
      <c r="J1731">
        <v>40</v>
      </c>
      <c r="K1731" s="21" t="s">
        <v>290</v>
      </c>
      <c r="L1731" s="1" t="s">
        <v>304</v>
      </c>
      <c r="M1731" t="s">
        <v>290</v>
      </c>
      <c r="N1731" s="159" t="s">
        <v>290</v>
      </c>
      <c r="P1731" s="18" t="s">
        <v>290</v>
      </c>
      <c r="Q1731" s="18" t="s">
        <v>290</v>
      </c>
      <c r="S1731" t="s">
        <v>290</v>
      </c>
      <c r="T1731" t="s">
        <v>290</v>
      </c>
      <c r="V1731" t="s">
        <v>290</v>
      </c>
      <c r="X1731" s="158" t="s">
        <v>1699</v>
      </c>
      <c r="Y1731" s="11">
        <v>1.5000000000000002</v>
      </c>
      <c r="Z1731">
        <v>40</v>
      </c>
      <c r="AA1731" t="s">
        <v>304</v>
      </c>
      <c r="AB1731" s="21" t="s">
        <v>290</v>
      </c>
      <c r="AC1731" s="11">
        <v>1.9</v>
      </c>
      <c r="AD1731" s="12">
        <v>1.6099999999999999</v>
      </c>
      <c r="AE1731" s="11">
        <v>0.14499999999999999</v>
      </c>
      <c r="AF1731" t="s">
        <v>290</v>
      </c>
      <c r="AG1731">
        <v>40</v>
      </c>
      <c r="AH1731" s="21" t="s">
        <v>290</v>
      </c>
      <c r="AI1731" s="1" t="s">
        <v>304</v>
      </c>
      <c r="AJ1731" t="s">
        <v>290</v>
      </c>
      <c r="AK1731" s="159" t="s">
        <v>290</v>
      </c>
      <c r="BJ1731" s="4"/>
      <c r="BK1731" s="4"/>
      <c r="BL1731" s="4"/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  <c r="BX1731" s="4"/>
      <c r="BY1731" s="4"/>
      <c r="BZ1731" s="4"/>
      <c r="CA1731" s="51"/>
    </row>
    <row r="1732" spans="1:89" x14ac:dyDescent="0.35">
      <c r="A1732" s="158" t="s">
        <v>6878</v>
      </c>
      <c r="B1732" s="11">
        <v>1.5000000000000002</v>
      </c>
      <c r="C1732" t="s">
        <v>6422</v>
      </c>
      <c r="D1732" t="s">
        <v>304</v>
      </c>
      <c r="E1732" s="21" t="s">
        <v>290</v>
      </c>
      <c r="F1732" s="11">
        <v>1.9</v>
      </c>
      <c r="G1732" s="12">
        <v>1.6099999999999999</v>
      </c>
      <c r="H1732" s="11">
        <v>0.14499999999999999</v>
      </c>
      <c r="I1732" t="s">
        <v>6422</v>
      </c>
      <c r="J1732">
        <v>1</v>
      </c>
      <c r="K1732" s="21" t="s">
        <v>290</v>
      </c>
      <c r="L1732" s="1" t="s">
        <v>304</v>
      </c>
      <c r="M1732" t="s">
        <v>290</v>
      </c>
      <c r="N1732" s="159" t="s">
        <v>290</v>
      </c>
      <c r="P1732" s="18" t="s">
        <v>290</v>
      </c>
      <c r="Q1732" s="18" t="s">
        <v>290</v>
      </c>
      <c r="S1732" t="s">
        <v>290</v>
      </c>
      <c r="T1732" t="s">
        <v>290</v>
      </c>
      <c r="V1732" t="s">
        <v>290</v>
      </c>
      <c r="X1732" s="158" t="s">
        <v>6878</v>
      </c>
      <c r="Y1732" s="11">
        <v>1.5000000000000002</v>
      </c>
      <c r="Z1732" t="s">
        <v>6422</v>
      </c>
      <c r="AA1732" t="s">
        <v>304</v>
      </c>
      <c r="AB1732" s="21" t="s">
        <v>290</v>
      </c>
      <c r="AC1732" s="11">
        <v>1.9</v>
      </c>
      <c r="AD1732" s="12">
        <v>1.6099999999999999</v>
      </c>
      <c r="AE1732" s="11">
        <v>0.14499999999999999</v>
      </c>
      <c r="AF1732" t="s">
        <v>6422</v>
      </c>
      <c r="AG1732">
        <v>1</v>
      </c>
      <c r="AH1732" s="21" t="s">
        <v>290</v>
      </c>
      <c r="AI1732" s="1" t="s">
        <v>304</v>
      </c>
      <c r="AJ1732" t="s">
        <v>290</v>
      </c>
      <c r="AK1732" s="159" t="s">
        <v>290</v>
      </c>
      <c r="CC1732" s="4"/>
      <c r="CD1732" s="51"/>
      <c r="CE1732" s="51"/>
      <c r="CF1732" s="51"/>
      <c r="CG1732" s="51"/>
      <c r="CH1732" s="51"/>
      <c r="CI1732" s="51"/>
      <c r="CJ1732" s="51"/>
      <c r="CK1732" s="51"/>
    </row>
    <row r="1733" spans="1:89" x14ac:dyDescent="0.35">
      <c r="A1733" s="158" t="s">
        <v>1700</v>
      </c>
      <c r="B1733" s="11">
        <v>1.5000000000000002</v>
      </c>
      <c r="C1733">
        <v>80</v>
      </c>
      <c r="D1733" t="s">
        <v>304</v>
      </c>
      <c r="E1733" s="21" t="s">
        <v>290</v>
      </c>
      <c r="F1733" s="11">
        <v>1.9</v>
      </c>
      <c r="G1733" s="12">
        <v>1.5</v>
      </c>
      <c r="H1733" s="11">
        <v>0.2</v>
      </c>
      <c r="I1733" t="s">
        <v>290</v>
      </c>
      <c r="J1733">
        <v>80</v>
      </c>
      <c r="K1733" s="21" t="s">
        <v>290</v>
      </c>
      <c r="L1733" s="1" t="s">
        <v>304</v>
      </c>
      <c r="M1733" t="s">
        <v>290</v>
      </c>
      <c r="N1733" s="159" t="s">
        <v>290</v>
      </c>
      <c r="P1733" s="18" t="s">
        <v>290</v>
      </c>
      <c r="Q1733" s="18" t="s">
        <v>290</v>
      </c>
      <c r="S1733" t="s">
        <v>290</v>
      </c>
      <c r="T1733" t="s">
        <v>290</v>
      </c>
      <c r="V1733" t="s">
        <v>290</v>
      </c>
      <c r="X1733" s="158" t="s">
        <v>1700</v>
      </c>
      <c r="Y1733" s="11">
        <v>1.5000000000000002</v>
      </c>
      <c r="Z1733">
        <v>80</v>
      </c>
      <c r="AA1733" t="s">
        <v>304</v>
      </c>
      <c r="AB1733" s="21" t="s">
        <v>290</v>
      </c>
      <c r="AC1733" s="11">
        <v>1.9</v>
      </c>
      <c r="AD1733" s="12">
        <v>1.5</v>
      </c>
      <c r="AE1733" s="11">
        <v>0.2</v>
      </c>
      <c r="AF1733" t="s">
        <v>290</v>
      </c>
      <c r="AG1733">
        <v>80</v>
      </c>
      <c r="AH1733" s="21" t="s">
        <v>290</v>
      </c>
      <c r="AI1733" s="1" t="s">
        <v>304</v>
      </c>
      <c r="AJ1733" t="s">
        <v>290</v>
      </c>
      <c r="AK1733" s="159" t="s">
        <v>290</v>
      </c>
    </row>
    <row r="1734" spans="1:89" x14ac:dyDescent="0.35">
      <c r="A1734" s="158" t="s">
        <v>1701</v>
      </c>
      <c r="B1734" s="11">
        <v>1.5000000000000002</v>
      </c>
      <c r="C1734" s="11">
        <v>160</v>
      </c>
      <c r="D1734" t="s">
        <v>304</v>
      </c>
      <c r="E1734" s="21" t="s">
        <v>290</v>
      </c>
      <c r="F1734" s="11">
        <v>1.9</v>
      </c>
      <c r="G1734" s="12">
        <v>1.3379999999999999</v>
      </c>
      <c r="H1734" s="11">
        <v>0.28100000000000003</v>
      </c>
      <c r="I1734" t="s">
        <v>290</v>
      </c>
      <c r="J1734" s="11">
        <v>160</v>
      </c>
      <c r="K1734" s="21" t="s">
        <v>290</v>
      </c>
      <c r="L1734" s="1" t="s">
        <v>304</v>
      </c>
      <c r="M1734" t="s">
        <v>290</v>
      </c>
      <c r="N1734" s="159" t="s">
        <v>290</v>
      </c>
      <c r="P1734" s="18" t="s">
        <v>290</v>
      </c>
      <c r="Q1734" s="18" t="s">
        <v>290</v>
      </c>
      <c r="S1734" t="s">
        <v>290</v>
      </c>
      <c r="T1734" t="s">
        <v>290</v>
      </c>
      <c r="V1734" t="s">
        <v>290</v>
      </c>
      <c r="X1734" s="158" t="s">
        <v>1701</v>
      </c>
      <c r="Y1734" s="11">
        <v>1.5000000000000002</v>
      </c>
      <c r="Z1734" s="11">
        <v>160</v>
      </c>
      <c r="AA1734" t="s">
        <v>304</v>
      </c>
      <c r="AB1734" s="21" t="s">
        <v>290</v>
      </c>
      <c r="AC1734" s="11">
        <v>1.9</v>
      </c>
      <c r="AD1734" s="12">
        <v>1.3379999999999999</v>
      </c>
      <c r="AE1734" s="11">
        <v>0.28100000000000003</v>
      </c>
      <c r="AF1734" t="s">
        <v>290</v>
      </c>
      <c r="AG1734" s="11">
        <v>160</v>
      </c>
      <c r="AH1734" s="21" t="s">
        <v>290</v>
      </c>
      <c r="AI1734" s="1" t="s">
        <v>304</v>
      </c>
      <c r="AJ1734" t="s">
        <v>290</v>
      </c>
      <c r="AK1734" s="159" t="s">
        <v>290</v>
      </c>
    </row>
    <row r="1735" spans="1:89" x14ac:dyDescent="0.35">
      <c r="A1735" s="158" t="s">
        <v>1702</v>
      </c>
      <c r="B1735" s="11">
        <v>1.5000000000000002</v>
      </c>
      <c r="C1735" s="11" t="s">
        <v>272</v>
      </c>
      <c r="D1735" t="s">
        <v>304</v>
      </c>
      <c r="E1735" s="21" t="s">
        <v>290</v>
      </c>
      <c r="F1735" s="11">
        <v>1.9</v>
      </c>
      <c r="G1735" s="12">
        <v>1.5</v>
      </c>
      <c r="H1735" s="11">
        <v>0.2</v>
      </c>
      <c r="I1735" t="s">
        <v>272</v>
      </c>
      <c r="J1735" s="11">
        <v>2</v>
      </c>
      <c r="K1735" s="21" t="s">
        <v>290</v>
      </c>
      <c r="L1735" s="1" t="s">
        <v>304</v>
      </c>
      <c r="M1735" t="s">
        <v>290</v>
      </c>
      <c r="N1735" s="159" t="s">
        <v>290</v>
      </c>
      <c r="P1735" s="18" t="s">
        <v>290</v>
      </c>
      <c r="Q1735" s="18" t="s">
        <v>290</v>
      </c>
      <c r="S1735" t="s">
        <v>290</v>
      </c>
      <c r="T1735" t="s">
        <v>290</v>
      </c>
      <c r="V1735" t="s">
        <v>290</v>
      </c>
      <c r="X1735" s="158" t="s">
        <v>1702</v>
      </c>
      <c r="Y1735" s="11">
        <v>1.5000000000000002</v>
      </c>
      <c r="Z1735" s="11" t="s">
        <v>272</v>
      </c>
      <c r="AA1735" t="s">
        <v>304</v>
      </c>
      <c r="AB1735" s="21" t="s">
        <v>290</v>
      </c>
      <c r="AC1735" s="11">
        <v>1.9</v>
      </c>
      <c r="AD1735" s="12">
        <v>1.5</v>
      </c>
      <c r="AE1735" s="11">
        <v>0.2</v>
      </c>
      <c r="AF1735" t="s">
        <v>272</v>
      </c>
      <c r="AG1735" s="11">
        <v>2</v>
      </c>
      <c r="AH1735" s="21" t="s">
        <v>290</v>
      </c>
      <c r="AI1735" s="1" t="s">
        <v>304</v>
      </c>
      <c r="AJ1735" t="s">
        <v>290</v>
      </c>
      <c r="AK1735" s="159" t="s">
        <v>290</v>
      </c>
    </row>
    <row r="1736" spans="1:89" x14ac:dyDescent="0.25">
      <c r="A1736" s="160" t="s">
        <v>1703</v>
      </c>
      <c r="B1736" s="2">
        <v>1.5000000000000002</v>
      </c>
      <c r="C1736" s="4" t="s">
        <v>273</v>
      </c>
      <c r="D1736" s="4" t="s">
        <v>304</v>
      </c>
      <c r="E1736" s="23" t="s">
        <v>290</v>
      </c>
      <c r="F1736" s="2">
        <v>1.9</v>
      </c>
      <c r="G1736" s="3">
        <v>1.0999999999999999</v>
      </c>
      <c r="H1736" s="2">
        <v>0.4</v>
      </c>
      <c r="I1736" s="2" t="s">
        <v>273</v>
      </c>
      <c r="J1736" s="4">
        <v>4</v>
      </c>
      <c r="K1736" s="23" t="s">
        <v>290</v>
      </c>
      <c r="L1736" s="6" t="s">
        <v>304</v>
      </c>
      <c r="M1736" s="4" t="s">
        <v>290</v>
      </c>
      <c r="N1736" s="161" t="s">
        <v>290</v>
      </c>
      <c r="P1736" s="18" t="s">
        <v>290</v>
      </c>
      <c r="Q1736" s="18" t="s">
        <v>290</v>
      </c>
      <c r="S1736" t="s">
        <v>290</v>
      </c>
      <c r="T1736" t="s">
        <v>290</v>
      </c>
      <c r="V1736" t="s">
        <v>290</v>
      </c>
      <c r="X1736" s="160" t="s">
        <v>1703</v>
      </c>
      <c r="Y1736" s="2">
        <v>1.5000000000000002</v>
      </c>
      <c r="Z1736" s="4" t="s">
        <v>273</v>
      </c>
      <c r="AA1736" s="4" t="s">
        <v>304</v>
      </c>
      <c r="AB1736" s="23" t="s">
        <v>290</v>
      </c>
      <c r="AC1736" s="2">
        <v>1.9</v>
      </c>
      <c r="AD1736" s="3">
        <v>1.0999999999999999</v>
      </c>
      <c r="AE1736" s="2">
        <v>0.4</v>
      </c>
      <c r="AF1736" s="2" t="s">
        <v>273</v>
      </c>
      <c r="AG1736" s="4">
        <v>4</v>
      </c>
      <c r="AH1736" s="23" t="s">
        <v>290</v>
      </c>
      <c r="AI1736" s="6" t="s">
        <v>304</v>
      </c>
      <c r="AJ1736" s="4" t="s">
        <v>290</v>
      </c>
      <c r="AK1736" s="161" t="s">
        <v>290</v>
      </c>
    </row>
    <row r="1737" spans="1:89" x14ac:dyDescent="0.35">
      <c r="A1737" s="156" t="s">
        <v>1704</v>
      </c>
      <c r="B1737" s="11">
        <v>2</v>
      </c>
      <c r="C1737" s="11">
        <v>5</v>
      </c>
      <c r="D1737" t="s">
        <v>304</v>
      </c>
      <c r="E1737" s="21" t="s">
        <v>290</v>
      </c>
      <c r="F1737" s="11">
        <v>2.375</v>
      </c>
      <c r="G1737" s="12">
        <v>2.2450000000000001</v>
      </c>
      <c r="H1737" s="11">
        <v>6.5000000000000002E-2</v>
      </c>
      <c r="I1737" t="s">
        <v>290</v>
      </c>
      <c r="J1737" s="11">
        <v>5</v>
      </c>
      <c r="K1737" s="21" t="s">
        <v>290</v>
      </c>
      <c r="L1737" s="11" t="s">
        <v>304</v>
      </c>
      <c r="M1737" t="s">
        <v>290</v>
      </c>
      <c r="N1737" s="159" t="s">
        <v>290</v>
      </c>
      <c r="P1737" s="18" t="s">
        <v>290</v>
      </c>
      <c r="Q1737" s="18" t="s">
        <v>290</v>
      </c>
      <c r="S1737" t="s">
        <v>290</v>
      </c>
      <c r="T1737" t="s">
        <v>290</v>
      </c>
      <c r="V1737" t="s">
        <v>290</v>
      </c>
      <c r="X1737" s="156" t="s">
        <v>1704</v>
      </c>
      <c r="Y1737" s="11">
        <v>2</v>
      </c>
      <c r="Z1737" s="11">
        <v>5</v>
      </c>
      <c r="AA1737" t="s">
        <v>304</v>
      </c>
      <c r="AB1737" s="21" t="s">
        <v>290</v>
      </c>
      <c r="AC1737" s="11">
        <v>2.375</v>
      </c>
      <c r="AD1737" s="12">
        <v>2.2450000000000001</v>
      </c>
      <c r="AE1737" s="11">
        <v>6.5000000000000002E-2</v>
      </c>
      <c r="AF1737" t="s">
        <v>290</v>
      </c>
      <c r="AG1737" s="11">
        <v>5</v>
      </c>
      <c r="AH1737" s="21" t="s">
        <v>290</v>
      </c>
      <c r="AI1737" s="11" t="s">
        <v>304</v>
      </c>
      <c r="AJ1737" t="s">
        <v>290</v>
      </c>
      <c r="AK1737" s="159" t="s">
        <v>290</v>
      </c>
    </row>
    <row r="1738" spans="1:89" x14ac:dyDescent="0.35">
      <c r="A1738" s="156" t="s">
        <v>1705</v>
      </c>
      <c r="B1738" s="11">
        <v>2</v>
      </c>
      <c r="C1738" s="11">
        <v>10</v>
      </c>
      <c r="D1738" t="s">
        <v>304</v>
      </c>
      <c r="E1738" s="21" t="s">
        <v>290</v>
      </c>
      <c r="F1738" s="11">
        <v>2.375</v>
      </c>
      <c r="G1738" s="12">
        <v>2.157</v>
      </c>
      <c r="H1738" s="11">
        <v>0.109</v>
      </c>
      <c r="I1738" t="s">
        <v>290</v>
      </c>
      <c r="J1738" s="11">
        <v>10</v>
      </c>
      <c r="K1738" s="21" t="s">
        <v>290</v>
      </c>
      <c r="L1738" s="11" t="s">
        <v>304</v>
      </c>
      <c r="M1738" t="s">
        <v>290</v>
      </c>
      <c r="N1738" s="159" t="s">
        <v>290</v>
      </c>
      <c r="P1738" s="18" t="s">
        <v>290</v>
      </c>
      <c r="Q1738" s="18" t="s">
        <v>290</v>
      </c>
      <c r="S1738" t="s">
        <v>290</v>
      </c>
      <c r="T1738" t="s">
        <v>290</v>
      </c>
      <c r="V1738" t="s">
        <v>290</v>
      </c>
      <c r="X1738" s="156" t="s">
        <v>1705</v>
      </c>
      <c r="Y1738" s="11">
        <v>2</v>
      </c>
      <c r="Z1738" s="11">
        <v>10</v>
      </c>
      <c r="AA1738" t="s">
        <v>304</v>
      </c>
      <c r="AB1738" s="21" t="s">
        <v>290</v>
      </c>
      <c r="AC1738" s="11">
        <v>2.375</v>
      </c>
      <c r="AD1738" s="12">
        <v>2.157</v>
      </c>
      <c r="AE1738" s="11">
        <v>0.109</v>
      </c>
      <c r="AF1738" t="s">
        <v>290</v>
      </c>
      <c r="AG1738" s="11">
        <v>10</v>
      </c>
      <c r="AH1738" s="21" t="s">
        <v>290</v>
      </c>
      <c r="AI1738" s="11" t="s">
        <v>304</v>
      </c>
      <c r="AJ1738" t="s">
        <v>290</v>
      </c>
      <c r="AK1738" s="159" t="s">
        <v>290</v>
      </c>
      <c r="BJ1738" s="4"/>
      <c r="BK1738" s="4"/>
      <c r="BL1738" s="4"/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  <c r="BX1738" s="4"/>
      <c r="BY1738" s="4"/>
      <c r="BZ1738" s="4"/>
      <c r="CA1738" s="51"/>
    </row>
    <row r="1739" spans="1:89" x14ac:dyDescent="0.35">
      <c r="A1739" s="158" t="s">
        <v>1706</v>
      </c>
      <c r="B1739" s="11">
        <v>2</v>
      </c>
      <c r="C1739">
        <v>40</v>
      </c>
      <c r="D1739" t="s">
        <v>304</v>
      </c>
      <c r="E1739" s="21" t="s">
        <v>290</v>
      </c>
      <c r="F1739" s="11">
        <v>2.375</v>
      </c>
      <c r="G1739" s="12">
        <v>2.0670000000000002</v>
      </c>
      <c r="H1739" s="11">
        <v>0.154</v>
      </c>
      <c r="I1739" t="s">
        <v>290</v>
      </c>
      <c r="J1739">
        <v>40</v>
      </c>
      <c r="K1739" s="21" t="s">
        <v>290</v>
      </c>
      <c r="L1739" s="1" t="s">
        <v>304</v>
      </c>
      <c r="M1739" t="s">
        <v>290</v>
      </c>
      <c r="N1739" s="159" t="s">
        <v>290</v>
      </c>
      <c r="P1739" s="18" t="s">
        <v>290</v>
      </c>
      <c r="Q1739" s="18" t="s">
        <v>290</v>
      </c>
      <c r="S1739" t="s">
        <v>290</v>
      </c>
      <c r="T1739" t="s">
        <v>290</v>
      </c>
      <c r="V1739" t="s">
        <v>290</v>
      </c>
      <c r="X1739" s="158" t="s">
        <v>1706</v>
      </c>
      <c r="Y1739" s="11">
        <v>2</v>
      </c>
      <c r="Z1739">
        <v>40</v>
      </c>
      <c r="AA1739" t="s">
        <v>304</v>
      </c>
      <c r="AB1739" s="21" t="s">
        <v>290</v>
      </c>
      <c r="AC1739" s="11">
        <v>2.375</v>
      </c>
      <c r="AD1739" s="12">
        <v>2.0670000000000002</v>
      </c>
      <c r="AE1739" s="11">
        <v>0.154</v>
      </c>
      <c r="AF1739" t="s">
        <v>290</v>
      </c>
      <c r="AG1739">
        <v>40</v>
      </c>
      <c r="AH1739" s="21" t="s">
        <v>290</v>
      </c>
      <c r="AI1739" s="1" t="s">
        <v>304</v>
      </c>
      <c r="AJ1739" t="s">
        <v>290</v>
      </c>
      <c r="AK1739" s="159" t="s">
        <v>290</v>
      </c>
      <c r="CC1739" s="4"/>
      <c r="CD1739" s="51"/>
      <c r="CE1739" s="51"/>
      <c r="CF1739" s="51"/>
      <c r="CG1739" s="51"/>
      <c r="CH1739" s="51"/>
      <c r="CI1739" s="51"/>
      <c r="CJ1739" s="51"/>
      <c r="CK1739" s="51"/>
    </row>
    <row r="1740" spans="1:89" x14ac:dyDescent="0.35">
      <c r="A1740" s="158" t="s">
        <v>6879</v>
      </c>
      <c r="B1740" s="11">
        <v>2</v>
      </c>
      <c r="C1740" t="s">
        <v>6422</v>
      </c>
      <c r="D1740" t="s">
        <v>304</v>
      </c>
      <c r="E1740" s="21" t="s">
        <v>290</v>
      </c>
      <c r="F1740" s="11">
        <v>2.375</v>
      </c>
      <c r="G1740" s="12">
        <v>2.0670000000000002</v>
      </c>
      <c r="H1740" s="11">
        <v>0.154</v>
      </c>
      <c r="I1740" t="s">
        <v>6422</v>
      </c>
      <c r="J1740">
        <v>1</v>
      </c>
      <c r="K1740" s="21" t="s">
        <v>290</v>
      </c>
      <c r="L1740" s="1" t="s">
        <v>304</v>
      </c>
      <c r="M1740" t="s">
        <v>290</v>
      </c>
      <c r="N1740" s="159" t="s">
        <v>290</v>
      </c>
      <c r="P1740" s="18" t="s">
        <v>290</v>
      </c>
      <c r="Q1740" s="18" t="s">
        <v>290</v>
      </c>
      <c r="S1740" t="s">
        <v>290</v>
      </c>
      <c r="T1740" t="s">
        <v>290</v>
      </c>
      <c r="V1740" t="s">
        <v>290</v>
      </c>
      <c r="X1740" s="158" t="s">
        <v>6879</v>
      </c>
      <c r="Y1740" s="11">
        <v>2</v>
      </c>
      <c r="Z1740" t="s">
        <v>6422</v>
      </c>
      <c r="AA1740" t="s">
        <v>304</v>
      </c>
      <c r="AB1740" s="21" t="s">
        <v>290</v>
      </c>
      <c r="AC1740" s="11">
        <v>2.375</v>
      </c>
      <c r="AD1740" s="12">
        <v>2.0670000000000002</v>
      </c>
      <c r="AE1740" s="11">
        <v>0.154</v>
      </c>
      <c r="AF1740" t="s">
        <v>6422</v>
      </c>
      <c r="AG1740">
        <v>1</v>
      </c>
      <c r="AH1740" s="21" t="s">
        <v>290</v>
      </c>
      <c r="AI1740" s="1" t="s">
        <v>304</v>
      </c>
      <c r="AJ1740" t="s">
        <v>290</v>
      </c>
      <c r="AK1740" s="159" t="s">
        <v>290</v>
      </c>
    </row>
    <row r="1741" spans="1:89" x14ac:dyDescent="0.35">
      <c r="A1741" s="158" t="s">
        <v>1707</v>
      </c>
      <c r="B1741" s="11">
        <v>2</v>
      </c>
      <c r="C1741">
        <v>80</v>
      </c>
      <c r="D1741" t="s">
        <v>304</v>
      </c>
      <c r="E1741" s="21" t="s">
        <v>290</v>
      </c>
      <c r="F1741" s="11">
        <v>2.375</v>
      </c>
      <c r="G1741" s="12">
        <v>1.9390000000000001</v>
      </c>
      <c r="H1741" s="11">
        <v>0.218</v>
      </c>
      <c r="I1741" t="s">
        <v>290</v>
      </c>
      <c r="J1741">
        <v>80</v>
      </c>
      <c r="K1741" s="21" t="s">
        <v>290</v>
      </c>
      <c r="L1741" s="1" t="s">
        <v>304</v>
      </c>
      <c r="M1741" t="s">
        <v>290</v>
      </c>
      <c r="N1741" s="159" t="s">
        <v>290</v>
      </c>
      <c r="P1741" s="18" t="s">
        <v>290</v>
      </c>
      <c r="Q1741" s="18" t="s">
        <v>290</v>
      </c>
      <c r="S1741" t="s">
        <v>290</v>
      </c>
      <c r="T1741" t="s">
        <v>290</v>
      </c>
      <c r="V1741" t="s">
        <v>290</v>
      </c>
      <c r="X1741" s="158" t="s">
        <v>1707</v>
      </c>
      <c r="Y1741" s="11">
        <v>2</v>
      </c>
      <c r="Z1741">
        <v>80</v>
      </c>
      <c r="AA1741" t="s">
        <v>304</v>
      </c>
      <c r="AB1741" s="21" t="s">
        <v>290</v>
      </c>
      <c r="AC1741" s="11">
        <v>2.375</v>
      </c>
      <c r="AD1741" s="12">
        <v>1.9390000000000001</v>
      </c>
      <c r="AE1741" s="11">
        <v>0.218</v>
      </c>
      <c r="AF1741" t="s">
        <v>290</v>
      </c>
      <c r="AG1741">
        <v>80</v>
      </c>
      <c r="AH1741" s="21" t="s">
        <v>290</v>
      </c>
      <c r="AI1741" s="1" t="s">
        <v>304</v>
      </c>
      <c r="AJ1741" t="s">
        <v>290</v>
      </c>
      <c r="AK1741" s="159" t="s">
        <v>290</v>
      </c>
    </row>
    <row r="1742" spans="1:89" x14ac:dyDescent="0.35">
      <c r="A1742" s="158" t="s">
        <v>1708</v>
      </c>
      <c r="B1742" s="11">
        <v>2</v>
      </c>
      <c r="C1742" s="11">
        <v>160</v>
      </c>
      <c r="D1742" t="s">
        <v>304</v>
      </c>
      <c r="E1742" s="21" t="s">
        <v>290</v>
      </c>
      <c r="F1742" s="11">
        <v>2.375</v>
      </c>
      <c r="G1742" s="12">
        <v>1.6890000000000001</v>
      </c>
      <c r="H1742" s="11">
        <v>0.34300000000000003</v>
      </c>
      <c r="I1742" t="s">
        <v>290</v>
      </c>
      <c r="J1742" s="11">
        <v>160</v>
      </c>
      <c r="K1742" s="21" t="s">
        <v>290</v>
      </c>
      <c r="L1742" s="1" t="s">
        <v>304</v>
      </c>
      <c r="M1742" t="s">
        <v>290</v>
      </c>
      <c r="N1742" s="159" t="s">
        <v>290</v>
      </c>
      <c r="P1742" s="18" t="s">
        <v>290</v>
      </c>
      <c r="Q1742" s="18" t="s">
        <v>290</v>
      </c>
      <c r="S1742" t="s">
        <v>290</v>
      </c>
      <c r="T1742" t="s">
        <v>290</v>
      </c>
      <c r="V1742" t="s">
        <v>290</v>
      </c>
      <c r="X1742" s="158" t="s">
        <v>1708</v>
      </c>
      <c r="Y1742" s="11">
        <v>2</v>
      </c>
      <c r="Z1742" s="11">
        <v>160</v>
      </c>
      <c r="AA1742" t="s">
        <v>304</v>
      </c>
      <c r="AB1742" s="21" t="s">
        <v>290</v>
      </c>
      <c r="AC1742" s="11">
        <v>2.375</v>
      </c>
      <c r="AD1742" s="12">
        <v>1.6890000000000001</v>
      </c>
      <c r="AE1742" s="11">
        <v>0.34300000000000003</v>
      </c>
      <c r="AF1742" t="s">
        <v>290</v>
      </c>
      <c r="AG1742" s="11">
        <v>160</v>
      </c>
      <c r="AH1742" s="21" t="s">
        <v>290</v>
      </c>
      <c r="AI1742" s="1" t="s">
        <v>304</v>
      </c>
      <c r="AJ1742" t="s">
        <v>290</v>
      </c>
      <c r="AK1742" s="159" t="s">
        <v>290</v>
      </c>
    </row>
    <row r="1743" spans="1:89" x14ac:dyDescent="0.35">
      <c r="A1743" s="158" t="s">
        <v>1709</v>
      </c>
      <c r="B1743" s="11">
        <v>2</v>
      </c>
      <c r="C1743" s="11" t="s">
        <v>272</v>
      </c>
      <c r="D1743" t="s">
        <v>304</v>
      </c>
      <c r="E1743" s="21" t="s">
        <v>290</v>
      </c>
      <c r="F1743" s="11">
        <v>2.375</v>
      </c>
      <c r="G1743" s="12">
        <v>1.9390000000000001</v>
      </c>
      <c r="H1743" s="11">
        <v>0.218</v>
      </c>
      <c r="I1743" t="s">
        <v>272</v>
      </c>
      <c r="J1743" s="11">
        <v>2</v>
      </c>
      <c r="K1743" s="21" t="s">
        <v>290</v>
      </c>
      <c r="L1743" s="1" t="s">
        <v>304</v>
      </c>
      <c r="M1743" t="s">
        <v>290</v>
      </c>
      <c r="N1743" s="159" t="s">
        <v>290</v>
      </c>
      <c r="P1743" s="18" t="s">
        <v>290</v>
      </c>
      <c r="Q1743" s="18" t="s">
        <v>290</v>
      </c>
      <c r="S1743" t="s">
        <v>290</v>
      </c>
      <c r="T1743" t="s">
        <v>290</v>
      </c>
      <c r="V1743" t="s">
        <v>290</v>
      </c>
      <c r="X1743" s="158" t="s">
        <v>1709</v>
      </c>
      <c r="Y1743" s="11">
        <v>2</v>
      </c>
      <c r="Z1743" s="11" t="s">
        <v>272</v>
      </c>
      <c r="AA1743" t="s">
        <v>304</v>
      </c>
      <c r="AB1743" s="21" t="s">
        <v>290</v>
      </c>
      <c r="AC1743" s="11">
        <v>2.375</v>
      </c>
      <c r="AD1743" s="12">
        <v>1.9390000000000001</v>
      </c>
      <c r="AE1743" s="11">
        <v>0.218</v>
      </c>
      <c r="AF1743" t="s">
        <v>272</v>
      </c>
      <c r="AG1743" s="11">
        <v>2</v>
      </c>
      <c r="AH1743" s="21" t="s">
        <v>290</v>
      </c>
      <c r="AI1743" s="1" t="s">
        <v>304</v>
      </c>
      <c r="AJ1743" t="s">
        <v>290</v>
      </c>
      <c r="AK1743" s="159" t="s">
        <v>290</v>
      </c>
    </row>
    <row r="1744" spans="1:89" x14ac:dyDescent="0.25">
      <c r="A1744" s="160" t="s">
        <v>1710</v>
      </c>
      <c r="B1744" s="2">
        <v>2</v>
      </c>
      <c r="C1744" s="4" t="s">
        <v>273</v>
      </c>
      <c r="D1744" s="4" t="s">
        <v>304</v>
      </c>
      <c r="E1744" s="23" t="s">
        <v>290</v>
      </c>
      <c r="F1744" s="2">
        <v>2.375</v>
      </c>
      <c r="G1744" s="3">
        <v>1.5030000000000001</v>
      </c>
      <c r="H1744" s="2">
        <v>0.436</v>
      </c>
      <c r="I1744" s="2" t="s">
        <v>273</v>
      </c>
      <c r="J1744" s="4">
        <v>4</v>
      </c>
      <c r="K1744" s="23" t="s">
        <v>290</v>
      </c>
      <c r="L1744" s="6" t="s">
        <v>304</v>
      </c>
      <c r="M1744" s="4" t="s">
        <v>290</v>
      </c>
      <c r="N1744" s="161" t="s">
        <v>290</v>
      </c>
      <c r="P1744" s="18" t="s">
        <v>290</v>
      </c>
      <c r="Q1744" s="18" t="s">
        <v>290</v>
      </c>
      <c r="S1744" t="s">
        <v>290</v>
      </c>
      <c r="T1744" t="s">
        <v>290</v>
      </c>
      <c r="V1744" t="s">
        <v>290</v>
      </c>
      <c r="X1744" s="160" t="s">
        <v>1710</v>
      </c>
      <c r="Y1744" s="2">
        <v>2</v>
      </c>
      <c r="Z1744" s="4" t="s">
        <v>273</v>
      </c>
      <c r="AA1744" s="4" t="s">
        <v>304</v>
      </c>
      <c r="AB1744" s="23" t="s">
        <v>290</v>
      </c>
      <c r="AC1744" s="2">
        <v>2.375</v>
      </c>
      <c r="AD1744" s="3">
        <v>1.5030000000000001</v>
      </c>
      <c r="AE1744" s="2">
        <v>0.436</v>
      </c>
      <c r="AF1744" s="2" t="s">
        <v>273</v>
      </c>
      <c r="AG1744" s="4">
        <v>4</v>
      </c>
      <c r="AH1744" s="23" t="s">
        <v>290</v>
      </c>
      <c r="AI1744" s="6" t="s">
        <v>304</v>
      </c>
      <c r="AJ1744" s="4" t="s">
        <v>290</v>
      </c>
      <c r="AK1744" s="161" t="s">
        <v>290</v>
      </c>
    </row>
    <row r="1745" spans="1:89" x14ac:dyDescent="0.35">
      <c r="A1745" s="156" t="s">
        <v>1711</v>
      </c>
      <c r="B1745" s="11">
        <v>2.5</v>
      </c>
      <c r="C1745" s="11">
        <v>5</v>
      </c>
      <c r="D1745" t="s">
        <v>304</v>
      </c>
      <c r="E1745" s="21" t="s">
        <v>290</v>
      </c>
      <c r="F1745" s="11">
        <v>2.875</v>
      </c>
      <c r="G1745" s="12">
        <v>2.7090000000000001</v>
      </c>
      <c r="H1745" s="11">
        <v>8.3000000000000004E-2</v>
      </c>
      <c r="I1745" t="s">
        <v>290</v>
      </c>
      <c r="J1745" s="11">
        <v>5</v>
      </c>
      <c r="K1745" s="21" t="s">
        <v>290</v>
      </c>
      <c r="L1745" s="11" t="s">
        <v>304</v>
      </c>
      <c r="M1745" t="s">
        <v>290</v>
      </c>
      <c r="N1745" s="159" t="s">
        <v>290</v>
      </c>
      <c r="P1745" s="18" t="s">
        <v>290</v>
      </c>
      <c r="Q1745" s="18" t="s">
        <v>290</v>
      </c>
      <c r="S1745" t="s">
        <v>290</v>
      </c>
      <c r="T1745" t="s">
        <v>290</v>
      </c>
      <c r="V1745" t="s">
        <v>290</v>
      </c>
      <c r="X1745" s="156" t="s">
        <v>1711</v>
      </c>
      <c r="Y1745" s="11">
        <v>2.5</v>
      </c>
      <c r="Z1745" s="11">
        <v>5</v>
      </c>
      <c r="AA1745" t="s">
        <v>304</v>
      </c>
      <c r="AB1745" s="21" t="s">
        <v>290</v>
      </c>
      <c r="AC1745" s="11">
        <v>2.875</v>
      </c>
      <c r="AD1745" s="12">
        <v>2.7090000000000001</v>
      </c>
      <c r="AE1745" s="11">
        <v>8.3000000000000004E-2</v>
      </c>
      <c r="AF1745" t="s">
        <v>290</v>
      </c>
      <c r="AG1745" s="11">
        <v>5</v>
      </c>
      <c r="AH1745" s="21" t="s">
        <v>290</v>
      </c>
      <c r="AI1745" s="11" t="s">
        <v>304</v>
      </c>
      <c r="AJ1745" t="s">
        <v>290</v>
      </c>
      <c r="AK1745" s="159" t="s">
        <v>290</v>
      </c>
      <c r="BJ1745" s="4"/>
      <c r="BK1745" s="4"/>
      <c r="BL1745" s="4"/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  <c r="BX1745" s="4"/>
      <c r="BY1745" s="4"/>
      <c r="BZ1745" s="4"/>
      <c r="CA1745" s="51"/>
    </row>
    <row r="1746" spans="1:89" x14ac:dyDescent="0.35">
      <c r="A1746" s="156" t="s">
        <v>1712</v>
      </c>
      <c r="B1746" s="11">
        <v>2.5</v>
      </c>
      <c r="C1746" s="11">
        <v>10</v>
      </c>
      <c r="D1746" t="s">
        <v>304</v>
      </c>
      <c r="E1746" s="21" t="s">
        <v>290</v>
      </c>
      <c r="F1746" s="11">
        <v>2.875</v>
      </c>
      <c r="G1746" s="12">
        <v>2.6349999999999998</v>
      </c>
      <c r="H1746" s="11">
        <v>0.12</v>
      </c>
      <c r="I1746" t="s">
        <v>290</v>
      </c>
      <c r="J1746" s="11">
        <v>10</v>
      </c>
      <c r="K1746" s="21" t="s">
        <v>290</v>
      </c>
      <c r="L1746" s="11" t="s">
        <v>304</v>
      </c>
      <c r="M1746" t="s">
        <v>290</v>
      </c>
      <c r="N1746" s="159" t="s">
        <v>290</v>
      </c>
      <c r="P1746" s="18" t="s">
        <v>290</v>
      </c>
      <c r="Q1746" s="18" t="s">
        <v>290</v>
      </c>
      <c r="S1746" t="s">
        <v>290</v>
      </c>
      <c r="T1746" t="s">
        <v>290</v>
      </c>
      <c r="V1746" t="s">
        <v>290</v>
      </c>
      <c r="X1746" s="156" t="s">
        <v>1712</v>
      </c>
      <c r="Y1746" s="11">
        <v>2.5</v>
      </c>
      <c r="Z1746" s="11">
        <v>10</v>
      </c>
      <c r="AA1746" t="s">
        <v>304</v>
      </c>
      <c r="AB1746" s="21" t="s">
        <v>290</v>
      </c>
      <c r="AC1746" s="11">
        <v>2.875</v>
      </c>
      <c r="AD1746" s="12">
        <v>2.6349999999999998</v>
      </c>
      <c r="AE1746" s="11">
        <v>0.12</v>
      </c>
      <c r="AF1746" t="s">
        <v>290</v>
      </c>
      <c r="AG1746" s="11">
        <v>10</v>
      </c>
      <c r="AH1746" s="21" t="s">
        <v>290</v>
      </c>
      <c r="AI1746" s="11" t="s">
        <v>304</v>
      </c>
      <c r="AJ1746" t="s">
        <v>290</v>
      </c>
      <c r="AK1746" s="159" t="s">
        <v>290</v>
      </c>
      <c r="CC1746" s="4"/>
      <c r="CD1746" s="51"/>
      <c r="CE1746" s="51"/>
      <c r="CF1746" s="51"/>
      <c r="CG1746" s="51"/>
      <c r="CH1746" s="51"/>
      <c r="CI1746" s="51"/>
      <c r="CJ1746" s="51"/>
      <c r="CK1746" s="51"/>
    </row>
    <row r="1747" spans="1:89" x14ac:dyDescent="0.35">
      <c r="A1747" s="158" t="s">
        <v>1713</v>
      </c>
      <c r="B1747" s="11">
        <v>2.5</v>
      </c>
      <c r="C1747">
        <v>40</v>
      </c>
      <c r="D1747" t="s">
        <v>304</v>
      </c>
      <c r="E1747" s="21" t="s">
        <v>290</v>
      </c>
      <c r="F1747" s="11">
        <v>2.875</v>
      </c>
      <c r="G1747" s="12">
        <v>2.4689999999999999</v>
      </c>
      <c r="H1747" s="11">
        <v>0.20300000000000001</v>
      </c>
      <c r="I1747" t="s">
        <v>290</v>
      </c>
      <c r="J1747">
        <v>40</v>
      </c>
      <c r="K1747" s="21" t="s">
        <v>290</v>
      </c>
      <c r="L1747" s="1" t="s">
        <v>304</v>
      </c>
      <c r="M1747" t="s">
        <v>290</v>
      </c>
      <c r="N1747" s="159" t="s">
        <v>290</v>
      </c>
      <c r="P1747" s="18" t="s">
        <v>290</v>
      </c>
      <c r="Q1747" s="18" t="s">
        <v>290</v>
      </c>
      <c r="S1747" t="s">
        <v>290</v>
      </c>
      <c r="T1747" t="s">
        <v>290</v>
      </c>
      <c r="V1747" t="s">
        <v>290</v>
      </c>
      <c r="X1747" s="158" t="s">
        <v>1713</v>
      </c>
      <c r="Y1747" s="11">
        <v>2.5</v>
      </c>
      <c r="Z1747">
        <v>40</v>
      </c>
      <c r="AA1747" t="s">
        <v>304</v>
      </c>
      <c r="AB1747" s="21" t="s">
        <v>290</v>
      </c>
      <c r="AC1747" s="11">
        <v>2.875</v>
      </c>
      <c r="AD1747" s="12">
        <v>2.4689999999999999</v>
      </c>
      <c r="AE1747" s="11">
        <v>0.20300000000000001</v>
      </c>
      <c r="AF1747" t="s">
        <v>290</v>
      </c>
      <c r="AG1747">
        <v>40</v>
      </c>
      <c r="AH1747" s="21" t="s">
        <v>290</v>
      </c>
      <c r="AI1747" s="1" t="s">
        <v>304</v>
      </c>
      <c r="AJ1747" t="s">
        <v>290</v>
      </c>
      <c r="AK1747" s="159" t="s">
        <v>290</v>
      </c>
    </row>
    <row r="1748" spans="1:89" x14ac:dyDescent="0.35">
      <c r="A1748" s="158" t="s">
        <v>6880</v>
      </c>
      <c r="B1748" s="11">
        <v>2.5</v>
      </c>
      <c r="C1748" t="s">
        <v>6422</v>
      </c>
      <c r="D1748" t="s">
        <v>304</v>
      </c>
      <c r="E1748" s="21" t="s">
        <v>290</v>
      </c>
      <c r="F1748" s="11">
        <v>2.875</v>
      </c>
      <c r="G1748" s="12">
        <v>2.4689999999999999</v>
      </c>
      <c r="H1748" s="11">
        <v>0.20300000000000001</v>
      </c>
      <c r="I1748" t="s">
        <v>6422</v>
      </c>
      <c r="J1748">
        <v>1</v>
      </c>
      <c r="K1748" s="21" t="s">
        <v>290</v>
      </c>
      <c r="L1748" s="1" t="s">
        <v>304</v>
      </c>
      <c r="M1748" t="s">
        <v>290</v>
      </c>
      <c r="N1748" s="159" t="s">
        <v>290</v>
      </c>
      <c r="P1748" s="18" t="s">
        <v>290</v>
      </c>
      <c r="Q1748" s="18" t="s">
        <v>290</v>
      </c>
      <c r="S1748" t="s">
        <v>290</v>
      </c>
      <c r="T1748" t="s">
        <v>290</v>
      </c>
      <c r="V1748" t="s">
        <v>290</v>
      </c>
      <c r="X1748" s="158" t="s">
        <v>6880</v>
      </c>
      <c r="Y1748" s="11">
        <v>2.5</v>
      </c>
      <c r="Z1748" t="s">
        <v>6422</v>
      </c>
      <c r="AA1748" t="s">
        <v>304</v>
      </c>
      <c r="AB1748" s="21" t="s">
        <v>290</v>
      </c>
      <c r="AC1748" s="11">
        <v>2.875</v>
      </c>
      <c r="AD1748" s="12">
        <v>2.4689999999999999</v>
      </c>
      <c r="AE1748" s="11">
        <v>0.20300000000000001</v>
      </c>
      <c r="AF1748" t="s">
        <v>6422</v>
      </c>
      <c r="AG1748">
        <v>1</v>
      </c>
      <c r="AH1748" s="21" t="s">
        <v>290</v>
      </c>
      <c r="AI1748" s="1" t="s">
        <v>304</v>
      </c>
      <c r="AJ1748" t="s">
        <v>290</v>
      </c>
      <c r="AK1748" s="159" t="s">
        <v>290</v>
      </c>
    </row>
    <row r="1749" spans="1:89" x14ac:dyDescent="0.35">
      <c r="A1749" s="158" t="s">
        <v>1714</v>
      </c>
      <c r="B1749" s="11">
        <v>2.5</v>
      </c>
      <c r="C1749">
        <v>80</v>
      </c>
      <c r="D1749" t="s">
        <v>304</v>
      </c>
      <c r="E1749" s="21" t="s">
        <v>290</v>
      </c>
      <c r="F1749" s="11">
        <v>2.875</v>
      </c>
      <c r="G1749" s="12">
        <v>2.323</v>
      </c>
      <c r="H1749" s="11">
        <v>0.27600000000000002</v>
      </c>
      <c r="I1749" t="s">
        <v>290</v>
      </c>
      <c r="J1749">
        <v>80</v>
      </c>
      <c r="K1749" s="21" t="s">
        <v>290</v>
      </c>
      <c r="L1749" s="1" t="s">
        <v>304</v>
      </c>
      <c r="M1749" t="s">
        <v>290</v>
      </c>
      <c r="N1749" s="159" t="s">
        <v>290</v>
      </c>
      <c r="P1749" s="18" t="s">
        <v>290</v>
      </c>
      <c r="Q1749" s="18" t="s">
        <v>290</v>
      </c>
      <c r="S1749" t="s">
        <v>290</v>
      </c>
      <c r="T1749" t="s">
        <v>290</v>
      </c>
      <c r="V1749" t="s">
        <v>290</v>
      </c>
      <c r="X1749" s="158" t="s">
        <v>1714</v>
      </c>
      <c r="Y1749" s="11">
        <v>2.5</v>
      </c>
      <c r="Z1749">
        <v>80</v>
      </c>
      <c r="AA1749" t="s">
        <v>304</v>
      </c>
      <c r="AB1749" s="21" t="s">
        <v>290</v>
      </c>
      <c r="AC1749" s="11">
        <v>2.875</v>
      </c>
      <c r="AD1749" s="12">
        <v>2.323</v>
      </c>
      <c r="AE1749" s="11">
        <v>0.27600000000000002</v>
      </c>
      <c r="AF1749" t="s">
        <v>290</v>
      </c>
      <c r="AG1749">
        <v>80</v>
      </c>
      <c r="AH1749" s="21" t="s">
        <v>290</v>
      </c>
      <c r="AI1749" s="1" t="s">
        <v>304</v>
      </c>
      <c r="AJ1749" t="s">
        <v>290</v>
      </c>
      <c r="AK1749" s="159" t="s">
        <v>290</v>
      </c>
    </row>
    <row r="1750" spans="1:89" x14ac:dyDescent="0.35">
      <c r="A1750" s="158" t="s">
        <v>1715</v>
      </c>
      <c r="B1750" s="11">
        <v>2.5</v>
      </c>
      <c r="C1750" s="11">
        <v>160</v>
      </c>
      <c r="D1750" t="s">
        <v>304</v>
      </c>
      <c r="E1750" s="21" t="s">
        <v>290</v>
      </c>
      <c r="F1750" s="11">
        <v>2.875</v>
      </c>
      <c r="G1750" s="12">
        <v>2.125</v>
      </c>
      <c r="H1750" s="11">
        <v>0.375</v>
      </c>
      <c r="I1750" t="s">
        <v>290</v>
      </c>
      <c r="J1750" s="11">
        <v>160</v>
      </c>
      <c r="K1750" s="21" t="s">
        <v>290</v>
      </c>
      <c r="L1750" s="1" t="s">
        <v>304</v>
      </c>
      <c r="M1750" t="s">
        <v>290</v>
      </c>
      <c r="N1750" s="159" t="s">
        <v>290</v>
      </c>
      <c r="P1750" s="18" t="s">
        <v>290</v>
      </c>
      <c r="Q1750" s="18" t="s">
        <v>290</v>
      </c>
      <c r="S1750" t="s">
        <v>290</v>
      </c>
      <c r="T1750" t="s">
        <v>290</v>
      </c>
      <c r="V1750" t="s">
        <v>290</v>
      </c>
      <c r="X1750" s="158" t="s">
        <v>1715</v>
      </c>
      <c r="Y1750" s="11">
        <v>2.5</v>
      </c>
      <c r="Z1750" s="11">
        <v>160</v>
      </c>
      <c r="AA1750" t="s">
        <v>304</v>
      </c>
      <c r="AB1750" s="21" t="s">
        <v>290</v>
      </c>
      <c r="AC1750" s="11">
        <v>2.875</v>
      </c>
      <c r="AD1750" s="12">
        <v>2.125</v>
      </c>
      <c r="AE1750" s="11">
        <v>0.375</v>
      </c>
      <c r="AF1750" t="s">
        <v>290</v>
      </c>
      <c r="AG1750" s="11">
        <v>160</v>
      </c>
      <c r="AH1750" s="21" t="s">
        <v>290</v>
      </c>
      <c r="AI1750" s="1" t="s">
        <v>304</v>
      </c>
      <c r="AJ1750" t="s">
        <v>290</v>
      </c>
      <c r="AK1750" s="159" t="s">
        <v>290</v>
      </c>
    </row>
    <row r="1751" spans="1:89" x14ac:dyDescent="0.35">
      <c r="A1751" s="158" t="s">
        <v>1716</v>
      </c>
      <c r="B1751" s="11">
        <v>2.5</v>
      </c>
      <c r="C1751" s="11" t="s">
        <v>272</v>
      </c>
      <c r="D1751" t="s">
        <v>304</v>
      </c>
      <c r="E1751" s="21" t="s">
        <v>290</v>
      </c>
      <c r="F1751" s="11">
        <v>2.875</v>
      </c>
      <c r="G1751" s="12">
        <v>2.323</v>
      </c>
      <c r="H1751" s="11">
        <v>0.27600000000000002</v>
      </c>
      <c r="I1751" t="s">
        <v>272</v>
      </c>
      <c r="J1751" s="11">
        <v>2</v>
      </c>
      <c r="K1751" s="21" t="s">
        <v>290</v>
      </c>
      <c r="L1751" s="1" t="s">
        <v>304</v>
      </c>
      <c r="M1751" t="s">
        <v>290</v>
      </c>
      <c r="N1751" s="159" t="s">
        <v>290</v>
      </c>
      <c r="P1751" s="18" t="s">
        <v>290</v>
      </c>
      <c r="Q1751" s="18" t="s">
        <v>290</v>
      </c>
      <c r="S1751" t="s">
        <v>290</v>
      </c>
      <c r="T1751" t="s">
        <v>290</v>
      </c>
      <c r="V1751" t="s">
        <v>290</v>
      </c>
      <c r="X1751" s="158" t="s">
        <v>1716</v>
      </c>
      <c r="Y1751" s="11">
        <v>2.5</v>
      </c>
      <c r="Z1751" s="11" t="s">
        <v>272</v>
      </c>
      <c r="AA1751" t="s">
        <v>304</v>
      </c>
      <c r="AB1751" s="21" t="s">
        <v>290</v>
      </c>
      <c r="AC1751" s="11">
        <v>2.875</v>
      </c>
      <c r="AD1751" s="12">
        <v>2.323</v>
      </c>
      <c r="AE1751" s="11">
        <v>0.27600000000000002</v>
      </c>
      <c r="AF1751" t="s">
        <v>272</v>
      </c>
      <c r="AG1751" s="11">
        <v>2</v>
      </c>
      <c r="AH1751" s="21" t="s">
        <v>290</v>
      </c>
      <c r="AI1751" s="1" t="s">
        <v>304</v>
      </c>
      <c r="AJ1751" t="s">
        <v>290</v>
      </c>
      <c r="AK1751" s="159" t="s">
        <v>290</v>
      </c>
    </row>
    <row r="1752" spans="1:89" x14ac:dyDescent="0.25">
      <c r="A1752" s="160" t="s">
        <v>1717</v>
      </c>
      <c r="B1752" s="2">
        <v>2.5</v>
      </c>
      <c r="C1752" s="4" t="s">
        <v>273</v>
      </c>
      <c r="D1752" s="4" t="s">
        <v>304</v>
      </c>
      <c r="E1752" s="23" t="s">
        <v>290</v>
      </c>
      <c r="F1752" s="2">
        <v>2.875</v>
      </c>
      <c r="G1752" s="3">
        <v>1.7709999999999999</v>
      </c>
      <c r="H1752" s="2">
        <v>0.55200000000000005</v>
      </c>
      <c r="I1752" s="2" t="s">
        <v>273</v>
      </c>
      <c r="J1752" s="4">
        <v>4</v>
      </c>
      <c r="K1752" s="23" t="s">
        <v>290</v>
      </c>
      <c r="L1752" s="6" t="s">
        <v>304</v>
      </c>
      <c r="M1752" s="4" t="s">
        <v>290</v>
      </c>
      <c r="N1752" s="161" t="s">
        <v>290</v>
      </c>
      <c r="P1752" s="18" t="s">
        <v>290</v>
      </c>
      <c r="Q1752" s="18" t="s">
        <v>290</v>
      </c>
      <c r="S1752" t="s">
        <v>290</v>
      </c>
      <c r="T1752" t="s">
        <v>290</v>
      </c>
      <c r="V1752" t="s">
        <v>290</v>
      </c>
      <c r="X1752" s="160" t="s">
        <v>1717</v>
      </c>
      <c r="Y1752" s="2">
        <v>2.5</v>
      </c>
      <c r="Z1752" s="4" t="s">
        <v>273</v>
      </c>
      <c r="AA1752" s="4" t="s">
        <v>304</v>
      </c>
      <c r="AB1752" s="23" t="s">
        <v>290</v>
      </c>
      <c r="AC1752" s="2">
        <v>2.875</v>
      </c>
      <c r="AD1752" s="3">
        <v>1.7709999999999999</v>
      </c>
      <c r="AE1752" s="2">
        <v>0.55200000000000005</v>
      </c>
      <c r="AF1752" s="2" t="s">
        <v>273</v>
      </c>
      <c r="AG1752" s="4">
        <v>4</v>
      </c>
      <c r="AH1752" s="23" t="s">
        <v>290</v>
      </c>
      <c r="AI1752" s="6" t="s">
        <v>304</v>
      </c>
      <c r="AJ1752" s="4" t="s">
        <v>290</v>
      </c>
      <c r="AK1752" s="161" t="s">
        <v>290</v>
      </c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  <c r="BX1752" s="4"/>
      <c r="BY1752" s="4"/>
      <c r="BZ1752" s="4"/>
      <c r="CA1752" s="51"/>
    </row>
    <row r="1753" spans="1:89" x14ac:dyDescent="0.35">
      <c r="A1753" s="156" t="s">
        <v>1718</v>
      </c>
      <c r="B1753" s="11">
        <v>3.0000000000000004</v>
      </c>
      <c r="C1753" s="11">
        <v>5</v>
      </c>
      <c r="D1753" t="s">
        <v>304</v>
      </c>
      <c r="E1753" s="21" t="s">
        <v>290</v>
      </c>
      <c r="F1753" s="11">
        <v>3.5</v>
      </c>
      <c r="G1753" s="12">
        <v>3.3340000000000001</v>
      </c>
      <c r="H1753" s="11">
        <v>8.3000000000000004E-2</v>
      </c>
      <c r="I1753" t="s">
        <v>290</v>
      </c>
      <c r="J1753" s="11">
        <v>5</v>
      </c>
      <c r="K1753" s="21" t="s">
        <v>290</v>
      </c>
      <c r="L1753" s="11" t="s">
        <v>304</v>
      </c>
      <c r="M1753" t="s">
        <v>290</v>
      </c>
      <c r="N1753" s="159" t="s">
        <v>290</v>
      </c>
      <c r="P1753" s="18" t="s">
        <v>290</v>
      </c>
      <c r="Q1753" s="18" t="s">
        <v>290</v>
      </c>
      <c r="S1753" t="s">
        <v>290</v>
      </c>
      <c r="T1753" t="s">
        <v>290</v>
      </c>
      <c r="V1753" t="s">
        <v>290</v>
      </c>
      <c r="X1753" s="156" t="s">
        <v>1718</v>
      </c>
      <c r="Y1753" s="11">
        <v>3.0000000000000004</v>
      </c>
      <c r="Z1753" s="11">
        <v>5</v>
      </c>
      <c r="AA1753" t="s">
        <v>304</v>
      </c>
      <c r="AB1753" s="21" t="s">
        <v>290</v>
      </c>
      <c r="AC1753" s="11">
        <v>3.5</v>
      </c>
      <c r="AD1753" s="12">
        <v>3.3340000000000001</v>
      </c>
      <c r="AE1753" s="11">
        <v>8.3000000000000004E-2</v>
      </c>
      <c r="AF1753" t="s">
        <v>290</v>
      </c>
      <c r="AG1753" s="11">
        <v>5</v>
      </c>
      <c r="AH1753" s="21" t="s">
        <v>290</v>
      </c>
      <c r="AI1753" s="11" t="s">
        <v>304</v>
      </c>
      <c r="AJ1753" t="s">
        <v>290</v>
      </c>
      <c r="AK1753" s="159" t="s">
        <v>290</v>
      </c>
      <c r="CC1753" s="4"/>
      <c r="CD1753" s="51"/>
      <c r="CE1753" s="51"/>
      <c r="CF1753" s="51"/>
      <c r="CG1753" s="51"/>
      <c r="CH1753" s="51"/>
      <c r="CI1753" s="51"/>
      <c r="CJ1753" s="51"/>
      <c r="CK1753" s="51"/>
    </row>
    <row r="1754" spans="1:89" x14ac:dyDescent="0.35">
      <c r="A1754" s="156" t="s">
        <v>1719</v>
      </c>
      <c r="B1754" s="11">
        <v>3.0000000000000004</v>
      </c>
      <c r="C1754" s="11">
        <v>10</v>
      </c>
      <c r="D1754" t="s">
        <v>304</v>
      </c>
      <c r="E1754" s="21" t="s">
        <v>290</v>
      </c>
      <c r="F1754" s="11">
        <v>3.5</v>
      </c>
      <c r="G1754" s="12">
        <v>3.26</v>
      </c>
      <c r="H1754" s="11">
        <v>0.12</v>
      </c>
      <c r="I1754" t="s">
        <v>290</v>
      </c>
      <c r="J1754" s="11">
        <v>10</v>
      </c>
      <c r="K1754" s="21" t="s">
        <v>290</v>
      </c>
      <c r="L1754" s="11" t="s">
        <v>304</v>
      </c>
      <c r="M1754" t="s">
        <v>290</v>
      </c>
      <c r="N1754" s="159" t="s">
        <v>290</v>
      </c>
      <c r="P1754" s="18" t="s">
        <v>290</v>
      </c>
      <c r="Q1754" s="18" t="s">
        <v>290</v>
      </c>
      <c r="S1754" t="s">
        <v>290</v>
      </c>
      <c r="T1754" t="s">
        <v>290</v>
      </c>
      <c r="V1754" t="s">
        <v>290</v>
      </c>
      <c r="X1754" s="156" t="s">
        <v>1719</v>
      </c>
      <c r="Y1754" s="11">
        <v>3.0000000000000004</v>
      </c>
      <c r="Z1754" s="11">
        <v>10</v>
      </c>
      <c r="AA1754" t="s">
        <v>304</v>
      </c>
      <c r="AB1754" s="21" t="s">
        <v>290</v>
      </c>
      <c r="AC1754" s="11">
        <v>3.5</v>
      </c>
      <c r="AD1754" s="12">
        <v>3.26</v>
      </c>
      <c r="AE1754" s="11">
        <v>0.12</v>
      </c>
      <c r="AF1754" t="s">
        <v>290</v>
      </c>
      <c r="AG1754" s="11">
        <v>10</v>
      </c>
      <c r="AH1754" s="21" t="s">
        <v>290</v>
      </c>
      <c r="AI1754" s="11" t="s">
        <v>304</v>
      </c>
      <c r="AJ1754" t="s">
        <v>290</v>
      </c>
      <c r="AK1754" s="159" t="s">
        <v>290</v>
      </c>
    </row>
    <row r="1755" spans="1:89" x14ac:dyDescent="0.35">
      <c r="A1755" s="158" t="s">
        <v>1720</v>
      </c>
      <c r="B1755" s="11">
        <v>3.0000000000000004</v>
      </c>
      <c r="C1755">
        <v>40</v>
      </c>
      <c r="D1755" t="s">
        <v>304</v>
      </c>
      <c r="E1755" s="21" t="s">
        <v>290</v>
      </c>
      <c r="F1755" s="11">
        <v>3.5</v>
      </c>
      <c r="G1755" s="12">
        <v>3.0680000000000001</v>
      </c>
      <c r="H1755" s="11">
        <v>0.216</v>
      </c>
      <c r="I1755" t="s">
        <v>290</v>
      </c>
      <c r="J1755">
        <v>40</v>
      </c>
      <c r="K1755" s="21" t="s">
        <v>290</v>
      </c>
      <c r="L1755" s="1" t="s">
        <v>304</v>
      </c>
      <c r="M1755" t="s">
        <v>290</v>
      </c>
      <c r="N1755" s="159" t="s">
        <v>290</v>
      </c>
      <c r="P1755" s="18" t="s">
        <v>290</v>
      </c>
      <c r="Q1755" s="18" t="s">
        <v>290</v>
      </c>
      <c r="S1755" t="s">
        <v>290</v>
      </c>
      <c r="T1755" t="s">
        <v>290</v>
      </c>
      <c r="V1755" t="s">
        <v>290</v>
      </c>
      <c r="X1755" s="158" t="s">
        <v>1720</v>
      </c>
      <c r="Y1755" s="11">
        <v>3.0000000000000004</v>
      </c>
      <c r="Z1755">
        <v>40</v>
      </c>
      <c r="AA1755" t="s">
        <v>304</v>
      </c>
      <c r="AB1755" s="21" t="s">
        <v>290</v>
      </c>
      <c r="AC1755" s="11">
        <v>3.5</v>
      </c>
      <c r="AD1755" s="12">
        <v>3.0680000000000001</v>
      </c>
      <c r="AE1755" s="11">
        <v>0.216</v>
      </c>
      <c r="AF1755" t="s">
        <v>290</v>
      </c>
      <c r="AG1755">
        <v>40</v>
      </c>
      <c r="AH1755" s="21" t="s">
        <v>290</v>
      </c>
      <c r="AI1755" s="1" t="s">
        <v>304</v>
      </c>
      <c r="AJ1755" t="s">
        <v>290</v>
      </c>
      <c r="AK1755" s="159" t="s">
        <v>290</v>
      </c>
    </row>
    <row r="1756" spans="1:89" x14ac:dyDescent="0.35">
      <c r="A1756" s="158" t="s">
        <v>6881</v>
      </c>
      <c r="B1756" s="11">
        <v>3.0000000000000004</v>
      </c>
      <c r="C1756" t="s">
        <v>6422</v>
      </c>
      <c r="D1756" t="s">
        <v>304</v>
      </c>
      <c r="E1756" s="21" t="s">
        <v>290</v>
      </c>
      <c r="F1756" s="11">
        <v>3.5</v>
      </c>
      <c r="G1756" s="12">
        <v>3.0680000000000001</v>
      </c>
      <c r="H1756" s="11">
        <v>0.216</v>
      </c>
      <c r="I1756" t="s">
        <v>6422</v>
      </c>
      <c r="J1756">
        <v>1</v>
      </c>
      <c r="K1756" s="21" t="s">
        <v>290</v>
      </c>
      <c r="L1756" s="1" t="s">
        <v>304</v>
      </c>
      <c r="M1756" t="s">
        <v>290</v>
      </c>
      <c r="N1756" s="159" t="s">
        <v>290</v>
      </c>
      <c r="P1756" s="18" t="s">
        <v>290</v>
      </c>
      <c r="Q1756" s="18" t="s">
        <v>290</v>
      </c>
      <c r="S1756" t="s">
        <v>290</v>
      </c>
      <c r="T1756" t="s">
        <v>290</v>
      </c>
      <c r="V1756" t="s">
        <v>290</v>
      </c>
      <c r="X1756" s="158" t="s">
        <v>6881</v>
      </c>
      <c r="Y1756" s="11">
        <v>3.0000000000000004</v>
      </c>
      <c r="Z1756" t="s">
        <v>6422</v>
      </c>
      <c r="AA1756" t="s">
        <v>304</v>
      </c>
      <c r="AB1756" s="21" t="s">
        <v>290</v>
      </c>
      <c r="AC1756" s="11">
        <v>3.5</v>
      </c>
      <c r="AD1756" s="12">
        <v>3.0680000000000001</v>
      </c>
      <c r="AE1756" s="11">
        <v>0.216</v>
      </c>
      <c r="AF1756" t="s">
        <v>6422</v>
      </c>
      <c r="AG1756">
        <v>1</v>
      </c>
      <c r="AH1756" s="21" t="s">
        <v>290</v>
      </c>
      <c r="AI1756" s="1" t="s">
        <v>304</v>
      </c>
      <c r="AJ1756" t="s">
        <v>290</v>
      </c>
      <c r="AK1756" s="159" t="s">
        <v>290</v>
      </c>
    </row>
    <row r="1757" spans="1:89" x14ac:dyDescent="0.35">
      <c r="A1757" s="158" t="s">
        <v>1721</v>
      </c>
      <c r="B1757" s="11">
        <v>3.0000000000000004</v>
      </c>
      <c r="C1757">
        <v>80</v>
      </c>
      <c r="D1757" t="s">
        <v>304</v>
      </c>
      <c r="E1757" s="21" t="s">
        <v>290</v>
      </c>
      <c r="F1757" s="11">
        <v>3.5</v>
      </c>
      <c r="G1757" s="12">
        <v>2.9</v>
      </c>
      <c r="H1757" s="11">
        <v>0.3</v>
      </c>
      <c r="I1757" t="s">
        <v>290</v>
      </c>
      <c r="J1757">
        <v>80</v>
      </c>
      <c r="K1757" s="21" t="s">
        <v>290</v>
      </c>
      <c r="L1757" s="1" t="s">
        <v>304</v>
      </c>
      <c r="M1757" t="s">
        <v>290</v>
      </c>
      <c r="N1757" s="159" t="s">
        <v>290</v>
      </c>
      <c r="P1757" s="18" t="s">
        <v>290</v>
      </c>
      <c r="Q1757" s="18" t="s">
        <v>290</v>
      </c>
      <c r="S1757" t="s">
        <v>290</v>
      </c>
      <c r="T1757" t="s">
        <v>290</v>
      </c>
      <c r="V1757" t="s">
        <v>290</v>
      </c>
      <c r="X1757" s="158" t="s">
        <v>1721</v>
      </c>
      <c r="Y1757" s="11">
        <v>3.0000000000000004</v>
      </c>
      <c r="Z1757">
        <v>80</v>
      </c>
      <c r="AA1757" t="s">
        <v>304</v>
      </c>
      <c r="AB1757" s="21" t="s">
        <v>290</v>
      </c>
      <c r="AC1757" s="11">
        <v>3.5</v>
      </c>
      <c r="AD1757" s="12">
        <v>2.9</v>
      </c>
      <c r="AE1757" s="11">
        <v>0.3</v>
      </c>
      <c r="AF1757" t="s">
        <v>290</v>
      </c>
      <c r="AG1757">
        <v>80</v>
      </c>
      <c r="AH1757" s="21" t="s">
        <v>290</v>
      </c>
      <c r="AI1757" s="1" t="s">
        <v>304</v>
      </c>
      <c r="AJ1757" t="s">
        <v>290</v>
      </c>
      <c r="AK1757" s="159" t="s">
        <v>290</v>
      </c>
    </row>
    <row r="1758" spans="1:89" x14ac:dyDescent="0.35">
      <c r="A1758" s="158" t="s">
        <v>1722</v>
      </c>
      <c r="B1758" s="11">
        <v>3.0000000000000004</v>
      </c>
      <c r="C1758" s="11">
        <v>160</v>
      </c>
      <c r="D1758" t="s">
        <v>304</v>
      </c>
      <c r="E1758" s="21" t="s">
        <v>290</v>
      </c>
      <c r="F1758" s="11">
        <v>3.5</v>
      </c>
      <c r="G1758" s="12">
        <v>2.6259999999999999</v>
      </c>
      <c r="H1758" s="11">
        <v>0.437</v>
      </c>
      <c r="I1758" t="s">
        <v>290</v>
      </c>
      <c r="J1758" s="11">
        <v>160</v>
      </c>
      <c r="K1758" s="21" t="s">
        <v>290</v>
      </c>
      <c r="L1758" s="1" t="s">
        <v>304</v>
      </c>
      <c r="M1758" t="s">
        <v>290</v>
      </c>
      <c r="N1758" s="159" t="s">
        <v>290</v>
      </c>
      <c r="P1758" s="18" t="s">
        <v>290</v>
      </c>
      <c r="Q1758" s="18" t="s">
        <v>290</v>
      </c>
      <c r="S1758" t="s">
        <v>290</v>
      </c>
      <c r="T1758" t="s">
        <v>290</v>
      </c>
      <c r="V1758" t="s">
        <v>290</v>
      </c>
      <c r="X1758" s="158" t="s">
        <v>1722</v>
      </c>
      <c r="Y1758" s="11">
        <v>3.0000000000000004</v>
      </c>
      <c r="Z1758" s="11">
        <v>160</v>
      </c>
      <c r="AA1758" t="s">
        <v>304</v>
      </c>
      <c r="AB1758" s="21" t="s">
        <v>290</v>
      </c>
      <c r="AC1758" s="11">
        <v>3.5</v>
      </c>
      <c r="AD1758" s="12">
        <v>2.6259999999999999</v>
      </c>
      <c r="AE1758" s="11">
        <v>0.437</v>
      </c>
      <c r="AF1758" t="s">
        <v>290</v>
      </c>
      <c r="AG1758" s="11">
        <v>160</v>
      </c>
      <c r="AH1758" s="21" t="s">
        <v>290</v>
      </c>
      <c r="AI1758" s="1" t="s">
        <v>304</v>
      </c>
      <c r="AJ1758" t="s">
        <v>290</v>
      </c>
      <c r="AK1758" s="159" t="s">
        <v>290</v>
      </c>
    </row>
    <row r="1759" spans="1:89" x14ac:dyDescent="0.35">
      <c r="A1759" s="158" t="s">
        <v>1723</v>
      </c>
      <c r="B1759" s="11">
        <v>3.0000000000000004</v>
      </c>
      <c r="C1759" s="11" t="s">
        <v>272</v>
      </c>
      <c r="D1759" t="s">
        <v>304</v>
      </c>
      <c r="E1759" s="21" t="s">
        <v>290</v>
      </c>
      <c r="F1759" s="11">
        <v>3.5</v>
      </c>
      <c r="G1759" s="12">
        <v>2.9</v>
      </c>
      <c r="H1759" s="11">
        <v>0.3</v>
      </c>
      <c r="I1759" t="s">
        <v>272</v>
      </c>
      <c r="J1759" s="11">
        <v>2</v>
      </c>
      <c r="K1759" s="21" t="s">
        <v>290</v>
      </c>
      <c r="L1759" s="1" t="s">
        <v>304</v>
      </c>
      <c r="M1759" t="s">
        <v>290</v>
      </c>
      <c r="N1759" s="159" t="s">
        <v>290</v>
      </c>
      <c r="P1759" s="18" t="s">
        <v>290</v>
      </c>
      <c r="Q1759" s="18" t="s">
        <v>290</v>
      </c>
      <c r="S1759" t="s">
        <v>290</v>
      </c>
      <c r="T1759" t="s">
        <v>290</v>
      </c>
      <c r="V1759" t="s">
        <v>290</v>
      </c>
      <c r="X1759" s="158" t="s">
        <v>1723</v>
      </c>
      <c r="Y1759" s="11">
        <v>3.0000000000000004</v>
      </c>
      <c r="Z1759" s="11" t="s">
        <v>272</v>
      </c>
      <c r="AA1759" t="s">
        <v>304</v>
      </c>
      <c r="AB1759" s="21" t="s">
        <v>290</v>
      </c>
      <c r="AC1759" s="11">
        <v>3.5</v>
      </c>
      <c r="AD1759" s="12">
        <v>2.9</v>
      </c>
      <c r="AE1759" s="11">
        <v>0.3</v>
      </c>
      <c r="AF1759" t="s">
        <v>272</v>
      </c>
      <c r="AG1759" s="11">
        <v>2</v>
      </c>
      <c r="AH1759" s="21" t="s">
        <v>290</v>
      </c>
      <c r="AI1759" s="1" t="s">
        <v>304</v>
      </c>
      <c r="AJ1759" t="s">
        <v>290</v>
      </c>
      <c r="AK1759" s="159" t="s">
        <v>290</v>
      </c>
      <c r="BJ1759" s="4"/>
      <c r="BK1759" s="4"/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  <c r="BX1759" s="4"/>
      <c r="BY1759" s="4"/>
      <c r="BZ1759" s="4"/>
      <c r="CA1759" s="51"/>
    </row>
    <row r="1760" spans="1:89" x14ac:dyDescent="0.25">
      <c r="A1760" s="160" t="s">
        <v>1724</v>
      </c>
      <c r="B1760" s="2">
        <v>3.0000000000000004</v>
      </c>
      <c r="C1760" s="4" t="s">
        <v>273</v>
      </c>
      <c r="D1760" s="4" t="s">
        <v>304</v>
      </c>
      <c r="E1760" s="23" t="s">
        <v>290</v>
      </c>
      <c r="F1760" s="2">
        <v>3.5</v>
      </c>
      <c r="G1760" s="3">
        <v>2.2999999999999998</v>
      </c>
      <c r="H1760" s="2">
        <v>0.6</v>
      </c>
      <c r="I1760" s="2" t="s">
        <v>273</v>
      </c>
      <c r="J1760" s="4">
        <v>4</v>
      </c>
      <c r="K1760" s="23" t="s">
        <v>290</v>
      </c>
      <c r="L1760" s="6" t="s">
        <v>304</v>
      </c>
      <c r="M1760" s="4" t="s">
        <v>290</v>
      </c>
      <c r="N1760" s="161" t="s">
        <v>290</v>
      </c>
      <c r="P1760" s="18" t="s">
        <v>290</v>
      </c>
      <c r="Q1760" s="18" t="s">
        <v>290</v>
      </c>
      <c r="S1760" t="s">
        <v>290</v>
      </c>
      <c r="T1760" t="s">
        <v>290</v>
      </c>
      <c r="V1760" t="s">
        <v>290</v>
      </c>
      <c r="X1760" s="160" t="s">
        <v>1724</v>
      </c>
      <c r="Y1760" s="2">
        <v>3.0000000000000004</v>
      </c>
      <c r="Z1760" s="4" t="s">
        <v>273</v>
      </c>
      <c r="AA1760" s="4" t="s">
        <v>304</v>
      </c>
      <c r="AB1760" s="23" t="s">
        <v>290</v>
      </c>
      <c r="AC1760" s="2">
        <v>3.5</v>
      </c>
      <c r="AD1760" s="3">
        <v>2.2999999999999998</v>
      </c>
      <c r="AE1760" s="2">
        <v>0.6</v>
      </c>
      <c r="AF1760" s="2" t="s">
        <v>273</v>
      </c>
      <c r="AG1760" s="4">
        <v>4</v>
      </c>
      <c r="AH1760" s="23" t="s">
        <v>290</v>
      </c>
      <c r="AI1760" s="6" t="s">
        <v>304</v>
      </c>
      <c r="AJ1760" s="4" t="s">
        <v>290</v>
      </c>
      <c r="AK1760" s="161" t="s">
        <v>290</v>
      </c>
      <c r="CC1760" s="4"/>
      <c r="CD1760" s="51"/>
      <c r="CE1760" s="51"/>
      <c r="CF1760" s="51"/>
      <c r="CG1760" s="51"/>
      <c r="CH1760" s="51"/>
      <c r="CI1760" s="51"/>
      <c r="CJ1760" s="51"/>
      <c r="CK1760" s="51"/>
    </row>
    <row r="1761" spans="1:89" x14ac:dyDescent="0.35">
      <c r="A1761" s="156" t="s">
        <v>1725</v>
      </c>
      <c r="B1761" s="11">
        <v>3.5</v>
      </c>
      <c r="C1761" s="11">
        <v>5</v>
      </c>
      <c r="D1761" t="s">
        <v>304</v>
      </c>
      <c r="E1761" s="21" t="s">
        <v>290</v>
      </c>
      <c r="F1761" s="11">
        <v>4</v>
      </c>
      <c r="G1761" s="12">
        <v>3.8340000000000001</v>
      </c>
      <c r="H1761" s="11">
        <v>8.3000000000000004E-2</v>
      </c>
      <c r="I1761" t="s">
        <v>290</v>
      </c>
      <c r="J1761" s="11">
        <v>5</v>
      </c>
      <c r="K1761" s="21" t="s">
        <v>290</v>
      </c>
      <c r="L1761" s="11" t="s">
        <v>304</v>
      </c>
      <c r="M1761" t="s">
        <v>290</v>
      </c>
      <c r="N1761" s="159" t="s">
        <v>290</v>
      </c>
      <c r="P1761" s="18" t="s">
        <v>290</v>
      </c>
      <c r="Q1761" s="18" t="s">
        <v>290</v>
      </c>
      <c r="S1761" t="s">
        <v>290</v>
      </c>
      <c r="T1761" t="s">
        <v>290</v>
      </c>
      <c r="V1761" t="s">
        <v>290</v>
      </c>
      <c r="X1761" s="156" t="s">
        <v>1725</v>
      </c>
      <c r="Y1761" s="11">
        <v>3.5</v>
      </c>
      <c r="Z1761" s="11">
        <v>5</v>
      </c>
      <c r="AA1761" t="s">
        <v>304</v>
      </c>
      <c r="AB1761" s="21" t="s">
        <v>290</v>
      </c>
      <c r="AC1761" s="11">
        <v>4</v>
      </c>
      <c r="AD1761" s="12">
        <v>3.8340000000000001</v>
      </c>
      <c r="AE1761" s="11">
        <v>8.3000000000000004E-2</v>
      </c>
      <c r="AF1761" t="s">
        <v>290</v>
      </c>
      <c r="AG1761" s="11">
        <v>5</v>
      </c>
      <c r="AH1761" s="21" t="s">
        <v>290</v>
      </c>
      <c r="AI1761" s="11" t="s">
        <v>304</v>
      </c>
      <c r="AJ1761" t="s">
        <v>290</v>
      </c>
      <c r="AK1761" s="159" t="s">
        <v>290</v>
      </c>
    </row>
    <row r="1762" spans="1:89" x14ac:dyDescent="0.35">
      <c r="A1762" s="156" t="s">
        <v>1726</v>
      </c>
      <c r="B1762" s="11">
        <v>3.5</v>
      </c>
      <c r="C1762" s="11">
        <v>10</v>
      </c>
      <c r="D1762" t="s">
        <v>304</v>
      </c>
      <c r="E1762" s="21" t="s">
        <v>290</v>
      </c>
      <c r="F1762" s="11">
        <v>4</v>
      </c>
      <c r="G1762" s="12">
        <v>3.76</v>
      </c>
      <c r="H1762" s="11">
        <v>0.12</v>
      </c>
      <c r="I1762" t="s">
        <v>290</v>
      </c>
      <c r="J1762" s="11">
        <v>10</v>
      </c>
      <c r="K1762" s="21" t="s">
        <v>290</v>
      </c>
      <c r="L1762" s="11" t="s">
        <v>304</v>
      </c>
      <c r="M1762" t="s">
        <v>290</v>
      </c>
      <c r="N1762" s="159" t="s">
        <v>290</v>
      </c>
      <c r="P1762" s="18" t="s">
        <v>290</v>
      </c>
      <c r="Q1762" s="18" t="s">
        <v>290</v>
      </c>
      <c r="S1762" t="s">
        <v>290</v>
      </c>
      <c r="T1762" t="s">
        <v>290</v>
      </c>
      <c r="V1762" t="s">
        <v>290</v>
      </c>
      <c r="X1762" s="156" t="s">
        <v>1726</v>
      </c>
      <c r="Y1762" s="11">
        <v>3.5</v>
      </c>
      <c r="Z1762" s="11">
        <v>10</v>
      </c>
      <c r="AA1762" t="s">
        <v>304</v>
      </c>
      <c r="AB1762" s="21" t="s">
        <v>290</v>
      </c>
      <c r="AC1762" s="11">
        <v>4</v>
      </c>
      <c r="AD1762" s="12">
        <v>3.76</v>
      </c>
      <c r="AE1762" s="11">
        <v>0.12</v>
      </c>
      <c r="AF1762" t="s">
        <v>290</v>
      </c>
      <c r="AG1762" s="11">
        <v>10</v>
      </c>
      <c r="AH1762" s="21" t="s">
        <v>290</v>
      </c>
      <c r="AI1762" s="11" t="s">
        <v>304</v>
      </c>
      <c r="AJ1762" t="s">
        <v>290</v>
      </c>
      <c r="AK1762" s="159" t="s">
        <v>290</v>
      </c>
    </row>
    <row r="1763" spans="1:89" x14ac:dyDescent="0.35">
      <c r="A1763" s="158" t="s">
        <v>1727</v>
      </c>
      <c r="B1763" s="11">
        <v>3.5</v>
      </c>
      <c r="C1763">
        <v>40</v>
      </c>
      <c r="D1763" t="s">
        <v>304</v>
      </c>
      <c r="E1763" s="21" t="s">
        <v>290</v>
      </c>
      <c r="F1763" s="11">
        <v>4</v>
      </c>
      <c r="G1763" s="12">
        <v>3.548</v>
      </c>
      <c r="H1763" s="11">
        <v>0.22600000000000001</v>
      </c>
      <c r="I1763" t="s">
        <v>290</v>
      </c>
      <c r="J1763">
        <v>40</v>
      </c>
      <c r="K1763" s="21" t="s">
        <v>290</v>
      </c>
      <c r="L1763" s="1" t="s">
        <v>304</v>
      </c>
      <c r="M1763" t="s">
        <v>290</v>
      </c>
      <c r="N1763" s="159" t="s">
        <v>290</v>
      </c>
      <c r="P1763" s="18" t="s">
        <v>290</v>
      </c>
      <c r="Q1763" s="18" t="s">
        <v>290</v>
      </c>
      <c r="S1763" t="s">
        <v>290</v>
      </c>
      <c r="T1763" t="s">
        <v>290</v>
      </c>
      <c r="V1763" t="s">
        <v>290</v>
      </c>
      <c r="X1763" s="158" t="s">
        <v>1727</v>
      </c>
      <c r="Y1763" s="11">
        <v>3.5</v>
      </c>
      <c r="Z1763">
        <v>40</v>
      </c>
      <c r="AA1763" t="s">
        <v>304</v>
      </c>
      <c r="AB1763" s="21" t="s">
        <v>290</v>
      </c>
      <c r="AC1763" s="11">
        <v>4</v>
      </c>
      <c r="AD1763" s="12">
        <v>3.548</v>
      </c>
      <c r="AE1763" s="11">
        <v>0.22600000000000001</v>
      </c>
      <c r="AF1763" t="s">
        <v>290</v>
      </c>
      <c r="AG1763">
        <v>40</v>
      </c>
      <c r="AH1763" s="21" t="s">
        <v>290</v>
      </c>
      <c r="AI1763" s="1" t="s">
        <v>304</v>
      </c>
      <c r="AJ1763" t="s">
        <v>290</v>
      </c>
      <c r="AK1763" s="159" t="s">
        <v>290</v>
      </c>
    </row>
    <row r="1764" spans="1:89" x14ac:dyDescent="0.35">
      <c r="A1764" s="158" t="s">
        <v>6882</v>
      </c>
      <c r="B1764" s="11">
        <v>3.5</v>
      </c>
      <c r="C1764" t="s">
        <v>6422</v>
      </c>
      <c r="D1764" t="s">
        <v>304</v>
      </c>
      <c r="E1764" s="21" t="s">
        <v>290</v>
      </c>
      <c r="F1764" s="11">
        <v>4</v>
      </c>
      <c r="G1764" s="12">
        <v>3.548</v>
      </c>
      <c r="H1764" s="11">
        <v>0.22600000000000001</v>
      </c>
      <c r="I1764" t="s">
        <v>6422</v>
      </c>
      <c r="J1764">
        <v>1</v>
      </c>
      <c r="K1764" s="21" t="s">
        <v>290</v>
      </c>
      <c r="L1764" s="1" t="s">
        <v>304</v>
      </c>
      <c r="M1764" t="s">
        <v>290</v>
      </c>
      <c r="N1764" s="159" t="s">
        <v>290</v>
      </c>
      <c r="P1764" s="18" t="s">
        <v>290</v>
      </c>
      <c r="Q1764" s="18" t="s">
        <v>290</v>
      </c>
      <c r="S1764" t="s">
        <v>290</v>
      </c>
      <c r="T1764" t="s">
        <v>290</v>
      </c>
      <c r="V1764" t="s">
        <v>290</v>
      </c>
      <c r="X1764" s="158" t="s">
        <v>6882</v>
      </c>
      <c r="Y1764" s="11">
        <v>3.5</v>
      </c>
      <c r="Z1764" t="s">
        <v>6422</v>
      </c>
      <c r="AA1764" t="s">
        <v>304</v>
      </c>
      <c r="AB1764" s="21" t="s">
        <v>290</v>
      </c>
      <c r="AC1764" s="11">
        <v>4</v>
      </c>
      <c r="AD1764" s="12">
        <v>3.548</v>
      </c>
      <c r="AE1764" s="11">
        <v>0.22600000000000001</v>
      </c>
      <c r="AF1764" t="s">
        <v>6422</v>
      </c>
      <c r="AG1764">
        <v>1</v>
      </c>
      <c r="AH1764" s="21" t="s">
        <v>290</v>
      </c>
      <c r="AI1764" s="1" t="s">
        <v>304</v>
      </c>
      <c r="AJ1764" t="s">
        <v>290</v>
      </c>
      <c r="AK1764" s="159" t="s">
        <v>290</v>
      </c>
    </row>
    <row r="1765" spans="1:89" x14ac:dyDescent="0.35">
      <c r="A1765" s="158" t="s">
        <v>1728</v>
      </c>
      <c r="B1765" s="11">
        <v>3.5</v>
      </c>
      <c r="C1765">
        <v>80</v>
      </c>
      <c r="D1765" t="s">
        <v>304</v>
      </c>
      <c r="E1765" s="21" t="s">
        <v>290</v>
      </c>
      <c r="F1765" s="11">
        <v>4</v>
      </c>
      <c r="G1765" s="12">
        <v>3.3639999999999999</v>
      </c>
      <c r="H1765" s="11">
        <v>0.318</v>
      </c>
      <c r="I1765" t="s">
        <v>290</v>
      </c>
      <c r="J1765">
        <v>80</v>
      </c>
      <c r="K1765" s="21" t="s">
        <v>290</v>
      </c>
      <c r="L1765" s="1" t="s">
        <v>304</v>
      </c>
      <c r="M1765" t="s">
        <v>290</v>
      </c>
      <c r="N1765" s="159" t="s">
        <v>290</v>
      </c>
      <c r="P1765" s="18" t="s">
        <v>290</v>
      </c>
      <c r="Q1765" s="18" t="s">
        <v>290</v>
      </c>
      <c r="S1765" t="s">
        <v>290</v>
      </c>
      <c r="T1765" t="s">
        <v>290</v>
      </c>
      <c r="V1765" t="s">
        <v>290</v>
      </c>
      <c r="X1765" s="158" t="s">
        <v>1728</v>
      </c>
      <c r="Y1765" s="11">
        <v>3.5</v>
      </c>
      <c r="Z1765">
        <v>80</v>
      </c>
      <c r="AA1765" t="s">
        <v>304</v>
      </c>
      <c r="AB1765" s="21" t="s">
        <v>290</v>
      </c>
      <c r="AC1765" s="11">
        <v>4</v>
      </c>
      <c r="AD1765" s="12">
        <v>3.3639999999999999</v>
      </c>
      <c r="AE1765" s="11">
        <v>0.318</v>
      </c>
      <c r="AF1765" t="s">
        <v>290</v>
      </c>
      <c r="AG1765">
        <v>80</v>
      </c>
      <c r="AH1765" s="21" t="s">
        <v>290</v>
      </c>
      <c r="AI1765" s="1" t="s">
        <v>304</v>
      </c>
      <c r="AJ1765" t="s">
        <v>290</v>
      </c>
      <c r="AK1765" s="159" t="s">
        <v>290</v>
      </c>
    </row>
    <row r="1766" spans="1:89" x14ac:dyDescent="0.35">
      <c r="A1766" s="158" t="s">
        <v>1729</v>
      </c>
      <c r="B1766" s="11">
        <v>3.5</v>
      </c>
      <c r="C1766" s="11" t="s">
        <v>272</v>
      </c>
      <c r="D1766" t="s">
        <v>304</v>
      </c>
      <c r="E1766" s="21" t="s">
        <v>290</v>
      </c>
      <c r="F1766" s="11">
        <v>4</v>
      </c>
      <c r="G1766" s="12">
        <v>3.3639999999999999</v>
      </c>
      <c r="H1766" s="11">
        <v>0.318</v>
      </c>
      <c r="I1766" t="s">
        <v>272</v>
      </c>
      <c r="J1766" s="11">
        <v>2</v>
      </c>
      <c r="K1766" s="21" t="s">
        <v>290</v>
      </c>
      <c r="L1766" s="1" t="s">
        <v>304</v>
      </c>
      <c r="M1766" t="s">
        <v>290</v>
      </c>
      <c r="N1766" s="159" t="s">
        <v>290</v>
      </c>
      <c r="P1766" s="18" t="s">
        <v>290</v>
      </c>
      <c r="Q1766" s="18" t="s">
        <v>290</v>
      </c>
      <c r="S1766" t="s">
        <v>290</v>
      </c>
      <c r="T1766" t="s">
        <v>290</v>
      </c>
      <c r="V1766" t="s">
        <v>290</v>
      </c>
      <c r="X1766" s="158" t="s">
        <v>1729</v>
      </c>
      <c r="Y1766" s="11">
        <v>3.5</v>
      </c>
      <c r="Z1766" s="11" t="s">
        <v>272</v>
      </c>
      <c r="AA1766" t="s">
        <v>304</v>
      </c>
      <c r="AB1766" s="21" t="s">
        <v>290</v>
      </c>
      <c r="AC1766" s="11">
        <v>4</v>
      </c>
      <c r="AD1766" s="12">
        <v>3.3639999999999999</v>
      </c>
      <c r="AE1766" s="11">
        <v>0.318</v>
      </c>
      <c r="AF1766" t="s">
        <v>272</v>
      </c>
      <c r="AG1766" s="11">
        <v>2</v>
      </c>
      <c r="AH1766" s="21" t="s">
        <v>290</v>
      </c>
      <c r="AI1766" s="1" t="s">
        <v>304</v>
      </c>
      <c r="AJ1766" t="s">
        <v>290</v>
      </c>
      <c r="AK1766" s="159" t="s">
        <v>290</v>
      </c>
      <c r="BJ1766" s="4"/>
      <c r="BK1766" s="4"/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  <c r="BX1766" s="4"/>
      <c r="BY1766" s="4"/>
      <c r="BZ1766" s="4"/>
      <c r="CA1766" s="51"/>
    </row>
    <row r="1767" spans="1:89" x14ac:dyDescent="0.25">
      <c r="A1767" s="160" t="s">
        <v>1730</v>
      </c>
      <c r="B1767" s="2">
        <v>3.5</v>
      </c>
      <c r="C1767" s="4" t="s">
        <v>273</v>
      </c>
      <c r="D1767" s="4" t="s">
        <v>304</v>
      </c>
      <c r="E1767" s="23" t="s">
        <v>290</v>
      </c>
      <c r="F1767" s="2">
        <v>4</v>
      </c>
      <c r="G1767" s="3">
        <v>2.7279999999999998</v>
      </c>
      <c r="H1767" s="2">
        <v>0.63600000000000001</v>
      </c>
      <c r="I1767" s="2" t="s">
        <v>273</v>
      </c>
      <c r="J1767" s="4">
        <v>4</v>
      </c>
      <c r="K1767" s="23" t="s">
        <v>290</v>
      </c>
      <c r="L1767" s="6" t="s">
        <v>304</v>
      </c>
      <c r="M1767" s="4" t="s">
        <v>290</v>
      </c>
      <c r="N1767" s="161" t="s">
        <v>290</v>
      </c>
      <c r="P1767" s="18" t="s">
        <v>290</v>
      </c>
      <c r="Q1767" s="18" t="s">
        <v>290</v>
      </c>
      <c r="S1767" t="s">
        <v>290</v>
      </c>
      <c r="T1767" t="s">
        <v>290</v>
      </c>
      <c r="V1767" t="s">
        <v>290</v>
      </c>
      <c r="X1767" s="160" t="s">
        <v>1730</v>
      </c>
      <c r="Y1767" s="2">
        <v>3.5</v>
      </c>
      <c r="Z1767" s="4" t="s">
        <v>273</v>
      </c>
      <c r="AA1767" s="4" t="s">
        <v>304</v>
      </c>
      <c r="AB1767" s="23" t="s">
        <v>290</v>
      </c>
      <c r="AC1767" s="2">
        <v>4</v>
      </c>
      <c r="AD1767" s="3">
        <v>2.7279999999999998</v>
      </c>
      <c r="AE1767" s="2">
        <v>0.63600000000000001</v>
      </c>
      <c r="AF1767" s="2" t="s">
        <v>273</v>
      </c>
      <c r="AG1767" s="4">
        <v>4</v>
      </c>
      <c r="AH1767" s="23" t="s">
        <v>290</v>
      </c>
      <c r="AI1767" s="6" t="s">
        <v>304</v>
      </c>
      <c r="AJ1767" s="4" t="s">
        <v>290</v>
      </c>
      <c r="AK1767" s="161" t="s">
        <v>290</v>
      </c>
      <c r="CC1767" s="4"/>
      <c r="CD1767" s="51"/>
      <c r="CE1767" s="51"/>
      <c r="CF1767" s="51"/>
      <c r="CG1767" s="51"/>
      <c r="CH1767" s="51"/>
      <c r="CI1767" s="51"/>
      <c r="CJ1767" s="51"/>
      <c r="CK1767" s="51"/>
    </row>
    <row r="1768" spans="1:89" x14ac:dyDescent="0.35">
      <c r="A1768" s="156" t="s">
        <v>1731</v>
      </c>
      <c r="B1768" s="11">
        <v>4</v>
      </c>
      <c r="C1768" s="11">
        <v>5</v>
      </c>
      <c r="D1768" t="s">
        <v>304</v>
      </c>
      <c r="E1768" s="21" t="s">
        <v>290</v>
      </c>
      <c r="F1768" s="11">
        <v>4.5</v>
      </c>
      <c r="G1768" s="12">
        <v>4.3339999999999996</v>
      </c>
      <c r="H1768" s="11">
        <v>8.3000000000000004E-2</v>
      </c>
      <c r="I1768" t="s">
        <v>290</v>
      </c>
      <c r="J1768" s="11">
        <v>5</v>
      </c>
      <c r="K1768" s="21" t="s">
        <v>290</v>
      </c>
      <c r="L1768" s="11" t="s">
        <v>304</v>
      </c>
      <c r="M1768" t="s">
        <v>290</v>
      </c>
      <c r="N1768" s="159" t="s">
        <v>290</v>
      </c>
      <c r="P1768" s="18" t="s">
        <v>290</v>
      </c>
      <c r="Q1768" s="18" t="s">
        <v>290</v>
      </c>
      <c r="S1768" t="s">
        <v>290</v>
      </c>
      <c r="T1768" t="s">
        <v>290</v>
      </c>
      <c r="V1768" t="s">
        <v>290</v>
      </c>
      <c r="X1768" s="156" t="s">
        <v>1731</v>
      </c>
      <c r="Y1768" s="11">
        <v>4</v>
      </c>
      <c r="Z1768" s="11">
        <v>5</v>
      </c>
      <c r="AA1768" t="s">
        <v>304</v>
      </c>
      <c r="AB1768" s="21" t="s">
        <v>290</v>
      </c>
      <c r="AC1768" s="11">
        <v>4.5</v>
      </c>
      <c r="AD1768" s="12">
        <v>4.3339999999999996</v>
      </c>
      <c r="AE1768" s="11">
        <v>8.3000000000000004E-2</v>
      </c>
      <c r="AF1768" t="s">
        <v>290</v>
      </c>
      <c r="AG1768" s="11">
        <v>5</v>
      </c>
      <c r="AH1768" s="21" t="s">
        <v>290</v>
      </c>
      <c r="AI1768" s="11" t="s">
        <v>304</v>
      </c>
      <c r="AJ1768" t="s">
        <v>290</v>
      </c>
      <c r="AK1768" s="159" t="s">
        <v>290</v>
      </c>
    </row>
    <row r="1769" spans="1:89" x14ac:dyDescent="0.35">
      <c r="A1769" s="156" t="s">
        <v>1732</v>
      </c>
      <c r="B1769" s="11">
        <v>4</v>
      </c>
      <c r="C1769" s="11">
        <v>10</v>
      </c>
      <c r="D1769" t="s">
        <v>304</v>
      </c>
      <c r="E1769" s="21" t="s">
        <v>290</v>
      </c>
      <c r="F1769" s="11">
        <v>4.5</v>
      </c>
      <c r="G1769" s="12">
        <v>4.26</v>
      </c>
      <c r="H1769" s="11">
        <v>0.12</v>
      </c>
      <c r="I1769" t="s">
        <v>290</v>
      </c>
      <c r="J1769" s="11">
        <v>10</v>
      </c>
      <c r="K1769" s="21" t="s">
        <v>290</v>
      </c>
      <c r="L1769" s="11" t="s">
        <v>304</v>
      </c>
      <c r="M1769" t="s">
        <v>290</v>
      </c>
      <c r="N1769" s="159" t="s">
        <v>290</v>
      </c>
      <c r="P1769" s="18" t="s">
        <v>290</v>
      </c>
      <c r="Q1769" s="18" t="s">
        <v>290</v>
      </c>
      <c r="S1769" t="s">
        <v>290</v>
      </c>
      <c r="T1769" t="s">
        <v>290</v>
      </c>
      <c r="V1769" t="s">
        <v>290</v>
      </c>
      <c r="X1769" s="156" t="s">
        <v>1732</v>
      </c>
      <c r="Y1769" s="11">
        <v>4</v>
      </c>
      <c r="Z1769" s="11">
        <v>10</v>
      </c>
      <c r="AA1769" t="s">
        <v>304</v>
      </c>
      <c r="AB1769" s="21" t="s">
        <v>290</v>
      </c>
      <c r="AC1769" s="11">
        <v>4.5</v>
      </c>
      <c r="AD1769" s="12">
        <v>4.26</v>
      </c>
      <c r="AE1769" s="11">
        <v>0.12</v>
      </c>
      <c r="AF1769" t="s">
        <v>290</v>
      </c>
      <c r="AG1769" s="11">
        <v>10</v>
      </c>
      <c r="AH1769" s="21" t="s">
        <v>290</v>
      </c>
      <c r="AI1769" s="11" t="s">
        <v>304</v>
      </c>
      <c r="AJ1769" t="s">
        <v>290</v>
      </c>
      <c r="AK1769" s="159" t="s">
        <v>290</v>
      </c>
    </row>
    <row r="1770" spans="1:89" x14ac:dyDescent="0.35">
      <c r="A1770" s="158" t="s">
        <v>1733</v>
      </c>
      <c r="B1770" s="11">
        <v>4</v>
      </c>
      <c r="C1770">
        <v>40</v>
      </c>
      <c r="D1770" t="s">
        <v>304</v>
      </c>
      <c r="E1770" s="21" t="s">
        <v>290</v>
      </c>
      <c r="F1770" s="11">
        <v>4.5</v>
      </c>
      <c r="G1770" s="12">
        <v>4.0259999999999998</v>
      </c>
      <c r="H1770" s="11">
        <v>0.23699999999999999</v>
      </c>
      <c r="I1770" t="s">
        <v>290</v>
      </c>
      <c r="J1770">
        <v>40</v>
      </c>
      <c r="K1770" s="21" t="s">
        <v>290</v>
      </c>
      <c r="L1770" s="1" t="s">
        <v>304</v>
      </c>
      <c r="M1770" t="s">
        <v>290</v>
      </c>
      <c r="N1770" s="159" t="s">
        <v>290</v>
      </c>
      <c r="P1770" s="18" t="s">
        <v>290</v>
      </c>
      <c r="Q1770" s="18" t="s">
        <v>290</v>
      </c>
      <c r="S1770" t="s">
        <v>290</v>
      </c>
      <c r="T1770" t="s">
        <v>290</v>
      </c>
      <c r="V1770" t="s">
        <v>290</v>
      </c>
      <c r="X1770" s="158" t="s">
        <v>1733</v>
      </c>
      <c r="Y1770" s="11">
        <v>4</v>
      </c>
      <c r="Z1770">
        <v>40</v>
      </c>
      <c r="AA1770" t="s">
        <v>304</v>
      </c>
      <c r="AB1770" s="21" t="s">
        <v>290</v>
      </c>
      <c r="AC1770" s="11">
        <v>4.5</v>
      </c>
      <c r="AD1770" s="12">
        <v>4.0259999999999998</v>
      </c>
      <c r="AE1770" s="11">
        <v>0.23699999999999999</v>
      </c>
      <c r="AF1770" t="s">
        <v>290</v>
      </c>
      <c r="AG1770">
        <v>40</v>
      </c>
      <c r="AH1770" s="21" t="s">
        <v>290</v>
      </c>
      <c r="AI1770" s="1" t="s">
        <v>304</v>
      </c>
      <c r="AJ1770" t="s">
        <v>290</v>
      </c>
      <c r="AK1770" s="159" t="s">
        <v>290</v>
      </c>
    </row>
    <row r="1771" spans="1:89" x14ac:dyDescent="0.35">
      <c r="A1771" s="158" t="s">
        <v>6883</v>
      </c>
      <c r="B1771" s="11">
        <v>4</v>
      </c>
      <c r="C1771" t="s">
        <v>6422</v>
      </c>
      <c r="D1771" t="s">
        <v>304</v>
      </c>
      <c r="E1771" s="21" t="s">
        <v>290</v>
      </c>
      <c r="F1771" s="11">
        <v>4.5</v>
      </c>
      <c r="G1771" s="12">
        <v>4.0259999999999998</v>
      </c>
      <c r="H1771" s="11">
        <v>0.23699999999999999</v>
      </c>
      <c r="I1771" t="s">
        <v>6422</v>
      </c>
      <c r="J1771">
        <v>1</v>
      </c>
      <c r="K1771" s="21" t="s">
        <v>290</v>
      </c>
      <c r="L1771" s="1" t="s">
        <v>304</v>
      </c>
      <c r="M1771" t="s">
        <v>290</v>
      </c>
      <c r="N1771" s="159" t="s">
        <v>290</v>
      </c>
      <c r="P1771" s="18" t="s">
        <v>290</v>
      </c>
      <c r="Q1771" s="18" t="s">
        <v>290</v>
      </c>
      <c r="S1771" t="s">
        <v>290</v>
      </c>
      <c r="T1771" t="s">
        <v>290</v>
      </c>
      <c r="V1771" t="s">
        <v>290</v>
      </c>
      <c r="X1771" s="158" t="s">
        <v>6883</v>
      </c>
      <c r="Y1771" s="11">
        <v>4</v>
      </c>
      <c r="Z1771" t="s">
        <v>6422</v>
      </c>
      <c r="AA1771" t="s">
        <v>304</v>
      </c>
      <c r="AB1771" s="21" t="s">
        <v>290</v>
      </c>
      <c r="AC1771" s="11">
        <v>4.5</v>
      </c>
      <c r="AD1771" s="12">
        <v>4.0259999999999998</v>
      </c>
      <c r="AE1771" s="11">
        <v>0.23699999999999999</v>
      </c>
      <c r="AF1771" t="s">
        <v>6422</v>
      </c>
      <c r="AG1771">
        <v>1</v>
      </c>
      <c r="AH1771" s="21" t="s">
        <v>290</v>
      </c>
      <c r="AI1771" s="1" t="s">
        <v>304</v>
      </c>
      <c r="AJ1771" t="s">
        <v>290</v>
      </c>
      <c r="AK1771" s="159" t="s">
        <v>290</v>
      </c>
    </row>
    <row r="1772" spans="1:89" x14ac:dyDescent="0.35">
      <c r="A1772" s="158" t="s">
        <v>1734</v>
      </c>
      <c r="B1772" s="11">
        <v>4</v>
      </c>
      <c r="C1772">
        <v>60</v>
      </c>
      <c r="D1772" t="s">
        <v>304</v>
      </c>
      <c r="E1772" s="21" t="s">
        <v>290</v>
      </c>
      <c r="F1772" s="11">
        <v>4.5</v>
      </c>
      <c r="G1772" s="12">
        <v>3.9379999999999997</v>
      </c>
      <c r="H1772" s="11">
        <v>0.28100000000000003</v>
      </c>
      <c r="I1772" t="s">
        <v>290</v>
      </c>
      <c r="J1772">
        <v>60</v>
      </c>
      <c r="K1772" s="21" t="s">
        <v>290</v>
      </c>
      <c r="L1772" s="1" t="s">
        <v>304</v>
      </c>
      <c r="M1772" t="s">
        <v>290</v>
      </c>
      <c r="N1772" s="159" t="s">
        <v>290</v>
      </c>
      <c r="P1772" s="18" t="s">
        <v>290</v>
      </c>
      <c r="Q1772" s="18" t="s">
        <v>290</v>
      </c>
      <c r="S1772" t="s">
        <v>290</v>
      </c>
      <c r="T1772" t="s">
        <v>290</v>
      </c>
      <c r="V1772" t="s">
        <v>290</v>
      </c>
      <c r="X1772" s="158" t="s">
        <v>1734</v>
      </c>
      <c r="Y1772" s="11">
        <v>4</v>
      </c>
      <c r="Z1772">
        <v>60</v>
      </c>
      <c r="AA1772" t="s">
        <v>304</v>
      </c>
      <c r="AB1772" s="21" t="s">
        <v>290</v>
      </c>
      <c r="AC1772" s="11">
        <v>4.5</v>
      </c>
      <c r="AD1772" s="12">
        <v>3.9379999999999997</v>
      </c>
      <c r="AE1772" s="11">
        <v>0.28100000000000003</v>
      </c>
      <c r="AF1772" t="s">
        <v>290</v>
      </c>
      <c r="AG1772">
        <v>60</v>
      </c>
      <c r="AH1772" s="21" t="s">
        <v>290</v>
      </c>
      <c r="AI1772" s="1" t="s">
        <v>304</v>
      </c>
      <c r="AJ1772" t="s">
        <v>290</v>
      </c>
      <c r="AK1772" s="159" t="s">
        <v>290</v>
      </c>
    </row>
    <row r="1773" spans="1:89" x14ac:dyDescent="0.35">
      <c r="A1773" s="158" t="s">
        <v>1735</v>
      </c>
      <c r="B1773" s="11">
        <v>4</v>
      </c>
      <c r="C1773">
        <v>80</v>
      </c>
      <c r="D1773" t="s">
        <v>304</v>
      </c>
      <c r="E1773" s="21" t="s">
        <v>1736</v>
      </c>
      <c r="F1773" s="11">
        <v>4.5</v>
      </c>
      <c r="G1773" s="12">
        <v>3.8260000000000001</v>
      </c>
      <c r="H1773" s="11">
        <v>0.33700000000000002</v>
      </c>
      <c r="I1773" t="s">
        <v>290</v>
      </c>
      <c r="J1773">
        <v>80</v>
      </c>
      <c r="K1773" s="21" t="s">
        <v>290</v>
      </c>
      <c r="L1773" s="1" t="s">
        <v>304</v>
      </c>
      <c r="M1773" t="s">
        <v>290</v>
      </c>
      <c r="N1773" s="159" t="s">
        <v>290</v>
      </c>
      <c r="P1773" s="18" t="s">
        <v>290</v>
      </c>
      <c r="Q1773" s="18" t="s">
        <v>290</v>
      </c>
      <c r="S1773" t="s">
        <v>290</v>
      </c>
      <c r="T1773" t="s">
        <v>290</v>
      </c>
      <c r="V1773" t="s">
        <v>290</v>
      </c>
      <c r="X1773" s="158" t="s">
        <v>1735</v>
      </c>
      <c r="Y1773" s="11">
        <v>4</v>
      </c>
      <c r="Z1773">
        <v>80</v>
      </c>
      <c r="AA1773" t="s">
        <v>304</v>
      </c>
      <c r="AB1773" s="21" t="s">
        <v>1737</v>
      </c>
      <c r="AC1773" s="11">
        <v>4.5</v>
      </c>
      <c r="AD1773" s="12">
        <v>3.8260000000000001</v>
      </c>
      <c r="AE1773" s="11">
        <v>0.33700000000000002</v>
      </c>
      <c r="AF1773" t="s">
        <v>290</v>
      </c>
      <c r="AG1773">
        <v>80</v>
      </c>
      <c r="AH1773" s="21" t="s">
        <v>290</v>
      </c>
      <c r="AI1773" s="1" t="s">
        <v>304</v>
      </c>
      <c r="AJ1773" t="s">
        <v>290</v>
      </c>
      <c r="AK1773" s="159" t="s">
        <v>290</v>
      </c>
      <c r="BJ1773" s="4"/>
      <c r="BK1773" s="4"/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4"/>
      <c r="CA1773" s="51"/>
    </row>
    <row r="1774" spans="1:89" x14ac:dyDescent="0.35">
      <c r="A1774" s="158" t="s">
        <v>1738</v>
      </c>
      <c r="B1774" s="11">
        <v>4</v>
      </c>
      <c r="C1774">
        <v>120</v>
      </c>
      <c r="D1774" t="s">
        <v>304</v>
      </c>
      <c r="E1774" s="21" t="s">
        <v>290</v>
      </c>
      <c r="F1774" s="11">
        <v>4.5</v>
      </c>
      <c r="G1774" s="12">
        <v>3.6259999999999999</v>
      </c>
      <c r="H1774" s="11">
        <v>0.437</v>
      </c>
      <c r="I1774" t="s">
        <v>290</v>
      </c>
      <c r="J1774">
        <v>120</v>
      </c>
      <c r="K1774" s="21" t="s">
        <v>290</v>
      </c>
      <c r="L1774" s="1" t="s">
        <v>304</v>
      </c>
      <c r="M1774" t="s">
        <v>290</v>
      </c>
      <c r="N1774" s="159" t="s">
        <v>290</v>
      </c>
      <c r="P1774" s="18" t="s">
        <v>290</v>
      </c>
      <c r="Q1774" s="18" t="s">
        <v>290</v>
      </c>
      <c r="S1774" t="s">
        <v>290</v>
      </c>
      <c r="T1774" t="s">
        <v>290</v>
      </c>
      <c r="V1774" t="s">
        <v>290</v>
      </c>
      <c r="X1774" s="158" t="s">
        <v>1738</v>
      </c>
      <c r="Y1774" s="11">
        <v>4</v>
      </c>
      <c r="Z1774">
        <v>120</v>
      </c>
      <c r="AA1774" t="s">
        <v>304</v>
      </c>
      <c r="AB1774" s="21" t="s">
        <v>290</v>
      </c>
      <c r="AC1774" s="11">
        <v>4.5</v>
      </c>
      <c r="AD1774" s="12">
        <v>3.6259999999999999</v>
      </c>
      <c r="AE1774" s="11">
        <v>0.437</v>
      </c>
      <c r="AF1774" t="s">
        <v>290</v>
      </c>
      <c r="AG1774">
        <v>120</v>
      </c>
      <c r="AH1774" s="21" t="s">
        <v>290</v>
      </c>
      <c r="AI1774" s="1" t="s">
        <v>304</v>
      </c>
      <c r="AJ1774" t="s">
        <v>290</v>
      </c>
      <c r="AK1774" s="159" t="s">
        <v>290</v>
      </c>
      <c r="CC1774" s="4"/>
      <c r="CD1774" s="51"/>
      <c r="CE1774" s="51"/>
      <c r="CF1774" s="51"/>
      <c r="CG1774" s="51"/>
      <c r="CH1774" s="51"/>
      <c r="CI1774" s="51"/>
      <c r="CJ1774" s="51"/>
      <c r="CK1774" s="51"/>
    </row>
    <row r="1775" spans="1:89" x14ac:dyDescent="0.35">
      <c r="A1775" s="158" t="s">
        <v>1739</v>
      </c>
      <c r="B1775" s="11">
        <v>4</v>
      </c>
      <c r="C1775" s="11">
        <v>160</v>
      </c>
      <c r="D1775" t="s">
        <v>304</v>
      </c>
      <c r="E1775" s="21" t="s">
        <v>290</v>
      </c>
      <c r="F1775" s="11">
        <v>4.5</v>
      </c>
      <c r="G1775" s="12">
        <v>3.4379999999999997</v>
      </c>
      <c r="H1775" s="11">
        <v>0.53100000000000003</v>
      </c>
      <c r="I1775" t="s">
        <v>290</v>
      </c>
      <c r="J1775" s="11">
        <v>160</v>
      </c>
      <c r="K1775" s="21" t="s">
        <v>290</v>
      </c>
      <c r="L1775" s="1" t="s">
        <v>304</v>
      </c>
      <c r="M1775" t="s">
        <v>290</v>
      </c>
      <c r="N1775" s="159" t="s">
        <v>290</v>
      </c>
      <c r="P1775" s="18" t="s">
        <v>290</v>
      </c>
      <c r="Q1775" s="18" t="s">
        <v>290</v>
      </c>
      <c r="S1775" t="s">
        <v>290</v>
      </c>
      <c r="T1775" t="s">
        <v>290</v>
      </c>
      <c r="V1775" t="s">
        <v>290</v>
      </c>
      <c r="X1775" s="158" t="s">
        <v>1739</v>
      </c>
      <c r="Y1775" s="11">
        <v>4</v>
      </c>
      <c r="Z1775" s="11">
        <v>160</v>
      </c>
      <c r="AA1775" t="s">
        <v>304</v>
      </c>
      <c r="AB1775" s="21" t="s">
        <v>290</v>
      </c>
      <c r="AC1775" s="11">
        <v>4.5</v>
      </c>
      <c r="AD1775" s="12">
        <v>3.4379999999999997</v>
      </c>
      <c r="AE1775" s="11">
        <v>0.53100000000000003</v>
      </c>
      <c r="AF1775" t="s">
        <v>290</v>
      </c>
      <c r="AG1775" s="11">
        <v>160</v>
      </c>
      <c r="AH1775" s="21" t="s">
        <v>290</v>
      </c>
      <c r="AI1775" s="1" t="s">
        <v>304</v>
      </c>
      <c r="AJ1775" t="s">
        <v>290</v>
      </c>
      <c r="AK1775" s="159" t="s">
        <v>290</v>
      </c>
    </row>
    <row r="1776" spans="1:89" x14ac:dyDescent="0.35">
      <c r="A1776" s="158" t="s">
        <v>1740</v>
      </c>
      <c r="B1776" s="11">
        <v>4</v>
      </c>
      <c r="C1776" s="11" t="s">
        <v>272</v>
      </c>
      <c r="D1776" t="s">
        <v>304</v>
      </c>
      <c r="E1776" s="21" t="s">
        <v>290</v>
      </c>
      <c r="F1776" s="11">
        <v>4.5</v>
      </c>
      <c r="G1776" s="12">
        <v>3.8260000000000001</v>
      </c>
      <c r="H1776" s="11">
        <v>0.33700000000000002</v>
      </c>
      <c r="I1776" t="s">
        <v>272</v>
      </c>
      <c r="J1776" s="11">
        <v>2</v>
      </c>
      <c r="K1776" s="21" t="s">
        <v>290</v>
      </c>
      <c r="L1776" s="1" t="s">
        <v>304</v>
      </c>
      <c r="M1776" t="s">
        <v>290</v>
      </c>
      <c r="N1776" s="159" t="s">
        <v>290</v>
      </c>
      <c r="P1776" s="18" t="s">
        <v>290</v>
      </c>
      <c r="Q1776" s="18" t="s">
        <v>290</v>
      </c>
      <c r="S1776" t="s">
        <v>290</v>
      </c>
      <c r="T1776" t="s">
        <v>290</v>
      </c>
      <c r="V1776" t="s">
        <v>290</v>
      </c>
      <c r="X1776" s="158" t="s">
        <v>1740</v>
      </c>
      <c r="Y1776" s="11">
        <v>4</v>
      </c>
      <c r="Z1776" s="11" t="s">
        <v>272</v>
      </c>
      <c r="AA1776" t="s">
        <v>304</v>
      </c>
      <c r="AB1776" s="21" t="s">
        <v>290</v>
      </c>
      <c r="AC1776" s="11">
        <v>4.5</v>
      </c>
      <c r="AD1776" s="12">
        <v>3.8260000000000001</v>
      </c>
      <c r="AE1776" s="11">
        <v>0.33700000000000002</v>
      </c>
      <c r="AF1776" t="s">
        <v>272</v>
      </c>
      <c r="AG1776" s="11">
        <v>2</v>
      </c>
      <c r="AH1776" s="21" t="s">
        <v>290</v>
      </c>
      <c r="AI1776" s="1" t="s">
        <v>304</v>
      </c>
      <c r="AJ1776" t="s">
        <v>290</v>
      </c>
      <c r="AK1776" s="159" t="s">
        <v>290</v>
      </c>
    </row>
    <row r="1777" spans="1:89" x14ac:dyDescent="0.25">
      <c r="A1777" s="160" t="s">
        <v>1741</v>
      </c>
      <c r="B1777" s="2">
        <v>4</v>
      </c>
      <c r="C1777" s="4" t="s">
        <v>273</v>
      </c>
      <c r="D1777" s="4" t="s">
        <v>304</v>
      </c>
      <c r="E1777" s="23" t="s">
        <v>290</v>
      </c>
      <c r="F1777" s="2">
        <v>4.5</v>
      </c>
      <c r="G1777" s="3">
        <v>3.1520000000000001</v>
      </c>
      <c r="H1777" s="2">
        <v>0.67400000000000004</v>
      </c>
      <c r="I1777" s="2" t="s">
        <v>273</v>
      </c>
      <c r="J1777" s="4">
        <v>4</v>
      </c>
      <c r="K1777" s="23" t="s">
        <v>290</v>
      </c>
      <c r="L1777" s="6" t="s">
        <v>304</v>
      </c>
      <c r="M1777" s="4" t="s">
        <v>290</v>
      </c>
      <c r="N1777" s="161" t="s">
        <v>290</v>
      </c>
      <c r="P1777" s="18" t="s">
        <v>290</v>
      </c>
      <c r="Q1777" s="18" t="s">
        <v>290</v>
      </c>
      <c r="S1777" t="s">
        <v>290</v>
      </c>
      <c r="T1777" t="s">
        <v>290</v>
      </c>
      <c r="V1777" t="s">
        <v>290</v>
      </c>
      <c r="X1777" s="160" t="s">
        <v>1741</v>
      </c>
      <c r="Y1777" s="2">
        <v>4</v>
      </c>
      <c r="Z1777" s="4" t="s">
        <v>273</v>
      </c>
      <c r="AA1777" s="4" t="s">
        <v>304</v>
      </c>
      <c r="AB1777" s="23" t="s">
        <v>290</v>
      </c>
      <c r="AC1777" s="2">
        <v>4.5</v>
      </c>
      <c r="AD1777" s="3">
        <v>3.1520000000000001</v>
      </c>
      <c r="AE1777" s="2">
        <v>0.67400000000000004</v>
      </c>
      <c r="AF1777" s="2" t="s">
        <v>273</v>
      </c>
      <c r="AG1777" s="4">
        <v>4</v>
      </c>
      <c r="AH1777" s="23" t="s">
        <v>290</v>
      </c>
      <c r="AI1777" s="6" t="s">
        <v>304</v>
      </c>
      <c r="AJ1777" s="4" t="s">
        <v>290</v>
      </c>
      <c r="AK1777" s="161" t="s">
        <v>290</v>
      </c>
    </row>
    <row r="1778" spans="1:89" x14ac:dyDescent="0.25">
      <c r="A1778" s="158" t="s">
        <v>6884</v>
      </c>
      <c r="B1778" s="11">
        <v>4.5</v>
      </c>
      <c r="C1778" t="s">
        <v>6422</v>
      </c>
      <c r="D1778" t="s">
        <v>304</v>
      </c>
      <c r="E1778" s="24" t="s">
        <v>290</v>
      </c>
      <c r="F1778" s="11">
        <v>5</v>
      </c>
      <c r="G1778" s="12">
        <v>4.5060000000000002</v>
      </c>
      <c r="H1778" s="11">
        <v>0.247</v>
      </c>
      <c r="I1778" s="11" t="s">
        <v>6422</v>
      </c>
      <c r="J1778" s="11">
        <v>1</v>
      </c>
      <c r="K1778" s="24"/>
      <c r="L1778" s="1" t="s">
        <v>304</v>
      </c>
      <c r="N1778" s="159"/>
      <c r="P1778" s="18" t="s">
        <v>290</v>
      </c>
      <c r="Q1778" s="18" t="s">
        <v>290</v>
      </c>
      <c r="S1778" t="s">
        <v>290</v>
      </c>
      <c r="T1778" t="s">
        <v>290</v>
      </c>
      <c r="V1778" t="s">
        <v>290</v>
      </c>
      <c r="X1778" s="158" t="s">
        <v>6884</v>
      </c>
      <c r="Y1778" s="11">
        <v>4.5</v>
      </c>
      <c r="Z1778" t="s">
        <v>6422</v>
      </c>
      <c r="AA1778" t="s">
        <v>304</v>
      </c>
      <c r="AB1778" s="24" t="s">
        <v>290</v>
      </c>
      <c r="AC1778" s="11">
        <v>5</v>
      </c>
      <c r="AD1778" s="12">
        <v>4.5060000000000002</v>
      </c>
      <c r="AE1778" s="11">
        <v>0.247</v>
      </c>
      <c r="AF1778" s="11" t="s">
        <v>6422</v>
      </c>
      <c r="AG1778" s="11">
        <v>1</v>
      </c>
      <c r="AH1778" s="24"/>
      <c r="AI1778" s="1" t="s">
        <v>304</v>
      </c>
      <c r="AK1778" s="159"/>
    </row>
    <row r="1779" spans="1:89" x14ac:dyDescent="0.35">
      <c r="A1779" s="158" t="s">
        <v>1742</v>
      </c>
      <c r="B1779" s="11">
        <v>4.5</v>
      </c>
      <c r="C1779" s="11" t="s">
        <v>272</v>
      </c>
      <c r="D1779" t="s">
        <v>304</v>
      </c>
      <c r="E1779" s="21" t="s">
        <v>290</v>
      </c>
      <c r="F1779" s="11">
        <v>5</v>
      </c>
      <c r="G1779" s="12">
        <v>4.29</v>
      </c>
      <c r="H1779" s="11">
        <v>0.35499999999999998</v>
      </c>
      <c r="I1779" t="s">
        <v>272</v>
      </c>
      <c r="J1779" s="11">
        <v>2</v>
      </c>
      <c r="K1779" s="21" t="s">
        <v>290</v>
      </c>
      <c r="L1779" s="1" t="s">
        <v>304</v>
      </c>
      <c r="M1779" t="s">
        <v>290</v>
      </c>
      <c r="N1779" s="159" t="s">
        <v>290</v>
      </c>
      <c r="P1779" s="18" t="s">
        <v>290</v>
      </c>
      <c r="Q1779" s="18" t="s">
        <v>290</v>
      </c>
      <c r="S1779" t="s">
        <v>290</v>
      </c>
      <c r="T1779" t="s">
        <v>290</v>
      </c>
      <c r="V1779" t="s">
        <v>290</v>
      </c>
      <c r="X1779" s="158" t="s">
        <v>1742</v>
      </c>
      <c r="Y1779" s="11">
        <v>4.5</v>
      </c>
      <c r="Z1779" s="11" t="s">
        <v>272</v>
      </c>
      <c r="AA1779" t="s">
        <v>304</v>
      </c>
      <c r="AB1779" s="21" t="s">
        <v>290</v>
      </c>
      <c r="AC1779" s="11">
        <v>5</v>
      </c>
      <c r="AD1779" s="12">
        <v>4.29</v>
      </c>
      <c r="AE1779" s="11">
        <v>0.35499999999999998</v>
      </c>
      <c r="AF1779" t="s">
        <v>272</v>
      </c>
      <c r="AG1779" s="11">
        <v>2</v>
      </c>
      <c r="AH1779" s="21" t="s">
        <v>290</v>
      </c>
      <c r="AI1779" s="1" t="s">
        <v>304</v>
      </c>
      <c r="AJ1779" t="s">
        <v>290</v>
      </c>
      <c r="AK1779" s="159" t="s">
        <v>290</v>
      </c>
    </row>
    <row r="1780" spans="1:89" x14ac:dyDescent="0.25">
      <c r="A1780" s="160" t="s">
        <v>1743</v>
      </c>
      <c r="B1780" s="2">
        <v>4.5</v>
      </c>
      <c r="C1780" s="4" t="s">
        <v>273</v>
      </c>
      <c r="D1780" s="4" t="s">
        <v>304</v>
      </c>
      <c r="E1780" s="23" t="s">
        <v>290</v>
      </c>
      <c r="F1780" s="2">
        <v>5</v>
      </c>
      <c r="G1780" s="3">
        <v>3.58</v>
      </c>
      <c r="H1780" s="2">
        <v>0.71</v>
      </c>
      <c r="I1780" s="2" t="s">
        <v>273</v>
      </c>
      <c r="J1780" s="4">
        <v>4</v>
      </c>
      <c r="K1780" s="23" t="s">
        <v>290</v>
      </c>
      <c r="L1780" s="6" t="s">
        <v>304</v>
      </c>
      <c r="M1780" s="4" t="s">
        <v>290</v>
      </c>
      <c r="N1780" s="161" t="s">
        <v>290</v>
      </c>
      <c r="P1780" s="18" t="s">
        <v>290</v>
      </c>
      <c r="Q1780" s="18" t="s">
        <v>290</v>
      </c>
      <c r="S1780" t="s">
        <v>290</v>
      </c>
      <c r="T1780" t="s">
        <v>290</v>
      </c>
      <c r="V1780" t="s">
        <v>290</v>
      </c>
      <c r="X1780" s="160" t="s">
        <v>1743</v>
      </c>
      <c r="Y1780" s="2">
        <v>4.5</v>
      </c>
      <c r="Z1780" s="4" t="s">
        <v>273</v>
      </c>
      <c r="AA1780" s="4" t="s">
        <v>304</v>
      </c>
      <c r="AB1780" s="23" t="s">
        <v>290</v>
      </c>
      <c r="AC1780" s="2">
        <v>5</v>
      </c>
      <c r="AD1780" s="3">
        <v>3.58</v>
      </c>
      <c r="AE1780" s="2">
        <v>0.71</v>
      </c>
      <c r="AF1780" s="2" t="s">
        <v>273</v>
      </c>
      <c r="AG1780" s="4">
        <v>4</v>
      </c>
      <c r="AH1780" s="23" t="s">
        <v>290</v>
      </c>
      <c r="AI1780" s="6" t="s">
        <v>304</v>
      </c>
      <c r="AJ1780" s="4" t="s">
        <v>290</v>
      </c>
      <c r="AK1780" s="161" t="s">
        <v>290</v>
      </c>
      <c r="BJ1780" s="4"/>
      <c r="BK1780" s="4"/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/>
      <c r="BZ1780" s="4"/>
      <c r="CA1780" s="51"/>
    </row>
    <row r="1781" spans="1:89" x14ac:dyDescent="0.35">
      <c r="A1781" s="156" t="s">
        <v>1744</v>
      </c>
      <c r="B1781" s="11">
        <v>5</v>
      </c>
      <c r="C1781" s="11">
        <v>5</v>
      </c>
      <c r="D1781" t="s">
        <v>304</v>
      </c>
      <c r="E1781" s="21" t="s">
        <v>290</v>
      </c>
      <c r="F1781" s="11">
        <v>5.5629999999999997</v>
      </c>
      <c r="G1781" s="12">
        <v>5.3449999999999998</v>
      </c>
      <c r="H1781" s="11">
        <v>0.109</v>
      </c>
      <c r="I1781" t="s">
        <v>290</v>
      </c>
      <c r="J1781" s="11">
        <v>5</v>
      </c>
      <c r="K1781" s="21" t="s">
        <v>290</v>
      </c>
      <c r="L1781" s="11" t="s">
        <v>304</v>
      </c>
      <c r="M1781" t="s">
        <v>290</v>
      </c>
      <c r="N1781" s="159" t="s">
        <v>290</v>
      </c>
      <c r="P1781" s="18" t="s">
        <v>290</v>
      </c>
      <c r="Q1781" s="18" t="s">
        <v>290</v>
      </c>
      <c r="S1781" t="s">
        <v>290</v>
      </c>
      <c r="T1781" t="s">
        <v>290</v>
      </c>
      <c r="V1781" t="s">
        <v>290</v>
      </c>
      <c r="X1781" s="156" t="s">
        <v>1744</v>
      </c>
      <c r="Y1781" s="11">
        <v>5</v>
      </c>
      <c r="Z1781" s="11">
        <v>5</v>
      </c>
      <c r="AA1781" t="s">
        <v>304</v>
      </c>
      <c r="AB1781" s="21" t="s">
        <v>290</v>
      </c>
      <c r="AC1781" s="11">
        <v>5.5629999999999997</v>
      </c>
      <c r="AD1781" s="12">
        <v>5.3449999999999998</v>
      </c>
      <c r="AE1781" s="11">
        <v>0.109</v>
      </c>
      <c r="AF1781" t="s">
        <v>290</v>
      </c>
      <c r="AG1781" s="11">
        <v>5</v>
      </c>
      <c r="AH1781" s="21" t="s">
        <v>290</v>
      </c>
      <c r="AI1781" s="11" t="s">
        <v>304</v>
      </c>
      <c r="AJ1781" t="s">
        <v>290</v>
      </c>
      <c r="AK1781" s="159" t="s">
        <v>290</v>
      </c>
      <c r="CC1781" s="4"/>
      <c r="CD1781" s="51"/>
      <c r="CE1781" s="51"/>
      <c r="CF1781" s="51"/>
      <c r="CG1781" s="51"/>
      <c r="CH1781" s="51"/>
      <c r="CI1781" s="51"/>
      <c r="CJ1781" s="51"/>
      <c r="CK1781" s="51"/>
    </row>
    <row r="1782" spans="1:89" x14ac:dyDescent="0.35">
      <c r="A1782" s="156" t="s">
        <v>1745</v>
      </c>
      <c r="B1782" s="11">
        <v>5</v>
      </c>
      <c r="C1782" s="11">
        <v>10</v>
      </c>
      <c r="D1782" t="s">
        <v>304</v>
      </c>
      <c r="E1782" s="21" t="s">
        <v>290</v>
      </c>
      <c r="F1782" s="11">
        <v>5.5629999999999997</v>
      </c>
      <c r="G1782" s="12">
        <v>5.2949999999999999</v>
      </c>
      <c r="H1782" s="11">
        <v>0.13400000000000001</v>
      </c>
      <c r="I1782" t="s">
        <v>290</v>
      </c>
      <c r="J1782" s="11">
        <v>10</v>
      </c>
      <c r="K1782" s="21" t="s">
        <v>290</v>
      </c>
      <c r="L1782" s="11" t="s">
        <v>304</v>
      </c>
      <c r="M1782" t="s">
        <v>290</v>
      </c>
      <c r="N1782" s="159" t="s">
        <v>290</v>
      </c>
      <c r="P1782" s="18" t="s">
        <v>290</v>
      </c>
      <c r="Q1782" s="18" t="s">
        <v>290</v>
      </c>
      <c r="S1782" t="s">
        <v>290</v>
      </c>
      <c r="T1782" t="s">
        <v>290</v>
      </c>
      <c r="V1782" t="s">
        <v>290</v>
      </c>
      <c r="X1782" s="156" t="s">
        <v>1745</v>
      </c>
      <c r="Y1782" s="11">
        <v>5</v>
      </c>
      <c r="Z1782" s="11">
        <v>10</v>
      </c>
      <c r="AA1782" t="s">
        <v>304</v>
      </c>
      <c r="AB1782" s="21" t="s">
        <v>290</v>
      </c>
      <c r="AC1782" s="11">
        <v>5.5629999999999997</v>
      </c>
      <c r="AD1782" s="12">
        <v>5.2949999999999999</v>
      </c>
      <c r="AE1782" s="11">
        <v>0.13400000000000001</v>
      </c>
      <c r="AF1782" t="s">
        <v>290</v>
      </c>
      <c r="AG1782" s="11">
        <v>10</v>
      </c>
      <c r="AH1782" s="21" t="s">
        <v>290</v>
      </c>
      <c r="AI1782" s="11" t="s">
        <v>304</v>
      </c>
      <c r="AJ1782" t="s">
        <v>290</v>
      </c>
      <c r="AK1782" s="159" t="s">
        <v>290</v>
      </c>
    </row>
    <row r="1783" spans="1:89" x14ac:dyDescent="0.35">
      <c r="A1783" s="158" t="s">
        <v>1746</v>
      </c>
      <c r="B1783" s="11">
        <v>5</v>
      </c>
      <c r="C1783" s="11">
        <v>20</v>
      </c>
      <c r="D1783" t="s">
        <v>304</v>
      </c>
      <c r="E1783" s="21" t="s">
        <v>290</v>
      </c>
      <c r="F1783" s="11">
        <v>5.5629999999999997</v>
      </c>
      <c r="G1783" s="12">
        <v>5.157</v>
      </c>
      <c r="H1783" s="11">
        <v>0.20300000000000001</v>
      </c>
      <c r="I1783" t="s">
        <v>290</v>
      </c>
      <c r="J1783" s="11">
        <v>20</v>
      </c>
      <c r="K1783" s="21" t="s">
        <v>290</v>
      </c>
      <c r="L1783" s="1" t="s">
        <v>304</v>
      </c>
      <c r="M1783" t="s">
        <v>290</v>
      </c>
      <c r="N1783" s="159" t="s">
        <v>290</v>
      </c>
      <c r="P1783" s="18" t="s">
        <v>290</v>
      </c>
      <c r="Q1783" s="18" t="s">
        <v>290</v>
      </c>
      <c r="S1783" t="s">
        <v>290</v>
      </c>
      <c r="T1783" t="s">
        <v>290</v>
      </c>
      <c r="V1783" t="s">
        <v>290</v>
      </c>
      <c r="X1783" s="158" t="s">
        <v>1746</v>
      </c>
      <c r="Y1783" s="11">
        <v>5</v>
      </c>
      <c r="Z1783" s="11">
        <v>20</v>
      </c>
      <c r="AA1783" t="s">
        <v>304</v>
      </c>
      <c r="AB1783" s="21" t="s">
        <v>290</v>
      </c>
      <c r="AC1783" s="11">
        <v>5.5629999999999997</v>
      </c>
      <c r="AD1783" s="12">
        <v>5.157</v>
      </c>
      <c r="AE1783" s="11">
        <v>0.20300000000000001</v>
      </c>
      <c r="AF1783" t="s">
        <v>290</v>
      </c>
      <c r="AG1783" s="11">
        <v>20</v>
      </c>
      <c r="AH1783" s="21" t="s">
        <v>290</v>
      </c>
      <c r="AI1783" s="1" t="s">
        <v>304</v>
      </c>
      <c r="AJ1783" t="s">
        <v>290</v>
      </c>
      <c r="AK1783" s="159" t="s">
        <v>290</v>
      </c>
    </row>
    <row r="1784" spans="1:89" x14ac:dyDescent="0.35">
      <c r="A1784" s="158" t="s">
        <v>1747</v>
      </c>
      <c r="B1784" s="11">
        <v>5</v>
      </c>
      <c r="C1784">
        <v>40</v>
      </c>
      <c r="D1784" t="s">
        <v>304</v>
      </c>
      <c r="E1784" s="21" t="s">
        <v>290</v>
      </c>
      <c r="F1784" s="11">
        <v>5.5629999999999997</v>
      </c>
      <c r="G1784" s="12">
        <v>5.0469999999999997</v>
      </c>
      <c r="H1784" s="11">
        <v>0.25800000000000001</v>
      </c>
      <c r="I1784" t="s">
        <v>290</v>
      </c>
      <c r="J1784">
        <v>40</v>
      </c>
      <c r="K1784" s="21" t="s">
        <v>290</v>
      </c>
      <c r="L1784" s="1" t="s">
        <v>304</v>
      </c>
      <c r="M1784" t="s">
        <v>290</v>
      </c>
      <c r="N1784" s="159" t="s">
        <v>290</v>
      </c>
      <c r="P1784" s="18" t="s">
        <v>290</v>
      </c>
      <c r="Q1784" s="18" t="s">
        <v>290</v>
      </c>
      <c r="S1784" t="s">
        <v>290</v>
      </c>
      <c r="T1784" t="s">
        <v>290</v>
      </c>
      <c r="V1784" t="s">
        <v>290</v>
      </c>
      <c r="X1784" s="158" t="s">
        <v>1747</v>
      </c>
      <c r="Y1784" s="11">
        <v>5</v>
      </c>
      <c r="Z1784">
        <v>40</v>
      </c>
      <c r="AA1784" t="s">
        <v>304</v>
      </c>
      <c r="AB1784" s="21" t="s">
        <v>290</v>
      </c>
      <c r="AC1784" s="11">
        <v>5.5629999999999997</v>
      </c>
      <c r="AD1784" s="12">
        <v>5.0469999999999997</v>
      </c>
      <c r="AE1784" s="11">
        <v>0.25800000000000001</v>
      </c>
      <c r="AF1784" t="s">
        <v>290</v>
      </c>
      <c r="AG1784">
        <v>40</v>
      </c>
      <c r="AH1784" s="21" t="s">
        <v>290</v>
      </c>
      <c r="AI1784" s="1" t="s">
        <v>304</v>
      </c>
      <c r="AJ1784" t="s">
        <v>290</v>
      </c>
      <c r="AK1784" s="159" t="s">
        <v>290</v>
      </c>
    </row>
    <row r="1785" spans="1:89" x14ac:dyDescent="0.35">
      <c r="A1785" s="158" t="s">
        <v>6885</v>
      </c>
      <c r="B1785" s="11">
        <v>5</v>
      </c>
      <c r="C1785" t="s">
        <v>6422</v>
      </c>
      <c r="D1785" t="s">
        <v>304</v>
      </c>
      <c r="E1785" s="21" t="s">
        <v>290</v>
      </c>
      <c r="F1785" s="11">
        <v>5.5629999999999997</v>
      </c>
      <c r="G1785" s="12">
        <v>5.0469999999999997</v>
      </c>
      <c r="H1785" s="11">
        <v>0.25800000000000001</v>
      </c>
      <c r="I1785" t="s">
        <v>6422</v>
      </c>
      <c r="J1785">
        <v>1</v>
      </c>
      <c r="K1785" s="21" t="s">
        <v>290</v>
      </c>
      <c r="L1785" s="1" t="s">
        <v>304</v>
      </c>
      <c r="M1785" t="s">
        <v>290</v>
      </c>
      <c r="N1785" s="159" t="s">
        <v>290</v>
      </c>
      <c r="P1785" s="18" t="s">
        <v>290</v>
      </c>
      <c r="Q1785" s="18" t="s">
        <v>290</v>
      </c>
      <c r="S1785" t="s">
        <v>290</v>
      </c>
      <c r="T1785" t="s">
        <v>290</v>
      </c>
      <c r="V1785" t="s">
        <v>290</v>
      </c>
      <c r="X1785" s="158" t="s">
        <v>6885</v>
      </c>
      <c r="Y1785" s="11">
        <v>5</v>
      </c>
      <c r="Z1785" t="s">
        <v>6422</v>
      </c>
      <c r="AA1785" t="s">
        <v>304</v>
      </c>
      <c r="AB1785" s="21" t="s">
        <v>290</v>
      </c>
      <c r="AC1785" s="11">
        <v>5.5629999999999997</v>
      </c>
      <c r="AD1785" s="12">
        <v>5.0469999999999997</v>
      </c>
      <c r="AE1785" s="11">
        <v>0.25800000000000001</v>
      </c>
      <c r="AF1785" t="s">
        <v>6422</v>
      </c>
      <c r="AG1785">
        <v>1</v>
      </c>
      <c r="AH1785" s="21" t="s">
        <v>290</v>
      </c>
      <c r="AI1785" s="1" t="s">
        <v>304</v>
      </c>
      <c r="AJ1785" t="s">
        <v>290</v>
      </c>
      <c r="AK1785" s="159" t="s">
        <v>290</v>
      </c>
    </row>
    <row r="1786" spans="1:89" x14ac:dyDescent="0.35">
      <c r="A1786" s="158" t="s">
        <v>1748</v>
      </c>
      <c r="B1786" s="11">
        <v>5</v>
      </c>
      <c r="C1786">
        <v>80</v>
      </c>
      <c r="D1786" t="s">
        <v>304</v>
      </c>
      <c r="E1786" s="21" t="s">
        <v>290</v>
      </c>
      <c r="F1786" s="11">
        <v>5.5629999999999997</v>
      </c>
      <c r="G1786" s="12">
        <v>4.8129999999999997</v>
      </c>
      <c r="H1786" s="11">
        <v>0.375</v>
      </c>
      <c r="I1786" t="s">
        <v>290</v>
      </c>
      <c r="J1786">
        <v>80</v>
      </c>
      <c r="K1786" s="21" t="s">
        <v>290</v>
      </c>
      <c r="L1786" s="1" t="s">
        <v>304</v>
      </c>
      <c r="M1786" t="s">
        <v>290</v>
      </c>
      <c r="N1786" s="159" t="s">
        <v>290</v>
      </c>
      <c r="P1786" s="18" t="s">
        <v>290</v>
      </c>
      <c r="Q1786" s="18" t="s">
        <v>290</v>
      </c>
      <c r="S1786" t="s">
        <v>290</v>
      </c>
      <c r="T1786" t="s">
        <v>290</v>
      </c>
      <c r="V1786" t="s">
        <v>290</v>
      </c>
      <c r="X1786" s="158" t="s">
        <v>1748</v>
      </c>
      <c r="Y1786" s="11">
        <v>5</v>
      </c>
      <c r="Z1786">
        <v>80</v>
      </c>
      <c r="AA1786" t="s">
        <v>304</v>
      </c>
      <c r="AB1786" s="21" t="s">
        <v>290</v>
      </c>
      <c r="AC1786" s="11">
        <v>5.5629999999999997</v>
      </c>
      <c r="AD1786" s="12">
        <v>4.8129999999999997</v>
      </c>
      <c r="AE1786" s="11">
        <v>0.375</v>
      </c>
      <c r="AF1786" t="s">
        <v>290</v>
      </c>
      <c r="AG1786">
        <v>80</v>
      </c>
      <c r="AH1786" s="21" t="s">
        <v>290</v>
      </c>
      <c r="AI1786" s="1" t="s">
        <v>304</v>
      </c>
      <c r="AJ1786" t="s">
        <v>290</v>
      </c>
      <c r="AK1786" s="159" t="s">
        <v>290</v>
      </c>
    </row>
    <row r="1787" spans="1:89" x14ac:dyDescent="0.35">
      <c r="A1787" s="158" t="s">
        <v>1749</v>
      </c>
      <c r="B1787" s="11">
        <v>5</v>
      </c>
      <c r="C1787">
        <v>120</v>
      </c>
      <c r="D1787" t="s">
        <v>304</v>
      </c>
      <c r="E1787" s="21" t="s">
        <v>290</v>
      </c>
      <c r="F1787" s="11">
        <v>5.5629999999999997</v>
      </c>
      <c r="G1787" s="12">
        <v>4.5629999999999997</v>
      </c>
      <c r="H1787" s="11">
        <v>0.5</v>
      </c>
      <c r="I1787" t="s">
        <v>290</v>
      </c>
      <c r="J1787">
        <v>120</v>
      </c>
      <c r="K1787" s="21" t="s">
        <v>290</v>
      </c>
      <c r="L1787" s="1" t="s">
        <v>304</v>
      </c>
      <c r="M1787" t="s">
        <v>290</v>
      </c>
      <c r="N1787" s="159" t="s">
        <v>290</v>
      </c>
      <c r="P1787" s="18" t="s">
        <v>290</v>
      </c>
      <c r="Q1787" s="18" t="s">
        <v>290</v>
      </c>
      <c r="S1787" t="s">
        <v>290</v>
      </c>
      <c r="T1787" t="s">
        <v>290</v>
      </c>
      <c r="V1787" t="s">
        <v>290</v>
      </c>
      <c r="X1787" s="158" t="s">
        <v>1749</v>
      </c>
      <c r="Y1787" s="11">
        <v>5</v>
      </c>
      <c r="Z1787">
        <v>120</v>
      </c>
      <c r="AA1787" t="s">
        <v>304</v>
      </c>
      <c r="AB1787" s="21" t="s">
        <v>290</v>
      </c>
      <c r="AC1787" s="11">
        <v>5.5629999999999997</v>
      </c>
      <c r="AD1787" s="12">
        <v>4.5629999999999997</v>
      </c>
      <c r="AE1787" s="11">
        <v>0.5</v>
      </c>
      <c r="AF1787" t="s">
        <v>290</v>
      </c>
      <c r="AG1787">
        <v>120</v>
      </c>
      <c r="AH1787" s="21" t="s">
        <v>290</v>
      </c>
      <c r="AI1787" s="1" t="s">
        <v>304</v>
      </c>
      <c r="AJ1787" t="s">
        <v>290</v>
      </c>
      <c r="AK1787" s="159" t="s">
        <v>290</v>
      </c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51"/>
    </row>
    <row r="1788" spans="1:89" x14ac:dyDescent="0.35">
      <c r="A1788" s="158" t="s">
        <v>1750</v>
      </c>
      <c r="B1788" s="11">
        <v>5</v>
      </c>
      <c r="C1788" s="11">
        <v>160</v>
      </c>
      <c r="D1788" t="s">
        <v>304</v>
      </c>
      <c r="E1788" s="21" t="s">
        <v>290</v>
      </c>
      <c r="F1788" s="11">
        <v>5.5629999999999997</v>
      </c>
      <c r="G1788" s="12">
        <v>4.3129999999999997</v>
      </c>
      <c r="H1788" s="11">
        <v>0.625</v>
      </c>
      <c r="I1788" t="s">
        <v>290</v>
      </c>
      <c r="J1788" s="11">
        <v>160</v>
      </c>
      <c r="K1788" s="21" t="s">
        <v>290</v>
      </c>
      <c r="L1788" s="1" t="s">
        <v>304</v>
      </c>
      <c r="M1788" t="s">
        <v>290</v>
      </c>
      <c r="N1788" s="159" t="s">
        <v>290</v>
      </c>
      <c r="P1788" s="18" t="s">
        <v>290</v>
      </c>
      <c r="Q1788" s="18" t="s">
        <v>290</v>
      </c>
      <c r="S1788" t="s">
        <v>290</v>
      </c>
      <c r="T1788" t="s">
        <v>290</v>
      </c>
      <c r="V1788" t="s">
        <v>290</v>
      </c>
      <c r="X1788" s="158" t="s">
        <v>1750</v>
      </c>
      <c r="Y1788" s="11">
        <v>5</v>
      </c>
      <c r="Z1788" s="11">
        <v>160</v>
      </c>
      <c r="AA1788" t="s">
        <v>304</v>
      </c>
      <c r="AB1788" s="21" t="s">
        <v>290</v>
      </c>
      <c r="AC1788" s="11">
        <v>5.5629999999999997</v>
      </c>
      <c r="AD1788" s="12">
        <v>4.3129999999999997</v>
      </c>
      <c r="AE1788" s="11">
        <v>0.625</v>
      </c>
      <c r="AF1788" t="s">
        <v>290</v>
      </c>
      <c r="AG1788" s="11">
        <v>160</v>
      </c>
      <c r="AH1788" s="21" t="s">
        <v>290</v>
      </c>
      <c r="AI1788" s="1" t="s">
        <v>304</v>
      </c>
      <c r="AJ1788" t="s">
        <v>290</v>
      </c>
      <c r="AK1788" s="159" t="s">
        <v>290</v>
      </c>
      <c r="CC1788" s="4"/>
      <c r="CD1788" s="51"/>
      <c r="CE1788" s="51"/>
      <c r="CF1788" s="51"/>
      <c r="CG1788" s="51"/>
      <c r="CH1788" s="51"/>
      <c r="CI1788" s="51"/>
      <c r="CJ1788" s="51"/>
      <c r="CK1788" s="51"/>
    </row>
    <row r="1789" spans="1:89" x14ac:dyDescent="0.35">
      <c r="A1789" s="158" t="s">
        <v>1751</v>
      </c>
      <c r="B1789" s="11">
        <v>5</v>
      </c>
      <c r="C1789" s="11" t="s">
        <v>272</v>
      </c>
      <c r="D1789" t="s">
        <v>304</v>
      </c>
      <c r="E1789" s="21" t="s">
        <v>290</v>
      </c>
      <c r="F1789" s="11">
        <v>5.5629999999999997</v>
      </c>
      <c r="G1789" s="12">
        <v>4.8129999999999997</v>
      </c>
      <c r="H1789" s="11">
        <v>0.375</v>
      </c>
      <c r="I1789" t="s">
        <v>272</v>
      </c>
      <c r="J1789" s="11">
        <v>2</v>
      </c>
      <c r="K1789" s="21" t="s">
        <v>290</v>
      </c>
      <c r="L1789" s="1" t="s">
        <v>304</v>
      </c>
      <c r="M1789" t="s">
        <v>290</v>
      </c>
      <c r="N1789" s="159" t="s">
        <v>290</v>
      </c>
      <c r="P1789" s="18" t="s">
        <v>290</v>
      </c>
      <c r="Q1789" s="18" t="s">
        <v>290</v>
      </c>
      <c r="S1789" t="s">
        <v>290</v>
      </c>
      <c r="T1789" t="s">
        <v>290</v>
      </c>
      <c r="V1789" t="s">
        <v>290</v>
      </c>
      <c r="X1789" s="158" t="s">
        <v>1751</v>
      </c>
      <c r="Y1789" s="11">
        <v>5</v>
      </c>
      <c r="Z1789" s="11" t="s">
        <v>272</v>
      </c>
      <c r="AA1789" t="s">
        <v>304</v>
      </c>
      <c r="AB1789" s="21" t="s">
        <v>290</v>
      </c>
      <c r="AC1789" s="11">
        <v>5.5629999999999997</v>
      </c>
      <c r="AD1789" s="12">
        <v>4.8129999999999997</v>
      </c>
      <c r="AE1789" s="11">
        <v>0.375</v>
      </c>
      <c r="AF1789" t="s">
        <v>272</v>
      </c>
      <c r="AG1789" s="11">
        <v>2</v>
      </c>
      <c r="AH1789" s="21" t="s">
        <v>290</v>
      </c>
      <c r="AI1789" s="1" t="s">
        <v>304</v>
      </c>
      <c r="AJ1789" t="s">
        <v>290</v>
      </c>
      <c r="AK1789" s="159" t="s">
        <v>290</v>
      </c>
    </row>
    <row r="1790" spans="1:89" x14ac:dyDescent="0.25">
      <c r="A1790" s="160" t="s">
        <v>1752</v>
      </c>
      <c r="B1790" s="2">
        <v>5</v>
      </c>
      <c r="C1790" s="4" t="s">
        <v>273</v>
      </c>
      <c r="D1790" s="4" t="s">
        <v>304</v>
      </c>
      <c r="E1790" s="23" t="s">
        <v>290</v>
      </c>
      <c r="F1790" s="2">
        <v>5.5629999999999997</v>
      </c>
      <c r="G1790" s="3">
        <v>4.0629999999999997</v>
      </c>
      <c r="H1790" s="2">
        <v>0.75</v>
      </c>
      <c r="I1790" s="2" t="s">
        <v>273</v>
      </c>
      <c r="J1790" s="4">
        <v>4</v>
      </c>
      <c r="K1790" s="23" t="s">
        <v>290</v>
      </c>
      <c r="L1790" s="6" t="s">
        <v>304</v>
      </c>
      <c r="M1790" s="4" t="s">
        <v>290</v>
      </c>
      <c r="N1790" s="161" t="s">
        <v>290</v>
      </c>
      <c r="P1790" s="18" t="s">
        <v>290</v>
      </c>
      <c r="Q1790" s="18" t="s">
        <v>290</v>
      </c>
      <c r="S1790" t="s">
        <v>290</v>
      </c>
      <c r="T1790" t="s">
        <v>290</v>
      </c>
      <c r="V1790" t="s">
        <v>290</v>
      </c>
      <c r="X1790" s="160" t="s">
        <v>1752</v>
      </c>
      <c r="Y1790" s="2">
        <v>5</v>
      </c>
      <c r="Z1790" s="4" t="s">
        <v>273</v>
      </c>
      <c r="AA1790" s="4" t="s">
        <v>304</v>
      </c>
      <c r="AB1790" s="23" t="s">
        <v>290</v>
      </c>
      <c r="AC1790" s="2">
        <v>5.5629999999999997</v>
      </c>
      <c r="AD1790" s="3">
        <v>4.0629999999999997</v>
      </c>
      <c r="AE1790" s="2">
        <v>0.75</v>
      </c>
      <c r="AF1790" s="2" t="s">
        <v>273</v>
      </c>
      <c r="AG1790" s="4">
        <v>4</v>
      </c>
      <c r="AH1790" s="23" t="s">
        <v>290</v>
      </c>
      <c r="AI1790" s="6" t="s">
        <v>304</v>
      </c>
      <c r="AJ1790" s="4" t="s">
        <v>290</v>
      </c>
      <c r="AK1790" s="161" t="s">
        <v>290</v>
      </c>
    </row>
    <row r="1791" spans="1:89" x14ac:dyDescent="0.35">
      <c r="A1791" s="156" t="s">
        <v>1753</v>
      </c>
      <c r="B1791" s="11">
        <v>6.0000000000000009</v>
      </c>
      <c r="C1791" s="11">
        <v>5</v>
      </c>
      <c r="D1791" t="s">
        <v>304</v>
      </c>
      <c r="E1791" s="21" t="s">
        <v>290</v>
      </c>
      <c r="F1791" s="11">
        <v>6.6250000000000009</v>
      </c>
      <c r="G1791" s="12">
        <v>6.4070000000000009</v>
      </c>
      <c r="H1791" s="11">
        <v>0.109</v>
      </c>
      <c r="I1791" t="s">
        <v>290</v>
      </c>
      <c r="J1791" s="11">
        <v>5</v>
      </c>
      <c r="K1791" s="21" t="s">
        <v>290</v>
      </c>
      <c r="L1791" s="11" t="s">
        <v>304</v>
      </c>
      <c r="M1791" t="s">
        <v>290</v>
      </c>
      <c r="N1791" s="159" t="s">
        <v>290</v>
      </c>
      <c r="P1791" s="18" t="s">
        <v>290</v>
      </c>
      <c r="Q1791" s="18" t="s">
        <v>290</v>
      </c>
      <c r="S1791" t="s">
        <v>290</v>
      </c>
      <c r="T1791" t="s">
        <v>290</v>
      </c>
      <c r="V1791" t="s">
        <v>290</v>
      </c>
      <c r="X1791" s="156" t="s">
        <v>1753</v>
      </c>
      <c r="Y1791" s="11">
        <v>6.0000000000000009</v>
      </c>
      <c r="Z1791" s="11">
        <v>5</v>
      </c>
      <c r="AA1791" t="s">
        <v>304</v>
      </c>
      <c r="AB1791" s="21" t="s">
        <v>290</v>
      </c>
      <c r="AC1791" s="11">
        <v>6.6250000000000009</v>
      </c>
      <c r="AD1791" s="12">
        <v>6.4070000000000009</v>
      </c>
      <c r="AE1791" s="11">
        <v>0.109</v>
      </c>
      <c r="AF1791" t="s">
        <v>290</v>
      </c>
      <c r="AG1791" s="11">
        <v>5</v>
      </c>
      <c r="AH1791" s="21" t="s">
        <v>290</v>
      </c>
      <c r="AI1791" s="11" t="s">
        <v>304</v>
      </c>
      <c r="AJ1791" t="s">
        <v>290</v>
      </c>
      <c r="AK1791" s="159" t="s">
        <v>290</v>
      </c>
    </row>
    <row r="1792" spans="1:89" x14ac:dyDescent="0.35">
      <c r="A1792" s="156" t="s">
        <v>1754</v>
      </c>
      <c r="B1792" s="11">
        <v>6.0000000000000009</v>
      </c>
      <c r="C1792" s="11">
        <v>10</v>
      </c>
      <c r="D1792" t="s">
        <v>304</v>
      </c>
      <c r="E1792" s="21" t="s">
        <v>290</v>
      </c>
      <c r="F1792" s="11">
        <v>6.6250000000000009</v>
      </c>
      <c r="G1792" s="12">
        <v>6.3570000000000011</v>
      </c>
      <c r="H1792" s="11">
        <v>0.13400000000000001</v>
      </c>
      <c r="I1792" t="s">
        <v>290</v>
      </c>
      <c r="J1792" s="11">
        <v>10</v>
      </c>
      <c r="K1792" s="21" t="s">
        <v>290</v>
      </c>
      <c r="L1792" s="11" t="s">
        <v>304</v>
      </c>
      <c r="M1792" t="s">
        <v>290</v>
      </c>
      <c r="N1792" s="159" t="s">
        <v>290</v>
      </c>
      <c r="P1792" s="18" t="s">
        <v>290</v>
      </c>
      <c r="Q1792" s="18" t="s">
        <v>290</v>
      </c>
      <c r="S1792" t="s">
        <v>290</v>
      </c>
      <c r="T1792" t="s">
        <v>290</v>
      </c>
      <c r="V1792" t="s">
        <v>290</v>
      </c>
      <c r="X1792" s="156" t="s">
        <v>1754</v>
      </c>
      <c r="Y1792" s="11">
        <v>6.0000000000000009</v>
      </c>
      <c r="Z1792" s="11">
        <v>10</v>
      </c>
      <c r="AA1792" t="s">
        <v>304</v>
      </c>
      <c r="AB1792" s="21" t="s">
        <v>290</v>
      </c>
      <c r="AC1792" s="11">
        <v>6.6250000000000009</v>
      </c>
      <c r="AD1792" s="12">
        <v>6.3570000000000011</v>
      </c>
      <c r="AE1792" s="11">
        <v>0.13400000000000001</v>
      </c>
      <c r="AF1792" t="s">
        <v>290</v>
      </c>
      <c r="AG1792" s="11">
        <v>10</v>
      </c>
      <c r="AH1792" s="21" t="s">
        <v>290</v>
      </c>
      <c r="AI1792" s="11" t="s">
        <v>304</v>
      </c>
      <c r="AJ1792" t="s">
        <v>290</v>
      </c>
      <c r="AK1792" s="159" t="s">
        <v>290</v>
      </c>
    </row>
    <row r="1793" spans="1:89" x14ac:dyDescent="0.35">
      <c r="A1793" s="158" t="s">
        <v>1755</v>
      </c>
      <c r="B1793" s="11">
        <v>6.0000000000000009</v>
      </c>
      <c r="C1793" s="11">
        <v>20</v>
      </c>
      <c r="D1793" t="s">
        <v>304</v>
      </c>
      <c r="E1793" s="21" t="s">
        <v>290</v>
      </c>
      <c r="F1793" s="11">
        <v>6.6250000000000009</v>
      </c>
      <c r="G1793" s="12">
        <v>6.2190000000000012</v>
      </c>
      <c r="H1793" s="11">
        <v>0.20300000000000001</v>
      </c>
      <c r="I1793" t="s">
        <v>290</v>
      </c>
      <c r="J1793" s="11">
        <v>20</v>
      </c>
      <c r="K1793" s="21" t="s">
        <v>290</v>
      </c>
      <c r="L1793" s="1" t="s">
        <v>304</v>
      </c>
      <c r="M1793" t="s">
        <v>290</v>
      </c>
      <c r="N1793" s="159" t="s">
        <v>290</v>
      </c>
      <c r="P1793" s="18" t="s">
        <v>290</v>
      </c>
      <c r="Q1793" s="18" t="s">
        <v>290</v>
      </c>
      <c r="S1793" t="s">
        <v>290</v>
      </c>
      <c r="T1793" t="s">
        <v>290</v>
      </c>
      <c r="V1793" t="s">
        <v>290</v>
      </c>
      <c r="X1793" s="158" t="s">
        <v>1755</v>
      </c>
      <c r="Y1793" s="11">
        <v>6.0000000000000009</v>
      </c>
      <c r="Z1793" s="11">
        <v>20</v>
      </c>
      <c r="AA1793" t="s">
        <v>304</v>
      </c>
      <c r="AB1793" s="21" t="s">
        <v>290</v>
      </c>
      <c r="AC1793" s="11">
        <v>6.6250000000000009</v>
      </c>
      <c r="AD1793" s="12">
        <v>6.2190000000000012</v>
      </c>
      <c r="AE1793" s="11">
        <v>0.20300000000000001</v>
      </c>
      <c r="AF1793" t="s">
        <v>290</v>
      </c>
      <c r="AG1793" s="11">
        <v>20</v>
      </c>
      <c r="AH1793" s="21" t="s">
        <v>290</v>
      </c>
      <c r="AI1793" s="1" t="s">
        <v>304</v>
      </c>
      <c r="AJ1793" t="s">
        <v>290</v>
      </c>
      <c r="AK1793" s="159" t="s">
        <v>290</v>
      </c>
      <c r="BJ1793" s="4"/>
      <c r="BK1793" s="4"/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  <c r="BX1793" s="4"/>
      <c r="BY1793" s="4"/>
      <c r="BZ1793" s="4"/>
      <c r="CA1793" s="51"/>
    </row>
    <row r="1794" spans="1:89" x14ac:dyDescent="0.35">
      <c r="A1794" s="158" t="s">
        <v>1756</v>
      </c>
      <c r="B1794" s="11">
        <v>6.0000000000000009</v>
      </c>
      <c r="C1794">
        <v>40</v>
      </c>
      <c r="D1794" t="s">
        <v>304</v>
      </c>
      <c r="E1794" s="21" t="s">
        <v>290</v>
      </c>
      <c r="F1794" s="11">
        <v>6.6250000000000009</v>
      </c>
      <c r="G1794" s="12">
        <v>6.0650000000000013</v>
      </c>
      <c r="H1794" s="11">
        <v>0.28000000000000003</v>
      </c>
      <c r="I1794" t="s">
        <v>290</v>
      </c>
      <c r="J1794">
        <v>40</v>
      </c>
      <c r="K1794" s="21" t="s">
        <v>290</v>
      </c>
      <c r="L1794" s="1" t="s">
        <v>304</v>
      </c>
      <c r="M1794" t="s">
        <v>290</v>
      </c>
      <c r="N1794" s="159" t="s">
        <v>290</v>
      </c>
      <c r="P1794" s="18" t="s">
        <v>290</v>
      </c>
      <c r="Q1794" s="18" t="s">
        <v>290</v>
      </c>
      <c r="S1794" t="s">
        <v>290</v>
      </c>
      <c r="T1794" t="s">
        <v>290</v>
      </c>
      <c r="V1794" t="s">
        <v>290</v>
      </c>
      <c r="X1794" s="158" t="s">
        <v>1756</v>
      </c>
      <c r="Y1794" s="11">
        <v>6.0000000000000009</v>
      </c>
      <c r="Z1794">
        <v>40</v>
      </c>
      <c r="AA1794" t="s">
        <v>304</v>
      </c>
      <c r="AB1794" s="21" t="s">
        <v>290</v>
      </c>
      <c r="AC1794" s="11">
        <v>6.6250000000000009</v>
      </c>
      <c r="AD1794" s="12">
        <v>6.0650000000000013</v>
      </c>
      <c r="AE1794" s="11">
        <v>0.28000000000000003</v>
      </c>
      <c r="AF1794" t="s">
        <v>290</v>
      </c>
      <c r="AG1794">
        <v>40</v>
      </c>
      <c r="AH1794" s="21" t="s">
        <v>290</v>
      </c>
      <c r="AI1794" s="1" t="s">
        <v>304</v>
      </c>
      <c r="AJ1794" t="s">
        <v>290</v>
      </c>
      <c r="AK1794" s="159" t="s">
        <v>290</v>
      </c>
      <c r="CC1794" s="4"/>
      <c r="CD1794" s="51"/>
      <c r="CE1794" s="51"/>
      <c r="CF1794" s="51"/>
      <c r="CG1794" s="51"/>
      <c r="CH1794" s="51"/>
      <c r="CI1794" s="51"/>
      <c r="CJ1794" s="51"/>
      <c r="CK1794" s="51"/>
    </row>
    <row r="1795" spans="1:89" x14ac:dyDescent="0.35">
      <c r="A1795" s="158" t="s">
        <v>6886</v>
      </c>
      <c r="B1795" s="11">
        <v>6.0000000000000009</v>
      </c>
      <c r="C1795" t="s">
        <v>6422</v>
      </c>
      <c r="D1795" t="s">
        <v>304</v>
      </c>
      <c r="E1795" s="21" t="s">
        <v>290</v>
      </c>
      <c r="F1795" s="11">
        <v>6.6250000000000009</v>
      </c>
      <c r="G1795" s="12">
        <v>6.0650000000000013</v>
      </c>
      <c r="H1795" s="11">
        <v>0.28000000000000003</v>
      </c>
      <c r="I1795" t="s">
        <v>6422</v>
      </c>
      <c r="J1795">
        <v>1</v>
      </c>
      <c r="K1795" s="21" t="s">
        <v>290</v>
      </c>
      <c r="L1795" s="1" t="s">
        <v>304</v>
      </c>
      <c r="M1795" t="s">
        <v>290</v>
      </c>
      <c r="N1795" s="159" t="s">
        <v>290</v>
      </c>
      <c r="P1795" s="18" t="s">
        <v>290</v>
      </c>
      <c r="Q1795" s="18" t="s">
        <v>290</v>
      </c>
      <c r="S1795" t="s">
        <v>290</v>
      </c>
      <c r="T1795" t="s">
        <v>290</v>
      </c>
      <c r="V1795" t="s">
        <v>290</v>
      </c>
      <c r="X1795" s="158" t="s">
        <v>6886</v>
      </c>
      <c r="Y1795" s="11">
        <v>6.0000000000000009</v>
      </c>
      <c r="Z1795" t="s">
        <v>6422</v>
      </c>
      <c r="AA1795" t="s">
        <v>304</v>
      </c>
      <c r="AB1795" s="21" t="s">
        <v>290</v>
      </c>
      <c r="AC1795" s="11">
        <v>6.6250000000000009</v>
      </c>
      <c r="AD1795" s="12">
        <v>6.0650000000000013</v>
      </c>
      <c r="AE1795" s="11">
        <v>0.28000000000000003</v>
      </c>
      <c r="AF1795" t="s">
        <v>6422</v>
      </c>
      <c r="AG1795">
        <v>1</v>
      </c>
      <c r="AH1795" s="21" t="s">
        <v>290</v>
      </c>
      <c r="AI1795" s="1" t="s">
        <v>304</v>
      </c>
      <c r="AJ1795" t="s">
        <v>290</v>
      </c>
      <c r="AK1795" s="159" t="s">
        <v>290</v>
      </c>
    </row>
    <row r="1796" spans="1:89" x14ac:dyDescent="0.35">
      <c r="A1796" s="158" t="s">
        <v>1757</v>
      </c>
      <c r="B1796" s="11">
        <v>6.0000000000000009</v>
      </c>
      <c r="C1796">
        <v>80</v>
      </c>
      <c r="D1796" t="s">
        <v>304</v>
      </c>
      <c r="E1796" s="21" t="s">
        <v>290</v>
      </c>
      <c r="F1796" s="11">
        <v>6.6250000000000009</v>
      </c>
      <c r="G1796" s="12">
        <v>5.761000000000001</v>
      </c>
      <c r="H1796" s="11">
        <v>0.432</v>
      </c>
      <c r="I1796" t="s">
        <v>290</v>
      </c>
      <c r="J1796">
        <v>80</v>
      </c>
      <c r="K1796" s="21" t="s">
        <v>290</v>
      </c>
      <c r="L1796" s="1" t="s">
        <v>304</v>
      </c>
      <c r="M1796" t="s">
        <v>290</v>
      </c>
      <c r="N1796" s="159" t="s">
        <v>290</v>
      </c>
      <c r="P1796" s="18" t="s">
        <v>290</v>
      </c>
      <c r="Q1796" s="18" t="s">
        <v>290</v>
      </c>
      <c r="S1796" t="s">
        <v>290</v>
      </c>
      <c r="T1796" t="s">
        <v>290</v>
      </c>
      <c r="V1796" t="s">
        <v>290</v>
      </c>
      <c r="X1796" s="158" t="s">
        <v>1757</v>
      </c>
      <c r="Y1796" s="11">
        <v>6.0000000000000009</v>
      </c>
      <c r="Z1796">
        <v>80</v>
      </c>
      <c r="AA1796" t="s">
        <v>304</v>
      </c>
      <c r="AB1796" s="21" t="s">
        <v>290</v>
      </c>
      <c r="AC1796" s="11">
        <v>6.6250000000000009</v>
      </c>
      <c r="AD1796" s="12">
        <v>5.761000000000001</v>
      </c>
      <c r="AE1796" s="11">
        <v>0.432</v>
      </c>
      <c r="AF1796" t="s">
        <v>290</v>
      </c>
      <c r="AG1796">
        <v>80</v>
      </c>
      <c r="AH1796" s="21" t="s">
        <v>290</v>
      </c>
      <c r="AI1796" s="1" t="s">
        <v>304</v>
      </c>
      <c r="AJ1796" t="s">
        <v>290</v>
      </c>
      <c r="AK1796" s="159" t="s">
        <v>290</v>
      </c>
    </row>
    <row r="1797" spans="1:89" x14ac:dyDescent="0.35">
      <c r="A1797" s="158" t="s">
        <v>1758</v>
      </c>
      <c r="B1797" s="11">
        <v>6.0000000000000009</v>
      </c>
      <c r="C1797">
        <v>120</v>
      </c>
      <c r="D1797" t="s">
        <v>304</v>
      </c>
      <c r="E1797" s="21" t="s">
        <v>290</v>
      </c>
      <c r="F1797" s="11">
        <v>6.6250000000000009</v>
      </c>
      <c r="G1797" s="12">
        <v>5.5010000000000012</v>
      </c>
      <c r="H1797" s="11">
        <v>0.56200000000000006</v>
      </c>
      <c r="I1797" t="s">
        <v>290</v>
      </c>
      <c r="J1797">
        <v>120</v>
      </c>
      <c r="K1797" s="21" t="s">
        <v>290</v>
      </c>
      <c r="L1797" s="1" t="s">
        <v>304</v>
      </c>
      <c r="M1797" t="s">
        <v>290</v>
      </c>
      <c r="N1797" s="159" t="s">
        <v>290</v>
      </c>
      <c r="P1797" s="18" t="s">
        <v>290</v>
      </c>
      <c r="Q1797" s="18" t="s">
        <v>290</v>
      </c>
      <c r="S1797" t="s">
        <v>290</v>
      </c>
      <c r="T1797" t="s">
        <v>290</v>
      </c>
      <c r="V1797" t="s">
        <v>290</v>
      </c>
      <c r="X1797" s="158" t="s">
        <v>1758</v>
      </c>
      <c r="Y1797" s="11">
        <v>6.0000000000000009</v>
      </c>
      <c r="Z1797">
        <v>120</v>
      </c>
      <c r="AA1797" t="s">
        <v>304</v>
      </c>
      <c r="AB1797" s="21" t="s">
        <v>290</v>
      </c>
      <c r="AC1797" s="11">
        <v>6.6250000000000009</v>
      </c>
      <c r="AD1797" s="12">
        <v>5.5010000000000012</v>
      </c>
      <c r="AE1797" s="11">
        <v>0.56200000000000006</v>
      </c>
      <c r="AF1797" t="s">
        <v>290</v>
      </c>
      <c r="AG1797">
        <v>120</v>
      </c>
      <c r="AH1797" s="21" t="s">
        <v>290</v>
      </c>
      <c r="AI1797" s="1" t="s">
        <v>304</v>
      </c>
      <c r="AJ1797" t="s">
        <v>290</v>
      </c>
      <c r="AK1797" s="159" t="s">
        <v>290</v>
      </c>
    </row>
    <row r="1798" spans="1:89" x14ac:dyDescent="0.35">
      <c r="A1798" s="158" t="s">
        <v>1759</v>
      </c>
      <c r="B1798" s="11">
        <v>6.0000000000000009</v>
      </c>
      <c r="C1798" s="11">
        <v>160</v>
      </c>
      <c r="D1798" t="s">
        <v>304</v>
      </c>
      <c r="E1798" s="21" t="s">
        <v>290</v>
      </c>
      <c r="F1798" s="11">
        <v>6.6250000000000009</v>
      </c>
      <c r="G1798" s="12">
        <v>5.1890000000000009</v>
      </c>
      <c r="H1798" s="11">
        <v>0.71799999999999997</v>
      </c>
      <c r="I1798" t="s">
        <v>290</v>
      </c>
      <c r="J1798" s="11">
        <v>160</v>
      </c>
      <c r="K1798" s="21" t="s">
        <v>290</v>
      </c>
      <c r="L1798" s="1" t="s">
        <v>304</v>
      </c>
      <c r="M1798" t="s">
        <v>290</v>
      </c>
      <c r="N1798" s="159" t="s">
        <v>290</v>
      </c>
      <c r="P1798" s="18" t="s">
        <v>290</v>
      </c>
      <c r="Q1798" s="18" t="s">
        <v>290</v>
      </c>
      <c r="S1798" t="s">
        <v>290</v>
      </c>
      <c r="T1798" t="s">
        <v>290</v>
      </c>
      <c r="V1798" t="s">
        <v>290</v>
      </c>
      <c r="X1798" s="158" t="s">
        <v>1759</v>
      </c>
      <c r="Y1798" s="11">
        <v>6.0000000000000009</v>
      </c>
      <c r="Z1798" s="11">
        <v>160</v>
      </c>
      <c r="AA1798" t="s">
        <v>304</v>
      </c>
      <c r="AB1798" s="21" t="s">
        <v>290</v>
      </c>
      <c r="AC1798" s="11">
        <v>6.6250000000000009</v>
      </c>
      <c r="AD1798" s="12">
        <v>5.1890000000000009</v>
      </c>
      <c r="AE1798" s="11">
        <v>0.71799999999999997</v>
      </c>
      <c r="AF1798" t="s">
        <v>290</v>
      </c>
      <c r="AG1798" s="11">
        <v>160</v>
      </c>
      <c r="AH1798" s="21" t="s">
        <v>290</v>
      </c>
      <c r="AI1798" s="1" t="s">
        <v>304</v>
      </c>
      <c r="AJ1798" t="s">
        <v>290</v>
      </c>
      <c r="AK1798" s="159" t="s">
        <v>290</v>
      </c>
    </row>
    <row r="1799" spans="1:89" x14ac:dyDescent="0.35">
      <c r="A1799" s="158" t="s">
        <v>1760</v>
      </c>
      <c r="B1799" s="11">
        <v>6.0000000000000009</v>
      </c>
      <c r="C1799" s="11" t="s">
        <v>272</v>
      </c>
      <c r="D1799" t="s">
        <v>304</v>
      </c>
      <c r="E1799" s="21" t="s">
        <v>290</v>
      </c>
      <c r="F1799" s="11">
        <v>6.6250000000000009</v>
      </c>
      <c r="G1799" s="12">
        <v>5.761000000000001</v>
      </c>
      <c r="H1799" s="11">
        <v>0.432</v>
      </c>
      <c r="I1799" t="s">
        <v>272</v>
      </c>
      <c r="J1799" s="11">
        <v>2</v>
      </c>
      <c r="K1799" s="21" t="s">
        <v>290</v>
      </c>
      <c r="L1799" s="1" t="s">
        <v>304</v>
      </c>
      <c r="M1799" t="s">
        <v>290</v>
      </c>
      <c r="N1799" s="159" t="s">
        <v>290</v>
      </c>
      <c r="P1799" s="18" t="s">
        <v>290</v>
      </c>
      <c r="Q1799" s="18" t="s">
        <v>290</v>
      </c>
      <c r="S1799" t="s">
        <v>290</v>
      </c>
      <c r="T1799" t="s">
        <v>290</v>
      </c>
      <c r="V1799" t="s">
        <v>290</v>
      </c>
      <c r="X1799" s="158" t="s">
        <v>1760</v>
      </c>
      <c r="Y1799" s="11">
        <v>6.0000000000000009</v>
      </c>
      <c r="Z1799" s="11" t="s">
        <v>272</v>
      </c>
      <c r="AA1799" t="s">
        <v>304</v>
      </c>
      <c r="AB1799" s="21" t="s">
        <v>290</v>
      </c>
      <c r="AC1799" s="11">
        <v>6.6250000000000009</v>
      </c>
      <c r="AD1799" s="12">
        <v>5.761000000000001</v>
      </c>
      <c r="AE1799" s="11">
        <v>0.432</v>
      </c>
      <c r="AF1799" t="s">
        <v>272</v>
      </c>
      <c r="AG1799" s="11">
        <v>2</v>
      </c>
      <c r="AH1799" s="21" t="s">
        <v>290</v>
      </c>
      <c r="AI1799" s="1" t="s">
        <v>304</v>
      </c>
      <c r="AJ1799" t="s">
        <v>290</v>
      </c>
      <c r="AK1799" s="159" t="s">
        <v>290</v>
      </c>
    </row>
    <row r="1800" spans="1:89" x14ac:dyDescent="0.25">
      <c r="A1800" s="160" t="s">
        <v>1761</v>
      </c>
      <c r="B1800" s="2">
        <v>6.0000000000000009</v>
      </c>
      <c r="C1800" s="4" t="s">
        <v>273</v>
      </c>
      <c r="D1800" s="4" t="s">
        <v>304</v>
      </c>
      <c r="E1800" s="23" t="s">
        <v>290</v>
      </c>
      <c r="F1800" s="2">
        <v>6.6250000000000009</v>
      </c>
      <c r="G1800" s="3">
        <v>4.8970000000000011</v>
      </c>
      <c r="H1800" s="2">
        <v>0.86399999999999999</v>
      </c>
      <c r="I1800" s="2" t="s">
        <v>273</v>
      </c>
      <c r="J1800" s="4">
        <v>4</v>
      </c>
      <c r="K1800" s="23" t="s">
        <v>290</v>
      </c>
      <c r="L1800" s="6" t="s">
        <v>304</v>
      </c>
      <c r="M1800" s="4" t="s">
        <v>290</v>
      </c>
      <c r="N1800" s="161" t="s">
        <v>290</v>
      </c>
      <c r="P1800" s="18" t="s">
        <v>290</v>
      </c>
      <c r="Q1800" s="18" t="s">
        <v>290</v>
      </c>
      <c r="S1800" t="s">
        <v>290</v>
      </c>
      <c r="T1800" t="s">
        <v>290</v>
      </c>
      <c r="V1800" t="s">
        <v>290</v>
      </c>
      <c r="X1800" s="160" t="s">
        <v>1761</v>
      </c>
      <c r="Y1800" s="2">
        <v>6.0000000000000009</v>
      </c>
      <c r="Z1800" s="4" t="s">
        <v>273</v>
      </c>
      <c r="AA1800" s="4" t="s">
        <v>304</v>
      </c>
      <c r="AB1800" s="23" t="s">
        <v>290</v>
      </c>
      <c r="AC1800" s="2">
        <v>6.6250000000000009</v>
      </c>
      <c r="AD1800" s="3">
        <v>4.8970000000000011</v>
      </c>
      <c r="AE1800" s="2">
        <v>0.86399999999999999</v>
      </c>
      <c r="AF1800" s="2" t="s">
        <v>273</v>
      </c>
      <c r="AG1800" s="4">
        <v>4</v>
      </c>
      <c r="AH1800" s="23" t="s">
        <v>290</v>
      </c>
      <c r="AI1800" s="6" t="s">
        <v>304</v>
      </c>
      <c r="AJ1800" s="4" t="s">
        <v>290</v>
      </c>
      <c r="AK1800" s="161" t="s">
        <v>290</v>
      </c>
    </row>
    <row r="1801" spans="1:89" x14ac:dyDescent="0.25">
      <c r="A1801" s="158" t="s">
        <v>6887</v>
      </c>
      <c r="B1801" s="11">
        <v>7</v>
      </c>
      <c r="C1801" t="s">
        <v>6422</v>
      </c>
      <c r="D1801" t="s">
        <v>304</v>
      </c>
      <c r="E1801" s="24" t="s">
        <v>290</v>
      </c>
      <c r="F1801" s="11">
        <v>7.625</v>
      </c>
      <c r="G1801" s="12">
        <v>7.0229999999999997</v>
      </c>
      <c r="H1801" s="11">
        <v>0.30099999999999999</v>
      </c>
      <c r="I1801" s="11" t="s">
        <v>6422</v>
      </c>
      <c r="J1801" s="11">
        <v>1</v>
      </c>
      <c r="K1801" s="24"/>
      <c r="L1801" s="1" t="s">
        <v>304</v>
      </c>
      <c r="N1801" s="159"/>
      <c r="P1801" s="18" t="s">
        <v>290</v>
      </c>
      <c r="Q1801" s="18" t="s">
        <v>290</v>
      </c>
      <c r="S1801" t="s">
        <v>290</v>
      </c>
      <c r="T1801" t="s">
        <v>290</v>
      </c>
      <c r="V1801" t="s">
        <v>290</v>
      </c>
      <c r="X1801" s="158" t="s">
        <v>6887</v>
      </c>
      <c r="Y1801" s="11">
        <v>7</v>
      </c>
      <c r="Z1801" t="s">
        <v>6422</v>
      </c>
      <c r="AA1801" t="s">
        <v>304</v>
      </c>
      <c r="AB1801" s="24" t="s">
        <v>290</v>
      </c>
      <c r="AC1801" s="11">
        <v>7.625</v>
      </c>
      <c r="AD1801" s="12">
        <v>7.0229999999999997</v>
      </c>
      <c r="AE1801" s="11">
        <v>0.30099999999999999</v>
      </c>
      <c r="AF1801" s="11" t="s">
        <v>6422</v>
      </c>
      <c r="AG1801" s="11">
        <v>1</v>
      </c>
      <c r="AH1801" s="24"/>
      <c r="AI1801" s="1" t="s">
        <v>304</v>
      </c>
      <c r="AK1801" s="159"/>
    </row>
    <row r="1802" spans="1:89" x14ac:dyDescent="0.35">
      <c r="A1802" s="158" t="s">
        <v>1762</v>
      </c>
      <c r="B1802" s="11">
        <v>7</v>
      </c>
      <c r="C1802" s="11" t="s">
        <v>272</v>
      </c>
      <c r="D1802" t="s">
        <v>304</v>
      </c>
      <c r="E1802" s="21" t="s">
        <v>290</v>
      </c>
      <c r="F1802" s="11">
        <v>7.625</v>
      </c>
      <c r="G1802" s="12">
        <v>6.625</v>
      </c>
      <c r="H1802" s="11">
        <v>0.5</v>
      </c>
      <c r="I1802" t="s">
        <v>272</v>
      </c>
      <c r="J1802" s="11">
        <v>2</v>
      </c>
      <c r="K1802" s="21" t="s">
        <v>290</v>
      </c>
      <c r="L1802" s="1" t="s">
        <v>304</v>
      </c>
      <c r="M1802" t="s">
        <v>290</v>
      </c>
      <c r="N1802" s="159" t="s">
        <v>290</v>
      </c>
      <c r="P1802" s="18" t="s">
        <v>290</v>
      </c>
      <c r="Q1802" s="18" t="s">
        <v>290</v>
      </c>
      <c r="S1802" t="s">
        <v>290</v>
      </c>
      <c r="T1802" t="s">
        <v>290</v>
      </c>
      <c r="V1802" t="s">
        <v>290</v>
      </c>
      <c r="X1802" s="158" t="s">
        <v>1762</v>
      </c>
      <c r="Y1802" s="11">
        <v>7</v>
      </c>
      <c r="Z1802" s="11" t="s">
        <v>272</v>
      </c>
      <c r="AA1802" t="s">
        <v>304</v>
      </c>
      <c r="AB1802" s="21" t="s">
        <v>290</v>
      </c>
      <c r="AC1802" s="11">
        <v>7.625</v>
      </c>
      <c r="AD1802" s="12">
        <v>6.625</v>
      </c>
      <c r="AE1802" s="11">
        <v>0.5</v>
      </c>
      <c r="AF1802" t="s">
        <v>272</v>
      </c>
      <c r="AG1802" s="11">
        <v>2</v>
      </c>
      <c r="AH1802" s="21" t="s">
        <v>290</v>
      </c>
      <c r="AI1802" s="1" t="s">
        <v>304</v>
      </c>
      <c r="AJ1802" t="s">
        <v>290</v>
      </c>
      <c r="AK1802" s="159" t="s">
        <v>290</v>
      </c>
      <c r="BJ1802" s="4"/>
      <c r="BK1802" s="4"/>
      <c r="BL1802" s="4"/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  <c r="BX1802" s="4"/>
      <c r="BY1802" s="4"/>
      <c r="BZ1802" s="4"/>
      <c r="CA1802" s="51"/>
    </row>
    <row r="1803" spans="1:89" x14ac:dyDescent="0.25">
      <c r="A1803" s="160" t="s">
        <v>1763</v>
      </c>
      <c r="B1803" s="2">
        <v>7</v>
      </c>
      <c r="C1803" s="4" t="s">
        <v>273</v>
      </c>
      <c r="D1803" s="4" t="s">
        <v>304</v>
      </c>
      <c r="E1803" s="23" t="s">
        <v>290</v>
      </c>
      <c r="F1803" s="2">
        <v>7.625</v>
      </c>
      <c r="G1803" s="3">
        <v>5.875</v>
      </c>
      <c r="H1803" s="2">
        <v>0.875</v>
      </c>
      <c r="I1803" s="2" t="s">
        <v>273</v>
      </c>
      <c r="J1803" s="4">
        <v>4</v>
      </c>
      <c r="K1803" s="23" t="s">
        <v>290</v>
      </c>
      <c r="L1803" s="6" t="s">
        <v>304</v>
      </c>
      <c r="M1803" s="4" t="s">
        <v>290</v>
      </c>
      <c r="N1803" s="161" t="s">
        <v>290</v>
      </c>
      <c r="P1803" s="18" t="s">
        <v>290</v>
      </c>
      <c r="Q1803" s="18" t="s">
        <v>290</v>
      </c>
      <c r="S1803" t="s">
        <v>290</v>
      </c>
      <c r="T1803" t="s">
        <v>290</v>
      </c>
      <c r="V1803" t="s">
        <v>290</v>
      </c>
      <c r="X1803" s="160" t="s">
        <v>1763</v>
      </c>
      <c r="Y1803" s="2">
        <v>7</v>
      </c>
      <c r="Z1803" s="4" t="s">
        <v>273</v>
      </c>
      <c r="AA1803" s="4" t="s">
        <v>304</v>
      </c>
      <c r="AB1803" s="23" t="s">
        <v>290</v>
      </c>
      <c r="AC1803" s="2">
        <v>7.625</v>
      </c>
      <c r="AD1803" s="3">
        <v>5.875</v>
      </c>
      <c r="AE1803" s="2">
        <v>0.875</v>
      </c>
      <c r="AF1803" s="2" t="s">
        <v>273</v>
      </c>
      <c r="AG1803" s="4">
        <v>4</v>
      </c>
      <c r="AH1803" s="23" t="s">
        <v>290</v>
      </c>
      <c r="AI1803" s="6" t="s">
        <v>304</v>
      </c>
      <c r="AJ1803" s="4" t="s">
        <v>290</v>
      </c>
      <c r="AK1803" s="161" t="s">
        <v>290</v>
      </c>
      <c r="CC1803" s="4"/>
      <c r="CD1803" s="51"/>
      <c r="CE1803" s="51"/>
      <c r="CF1803" s="51"/>
      <c r="CG1803" s="51"/>
      <c r="CH1803" s="51"/>
      <c r="CI1803" s="51"/>
      <c r="CJ1803" s="51"/>
      <c r="CK1803" s="51"/>
    </row>
    <row r="1804" spans="1:89" x14ac:dyDescent="0.35">
      <c r="A1804" s="156" t="s">
        <v>1764</v>
      </c>
      <c r="B1804" s="11">
        <v>8</v>
      </c>
      <c r="C1804" s="11">
        <v>5</v>
      </c>
      <c r="D1804" t="s">
        <v>304</v>
      </c>
      <c r="E1804" s="21" t="s">
        <v>290</v>
      </c>
      <c r="F1804" s="11">
        <v>8.625</v>
      </c>
      <c r="G1804" s="12">
        <v>8.407</v>
      </c>
      <c r="H1804" s="11">
        <v>0.109</v>
      </c>
      <c r="I1804" t="s">
        <v>290</v>
      </c>
      <c r="J1804" s="11">
        <v>5</v>
      </c>
      <c r="K1804" s="21" t="s">
        <v>290</v>
      </c>
      <c r="L1804" s="11" t="s">
        <v>304</v>
      </c>
      <c r="M1804" t="s">
        <v>290</v>
      </c>
      <c r="N1804" s="159" t="s">
        <v>290</v>
      </c>
      <c r="P1804" s="18" t="s">
        <v>290</v>
      </c>
      <c r="Q1804" s="18" t="s">
        <v>290</v>
      </c>
      <c r="S1804" t="s">
        <v>290</v>
      </c>
      <c r="T1804" t="s">
        <v>290</v>
      </c>
      <c r="V1804" t="s">
        <v>290</v>
      </c>
      <c r="X1804" s="156" t="s">
        <v>1764</v>
      </c>
      <c r="Y1804" s="11">
        <v>8</v>
      </c>
      <c r="Z1804" s="11">
        <v>5</v>
      </c>
      <c r="AA1804" t="s">
        <v>304</v>
      </c>
      <c r="AB1804" s="21" t="s">
        <v>290</v>
      </c>
      <c r="AC1804" s="11">
        <v>8.625</v>
      </c>
      <c r="AD1804" s="12">
        <v>8.407</v>
      </c>
      <c r="AE1804" s="11">
        <v>0.109</v>
      </c>
      <c r="AF1804" t="s">
        <v>290</v>
      </c>
      <c r="AG1804" s="11">
        <v>5</v>
      </c>
      <c r="AH1804" s="21" t="s">
        <v>290</v>
      </c>
      <c r="AI1804" s="11" t="s">
        <v>304</v>
      </c>
      <c r="AJ1804" t="s">
        <v>290</v>
      </c>
      <c r="AK1804" s="159" t="s">
        <v>290</v>
      </c>
      <c r="BJ1804" s="4"/>
      <c r="BK1804" s="4"/>
      <c r="BL1804" s="4"/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  <c r="BX1804" s="4"/>
      <c r="BY1804" s="4"/>
      <c r="BZ1804" s="4"/>
      <c r="CA1804" s="51"/>
    </row>
    <row r="1805" spans="1:89" x14ac:dyDescent="0.35">
      <c r="A1805" s="156" t="s">
        <v>1765</v>
      </c>
      <c r="B1805" s="11">
        <v>8</v>
      </c>
      <c r="C1805" s="11">
        <v>10</v>
      </c>
      <c r="D1805" t="s">
        <v>304</v>
      </c>
      <c r="E1805" s="21" t="s">
        <v>290</v>
      </c>
      <c r="F1805" s="11">
        <v>8.625</v>
      </c>
      <c r="G1805" s="12">
        <v>8.3290000000000006</v>
      </c>
      <c r="H1805" s="11">
        <v>0.14799999999999999</v>
      </c>
      <c r="I1805" t="s">
        <v>290</v>
      </c>
      <c r="J1805" s="11">
        <v>10</v>
      </c>
      <c r="K1805" s="21" t="s">
        <v>290</v>
      </c>
      <c r="L1805" s="11" t="s">
        <v>304</v>
      </c>
      <c r="M1805" t="s">
        <v>290</v>
      </c>
      <c r="N1805" s="159" t="s">
        <v>290</v>
      </c>
      <c r="P1805" s="18" t="s">
        <v>290</v>
      </c>
      <c r="Q1805" s="18" t="s">
        <v>290</v>
      </c>
      <c r="S1805" t="s">
        <v>290</v>
      </c>
      <c r="T1805" t="s">
        <v>290</v>
      </c>
      <c r="V1805" t="s">
        <v>290</v>
      </c>
      <c r="X1805" s="156" t="s">
        <v>1765</v>
      </c>
      <c r="Y1805" s="11">
        <v>8</v>
      </c>
      <c r="Z1805" s="11">
        <v>10</v>
      </c>
      <c r="AA1805" t="s">
        <v>304</v>
      </c>
      <c r="AB1805" s="21" t="s">
        <v>290</v>
      </c>
      <c r="AC1805" s="11">
        <v>8.625</v>
      </c>
      <c r="AD1805" s="12">
        <v>8.3290000000000006</v>
      </c>
      <c r="AE1805" s="11">
        <v>0.14799999999999999</v>
      </c>
      <c r="AF1805" t="s">
        <v>290</v>
      </c>
      <c r="AG1805" s="11">
        <v>10</v>
      </c>
      <c r="AH1805" s="21" t="s">
        <v>290</v>
      </c>
      <c r="AI1805" s="11" t="s">
        <v>304</v>
      </c>
      <c r="AJ1805" t="s">
        <v>290</v>
      </c>
      <c r="AK1805" s="159" t="s">
        <v>290</v>
      </c>
      <c r="CC1805" s="4"/>
      <c r="CD1805" s="51"/>
      <c r="CE1805" s="51"/>
      <c r="CF1805" s="51"/>
      <c r="CG1805" s="51"/>
      <c r="CH1805" s="51"/>
      <c r="CI1805" s="51"/>
      <c r="CJ1805" s="51"/>
      <c r="CK1805" s="51"/>
    </row>
    <row r="1806" spans="1:89" x14ac:dyDescent="0.35">
      <c r="A1806" s="158" t="s">
        <v>1766</v>
      </c>
      <c r="B1806" s="11">
        <v>8</v>
      </c>
      <c r="C1806" s="11">
        <v>20</v>
      </c>
      <c r="D1806" t="s">
        <v>304</v>
      </c>
      <c r="E1806" s="21" t="s">
        <v>290</v>
      </c>
      <c r="F1806" s="11">
        <v>8.625</v>
      </c>
      <c r="G1806" s="12">
        <v>8.125</v>
      </c>
      <c r="H1806" s="11">
        <v>0.25</v>
      </c>
      <c r="I1806" t="s">
        <v>290</v>
      </c>
      <c r="J1806" s="11">
        <v>20</v>
      </c>
      <c r="K1806" s="21" t="s">
        <v>290</v>
      </c>
      <c r="L1806" s="1" t="s">
        <v>304</v>
      </c>
      <c r="M1806" t="s">
        <v>290</v>
      </c>
      <c r="N1806" s="159" t="s">
        <v>290</v>
      </c>
      <c r="P1806" s="18" t="s">
        <v>290</v>
      </c>
      <c r="Q1806" s="18" t="s">
        <v>290</v>
      </c>
      <c r="S1806" t="s">
        <v>290</v>
      </c>
      <c r="T1806" t="s">
        <v>290</v>
      </c>
      <c r="V1806" t="s">
        <v>290</v>
      </c>
      <c r="X1806" s="158" t="s">
        <v>1766</v>
      </c>
      <c r="Y1806" s="11">
        <v>8</v>
      </c>
      <c r="Z1806" s="11">
        <v>20</v>
      </c>
      <c r="AA1806" t="s">
        <v>304</v>
      </c>
      <c r="AB1806" s="21" t="s">
        <v>290</v>
      </c>
      <c r="AC1806" s="11">
        <v>8.625</v>
      </c>
      <c r="AD1806" s="12">
        <v>8.125</v>
      </c>
      <c r="AE1806" s="11">
        <v>0.25</v>
      </c>
      <c r="AF1806" t="s">
        <v>290</v>
      </c>
      <c r="AG1806" s="11">
        <v>20</v>
      </c>
      <c r="AH1806" s="21" t="s">
        <v>290</v>
      </c>
      <c r="AI1806" s="1" t="s">
        <v>304</v>
      </c>
      <c r="AJ1806" t="s">
        <v>290</v>
      </c>
      <c r="AK1806" s="159" t="s">
        <v>290</v>
      </c>
    </row>
    <row r="1807" spans="1:89" x14ac:dyDescent="0.35">
      <c r="A1807" s="158" t="s">
        <v>1767</v>
      </c>
      <c r="B1807" s="11">
        <v>8</v>
      </c>
      <c r="C1807">
        <v>30</v>
      </c>
      <c r="D1807" t="s">
        <v>304</v>
      </c>
      <c r="E1807" s="21" t="s">
        <v>290</v>
      </c>
      <c r="F1807" s="11">
        <v>8.625</v>
      </c>
      <c r="G1807" s="12">
        <v>8.0709999999999997</v>
      </c>
      <c r="H1807" s="11">
        <v>0.27700000000000002</v>
      </c>
      <c r="I1807" t="s">
        <v>290</v>
      </c>
      <c r="J1807">
        <v>30</v>
      </c>
      <c r="K1807" s="21" t="s">
        <v>290</v>
      </c>
      <c r="L1807" s="1" t="s">
        <v>304</v>
      </c>
      <c r="M1807" t="s">
        <v>290</v>
      </c>
      <c r="N1807" s="159" t="s">
        <v>290</v>
      </c>
      <c r="P1807" s="18" t="s">
        <v>290</v>
      </c>
      <c r="Q1807" s="18" t="s">
        <v>290</v>
      </c>
      <c r="S1807" t="s">
        <v>290</v>
      </c>
      <c r="T1807" t="s">
        <v>290</v>
      </c>
      <c r="V1807" t="s">
        <v>290</v>
      </c>
      <c r="X1807" s="158" t="s">
        <v>1767</v>
      </c>
      <c r="Y1807" s="11">
        <v>8</v>
      </c>
      <c r="Z1807">
        <v>30</v>
      </c>
      <c r="AA1807" t="s">
        <v>304</v>
      </c>
      <c r="AB1807" s="21" t="s">
        <v>290</v>
      </c>
      <c r="AC1807" s="11">
        <v>8.625</v>
      </c>
      <c r="AD1807" s="12">
        <v>8.0709999999999997</v>
      </c>
      <c r="AE1807" s="11">
        <v>0.27700000000000002</v>
      </c>
      <c r="AF1807" t="s">
        <v>290</v>
      </c>
      <c r="AG1807">
        <v>30</v>
      </c>
      <c r="AH1807" s="21" t="s">
        <v>290</v>
      </c>
      <c r="AI1807" s="1" t="s">
        <v>304</v>
      </c>
      <c r="AJ1807" t="s">
        <v>290</v>
      </c>
      <c r="AK1807" s="159" t="s">
        <v>290</v>
      </c>
    </row>
    <row r="1808" spans="1:89" x14ac:dyDescent="0.35">
      <c r="A1808" s="158" t="s">
        <v>1768</v>
      </c>
      <c r="B1808" s="11">
        <v>8</v>
      </c>
      <c r="C1808">
        <v>40</v>
      </c>
      <c r="D1808" t="s">
        <v>304</v>
      </c>
      <c r="E1808" s="21" t="s">
        <v>290</v>
      </c>
      <c r="F1808" s="11">
        <v>8.625</v>
      </c>
      <c r="G1808" s="12">
        <v>7.9809999999999999</v>
      </c>
      <c r="H1808" s="11">
        <v>0.32200000000000001</v>
      </c>
      <c r="I1808" t="s">
        <v>290</v>
      </c>
      <c r="J1808">
        <v>40</v>
      </c>
      <c r="K1808" s="21" t="s">
        <v>290</v>
      </c>
      <c r="L1808" s="1" t="s">
        <v>304</v>
      </c>
      <c r="M1808" t="s">
        <v>290</v>
      </c>
      <c r="N1808" s="159" t="s">
        <v>290</v>
      </c>
      <c r="P1808" s="18" t="s">
        <v>290</v>
      </c>
      <c r="Q1808" s="18" t="s">
        <v>290</v>
      </c>
      <c r="S1808" t="s">
        <v>290</v>
      </c>
      <c r="T1808" t="s">
        <v>290</v>
      </c>
      <c r="V1808" t="s">
        <v>290</v>
      </c>
      <c r="X1808" s="158" t="s">
        <v>1768</v>
      </c>
      <c r="Y1808" s="11">
        <v>8</v>
      </c>
      <c r="Z1808">
        <v>40</v>
      </c>
      <c r="AA1808" t="s">
        <v>304</v>
      </c>
      <c r="AB1808" s="21" t="s">
        <v>290</v>
      </c>
      <c r="AC1808" s="11">
        <v>8.625</v>
      </c>
      <c r="AD1808" s="12">
        <v>7.9809999999999999</v>
      </c>
      <c r="AE1808" s="11">
        <v>0.32200000000000001</v>
      </c>
      <c r="AF1808" t="s">
        <v>290</v>
      </c>
      <c r="AG1808">
        <v>40</v>
      </c>
      <c r="AH1808" s="21" t="s">
        <v>290</v>
      </c>
      <c r="AI1808" s="1" t="s">
        <v>304</v>
      </c>
      <c r="AJ1808" t="s">
        <v>290</v>
      </c>
      <c r="AK1808" s="159" t="s">
        <v>290</v>
      </c>
    </row>
    <row r="1809" spans="1:89" x14ac:dyDescent="0.35">
      <c r="A1809" s="158" t="s">
        <v>6888</v>
      </c>
      <c r="B1809" s="11">
        <v>8</v>
      </c>
      <c r="C1809" t="s">
        <v>6422</v>
      </c>
      <c r="D1809" t="s">
        <v>304</v>
      </c>
      <c r="E1809" s="21" t="s">
        <v>290</v>
      </c>
      <c r="F1809" s="11">
        <v>8.625</v>
      </c>
      <c r="G1809" s="12">
        <v>7.9809999999999999</v>
      </c>
      <c r="H1809" s="11">
        <v>0.32200000000000001</v>
      </c>
      <c r="I1809" t="s">
        <v>6422</v>
      </c>
      <c r="J1809">
        <v>1</v>
      </c>
      <c r="K1809" s="21" t="s">
        <v>290</v>
      </c>
      <c r="L1809" s="1" t="s">
        <v>304</v>
      </c>
      <c r="M1809" t="s">
        <v>290</v>
      </c>
      <c r="N1809" s="159" t="s">
        <v>290</v>
      </c>
      <c r="P1809" s="18" t="s">
        <v>290</v>
      </c>
      <c r="Q1809" s="18" t="s">
        <v>290</v>
      </c>
      <c r="S1809" t="s">
        <v>290</v>
      </c>
      <c r="T1809" t="s">
        <v>290</v>
      </c>
      <c r="V1809" t="s">
        <v>290</v>
      </c>
      <c r="X1809" s="158" t="s">
        <v>6888</v>
      </c>
      <c r="Y1809" s="11">
        <v>8</v>
      </c>
      <c r="Z1809" t="s">
        <v>6422</v>
      </c>
      <c r="AA1809" t="s">
        <v>304</v>
      </c>
      <c r="AB1809" s="21" t="s">
        <v>290</v>
      </c>
      <c r="AC1809" s="11">
        <v>8.625</v>
      </c>
      <c r="AD1809" s="12">
        <v>7.9809999999999999</v>
      </c>
      <c r="AE1809" s="11">
        <v>0.32200000000000001</v>
      </c>
      <c r="AF1809" t="s">
        <v>6422</v>
      </c>
      <c r="AG1809">
        <v>1</v>
      </c>
      <c r="AH1809" s="21" t="s">
        <v>290</v>
      </c>
      <c r="AI1809" s="1" t="s">
        <v>304</v>
      </c>
      <c r="AJ1809" t="s">
        <v>290</v>
      </c>
      <c r="AK1809" s="159" t="s">
        <v>290</v>
      </c>
    </row>
    <row r="1810" spans="1:89" x14ac:dyDescent="0.35">
      <c r="A1810" s="158" t="s">
        <v>1769</v>
      </c>
      <c r="B1810" s="11">
        <v>8</v>
      </c>
      <c r="C1810">
        <v>60</v>
      </c>
      <c r="D1810" t="s">
        <v>304</v>
      </c>
      <c r="E1810" s="21" t="s">
        <v>290</v>
      </c>
      <c r="F1810" s="11">
        <v>8.625</v>
      </c>
      <c r="G1810" s="12">
        <v>7.8129999999999997</v>
      </c>
      <c r="H1810" s="11">
        <v>0.40600000000000003</v>
      </c>
      <c r="I1810" t="s">
        <v>290</v>
      </c>
      <c r="J1810">
        <v>60</v>
      </c>
      <c r="K1810" s="21" t="s">
        <v>290</v>
      </c>
      <c r="L1810" s="1" t="s">
        <v>304</v>
      </c>
      <c r="M1810" t="s">
        <v>290</v>
      </c>
      <c r="N1810" s="159" t="s">
        <v>290</v>
      </c>
      <c r="P1810" s="18" t="s">
        <v>290</v>
      </c>
      <c r="Q1810" s="18" t="s">
        <v>290</v>
      </c>
      <c r="S1810" t="s">
        <v>290</v>
      </c>
      <c r="T1810" t="s">
        <v>290</v>
      </c>
      <c r="V1810" t="s">
        <v>290</v>
      </c>
      <c r="X1810" s="158" t="s">
        <v>1769</v>
      </c>
      <c r="Y1810" s="11">
        <v>8</v>
      </c>
      <c r="Z1810">
        <v>60</v>
      </c>
      <c r="AA1810" t="s">
        <v>304</v>
      </c>
      <c r="AB1810" s="21" t="s">
        <v>290</v>
      </c>
      <c r="AC1810" s="11">
        <v>8.625</v>
      </c>
      <c r="AD1810" s="12">
        <v>7.8129999999999997</v>
      </c>
      <c r="AE1810" s="11">
        <v>0.40600000000000003</v>
      </c>
      <c r="AF1810" t="s">
        <v>290</v>
      </c>
      <c r="AG1810">
        <v>60</v>
      </c>
      <c r="AH1810" s="21" t="s">
        <v>290</v>
      </c>
      <c r="AI1810" s="1" t="s">
        <v>304</v>
      </c>
      <c r="AJ1810" t="s">
        <v>290</v>
      </c>
      <c r="AK1810" s="159" t="s">
        <v>290</v>
      </c>
    </row>
    <row r="1811" spans="1:89" x14ac:dyDescent="0.35">
      <c r="A1811" s="158" t="s">
        <v>1770</v>
      </c>
      <c r="B1811" s="11">
        <v>8</v>
      </c>
      <c r="C1811">
        <v>80</v>
      </c>
      <c r="D1811" t="s">
        <v>304</v>
      </c>
      <c r="E1811" s="21" t="s">
        <v>290</v>
      </c>
      <c r="F1811" s="11">
        <v>8.625</v>
      </c>
      <c r="G1811" s="12">
        <v>7.625</v>
      </c>
      <c r="H1811" s="11">
        <v>0.5</v>
      </c>
      <c r="I1811" t="s">
        <v>290</v>
      </c>
      <c r="J1811">
        <v>80</v>
      </c>
      <c r="K1811" s="21" t="s">
        <v>290</v>
      </c>
      <c r="L1811" s="1" t="s">
        <v>304</v>
      </c>
      <c r="M1811" t="s">
        <v>290</v>
      </c>
      <c r="N1811" s="159" t="s">
        <v>290</v>
      </c>
      <c r="P1811" s="18" t="s">
        <v>290</v>
      </c>
      <c r="Q1811" s="18" t="s">
        <v>290</v>
      </c>
      <c r="S1811" t="s">
        <v>290</v>
      </c>
      <c r="T1811" t="s">
        <v>290</v>
      </c>
      <c r="V1811" t="s">
        <v>290</v>
      </c>
      <c r="X1811" s="158" t="s">
        <v>1770</v>
      </c>
      <c r="Y1811" s="11">
        <v>8</v>
      </c>
      <c r="Z1811">
        <v>80</v>
      </c>
      <c r="AA1811" t="s">
        <v>304</v>
      </c>
      <c r="AB1811" s="21" t="s">
        <v>290</v>
      </c>
      <c r="AC1811" s="11">
        <v>8.625</v>
      </c>
      <c r="AD1811" s="12">
        <v>7.625</v>
      </c>
      <c r="AE1811" s="11">
        <v>0.5</v>
      </c>
      <c r="AF1811" t="s">
        <v>290</v>
      </c>
      <c r="AG1811">
        <v>80</v>
      </c>
      <c r="AH1811" s="21" t="s">
        <v>290</v>
      </c>
      <c r="AI1811" s="1" t="s">
        <v>304</v>
      </c>
      <c r="AJ1811" t="s">
        <v>290</v>
      </c>
      <c r="AK1811" s="159" t="s">
        <v>290</v>
      </c>
    </row>
    <row r="1812" spans="1:89" x14ac:dyDescent="0.35">
      <c r="A1812" s="158" t="s">
        <v>1771</v>
      </c>
      <c r="B1812" s="11">
        <v>8</v>
      </c>
      <c r="C1812">
        <v>100</v>
      </c>
      <c r="D1812" t="s">
        <v>304</v>
      </c>
      <c r="E1812" s="21" t="s">
        <v>290</v>
      </c>
      <c r="F1812" s="11">
        <v>8.625</v>
      </c>
      <c r="G1812" s="12">
        <v>7.4390000000000001</v>
      </c>
      <c r="H1812" s="11">
        <v>0.59299999999999997</v>
      </c>
      <c r="I1812" t="s">
        <v>290</v>
      </c>
      <c r="J1812">
        <v>100</v>
      </c>
      <c r="K1812" s="21" t="s">
        <v>290</v>
      </c>
      <c r="L1812" s="1" t="s">
        <v>304</v>
      </c>
      <c r="M1812" t="s">
        <v>290</v>
      </c>
      <c r="N1812" s="159" t="s">
        <v>290</v>
      </c>
      <c r="P1812" s="18" t="s">
        <v>290</v>
      </c>
      <c r="Q1812" s="18" t="s">
        <v>290</v>
      </c>
      <c r="S1812" t="s">
        <v>290</v>
      </c>
      <c r="T1812" t="s">
        <v>290</v>
      </c>
      <c r="V1812" t="s">
        <v>290</v>
      </c>
      <c r="X1812" s="158" t="s">
        <v>1771</v>
      </c>
      <c r="Y1812" s="11">
        <v>8</v>
      </c>
      <c r="Z1812">
        <v>100</v>
      </c>
      <c r="AA1812" t="s">
        <v>304</v>
      </c>
      <c r="AB1812" s="21" t="s">
        <v>290</v>
      </c>
      <c r="AC1812" s="11">
        <v>8.625</v>
      </c>
      <c r="AD1812" s="12">
        <v>7.4390000000000001</v>
      </c>
      <c r="AE1812" s="11">
        <v>0.59299999999999997</v>
      </c>
      <c r="AF1812" t="s">
        <v>290</v>
      </c>
      <c r="AG1812">
        <v>100</v>
      </c>
      <c r="AH1812" s="21" t="s">
        <v>290</v>
      </c>
      <c r="AI1812" s="1" t="s">
        <v>304</v>
      </c>
      <c r="AJ1812" t="s">
        <v>290</v>
      </c>
      <c r="AK1812" s="159" t="s">
        <v>290</v>
      </c>
    </row>
    <row r="1813" spans="1:89" x14ac:dyDescent="0.35">
      <c r="A1813" s="158" t="s">
        <v>1772</v>
      </c>
      <c r="B1813" s="11">
        <v>8</v>
      </c>
      <c r="C1813">
        <v>120</v>
      </c>
      <c r="D1813" t="s">
        <v>304</v>
      </c>
      <c r="E1813" s="21" t="s">
        <v>290</v>
      </c>
      <c r="F1813" s="11">
        <v>8.625</v>
      </c>
      <c r="G1813" s="12">
        <v>7.1890000000000001</v>
      </c>
      <c r="H1813" s="11">
        <v>0.71799999999999997</v>
      </c>
      <c r="I1813" t="s">
        <v>290</v>
      </c>
      <c r="J1813">
        <v>120</v>
      </c>
      <c r="K1813" s="21" t="s">
        <v>290</v>
      </c>
      <c r="L1813" s="1" t="s">
        <v>304</v>
      </c>
      <c r="M1813" t="s">
        <v>290</v>
      </c>
      <c r="N1813" s="159" t="s">
        <v>290</v>
      </c>
      <c r="P1813" s="18" t="s">
        <v>290</v>
      </c>
      <c r="Q1813" s="18" t="s">
        <v>290</v>
      </c>
      <c r="S1813" t="s">
        <v>290</v>
      </c>
      <c r="T1813" t="s">
        <v>290</v>
      </c>
      <c r="V1813" t="s">
        <v>290</v>
      </c>
      <c r="X1813" s="158" t="s">
        <v>1772</v>
      </c>
      <c r="Y1813" s="11">
        <v>8</v>
      </c>
      <c r="Z1813">
        <v>120</v>
      </c>
      <c r="AA1813" t="s">
        <v>304</v>
      </c>
      <c r="AB1813" s="21" t="s">
        <v>290</v>
      </c>
      <c r="AC1813" s="11">
        <v>8.625</v>
      </c>
      <c r="AD1813" s="12">
        <v>7.1890000000000001</v>
      </c>
      <c r="AE1813" s="11">
        <v>0.71799999999999997</v>
      </c>
      <c r="AF1813" t="s">
        <v>290</v>
      </c>
      <c r="AG1813">
        <v>120</v>
      </c>
      <c r="AH1813" s="21" t="s">
        <v>290</v>
      </c>
      <c r="AI1813" s="1" t="s">
        <v>304</v>
      </c>
      <c r="AJ1813" t="s">
        <v>290</v>
      </c>
      <c r="AK1813" s="159" t="s">
        <v>290</v>
      </c>
      <c r="BJ1813" s="4"/>
      <c r="BK1813" s="4"/>
      <c r="BL1813" s="4"/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  <c r="BX1813" s="4"/>
      <c r="BY1813" s="4"/>
      <c r="BZ1813" s="4"/>
      <c r="CA1813" s="51"/>
    </row>
    <row r="1814" spans="1:89" x14ac:dyDescent="0.35">
      <c r="A1814" s="158" t="s">
        <v>1773</v>
      </c>
      <c r="B1814" s="11">
        <v>8</v>
      </c>
      <c r="C1814">
        <v>140</v>
      </c>
      <c r="D1814" t="s">
        <v>304</v>
      </c>
      <c r="E1814" s="21" t="s">
        <v>290</v>
      </c>
      <c r="F1814" s="11">
        <v>8.625</v>
      </c>
      <c r="G1814" s="12">
        <v>7.0009999999999994</v>
      </c>
      <c r="H1814" s="11">
        <v>0.81200000000000006</v>
      </c>
      <c r="I1814" t="s">
        <v>290</v>
      </c>
      <c r="J1814">
        <v>140</v>
      </c>
      <c r="K1814" s="21" t="s">
        <v>290</v>
      </c>
      <c r="L1814" s="1" t="s">
        <v>304</v>
      </c>
      <c r="M1814" t="s">
        <v>290</v>
      </c>
      <c r="N1814" s="159" t="s">
        <v>290</v>
      </c>
      <c r="P1814" s="18" t="s">
        <v>290</v>
      </c>
      <c r="Q1814" s="18" t="s">
        <v>290</v>
      </c>
      <c r="S1814" t="s">
        <v>290</v>
      </c>
      <c r="T1814" t="s">
        <v>290</v>
      </c>
      <c r="V1814" t="s">
        <v>290</v>
      </c>
      <c r="X1814" s="158" t="s">
        <v>1773</v>
      </c>
      <c r="Y1814" s="11">
        <v>8</v>
      </c>
      <c r="Z1814">
        <v>140</v>
      </c>
      <c r="AA1814" t="s">
        <v>304</v>
      </c>
      <c r="AB1814" s="21" t="s">
        <v>290</v>
      </c>
      <c r="AC1814" s="11">
        <v>8.625</v>
      </c>
      <c r="AD1814" s="12">
        <v>7.0009999999999994</v>
      </c>
      <c r="AE1814" s="11">
        <v>0.81200000000000006</v>
      </c>
      <c r="AF1814" t="s">
        <v>290</v>
      </c>
      <c r="AG1814">
        <v>140</v>
      </c>
      <c r="AH1814" s="21" t="s">
        <v>290</v>
      </c>
      <c r="AI1814" s="1" t="s">
        <v>304</v>
      </c>
      <c r="AJ1814" t="s">
        <v>290</v>
      </c>
      <c r="AK1814" s="159" t="s">
        <v>290</v>
      </c>
      <c r="CC1814" s="4"/>
      <c r="CD1814" s="51"/>
      <c r="CE1814" s="51"/>
      <c r="CF1814" s="51"/>
      <c r="CG1814" s="51"/>
      <c r="CH1814" s="51"/>
      <c r="CI1814" s="51"/>
      <c r="CJ1814" s="51"/>
      <c r="CK1814" s="51"/>
    </row>
    <row r="1815" spans="1:89" x14ac:dyDescent="0.35">
      <c r="A1815" s="158" t="s">
        <v>1774</v>
      </c>
      <c r="B1815" s="11">
        <v>8</v>
      </c>
      <c r="C1815" s="11">
        <v>160</v>
      </c>
      <c r="D1815" t="s">
        <v>304</v>
      </c>
      <c r="E1815" s="21" t="s">
        <v>290</v>
      </c>
      <c r="F1815" s="11">
        <v>8.625</v>
      </c>
      <c r="G1815" s="12">
        <v>6.8129999999999997</v>
      </c>
      <c r="H1815" s="11">
        <v>0.90600000000000003</v>
      </c>
      <c r="I1815" t="s">
        <v>290</v>
      </c>
      <c r="J1815" s="11">
        <v>160</v>
      </c>
      <c r="K1815" s="21" t="s">
        <v>290</v>
      </c>
      <c r="L1815" s="1" t="s">
        <v>304</v>
      </c>
      <c r="M1815" t="s">
        <v>290</v>
      </c>
      <c r="N1815" s="159" t="s">
        <v>290</v>
      </c>
      <c r="P1815" s="18" t="s">
        <v>290</v>
      </c>
      <c r="Q1815" s="18" t="s">
        <v>290</v>
      </c>
      <c r="S1815" t="s">
        <v>290</v>
      </c>
      <c r="T1815" t="s">
        <v>290</v>
      </c>
      <c r="V1815" t="s">
        <v>290</v>
      </c>
      <c r="X1815" s="158" t="s">
        <v>1774</v>
      </c>
      <c r="Y1815" s="11">
        <v>8</v>
      </c>
      <c r="Z1815" s="11">
        <v>160</v>
      </c>
      <c r="AA1815" t="s">
        <v>304</v>
      </c>
      <c r="AB1815" s="21" t="s">
        <v>290</v>
      </c>
      <c r="AC1815" s="11">
        <v>8.625</v>
      </c>
      <c r="AD1815" s="12">
        <v>6.8129999999999997</v>
      </c>
      <c r="AE1815" s="11">
        <v>0.90600000000000003</v>
      </c>
      <c r="AF1815" t="s">
        <v>290</v>
      </c>
      <c r="AG1815" s="11">
        <v>160</v>
      </c>
      <c r="AH1815" s="21" t="s">
        <v>290</v>
      </c>
      <c r="AI1815" s="1" t="s">
        <v>304</v>
      </c>
      <c r="AJ1815" t="s">
        <v>290</v>
      </c>
      <c r="AK1815" s="159" t="s">
        <v>290</v>
      </c>
    </row>
    <row r="1816" spans="1:89" x14ac:dyDescent="0.35">
      <c r="A1816" s="158" t="s">
        <v>1775</v>
      </c>
      <c r="B1816" s="11">
        <v>8</v>
      </c>
      <c r="C1816" s="11" t="s">
        <v>272</v>
      </c>
      <c r="D1816" t="s">
        <v>304</v>
      </c>
      <c r="E1816" s="21" t="s">
        <v>290</v>
      </c>
      <c r="F1816" s="11">
        <v>8.625</v>
      </c>
      <c r="G1816" s="12">
        <v>7.625</v>
      </c>
      <c r="H1816" s="11">
        <v>0.5</v>
      </c>
      <c r="I1816" t="s">
        <v>272</v>
      </c>
      <c r="J1816" s="11">
        <v>2</v>
      </c>
      <c r="K1816" s="21" t="s">
        <v>290</v>
      </c>
      <c r="L1816" s="1" t="s">
        <v>304</v>
      </c>
      <c r="M1816" t="s">
        <v>290</v>
      </c>
      <c r="N1816" s="159" t="s">
        <v>290</v>
      </c>
      <c r="P1816" s="18" t="s">
        <v>290</v>
      </c>
      <c r="Q1816" s="18" t="s">
        <v>290</v>
      </c>
      <c r="S1816" t="s">
        <v>290</v>
      </c>
      <c r="T1816" t="s">
        <v>290</v>
      </c>
      <c r="V1816" t="s">
        <v>290</v>
      </c>
      <c r="X1816" s="158" t="s">
        <v>1775</v>
      </c>
      <c r="Y1816" s="11">
        <v>8</v>
      </c>
      <c r="Z1816" s="11" t="s">
        <v>272</v>
      </c>
      <c r="AA1816" t="s">
        <v>304</v>
      </c>
      <c r="AB1816" s="21" t="s">
        <v>290</v>
      </c>
      <c r="AC1816" s="11">
        <v>8.625</v>
      </c>
      <c r="AD1816" s="12">
        <v>7.625</v>
      </c>
      <c r="AE1816" s="11">
        <v>0.5</v>
      </c>
      <c r="AF1816" t="s">
        <v>272</v>
      </c>
      <c r="AG1816" s="11">
        <v>2</v>
      </c>
      <c r="AH1816" s="21" t="s">
        <v>290</v>
      </c>
      <c r="AI1816" s="1" t="s">
        <v>304</v>
      </c>
      <c r="AJ1816" t="s">
        <v>290</v>
      </c>
      <c r="AK1816" s="159" t="s">
        <v>290</v>
      </c>
    </row>
    <row r="1817" spans="1:89" x14ac:dyDescent="0.25">
      <c r="A1817" s="158" t="s">
        <v>1776</v>
      </c>
      <c r="B1817" s="11">
        <v>8</v>
      </c>
      <c r="C1817" t="s">
        <v>273</v>
      </c>
      <c r="D1817" t="s">
        <v>304</v>
      </c>
      <c r="E1817" s="24" t="s">
        <v>290</v>
      </c>
      <c r="F1817" s="11">
        <v>8.625</v>
      </c>
      <c r="G1817" s="12">
        <v>6.875</v>
      </c>
      <c r="H1817" s="11">
        <v>0.875</v>
      </c>
      <c r="I1817" s="11" t="s">
        <v>273</v>
      </c>
      <c r="J1817">
        <v>4</v>
      </c>
      <c r="K1817" s="24" t="s">
        <v>290</v>
      </c>
      <c r="L1817" s="1" t="s">
        <v>304</v>
      </c>
      <c r="M1817" t="s">
        <v>290</v>
      </c>
      <c r="N1817" s="159" t="s">
        <v>290</v>
      </c>
      <c r="P1817" s="18" t="s">
        <v>290</v>
      </c>
      <c r="Q1817" s="18" t="s">
        <v>290</v>
      </c>
      <c r="S1817" t="s">
        <v>290</v>
      </c>
      <c r="T1817" t="s">
        <v>290</v>
      </c>
      <c r="V1817" t="s">
        <v>290</v>
      </c>
      <c r="X1817" s="158" t="s">
        <v>1776</v>
      </c>
      <c r="Y1817" s="11">
        <v>8</v>
      </c>
      <c r="Z1817" t="s">
        <v>273</v>
      </c>
      <c r="AA1817" t="s">
        <v>304</v>
      </c>
      <c r="AB1817" s="24" t="s">
        <v>290</v>
      </c>
      <c r="AC1817" s="11">
        <v>8.625</v>
      </c>
      <c r="AD1817" s="12">
        <v>6.875</v>
      </c>
      <c r="AE1817" s="11">
        <v>0.875</v>
      </c>
      <c r="AF1817" s="11" t="s">
        <v>273</v>
      </c>
      <c r="AG1817">
        <v>4</v>
      </c>
      <c r="AH1817" s="24" t="s">
        <v>290</v>
      </c>
      <c r="AI1817" s="1" t="s">
        <v>304</v>
      </c>
      <c r="AJ1817" t="s">
        <v>290</v>
      </c>
      <c r="AK1817" s="159" t="s">
        <v>290</v>
      </c>
    </row>
    <row r="1818" spans="1:89" x14ac:dyDescent="0.35">
      <c r="A1818" s="160" t="s">
        <v>1777</v>
      </c>
      <c r="B1818" s="2">
        <v>9</v>
      </c>
      <c r="C1818" s="2" t="s">
        <v>272</v>
      </c>
      <c r="D1818" s="4" t="s">
        <v>304</v>
      </c>
      <c r="E1818" s="22" t="s">
        <v>290</v>
      </c>
      <c r="F1818" s="2">
        <v>9.625</v>
      </c>
      <c r="G1818" s="3">
        <v>8.625</v>
      </c>
      <c r="H1818" s="2">
        <v>0.5</v>
      </c>
      <c r="I1818" s="4" t="s">
        <v>272</v>
      </c>
      <c r="J1818" s="2">
        <v>2</v>
      </c>
      <c r="K1818" s="22" t="s">
        <v>290</v>
      </c>
      <c r="L1818" s="6" t="s">
        <v>304</v>
      </c>
      <c r="M1818" s="4" t="s">
        <v>290</v>
      </c>
      <c r="N1818" s="161" t="s">
        <v>290</v>
      </c>
      <c r="P1818" s="18" t="s">
        <v>290</v>
      </c>
      <c r="Q1818" s="18" t="s">
        <v>290</v>
      </c>
      <c r="S1818" t="s">
        <v>290</v>
      </c>
      <c r="T1818" t="s">
        <v>290</v>
      </c>
      <c r="V1818" t="s">
        <v>290</v>
      </c>
      <c r="X1818" s="160" t="s">
        <v>1777</v>
      </c>
      <c r="Y1818" s="2">
        <v>9</v>
      </c>
      <c r="Z1818" s="2" t="s">
        <v>272</v>
      </c>
      <c r="AA1818" s="4" t="s">
        <v>304</v>
      </c>
      <c r="AB1818" s="22" t="s">
        <v>290</v>
      </c>
      <c r="AC1818" s="2">
        <v>9.625</v>
      </c>
      <c r="AD1818" s="3">
        <v>8.625</v>
      </c>
      <c r="AE1818" s="2">
        <v>0.5</v>
      </c>
      <c r="AF1818" s="4" t="s">
        <v>272</v>
      </c>
      <c r="AG1818" s="2">
        <v>2</v>
      </c>
      <c r="AH1818" s="22" t="s">
        <v>290</v>
      </c>
      <c r="AI1818" s="6" t="s">
        <v>304</v>
      </c>
      <c r="AJ1818" s="4" t="s">
        <v>290</v>
      </c>
      <c r="AK1818" s="161" t="s">
        <v>290</v>
      </c>
    </row>
    <row r="1819" spans="1:89" x14ac:dyDescent="0.35">
      <c r="A1819" s="156" t="s">
        <v>1778</v>
      </c>
      <c r="B1819" s="11">
        <v>10</v>
      </c>
      <c r="C1819" s="11">
        <v>5</v>
      </c>
      <c r="D1819" t="s">
        <v>304</v>
      </c>
      <c r="E1819" s="21" t="s">
        <v>290</v>
      </c>
      <c r="F1819" s="11">
        <v>10.750000000000002</v>
      </c>
      <c r="G1819" s="12">
        <v>10.482000000000001</v>
      </c>
      <c r="H1819" s="11">
        <v>0.13400000000000001</v>
      </c>
      <c r="I1819" t="s">
        <v>290</v>
      </c>
      <c r="J1819" s="11">
        <v>5</v>
      </c>
      <c r="K1819" s="21" t="s">
        <v>290</v>
      </c>
      <c r="L1819" s="11" t="s">
        <v>304</v>
      </c>
      <c r="M1819" t="s">
        <v>290</v>
      </c>
      <c r="N1819" s="159" t="s">
        <v>290</v>
      </c>
      <c r="P1819" s="18" t="s">
        <v>290</v>
      </c>
      <c r="Q1819" s="18" t="s">
        <v>290</v>
      </c>
      <c r="S1819" t="s">
        <v>290</v>
      </c>
      <c r="T1819" t="s">
        <v>290</v>
      </c>
      <c r="V1819" t="s">
        <v>290</v>
      </c>
      <c r="X1819" s="156" t="s">
        <v>1778</v>
      </c>
      <c r="Y1819" s="11">
        <v>10</v>
      </c>
      <c r="Z1819" s="11">
        <v>5</v>
      </c>
      <c r="AA1819" t="s">
        <v>304</v>
      </c>
      <c r="AB1819" s="21" t="s">
        <v>290</v>
      </c>
      <c r="AC1819" s="11">
        <v>10.750000000000002</v>
      </c>
      <c r="AD1819" s="12">
        <v>10.482000000000001</v>
      </c>
      <c r="AE1819" s="11">
        <v>0.13400000000000001</v>
      </c>
      <c r="AF1819" t="s">
        <v>290</v>
      </c>
      <c r="AG1819" s="11">
        <v>5</v>
      </c>
      <c r="AH1819" s="21" t="s">
        <v>290</v>
      </c>
      <c r="AI1819" s="11" t="s">
        <v>304</v>
      </c>
      <c r="AJ1819" t="s">
        <v>290</v>
      </c>
      <c r="AK1819" s="159" t="s">
        <v>290</v>
      </c>
    </row>
    <row r="1820" spans="1:89" x14ac:dyDescent="0.35">
      <c r="A1820" s="156" t="s">
        <v>1779</v>
      </c>
      <c r="B1820" s="11">
        <v>10</v>
      </c>
      <c r="C1820" s="11">
        <v>10</v>
      </c>
      <c r="D1820" t="s">
        <v>304</v>
      </c>
      <c r="E1820" s="21" t="s">
        <v>290</v>
      </c>
      <c r="F1820" s="11">
        <v>10.750000000000002</v>
      </c>
      <c r="G1820" s="12">
        <v>10.420000000000002</v>
      </c>
      <c r="H1820" s="11">
        <v>0.16500000000000001</v>
      </c>
      <c r="I1820" t="s">
        <v>290</v>
      </c>
      <c r="J1820" s="11">
        <v>10</v>
      </c>
      <c r="K1820" s="21" t="s">
        <v>290</v>
      </c>
      <c r="L1820" s="11" t="s">
        <v>304</v>
      </c>
      <c r="M1820" t="s">
        <v>290</v>
      </c>
      <c r="N1820" s="159" t="s">
        <v>290</v>
      </c>
      <c r="P1820" s="18" t="s">
        <v>290</v>
      </c>
      <c r="Q1820" s="18" t="s">
        <v>290</v>
      </c>
      <c r="S1820" t="s">
        <v>290</v>
      </c>
      <c r="T1820" t="s">
        <v>290</v>
      </c>
      <c r="V1820" t="s">
        <v>290</v>
      </c>
      <c r="X1820" s="156" t="s">
        <v>1779</v>
      </c>
      <c r="Y1820" s="11">
        <v>10</v>
      </c>
      <c r="Z1820" s="11">
        <v>10</v>
      </c>
      <c r="AA1820" t="s">
        <v>304</v>
      </c>
      <c r="AB1820" s="21" t="s">
        <v>290</v>
      </c>
      <c r="AC1820" s="11">
        <v>10.750000000000002</v>
      </c>
      <c r="AD1820" s="12">
        <v>10.420000000000002</v>
      </c>
      <c r="AE1820" s="11">
        <v>0.16500000000000001</v>
      </c>
      <c r="AF1820" t="s">
        <v>290</v>
      </c>
      <c r="AG1820" s="11">
        <v>10</v>
      </c>
      <c r="AH1820" s="21" t="s">
        <v>290</v>
      </c>
      <c r="AI1820" s="11" t="s">
        <v>304</v>
      </c>
      <c r="AJ1820" t="s">
        <v>290</v>
      </c>
      <c r="AK1820" s="159" t="s">
        <v>290</v>
      </c>
    </row>
    <row r="1821" spans="1:89" x14ac:dyDescent="0.35">
      <c r="A1821" s="158" t="s">
        <v>1780</v>
      </c>
      <c r="B1821" s="11">
        <v>10</v>
      </c>
      <c r="C1821" s="11">
        <v>20</v>
      </c>
      <c r="D1821" t="s">
        <v>304</v>
      </c>
      <c r="E1821" s="21" t="s">
        <v>290</v>
      </c>
      <c r="F1821" s="11">
        <v>10.750000000000002</v>
      </c>
      <c r="G1821" s="12">
        <v>10.250000000000002</v>
      </c>
      <c r="H1821" s="11">
        <v>0.25</v>
      </c>
      <c r="I1821" t="s">
        <v>290</v>
      </c>
      <c r="J1821" s="11">
        <v>20</v>
      </c>
      <c r="K1821" s="21" t="s">
        <v>290</v>
      </c>
      <c r="L1821" s="1" t="s">
        <v>304</v>
      </c>
      <c r="M1821" t="s">
        <v>290</v>
      </c>
      <c r="N1821" s="159" t="s">
        <v>290</v>
      </c>
      <c r="P1821" s="18" t="s">
        <v>290</v>
      </c>
      <c r="Q1821" s="18" t="s">
        <v>290</v>
      </c>
      <c r="S1821" t="s">
        <v>290</v>
      </c>
      <c r="T1821" t="s">
        <v>290</v>
      </c>
      <c r="V1821" t="s">
        <v>290</v>
      </c>
      <c r="X1821" s="158" t="s">
        <v>1780</v>
      </c>
      <c r="Y1821" s="11">
        <v>10</v>
      </c>
      <c r="Z1821" s="11">
        <v>20</v>
      </c>
      <c r="AA1821" t="s">
        <v>304</v>
      </c>
      <c r="AB1821" s="21" t="s">
        <v>290</v>
      </c>
      <c r="AC1821" s="11">
        <v>10.750000000000002</v>
      </c>
      <c r="AD1821" s="12">
        <v>10.250000000000002</v>
      </c>
      <c r="AE1821" s="11">
        <v>0.25</v>
      </c>
      <c r="AF1821" t="s">
        <v>290</v>
      </c>
      <c r="AG1821" s="11">
        <v>20</v>
      </c>
      <c r="AH1821" s="21" t="s">
        <v>290</v>
      </c>
      <c r="AI1821" s="1" t="s">
        <v>304</v>
      </c>
      <c r="AJ1821" t="s">
        <v>290</v>
      </c>
      <c r="AK1821" s="159" t="s">
        <v>290</v>
      </c>
    </row>
    <row r="1822" spans="1:89" x14ac:dyDescent="0.35">
      <c r="A1822" s="158" t="s">
        <v>1781</v>
      </c>
      <c r="B1822" s="11">
        <v>10</v>
      </c>
      <c r="C1822">
        <v>30</v>
      </c>
      <c r="D1822" t="s">
        <v>304</v>
      </c>
      <c r="E1822" s="21" t="s">
        <v>290</v>
      </c>
      <c r="F1822" s="11">
        <v>10.750000000000002</v>
      </c>
      <c r="G1822" s="12">
        <v>10.136000000000001</v>
      </c>
      <c r="H1822" s="11">
        <v>0.307</v>
      </c>
      <c r="I1822" t="s">
        <v>290</v>
      </c>
      <c r="J1822">
        <v>30</v>
      </c>
      <c r="K1822" s="21" t="s">
        <v>290</v>
      </c>
      <c r="L1822" s="1" t="s">
        <v>304</v>
      </c>
      <c r="M1822" t="s">
        <v>290</v>
      </c>
      <c r="N1822" s="159" t="s">
        <v>290</v>
      </c>
      <c r="P1822" s="18" t="s">
        <v>290</v>
      </c>
      <c r="Q1822" s="18" t="s">
        <v>290</v>
      </c>
      <c r="S1822" t="s">
        <v>290</v>
      </c>
      <c r="T1822" t="s">
        <v>290</v>
      </c>
      <c r="V1822" t="s">
        <v>290</v>
      </c>
      <c r="X1822" s="158" t="s">
        <v>1781</v>
      </c>
      <c r="Y1822" s="11">
        <v>10</v>
      </c>
      <c r="Z1822">
        <v>30</v>
      </c>
      <c r="AA1822" t="s">
        <v>304</v>
      </c>
      <c r="AB1822" s="21" t="s">
        <v>290</v>
      </c>
      <c r="AC1822" s="11">
        <v>10.750000000000002</v>
      </c>
      <c r="AD1822" s="12">
        <v>10.136000000000001</v>
      </c>
      <c r="AE1822" s="11">
        <v>0.307</v>
      </c>
      <c r="AF1822" t="s">
        <v>290</v>
      </c>
      <c r="AG1822">
        <v>30</v>
      </c>
      <c r="AH1822" s="21" t="s">
        <v>290</v>
      </c>
      <c r="AI1822" s="1" t="s">
        <v>304</v>
      </c>
      <c r="AJ1822" t="s">
        <v>290</v>
      </c>
      <c r="AK1822" s="159" t="s">
        <v>290</v>
      </c>
      <c r="BJ1822" s="4"/>
      <c r="BK1822" s="4"/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51"/>
    </row>
    <row r="1823" spans="1:89" x14ac:dyDescent="0.35">
      <c r="A1823" s="158" t="s">
        <v>1782</v>
      </c>
      <c r="B1823" s="11">
        <v>10</v>
      </c>
      <c r="C1823">
        <v>40</v>
      </c>
      <c r="D1823" t="s">
        <v>304</v>
      </c>
      <c r="E1823" s="21" t="s">
        <v>290</v>
      </c>
      <c r="F1823" s="11">
        <v>10.750000000000002</v>
      </c>
      <c r="G1823" s="12">
        <v>10.020000000000001</v>
      </c>
      <c r="H1823" s="11">
        <v>0.36499999999999999</v>
      </c>
      <c r="I1823" t="s">
        <v>290</v>
      </c>
      <c r="J1823">
        <v>40</v>
      </c>
      <c r="K1823" s="21" t="s">
        <v>290</v>
      </c>
      <c r="L1823" s="1" t="s">
        <v>304</v>
      </c>
      <c r="M1823" t="s">
        <v>290</v>
      </c>
      <c r="N1823" s="159" t="s">
        <v>290</v>
      </c>
      <c r="P1823" s="18" t="s">
        <v>290</v>
      </c>
      <c r="Q1823" s="18" t="s">
        <v>290</v>
      </c>
      <c r="S1823" t="s">
        <v>290</v>
      </c>
      <c r="T1823" t="s">
        <v>290</v>
      </c>
      <c r="V1823" t="s">
        <v>290</v>
      </c>
      <c r="X1823" s="158" t="s">
        <v>1782</v>
      </c>
      <c r="Y1823" s="11">
        <v>10</v>
      </c>
      <c r="Z1823">
        <v>40</v>
      </c>
      <c r="AA1823" t="s">
        <v>304</v>
      </c>
      <c r="AB1823" s="21" t="s">
        <v>290</v>
      </c>
      <c r="AC1823" s="11">
        <v>10.750000000000002</v>
      </c>
      <c r="AD1823" s="12">
        <v>10.020000000000001</v>
      </c>
      <c r="AE1823" s="11">
        <v>0.36499999999999999</v>
      </c>
      <c r="AF1823" t="s">
        <v>290</v>
      </c>
      <c r="AG1823">
        <v>40</v>
      </c>
      <c r="AH1823" s="21" t="s">
        <v>290</v>
      </c>
      <c r="AI1823" s="1" t="s">
        <v>304</v>
      </c>
      <c r="AJ1823" t="s">
        <v>290</v>
      </c>
      <c r="AK1823" s="159" t="s">
        <v>290</v>
      </c>
      <c r="CC1823" s="4"/>
      <c r="CD1823" s="51"/>
      <c r="CE1823" s="51"/>
      <c r="CF1823" s="51"/>
      <c r="CG1823" s="51"/>
      <c r="CH1823" s="51"/>
      <c r="CI1823" s="51"/>
      <c r="CJ1823" s="51"/>
      <c r="CK1823" s="51"/>
    </row>
    <row r="1824" spans="1:89" x14ac:dyDescent="0.35">
      <c r="A1824" s="158" t="s">
        <v>6889</v>
      </c>
      <c r="B1824" s="11">
        <v>10</v>
      </c>
      <c r="C1824" t="s">
        <v>6422</v>
      </c>
      <c r="D1824" t="s">
        <v>304</v>
      </c>
      <c r="E1824" s="21" t="s">
        <v>290</v>
      </c>
      <c r="F1824" s="11">
        <v>10.750000000000002</v>
      </c>
      <c r="G1824" s="12">
        <v>10.020000000000001</v>
      </c>
      <c r="H1824" s="11">
        <v>0.36499999999999999</v>
      </c>
      <c r="I1824" t="s">
        <v>6422</v>
      </c>
      <c r="J1824">
        <v>1</v>
      </c>
      <c r="K1824" s="21" t="s">
        <v>290</v>
      </c>
      <c r="L1824" s="1" t="s">
        <v>304</v>
      </c>
      <c r="M1824" t="s">
        <v>290</v>
      </c>
      <c r="N1824" s="159" t="s">
        <v>290</v>
      </c>
      <c r="P1824" s="18" t="s">
        <v>290</v>
      </c>
      <c r="Q1824" s="18" t="s">
        <v>290</v>
      </c>
      <c r="S1824" t="s">
        <v>290</v>
      </c>
      <c r="T1824" t="s">
        <v>290</v>
      </c>
      <c r="V1824" t="s">
        <v>290</v>
      </c>
      <c r="X1824" s="158" t="s">
        <v>6889</v>
      </c>
      <c r="Y1824" s="11">
        <v>10</v>
      </c>
      <c r="Z1824" t="s">
        <v>6422</v>
      </c>
      <c r="AA1824" t="s">
        <v>304</v>
      </c>
      <c r="AB1824" s="21" t="s">
        <v>290</v>
      </c>
      <c r="AC1824" s="11">
        <v>10.750000000000002</v>
      </c>
      <c r="AD1824" s="12">
        <v>10.020000000000001</v>
      </c>
      <c r="AE1824" s="11">
        <v>0.36499999999999999</v>
      </c>
      <c r="AF1824" t="s">
        <v>6422</v>
      </c>
      <c r="AG1824">
        <v>1</v>
      </c>
      <c r="AH1824" s="21" t="s">
        <v>290</v>
      </c>
      <c r="AI1824" s="1" t="s">
        <v>304</v>
      </c>
      <c r="AJ1824" t="s">
        <v>290</v>
      </c>
      <c r="AK1824" s="159" t="s">
        <v>290</v>
      </c>
      <c r="BJ1824" s="4"/>
      <c r="BK1824" s="4"/>
      <c r="BL1824" s="4"/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51"/>
    </row>
    <row r="1825" spans="1:89" x14ac:dyDescent="0.35">
      <c r="A1825" s="158" t="s">
        <v>1783</v>
      </c>
      <c r="B1825" s="11">
        <v>10</v>
      </c>
      <c r="C1825">
        <v>60</v>
      </c>
      <c r="D1825" t="s">
        <v>304</v>
      </c>
      <c r="E1825" s="21" t="s">
        <v>290</v>
      </c>
      <c r="F1825" s="11">
        <v>10.750000000000002</v>
      </c>
      <c r="G1825" s="12">
        <v>9.7500000000000018</v>
      </c>
      <c r="H1825" s="11">
        <v>0.5</v>
      </c>
      <c r="I1825" t="s">
        <v>290</v>
      </c>
      <c r="J1825">
        <v>60</v>
      </c>
      <c r="K1825" s="21" t="s">
        <v>290</v>
      </c>
      <c r="L1825" s="1" t="s">
        <v>304</v>
      </c>
      <c r="M1825" t="s">
        <v>290</v>
      </c>
      <c r="N1825" s="159" t="s">
        <v>290</v>
      </c>
      <c r="P1825" s="18" t="s">
        <v>290</v>
      </c>
      <c r="Q1825" s="18" t="s">
        <v>290</v>
      </c>
      <c r="S1825" t="s">
        <v>290</v>
      </c>
      <c r="T1825" t="s">
        <v>290</v>
      </c>
      <c r="V1825" t="s">
        <v>290</v>
      </c>
      <c r="X1825" s="158" t="s">
        <v>1783</v>
      </c>
      <c r="Y1825" s="11">
        <v>10</v>
      </c>
      <c r="Z1825">
        <v>60</v>
      </c>
      <c r="AA1825" t="s">
        <v>304</v>
      </c>
      <c r="AB1825" s="21" t="s">
        <v>290</v>
      </c>
      <c r="AC1825" s="11">
        <v>10.750000000000002</v>
      </c>
      <c r="AD1825" s="12">
        <v>9.7500000000000018</v>
      </c>
      <c r="AE1825" s="11">
        <v>0.5</v>
      </c>
      <c r="AF1825" t="s">
        <v>290</v>
      </c>
      <c r="AG1825">
        <v>60</v>
      </c>
      <c r="AH1825" s="21" t="s">
        <v>290</v>
      </c>
      <c r="AI1825" s="1" t="s">
        <v>304</v>
      </c>
      <c r="AJ1825" t="s">
        <v>290</v>
      </c>
      <c r="AK1825" s="159" t="s">
        <v>290</v>
      </c>
      <c r="CC1825" s="4"/>
      <c r="CD1825" s="51"/>
      <c r="CE1825" s="51"/>
      <c r="CF1825" s="51"/>
      <c r="CG1825" s="51"/>
      <c r="CH1825" s="51"/>
      <c r="CI1825" s="51"/>
      <c r="CJ1825" s="51"/>
      <c r="CK1825" s="51"/>
    </row>
    <row r="1826" spans="1:89" x14ac:dyDescent="0.35">
      <c r="A1826" s="158" t="s">
        <v>1784</v>
      </c>
      <c r="B1826" s="11">
        <v>10</v>
      </c>
      <c r="C1826">
        <v>80</v>
      </c>
      <c r="D1826" t="s">
        <v>304</v>
      </c>
      <c r="E1826" s="21" t="s">
        <v>290</v>
      </c>
      <c r="F1826" s="11">
        <v>10.750000000000002</v>
      </c>
      <c r="G1826" s="12">
        <v>9.5640000000000018</v>
      </c>
      <c r="H1826" s="11">
        <v>0.59299999999999997</v>
      </c>
      <c r="I1826" t="s">
        <v>290</v>
      </c>
      <c r="J1826">
        <v>80</v>
      </c>
      <c r="K1826" s="21" t="s">
        <v>290</v>
      </c>
      <c r="L1826" s="1" t="s">
        <v>304</v>
      </c>
      <c r="M1826" t="s">
        <v>290</v>
      </c>
      <c r="N1826" s="159" t="s">
        <v>290</v>
      </c>
      <c r="P1826" s="18" t="s">
        <v>290</v>
      </c>
      <c r="Q1826" s="18" t="s">
        <v>290</v>
      </c>
      <c r="S1826" t="s">
        <v>290</v>
      </c>
      <c r="T1826" t="s">
        <v>290</v>
      </c>
      <c r="V1826" t="s">
        <v>290</v>
      </c>
      <c r="X1826" s="158" t="s">
        <v>1784</v>
      </c>
      <c r="Y1826" s="11">
        <v>10</v>
      </c>
      <c r="Z1826">
        <v>80</v>
      </c>
      <c r="AA1826" t="s">
        <v>304</v>
      </c>
      <c r="AB1826" s="21" t="s">
        <v>290</v>
      </c>
      <c r="AC1826" s="11">
        <v>10.750000000000002</v>
      </c>
      <c r="AD1826" s="12">
        <v>9.5640000000000018</v>
      </c>
      <c r="AE1826" s="11">
        <v>0.59299999999999997</v>
      </c>
      <c r="AF1826" t="s">
        <v>290</v>
      </c>
      <c r="AG1826">
        <v>80</v>
      </c>
      <c r="AH1826" s="21" t="s">
        <v>290</v>
      </c>
      <c r="AI1826" s="1" t="s">
        <v>304</v>
      </c>
      <c r="AJ1826" t="s">
        <v>290</v>
      </c>
      <c r="AK1826" s="159" t="s">
        <v>290</v>
      </c>
    </row>
    <row r="1827" spans="1:89" x14ac:dyDescent="0.35">
      <c r="A1827" s="158" t="s">
        <v>1785</v>
      </c>
      <c r="B1827" s="11">
        <v>10</v>
      </c>
      <c r="C1827">
        <v>100</v>
      </c>
      <c r="D1827" t="s">
        <v>304</v>
      </c>
      <c r="E1827" s="21" t="s">
        <v>290</v>
      </c>
      <c r="F1827" s="11">
        <v>10.750000000000002</v>
      </c>
      <c r="G1827" s="12">
        <v>9.3140000000000018</v>
      </c>
      <c r="H1827" s="11">
        <v>0.71799999999999997</v>
      </c>
      <c r="I1827" t="s">
        <v>290</v>
      </c>
      <c r="J1827">
        <v>100</v>
      </c>
      <c r="K1827" s="21" t="s">
        <v>290</v>
      </c>
      <c r="L1827" s="1" t="s">
        <v>304</v>
      </c>
      <c r="M1827" t="s">
        <v>290</v>
      </c>
      <c r="N1827" s="159" t="s">
        <v>290</v>
      </c>
      <c r="P1827" s="18" t="s">
        <v>290</v>
      </c>
      <c r="Q1827" s="18" t="s">
        <v>290</v>
      </c>
      <c r="S1827" t="s">
        <v>290</v>
      </c>
      <c r="T1827" t="s">
        <v>290</v>
      </c>
      <c r="V1827" t="s">
        <v>290</v>
      </c>
      <c r="X1827" s="158" t="s">
        <v>1785</v>
      </c>
      <c r="Y1827" s="11">
        <v>10</v>
      </c>
      <c r="Z1827">
        <v>100</v>
      </c>
      <c r="AA1827" t="s">
        <v>304</v>
      </c>
      <c r="AB1827" s="21" t="s">
        <v>290</v>
      </c>
      <c r="AC1827" s="11">
        <v>10.750000000000002</v>
      </c>
      <c r="AD1827" s="12">
        <v>9.3140000000000018</v>
      </c>
      <c r="AE1827" s="11">
        <v>0.71799999999999997</v>
      </c>
      <c r="AF1827" t="s">
        <v>290</v>
      </c>
      <c r="AG1827">
        <v>100</v>
      </c>
      <c r="AH1827" s="21" t="s">
        <v>290</v>
      </c>
      <c r="AI1827" s="1" t="s">
        <v>304</v>
      </c>
      <c r="AJ1827" t="s">
        <v>290</v>
      </c>
      <c r="AK1827" s="159" t="s">
        <v>290</v>
      </c>
    </row>
    <row r="1828" spans="1:89" x14ac:dyDescent="0.35">
      <c r="A1828" s="158" t="s">
        <v>1786</v>
      </c>
      <c r="B1828" s="11">
        <v>10</v>
      </c>
      <c r="C1828">
        <v>120</v>
      </c>
      <c r="D1828" t="s">
        <v>304</v>
      </c>
      <c r="E1828" s="21" t="s">
        <v>290</v>
      </c>
      <c r="F1828" s="11">
        <v>10.750000000000002</v>
      </c>
      <c r="G1828" s="12">
        <v>9.0640000000000018</v>
      </c>
      <c r="H1828" s="11">
        <v>0.84299999999999997</v>
      </c>
      <c r="I1828" t="s">
        <v>290</v>
      </c>
      <c r="J1828">
        <v>120</v>
      </c>
      <c r="K1828" s="21" t="s">
        <v>290</v>
      </c>
      <c r="L1828" s="1" t="s">
        <v>304</v>
      </c>
      <c r="M1828" t="s">
        <v>290</v>
      </c>
      <c r="N1828" s="159" t="s">
        <v>290</v>
      </c>
      <c r="P1828" s="18" t="s">
        <v>290</v>
      </c>
      <c r="Q1828" s="18" t="s">
        <v>290</v>
      </c>
      <c r="S1828" t="s">
        <v>290</v>
      </c>
      <c r="T1828" t="s">
        <v>290</v>
      </c>
      <c r="V1828" t="s">
        <v>290</v>
      </c>
      <c r="X1828" s="158" t="s">
        <v>1786</v>
      </c>
      <c r="Y1828" s="11">
        <v>10</v>
      </c>
      <c r="Z1828">
        <v>120</v>
      </c>
      <c r="AA1828" t="s">
        <v>304</v>
      </c>
      <c r="AB1828" s="21" t="s">
        <v>290</v>
      </c>
      <c r="AC1828" s="11">
        <v>10.750000000000002</v>
      </c>
      <c r="AD1828" s="12">
        <v>9.0640000000000018</v>
      </c>
      <c r="AE1828" s="11">
        <v>0.84299999999999997</v>
      </c>
      <c r="AF1828" t="s">
        <v>290</v>
      </c>
      <c r="AG1828">
        <v>120</v>
      </c>
      <c r="AH1828" s="21" t="s">
        <v>290</v>
      </c>
      <c r="AI1828" s="1" t="s">
        <v>304</v>
      </c>
      <c r="AJ1828" t="s">
        <v>290</v>
      </c>
      <c r="AK1828" s="159" t="s">
        <v>290</v>
      </c>
    </row>
    <row r="1829" spans="1:89" x14ac:dyDescent="0.35">
      <c r="A1829" s="158" t="s">
        <v>1787</v>
      </c>
      <c r="B1829" s="11">
        <v>10</v>
      </c>
      <c r="C1829">
        <v>140</v>
      </c>
      <c r="D1829" t="s">
        <v>304</v>
      </c>
      <c r="E1829" s="21" t="s">
        <v>290</v>
      </c>
      <c r="F1829" s="11">
        <v>10.750000000000002</v>
      </c>
      <c r="G1829" s="12">
        <v>8.7500000000000018</v>
      </c>
      <c r="H1829" s="11">
        <v>1</v>
      </c>
      <c r="I1829" t="s">
        <v>290</v>
      </c>
      <c r="J1829">
        <v>140</v>
      </c>
      <c r="K1829" s="21" t="s">
        <v>290</v>
      </c>
      <c r="L1829" s="1" t="s">
        <v>304</v>
      </c>
      <c r="M1829" t="s">
        <v>290</v>
      </c>
      <c r="N1829" s="159" t="s">
        <v>290</v>
      </c>
      <c r="P1829" s="18" t="s">
        <v>290</v>
      </c>
      <c r="Q1829" s="18" t="s">
        <v>290</v>
      </c>
      <c r="S1829" t="s">
        <v>290</v>
      </c>
      <c r="T1829" t="s">
        <v>290</v>
      </c>
      <c r="V1829" t="s">
        <v>290</v>
      </c>
      <c r="X1829" s="158" t="s">
        <v>1787</v>
      </c>
      <c r="Y1829" s="11">
        <v>10</v>
      </c>
      <c r="Z1829">
        <v>140</v>
      </c>
      <c r="AA1829" t="s">
        <v>304</v>
      </c>
      <c r="AB1829" s="21" t="s">
        <v>290</v>
      </c>
      <c r="AC1829" s="11">
        <v>10.750000000000002</v>
      </c>
      <c r="AD1829" s="12">
        <v>8.7500000000000018</v>
      </c>
      <c r="AE1829" s="11">
        <v>1</v>
      </c>
      <c r="AF1829" t="s">
        <v>290</v>
      </c>
      <c r="AG1829">
        <v>140</v>
      </c>
      <c r="AH1829" s="21" t="s">
        <v>290</v>
      </c>
      <c r="AI1829" s="1" t="s">
        <v>304</v>
      </c>
      <c r="AJ1829" t="s">
        <v>290</v>
      </c>
      <c r="AK1829" s="159" t="s">
        <v>290</v>
      </c>
    </row>
    <row r="1830" spans="1:89" x14ac:dyDescent="0.35">
      <c r="A1830" s="158" t="s">
        <v>1788</v>
      </c>
      <c r="B1830" s="11">
        <v>10</v>
      </c>
      <c r="C1830" s="11">
        <v>160</v>
      </c>
      <c r="D1830" t="s">
        <v>304</v>
      </c>
      <c r="E1830" s="21" t="s">
        <v>290</v>
      </c>
      <c r="F1830" s="11">
        <v>10.750000000000002</v>
      </c>
      <c r="G1830" s="12">
        <v>8.5000000000000018</v>
      </c>
      <c r="H1830" s="11">
        <v>1.125</v>
      </c>
      <c r="I1830" t="s">
        <v>290</v>
      </c>
      <c r="J1830" s="11">
        <v>160</v>
      </c>
      <c r="K1830" s="21" t="s">
        <v>290</v>
      </c>
      <c r="L1830" s="1" t="s">
        <v>304</v>
      </c>
      <c r="M1830" t="s">
        <v>290</v>
      </c>
      <c r="N1830" s="159" t="s">
        <v>290</v>
      </c>
      <c r="P1830" s="18" t="s">
        <v>290</v>
      </c>
      <c r="Q1830" s="18" t="s">
        <v>290</v>
      </c>
      <c r="S1830" t="s">
        <v>290</v>
      </c>
      <c r="T1830" t="s">
        <v>290</v>
      </c>
      <c r="V1830" t="s">
        <v>290</v>
      </c>
      <c r="X1830" s="158" t="s">
        <v>1788</v>
      </c>
      <c r="Y1830" s="11">
        <v>10</v>
      </c>
      <c r="Z1830" s="11">
        <v>160</v>
      </c>
      <c r="AA1830" t="s">
        <v>304</v>
      </c>
      <c r="AB1830" s="21" t="s">
        <v>290</v>
      </c>
      <c r="AC1830" s="11">
        <v>10.750000000000002</v>
      </c>
      <c r="AD1830" s="12">
        <v>8.5000000000000018</v>
      </c>
      <c r="AE1830" s="11">
        <v>1.125</v>
      </c>
      <c r="AF1830" t="s">
        <v>290</v>
      </c>
      <c r="AG1830" s="11">
        <v>160</v>
      </c>
      <c r="AH1830" s="21" t="s">
        <v>290</v>
      </c>
      <c r="AI1830" s="1" t="s">
        <v>304</v>
      </c>
      <c r="AJ1830" t="s">
        <v>290</v>
      </c>
      <c r="AK1830" s="159" t="s">
        <v>290</v>
      </c>
    </row>
    <row r="1831" spans="1:89" x14ac:dyDescent="0.35">
      <c r="A1831" s="160" t="s">
        <v>1789</v>
      </c>
      <c r="B1831" s="2">
        <v>10</v>
      </c>
      <c r="C1831" s="2" t="s">
        <v>272</v>
      </c>
      <c r="D1831" s="4" t="s">
        <v>304</v>
      </c>
      <c r="E1831" s="22" t="s">
        <v>290</v>
      </c>
      <c r="F1831" s="2">
        <v>10.750000000000002</v>
      </c>
      <c r="G1831" s="3">
        <v>9.7500000000000018</v>
      </c>
      <c r="H1831" s="2">
        <v>0.5</v>
      </c>
      <c r="I1831" s="4" t="s">
        <v>272</v>
      </c>
      <c r="J1831" s="2">
        <v>2</v>
      </c>
      <c r="K1831" s="22" t="s">
        <v>290</v>
      </c>
      <c r="L1831" s="6" t="s">
        <v>304</v>
      </c>
      <c r="M1831" s="4" t="s">
        <v>290</v>
      </c>
      <c r="N1831" s="161" t="s">
        <v>290</v>
      </c>
      <c r="P1831" s="18" t="s">
        <v>290</v>
      </c>
      <c r="Q1831" s="18" t="s">
        <v>290</v>
      </c>
      <c r="S1831" t="s">
        <v>290</v>
      </c>
      <c r="T1831" t="s">
        <v>290</v>
      </c>
      <c r="V1831" t="s">
        <v>290</v>
      </c>
      <c r="X1831" s="160" t="s">
        <v>1789</v>
      </c>
      <c r="Y1831" s="2">
        <v>10</v>
      </c>
      <c r="Z1831" s="2" t="s">
        <v>272</v>
      </c>
      <c r="AA1831" s="4" t="s">
        <v>304</v>
      </c>
      <c r="AB1831" s="22" t="s">
        <v>290</v>
      </c>
      <c r="AC1831" s="2">
        <v>10.750000000000002</v>
      </c>
      <c r="AD1831" s="3">
        <v>9.7500000000000018</v>
      </c>
      <c r="AE1831" s="2">
        <v>0.5</v>
      </c>
      <c r="AF1831" s="4" t="s">
        <v>272</v>
      </c>
      <c r="AG1831" s="2">
        <v>2</v>
      </c>
      <c r="AH1831" s="22" t="s">
        <v>290</v>
      </c>
      <c r="AI1831" s="6" t="s">
        <v>304</v>
      </c>
      <c r="AJ1831" s="4" t="s">
        <v>290</v>
      </c>
      <c r="AK1831" s="161" t="s">
        <v>290</v>
      </c>
    </row>
    <row r="1832" spans="1:89" x14ac:dyDescent="0.35">
      <c r="A1832" s="167" t="s">
        <v>6890</v>
      </c>
      <c r="B1832" s="48">
        <v>11</v>
      </c>
      <c r="C1832" s="48" t="s">
        <v>6422</v>
      </c>
      <c r="D1832" s="168" t="s">
        <v>304</v>
      </c>
      <c r="E1832" s="169" t="s">
        <v>290</v>
      </c>
      <c r="F1832" s="48">
        <v>11.75</v>
      </c>
      <c r="G1832" s="170">
        <v>11</v>
      </c>
      <c r="H1832" s="48">
        <v>0.375</v>
      </c>
      <c r="I1832" s="168" t="s">
        <v>6422</v>
      </c>
      <c r="J1832" s="48">
        <v>1</v>
      </c>
      <c r="K1832" s="169"/>
      <c r="L1832" s="171" t="s">
        <v>304</v>
      </c>
      <c r="M1832" s="168"/>
      <c r="N1832" s="163"/>
      <c r="P1832" s="18" t="s">
        <v>290</v>
      </c>
      <c r="Q1832" s="18" t="s">
        <v>290</v>
      </c>
      <c r="S1832" t="s">
        <v>290</v>
      </c>
      <c r="T1832" t="s">
        <v>290</v>
      </c>
      <c r="V1832" t="s">
        <v>290</v>
      </c>
      <c r="X1832" s="167" t="s">
        <v>6890</v>
      </c>
      <c r="Y1832" s="48">
        <v>11</v>
      </c>
      <c r="Z1832" s="48" t="s">
        <v>6422</v>
      </c>
      <c r="AA1832" s="168" t="s">
        <v>304</v>
      </c>
      <c r="AB1832" s="169" t="s">
        <v>290</v>
      </c>
      <c r="AC1832" s="48">
        <v>11.75</v>
      </c>
      <c r="AD1832" s="170">
        <v>11</v>
      </c>
      <c r="AE1832" s="48">
        <v>0.375</v>
      </c>
      <c r="AF1832" s="168" t="s">
        <v>6422</v>
      </c>
      <c r="AG1832" s="48">
        <v>1</v>
      </c>
      <c r="AH1832" s="169"/>
      <c r="AI1832" s="171" t="s">
        <v>304</v>
      </c>
      <c r="AJ1832" s="168"/>
      <c r="AK1832" s="163"/>
    </row>
    <row r="1833" spans="1:89" x14ac:dyDescent="0.35">
      <c r="A1833" s="160" t="s">
        <v>1790</v>
      </c>
      <c r="B1833" s="2">
        <v>11</v>
      </c>
      <c r="C1833" s="2" t="s">
        <v>272</v>
      </c>
      <c r="D1833" s="4" t="s">
        <v>304</v>
      </c>
      <c r="E1833" s="22" t="s">
        <v>290</v>
      </c>
      <c r="F1833" s="2">
        <v>11.75</v>
      </c>
      <c r="G1833" s="3">
        <v>10.75</v>
      </c>
      <c r="H1833" s="2">
        <v>0.5</v>
      </c>
      <c r="I1833" s="4" t="s">
        <v>272</v>
      </c>
      <c r="J1833" s="2">
        <v>2</v>
      </c>
      <c r="K1833" s="22" t="s">
        <v>290</v>
      </c>
      <c r="L1833" s="6" t="s">
        <v>304</v>
      </c>
      <c r="M1833" s="4" t="s">
        <v>290</v>
      </c>
      <c r="N1833" s="161" t="s">
        <v>290</v>
      </c>
      <c r="P1833" s="18" t="s">
        <v>290</v>
      </c>
      <c r="Q1833" s="18" t="s">
        <v>290</v>
      </c>
      <c r="S1833" t="s">
        <v>290</v>
      </c>
      <c r="T1833" t="s">
        <v>290</v>
      </c>
      <c r="V1833" t="s">
        <v>290</v>
      </c>
      <c r="X1833" s="160" t="s">
        <v>1790</v>
      </c>
      <c r="Y1833" s="2">
        <v>11</v>
      </c>
      <c r="Z1833" s="2" t="s">
        <v>272</v>
      </c>
      <c r="AA1833" s="4" t="s">
        <v>304</v>
      </c>
      <c r="AB1833" s="22" t="s">
        <v>290</v>
      </c>
      <c r="AC1833" s="2">
        <v>11.75</v>
      </c>
      <c r="AD1833" s="3">
        <v>10.75</v>
      </c>
      <c r="AE1833" s="2">
        <v>0.5</v>
      </c>
      <c r="AF1833" s="4" t="s">
        <v>272</v>
      </c>
      <c r="AG1833" s="2">
        <v>2</v>
      </c>
      <c r="AH1833" s="22" t="s">
        <v>290</v>
      </c>
      <c r="AI1833" s="6" t="s">
        <v>304</v>
      </c>
      <c r="AJ1833" s="4" t="s">
        <v>290</v>
      </c>
      <c r="AK1833" s="161" t="s">
        <v>290</v>
      </c>
    </row>
    <row r="1834" spans="1:89" x14ac:dyDescent="0.35">
      <c r="A1834" s="156" t="s">
        <v>1791</v>
      </c>
      <c r="B1834" s="11">
        <v>12.000000000000002</v>
      </c>
      <c r="C1834" s="11">
        <v>5</v>
      </c>
      <c r="D1834" t="s">
        <v>304</v>
      </c>
      <c r="E1834" s="21" t="s">
        <v>290</v>
      </c>
      <c r="F1834" s="11">
        <v>12.75</v>
      </c>
      <c r="G1834" s="12">
        <v>12.42</v>
      </c>
      <c r="H1834" s="11">
        <v>0.16500000000000001</v>
      </c>
      <c r="I1834" t="s">
        <v>290</v>
      </c>
      <c r="J1834" s="11">
        <v>5</v>
      </c>
      <c r="K1834" s="21" t="s">
        <v>290</v>
      </c>
      <c r="L1834" s="11" t="s">
        <v>304</v>
      </c>
      <c r="M1834" t="s">
        <v>290</v>
      </c>
      <c r="N1834" s="159" t="s">
        <v>290</v>
      </c>
      <c r="P1834" s="18" t="s">
        <v>290</v>
      </c>
      <c r="Q1834" s="18" t="s">
        <v>290</v>
      </c>
      <c r="S1834" t="s">
        <v>290</v>
      </c>
      <c r="T1834" t="s">
        <v>290</v>
      </c>
      <c r="V1834" t="s">
        <v>290</v>
      </c>
      <c r="X1834" s="156" t="s">
        <v>1791</v>
      </c>
      <c r="Y1834" s="11">
        <v>12.000000000000002</v>
      </c>
      <c r="Z1834" s="11">
        <v>5</v>
      </c>
      <c r="AA1834" t="s">
        <v>304</v>
      </c>
      <c r="AB1834" s="21" t="s">
        <v>290</v>
      </c>
      <c r="AC1834" s="11">
        <v>12.75</v>
      </c>
      <c r="AD1834" s="12">
        <v>12.42</v>
      </c>
      <c r="AE1834" s="11">
        <v>0.16500000000000001</v>
      </c>
      <c r="AF1834" t="s">
        <v>290</v>
      </c>
      <c r="AG1834" s="11">
        <v>5</v>
      </c>
      <c r="AH1834" s="21" t="s">
        <v>290</v>
      </c>
      <c r="AI1834" s="11" t="s">
        <v>304</v>
      </c>
      <c r="AJ1834" t="s">
        <v>290</v>
      </c>
      <c r="AK1834" s="159" t="s">
        <v>290</v>
      </c>
    </row>
    <row r="1835" spans="1:89" x14ac:dyDescent="0.35">
      <c r="A1835" s="156" t="s">
        <v>1792</v>
      </c>
      <c r="B1835" s="11">
        <v>12.000000000000002</v>
      </c>
      <c r="C1835" s="11">
        <v>10</v>
      </c>
      <c r="D1835" t="s">
        <v>304</v>
      </c>
      <c r="E1835" s="21" t="s">
        <v>290</v>
      </c>
      <c r="F1835" s="11">
        <v>12.75</v>
      </c>
      <c r="G1835" s="12">
        <v>12.39</v>
      </c>
      <c r="H1835" s="11">
        <v>0.18</v>
      </c>
      <c r="I1835" t="s">
        <v>290</v>
      </c>
      <c r="J1835" s="11">
        <v>10</v>
      </c>
      <c r="K1835" s="21" t="s">
        <v>290</v>
      </c>
      <c r="L1835" s="11" t="s">
        <v>304</v>
      </c>
      <c r="M1835" t="s">
        <v>290</v>
      </c>
      <c r="N1835" s="159" t="s">
        <v>290</v>
      </c>
      <c r="P1835" s="18" t="s">
        <v>290</v>
      </c>
      <c r="Q1835" s="18" t="s">
        <v>290</v>
      </c>
      <c r="S1835" t="s">
        <v>290</v>
      </c>
      <c r="T1835" t="s">
        <v>290</v>
      </c>
      <c r="V1835" t="s">
        <v>290</v>
      </c>
      <c r="X1835" s="156" t="s">
        <v>1792</v>
      </c>
      <c r="Y1835" s="11">
        <v>12.000000000000002</v>
      </c>
      <c r="Z1835" s="11">
        <v>10</v>
      </c>
      <c r="AA1835" t="s">
        <v>304</v>
      </c>
      <c r="AB1835" s="21" t="s">
        <v>290</v>
      </c>
      <c r="AC1835" s="11">
        <v>12.75</v>
      </c>
      <c r="AD1835" s="12">
        <v>12.39</v>
      </c>
      <c r="AE1835" s="11">
        <v>0.18</v>
      </c>
      <c r="AF1835" t="s">
        <v>290</v>
      </c>
      <c r="AG1835" s="11">
        <v>10</v>
      </c>
      <c r="AH1835" s="21" t="s">
        <v>290</v>
      </c>
      <c r="AI1835" s="11" t="s">
        <v>304</v>
      </c>
      <c r="AJ1835" t="s">
        <v>290</v>
      </c>
      <c r="AK1835" s="159" t="s">
        <v>290</v>
      </c>
    </row>
    <row r="1836" spans="1:89" x14ac:dyDescent="0.35">
      <c r="A1836" s="158" t="s">
        <v>1793</v>
      </c>
      <c r="B1836" s="11">
        <v>12.000000000000002</v>
      </c>
      <c r="C1836" s="11">
        <v>20</v>
      </c>
      <c r="D1836" t="s">
        <v>304</v>
      </c>
      <c r="E1836" s="21" t="s">
        <v>290</v>
      </c>
      <c r="F1836" s="11">
        <v>12.75</v>
      </c>
      <c r="G1836" s="12">
        <v>12.25</v>
      </c>
      <c r="H1836" s="11">
        <v>0.25</v>
      </c>
      <c r="I1836" t="s">
        <v>290</v>
      </c>
      <c r="J1836" s="11">
        <v>20</v>
      </c>
      <c r="K1836" s="21" t="s">
        <v>290</v>
      </c>
      <c r="L1836" s="1" t="s">
        <v>304</v>
      </c>
      <c r="M1836" t="s">
        <v>290</v>
      </c>
      <c r="N1836" s="159" t="s">
        <v>290</v>
      </c>
      <c r="P1836" s="18" t="s">
        <v>290</v>
      </c>
      <c r="Q1836" s="18" t="s">
        <v>290</v>
      </c>
      <c r="S1836" t="s">
        <v>290</v>
      </c>
      <c r="T1836" t="s">
        <v>290</v>
      </c>
      <c r="V1836" t="s">
        <v>290</v>
      </c>
      <c r="X1836" s="158" t="s">
        <v>1793</v>
      </c>
      <c r="Y1836" s="11">
        <v>12.000000000000002</v>
      </c>
      <c r="Z1836" s="11">
        <v>20</v>
      </c>
      <c r="AA1836" t="s">
        <v>304</v>
      </c>
      <c r="AB1836" s="21" t="s">
        <v>290</v>
      </c>
      <c r="AC1836" s="11">
        <v>12.75</v>
      </c>
      <c r="AD1836" s="12">
        <v>12.25</v>
      </c>
      <c r="AE1836" s="11">
        <v>0.25</v>
      </c>
      <c r="AF1836" t="s">
        <v>290</v>
      </c>
      <c r="AG1836" s="11">
        <v>20</v>
      </c>
      <c r="AH1836" s="21" t="s">
        <v>290</v>
      </c>
      <c r="AI1836" s="1" t="s">
        <v>304</v>
      </c>
      <c r="AJ1836" t="s">
        <v>290</v>
      </c>
      <c r="AK1836" s="159" t="s">
        <v>290</v>
      </c>
    </row>
    <row r="1837" spans="1:89" x14ac:dyDescent="0.35">
      <c r="A1837" s="158" t="s">
        <v>1794</v>
      </c>
      <c r="B1837" s="11">
        <v>12.000000000000002</v>
      </c>
      <c r="C1837">
        <v>30</v>
      </c>
      <c r="D1837" t="s">
        <v>304</v>
      </c>
      <c r="E1837" s="21" t="s">
        <v>290</v>
      </c>
      <c r="F1837" s="11">
        <v>12.75</v>
      </c>
      <c r="G1837" s="12">
        <v>12.09</v>
      </c>
      <c r="H1837" s="11">
        <v>0.33</v>
      </c>
      <c r="I1837" t="s">
        <v>290</v>
      </c>
      <c r="J1837">
        <v>30</v>
      </c>
      <c r="K1837" s="21" t="s">
        <v>290</v>
      </c>
      <c r="L1837" s="1" t="s">
        <v>304</v>
      </c>
      <c r="M1837" t="s">
        <v>290</v>
      </c>
      <c r="N1837" s="159" t="s">
        <v>290</v>
      </c>
      <c r="P1837" s="18" t="s">
        <v>290</v>
      </c>
      <c r="Q1837" s="18" t="s">
        <v>290</v>
      </c>
      <c r="S1837" t="s">
        <v>290</v>
      </c>
      <c r="T1837" t="s">
        <v>290</v>
      </c>
      <c r="V1837" t="s">
        <v>290</v>
      </c>
      <c r="X1837" s="158" t="s">
        <v>1794</v>
      </c>
      <c r="Y1837" s="11">
        <v>12.000000000000002</v>
      </c>
      <c r="Z1837">
        <v>30</v>
      </c>
      <c r="AA1837" t="s">
        <v>304</v>
      </c>
      <c r="AB1837" s="21" t="s">
        <v>290</v>
      </c>
      <c r="AC1837" s="11">
        <v>12.75</v>
      </c>
      <c r="AD1837" s="12">
        <v>12.09</v>
      </c>
      <c r="AE1837" s="11">
        <v>0.33</v>
      </c>
      <c r="AF1837" t="s">
        <v>290</v>
      </c>
      <c r="AG1837">
        <v>30</v>
      </c>
      <c r="AH1837" s="21" t="s">
        <v>290</v>
      </c>
      <c r="AI1837" s="1" t="s">
        <v>304</v>
      </c>
      <c r="AJ1837" t="s">
        <v>290</v>
      </c>
      <c r="AK1837" s="159" t="s">
        <v>290</v>
      </c>
    </row>
    <row r="1838" spans="1:89" x14ac:dyDescent="0.35">
      <c r="A1838" s="158" t="s">
        <v>1795</v>
      </c>
      <c r="B1838" s="11">
        <v>12.000000000000002</v>
      </c>
      <c r="C1838">
        <v>40</v>
      </c>
      <c r="D1838" t="s">
        <v>304</v>
      </c>
      <c r="E1838" s="21" t="s">
        <v>290</v>
      </c>
      <c r="F1838" s="11">
        <v>12.75</v>
      </c>
      <c r="G1838" s="12">
        <v>11.938000000000001</v>
      </c>
      <c r="H1838" s="11">
        <v>0.40600000000000003</v>
      </c>
      <c r="I1838" t="s">
        <v>290</v>
      </c>
      <c r="J1838">
        <v>40</v>
      </c>
      <c r="K1838" s="21" t="s">
        <v>290</v>
      </c>
      <c r="L1838" s="1" t="s">
        <v>304</v>
      </c>
      <c r="M1838" t="s">
        <v>290</v>
      </c>
      <c r="N1838" s="159" t="s">
        <v>290</v>
      </c>
      <c r="P1838" s="18" t="s">
        <v>290</v>
      </c>
      <c r="Q1838" s="18" t="s">
        <v>290</v>
      </c>
      <c r="S1838" t="s">
        <v>290</v>
      </c>
      <c r="T1838" t="s">
        <v>290</v>
      </c>
      <c r="V1838" t="s">
        <v>290</v>
      </c>
      <c r="X1838" s="158" t="s">
        <v>1795</v>
      </c>
      <c r="Y1838" s="11">
        <v>12.000000000000002</v>
      </c>
      <c r="Z1838">
        <v>40</v>
      </c>
      <c r="AA1838" t="s">
        <v>304</v>
      </c>
      <c r="AB1838" s="21" t="s">
        <v>290</v>
      </c>
      <c r="AC1838" s="11">
        <v>12.75</v>
      </c>
      <c r="AD1838" s="12">
        <v>11.938000000000001</v>
      </c>
      <c r="AE1838" s="11">
        <v>0.40600000000000003</v>
      </c>
      <c r="AF1838" t="s">
        <v>290</v>
      </c>
      <c r="AG1838">
        <v>40</v>
      </c>
      <c r="AH1838" s="21" t="s">
        <v>290</v>
      </c>
      <c r="AI1838" s="1" t="s">
        <v>304</v>
      </c>
      <c r="AJ1838" t="s">
        <v>290</v>
      </c>
      <c r="AK1838" s="159" t="s">
        <v>290</v>
      </c>
      <c r="BJ1838" s="4"/>
      <c r="BK1838" s="4"/>
      <c r="BL1838" s="4"/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51"/>
    </row>
    <row r="1839" spans="1:89" x14ac:dyDescent="0.35">
      <c r="A1839" s="158" t="s">
        <v>6891</v>
      </c>
      <c r="B1839" s="11">
        <v>12.000000000000002</v>
      </c>
      <c r="C1839" t="s">
        <v>6422</v>
      </c>
      <c r="D1839" t="s">
        <v>304</v>
      </c>
      <c r="E1839" s="21" t="s">
        <v>290</v>
      </c>
      <c r="F1839" s="11">
        <v>12.75</v>
      </c>
      <c r="G1839" s="12">
        <v>12</v>
      </c>
      <c r="H1839" s="11">
        <v>0.375</v>
      </c>
      <c r="I1839" t="s">
        <v>6422</v>
      </c>
      <c r="J1839">
        <v>1</v>
      </c>
      <c r="K1839" s="21" t="s">
        <v>290</v>
      </c>
      <c r="L1839" s="1" t="s">
        <v>304</v>
      </c>
      <c r="M1839" t="s">
        <v>290</v>
      </c>
      <c r="N1839" s="159" t="s">
        <v>290</v>
      </c>
      <c r="P1839" s="18" t="s">
        <v>290</v>
      </c>
      <c r="Q1839" s="18" t="s">
        <v>290</v>
      </c>
      <c r="S1839" t="s">
        <v>290</v>
      </c>
      <c r="T1839" t="s">
        <v>290</v>
      </c>
      <c r="V1839" t="s">
        <v>290</v>
      </c>
      <c r="X1839" s="158" t="s">
        <v>6891</v>
      </c>
      <c r="Y1839" s="11">
        <v>12.000000000000002</v>
      </c>
      <c r="Z1839" t="s">
        <v>6422</v>
      </c>
      <c r="AA1839" t="s">
        <v>304</v>
      </c>
      <c r="AB1839" s="21" t="s">
        <v>290</v>
      </c>
      <c r="AC1839" s="11">
        <v>12.75</v>
      </c>
      <c r="AD1839" s="12">
        <v>12</v>
      </c>
      <c r="AE1839" s="11">
        <v>0.375</v>
      </c>
      <c r="AF1839" t="s">
        <v>6422</v>
      </c>
      <c r="AG1839">
        <v>1</v>
      </c>
      <c r="AH1839" s="21" t="s">
        <v>290</v>
      </c>
      <c r="AI1839" s="1" t="s">
        <v>304</v>
      </c>
      <c r="AJ1839" t="s">
        <v>290</v>
      </c>
      <c r="AK1839" s="159" t="s">
        <v>290</v>
      </c>
      <c r="CC1839" s="4"/>
      <c r="CD1839" s="51"/>
      <c r="CE1839" s="51"/>
      <c r="CF1839" s="51"/>
      <c r="CG1839" s="51"/>
      <c r="CH1839" s="51"/>
      <c r="CI1839" s="51"/>
      <c r="CJ1839" s="51"/>
      <c r="CK1839" s="51"/>
    </row>
    <row r="1840" spans="1:89" x14ac:dyDescent="0.35">
      <c r="A1840" s="158" t="s">
        <v>1796</v>
      </c>
      <c r="B1840" s="11">
        <v>12.000000000000002</v>
      </c>
      <c r="C1840">
        <v>60</v>
      </c>
      <c r="D1840" t="s">
        <v>304</v>
      </c>
      <c r="E1840" s="21" t="s">
        <v>290</v>
      </c>
      <c r="F1840" s="11">
        <v>12.75</v>
      </c>
      <c r="G1840" s="12">
        <v>11.625999999999999</v>
      </c>
      <c r="H1840" s="11">
        <v>0.56200000000000006</v>
      </c>
      <c r="I1840" t="s">
        <v>290</v>
      </c>
      <c r="J1840">
        <v>60</v>
      </c>
      <c r="K1840" s="21" t="s">
        <v>290</v>
      </c>
      <c r="L1840" s="1" t="s">
        <v>304</v>
      </c>
      <c r="M1840" t="s">
        <v>290</v>
      </c>
      <c r="N1840" s="159" t="s">
        <v>290</v>
      </c>
      <c r="P1840" s="18" t="s">
        <v>290</v>
      </c>
      <c r="Q1840" s="18" t="s">
        <v>290</v>
      </c>
      <c r="S1840" t="s">
        <v>290</v>
      </c>
      <c r="T1840" t="s">
        <v>290</v>
      </c>
      <c r="V1840" t="s">
        <v>290</v>
      </c>
      <c r="X1840" s="158" t="s">
        <v>1796</v>
      </c>
      <c r="Y1840" s="11">
        <v>12.000000000000002</v>
      </c>
      <c r="Z1840">
        <v>60</v>
      </c>
      <c r="AA1840" t="s">
        <v>304</v>
      </c>
      <c r="AB1840" s="21" t="s">
        <v>290</v>
      </c>
      <c r="AC1840" s="11">
        <v>12.75</v>
      </c>
      <c r="AD1840" s="12">
        <v>11.625999999999999</v>
      </c>
      <c r="AE1840" s="11">
        <v>0.56200000000000006</v>
      </c>
      <c r="AF1840" t="s">
        <v>290</v>
      </c>
      <c r="AG1840">
        <v>60</v>
      </c>
      <c r="AH1840" s="21" t="s">
        <v>290</v>
      </c>
      <c r="AI1840" s="1" t="s">
        <v>304</v>
      </c>
      <c r="AJ1840" t="s">
        <v>290</v>
      </c>
      <c r="AK1840" s="159" t="s">
        <v>290</v>
      </c>
    </row>
    <row r="1841" spans="1:89" x14ac:dyDescent="0.35">
      <c r="A1841" s="158" t="s">
        <v>1797</v>
      </c>
      <c r="B1841" s="11">
        <v>12.000000000000002</v>
      </c>
      <c r="C1841">
        <v>80</v>
      </c>
      <c r="D1841" t="s">
        <v>304</v>
      </c>
      <c r="E1841" s="21" t="s">
        <v>290</v>
      </c>
      <c r="F1841" s="11">
        <v>12.75</v>
      </c>
      <c r="G1841" s="12">
        <v>11.375999999999999</v>
      </c>
      <c r="H1841" s="11">
        <v>0.68700000000000006</v>
      </c>
      <c r="I1841" t="s">
        <v>290</v>
      </c>
      <c r="J1841">
        <v>80</v>
      </c>
      <c r="K1841" s="21" t="s">
        <v>290</v>
      </c>
      <c r="L1841" s="1" t="s">
        <v>304</v>
      </c>
      <c r="M1841" t="s">
        <v>290</v>
      </c>
      <c r="N1841" s="159" t="s">
        <v>290</v>
      </c>
      <c r="P1841" s="18" t="s">
        <v>290</v>
      </c>
      <c r="Q1841" s="18" t="s">
        <v>290</v>
      </c>
      <c r="S1841" t="s">
        <v>290</v>
      </c>
      <c r="T1841" t="s">
        <v>290</v>
      </c>
      <c r="V1841" t="s">
        <v>290</v>
      </c>
      <c r="X1841" s="158" t="s">
        <v>1797</v>
      </c>
      <c r="Y1841" s="11">
        <v>12.000000000000002</v>
      </c>
      <c r="Z1841">
        <v>80</v>
      </c>
      <c r="AA1841" t="s">
        <v>304</v>
      </c>
      <c r="AB1841" s="21" t="s">
        <v>290</v>
      </c>
      <c r="AC1841" s="11">
        <v>12.75</v>
      </c>
      <c r="AD1841" s="12">
        <v>11.375999999999999</v>
      </c>
      <c r="AE1841" s="11">
        <v>0.68700000000000006</v>
      </c>
      <c r="AF1841" t="s">
        <v>290</v>
      </c>
      <c r="AG1841">
        <v>80</v>
      </c>
      <c r="AH1841" s="21" t="s">
        <v>290</v>
      </c>
      <c r="AI1841" s="1" t="s">
        <v>304</v>
      </c>
      <c r="AJ1841" t="s">
        <v>290</v>
      </c>
      <c r="AK1841" s="159" t="s">
        <v>290</v>
      </c>
    </row>
    <row r="1842" spans="1:89" x14ac:dyDescent="0.35">
      <c r="A1842" s="158" t="s">
        <v>1798</v>
      </c>
      <c r="B1842" s="11">
        <v>12.000000000000002</v>
      </c>
      <c r="C1842">
        <v>100</v>
      </c>
      <c r="D1842" t="s">
        <v>304</v>
      </c>
      <c r="E1842" s="21" t="s">
        <v>290</v>
      </c>
      <c r="F1842" s="11">
        <v>12.75</v>
      </c>
      <c r="G1842" s="12">
        <v>11.064</v>
      </c>
      <c r="H1842" s="11">
        <v>0.84299999999999997</v>
      </c>
      <c r="I1842" t="s">
        <v>290</v>
      </c>
      <c r="J1842">
        <v>100</v>
      </c>
      <c r="K1842" s="21" t="s">
        <v>290</v>
      </c>
      <c r="L1842" s="1" t="s">
        <v>304</v>
      </c>
      <c r="M1842" t="s">
        <v>290</v>
      </c>
      <c r="N1842" s="159" t="s">
        <v>290</v>
      </c>
      <c r="P1842" s="18" t="s">
        <v>290</v>
      </c>
      <c r="Q1842" s="18" t="s">
        <v>290</v>
      </c>
      <c r="S1842" t="s">
        <v>290</v>
      </c>
      <c r="T1842" t="s">
        <v>290</v>
      </c>
      <c r="V1842" t="s">
        <v>290</v>
      </c>
      <c r="X1842" s="158" t="s">
        <v>1798</v>
      </c>
      <c r="Y1842" s="11">
        <v>12.000000000000002</v>
      </c>
      <c r="Z1842">
        <v>100</v>
      </c>
      <c r="AA1842" t="s">
        <v>304</v>
      </c>
      <c r="AB1842" s="21" t="s">
        <v>290</v>
      </c>
      <c r="AC1842" s="11">
        <v>12.75</v>
      </c>
      <c r="AD1842" s="12">
        <v>11.064</v>
      </c>
      <c r="AE1842" s="11">
        <v>0.84299999999999997</v>
      </c>
      <c r="AF1842" t="s">
        <v>290</v>
      </c>
      <c r="AG1842">
        <v>100</v>
      </c>
      <c r="AH1842" s="21" t="s">
        <v>290</v>
      </c>
      <c r="AI1842" s="1" t="s">
        <v>304</v>
      </c>
      <c r="AJ1842" t="s">
        <v>290</v>
      </c>
      <c r="AK1842" s="159" t="s">
        <v>290</v>
      </c>
    </row>
    <row r="1843" spans="1:89" x14ac:dyDescent="0.35">
      <c r="A1843" s="158" t="s">
        <v>1799</v>
      </c>
      <c r="B1843" s="11">
        <v>12.000000000000002</v>
      </c>
      <c r="C1843">
        <v>120</v>
      </c>
      <c r="D1843" t="s">
        <v>304</v>
      </c>
      <c r="E1843" s="21" t="s">
        <v>290</v>
      </c>
      <c r="F1843" s="11">
        <v>12.75</v>
      </c>
      <c r="G1843" s="12">
        <v>10.75</v>
      </c>
      <c r="H1843" s="11">
        <v>1</v>
      </c>
      <c r="I1843" t="s">
        <v>290</v>
      </c>
      <c r="J1843">
        <v>120</v>
      </c>
      <c r="K1843" s="21" t="s">
        <v>290</v>
      </c>
      <c r="L1843" s="1" t="s">
        <v>304</v>
      </c>
      <c r="M1843" t="s">
        <v>290</v>
      </c>
      <c r="N1843" s="159" t="s">
        <v>290</v>
      </c>
      <c r="P1843" s="18" t="s">
        <v>290</v>
      </c>
      <c r="Q1843" s="18" t="s">
        <v>290</v>
      </c>
      <c r="S1843" t="s">
        <v>290</v>
      </c>
      <c r="T1843" t="s">
        <v>290</v>
      </c>
      <c r="V1843" t="s">
        <v>290</v>
      </c>
      <c r="X1843" s="158" t="s">
        <v>1799</v>
      </c>
      <c r="Y1843" s="11">
        <v>12.000000000000002</v>
      </c>
      <c r="Z1843">
        <v>120</v>
      </c>
      <c r="AA1843" t="s">
        <v>304</v>
      </c>
      <c r="AB1843" s="21" t="s">
        <v>290</v>
      </c>
      <c r="AC1843" s="11">
        <v>12.75</v>
      </c>
      <c r="AD1843" s="12">
        <v>10.75</v>
      </c>
      <c r="AE1843" s="11">
        <v>1</v>
      </c>
      <c r="AF1843" t="s">
        <v>290</v>
      </c>
      <c r="AG1843">
        <v>120</v>
      </c>
      <c r="AH1843" s="21" t="s">
        <v>290</v>
      </c>
      <c r="AI1843" s="1" t="s">
        <v>304</v>
      </c>
      <c r="AJ1843" t="s">
        <v>290</v>
      </c>
      <c r="AK1843" s="159" t="s">
        <v>290</v>
      </c>
    </row>
    <row r="1844" spans="1:89" x14ac:dyDescent="0.35">
      <c r="A1844" s="158" t="s">
        <v>1800</v>
      </c>
      <c r="B1844" s="11">
        <v>12.000000000000002</v>
      </c>
      <c r="C1844">
        <v>140</v>
      </c>
      <c r="D1844" t="s">
        <v>304</v>
      </c>
      <c r="E1844" s="21" t="s">
        <v>290</v>
      </c>
      <c r="F1844" s="11">
        <v>12.75</v>
      </c>
      <c r="G1844" s="12">
        <v>10.5</v>
      </c>
      <c r="H1844" s="11">
        <v>1.125</v>
      </c>
      <c r="I1844" t="s">
        <v>290</v>
      </c>
      <c r="J1844">
        <v>140</v>
      </c>
      <c r="K1844" s="21" t="s">
        <v>290</v>
      </c>
      <c r="L1844" s="1" t="s">
        <v>304</v>
      </c>
      <c r="M1844" t="s">
        <v>290</v>
      </c>
      <c r="N1844" s="159" t="s">
        <v>290</v>
      </c>
      <c r="P1844" s="18" t="s">
        <v>290</v>
      </c>
      <c r="Q1844" s="18" t="s">
        <v>290</v>
      </c>
      <c r="S1844" t="s">
        <v>290</v>
      </c>
      <c r="T1844" t="s">
        <v>290</v>
      </c>
      <c r="V1844" t="s">
        <v>290</v>
      </c>
      <c r="X1844" s="158" t="s">
        <v>1800</v>
      </c>
      <c r="Y1844" s="11">
        <v>12.000000000000002</v>
      </c>
      <c r="Z1844">
        <v>140</v>
      </c>
      <c r="AA1844" t="s">
        <v>304</v>
      </c>
      <c r="AB1844" s="21" t="s">
        <v>290</v>
      </c>
      <c r="AC1844" s="11">
        <v>12.75</v>
      </c>
      <c r="AD1844" s="12">
        <v>10.5</v>
      </c>
      <c r="AE1844" s="11">
        <v>1.125</v>
      </c>
      <c r="AF1844" t="s">
        <v>290</v>
      </c>
      <c r="AG1844">
        <v>140</v>
      </c>
      <c r="AH1844" s="21" t="s">
        <v>290</v>
      </c>
      <c r="AI1844" s="1" t="s">
        <v>304</v>
      </c>
      <c r="AJ1844" t="s">
        <v>290</v>
      </c>
      <c r="AK1844" s="159" t="s">
        <v>290</v>
      </c>
    </row>
    <row r="1845" spans="1:89" x14ac:dyDescent="0.35">
      <c r="A1845" s="158" t="s">
        <v>1801</v>
      </c>
      <c r="B1845" s="11">
        <v>12.000000000000002</v>
      </c>
      <c r="C1845" s="11">
        <v>160</v>
      </c>
      <c r="D1845" t="s">
        <v>304</v>
      </c>
      <c r="E1845" s="21" t="s">
        <v>290</v>
      </c>
      <c r="F1845" s="11">
        <v>12.75</v>
      </c>
      <c r="G1845" s="12">
        <v>10.125999999999999</v>
      </c>
      <c r="H1845" s="11">
        <v>1.3120000000000001</v>
      </c>
      <c r="I1845" t="s">
        <v>290</v>
      </c>
      <c r="J1845" s="11">
        <v>160</v>
      </c>
      <c r="K1845" s="21" t="s">
        <v>290</v>
      </c>
      <c r="L1845" s="1" t="s">
        <v>304</v>
      </c>
      <c r="M1845" t="s">
        <v>290</v>
      </c>
      <c r="N1845" s="159" t="s">
        <v>290</v>
      </c>
      <c r="P1845" s="18" t="s">
        <v>290</v>
      </c>
      <c r="Q1845" s="18" t="s">
        <v>290</v>
      </c>
      <c r="S1845" t="s">
        <v>290</v>
      </c>
      <c r="T1845" t="s">
        <v>290</v>
      </c>
      <c r="V1845" t="s">
        <v>290</v>
      </c>
      <c r="X1845" s="158" t="s">
        <v>1801</v>
      </c>
      <c r="Y1845" s="11">
        <v>12.000000000000002</v>
      </c>
      <c r="Z1845" s="11">
        <v>160</v>
      </c>
      <c r="AA1845" t="s">
        <v>304</v>
      </c>
      <c r="AB1845" s="21" t="s">
        <v>290</v>
      </c>
      <c r="AC1845" s="11">
        <v>12.75</v>
      </c>
      <c r="AD1845" s="12">
        <v>10.125999999999999</v>
      </c>
      <c r="AE1845" s="11">
        <v>1.3120000000000001</v>
      </c>
      <c r="AF1845" t="s">
        <v>290</v>
      </c>
      <c r="AG1845" s="11">
        <v>160</v>
      </c>
      <c r="AH1845" s="21" t="s">
        <v>290</v>
      </c>
      <c r="AI1845" s="1" t="s">
        <v>304</v>
      </c>
      <c r="AJ1845" t="s">
        <v>290</v>
      </c>
      <c r="AK1845" s="159" t="s">
        <v>290</v>
      </c>
    </row>
    <row r="1846" spans="1:89" x14ac:dyDescent="0.35">
      <c r="A1846" s="160" t="s">
        <v>1802</v>
      </c>
      <c r="B1846" s="2">
        <v>12.000000000000002</v>
      </c>
      <c r="C1846" s="2" t="s">
        <v>272</v>
      </c>
      <c r="D1846" s="4" t="s">
        <v>304</v>
      </c>
      <c r="E1846" s="22" t="s">
        <v>290</v>
      </c>
      <c r="F1846" s="2">
        <v>12.75</v>
      </c>
      <c r="G1846" s="3">
        <v>11.75</v>
      </c>
      <c r="H1846" s="2">
        <v>0.5</v>
      </c>
      <c r="I1846" s="4" t="s">
        <v>272</v>
      </c>
      <c r="J1846" s="2">
        <v>2</v>
      </c>
      <c r="K1846" s="22" t="s">
        <v>290</v>
      </c>
      <c r="L1846" s="6" t="s">
        <v>304</v>
      </c>
      <c r="M1846" s="4" t="s">
        <v>290</v>
      </c>
      <c r="N1846" s="161" t="s">
        <v>290</v>
      </c>
      <c r="P1846" s="18" t="s">
        <v>290</v>
      </c>
      <c r="Q1846" s="18" t="s">
        <v>290</v>
      </c>
      <c r="S1846" t="s">
        <v>290</v>
      </c>
      <c r="T1846" t="s">
        <v>290</v>
      </c>
      <c r="V1846" t="s">
        <v>290</v>
      </c>
      <c r="X1846" s="160" t="s">
        <v>1802</v>
      </c>
      <c r="Y1846" s="2">
        <v>12.000000000000002</v>
      </c>
      <c r="Z1846" s="2" t="s">
        <v>272</v>
      </c>
      <c r="AA1846" s="4" t="s">
        <v>304</v>
      </c>
      <c r="AB1846" s="22" t="s">
        <v>290</v>
      </c>
      <c r="AC1846" s="2">
        <v>12.75</v>
      </c>
      <c r="AD1846" s="3">
        <v>11.75</v>
      </c>
      <c r="AE1846" s="2">
        <v>0.5</v>
      </c>
      <c r="AF1846" s="4" t="s">
        <v>272</v>
      </c>
      <c r="AG1846" s="2">
        <v>2</v>
      </c>
      <c r="AH1846" s="22" t="s">
        <v>290</v>
      </c>
      <c r="AI1846" s="6" t="s">
        <v>304</v>
      </c>
      <c r="AJ1846" s="4" t="s">
        <v>290</v>
      </c>
      <c r="AK1846" s="161" t="s">
        <v>290</v>
      </c>
    </row>
    <row r="1847" spans="1:89" x14ac:dyDescent="0.35">
      <c r="A1847" s="156" t="s">
        <v>1803</v>
      </c>
      <c r="B1847" s="11">
        <v>14</v>
      </c>
      <c r="C1847" s="11">
        <v>10</v>
      </c>
      <c r="D1847" t="s">
        <v>304</v>
      </c>
      <c r="E1847" s="21" t="s">
        <v>290</v>
      </c>
      <c r="F1847" s="11">
        <v>14</v>
      </c>
      <c r="G1847" s="13">
        <v>13.5</v>
      </c>
      <c r="H1847" s="11">
        <v>0.25</v>
      </c>
      <c r="I1847" t="s">
        <v>290</v>
      </c>
      <c r="J1847" s="11">
        <v>10</v>
      </c>
      <c r="K1847" s="21" t="s">
        <v>290</v>
      </c>
      <c r="L1847" s="11" t="s">
        <v>304</v>
      </c>
      <c r="M1847" t="s">
        <v>290</v>
      </c>
      <c r="N1847" s="159" t="s">
        <v>290</v>
      </c>
      <c r="P1847" s="18" t="s">
        <v>290</v>
      </c>
      <c r="Q1847" s="18" t="s">
        <v>290</v>
      </c>
      <c r="S1847" t="s">
        <v>290</v>
      </c>
      <c r="T1847" t="s">
        <v>290</v>
      </c>
      <c r="V1847" t="s">
        <v>290</v>
      </c>
      <c r="X1847" s="156" t="s">
        <v>1803</v>
      </c>
      <c r="Y1847" s="11">
        <v>14</v>
      </c>
      <c r="Z1847" s="11">
        <v>10</v>
      </c>
      <c r="AA1847" t="s">
        <v>304</v>
      </c>
      <c r="AB1847" s="21" t="s">
        <v>290</v>
      </c>
      <c r="AC1847" s="11">
        <v>14</v>
      </c>
      <c r="AD1847" s="13">
        <v>13.5</v>
      </c>
      <c r="AE1847" s="11">
        <v>0.25</v>
      </c>
      <c r="AF1847" t="s">
        <v>290</v>
      </c>
      <c r="AG1847" s="11">
        <v>10</v>
      </c>
      <c r="AH1847" s="21" t="s">
        <v>290</v>
      </c>
      <c r="AI1847" s="11" t="s">
        <v>304</v>
      </c>
      <c r="AJ1847" t="s">
        <v>290</v>
      </c>
      <c r="AK1847" s="159" t="s">
        <v>290</v>
      </c>
    </row>
    <row r="1848" spans="1:89" x14ac:dyDescent="0.35">
      <c r="A1848" s="158" t="s">
        <v>1804</v>
      </c>
      <c r="B1848" s="11">
        <v>14</v>
      </c>
      <c r="C1848" s="11">
        <v>20</v>
      </c>
      <c r="D1848" t="s">
        <v>304</v>
      </c>
      <c r="E1848" s="21" t="s">
        <v>290</v>
      </c>
      <c r="F1848" s="11">
        <v>14</v>
      </c>
      <c r="G1848" s="13">
        <v>13.375999999999999</v>
      </c>
      <c r="H1848" s="11">
        <v>0.312</v>
      </c>
      <c r="I1848" t="s">
        <v>290</v>
      </c>
      <c r="J1848" s="11">
        <v>20</v>
      </c>
      <c r="K1848" s="21" t="s">
        <v>290</v>
      </c>
      <c r="L1848" s="1" t="s">
        <v>304</v>
      </c>
      <c r="M1848" t="s">
        <v>290</v>
      </c>
      <c r="N1848" s="159" t="s">
        <v>290</v>
      </c>
      <c r="P1848" s="18" t="s">
        <v>290</v>
      </c>
      <c r="Q1848" s="18" t="s">
        <v>290</v>
      </c>
      <c r="S1848" t="s">
        <v>290</v>
      </c>
      <c r="T1848" t="s">
        <v>290</v>
      </c>
      <c r="V1848" t="s">
        <v>290</v>
      </c>
      <c r="X1848" s="158" t="s">
        <v>1804</v>
      </c>
      <c r="Y1848" s="11">
        <v>14</v>
      </c>
      <c r="Z1848" s="11">
        <v>20</v>
      </c>
      <c r="AA1848" t="s">
        <v>304</v>
      </c>
      <c r="AB1848" s="21" t="s">
        <v>290</v>
      </c>
      <c r="AC1848" s="11">
        <v>14</v>
      </c>
      <c r="AD1848" s="13">
        <v>13.375999999999999</v>
      </c>
      <c r="AE1848" s="11">
        <v>0.312</v>
      </c>
      <c r="AF1848" t="s">
        <v>290</v>
      </c>
      <c r="AG1848" s="11">
        <v>20</v>
      </c>
      <c r="AH1848" s="21" t="s">
        <v>290</v>
      </c>
      <c r="AI1848" s="1" t="s">
        <v>304</v>
      </c>
      <c r="AJ1848" t="s">
        <v>290</v>
      </c>
      <c r="AK1848" s="159" t="s">
        <v>290</v>
      </c>
    </row>
    <row r="1849" spans="1:89" x14ac:dyDescent="0.35">
      <c r="A1849" s="158" t="s">
        <v>1805</v>
      </c>
      <c r="B1849" s="11">
        <v>14</v>
      </c>
      <c r="C1849">
        <v>30</v>
      </c>
      <c r="D1849" t="s">
        <v>304</v>
      </c>
      <c r="E1849" s="21" t="s">
        <v>290</v>
      </c>
      <c r="F1849" s="11">
        <v>14</v>
      </c>
      <c r="G1849" s="13">
        <v>13.25</v>
      </c>
      <c r="H1849" s="11">
        <v>0.375</v>
      </c>
      <c r="I1849" t="s">
        <v>290</v>
      </c>
      <c r="J1849">
        <v>30</v>
      </c>
      <c r="K1849" s="21" t="s">
        <v>290</v>
      </c>
      <c r="L1849" s="1" t="s">
        <v>304</v>
      </c>
      <c r="M1849" t="s">
        <v>290</v>
      </c>
      <c r="N1849" s="159" t="s">
        <v>290</v>
      </c>
      <c r="P1849" s="18" t="s">
        <v>290</v>
      </c>
      <c r="Q1849" s="18" t="s">
        <v>290</v>
      </c>
      <c r="S1849" t="s">
        <v>290</v>
      </c>
      <c r="T1849" t="s">
        <v>290</v>
      </c>
      <c r="V1849" t="s">
        <v>290</v>
      </c>
      <c r="X1849" s="158" t="s">
        <v>1805</v>
      </c>
      <c r="Y1849" s="11">
        <v>14</v>
      </c>
      <c r="Z1849">
        <v>30</v>
      </c>
      <c r="AA1849" t="s">
        <v>304</v>
      </c>
      <c r="AB1849" s="21" t="s">
        <v>290</v>
      </c>
      <c r="AC1849" s="11">
        <v>14</v>
      </c>
      <c r="AD1849" s="13">
        <v>13.25</v>
      </c>
      <c r="AE1849" s="11">
        <v>0.375</v>
      </c>
      <c r="AF1849" t="s">
        <v>290</v>
      </c>
      <c r="AG1849">
        <v>30</v>
      </c>
      <c r="AH1849" s="21" t="s">
        <v>290</v>
      </c>
      <c r="AI1849" s="1" t="s">
        <v>304</v>
      </c>
      <c r="AJ1849" t="s">
        <v>290</v>
      </c>
      <c r="AK1849" s="159" t="s">
        <v>290</v>
      </c>
    </row>
    <row r="1850" spans="1:89" x14ac:dyDescent="0.35">
      <c r="A1850" s="158" t="s">
        <v>1806</v>
      </c>
      <c r="B1850" s="11">
        <v>14</v>
      </c>
      <c r="C1850">
        <v>40</v>
      </c>
      <c r="D1850" t="s">
        <v>304</v>
      </c>
      <c r="E1850" s="21" t="s">
        <v>290</v>
      </c>
      <c r="F1850" s="11">
        <v>14</v>
      </c>
      <c r="G1850" s="13">
        <v>13.125999999999999</v>
      </c>
      <c r="H1850" s="11">
        <v>0.437</v>
      </c>
      <c r="I1850" t="s">
        <v>290</v>
      </c>
      <c r="J1850">
        <v>40</v>
      </c>
      <c r="K1850" s="21" t="s">
        <v>290</v>
      </c>
      <c r="L1850" s="1" t="s">
        <v>304</v>
      </c>
      <c r="M1850" t="s">
        <v>290</v>
      </c>
      <c r="N1850" s="159" t="s">
        <v>290</v>
      </c>
      <c r="P1850" s="18" t="s">
        <v>290</v>
      </c>
      <c r="Q1850" s="18" t="s">
        <v>290</v>
      </c>
      <c r="S1850" t="s">
        <v>290</v>
      </c>
      <c r="T1850" t="s">
        <v>290</v>
      </c>
      <c r="V1850" t="s">
        <v>290</v>
      </c>
      <c r="X1850" s="158" t="s">
        <v>1806</v>
      </c>
      <c r="Y1850" s="11">
        <v>14</v>
      </c>
      <c r="Z1850">
        <v>40</v>
      </c>
      <c r="AA1850" t="s">
        <v>304</v>
      </c>
      <c r="AB1850" s="21" t="s">
        <v>290</v>
      </c>
      <c r="AC1850" s="11">
        <v>14</v>
      </c>
      <c r="AD1850" s="13">
        <v>13.125999999999999</v>
      </c>
      <c r="AE1850" s="11">
        <v>0.437</v>
      </c>
      <c r="AF1850" t="s">
        <v>290</v>
      </c>
      <c r="AG1850">
        <v>40</v>
      </c>
      <c r="AH1850" s="21" t="s">
        <v>290</v>
      </c>
      <c r="AI1850" s="1" t="s">
        <v>304</v>
      </c>
      <c r="AJ1850" t="s">
        <v>290</v>
      </c>
      <c r="AK1850" s="159" t="s">
        <v>290</v>
      </c>
      <c r="BJ1850" s="4"/>
      <c r="BK1850" s="4"/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51"/>
    </row>
    <row r="1851" spans="1:89" x14ac:dyDescent="0.35">
      <c r="A1851" s="158" t="s">
        <v>6892</v>
      </c>
      <c r="B1851" s="11">
        <v>14</v>
      </c>
      <c r="C1851" t="s">
        <v>6422</v>
      </c>
      <c r="D1851" t="s">
        <v>304</v>
      </c>
      <c r="E1851" s="21" t="s">
        <v>290</v>
      </c>
      <c r="F1851" s="11">
        <v>14</v>
      </c>
      <c r="G1851" s="12">
        <v>13.25</v>
      </c>
      <c r="H1851" s="11">
        <v>0.375</v>
      </c>
      <c r="I1851" t="s">
        <v>6422</v>
      </c>
      <c r="J1851">
        <v>1</v>
      </c>
      <c r="K1851" s="21" t="s">
        <v>290</v>
      </c>
      <c r="L1851" s="1" t="s">
        <v>304</v>
      </c>
      <c r="M1851" t="s">
        <v>290</v>
      </c>
      <c r="N1851" s="159" t="s">
        <v>290</v>
      </c>
      <c r="P1851" s="18" t="s">
        <v>290</v>
      </c>
      <c r="Q1851" s="18" t="s">
        <v>290</v>
      </c>
      <c r="S1851" t="s">
        <v>290</v>
      </c>
      <c r="T1851" t="s">
        <v>290</v>
      </c>
      <c r="V1851" t="s">
        <v>290</v>
      </c>
      <c r="X1851" s="158" t="s">
        <v>6892</v>
      </c>
      <c r="Y1851" s="11">
        <v>14</v>
      </c>
      <c r="Z1851" t="s">
        <v>6422</v>
      </c>
      <c r="AA1851" t="s">
        <v>304</v>
      </c>
      <c r="AB1851" s="21" t="s">
        <v>290</v>
      </c>
      <c r="AC1851" s="11">
        <v>14</v>
      </c>
      <c r="AD1851" s="12">
        <v>13.25</v>
      </c>
      <c r="AE1851" s="11">
        <v>0.375</v>
      </c>
      <c r="AF1851" t="s">
        <v>6422</v>
      </c>
      <c r="AG1851">
        <v>1</v>
      </c>
      <c r="AH1851" s="21" t="s">
        <v>290</v>
      </c>
      <c r="AI1851" s="1" t="s">
        <v>304</v>
      </c>
      <c r="AJ1851" t="s">
        <v>290</v>
      </c>
      <c r="AK1851" s="159" t="s">
        <v>290</v>
      </c>
      <c r="BJ1851" s="4"/>
      <c r="BK1851" s="4"/>
      <c r="BL1851" s="4"/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  <c r="BX1851" s="4"/>
      <c r="BY1851" s="4"/>
      <c r="BZ1851" s="4"/>
      <c r="CA1851" s="51"/>
      <c r="CC1851" s="4"/>
      <c r="CD1851" s="51"/>
      <c r="CE1851" s="51"/>
      <c r="CF1851" s="51"/>
      <c r="CG1851" s="51"/>
      <c r="CH1851" s="51"/>
      <c r="CI1851" s="51"/>
      <c r="CJ1851" s="51"/>
      <c r="CK1851" s="51"/>
    </row>
    <row r="1852" spans="1:89" x14ac:dyDescent="0.35">
      <c r="A1852" s="158" t="s">
        <v>1807</v>
      </c>
      <c r="B1852" s="11">
        <v>14</v>
      </c>
      <c r="C1852">
        <v>60</v>
      </c>
      <c r="D1852" t="s">
        <v>304</v>
      </c>
      <c r="E1852" s="21" t="s">
        <v>290</v>
      </c>
      <c r="F1852" s="11">
        <v>14</v>
      </c>
      <c r="G1852" s="13">
        <v>12.811999999999999</v>
      </c>
      <c r="H1852" s="11">
        <v>0.59399999999999997</v>
      </c>
      <c r="I1852" t="s">
        <v>290</v>
      </c>
      <c r="J1852">
        <v>60</v>
      </c>
      <c r="K1852" s="21" t="s">
        <v>290</v>
      </c>
      <c r="L1852" s="1" t="s">
        <v>304</v>
      </c>
      <c r="M1852" t="s">
        <v>290</v>
      </c>
      <c r="N1852" s="159" t="s">
        <v>290</v>
      </c>
      <c r="P1852" s="18" t="s">
        <v>290</v>
      </c>
      <c r="Q1852" s="18" t="s">
        <v>290</v>
      </c>
      <c r="S1852" t="s">
        <v>290</v>
      </c>
      <c r="T1852" t="s">
        <v>290</v>
      </c>
      <c r="V1852" t="s">
        <v>290</v>
      </c>
      <c r="X1852" s="158" t="s">
        <v>1807</v>
      </c>
      <c r="Y1852" s="11">
        <v>14</v>
      </c>
      <c r="Z1852">
        <v>60</v>
      </c>
      <c r="AA1852" t="s">
        <v>304</v>
      </c>
      <c r="AB1852" s="21" t="s">
        <v>290</v>
      </c>
      <c r="AC1852" s="11">
        <v>14</v>
      </c>
      <c r="AD1852" s="13">
        <v>12.811999999999999</v>
      </c>
      <c r="AE1852" s="11">
        <v>0.59399999999999997</v>
      </c>
      <c r="AF1852" t="s">
        <v>290</v>
      </c>
      <c r="AG1852">
        <v>60</v>
      </c>
      <c r="AH1852" s="21" t="s">
        <v>290</v>
      </c>
      <c r="AI1852" s="1" t="s">
        <v>304</v>
      </c>
      <c r="AJ1852" t="s">
        <v>290</v>
      </c>
      <c r="AK1852" s="159" t="s">
        <v>290</v>
      </c>
      <c r="CC1852" s="4"/>
      <c r="CD1852" s="51"/>
      <c r="CE1852" s="51"/>
      <c r="CF1852" s="51"/>
      <c r="CG1852" s="51"/>
      <c r="CH1852" s="51"/>
      <c r="CI1852" s="51"/>
      <c r="CJ1852" s="51"/>
      <c r="CK1852" s="51"/>
    </row>
    <row r="1853" spans="1:89" x14ac:dyDescent="0.35">
      <c r="A1853" s="158" t="s">
        <v>1808</v>
      </c>
      <c r="B1853" s="11">
        <v>14</v>
      </c>
      <c r="C1853">
        <v>80</v>
      </c>
      <c r="D1853" t="s">
        <v>304</v>
      </c>
      <c r="E1853" s="21" t="s">
        <v>290</v>
      </c>
      <c r="F1853" s="11">
        <v>14</v>
      </c>
      <c r="G1853" s="13">
        <v>12.5</v>
      </c>
      <c r="H1853" s="11">
        <v>0.75</v>
      </c>
      <c r="I1853" t="s">
        <v>290</v>
      </c>
      <c r="J1853">
        <v>80</v>
      </c>
      <c r="K1853" s="21" t="s">
        <v>290</v>
      </c>
      <c r="L1853" s="1" t="s">
        <v>304</v>
      </c>
      <c r="M1853" t="s">
        <v>290</v>
      </c>
      <c r="N1853" s="159" t="s">
        <v>290</v>
      </c>
      <c r="P1853" s="18" t="s">
        <v>290</v>
      </c>
      <c r="Q1853" s="18" t="s">
        <v>290</v>
      </c>
      <c r="S1853" t="s">
        <v>290</v>
      </c>
      <c r="T1853" t="s">
        <v>290</v>
      </c>
      <c r="V1853" t="s">
        <v>290</v>
      </c>
      <c r="X1853" s="158" t="s">
        <v>1808</v>
      </c>
      <c r="Y1853" s="11">
        <v>14</v>
      </c>
      <c r="Z1853">
        <v>80</v>
      </c>
      <c r="AA1853" t="s">
        <v>304</v>
      </c>
      <c r="AB1853" s="21" t="s">
        <v>290</v>
      </c>
      <c r="AC1853" s="11">
        <v>14</v>
      </c>
      <c r="AD1853" s="13">
        <v>12.5</v>
      </c>
      <c r="AE1853" s="11">
        <v>0.75</v>
      </c>
      <c r="AF1853" t="s">
        <v>290</v>
      </c>
      <c r="AG1853">
        <v>80</v>
      </c>
      <c r="AH1853" s="21" t="s">
        <v>290</v>
      </c>
      <c r="AI1853" s="1" t="s">
        <v>304</v>
      </c>
      <c r="AJ1853" t="s">
        <v>290</v>
      </c>
      <c r="AK1853" s="159" t="s">
        <v>290</v>
      </c>
    </row>
    <row r="1854" spans="1:89" x14ac:dyDescent="0.35">
      <c r="A1854" s="158" t="s">
        <v>1809</v>
      </c>
      <c r="B1854" s="11">
        <v>14</v>
      </c>
      <c r="C1854">
        <v>100</v>
      </c>
      <c r="D1854" t="s">
        <v>304</v>
      </c>
      <c r="E1854" s="21" t="s">
        <v>290</v>
      </c>
      <c r="F1854" s="11">
        <v>14</v>
      </c>
      <c r="G1854" s="13">
        <v>12.125999999999999</v>
      </c>
      <c r="H1854" s="11">
        <v>0.93700000000000006</v>
      </c>
      <c r="I1854" t="s">
        <v>290</v>
      </c>
      <c r="J1854">
        <v>100</v>
      </c>
      <c r="K1854" s="21" t="s">
        <v>290</v>
      </c>
      <c r="L1854" s="1" t="s">
        <v>304</v>
      </c>
      <c r="M1854" t="s">
        <v>290</v>
      </c>
      <c r="N1854" s="159" t="s">
        <v>290</v>
      </c>
      <c r="P1854" s="18" t="s">
        <v>290</v>
      </c>
      <c r="Q1854" s="18" t="s">
        <v>290</v>
      </c>
      <c r="S1854" t="s">
        <v>290</v>
      </c>
      <c r="T1854" t="s">
        <v>290</v>
      </c>
      <c r="V1854" t="s">
        <v>290</v>
      </c>
      <c r="X1854" s="158" t="s">
        <v>1809</v>
      </c>
      <c r="Y1854" s="11">
        <v>14</v>
      </c>
      <c r="Z1854">
        <v>100</v>
      </c>
      <c r="AA1854" t="s">
        <v>304</v>
      </c>
      <c r="AB1854" s="21" t="s">
        <v>290</v>
      </c>
      <c r="AC1854" s="11">
        <v>14</v>
      </c>
      <c r="AD1854" s="13">
        <v>12.125999999999999</v>
      </c>
      <c r="AE1854" s="11">
        <v>0.93700000000000006</v>
      </c>
      <c r="AF1854" t="s">
        <v>290</v>
      </c>
      <c r="AG1854">
        <v>100</v>
      </c>
      <c r="AH1854" s="21" t="s">
        <v>290</v>
      </c>
      <c r="AI1854" s="1" t="s">
        <v>304</v>
      </c>
      <c r="AJ1854" t="s">
        <v>290</v>
      </c>
      <c r="AK1854" s="159" t="s">
        <v>290</v>
      </c>
    </row>
    <row r="1855" spans="1:89" x14ac:dyDescent="0.35">
      <c r="A1855" s="158" t="s">
        <v>1810</v>
      </c>
      <c r="B1855" s="11">
        <v>14</v>
      </c>
      <c r="C1855">
        <v>120</v>
      </c>
      <c r="D1855" t="s">
        <v>304</v>
      </c>
      <c r="E1855" s="21" t="s">
        <v>290</v>
      </c>
      <c r="F1855" s="11">
        <v>14</v>
      </c>
      <c r="G1855" s="13">
        <v>11.814</v>
      </c>
      <c r="H1855" s="11">
        <v>1.093</v>
      </c>
      <c r="I1855" t="s">
        <v>290</v>
      </c>
      <c r="J1855">
        <v>120</v>
      </c>
      <c r="K1855" s="21" t="s">
        <v>290</v>
      </c>
      <c r="L1855" s="1" t="s">
        <v>304</v>
      </c>
      <c r="M1855" t="s">
        <v>290</v>
      </c>
      <c r="N1855" s="159" t="s">
        <v>290</v>
      </c>
      <c r="P1855" s="18" t="s">
        <v>290</v>
      </c>
      <c r="Q1855" s="18" t="s">
        <v>290</v>
      </c>
      <c r="S1855" t="s">
        <v>290</v>
      </c>
      <c r="T1855" t="s">
        <v>290</v>
      </c>
      <c r="V1855" t="s">
        <v>290</v>
      </c>
      <c r="X1855" s="158" t="s">
        <v>1810</v>
      </c>
      <c r="Y1855" s="11">
        <v>14</v>
      </c>
      <c r="Z1855">
        <v>120</v>
      </c>
      <c r="AA1855" t="s">
        <v>304</v>
      </c>
      <c r="AB1855" s="21" t="s">
        <v>290</v>
      </c>
      <c r="AC1855" s="11">
        <v>14</v>
      </c>
      <c r="AD1855" s="13">
        <v>11.814</v>
      </c>
      <c r="AE1855" s="11">
        <v>1.093</v>
      </c>
      <c r="AF1855" t="s">
        <v>290</v>
      </c>
      <c r="AG1855">
        <v>120</v>
      </c>
      <c r="AH1855" s="21" t="s">
        <v>290</v>
      </c>
      <c r="AI1855" s="1" t="s">
        <v>304</v>
      </c>
      <c r="AJ1855" t="s">
        <v>290</v>
      </c>
      <c r="AK1855" s="159" t="s">
        <v>290</v>
      </c>
    </row>
    <row r="1856" spans="1:89" x14ac:dyDescent="0.35">
      <c r="A1856" s="158" t="s">
        <v>1811</v>
      </c>
      <c r="B1856" s="11">
        <v>14</v>
      </c>
      <c r="C1856">
        <v>140</v>
      </c>
      <c r="D1856" t="s">
        <v>304</v>
      </c>
      <c r="E1856" s="21" t="s">
        <v>290</v>
      </c>
      <c r="F1856" s="11">
        <v>14</v>
      </c>
      <c r="G1856" s="13">
        <v>11.5</v>
      </c>
      <c r="H1856" s="11">
        <v>1.25</v>
      </c>
      <c r="I1856" t="s">
        <v>290</v>
      </c>
      <c r="J1856">
        <v>140</v>
      </c>
      <c r="K1856" s="21" t="s">
        <v>290</v>
      </c>
      <c r="L1856" s="1" t="s">
        <v>304</v>
      </c>
      <c r="M1856" t="s">
        <v>290</v>
      </c>
      <c r="N1856" s="159" t="s">
        <v>290</v>
      </c>
      <c r="P1856" s="18" t="s">
        <v>290</v>
      </c>
      <c r="Q1856" s="18" t="s">
        <v>290</v>
      </c>
      <c r="S1856" t="s">
        <v>290</v>
      </c>
      <c r="T1856" t="s">
        <v>290</v>
      </c>
      <c r="V1856" t="s">
        <v>290</v>
      </c>
      <c r="X1856" s="158" t="s">
        <v>1811</v>
      </c>
      <c r="Y1856" s="11">
        <v>14</v>
      </c>
      <c r="Z1856">
        <v>140</v>
      </c>
      <c r="AA1856" t="s">
        <v>304</v>
      </c>
      <c r="AB1856" s="21" t="s">
        <v>290</v>
      </c>
      <c r="AC1856" s="11">
        <v>14</v>
      </c>
      <c r="AD1856" s="13">
        <v>11.5</v>
      </c>
      <c r="AE1856" s="11">
        <v>1.25</v>
      </c>
      <c r="AF1856" t="s">
        <v>290</v>
      </c>
      <c r="AG1856">
        <v>140</v>
      </c>
      <c r="AH1856" s="21" t="s">
        <v>290</v>
      </c>
      <c r="AI1856" s="1" t="s">
        <v>304</v>
      </c>
      <c r="AJ1856" t="s">
        <v>290</v>
      </c>
      <c r="AK1856" s="159" t="s">
        <v>290</v>
      </c>
    </row>
    <row r="1857" spans="1:89" x14ac:dyDescent="0.35">
      <c r="A1857" s="158" t="s">
        <v>1812</v>
      </c>
      <c r="B1857" s="11">
        <v>14</v>
      </c>
      <c r="C1857" s="11">
        <v>160</v>
      </c>
      <c r="D1857" t="s">
        <v>304</v>
      </c>
      <c r="E1857" s="21" t="s">
        <v>290</v>
      </c>
      <c r="F1857" s="11">
        <v>14</v>
      </c>
      <c r="G1857" s="13">
        <v>11.188000000000001</v>
      </c>
      <c r="H1857" s="11">
        <v>1.4059999999999999</v>
      </c>
      <c r="I1857" t="s">
        <v>290</v>
      </c>
      <c r="J1857" s="11">
        <v>160</v>
      </c>
      <c r="K1857" s="21" t="s">
        <v>290</v>
      </c>
      <c r="L1857" s="1" t="s">
        <v>304</v>
      </c>
      <c r="M1857" t="s">
        <v>290</v>
      </c>
      <c r="N1857" s="159" t="s">
        <v>290</v>
      </c>
      <c r="P1857" s="18" t="s">
        <v>290</v>
      </c>
      <c r="Q1857" s="18" t="s">
        <v>290</v>
      </c>
      <c r="S1857" t="s">
        <v>290</v>
      </c>
      <c r="T1857" t="s">
        <v>290</v>
      </c>
      <c r="V1857" t="s">
        <v>290</v>
      </c>
      <c r="X1857" s="158" t="s">
        <v>1812</v>
      </c>
      <c r="Y1857" s="11">
        <v>14</v>
      </c>
      <c r="Z1857" s="11">
        <v>160</v>
      </c>
      <c r="AA1857" t="s">
        <v>304</v>
      </c>
      <c r="AB1857" s="21" t="s">
        <v>290</v>
      </c>
      <c r="AC1857" s="11">
        <v>14</v>
      </c>
      <c r="AD1857" s="13">
        <v>11.188000000000001</v>
      </c>
      <c r="AE1857" s="11">
        <v>1.4059999999999999</v>
      </c>
      <c r="AF1857" t="s">
        <v>290</v>
      </c>
      <c r="AG1857" s="11">
        <v>160</v>
      </c>
      <c r="AH1857" s="21" t="s">
        <v>290</v>
      </c>
      <c r="AI1857" s="1" t="s">
        <v>304</v>
      </c>
      <c r="AJ1857" t="s">
        <v>290</v>
      </c>
      <c r="AK1857" s="159" t="s">
        <v>290</v>
      </c>
    </row>
    <row r="1858" spans="1:89" x14ac:dyDescent="0.35">
      <c r="A1858" s="160" t="s">
        <v>1813</v>
      </c>
      <c r="B1858" s="2">
        <v>14</v>
      </c>
      <c r="C1858" s="2" t="s">
        <v>272</v>
      </c>
      <c r="D1858" s="4" t="s">
        <v>304</v>
      </c>
      <c r="E1858" s="22" t="s">
        <v>290</v>
      </c>
      <c r="F1858" s="2">
        <v>14</v>
      </c>
      <c r="G1858" s="5">
        <v>13</v>
      </c>
      <c r="H1858" s="2">
        <v>0.5</v>
      </c>
      <c r="I1858" s="4" t="s">
        <v>272</v>
      </c>
      <c r="J1858" s="2">
        <v>2</v>
      </c>
      <c r="K1858" s="22" t="s">
        <v>290</v>
      </c>
      <c r="L1858" s="6" t="s">
        <v>304</v>
      </c>
      <c r="M1858" s="4" t="s">
        <v>290</v>
      </c>
      <c r="N1858" s="161" t="s">
        <v>290</v>
      </c>
      <c r="P1858" s="18" t="s">
        <v>290</v>
      </c>
      <c r="Q1858" s="18" t="s">
        <v>290</v>
      </c>
      <c r="S1858" t="s">
        <v>290</v>
      </c>
      <c r="T1858" t="s">
        <v>290</v>
      </c>
      <c r="V1858" t="s">
        <v>290</v>
      </c>
      <c r="X1858" s="160" t="s">
        <v>1813</v>
      </c>
      <c r="Y1858" s="2">
        <v>14</v>
      </c>
      <c r="Z1858" s="2" t="s">
        <v>272</v>
      </c>
      <c r="AA1858" s="4" t="s">
        <v>304</v>
      </c>
      <c r="AB1858" s="22" t="s">
        <v>290</v>
      </c>
      <c r="AC1858" s="2">
        <v>14</v>
      </c>
      <c r="AD1858" s="5">
        <v>13</v>
      </c>
      <c r="AE1858" s="2">
        <v>0.5</v>
      </c>
      <c r="AF1858" s="4" t="s">
        <v>272</v>
      </c>
      <c r="AG1858" s="2">
        <v>2</v>
      </c>
      <c r="AH1858" s="22" t="s">
        <v>290</v>
      </c>
      <c r="AI1858" s="6" t="s">
        <v>304</v>
      </c>
      <c r="AJ1858" s="4" t="s">
        <v>290</v>
      </c>
      <c r="AK1858" s="161" t="s">
        <v>290</v>
      </c>
    </row>
    <row r="1859" spans="1:89" x14ac:dyDescent="0.35">
      <c r="A1859" s="156" t="s">
        <v>1814</v>
      </c>
      <c r="B1859" s="11">
        <v>16</v>
      </c>
      <c r="C1859" s="11">
        <v>10</v>
      </c>
      <c r="D1859" t="s">
        <v>304</v>
      </c>
      <c r="E1859" s="21" t="s">
        <v>290</v>
      </c>
      <c r="F1859" s="11">
        <v>16</v>
      </c>
      <c r="G1859" s="13">
        <v>15.5</v>
      </c>
      <c r="H1859" s="11">
        <v>0.25</v>
      </c>
      <c r="I1859" t="s">
        <v>290</v>
      </c>
      <c r="J1859" s="11">
        <v>10</v>
      </c>
      <c r="K1859" s="21" t="s">
        <v>290</v>
      </c>
      <c r="L1859" s="11" t="s">
        <v>304</v>
      </c>
      <c r="M1859" t="s">
        <v>290</v>
      </c>
      <c r="N1859" s="159" t="s">
        <v>290</v>
      </c>
      <c r="P1859" s="18" t="s">
        <v>290</v>
      </c>
      <c r="Q1859" s="18" t="s">
        <v>290</v>
      </c>
      <c r="S1859" t="s">
        <v>290</v>
      </c>
      <c r="T1859" t="s">
        <v>290</v>
      </c>
      <c r="V1859" t="s">
        <v>290</v>
      </c>
      <c r="X1859" s="156" t="s">
        <v>1814</v>
      </c>
      <c r="Y1859" s="11">
        <v>16</v>
      </c>
      <c r="Z1859" s="11">
        <v>10</v>
      </c>
      <c r="AA1859" t="s">
        <v>304</v>
      </c>
      <c r="AB1859" s="21" t="s">
        <v>290</v>
      </c>
      <c r="AC1859" s="11">
        <v>16</v>
      </c>
      <c r="AD1859" s="13">
        <v>15.5</v>
      </c>
      <c r="AE1859" s="11">
        <v>0.25</v>
      </c>
      <c r="AF1859" t="s">
        <v>290</v>
      </c>
      <c r="AG1859" s="11">
        <v>10</v>
      </c>
      <c r="AH1859" s="21" t="s">
        <v>290</v>
      </c>
      <c r="AI1859" s="11" t="s">
        <v>304</v>
      </c>
      <c r="AJ1859" t="s">
        <v>290</v>
      </c>
      <c r="AK1859" s="159" t="s">
        <v>290</v>
      </c>
    </row>
    <row r="1860" spans="1:89" x14ac:dyDescent="0.35">
      <c r="A1860" s="158" t="s">
        <v>1815</v>
      </c>
      <c r="B1860" s="11">
        <v>16</v>
      </c>
      <c r="C1860" s="11">
        <v>20</v>
      </c>
      <c r="D1860" t="s">
        <v>304</v>
      </c>
      <c r="E1860" s="21" t="s">
        <v>290</v>
      </c>
      <c r="F1860" s="11">
        <v>16</v>
      </c>
      <c r="G1860" s="13">
        <v>15.375999999999999</v>
      </c>
      <c r="H1860" s="11">
        <v>0.312</v>
      </c>
      <c r="I1860" t="s">
        <v>290</v>
      </c>
      <c r="J1860" s="11">
        <v>20</v>
      </c>
      <c r="K1860" s="21" t="s">
        <v>290</v>
      </c>
      <c r="L1860" s="1" t="s">
        <v>304</v>
      </c>
      <c r="M1860" t="s">
        <v>290</v>
      </c>
      <c r="N1860" s="159" t="s">
        <v>290</v>
      </c>
      <c r="P1860" s="18" t="s">
        <v>290</v>
      </c>
      <c r="Q1860" s="18" t="s">
        <v>290</v>
      </c>
      <c r="S1860" t="s">
        <v>290</v>
      </c>
      <c r="T1860" t="s">
        <v>290</v>
      </c>
      <c r="V1860" t="s">
        <v>290</v>
      </c>
      <c r="X1860" s="158" t="s">
        <v>1815</v>
      </c>
      <c r="Y1860" s="11">
        <v>16</v>
      </c>
      <c r="Z1860" s="11">
        <v>20</v>
      </c>
      <c r="AA1860" t="s">
        <v>304</v>
      </c>
      <c r="AB1860" s="21" t="s">
        <v>290</v>
      </c>
      <c r="AC1860" s="11">
        <v>16</v>
      </c>
      <c r="AD1860" s="13">
        <v>15.375999999999999</v>
      </c>
      <c r="AE1860" s="11">
        <v>0.312</v>
      </c>
      <c r="AF1860" t="s">
        <v>290</v>
      </c>
      <c r="AG1860" s="11">
        <v>20</v>
      </c>
      <c r="AH1860" s="21" t="s">
        <v>290</v>
      </c>
      <c r="AI1860" s="1" t="s">
        <v>304</v>
      </c>
      <c r="AJ1860" t="s">
        <v>290</v>
      </c>
      <c r="AK1860" s="159" t="s">
        <v>290</v>
      </c>
    </row>
    <row r="1861" spans="1:89" x14ac:dyDescent="0.35">
      <c r="A1861" s="158" t="s">
        <v>1816</v>
      </c>
      <c r="B1861" s="11">
        <v>16</v>
      </c>
      <c r="C1861">
        <v>30</v>
      </c>
      <c r="D1861" t="s">
        <v>304</v>
      </c>
      <c r="E1861" s="21" t="s">
        <v>290</v>
      </c>
      <c r="F1861" s="11">
        <v>16</v>
      </c>
      <c r="G1861" s="13">
        <v>15.25</v>
      </c>
      <c r="H1861" s="11">
        <v>0.375</v>
      </c>
      <c r="I1861" t="s">
        <v>290</v>
      </c>
      <c r="J1861">
        <v>30</v>
      </c>
      <c r="K1861" s="21" t="s">
        <v>290</v>
      </c>
      <c r="L1861" s="1" t="s">
        <v>304</v>
      </c>
      <c r="M1861" t="s">
        <v>290</v>
      </c>
      <c r="N1861" s="159" t="s">
        <v>290</v>
      </c>
      <c r="P1861" s="18" t="s">
        <v>290</v>
      </c>
      <c r="Q1861" s="18" t="s">
        <v>290</v>
      </c>
      <c r="S1861" t="s">
        <v>290</v>
      </c>
      <c r="T1861" t="s">
        <v>290</v>
      </c>
      <c r="V1861" t="s">
        <v>290</v>
      </c>
      <c r="X1861" s="158" t="s">
        <v>1816</v>
      </c>
      <c r="Y1861" s="11">
        <v>16</v>
      </c>
      <c r="Z1861">
        <v>30</v>
      </c>
      <c r="AA1861" t="s">
        <v>304</v>
      </c>
      <c r="AB1861" s="21" t="s">
        <v>290</v>
      </c>
      <c r="AC1861" s="11">
        <v>16</v>
      </c>
      <c r="AD1861" s="13">
        <v>15.25</v>
      </c>
      <c r="AE1861" s="11">
        <v>0.375</v>
      </c>
      <c r="AF1861" t="s">
        <v>290</v>
      </c>
      <c r="AG1861">
        <v>30</v>
      </c>
      <c r="AH1861" s="21" t="s">
        <v>290</v>
      </c>
      <c r="AI1861" s="1" t="s">
        <v>304</v>
      </c>
      <c r="AJ1861" t="s">
        <v>290</v>
      </c>
      <c r="AK1861" s="159" t="s">
        <v>290</v>
      </c>
    </row>
    <row r="1862" spans="1:89" x14ac:dyDescent="0.35">
      <c r="A1862" s="158" t="s">
        <v>1817</v>
      </c>
      <c r="B1862" s="11">
        <v>16</v>
      </c>
      <c r="C1862">
        <v>40</v>
      </c>
      <c r="D1862" t="s">
        <v>304</v>
      </c>
      <c r="E1862" s="21" t="s">
        <v>290</v>
      </c>
      <c r="F1862" s="11">
        <v>16</v>
      </c>
      <c r="G1862" s="13">
        <v>15</v>
      </c>
      <c r="H1862" s="11">
        <v>0.5</v>
      </c>
      <c r="I1862" t="s">
        <v>290</v>
      </c>
      <c r="J1862">
        <v>40</v>
      </c>
      <c r="K1862" s="21" t="s">
        <v>290</v>
      </c>
      <c r="L1862" s="1" t="s">
        <v>304</v>
      </c>
      <c r="M1862" t="s">
        <v>290</v>
      </c>
      <c r="N1862" s="159" t="s">
        <v>290</v>
      </c>
      <c r="P1862" s="18" t="s">
        <v>290</v>
      </c>
      <c r="Q1862" s="18" t="s">
        <v>290</v>
      </c>
      <c r="S1862" t="s">
        <v>290</v>
      </c>
      <c r="T1862" t="s">
        <v>290</v>
      </c>
      <c r="V1862" t="s">
        <v>290</v>
      </c>
      <c r="X1862" s="158" t="s">
        <v>1817</v>
      </c>
      <c r="Y1862" s="11">
        <v>16</v>
      </c>
      <c r="Z1862">
        <v>40</v>
      </c>
      <c r="AA1862" t="s">
        <v>304</v>
      </c>
      <c r="AB1862" s="21" t="s">
        <v>290</v>
      </c>
      <c r="AC1862" s="11">
        <v>16</v>
      </c>
      <c r="AD1862" s="13">
        <v>15</v>
      </c>
      <c r="AE1862" s="11">
        <v>0.5</v>
      </c>
      <c r="AF1862" t="s">
        <v>290</v>
      </c>
      <c r="AG1862">
        <v>40</v>
      </c>
      <c r="AH1862" s="21" t="s">
        <v>290</v>
      </c>
      <c r="AI1862" s="1" t="s">
        <v>304</v>
      </c>
      <c r="AJ1862" t="s">
        <v>290</v>
      </c>
      <c r="AK1862" s="159" t="s">
        <v>290</v>
      </c>
    </row>
    <row r="1863" spans="1:89" x14ac:dyDescent="0.35">
      <c r="A1863" s="158" t="s">
        <v>6893</v>
      </c>
      <c r="B1863" s="11">
        <v>16</v>
      </c>
      <c r="C1863" t="s">
        <v>6422</v>
      </c>
      <c r="D1863" t="s">
        <v>304</v>
      </c>
      <c r="E1863" s="21" t="s">
        <v>290</v>
      </c>
      <c r="F1863" s="11">
        <v>16</v>
      </c>
      <c r="G1863" s="12">
        <v>15.25</v>
      </c>
      <c r="H1863" s="11">
        <v>0.375</v>
      </c>
      <c r="I1863" t="s">
        <v>6422</v>
      </c>
      <c r="J1863">
        <v>1</v>
      </c>
      <c r="K1863" s="21" t="s">
        <v>290</v>
      </c>
      <c r="L1863" s="1" t="s">
        <v>304</v>
      </c>
      <c r="M1863" t="s">
        <v>290</v>
      </c>
      <c r="N1863" s="159" t="s">
        <v>290</v>
      </c>
      <c r="P1863" s="18" t="s">
        <v>290</v>
      </c>
      <c r="Q1863" s="18" t="s">
        <v>290</v>
      </c>
      <c r="S1863" t="s">
        <v>290</v>
      </c>
      <c r="T1863" t="s">
        <v>290</v>
      </c>
      <c r="V1863" t="s">
        <v>290</v>
      </c>
      <c r="X1863" s="158" t="s">
        <v>6893</v>
      </c>
      <c r="Y1863" s="11">
        <v>16</v>
      </c>
      <c r="Z1863" t="s">
        <v>6422</v>
      </c>
      <c r="AA1863" t="s">
        <v>304</v>
      </c>
      <c r="AB1863" s="21" t="s">
        <v>290</v>
      </c>
      <c r="AC1863" s="11">
        <v>16</v>
      </c>
      <c r="AD1863" s="12">
        <v>15.25</v>
      </c>
      <c r="AE1863" s="11">
        <v>0.375</v>
      </c>
      <c r="AF1863" t="s">
        <v>6422</v>
      </c>
      <c r="AG1863">
        <v>1</v>
      </c>
      <c r="AH1863" s="21" t="s">
        <v>290</v>
      </c>
      <c r="AI1863" s="1" t="s">
        <v>304</v>
      </c>
      <c r="AJ1863" t="s">
        <v>290</v>
      </c>
      <c r="AK1863" s="159" t="s">
        <v>290</v>
      </c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  <c r="BX1863" s="4"/>
      <c r="BY1863" s="4"/>
      <c r="BZ1863" s="4"/>
      <c r="CA1863" s="51"/>
    </row>
    <row r="1864" spans="1:89" x14ac:dyDescent="0.35">
      <c r="A1864" s="158" t="s">
        <v>1818</v>
      </c>
      <c r="B1864" s="11">
        <v>16</v>
      </c>
      <c r="C1864">
        <v>60</v>
      </c>
      <c r="D1864" t="s">
        <v>304</v>
      </c>
      <c r="E1864" s="21" t="s">
        <v>290</v>
      </c>
      <c r="F1864" s="11">
        <v>16</v>
      </c>
      <c r="G1864" s="13">
        <v>14.688000000000001</v>
      </c>
      <c r="H1864" s="11">
        <v>0.65600000000000003</v>
      </c>
      <c r="I1864" t="s">
        <v>290</v>
      </c>
      <c r="J1864">
        <v>60</v>
      </c>
      <c r="K1864" s="21" t="s">
        <v>290</v>
      </c>
      <c r="L1864" s="1" t="s">
        <v>304</v>
      </c>
      <c r="M1864" t="s">
        <v>290</v>
      </c>
      <c r="N1864" s="159" t="s">
        <v>290</v>
      </c>
      <c r="P1864" s="18" t="s">
        <v>290</v>
      </c>
      <c r="Q1864" s="18" t="s">
        <v>290</v>
      </c>
      <c r="S1864" t="s">
        <v>290</v>
      </c>
      <c r="T1864" t="s">
        <v>290</v>
      </c>
      <c r="V1864" t="s">
        <v>290</v>
      </c>
      <c r="X1864" s="158" t="s">
        <v>1818</v>
      </c>
      <c r="Y1864" s="11">
        <v>16</v>
      </c>
      <c r="Z1864">
        <v>60</v>
      </c>
      <c r="AA1864" t="s">
        <v>304</v>
      </c>
      <c r="AB1864" s="21" t="s">
        <v>290</v>
      </c>
      <c r="AC1864" s="11">
        <v>16</v>
      </c>
      <c r="AD1864" s="13">
        <v>14.688000000000001</v>
      </c>
      <c r="AE1864" s="11">
        <v>0.65600000000000003</v>
      </c>
      <c r="AF1864" t="s">
        <v>290</v>
      </c>
      <c r="AG1864">
        <v>60</v>
      </c>
      <c r="AH1864" s="21" t="s">
        <v>290</v>
      </c>
      <c r="AI1864" s="1" t="s">
        <v>304</v>
      </c>
      <c r="AJ1864" t="s">
        <v>290</v>
      </c>
      <c r="AK1864" s="159" t="s">
        <v>290</v>
      </c>
      <c r="CC1864" s="4"/>
      <c r="CD1864" s="51"/>
      <c r="CE1864" s="51"/>
      <c r="CF1864" s="51"/>
      <c r="CG1864" s="51"/>
      <c r="CH1864" s="51"/>
      <c r="CI1864" s="51"/>
      <c r="CJ1864" s="51"/>
      <c r="CK1864" s="51"/>
    </row>
    <row r="1865" spans="1:89" x14ac:dyDescent="0.35">
      <c r="A1865" s="158" t="s">
        <v>1819</v>
      </c>
      <c r="B1865" s="11">
        <v>16</v>
      </c>
      <c r="C1865">
        <v>80</v>
      </c>
      <c r="D1865" t="s">
        <v>304</v>
      </c>
      <c r="E1865" s="21" t="s">
        <v>290</v>
      </c>
      <c r="F1865" s="11">
        <v>16</v>
      </c>
      <c r="G1865" s="13">
        <v>14.314</v>
      </c>
      <c r="H1865" s="11">
        <v>0.84299999999999997</v>
      </c>
      <c r="I1865" t="s">
        <v>290</v>
      </c>
      <c r="J1865">
        <v>80</v>
      </c>
      <c r="K1865" s="21" t="s">
        <v>290</v>
      </c>
      <c r="L1865" s="1" t="s">
        <v>304</v>
      </c>
      <c r="M1865" t="s">
        <v>290</v>
      </c>
      <c r="N1865" s="159" t="s">
        <v>290</v>
      </c>
      <c r="P1865" s="18" t="s">
        <v>290</v>
      </c>
      <c r="Q1865" s="18" t="s">
        <v>290</v>
      </c>
      <c r="S1865" t="s">
        <v>290</v>
      </c>
      <c r="T1865" t="s">
        <v>290</v>
      </c>
      <c r="V1865" t="s">
        <v>290</v>
      </c>
      <c r="X1865" s="158" t="s">
        <v>1819</v>
      </c>
      <c r="Y1865" s="11">
        <v>16</v>
      </c>
      <c r="Z1865">
        <v>80</v>
      </c>
      <c r="AA1865" t="s">
        <v>304</v>
      </c>
      <c r="AB1865" s="21" t="s">
        <v>290</v>
      </c>
      <c r="AC1865" s="11">
        <v>16</v>
      </c>
      <c r="AD1865" s="13">
        <v>14.314</v>
      </c>
      <c r="AE1865" s="11">
        <v>0.84299999999999997</v>
      </c>
      <c r="AF1865" t="s">
        <v>290</v>
      </c>
      <c r="AG1865">
        <v>80</v>
      </c>
      <c r="AH1865" s="21" t="s">
        <v>290</v>
      </c>
      <c r="AI1865" s="1" t="s">
        <v>304</v>
      </c>
      <c r="AJ1865" t="s">
        <v>290</v>
      </c>
      <c r="AK1865" s="159" t="s">
        <v>290</v>
      </c>
    </row>
    <row r="1866" spans="1:89" x14ac:dyDescent="0.35">
      <c r="A1866" s="158" t="s">
        <v>1820</v>
      </c>
      <c r="B1866" s="11">
        <v>16</v>
      </c>
      <c r="C1866">
        <v>100</v>
      </c>
      <c r="D1866" t="s">
        <v>304</v>
      </c>
      <c r="E1866" s="21" t="s">
        <v>290</v>
      </c>
      <c r="F1866" s="11">
        <v>16</v>
      </c>
      <c r="G1866" s="13">
        <v>13.938000000000001</v>
      </c>
      <c r="H1866" s="11">
        <v>1.0309999999999999</v>
      </c>
      <c r="I1866" t="s">
        <v>290</v>
      </c>
      <c r="J1866">
        <v>100</v>
      </c>
      <c r="K1866" s="21" t="s">
        <v>290</v>
      </c>
      <c r="L1866" s="1" t="s">
        <v>304</v>
      </c>
      <c r="M1866" t="s">
        <v>290</v>
      </c>
      <c r="N1866" s="159" t="s">
        <v>290</v>
      </c>
      <c r="P1866" s="18" t="s">
        <v>290</v>
      </c>
      <c r="Q1866" s="18" t="s">
        <v>290</v>
      </c>
      <c r="S1866" t="s">
        <v>290</v>
      </c>
      <c r="T1866" t="s">
        <v>290</v>
      </c>
      <c r="V1866" t="s">
        <v>290</v>
      </c>
      <c r="X1866" s="158" t="s">
        <v>1820</v>
      </c>
      <c r="Y1866" s="11">
        <v>16</v>
      </c>
      <c r="Z1866">
        <v>100</v>
      </c>
      <c r="AA1866" t="s">
        <v>304</v>
      </c>
      <c r="AB1866" s="21" t="s">
        <v>290</v>
      </c>
      <c r="AC1866" s="11">
        <v>16</v>
      </c>
      <c r="AD1866" s="13">
        <v>13.938000000000001</v>
      </c>
      <c r="AE1866" s="11">
        <v>1.0309999999999999</v>
      </c>
      <c r="AF1866" t="s">
        <v>290</v>
      </c>
      <c r="AG1866">
        <v>100</v>
      </c>
      <c r="AH1866" s="21" t="s">
        <v>290</v>
      </c>
      <c r="AI1866" s="1" t="s">
        <v>304</v>
      </c>
      <c r="AJ1866" t="s">
        <v>290</v>
      </c>
      <c r="AK1866" s="159" t="s">
        <v>290</v>
      </c>
    </row>
    <row r="1867" spans="1:89" x14ac:dyDescent="0.35">
      <c r="A1867" s="158" t="s">
        <v>1821</v>
      </c>
      <c r="B1867" s="11">
        <v>16</v>
      </c>
      <c r="C1867">
        <v>120</v>
      </c>
      <c r="D1867" t="s">
        <v>304</v>
      </c>
      <c r="E1867" s="21" t="s">
        <v>290</v>
      </c>
      <c r="F1867" s="11">
        <v>16</v>
      </c>
      <c r="G1867" s="13">
        <v>13.564</v>
      </c>
      <c r="H1867" s="11">
        <v>1.218</v>
      </c>
      <c r="I1867" t="s">
        <v>290</v>
      </c>
      <c r="J1867">
        <v>120</v>
      </c>
      <c r="K1867" s="21" t="s">
        <v>290</v>
      </c>
      <c r="L1867" s="1" t="s">
        <v>304</v>
      </c>
      <c r="M1867" t="s">
        <v>290</v>
      </c>
      <c r="N1867" s="159" t="s">
        <v>290</v>
      </c>
      <c r="P1867" s="18" t="s">
        <v>290</v>
      </c>
      <c r="Q1867" s="18" t="s">
        <v>290</v>
      </c>
      <c r="S1867" t="s">
        <v>290</v>
      </c>
      <c r="T1867" t="s">
        <v>290</v>
      </c>
      <c r="V1867" t="s">
        <v>290</v>
      </c>
      <c r="X1867" s="158" t="s">
        <v>1821</v>
      </c>
      <c r="Y1867" s="11">
        <v>16</v>
      </c>
      <c r="Z1867">
        <v>120</v>
      </c>
      <c r="AA1867" t="s">
        <v>304</v>
      </c>
      <c r="AB1867" s="21" t="s">
        <v>290</v>
      </c>
      <c r="AC1867" s="11">
        <v>16</v>
      </c>
      <c r="AD1867" s="13">
        <v>13.564</v>
      </c>
      <c r="AE1867" s="11">
        <v>1.218</v>
      </c>
      <c r="AF1867" t="s">
        <v>290</v>
      </c>
      <c r="AG1867">
        <v>120</v>
      </c>
      <c r="AH1867" s="21" t="s">
        <v>290</v>
      </c>
      <c r="AI1867" s="1" t="s">
        <v>304</v>
      </c>
      <c r="AJ1867" t="s">
        <v>290</v>
      </c>
      <c r="AK1867" s="159" t="s">
        <v>290</v>
      </c>
    </row>
    <row r="1868" spans="1:89" x14ac:dyDescent="0.35">
      <c r="A1868" s="158" t="s">
        <v>1822</v>
      </c>
      <c r="B1868" s="11">
        <v>16</v>
      </c>
      <c r="C1868">
        <v>140</v>
      </c>
      <c r="D1868" t="s">
        <v>304</v>
      </c>
      <c r="E1868" s="21" t="s">
        <v>290</v>
      </c>
      <c r="F1868" s="11">
        <v>16</v>
      </c>
      <c r="G1868" s="13">
        <v>13.125999999999999</v>
      </c>
      <c r="H1868" s="11">
        <v>1.4370000000000001</v>
      </c>
      <c r="I1868" t="s">
        <v>290</v>
      </c>
      <c r="J1868">
        <v>140</v>
      </c>
      <c r="K1868" s="21" t="s">
        <v>290</v>
      </c>
      <c r="L1868" s="1" t="s">
        <v>304</v>
      </c>
      <c r="M1868" t="s">
        <v>290</v>
      </c>
      <c r="N1868" s="159" t="s">
        <v>290</v>
      </c>
      <c r="P1868" s="18" t="s">
        <v>290</v>
      </c>
      <c r="Q1868" s="18" t="s">
        <v>290</v>
      </c>
      <c r="S1868" t="s">
        <v>290</v>
      </c>
      <c r="T1868" t="s">
        <v>290</v>
      </c>
      <c r="V1868" t="s">
        <v>290</v>
      </c>
      <c r="X1868" s="158" t="s">
        <v>1822</v>
      </c>
      <c r="Y1868" s="11">
        <v>16</v>
      </c>
      <c r="Z1868">
        <v>140</v>
      </c>
      <c r="AA1868" t="s">
        <v>304</v>
      </c>
      <c r="AB1868" s="21" t="s">
        <v>290</v>
      </c>
      <c r="AC1868" s="11">
        <v>16</v>
      </c>
      <c r="AD1868" s="13">
        <v>13.125999999999999</v>
      </c>
      <c r="AE1868" s="11">
        <v>1.4370000000000001</v>
      </c>
      <c r="AF1868" t="s">
        <v>290</v>
      </c>
      <c r="AG1868">
        <v>140</v>
      </c>
      <c r="AH1868" s="21" t="s">
        <v>290</v>
      </c>
      <c r="AI1868" s="1" t="s">
        <v>304</v>
      </c>
      <c r="AJ1868" t="s">
        <v>290</v>
      </c>
      <c r="AK1868" s="159" t="s">
        <v>290</v>
      </c>
    </row>
    <row r="1869" spans="1:89" x14ac:dyDescent="0.35">
      <c r="A1869" s="158" t="s">
        <v>1823</v>
      </c>
      <c r="B1869" s="11">
        <v>16</v>
      </c>
      <c r="C1869" s="11">
        <v>160</v>
      </c>
      <c r="D1869" t="s">
        <v>304</v>
      </c>
      <c r="E1869" s="21" t="s">
        <v>290</v>
      </c>
      <c r="F1869" s="11">
        <v>16</v>
      </c>
      <c r="G1869" s="13">
        <v>12.814</v>
      </c>
      <c r="H1869" s="11">
        <v>1.593</v>
      </c>
      <c r="I1869" t="s">
        <v>290</v>
      </c>
      <c r="J1869" s="11">
        <v>160</v>
      </c>
      <c r="K1869" s="21" t="s">
        <v>290</v>
      </c>
      <c r="L1869" s="1" t="s">
        <v>304</v>
      </c>
      <c r="M1869" t="s">
        <v>290</v>
      </c>
      <c r="N1869" s="159" t="s">
        <v>290</v>
      </c>
      <c r="P1869" s="18" t="s">
        <v>290</v>
      </c>
      <c r="Q1869" s="18" t="s">
        <v>290</v>
      </c>
      <c r="S1869" t="s">
        <v>290</v>
      </c>
      <c r="T1869" t="s">
        <v>290</v>
      </c>
      <c r="V1869" t="s">
        <v>290</v>
      </c>
      <c r="X1869" s="158" t="s">
        <v>1823</v>
      </c>
      <c r="Y1869" s="11">
        <v>16</v>
      </c>
      <c r="Z1869" s="11">
        <v>160</v>
      </c>
      <c r="AA1869" t="s">
        <v>304</v>
      </c>
      <c r="AB1869" s="21" t="s">
        <v>290</v>
      </c>
      <c r="AC1869" s="11">
        <v>16</v>
      </c>
      <c r="AD1869" s="13">
        <v>12.814</v>
      </c>
      <c r="AE1869" s="11">
        <v>1.593</v>
      </c>
      <c r="AF1869" t="s">
        <v>290</v>
      </c>
      <c r="AG1869" s="11">
        <v>160</v>
      </c>
      <c r="AH1869" s="21" t="s">
        <v>290</v>
      </c>
      <c r="AI1869" s="1" t="s">
        <v>304</v>
      </c>
      <c r="AJ1869" t="s">
        <v>290</v>
      </c>
      <c r="AK1869" s="159" t="s">
        <v>290</v>
      </c>
    </row>
    <row r="1870" spans="1:89" x14ac:dyDescent="0.35">
      <c r="A1870" s="160" t="s">
        <v>1824</v>
      </c>
      <c r="B1870" s="2">
        <v>16</v>
      </c>
      <c r="C1870" s="2" t="s">
        <v>272</v>
      </c>
      <c r="D1870" s="4" t="s">
        <v>304</v>
      </c>
      <c r="E1870" s="22" t="s">
        <v>290</v>
      </c>
      <c r="F1870" s="2">
        <v>16</v>
      </c>
      <c r="G1870" s="5">
        <v>15</v>
      </c>
      <c r="H1870" s="2">
        <v>0.5</v>
      </c>
      <c r="I1870" s="4" t="s">
        <v>272</v>
      </c>
      <c r="J1870" s="2">
        <v>2</v>
      </c>
      <c r="K1870" s="22" t="s">
        <v>290</v>
      </c>
      <c r="L1870" s="6" t="s">
        <v>304</v>
      </c>
      <c r="M1870" s="4" t="s">
        <v>290</v>
      </c>
      <c r="N1870" s="161" t="s">
        <v>290</v>
      </c>
      <c r="P1870" s="18" t="s">
        <v>290</v>
      </c>
      <c r="Q1870" s="18" t="s">
        <v>290</v>
      </c>
      <c r="S1870" t="s">
        <v>290</v>
      </c>
      <c r="T1870" t="s">
        <v>290</v>
      </c>
      <c r="V1870" t="s">
        <v>290</v>
      </c>
      <c r="X1870" s="160" t="s">
        <v>1824</v>
      </c>
      <c r="Y1870" s="2">
        <v>16</v>
      </c>
      <c r="Z1870" s="2" t="s">
        <v>272</v>
      </c>
      <c r="AA1870" s="4" t="s">
        <v>304</v>
      </c>
      <c r="AB1870" s="22" t="s">
        <v>290</v>
      </c>
      <c r="AC1870" s="2">
        <v>16</v>
      </c>
      <c r="AD1870" s="5">
        <v>15</v>
      </c>
      <c r="AE1870" s="2">
        <v>0.5</v>
      </c>
      <c r="AF1870" s="4" t="s">
        <v>272</v>
      </c>
      <c r="AG1870" s="2">
        <v>2</v>
      </c>
      <c r="AH1870" s="22" t="s">
        <v>290</v>
      </c>
      <c r="AI1870" s="6" t="s">
        <v>304</v>
      </c>
      <c r="AJ1870" s="4" t="s">
        <v>290</v>
      </c>
      <c r="AK1870" s="161" t="s">
        <v>290</v>
      </c>
    </row>
    <row r="1871" spans="1:89" x14ac:dyDescent="0.35">
      <c r="A1871" s="156" t="s">
        <v>1825</v>
      </c>
      <c r="B1871" s="11">
        <v>18</v>
      </c>
      <c r="C1871" s="11">
        <v>10</v>
      </c>
      <c r="D1871" t="s">
        <v>304</v>
      </c>
      <c r="E1871" s="21" t="s">
        <v>290</v>
      </c>
      <c r="F1871" s="11">
        <v>18</v>
      </c>
      <c r="G1871" s="13">
        <v>17.5</v>
      </c>
      <c r="H1871" s="11">
        <v>0.25</v>
      </c>
      <c r="I1871" t="s">
        <v>290</v>
      </c>
      <c r="J1871" s="11">
        <v>10</v>
      </c>
      <c r="K1871" s="21" t="s">
        <v>290</v>
      </c>
      <c r="L1871" s="11" t="s">
        <v>304</v>
      </c>
      <c r="M1871" t="s">
        <v>290</v>
      </c>
      <c r="N1871" s="159" t="s">
        <v>290</v>
      </c>
      <c r="P1871" s="18" t="s">
        <v>290</v>
      </c>
      <c r="Q1871" s="18" t="s">
        <v>290</v>
      </c>
      <c r="S1871" t="s">
        <v>290</v>
      </c>
      <c r="T1871" t="s">
        <v>290</v>
      </c>
      <c r="V1871" t="s">
        <v>290</v>
      </c>
      <c r="X1871" s="156" t="s">
        <v>1825</v>
      </c>
      <c r="Y1871" s="11">
        <v>18</v>
      </c>
      <c r="Z1871" s="11">
        <v>10</v>
      </c>
      <c r="AA1871" t="s">
        <v>304</v>
      </c>
      <c r="AB1871" s="21" t="s">
        <v>290</v>
      </c>
      <c r="AC1871" s="11">
        <v>18</v>
      </c>
      <c r="AD1871" s="13">
        <v>17.5</v>
      </c>
      <c r="AE1871" s="11">
        <v>0.25</v>
      </c>
      <c r="AF1871" t="s">
        <v>290</v>
      </c>
      <c r="AG1871" s="11">
        <v>10</v>
      </c>
      <c r="AH1871" s="21" t="s">
        <v>290</v>
      </c>
      <c r="AI1871" s="11" t="s">
        <v>304</v>
      </c>
      <c r="AJ1871" t="s">
        <v>290</v>
      </c>
      <c r="AK1871" s="159" t="s">
        <v>290</v>
      </c>
    </row>
    <row r="1872" spans="1:89" x14ac:dyDescent="0.35">
      <c r="A1872" s="158" t="s">
        <v>1826</v>
      </c>
      <c r="B1872" s="11">
        <v>18</v>
      </c>
      <c r="C1872" s="11">
        <v>20</v>
      </c>
      <c r="D1872" t="s">
        <v>304</v>
      </c>
      <c r="E1872" s="21" t="s">
        <v>290</v>
      </c>
      <c r="F1872" s="11">
        <v>18</v>
      </c>
      <c r="G1872" s="13">
        <v>17.376000000000001</v>
      </c>
      <c r="H1872" s="11">
        <v>0.312</v>
      </c>
      <c r="I1872" t="s">
        <v>290</v>
      </c>
      <c r="J1872" s="11">
        <v>20</v>
      </c>
      <c r="K1872" s="21" t="s">
        <v>290</v>
      </c>
      <c r="L1872" s="1" t="s">
        <v>304</v>
      </c>
      <c r="M1872" t="s">
        <v>290</v>
      </c>
      <c r="N1872" s="159" t="s">
        <v>290</v>
      </c>
      <c r="P1872" s="18" t="s">
        <v>290</v>
      </c>
      <c r="Q1872" s="18" t="s">
        <v>290</v>
      </c>
      <c r="S1872" t="s">
        <v>290</v>
      </c>
      <c r="T1872" t="s">
        <v>290</v>
      </c>
      <c r="V1872" t="s">
        <v>290</v>
      </c>
      <c r="X1872" s="158" t="s">
        <v>1826</v>
      </c>
      <c r="Y1872" s="11">
        <v>18</v>
      </c>
      <c r="Z1872" s="11">
        <v>20</v>
      </c>
      <c r="AA1872" t="s">
        <v>304</v>
      </c>
      <c r="AB1872" s="21" t="s">
        <v>290</v>
      </c>
      <c r="AC1872" s="11">
        <v>18</v>
      </c>
      <c r="AD1872" s="13">
        <v>17.376000000000001</v>
      </c>
      <c r="AE1872" s="11">
        <v>0.312</v>
      </c>
      <c r="AF1872" t="s">
        <v>290</v>
      </c>
      <c r="AG1872" s="11">
        <v>20</v>
      </c>
      <c r="AH1872" s="21" t="s">
        <v>290</v>
      </c>
      <c r="AI1872" s="1" t="s">
        <v>304</v>
      </c>
      <c r="AJ1872" t="s">
        <v>290</v>
      </c>
      <c r="AK1872" s="159" t="s">
        <v>290</v>
      </c>
    </row>
    <row r="1873" spans="1:89" x14ac:dyDescent="0.35">
      <c r="A1873" s="158" t="s">
        <v>1827</v>
      </c>
      <c r="B1873" s="11">
        <v>18</v>
      </c>
      <c r="C1873">
        <v>30</v>
      </c>
      <c r="D1873" t="s">
        <v>304</v>
      </c>
      <c r="E1873" s="21" t="s">
        <v>290</v>
      </c>
      <c r="F1873" s="11">
        <v>18</v>
      </c>
      <c r="G1873" s="13">
        <v>17.123999999999999</v>
      </c>
      <c r="H1873" s="11">
        <v>0.438</v>
      </c>
      <c r="I1873" t="s">
        <v>290</v>
      </c>
      <c r="J1873">
        <v>30</v>
      </c>
      <c r="K1873" s="21" t="s">
        <v>290</v>
      </c>
      <c r="L1873" s="1" t="s">
        <v>304</v>
      </c>
      <c r="M1873" t="s">
        <v>290</v>
      </c>
      <c r="N1873" s="159" t="s">
        <v>290</v>
      </c>
      <c r="P1873" s="18" t="s">
        <v>290</v>
      </c>
      <c r="Q1873" s="18" t="s">
        <v>290</v>
      </c>
      <c r="S1873" t="s">
        <v>290</v>
      </c>
      <c r="T1873" t="s">
        <v>290</v>
      </c>
      <c r="V1873" t="s">
        <v>290</v>
      </c>
      <c r="X1873" s="158" t="s">
        <v>1827</v>
      </c>
      <c r="Y1873" s="11">
        <v>18</v>
      </c>
      <c r="Z1873">
        <v>30</v>
      </c>
      <c r="AA1873" t="s">
        <v>304</v>
      </c>
      <c r="AB1873" s="21" t="s">
        <v>290</v>
      </c>
      <c r="AC1873" s="11">
        <v>18</v>
      </c>
      <c r="AD1873" s="13">
        <v>17.123999999999999</v>
      </c>
      <c r="AE1873" s="11">
        <v>0.438</v>
      </c>
      <c r="AF1873" t="s">
        <v>290</v>
      </c>
      <c r="AG1873">
        <v>30</v>
      </c>
      <c r="AH1873" s="21" t="s">
        <v>290</v>
      </c>
      <c r="AI1873" s="1" t="s">
        <v>304</v>
      </c>
      <c r="AJ1873" t="s">
        <v>290</v>
      </c>
      <c r="AK1873" s="159" t="s">
        <v>290</v>
      </c>
    </row>
    <row r="1874" spans="1:89" x14ac:dyDescent="0.35">
      <c r="A1874" s="158" t="s">
        <v>1828</v>
      </c>
      <c r="B1874" s="11">
        <v>18</v>
      </c>
      <c r="C1874">
        <v>40</v>
      </c>
      <c r="D1874" t="s">
        <v>304</v>
      </c>
      <c r="E1874" s="21" t="s">
        <v>290</v>
      </c>
      <c r="F1874" s="11">
        <v>18</v>
      </c>
      <c r="G1874" s="13">
        <v>16.876000000000001</v>
      </c>
      <c r="H1874" s="11">
        <v>0.56200000000000006</v>
      </c>
      <c r="I1874" t="s">
        <v>290</v>
      </c>
      <c r="J1874">
        <v>40</v>
      </c>
      <c r="K1874" s="21" t="s">
        <v>290</v>
      </c>
      <c r="L1874" s="1" t="s">
        <v>304</v>
      </c>
      <c r="M1874" t="s">
        <v>290</v>
      </c>
      <c r="N1874" s="159" t="s">
        <v>290</v>
      </c>
      <c r="P1874" s="18" t="s">
        <v>290</v>
      </c>
      <c r="Q1874" s="18" t="s">
        <v>290</v>
      </c>
      <c r="S1874" t="s">
        <v>290</v>
      </c>
      <c r="T1874" t="s">
        <v>290</v>
      </c>
      <c r="V1874" t="s">
        <v>290</v>
      </c>
      <c r="X1874" s="158" t="s">
        <v>1828</v>
      </c>
      <c r="Y1874" s="11">
        <v>18</v>
      </c>
      <c r="Z1874">
        <v>40</v>
      </c>
      <c r="AA1874" t="s">
        <v>304</v>
      </c>
      <c r="AB1874" s="21" t="s">
        <v>290</v>
      </c>
      <c r="AC1874" s="11">
        <v>18</v>
      </c>
      <c r="AD1874" s="13">
        <v>16.876000000000001</v>
      </c>
      <c r="AE1874" s="11">
        <v>0.56200000000000006</v>
      </c>
      <c r="AF1874" t="s">
        <v>290</v>
      </c>
      <c r="AG1874">
        <v>40</v>
      </c>
      <c r="AH1874" s="21" t="s">
        <v>290</v>
      </c>
      <c r="AI1874" s="1" t="s">
        <v>304</v>
      </c>
      <c r="AJ1874" t="s">
        <v>290</v>
      </c>
      <c r="AK1874" s="159" t="s">
        <v>290</v>
      </c>
      <c r="BJ1874" s="4"/>
      <c r="BK1874" s="4"/>
      <c r="BL1874" s="4"/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  <c r="BX1874" s="4"/>
      <c r="BY1874" s="4"/>
      <c r="BZ1874" s="4"/>
      <c r="CA1874" s="51"/>
    </row>
    <row r="1875" spans="1:89" x14ac:dyDescent="0.35">
      <c r="A1875" s="158" t="s">
        <v>6894</v>
      </c>
      <c r="B1875" s="11">
        <v>18</v>
      </c>
      <c r="C1875" t="s">
        <v>6422</v>
      </c>
      <c r="D1875" t="s">
        <v>304</v>
      </c>
      <c r="E1875" s="21" t="s">
        <v>290</v>
      </c>
      <c r="F1875" s="11">
        <v>18</v>
      </c>
      <c r="G1875" s="13">
        <v>17.25</v>
      </c>
      <c r="H1875" s="11">
        <v>0.375</v>
      </c>
      <c r="I1875" t="s">
        <v>6422</v>
      </c>
      <c r="J1875">
        <v>1</v>
      </c>
      <c r="K1875" s="21" t="s">
        <v>290</v>
      </c>
      <c r="L1875" s="1" t="s">
        <v>304</v>
      </c>
      <c r="M1875" t="s">
        <v>290</v>
      </c>
      <c r="N1875" s="159" t="s">
        <v>290</v>
      </c>
      <c r="P1875" s="18" t="s">
        <v>290</v>
      </c>
      <c r="Q1875" s="18" t="s">
        <v>290</v>
      </c>
      <c r="S1875" t="s">
        <v>290</v>
      </c>
      <c r="T1875" t="s">
        <v>290</v>
      </c>
      <c r="V1875" t="s">
        <v>290</v>
      </c>
      <c r="X1875" s="158" t="s">
        <v>6894</v>
      </c>
      <c r="Y1875" s="11">
        <v>18</v>
      </c>
      <c r="Z1875" t="s">
        <v>6422</v>
      </c>
      <c r="AA1875" t="s">
        <v>304</v>
      </c>
      <c r="AB1875" s="21" t="s">
        <v>290</v>
      </c>
      <c r="AC1875" s="11">
        <v>18</v>
      </c>
      <c r="AD1875" s="13">
        <v>17.25</v>
      </c>
      <c r="AE1875" s="11">
        <v>0.375</v>
      </c>
      <c r="AF1875" t="s">
        <v>6422</v>
      </c>
      <c r="AG1875">
        <v>1</v>
      </c>
      <c r="AH1875" s="21" t="s">
        <v>290</v>
      </c>
      <c r="AI1875" s="1" t="s">
        <v>304</v>
      </c>
      <c r="AJ1875" t="s">
        <v>290</v>
      </c>
      <c r="AK1875" s="159" t="s">
        <v>290</v>
      </c>
      <c r="CC1875" s="4"/>
      <c r="CD1875" s="51"/>
      <c r="CE1875" s="51"/>
      <c r="CF1875" s="51"/>
      <c r="CG1875" s="51"/>
      <c r="CH1875" s="51"/>
      <c r="CI1875" s="51"/>
      <c r="CJ1875" s="51"/>
      <c r="CK1875" s="51"/>
    </row>
    <row r="1876" spans="1:89" x14ac:dyDescent="0.35">
      <c r="A1876" s="158" t="s">
        <v>1829</v>
      </c>
      <c r="B1876" s="11">
        <v>18</v>
      </c>
      <c r="C1876">
        <v>60</v>
      </c>
      <c r="D1876" t="s">
        <v>304</v>
      </c>
      <c r="E1876" s="21" t="s">
        <v>290</v>
      </c>
      <c r="F1876" s="11">
        <v>18</v>
      </c>
      <c r="G1876" s="13">
        <v>16.5</v>
      </c>
      <c r="H1876" s="11">
        <v>0.75</v>
      </c>
      <c r="I1876" t="s">
        <v>290</v>
      </c>
      <c r="J1876">
        <v>60</v>
      </c>
      <c r="K1876" s="21" t="s">
        <v>290</v>
      </c>
      <c r="L1876" s="1" t="s">
        <v>304</v>
      </c>
      <c r="M1876" t="s">
        <v>290</v>
      </c>
      <c r="N1876" s="159" t="s">
        <v>290</v>
      </c>
      <c r="P1876" s="18" t="s">
        <v>290</v>
      </c>
      <c r="Q1876" s="18" t="s">
        <v>290</v>
      </c>
      <c r="S1876" t="s">
        <v>290</v>
      </c>
      <c r="T1876" t="s">
        <v>290</v>
      </c>
      <c r="V1876" t="s">
        <v>290</v>
      </c>
      <c r="X1876" s="158" t="s">
        <v>1829</v>
      </c>
      <c r="Y1876" s="11">
        <v>18</v>
      </c>
      <c r="Z1876">
        <v>60</v>
      </c>
      <c r="AA1876" t="s">
        <v>304</v>
      </c>
      <c r="AB1876" s="21" t="s">
        <v>290</v>
      </c>
      <c r="AC1876" s="11">
        <v>18</v>
      </c>
      <c r="AD1876" s="13">
        <v>16.5</v>
      </c>
      <c r="AE1876" s="11">
        <v>0.75</v>
      </c>
      <c r="AF1876" t="s">
        <v>290</v>
      </c>
      <c r="AG1876">
        <v>60</v>
      </c>
      <c r="AH1876" s="21" t="s">
        <v>290</v>
      </c>
      <c r="AI1876" s="1" t="s">
        <v>304</v>
      </c>
      <c r="AJ1876" t="s">
        <v>290</v>
      </c>
      <c r="AK1876" s="159" t="s">
        <v>290</v>
      </c>
    </row>
    <row r="1877" spans="1:89" x14ac:dyDescent="0.35">
      <c r="A1877" s="158" t="s">
        <v>1830</v>
      </c>
      <c r="B1877" s="11">
        <v>18</v>
      </c>
      <c r="C1877">
        <v>80</v>
      </c>
      <c r="D1877" t="s">
        <v>304</v>
      </c>
      <c r="E1877" s="21" t="s">
        <v>290</v>
      </c>
      <c r="F1877" s="11">
        <v>18</v>
      </c>
      <c r="G1877" s="13">
        <v>16.126000000000001</v>
      </c>
      <c r="H1877" s="11">
        <v>0.93700000000000006</v>
      </c>
      <c r="I1877" t="s">
        <v>290</v>
      </c>
      <c r="J1877">
        <v>80</v>
      </c>
      <c r="K1877" s="21" t="s">
        <v>290</v>
      </c>
      <c r="L1877" s="1" t="s">
        <v>304</v>
      </c>
      <c r="M1877" t="s">
        <v>290</v>
      </c>
      <c r="N1877" s="159" t="s">
        <v>290</v>
      </c>
      <c r="P1877" s="18" t="s">
        <v>290</v>
      </c>
      <c r="Q1877" s="18" t="s">
        <v>290</v>
      </c>
      <c r="S1877" t="s">
        <v>290</v>
      </c>
      <c r="T1877" t="s">
        <v>290</v>
      </c>
      <c r="V1877" t="s">
        <v>290</v>
      </c>
      <c r="X1877" s="158" t="s">
        <v>1830</v>
      </c>
      <c r="Y1877" s="11">
        <v>18</v>
      </c>
      <c r="Z1877">
        <v>80</v>
      </c>
      <c r="AA1877" t="s">
        <v>304</v>
      </c>
      <c r="AB1877" s="21" t="s">
        <v>290</v>
      </c>
      <c r="AC1877" s="11">
        <v>18</v>
      </c>
      <c r="AD1877" s="13">
        <v>16.126000000000001</v>
      </c>
      <c r="AE1877" s="11">
        <v>0.93700000000000006</v>
      </c>
      <c r="AF1877" t="s">
        <v>290</v>
      </c>
      <c r="AG1877">
        <v>80</v>
      </c>
      <c r="AH1877" s="21" t="s">
        <v>290</v>
      </c>
      <c r="AI1877" s="1" t="s">
        <v>304</v>
      </c>
      <c r="AJ1877" t="s">
        <v>290</v>
      </c>
      <c r="AK1877" s="159" t="s">
        <v>290</v>
      </c>
    </row>
    <row r="1878" spans="1:89" x14ac:dyDescent="0.35">
      <c r="A1878" s="158" t="s">
        <v>1831</v>
      </c>
      <c r="B1878" s="11">
        <v>18</v>
      </c>
      <c r="C1878">
        <v>100</v>
      </c>
      <c r="D1878" t="s">
        <v>304</v>
      </c>
      <c r="E1878" s="21" t="s">
        <v>290</v>
      </c>
      <c r="F1878" s="11">
        <v>18</v>
      </c>
      <c r="G1878" s="13">
        <v>15.688000000000001</v>
      </c>
      <c r="H1878" s="11">
        <v>1.1559999999999999</v>
      </c>
      <c r="I1878" t="s">
        <v>290</v>
      </c>
      <c r="J1878">
        <v>100</v>
      </c>
      <c r="K1878" s="21" t="s">
        <v>290</v>
      </c>
      <c r="L1878" s="1" t="s">
        <v>304</v>
      </c>
      <c r="M1878" t="s">
        <v>290</v>
      </c>
      <c r="N1878" s="159" t="s">
        <v>290</v>
      </c>
      <c r="P1878" s="18" t="s">
        <v>290</v>
      </c>
      <c r="Q1878" s="18" t="s">
        <v>290</v>
      </c>
      <c r="S1878" t="s">
        <v>290</v>
      </c>
      <c r="T1878" t="s">
        <v>290</v>
      </c>
      <c r="V1878" t="s">
        <v>290</v>
      </c>
      <c r="X1878" s="158" t="s">
        <v>1831</v>
      </c>
      <c r="Y1878" s="11">
        <v>18</v>
      </c>
      <c r="Z1878">
        <v>100</v>
      </c>
      <c r="AA1878" t="s">
        <v>304</v>
      </c>
      <c r="AB1878" s="21" t="s">
        <v>290</v>
      </c>
      <c r="AC1878" s="11">
        <v>18</v>
      </c>
      <c r="AD1878" s="13">
        <v>15.688000000000001</v>
      </c>
      <c r="AE1878" s="11">
        <v>1.1559999999999999</v>
      </c>
      <c r="AF1878" t="s">
        <v>290</v>
      </c>
      <c r="AG1878">
        <v>100</v>
      </c>
      <c r="AH1878" s="21" t="s">
        <v>290</v>
      </c>
      <c r="AI1878" s="1" t="s">
        <v>304</v>
      </c>
      <c r="AJ1878" t="s">
        <v>290</v>
      </c>
      <c r="AK1878" s="159" t="s">
        <v>290</v>
      </c>
    </row>
    <row r="1879" spans="1:89" x14ac:dyDescent="0.35">
      <c r="A1879" s="158" t="s">
        <v>1832</v>
      </c>
      <c r="B1879" s="11">
        <v>18</v>
      </c>
      <c r="C1879">
        <v>120</v>
      </c>
      <c r="D1879" t="s">
        <v>304</v>
      </c>
      <c r="E1879" s="21" t="s">
        <v>290</v>
      </c>
      <c r="F1879" s="11">
        <v>18</v>
      </c>
      <c r="G1879" s="13">
        <v>15.25</v>
      </c>
      <c r="H1879" s="11">
        <v>1.375</v>
      </c>
      <c r="I1879" t="s">
        <v>290</v>
      </c>
      <c r="J1879">
        <v>120</v>
      </c>
      <c r="K1879" s="21" t="s">
        <v>290</v>
      </c>
      <c r="L1879" s="1" t="s">
        <v>304</v>
      </c>
      <c r="M1879" t="s">
        <v>290</v>
      </c>
      <c r="N1879" s="159" t="s">
        <v>290</v>
      </c>
      <c r="P1879" s="18" t="s">
        <v>290</v>
      </c>
      <c r="Q1879" s="18" t="s">
        <v>290</v>
      </c>
      <c r="S1879" t="s">
        <v>290</v>
      </c>
      <c r="T1879" t="s">
        <v>290</v>
      </c>
      <c r="V1879" t="s">
        <v>290</v>
      </c>
      <c r="X1879" s="158" t="s">
        <v>1832</v>
      </c>
      <c r="Y1879" s="11">
        <v>18</v>
      </c>
      <c r="Z1879">
        <v>120</v>
      </c>
      <c r="AA1879" t="s">
        <v>304</v>
      </c>
      <c r="AB1879" s="21" t="s">
        <v>290</v>
      </c>
      <c r="AC1879" s="11">
        <v>18</v>
      </c>
      <c r="AD1879" s="13">
        <v>15.25</v>
      </c>
      <c r="AE1879" s="11">
        <v>1.375</v>
      </c>
      <c r="AF1879" t="s">
        <v>290</v>
      </c>
      <c r="AG1879">
        <v>120</v>
      </c>
      <c r="AH1879" s="21" t="s">
        <v>290</v>
      </c>
      <c r="AI1879" s="1" t="s">
        <v>304</v>
      </c>
      <c r="AJ1879" t="s">
        <v>290</v>
      </c>
      <c r="AK1879" s="159" t="s">
        <v>290</v>
      </c>
    </row>
    <row r="1880" spans="1:89" x14ac:dyDescent="0.35">
      <c r="A1880" s="158" t="s">
        <v>1833</v>
      </c>
      <c r="B1880" s="11">
        <v>18</v>
      </c>
      <c r="C1880">
        <v>140</v>
      </c>
      <c r="D1880" t="s">
        <v>304</v>
      </c>
      <c r="E1880" s="21" t="s">
        <v>290</v>
      </c>
      <c r="F1880" s="11">
        <v>18</v>
      </c>
      <c r="G1880" s="13">
        <v>14.875999999999999</v>
      </c>
      <c r="H1880" s="11">
        <v>1.5620000000000001</v>
      </c>
      <c r="I1880" t="s">
        <v>290</v>
      </c>
      <c r="J1880">
        <v>140</v>
      </c>
      <c r="K1880" s="21" t="s">
        <v>290</v>
      </c>
      <c r="L1880" s="1" t="s">
        <v>304</v>
      </c>
      <c r="M1880" t="s">
        <v>290</v>
      </c>
      <c r="N1880" s="159" t="s">
        <v>290</v>
      </c>
      <c r="P1880" s="18" t="s">
        <v>290</v>
      </c>
      <c r="Q1880" s="18" t="s">
        <v>290</v>
      </c>
      <c r="S1880" t="s">
        <v>290</v>
      </c>
      <c r="T1880" t="s">
        <v>290</v>
      </c>
      <c r="V1880" t="s">
        <v>290</v>
      </c>
      <c r="X1880" s="158" t="s">
        <v>1833</v>
      </c>
      <c r="Y1880" s="11">
        <v>18</v>
      </c>
      <c r="Z1880">
        <v>140</v>
      </c>
      <c r="AA1880" t="s">
        <v>304</v>
      </c>
      <c r="AB1880" s="21" t="s">
        <v>290</v>
      </c>
      <c r="AC1880" s="11">
        <v>18</v>
      </c>
      <c r="AD1880" s="13">
        <v>14.875999999999999</v>
      </c>
      <c r="AE1880" s="11">
        <v>1.5620000000000001</v>
      </c>
      <c r="AF1880" t="s">
        <v>290</v>
      </c>
      <c r="AG1880">
        <v>140</v>
      </c>
      <c r="AH1880" s="21" t="s">
        <v>290</v>
      </c>
      <c r="AI1880" s="1" t="s">
        <v>304</v>
      </c>
      <c r="AJ1880" t="s">
        <v>290</v>
      </c>
      <c r="AK1880" s="159" t="s">
        <v>290</v>
      </c>
    </row>
    <row r="1881" spans="1:89" x14ac:dyDescent="0.35">
      <c r="A1881" s="158" t="s">
        <v>1834</v>
      </c>
      <c r="B1881" s="11">
        <v>18</v>
      </c>
      <c r="C1881" s="11">
        <v>160</v>
      </c>
      <c r="D1881" t="s">
        <v>304</v>
      </c>
      <c r="E1881" s="21" t="s">
        <v>290</v>
      </c>
      <c r="F1881" s="11">
        <v>18</v>
      </c>
      <c r="G1881" s="13">
        <v>14.438000000000001</v>
      </c>
      <c r="H1881" s="11">
        <v>1.7809999999999999</v>
      </c>
      <c r="I1881" t="s">
        <v>290</v>
      </c>
      <c r="J1881" s="11">
        <v>160</v>
      </c>
      <c r="K1881" s="21" t="s">
        <v>290</v>
      </c>
      <c r="L1881" s="1" t="s">
        <v>304</v>
      </c>
      <c r="M1881" t="s">
        <v>290</v>
      </c>
      <c r="N1881" s="159" t="s">
        <v>290</v>
      </c>
      <c r="P1881" s="18" t="s">
        <v>290</v>
      </c>
      <c r="Q1881" s="18" t="s">
        <v>290</v>
      </c>
      <c r="S1881" t="s">
        <v>290</v>
      </c>
      <c r="T1881" t="s">
        <v>290</v>
      </c>
      <c r="V1881" t="s">
        <v>290</v>
      </c>
      <c r="X1881" s="158" t="s">
        <v>1834</v>
      </c>
      <c r="Y1881" s="11">
        <v>18</v>
      </c>
      <c r="Z1881" s="11">
        <v>160</v>
      </c>
      <c r="AA1881" t="s">
        <v>304</v>
      </c>
      <c r="AB1881" s="21" t="s">
        <v>290</v>
      </c>
      <c r="AC1881" s="11">
        <v>18</v>
      </c>
      <c r="AD1881" s="13">
        <v>14.438000000000001</v>
      </c>
      <c r="AE1881" s="11">
        <v>1.7809999999999999</v>
      </c>
      <c r="AF1881" t="s">
        <v>290</v>
      </c>
      <c r="AG1881" s="11">
        <v>160</v>
      </c>
      <c r="AH1881" s="21" t="s">
        <v>290</v>
      </c>
      <c r="AI1881" s="1" t="s">
        <v>304</v>
      </c>
      <c r="AJ1881" t="s">
        <v>290</v>
      </c>
      <c r="AK1881" s="159" t="s">
        <v>290</v>
      </c>
    </row>
    <row r="1882" spans="1:89" x14ac:dyDescent="0.35">
      <c r="A1882" s="160" t="s">
        <v>1835</v>
      </c>
      <c r="B1882" s="2">
        <v>18</v>
      </c>
      <c r="C1882" s="2" t="s">
        <v>272</v>
      </c>
      <c r="D1882" s="4" t="s">
        <v>304</v>
      </c>
      <c r="E1882" s="22" t="s">
        <v>290</v>
      </c>
      <c r="F1882" s="2">
        <v>18</v>
      </c>
      <c r="G1882" s="5">
        <v>17</v>
      </c>
      <c r="H1882" s="2">
        <v>0.5</v>
      </c>
      <c r="I1882" s="4" t="s">
        <v>272</v>
      </c>
      <c r="J1882" s="2">
        <v>2</v>
      </c>
      <c r="K1882" s="22" t="s">
        <v>290</v>
      </c>
      <c r="L1882" s="6" t="s">
        <v>304</v>
      </c>
      <c r="M1882" s="4" t="s">
        <v>290</v>
      </c>
      <c r="N1882" s="161" t="s">
        <v>290</v>
      </c>
      <c r="P1882" s="18" t="s">
        <v>290</v>
      </c>
      <c r="Q1882" s="18" t="s">
        <v>290</v>
      </c>
      <c r="S1882" t="s">
        <v>290</v>
      </c>
      <c r="T1882" t="s">
        <v>290</v>
      </c>
      <c r="V1882" t="s">
        <v>290</v>
      </c>
      <c r="X1882" s="160" t="s">
        <v>1835</v>
      </c>
      <c r="Y1882" s="2">
        <v>18</v>
      </c>
      <c r="Z1882" s="2" t="s">
        <v>272</v>
      </c>
      <c r="AA1882" s="4" t="s">
        <v>304</v>
      </c>
      <c r="AB1882" s="22" t="s">
        <v>290</v>
      </c>
      <c r="AC1882" s="2">
        <v>18</v>
      </c>
      <c r="AD1882" s="5">
        <v>17</v>
      </c>
      <c r="AE1882" s="2">
        <v>0.5</v>
      </c>
      <c r="AF1882" s="4" t="s">
        <v>272</v>
      </c>
      <c r="AG1882" s="2">
        <v>2</v>
      </c>
      <c r="AH1882" s="22" t="s">
        <v>290</v>
      </c>
      <c r="AI1882" s="6" t="s">
        <v>304</v>
      </c>
      <c r="AJ1882" s="4" t="s">
        <v>290</v>
      </c>
      <c r="AK1882" s="161" t="s">
        <v>290</v>
      </c>
    </row>
    <row r="1883" spans="1:89" x14ac:dyDescent="0.35">
      <c r="A1883" s="156" t="s">
        <v>1836</v>
      </c>
      <c r="B1883" s="11">
        <v>20</v>
      </c>
      <c r="C1883" s="11">
        <v>10</v>
      </c>
      <c r="D1883" t="s">
        <v>304</v>
      </c>
      <c r="E1883" s="21" t="s">
        <v>290</v>
      </c>
      <c r="F1883" s="11">
        <v>20</v>
      </c>
      <c r="G1883" s="13">
        <v>19.5</v>
      </c>
      <c r="H1883" s="11">
        <v>0.25</v>
      </c>
      <c r="I1883" t="s">
        <v>290</v>
      </c>
      <c r="J1883" s="11">
        <v>10</v>
      </c>
      <c r="K1883" s="21" t="s">
        <v>290</v>
      </c>
      <c r="L1883" s="11" t="s">
        <v>304</v>
      </c>
      <c r="M1883" t="s">
        <v>290</v>
      </c>
      <c r="N1883" s="159" t="s">
        <v>290</v>
      </c>
      <c r="P1883" s="18" t="s">
        <v>290</v>
      </c>
      <c r="Q1883" s="18" t="s">
        <v>290</v>
      </c>
      <c r="S1883" t="s">
        <v>290</v>
      </c>
      <c r="T1883" t="s">
        <v>290</v>
      </c>
      <c r="V1883" t="s">
        <v>290</v>
      </c>
      <c r="X1883" s="156" t="s">
        <v>1836</v>
      </c>
      <c r="Y1883" s="11">
        <v>20</v>
      </c>
      <c r="Z1883" s="11">
        <v>10</v>
      </c>
      <c r="AA1883" t="s">
        <v>304</v>
      </c>
      <c r="AB1883" s="21" t="s">
        <v>290</v>
      </c>
      <c r="AC1883" s="11">
        <v>20</v>
      </c>
      <c r="AD1883" s="13">
        <v>19.5</v>
      </c>
      <c r="AE1883" s="11">
        <v>0.25</v>
      </c>
      <c r="AF1883" t="s">
        <v>290</v>
      </c>
      <c r="AG1883" s="11">
        <v>10</v>
      </c>
      <c r="AH1883" s="21" t="s">
        <v>290</v>
      </c>
      <c r="AI1883" s="11" t="s">
        <v>304</v>
      </c>
      <c r="AJ1883" t="s">
        <v>290</v>
      </c>
      <c r="AK1883" s="159" t="s">
        <v>290</v>
      </c>
    </row>
    <row r="1884" spans="1:89" x14ac:dyDescent="0.35">
      <c r="A1884" s="158" t="s">
        <v>1837</v>
      </c>
      <c r="B1884" s="11">
        <v>20</v>
      </c>
      <c r="C1884" s="11">
        <v>20</v>
      </c>
      <c r="D1884" t="s">
        <v>304</v>
      </c>
      <c r="E1884" s="21" t="s">
        <v>290</v>
      </c>
      <c r="F1884" s="11">
        <v>20</v>
      </c>
      <c r="G1884" s="13">
        <v>19.25</v>
      </c>
      <c r="H1884" s="11">
        <v>0.375</v>
      </c>
      <c r="I1884" t="s">
        <v>290</v>
      </c>
      <c r="J1884" s="11">
        <v>20</v>
      </c>
      <c r="K1884" s="21" t="s">
        <v>290</v>
      </c>
      <c r="L1884" s="1" t="s">
        <v>304</v>
      </c>
      <c r="M1884" t="s">
        <v>290</v>
      </c>
      <c r="N1884" s="159" t="s">
        <v>290</v>
      </c>
      <c r="P1884" s="18" t="s">
        <v>290</v>
      </c>
      <c r="Q1884" s="18" t="s">
        <v>290</v>
      </c>
      <c r="S1884" t="s">
        <v>290</v>
      </c>
      <c r="T1884" t="s">
        <v>290</v>
      </c>
      <c r="V1884" t="s">
        <v>290</v>
      </c>
      <c r="X1884" s="158" t="s">
        <v>1837</v>
      </c>
      <c r="Y1884" s="11">
        <v>20</v>
      </c>
      <c r="Z1884" s="11">
        <v>20</v>
      </c>
      <c r="AA1884" t="s">
        <v>304</v>
      </c>
      <c r="AB1884" s="21" t="s">
        <v>290</v>
      </c>
      <c r="AC1884" s="11">
        <v>20</v>
      </c>
      <c r="AD1884" s="13">
        <v>19.25</v>
      </c>
      <c r="AE1884" s="11">
        <v>0.375</v>
      </c>
      <c r="AF1884" t="s">
        <v>290</v>
      </c>
      <c r="AG1884" s="11">
        <v>20</v>
      </c>
      <c r="AH1884" s="21" t="s">
        <v>290</v>
      </c>
      <c r="AI1884" s="1" t="s">
        <v>304</v>
      </c>
      <c r="AJ1884" t="s">
        <v>290</v>
      </c>
      <c r="AK1884" s="159" t="s">
        <v>290</v>
      </c>
    </row>
    <row r="1885" spans="1:89" x14ac:dyDescent="0.35">
      <c r="A1885" s="158" t="s">
        <v>1838</v>
      </c>
      <c r="B1885" s="11">
        <v>20</v>
      </c>
      <c r="C1885">
        <v>30</v>
      </c>
      <c r="D1885" t="s">
        <v>304</v>
      </c>
      <c r="E1885" s="21" t="s">
        <v>290</v>
      </c>
      <c r="F1885" s="11">
        <v>20</v>
      </c>
      <c r="G1885" s="13">
        <v>19</v>
      </c>
      <c r="H1885" s="11">
        <v>0.5</v>
      </c>
      <c r="I1885" t="s">
        <v>290</v>
      </c>
      <c r="J1885">
        <v>30</v>
      </c>
      <c r="K1885" s="21" t="s">
        <v>290</v>
      </c>
      <c r="L1885" s="1" t="s">
        <v>304</v>
      </c>
      <c r="M1885" t="s">
        <v>290</v>
      </c>
      <c r="N1885" s="159" t="s">
        <v>290</v>
      </c>
      <c r="P1885" s="18" t="s">
        <v>290</v>
      </c>
      <c r="Q1885" s="18" t="s">
        <v>290</v>
      </c>
      <c r="S1885" t="s">
        <v>290</v>
      </c>
      <c r="T1885" t="s">
        <v>290</v>
      </c>
      <c r="V1885" t="s">
        <v>290</v>
      </c>
      <c r="X1885" s="158" t="s">
        <v>1838</v>
      </c>
      <c r="Y1885" s="11">
        <v>20</v>
      </c>
      <c r="Z1885">
        <v>30</v>
      </c>
      <c r="AA1885" t="s">
        <v>304</v>
      </c>
      <c r="AB1885" s="21" t="s">
        <v>290</v>
      </c>
      <c r="AC1885" s="11">
        <v>20</v>
      </c>
      <c r="AD1885" s="13">
        <v>19</v>
      </c>
      <c r="AE1885" s="11">
        <v>0.5</v>
      </c>
      <c r="AF1885" t="s">
        <v>290</v>
      </c>
      <c r="AG1885">
        <v>30</v>
      </c>
      <c r="AH1885" s="21" t="s">
        <v>290</v>
      </c>
      <c r="AI1885" s="1" t="s">
        <v>304</v>
      </c>
      <c r="AJ1885" t="s">
        <v>290</v>
      </c>
      <c r="AK1885" s="159" t="s">
        <v>290</v>
      </c>
      <c r="BJ1885" s="4"/>
      <c r="BK1885" s="4"/>
      <c r="BL1885" s="4"/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  <c r="BX1885" s="4"/>
      <c r="BY1885" s="4"/>
      <c r="BZ1885" s="4"/>
      <c r="CA1885" s="51"/>
    </row>
    <row r="1886" spans="1:89" x14ac:dyDescent="0.35">
      <c r="A1886" s="158" t="s">
        <v>1839</v>
      </c>
      <c r="B1886" s="11">
        <v>20</v>
      </c>
      <c r="C1886">
        <v>40</v>
      </c>
      <c r="D1886" t="s">
        <v>304</v>
      </c>
      <c r="E1886" s="21" t="s">
        <v>290</v>
      </c>
      <c r="F1886" s="11">
        <v>20</v>
      </c>
      <c r="G1886" s="13">
        <v>18.814</v>
      </c>
      <c r="H1886" s="11">
        <v>0.59299999999999997</v>
      </c>
      <c r="I1886" t="s">
        <v>290</v>
      </c>
      <c r="J1886">
        <v>40</v>
      </c>
      <c r="K1886" s="21" t="s">
        <v>290</v>
      </c>
      <c r="L1886" s="1" t="s">
        <v>304</v>
      </c>
      <c r="M1886" t="s">
        <v>290</v>
      </c>
      <c r="N1886" s="159" t="s">
        <v>290</v>
      </c>
      <c r="P1886" s="18" t="s">
        <v>290</v>
      </c>
      <c r="Q1886" s="18" t="s">
        <v>290</v>
      </c>
      <c r="S1886" t="s">
        <v>290</v>
      </c>
      <c r="T1886" t="s">
        <v>290</v>
      </c>
      <c r="V1886" t="s">
        <v>290</v>
      </c>
      <c r="X1886" s="158" t="s">
        <v>1839</v>
      </c>
      <c r="Y1886" s="11">
        <v>20</v>
      </c>
      <c r="Z1886">
        <v>40</v>
      </c>
      <c r="AA1886" t="s">
        <v>304</v>
      </c>
      <c r="AB1886" s="21" t="s">
        <v>290</v>
      </c>
      <c r="AC1886" s="11">
        <v>20</v>
      </c>
      <c r="AD1886" s="13">
        <v>18.814</v>
      </c>
      <c r="AE1886" s="11">
        <v>0.59299999999999997</v>
      </c>
      <c r="AF1886" t="s">
        <v>290</v>
      </c>
      <c r="AG1886">
        <v>40</v>
      </c>
      <c r="AH1886" s="21" t="s">
        <v>290</v>
      </c>
      <c r="AI1886" s="1" t="s">
        <v>304</v>
      </c>
      <c r="AJ1886" t="s">
        <v>290</v>
      </c>
      <c r="AK1886" s="159" t="s">
        <v>290</v>
      </c>
      <c r="CC1886" s="4"/>
      <c r="CD1886" s="51"/>
      <c r="CE1886" s="51"/>
      <c r="CF1886" s="51"/>
      <c r="CG1886" s="51"/>
      <c r="CH1886" s="51"/>
      <c r="CI1886" s="51"/>
      <c r="CJ1886" s="51"/>
      <c r="CK1886" s="51"/>
    </row>
    <row r="1887" spans="1:89" x14ac:dyDescent="0.35">
      <c r="A1887" s="158" t="s">
        <v>6895</v>
      </c>
      <c r="B1887" s="11">
        <v>20</v>
      </c>
      <c r="C1887" t="s">
        <v>6422</v>
      </c>
      <c r="D1887" t="s">
        <v>304</v>
      </c>
      <c r="E1887" s="21" t="s">
        <v>290</v>
      </c>
      <c r="F1887" s="11">
        <v>20</v>
      </c>
      <c r="G1887" s="13">
        <v>19.25</v>
      </c>
      <c r="H1887" s="11">
        <v>0.375</v>
      </c>
      <c r="I1887" t="s">
        <v>6422</v>
      </c>
      <c r="J1887">
        <v>1</v>
      </c>
      <c r="K1887" s="21" t="s">
        <v>290</v>
      </c>
      <c r="L1887" s="1" t="s">
        <v>304</v>
      </c>
      <c r="M1887" t="s">
        <v>290</v>
      </c>
      <c r="N1887" s="159" t="s">
        <v>290</v>
      </c>
      <c r="P1887" s="18" t="s">
        <v>290</v>
      </c>
      <c r="Q1887" s="18" t="s">
        <v>290</v>
      </c>
      <c r="S1887" t="s">
        <v>290</v>
      </c>
      <c r="T1887" t="s">
        <v>290</v>
      </c>
      <c r="V1887" t="s">
        <v>290</v>
      </c>
      <c r="X1887" s="158" t="s">
        <v>6895</v>
      </c>
      <c r="Y1887" s="11">
        <v>20</v>
      </c>
      <c r="Z1887" t="s">
        <v>6422</v>
      </c>
      <c r="AA1887" t="s">
        <v>304</v>
      </c>
      <c r="AB1887" s="21" t="s">
        <v>290</v>
      </c>
      <c r="AC1887" s="11">
        <v>20</v>
      </c>
      <c r="AD1887" s="13">
        <v>19.25</v>
      </c>
      <c r="AE1887" s="11">
        <v>0.375</v>
      </c>
      <c r="AF1887" t="s">
        <v>6422</v>
      </c>
      <c r="AG1887">
        <v>1</v>
      </c>
      <c r="AH1887" s="21" t="s">
        <v>290</v>
      </c>
      <c r="AI1887" s="1" t="s">
        <v>304</v>
      </c>
      <c r="AJ1887" t="s">
        <v>290</v>
      </c>
      <c r="AK1887" s="159" t="s">
        <v>290</v>
      </c>
    </row>
    <row r="1888" spans="1:89" x14ac:dyDescent="0.35">
      <c r="A1888" s="158" t="s">
        <v>1840</v>
      </c>
      <c r="B1888" s="11">
        <v>20</v>
      </c>
      <c r="C1888">
        <v>60</v>
      </c>
      <c r="D1888" t="s">
        <v>304</v>
      </c>
      <c r="E1888" s="21" t="s">
        <v>290</v>
      </c>
      <c r="F1888" s="11">
        <v>20</v>
      </c>
      <c r="G1888" s="13">
        <v>18.376000000000001</v>
      </c>
      <c r="H1888" s="11">
        <v>0.81200000000000006</v>
      </c>
      <c r="I1888" t="s">
        <v>290</v>
      </c>
      <c r="J1888">
        <v>60</v>
      </c>
      <c r="K1888" s="21" t="s">
        <v>290</v>
      </c>
      <c r="L1888" s="1" t="s">
        <v>304</v>
      </c>
      <c r="M1888" t="s">
        <v>290</v>
      </c>
      <c r="N1888" s="159" t="s">
        <v>290</v>
      </c>
      <c r="P1888" s="18" t="s">
        <v>290</v>
      </c>
      <c r="Q1888" s="18" t="s">
        <v>290</v>
      </c>
      <c r="S1888" t="s">
        <v>290</v>
      </c>
      <c r="T1888" t="s">
        <v>290</v>
      </c>
      <c r="V1888" t="s">
        <v>290</v>
      </c>
      <c r="X1888" s="158" t="s">
        <v>1840</v>
      </c>
      <c r="Y1888" s="11">
        <v>20</v>
      </c>
      <c r="Z1888">
        <v>60</v>
      </c>
      <c r="AA1888" t="s">
        <v>304</v>
      </c>
      <c r="AB1888" s="21" t="s">
        <v>290</v>
      </c>
      <c r="AC1888" s="11">
        <v>20</v>
      </c>
      <c r="AD1888" s="13">
        <v>18.376000000000001</v>
      </c>
      <c r="AE1888" s="11">
        <v>0.81200000000000006</v>
      </c>
      <c r="AF1888" t="s">
        <v>290</v>
      </c>
      <c r="AG1888">
        <v>60</v>
      </c>
      <c r="AH1888" s="21" t="s">
        <v>290</v>
      </c>
      <c r="AI1888" s="1" t="s">
        <v>304</v>
      </c>
      <c r="AJ1888" t="s">
        <v>290</v>
      </c>
      <c r="AK1888" s="159" t="s">
        <v>290</v>
      </c>
    </row>
    <row r="1889" spans="1:89" x14ac:dyDescent="0.35">
      <c r="A1889" s="158" t="s">
        <v>1841</v>
      </c>
      <c r="B1889" s="11">
        <v>20</v>
      </c>
      <c r="C1889">
        <v>80</v>
      </c>
      <c r="D1889" t="s">
        <v>304</v>
      </c>
      <c r="E1889" s="21" t="s">
        <v>290</v>
      </c>
      <c r="F1889" s="11">
        <v>20</v>
      </c>
      <c r="G1889" s="13">
        <v>17.937999999999999</v>
      </c>
      <c r="H1889" s="11">
        <v>1.0309999999999999</v>
      </c>
      <c r="I1889" t="s">
        <v>290</v>
      </c>
      <c r="J1889">
        <v>80</v>
      </c>
      <c r="K1889" s="21" t="s">
        <v>290</v>
      </c>
      <c r="L1889" s="1" t="s">
        <v>304</v>
      </c>
      <c r="M1889" t="s">
        <v>290</v>
      </c>
      <c r="N1889" s="159" t="s">
        <v>290</v>
      </c>
      <c r="P1889" s="18" t="s">
        <v>290</v>
      </c>
      <c r="Q1889" s="18" t="s">
        <v>290</v>
      </c>
      <c r="S1889" t="s">
        <v>290</v>
      </c>
      <c r="T1889" t="s">
        <v>290</v>
      </c>
      <c r="V1889" t="s">
        <v>290</v>
      </c>
      <c r="X1889" s="158" t="s">
        <v>1841</v>
      </c>
      <c r="Y1889" s="11">
        <v>20</v>
      </c>
      <c r="Z1889">
        <v>80</v>
      </c>
      <c r="AA1889" t="s">
        <v>304</v>
      </c>
      <c r="AB1889" s="21" t="s">
        <v>290</v>
      </c>
      <c r="AC1889" s="11">
        <v>20</v>
      </c>
      <c r="AD1889" s="13">
        <v>17.937999999999999</v>
      </c>
      <c r="AE1889" s="11">
        <v>1.0309999999999999</v>
      </c>
      <c r="AF1889" t="s">
        <v>290</v>
      </c>
      <c r="AG1889">
        <v>80</v>
      </c>
      <c r="AH1889" s="21" t="s">
        <v>290</v>
      </c>
      <c r="AI1889" s="1" t="s">
        <v>304</v>
      </c>
      <c r="AJ1889" t="s">
        <v>290</v>
      </c>
      <c r="AK1889" s="159" t="s">
        <v>290</v>
      </c>
    </row>
    <row r="1890" spans="1:89" x14ac:dyDescent="0.35">
      <c r="A1890" s="158" t="s">
        <v>1842</v>
      </c>
      <c r="B1890" s="11">
        <v>20</v>
      </c>
      <c r="C1890">
        <v>100</v>
      </c>
      <c r="D1890" t="s">
        <v>304</v>
      </c>
      <c r="E1890" s="21" t="s">
        <v>290</v>
      </c>
      <c r="F1890" s="11">
        <v>20</v>
      </c>
      <c r="G1890" s="13">
        <v>17.440000000000001</v>
      </c>
      <c r="H1890" s="11">
        <v>1.28</v>
      </c>
      <c r="I1890" t="s">
        <v>290</v>
      </c>
      <c r="J1890">
        <v>100</v>
      </c>
      <c r="K1890" s="21" t="s">
        <v>290</v>
      </c>
      <c r="L1890" s="1" t="s">
        <v>304</v>
      </c>
      <c r="M1890" t="s">
        <v>290</v>
      </c>
      <c r="N1890" s="159" t="s">
        <v>290</v>
      </c>
      <c r="P1890" s="18" t="s">
        <v>290</v>
      </c>
      <c r="Q1890" s="18" t="s">
        <v>290</v>
      </c>
      <c r="S1890" t="s">
        <v>290</v>
      </c>
      <c r="T1890" t="s">
        <v>290</v>
      </c>
      <c r="V1890" t="s">
        <v>290</v>
      </c>
      <c r="X1890" s="158" t="s">
        <v>1842</v>
      </c>
      <c r="Y1890" s="11">
        <v>20</v>
      </c>
      <c r="Z1890">
        <v>100</v>
      </c>
      <c r="AA1890" t="s">
        <v>304</v>
      </c>
      <c r="AB1890" s="21" t="s">
        <v>290</v>
      </c>
      <c r="AC1890" s="11">
        <v>20</v>
      </c>
      <c r="AD1890" s="13">
        <v>17.440000000000001</v>
      </c>
      <c r="AE1890" s="11">
        <v>1.28</v>
      </c>
      <c r="AF1890" t="s">
        <v>290</v>
      </c>
      <c r="AG1890">
        <v>100</v>
      </c>
      <c r="AH1890" s="21" t="s">
        <v>290</v>
      </c>
      <c r="AI1890" s="1" t="s">
        <v>304</v>
      </c>
      <c r="AJ1890" t="s">
        <v>290</v>
      </c>
      <c r="AK1890" s="159" t="s">
        <v>290</v>
      </c>
    </row>
    <row r="1891" spans="1:89" x14ac:dyDescent="0.35">
      <c r="A1891" s="158" t="s">
        <v>1843</v>
      </c>
      <c r="B1891" s="11">
        <v>20</v>
      </c>
      <c r="C1891">
        <v>120</v>
      </c>
      <c r="D1891" t="s">
        <v>304</v>
      </c>
      <c r="E1891" s="21" t="s">
        <v>290</v>
      </c>
      <c r="F1891" s="11">
        <v>20</v>
      </c>
      <c r="G1891" s="13">
        <v>17</v>
      </c>
      <c r="H1891" s="11">
        <v>1.5</v>
      </c>
      <c r="I1891" t="s">
        <v>290</v>
      </c>
      <c r="J1891">
        <v>120</v>
      </c>
      <c r="K1891" s="21" t="s">
        <v>290</v>
      </c>
      <c r="L1891" s="1" t="s">
        <v>304</v>
      </c>
      <c r="M1891" t="s">
        <v>290</v>
      </c>
      <c r="N1891" s="159" t="s">
        <v>290</v>
      </c>
      <c r="P1891" s="18" t="s">
        <v>290</v>
      </c>
      <c r="Q1891" s="18" t="s">
        <v>290</v>
      </c>
      <c r="S1891" t="s">
        <v>290</v>
      </c>
      <c r="T1891" t="s">
        <v>290</v>
      </c>
      <c r="V1891" t="s">
        <v>290</v>
      </c>
      <c r="X1891" s="158" t="s">
        <v>1843</v>
      </c>
      <c r="Y1891" s="11">
        <v>20</v>
      </c>
      <c r="Z1891">
        <v>120</v>
      </c>
      <c r="AA1891" t="s">
        <v>304</v>
      </c>
      <c r="AB1891" s="21" t="s">
        <v>290</v>
      </c>
      <c r="AC1891" s="11">
        <v>20</v>
      </c>
      <c r="AD1891" s="13">
        <v>17</v>
      </c>
      <c r="AE1891" s="11">
        <v>1.5</v>
      </c>
      <c r="AF1891" t="s">
        <v>290</v>
      </c>
      <c r="AG1891">
        <v>120</v>
      </c>
      <c r="AH1891" s="21" t="s">
        <v>290</v>
      </c>
      <c r="AI1891" s="1" t="s">
        <v>304</v>
      </c>
      <c r="AJ1891" t="s">
        <v>290</v>
      </c>
      <c r="AK1891" s="159" t="s">
        <v>290</v>
      </c>
    </row>
    <row r="1892" spans="1:89" x14ac:dyDescent="0.35">
      <c r="A1892" s="158" t="s">
        <v>1844</v>
      </c>
      <c r="B1892" s="11">
        <v>20</v>
      </c>
      <c r="C1892">
        <v>140</v>
      </c>
      <c r="D1892" t="s">
        <v>304</v>
      </c>
      <c r="E1892" s="21" t="s">
        <v>290</v>
      </c>
      <c r="F1892" s="11">
        <v>20</v>
      </c>
      <c r="G1892" s="13">
        <v>16.5</v>
      </c>
      <c r="H1892" s="11">
        <v>1.75</v>
      </c>
      <c r="I1892" t="s">
        <v>290</v>
      </c>
      <c r="J1892">
        <v>140</v>
      </c>
      <c r="K1892" s="21" t="s">
        <v>290</v>
      </c>
      <c r="L1892" s="1" t="s">
        <v>304</v>
      </c>
      <c r="M1892" t="s">
        <v>290</v>
      </c>
      <c r="N1892" s="159" t="s">
        <v>290</v>
      </c>
      <c r="P1892" s="18" t="s">
        <v>290</v>
      </c>
      <c r="Q1892" s="18" t="s">
        <v>290</v>
      </c>
      <c r="S1892" t="s">
        <v>290</v>
      </c>
      <c r="T1892" t="s">
        <v>290</v>
      </c>
      <c r="V1892" t="s">
        <v>290</v>
      </c>
      <c r="X1892" s="158" t="s">
        <v>1844</v>
      </c>
      <c r="Y1892" s="11">
        <v>20</v>
      </c>
      <c r="Z1892">
        <v>140</v>
      </c>
      <c r="AA1892" t="s">
        <v>304</v>
      </c>
      <c r="AB1892" s="21" t="s">
        <v>290</v>
      </c>
      <c r="AC1892" s="11">
        <v>20</v>
      </c>
      <c r="AD1892" s="13">
        <v>16.5</v>
      </c>
      <c r="AE1892" s="11">
        <v>1.75</v>
      </c>
      <c r="AF1892" t="s">
        <v>290</v>
      </c>
      <c r="AG1892">
        <v>140</v>
      </c>
      <c r="AH1892" s="21" t="s">
        <v>290</v>
      </c>
      <c r="AI1892" s="1" t="s">
        <v>304</v>
      </c>
      <c r="AJ1892" t="s">
        <v>290</v>
      </c>
      <c r="AK1892" s="159" t="s">
        <v>290</v>
      </c>
    </row>
    <row r="1893" spans="1:89" x14ac:dyDescent="0.35">
      <c r="A1893" s="158" t="s">
        <v>1845</v>
      </c>
      <c r="B1893" s="11">
        <v>20</v>
      </c>
      <c r="C1893" s="11">
        <v>160</v>
      </c>
      <c r="D1893" t="s">
        <v>304</v>
      </c>
      <c r="E1893" s="21" t="s">
        <v>290</v>
      </c>
      <c r="F1893" s="11">
        <v>20</v>
      </c>
      <c r="G1893" s="13">
        <v>16.064</v>
      </c>
      <c r="H1893" s="11">
        <v>1.968</v>
      </c>
      <c r="I1893" t="s">
        <v>290</v>
      </c>
      <c r="J1893" s="11">
        <v>160</v>
      </c>
      <c r="K1893" s="21" t="s">
        <v>290</v>
      </c>
      <c r="L1893" s="1" t="s">
        <v>304</v>
      </c>
      <c r="M1893" t="s">
        <v>290</v>
      </c>
      <c r="N1893" s="159" t="s">
        <v>290</v>
      </c>
      <c r="P1893" s="18" t="s">
        <v>290</v>
      </c>
      <c r="Q1893" s="18" t="s">
        <v>290</v>
      </c>
      <c r="S1893" t="s">
        <v>290</v>
      </c>
      <c r="T1893" t="s">
        <v>290</v>
      </c>
      <c r="V1893" t="s">
        <v>290</v>
      </c>
      <c r="X1893" s="158" t="s">
        <v>1845</v>
      </c>
      <c r="Y1893" s="11">
        <v>20</v>
      </c>
      <c r="Z1893" s="11">
        <v>160</v>
      </c>
      <c r="AA1893" t="s">
        <v>304</v>
      </c>
      <c r="AB1893" s="21" t="s">
        <v>290</v>
      </c>
      <c r="AC1893" s="11">
        <v>20</v>
      </c>
      <c r="AD1893" s="13">
        <v>16.064</v>
      </c>
      <c r="AE1893" s="11">
        <v>1.968</v>
      </c>
      <c r="AF1893" t="s">
        <v>290</v>
      </c>
      <c r="AG1893" s="11">
        <v>160</v>
      </c>
      <c r="AH1893" s="21" t="s">
        <v>290</v>
      </c>
      <c r="AI1893" s="1" t="s">
        <v>304</v>
      </c>
      <c r="AJ1893" t="s">
        <v>290</v>
      </c>
      <c r="AK1893" s="159" t="s">
        <v>290</v>
      </c>
    </row>
    <row r="1894" spans="1:89" x14ac:dyDescent="0.35">
      <c r="A1894" s="160" t="s">
        <v>1846</v>
      </c>
      <c r="B1894" s="2">
        <v>20</v>
      </c>
      <c r="C1894" s="2" t="s">
        <v>272</v>
      </c>
      <c r="D1894" s="4" t="s">
        <v>304</v>
      </c>
      <c r="E1894" s="22" t="s">
        <v>290</v>
      </c>
      <c r="F1894" s="2">
        <v>20</v>
      </c>
      <c r="G1894" s="5">
        <v>19</v>
      </c>
      <c r="H1894" s="2">
        <v>0.5</v>
      </c>
      <c r="I1894" s="4" t="s">
        <v>272</v>
      </c>
      <c r="J1894" s="2">
        <v>2</v>
      </c>
      <c r="K1894" s="22" t="s">
        <v>290</v>
      </c>
      <c r="L1894" s="6" t="s">
        <v>304</v>
      </c>
      <c r="M1894" s="4" t="s">
        <v>290</v>
      </c>
      <c r="N1894" s="161" t="s">
        <v>290</v>
      </c>
      <c r="P1894" s="18" t="s">
        <v>290</v>
      </c>
      <c r="Q1894" s="18" t="s">
        <v>290</v>
      </c>
      <c r="S1894" t="s">
        <v>290</v>
      </c>
      <c r="T1894" t="s">
        <v>290</v>
      </c>
      <c r="V1894" t="s">
        <v>290</v>
      </c>
      <c r="X1894" s="160" t="s">
        <v>1846</v>
      </c>
      <c r="Y1894" s="2">
        <v>20</v>
      </c>
      <c r="Z1894" s="2" t="s">
        <v>272</v>
      </c>
      <c r="AA1894" s="4" t="s">
        <v>304</v>
      </c>
      <c r="AB1894" s="22" t="s">
        <v>290</v>
      </c>
      <c r="AC1894" s="2">
        <v>20</v>
      </c>
      <c r="AD1894" s="5">
        <v>19</v>
      </c>
      <c r="AE1894" s="2">
        <v>0.5</v>
      </c>
      <c r="AF1894" s="4" t="s">
        <v>272</v>
      </c>
      <c r="AG1894" s="2">
        <v>2</v>
      </c>
      <c r="AH1894" s="22" t="s">
        <v>290</v>
      </c>
      <c r="AI1894" s="6" t="s">
        <v>304</v>
      </c>
      <c r="AJ1894" s="4" t="s">
        <v>290</v>
      </c>
      <c r="AK1894" s="161" t="s">
        <v>290</v>
      </c>
    </row>
    <row r="1895" spans="1:89" x14ac:dyDescent="0.35">
      <c r="A1895" s="156" t="s">
        <v>1847</v>
      </c>
      <c r="B1895" s="11">
        <v>22</v>
      </c>
      <c r="C1895" s="11">
        <v>10</v>
      </c>
      <c r="D1895" t="s">
        <v>304</v>
      </c>
      <c r="E1895" s="21" t="s">
        <v>290</v>
      </c>
      <c r="F1895" s="11">
        <v>22</v>
      </c>
      <c r="G1895" s="13">
        <v>21.5</v>
      </c>
      <c r="H1895" s="11">
        <v>0.25</v>
      </c>
      <c r="I1895" t="s">
        <v>290</v>
      </c>
      <c r="J1895" s="11">
        <v>10</v>
      </c>
      <c r="K1895" s="21" t="s">
        <v>290</v>
      </c>
      <c r="L1895" s="11" t="s">
        <v>304</v>
      </c>
      <c r="M1895" t="s">
        <v>290</v>
      </c>
      <c r="N1895" s="159" t="s">
        <v>290</v>
      </c>
      <c r="P1895" s="18" t="s">
        <v>290</v>
      </c>
      <c r="Q1895" s="18" t="s">
        <v>290</v>
      </c>
      <c r="S1895" t="s">
        <v>290</v>
      </c>
      <c r="T1895" t="s">
        <v>290</v>
      </c>
      <c r="V1895" t="s">
        <v>290</v>
      </c>
      <c r="X1895" s="156" t="s">
        <v>1847</v>
      </c>
      <c r="Y1895" s="11">
        <v>22</v>
      </c>
      <c r="Z1895" s="11">
        <v>10</v>
      </c>
      <c r="AA1895" t="s">
        <v>304</v>
      </c>
      <c r="AB1895" s="21" t="s">
        <v>290</v>
      </c>
      <c r="AC1895" s="11">
        <v>22</v>
      </c>
      <c r="AD1895" s="13">
        <v>21.5</v>
      </c>
      <c r="AE1895" s="11">
        <v>0.25</v>
      </c>
      <c r="AF1895" t="s">
        <v>290</v>
      </c>
      <c r="AG1895" s="11">
        <v>10</v>
      </c>
      <c r="AH1895" s="21" t="s">
        <v>290</v>
      </c>
      <c r="AI1895" s="11" t="s">
        <v>304</v>
      </c>
      <c r="AJ1895" t="s">
        <v>290</v>
      </c>
      <c r="AK1895" s="159" t="s">
        <v>290</v>
      </c>
    </row>
    <row r="1896" spans="1:89" x14ac:dyDescent="0.35">
      <c r="A1896" s="158" t="s">
        <v>1848</v>
      </c>
      <c r="B1896" s="11">
        <v>22</v>
      </c>
      <c r="C1896" s="11">
        <v>20</v>
      </c>
      <c r="D1896" t="s">
        <v>304</v>
      </c>
      <c r="E1896" s="21" t="s">
        <v>290</v>
      </c>
      <c r="F1896" s="11">
        <v>22</v>
      </c>
      <c r="G1896" s="13">
        <v>21.25</v>
      </c>
      <c r="H1896" s="11">
        <v>0.375</v>
      </c>
      <c r="I1896" t="s">
        <v>290</v>
      </c>
      <c r="J1896" s="11">
        <v>20</v>
      </c>
      <c r="K1896" s="21" t="s">
        <v>290</v>
      </c>
      <c r="L1896" s="1" t="s">
        <v>304</v>
      </c>
      <c r="M1896" t="s">
        <v>290</v>
      </c>
      <c r="N1896" s="159" t="s">
        <v>290</v>
      </c>
      <c r="P1896" s="18" t="s">
        <v>290</v>
      </c>
      <c r="Q1896" s="18" t="s">
        <v>290</v>
      </c>
      <c r="S1896" t="s">
        <v>290</v>
      </c>
      <c r="T1896" t="s">
        <v>290</v>
      </c>
      <c r="V1896" t="s">
        <v>290</v>
      </c>
      <c r="X1896" s="158" t="s">
        <v>1848</v>
      </c>
      <c r="Y1896" s="11">
        <v>22</v>
      </c>
      <c r="Z1896" s="11">
        <v>20</v>
      </c>
      <c r="AA1896" t="s">
        <v>304</v>
      </c>
      <c r="AB1896" s="21" t="s">
        <v>290</v>
      </c>
      <c r="AC1896" s="11">
        <v>22</v>
      </c>
      <c r="AD1896" s="13">
        <v>21.25</v>
      </c>
      <c r="AE1896" s="11">
        <v>0.375</v>
      </c>
      <c r="AF1896" t="s">
        <v>290</v>
      </c>
      <c r="AG1896" s="11">
        <v>20</v>
      </c>
      <c r="AH1896" s="21" t="s">
        <v>290</v>
      </c>
      <c r="AI1896" s="1" t="s">
        <v>304</v>
      </c>
      <c r="AJ1896" t="s">
        <v>290</v>
      </c>
      <c r="AK1896" s="159" t="s">
        <v>290</v>
      </c>
      <c r="BJ1896" s="4"/>
      <c r="BK1896" s="4"/>
      <c r="BL1896" s="4"/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51"/>
    </row>
    <row r="1897" spans="1:89" x14ac:dyDescent="0.35">
      <c r="A1897" s="158" t="s">
        <v>1849</v>
      </c>
      <c r="B1897" s="11">
        <v>22</v>
      </c>
      <c r="C1897">
        <v>30</v>
      </c>
      <c r="D1897" t="s">
        <v>304</v>
      </c>
      <c r="E1897" s="21" t="s">
        <v>290</v>
      </c>
      <c r="F1897" s="11">
        <v>22</v>
      </c>
      <c r="G1897" s="13">
        <v>21</v>
      </c>
      <c r="H1897" s="11">
        <v>0.5</v>
      </c>
      <c r="I1897" t="s">
        <v>290</v>
      </c>
      <c r="J1897">
        <v>30</v>
      </c>
      <c r="K1897" s="21" t="s">
        <v>290</v>
      </c>
      <c r="L1897" s="1" t="s">
        <v>304</v>
      </c>
      <c r="M1897" t="s">
        <v>290</v>
      </c>
      <c r="N1897" s="159" t="s">
        <v>290</v>
      </c>
      <c r="P1897" s="18" t="s">
        <v>290</v>
      </c>
      <c r="Q1897" s="18" t="s">
        <v>290</v>
      </c>
      <c r="S1897" t="s">
        <v>290</v>
      </c>
      <c r="T1897" t="s">
        <v>290</v>
      </c>
      <c r="V1897" t="s">
        <v>290</v>
      </c>
      <c r="X1897" s="158" t="s">
        <v>1849</v>
      </c>
      <c r="Y1897" s="11">
        <v>22</v>
      </c>
      <c r="Z1897">
        <v>30</v>
      </c>
      <c r="AA1897" t="s">
        <v>304</v>
      </c>
      <c r="AB1897" s="21" t="s">
        <v>290</v>
      </c>
      <c r="AC1897" s="11">
        <v>22</v>
      </c>
      <c r="AD1897" s="13">
        <v>21</v>
      </c>
      <c r="AE1897" s="11">
        <v>0.5</v>
      </c>
      <c r="AF1897" t="s">
        <v>290</v>
      </c>
      <c r="AG1897">
        <v>30</v>
      </c>
      <c r="AH1897" s="21" t="s">
        <v>290</v>
      </c>
      <c r="AI1897" s="1" t="s">
        <v>304</v>
      </c>
      <c r="AJ1897" t="s">
        <v>290</v>
      </c>
      <c r="AK1897" s="159" t="s">
        <v>290</v>
      </c>
      <c r="CC1897" s="4"/>
      <c r="CD1897" s="51"/>
      <c r="CE1897" s="51"/>
      <c r="CF1897" s="51"/>
      <c r="CG1897" s="51"/>
      <c r="CH1897" s="51"/>
      <c r="CI1897" s="51"/>
      <c r="CJ1897" s="51"/>
      <c r="CK1897" s="51"/>
    </row>
    <row r="1898" spans="1:89" x14ac:dyDescent="0.35">
      <c r="A1898" s="158" t="s">
        <v>1850</v>
      </c>
      <c r="B1898" s="11">
        <v>22</v>
      </c>
      <c r="C1898">
        <v>60</v>
      </c>
      <c r="D1898" t="s">
        <v>304</v>
      </c>
      <c r="E1898" s="21" t="s">
        <v>290</v>
      </c>
      <c r="F1898" s="11">
        <v>22</v>
      </c>
      <c r="G1898" s="13">
        <v>20.25</v>
      </c>
      <c r="H1898" s="11">
        <v>0.875</v>
      </c>
      <c r="I1898" t="s">
        <v>290</v>
      </c>
      <c r="J1898">
        <v>60</v>
      </c>
      <c r="K1898" s="21" t="s">
        <v>290</v>
      </c>
      <c r="L1898" s="1" t="s">
        <v>304</v>
      </c>
      <c r="M1898" t="s">
        <v>290</v>
      </c>
      <c r="N1898" s="159" t="s">
        <v>290</v>
      </c>
      <c r="P1898" s="18" t="s">
        <v>290</v>
      </c>
      <c r="Q1898" s="18" t="s">
        <v>290</v>
      </c>
      <c r="S1898" t="s">
        <v>290</v>
      </c>
      <c r="T1898" t="s">
        <v>290</v>
      </c>
      <c r="V1898" t="s">
        <v>290</v>
      </c>
      <c r="X1898" s="158" t="s">
        <v>1850</v>
      </c>
      <c r="Y1898" s="11">
        <v>22</v>
      </c>
      <c r="Z1898">
        <v>60</v>
      </c>
      <c r="AA1898" t="s">
        <v>304</v>
      </c>
      <c r="AB1898" s="21" t="s">
        <v>290</v>
      </c>
      <c r="AC1898" s="11">
        <v>22</v>
      </c>
      <c r="AD1898" s="13">
        <v>20.25</v>
      </c>
      <c r="AE1898" s="11">
        <v>0.875</v>
      </c>
      <c r="AF1898" t="s">
        <v>290</v>
      </c>
      <c r="AG1898">
        <v>60</v>
      </c>
      <c r="AH1898" s="21" t="s">
        <v>290</v>
      </c>
      <c r="AI1898" s="1" t="s">
        <v>304</v>
      </c>
      <c r="AJ1898" t="s">
        <v>290</v>
      </c>
      <c r="AK1898" s="159" t="s">
        <v>290</v>
      </c>
    </row>
    <row r="1899" spans="1:89" x14ac:dyDescent="0.35">
      <c r="A1899" s="158" t="s">
        <v>1851</v>
      </c>
      <c r="B1899" s="11">
        <v>22</v>
      </c>
      <c r="C1899">
        <v>80</v>
      </c>
      <c r="D1899" t="s">
        <v>304</v>
      </c>
      <c r="E1899" s="21" t="s">
        <v>290</v>
      </c>
      <c r="F1899" s="11">
        <v>22</v>
      </c>
      <c r="G1899" s="13">
        <v>19.75</v>
      </c>
      <c r="H1899" s="11">
        <v>1.125</v>
      </c>
      <c r="I1899" t="s">
        <v>290</v>
      </c>
      <c r="J1899">
        <v>80</v>
      </c>
      <c r="K1899" s="21" t="s">
        <v>290</v>
      </c>
      <c r="L1899" s="1" t="s">
        <v>304</v>
      </c>
      <c r="M1899" t="s">
        <v>290</v>
      </c>
      <c r="N1899" s="159" t="s">
        <v>290</v>
      </c>
      <c r="P1899" s="18" t="s">
        <v>290</v>
      </c>
      <c r="Q1899" s="18" t="s">
        <v>290</v>
      </c>
      <c r="S1899" t="s">
        <v>290</v>
      </c>
      <c r="T1899" t="s">
        <v>290</v>
      </c>
      <c r="V1899" t="s">
        <v>290</v>
      </c>
      <c r="X1899" s="158" t="s">
        <v>1851</v>
      </c>
      <c r="Y1899" s="11">
        <v>22</v>
      </c>
      <c r="Z1899">
        <v>80</v>
      </c>
      <c r="AA1899" t="s">
        <v>304</v>
      </c>
      <c r="AB1899" s="21" t="s">
        <v>290</v>
      </c>
      <c r="AC1899" s="11">
        <v>22</v>
      </c>
      <c r="AD1899" s="13">
        <v>19.75</v>
      </c>
      <c r="AE1899" s="11">
        <v>1.125</v>
      </c>
      <c r="AF1899" t="s">
        <v>290</v>
      </c>
      <c r="AG1899">
        <v>80</v>
      </c>
      <c r="AH1899" s="21" t="s">
        <v>290</v>
      </c>
      <c r="AI1899" s="1" t="s">
        <v>304</v>
      </c>
      <c r="AJ1899" t="s">
        <v>290</v>
      </c>
      <c r="AK1899" s="159" t="s">
        <v>290</v>
      </c>
    </row>
    <row r="1900" spans="1:89" x14ac:dyDescent="0.35">
      <c r="A1900" s="158" t="s">
        <v>1852</v>
      </c>
      <c r="B1900" s="11">
        <v>22</v>
      </c>
      <c r="C1900">
        <v>100</v>
      </c>
      <c r="D1900" t="s">
        <v>304</v>
      </c>
      <c r="E1900" s="21" t="s">
        <v>290</v>
      </c>
      <c r="F1900" s="11">
        <v>22</v>
      </c>
      <c r="G1900" s="13">
        <v>19.25</v>
      </c>
      <c r="H1900" s="11">
        <v>1.375</v>
      </c>
      <c r="I1900" t="s">
        <v>290</v>
      </c>
      <c r="J1900">
        <v>100</v>
      </c>
      <c r="K1900" s="21" t="s">
        <v>290</v>
      </c>
      <c r="L1900" s="1" t="s">
        <v>304</v>
      </c>
      <c r="M1900" t="s">
        <v>290</v>
      </c>
      <c r="N1900" s="159" t="s">
        <v>290</v>
      </c>
      <c r="P1900" s="18" t="s">
        <v>290</v>
      </c>
      <c r="Q1900" s="18" t="s">
        <v>290</v>
      </c>
      <c r="S1900" t="s">
        <v>290</v>
      </c>
      <c r="T1900" t="s">
        <v>290</v>
      </c>
      <c r="V1900" t="s">
        <v>290</v>
      </c>
      <c r="X1900" s="158" t="s">
        <v>1852</v>
      </c>
      <c r="Y1900" s="11">
        <v>22</v>
      </c>
      <c r="Z1900">
        <v>100</v>
      </c>
      <c r="AA1900" t="s">
        <v>304</v>
      </c>
      <c r="AB1900" s="21" t="s">
        <v>290</v>
      </c>
      <c r="AC1900" s="11">
        <v>22</v>
      </c>
      <c r="AD1900" s="13">
        <v>19.25</v>
      </c>
      <c r="AE1900" s="11">
        <v>1.375</v>
      </c>
      <c r="AF1900" t="s">
        <v>290</v>
      </c>
      <c r="AG1900">
        <v>100</v>
      </c>
      <c r="AH1900" s="21" t="s">
        <v>290</v>
      </c>
      <c r="AI1900" s="1" t="s">
        <v>304</v>
      </c>
      <c r="AJ1900" t="s">
        <v>290</v>
      </c>
      <c r="AK1900" s="159" t="s">
        <v>290</v>
      </c>
    </row>
    <row r="1901" spans="1:89" x14ac:dyDescent="0.35">
      <c r="A1901" s="158" t="s">
        <v>1853</v>
      </c>
      <c r="B1901" s="11">
        <v>22</v>
      </c>
      <c r="C1901">
        <v>120</v>
      </c>
      <c r="D1901" t="s">
        <v>304</v>
      </c>
      <c r="E1901" s="21" t="s">
        <v>290</v>
      </c>
      <c r="F1901" s="11">
        <v>22</v>
      </c>
      <c r="G1901" s="13">
        <v>18.75</v>
      </c>
      <c r="H1901" s="11">
        <v>1.625</v>
      </c>
      <c r="I1901" t="s">
        <v>290</v>
      </c>
      <c r="J1901">
        <v>120</v>
      </c>
      <c r="K1901" s="21" t="s">
        <v>290</v>
      </c>
      <c r="L1901" s="1" t="s">
        <v>304</v>
      </c>
      <c r="M1901" t="s">
        <v>290</v>
      </c>
      <c r="N1901" s="159" t="s">
        <v>290</v>
      </c>
      <c r="P1901" s="18" t="s">
        <v>290</v>
      </c>
      <c r="Q1901" s="18" t="s">
        <v>290</v>
      </c>
      <c r="S1901" t="s">
        <v>290</v>
      </c>
      <c r="T1901" t="s">
        <v>290</v>
      </c>
      <c r="V1901" t="s">
        <v>290</v>
      </c>
      <c r="X1901" s="158" t="s">
        <v>1853</v>
      </c>
      <c r="Y1901" s="11">
        <v>22</v>
      </c>
      <c r="Z1901">
        <v>120</v>
      </c>
      <c r="AA1901" t="s">
        <v>304</v>
      </c>
      <c r="AB1901" s="21" t="s">
        <v>290</v>
      </c>
      <c r="AC1901" s="11">
        <v>22</v>
      </c>
      <c r="AD1901" s="13">
        <v>18.75</v>
      </c>
      <c r="AE1901" s="11">
        <v>1.625</v>
      </c>
      <c r="AF1901" t="s">
        <v>290</v>
      </c>
      <c r="AG1901">
        <v>120</v>
      </c>
      <c r="AH1901" s="21" t="s">
        <v>290</v>
      </c>
      <c r="AI1901" s="1" t="s">
        <v>304</v>
      </c>
      <c r="AJ1901" t="s">
        <v>290</v>
      </c>
      <c r="AK1901" s="159" t="s">
        <v>290</v>
      </c>
    </row>
    <row r="1902" spans="1:89" x14ac:dyDescent="0.35">
      <c r="A1902" s="158" t="s">
        <v>1854</v>
      </c>
      <c r="B1902" s="11">
        <v>22</v>
      </c>
      <c r="C1902">
        <v>140</v>
      </c>
      <c r="D1902" t="s">
        <v>304</v>
      </c>
      <c r="E1902" s="21" t="s">
        <v>290</v>
      </c>
      <c r="F1902" s="11">
        <v>22</v>
      </c>
      <c r="G1902" s="13">
        <v>18.25</v>
      </c>
      <c r="H1902" s="11">
        <v>1.875</v>
      </c>
      <c r="I1902" t="s">
        <v>290</v>
      </c>
      <c r="J1902">
        <v>140</v>
      </c>
      <c r="K1902" s="21" t="s">
        <v>290</v>
      </c>
      <c r="L1902" s="1" t="s">
        <v>304</v>
      </c>
      <c r="M1902" t="s">
        <v>290</v>
      </c>
      <c r="N1902" s="159" t="s">
        <v>290</v>
      </c>
      <c r="P1902" s="18" t="s">
        <v>290</v>
      </c>
      <c r="Q1902" s="18" t="s">
        <v>290</v>
      </c>
      <c r="S1902" t="s">
        <v>290</v>
      </c>
      <c r="T1902" t="s">
        <v>290</v>
      </c>
      <c r="V1902" t="s">
        <v>290</v>
      </c>
      <c r="X1902" s="158" t="s">
        <v>1854</v>
      </c>
      <c r="Y1902" s="11">
        <v>22</v>
      </c>
      <c r="Z1902">
        <v>140</v>
      </c>
      <c r="AA1902" t="s">
        <v>304</v>
      </c>
      <c r="AB1902" s="21" t="s">
        <v>290</v>
      </c>
      <c r="AC1902" s="11">
        <v>22</v>
      </c>
      <c r="AD1902" s="13">
        <v>18.25</v>
      </c>
      <c r="AE1902" s="11">
        <v>1.875</v>
      </c>
      <c r="AF1902" t="s">
        <v>290</v>
      </c>
      <c r="AG1902">
        <v>140</v>
      </c>
      <c r="AH1902" s="21" t="s">
        <v>290</v>
      </c>
      <c r="AI1902" s="1" t="s">
        <v>304</v>
      </c>
      <c r="AJ1902" t="s">
        <v>290</v>
      </c>
      <c r="AK1902" s="159" t="s">
        <v>290</v>
      </c>
    </row>
    <row r="1903" spans="1:89" x14ac:dyDescent="0.35">
      <c r="A1903" s="158" t="s">
        <v>1855</v>
      </c>
      <c r="B1903" s="11">
        <v>22</v>
      </c>
      <c r="C1903" s="11">
        <v>160</v>
      </c>
      <c r="D1903" t="s">
        <v>304</v>
      </c>
      <c r="E1903" s="21" t="s">
        <v>290</v>
      </c>
      <c r="F1903" s="11">
        <v>22</v>
      </c>
      <c r="G1903" s="13">
        <v>17.75</v>
      </c>
      <c r="H1903" s="11">
        <v>2.125</v>
      </c>
      <c r="I1903" t="s">
        <v>290</v>
      </c>
      <c r="J1903" s="11">
        <v>160</v>
      </c>
      <c r="K1903" s="21" t="s">
        <v>290</v>
      </c>
      <c r="L1903" s="1" t="s">
        <v>304</v>
      </c>
      <c r="M1903" t="s">
        <v>290</v>
      </c>
      <c r="N1903" s="159" t="s">
        <v>290</v>
      </c>
      <c r="P1903" s="18" t="s">
        <v>290</v>
      </c>
      <c r="Q1903" s="18" t="s">
        <v>290</v>
      </c>
      <c r="S1903" t="s">
        <v>290</v>
      </c>
      <c r="T1903" t="s">
        <v>290</v>
      </c>
      <c r="V1903" t="s">
        <v>290</v>
      </c>
      <c r="X1903" s="158" t="s">
        <v>1855</v>
      </c>
      <c r="Y1903" s="11">
        <v>22</v>
      </c>
      <c r="Z1903" s="11">
        <v>160</v>
      </c>
      <c r="AA1903" t="s">
        <v>304</v>
      </c>
      <c r="AB1903" s="21" t="s">
        <v>290</v>
      </c>
      <c r="AC1903" s="11">
        <v>22</v>
      </c>
      <c r="AD1903" s="13">
        <v>17.75</v>
      </c>
      <c r="AE1903" s="11">
        <v>2.125</v>
      </c>
      <c r="AF1903" t="s">
        <v>290</v>
      </c>
      <c r="AG1903" s="11">
        <v>160</v>
      </c>
      <c r="AH1903" s="21" t="s">
        <v>290</v>
      </c>
      <c r="AI1903" s="1" t="s">
        <v>304</v>
      </c>
      <c r="AJ1903" t="s">
        <v>290</v>
      </c>
      <c r="AK1903" s="159" t="s">
        <v>290</v>
      </c>
    </row>
    <row r="1904" spans="1:89" x14ac:dyDescent="0.35">
      <c r="A1904" s="160" t="s">
        <v>1856</v>
      </c>
      <c r="B1904" s="2">
        <v>22</v>
      </c>
      <c r="C1904" s="2" t="s">
        <v>272</v>
      </c>
      <c r="D1904" s="4" t="s">
        <v>304</v>
      </c>
      <c r="E1904" s="22" t="s">
        <v>290</v>
      </c>
      <c r="F1904" s="2">
        <v>22</v>
      </c>
      <c r="G1904" s="5">
        <v>21</v>
      </c>
      <c r="H1904" s="2">
        <v>0.5</v>
      </c>
      <c r="I1904" s="4" t="s">
        <v>272</v>
      </c>
      <c r="J1904" s="2">
        <v>2</v>
      </c>
      <c r="K1904" s="22" t="s">
        <v>290</v>
      </c>
      <c r="L1904" s="6" t="s">
        <v>304</v>
      </c>
      <c r="M1904" s="4" t="s">
        <v>290</v>
      </c>
      <c r="N1904" s="161" t="s">
        <v>290</v>
      </c>
      <c r="P1904" s="18" t="s">
        <v>290</v>
      </c>
      <c r="Q1904" s="18" t="s">
        <v>290</v>
      </c>
      <c r="S1904" t="s">
        <v>290</v>
      </c>
      <c r="T1904" t="s">
        <v>290</v>
      </c>
      <c r="V1904" t="s">
        <v>290</v>
      </c>
      <c r="X1904" s="160" t="s">
        <v>1856</v>
      </c>
      <c r="Y1904" s="2">
        <v>22</v>
      </c>
      <c r="Z1904" s="2" t="s">
        <v>272</v>
      </c>
      <c r="AA1904" s="4" t="s">
        <v>304</v>
      </c>
      <c r="AB1904" s="22" t="s">
        <v>290</v>
      </c>
      <c r="AC1904" s="2">
        <v>22</v>
      </c>
      <c r="AD1904" s="5">
        <v>21</v>
      </c>
      <c r="AE1904" s="2">
        <v>0.5</v>
      </c>
      <c r="AF1904" s="4" t="s">
        <v>272</v>
      </c>
      <c r="AG1904" s="2">
        <v>2</v>
      </c>
      <c r="AH1904" s="22" t="s">
        <v>290</v>
      </c>
      <c r="AI1904" s="6" t="s">
        <v>304</v>
      </c>
      <c r="AJ1904" s="4" t="s">
        <v>290</v>
      </c>
      <c r="AK1904" s="161" t="s">
        <v>290</v>
      </c>
    </row>
    <row r="1905" spans="1:89" x14ac:dyDescent="0.35">
      <c r="A1905" s="156" t="s">
        <v>1857</v>
      </c>
      <c r="B1905" s="11">
        <v>24.000000000000004</v>
      </c>
      <c r="C1905" s="11">
        <v>10</v>
      </c>
      <c r="D1905" t="s">
        <v>304</v>
      </c>
      <c r="E1905" s="21" t="s">
        <v>290</v>
      </c>
      <c r="F1905" s="11">
        <v>24.000000000000004</v>
      </c>
      <c r="G1905" s="13">
        <v>23.500000000000004</v>
      </c>
      <c r="H1905" s="11">
        <v>0.25</v>
      </c>
      <c r="I1905" t="s">
        <v>290</v>
      </c>
      <c r="J1905" s="11">
        <v>10</v>
      </c>
      <c r="K1905" s="21" t="s">
        <v>290</v>
      </c>
      <c r="L1905" s="11" t="s">
        <v>304</v>
      </c>
      <c r="M1905" t="s">
        <v>290</v>
      </c>
      <c r="N1905" s="159" t="s">
        <v>290</v>
      </c>
      <c r="P1905" s="18" t="s">
        <v>290</v>
      </c>
      <c r="Q1905" s="18" t="s">
        <v>290</v>
      </c>
      <c r="S1905" t="s">
        <v>290</v>
      </c>
      <c r="T1905" t="s">
        <v>290</v>
      </c>
      <c r="V1905" t="s">
        <v>290</v>
      </c>
      <c r="X1905" s="156" t="s">
        <v>1857</v>
      </c>
      <c r="Y1905" s="11">
        <v>24.000000000000004</v>
      </c>
      <c r="Z1905" s="11">
        <v>10</v>
      </c>
      <c r="AA1905" t="s">
        <v>304</v>
      </c>
      <c r="AB1905" s="21" t="s">
        <v>290</v>
      </c>
      <c r="AC1905" s="11">
        <v>24.000000000000004</v>
      </c>
      <c r="AD1905" s="13">
        <v>23.500000000000004</v>
      </c>
      <c r="AE1905" s="11">
        <v>0.25</v>
      </c>
      <c r="AF1905" t="s">
        <v>290</v>
      </c>
      <c r="AG1905" s="11">
        <v>10</v>
      </c>
      <c r="AH1905" s="21" t="s">
        <v>290</v>
      </c>
      <c r="AI1905" s="11" t="s">
        <v>304</v>
      </c>
      <c r="AJ1905" t="s">
        <v>290</v>
      </c>
      <c r="AK1905" s="159" t="s">
        <v>290</v>
      </c>
    </row>
    <row r="1906" spans="1:89" x14ac:dyDescent="0.35">
      <c r="A1906" s="158" t="s">
        <v>1858</v>
      </c>
      <c r="B1906" s="11">
        <v>24.000000000000004</v>
      </c>
      <c r="C1906" s="11">
        <v>20</v>
      </c>
      <c r="D1906" t="s">
        <v>304</v>
      </c>
      <c r="E1906" s="21" t="s">
        <v>290</v>
      </c>
      <c r="F1906" s="11">
        <v>24.000000000000004</v>
      </c>
      <c r="G1906" s="13">
        <v>23.250000000000004</v>
      </c>
      <c r="H1906" s="11">
        <v>0.375</v>
      </c>
      <c r="I1906" t="s">
        <v>290</v>
      </c>
      <c r="J1906" s="11">
        <v>20</v>
      </c>
      <c r="K1906" s="21" t="s">
        <v>290</v>
      </c>
      <c r="L1906" s="1" t="s">
        <v>304</v>
      </c>
      <c r="M1906" t="s">
        <v>290</v>
      </c>
      <c r="N1906" s="159" t="s">
        <v>290</v>
      </c>
      <c r="P1906" s="18" t="s">
        <v>290</v>
      </c>
      <c r="Q1906" s="18" t="s">
        <v>290</v>
      </c>
      <c r="S1906" t="s">
        <v>290</v>
      </c>
      <c r="T1906" t="s">
        <v>290</v>
      </c>
      <c r="V1906" t="s">
        <v>290</v>
      </c>
      <c r="X1906" s="158" t="s">
        <v>1858</v>
      </c>
      <c r="Y1906" s="11">
        <v>24.000000000000004</v>
      </c>
      <c r="Z1906" s="11">
        <v>20</v>
      </c>
      <c r="AA1906" t="s">
        <v>304</v>
      </c>
      <c r="AB1906" s="21" t="s">
        <v>290</v>
      </c>
      <c r="AC1906" s="11">
        <v>24.000000000000004</v>
      </c>
      <c r="AD1906" s="13">
        <v>23.250000000000004</v>
      </c>
      <c r="AE1906" s="11">
        <v>0.375</v>
      </c>
      <c r="AF1906" t="s">
        <v>290</v>
      </c>
      <c r="AG1906" s="11">
        <v>20</v>
      </c>
      <c r="AH1906" s="21" t="s">
        <v>290</v>
      </c>
      <c r="AI1906" s="1" t="s">
        <v>304</v>
      </c>
      <c r="AJ1906" t="s">
        <v>290</v>
      </c>
      <c r="AK1906" s="159" t="s">
        <v>290</v>
      </c>
    </row>
    <row r="1907" spans="1:89" x14ac:dyDescent="0.35">
      <c r="A1907" s="158" t="s">
        <v>1859</v>
      </c>
      <c r="B1907" s="11">
        <v>24.000000000000004</v>
      </c>
      <c r="C1907">
        <v>30</v>
      </c>
      <c r="D1907" t="s">
        <v>304</v>
      </c>
      <c r="E1907" s="21" t="s">
        <v>290</v>
      </c>
      <c r="F1907" s="11">
        <v>24.000000000000004</v>
      </c>
      <c r="G1907" s="13">
        <v>22.876000000000005</v>
      </c>
      <c r="H1907" s="11">
        <v>0.56200000000000006</v>
      </c>
      <c r="I1907" t="s">
        <v>290</v>
      </c>
      <c r="J1907">
        <v>30</v>
      </c>
      <c r="K1907" s="21" t="s">
        <v>290</v>
      </c>
      <c r="L1907" s="1" t="s">
        <v>304</v>
      </c>
      <c r="M1907" t="s">
        <v>290</v>
      </c>
      <c r="N1907" s="159" t="s">
        <v>290</v>
      </c>
      <c r="P1907" s="18" t="s">
        <v>290</v>
      </c>
      <c r="Q1907" s="18" t="s">
        <v>290</v>
      </c>
      <c r="S1907" t="s">
        <v>290</v>
      </c>
      <c r="T1907" t="s">
        <v>290</v>
      </c>
      <c r="V1907" t="s">
        <v>290</v>
      </c>
      <c r="X1907" s="158" t="s">
        <v>1859</v>
      </c>
      <c r="Y1907" s="11">
        <v>24.000000000000004</v>
      </c>
      <c r="Z1907">
        <v>30</v>
      </c>
      <c r="AA1907" t="s">
        <v>304</v>
      </c>
      <c r="AB1907" s="21" t="s">
        <v>290</v>
      </c>
      <c r="AC1907" s="11">
        <v>24.000000000000004</v>
      </c>
      <c r="AD1907" s="13">
        <v>22.876000000000005</v>
      </c>
      <c r="AE1907" s="11">
        <v>0.56200000000000006</v>
      </c>
      <c r="AF1907" t="s">
        <v>290</v>
      </c>
      <c r="AG1907">
        <v>30</v>
      </c>
      <c r="AH1907" s="21" t="s">
        <v>290</v>
      </c>
      <c r="AI1907" s="1" t="s">
        <v>304</v>
      </c>
      <c r="AJ1907" t="s">
        <v>290</v>
      </c>
      <c r="AK1907" s="159" t="s">
        <v>290</v>
      </c>
      <c r="BJ1907" s="4"/>
      <c r="BK1907" s="4"/>
      <c r="BL1907" s="4"/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  <c r="BX1907" s="4"/>
      <c r="BY1907" s="4"/>
      <c r="BZ1907" s="4"/>
      <c r="CA1907" s="51"/>
    </row>
    <row r="1908" spans="1:89" x14ac:dyDescent="0.35">
      <c r="A1908" s="158" t="s">
        <v>1860</v>
      </c>
      <c r="B1908" s="11">
        <v>24.000000000000004</v>
      </c>
      <c r="C1908">
        <v>40</v>
      </c>
      <c r="D1908" t="s">
        <v>304</v>
      </c>
      <c r="E1908" s="21" t="s">
        <v>290</v>
      </c>
      <c r="F1908" s="11">
        <v>24.000000000000004</v>
      </c>
      <c r="G1908" s="13">
        <v>22.626000000000005</v>
      </c>
      <c r="H1908" s="11">
        <v>0.68700000000000006</v>
      </c>
      <c r="I1908" t="s">
        <v>290</v>
      </c>
      <c r="J1908">
        <v>40</v>
      </c>
      <c r="K1908" s="21" t="s">
        <v>290</v>
      </c>
      <c r="L1908" s="1" t="s">
        <v>304</v>
      </c>
      <c r="M1908" t="s">
        <v>290</v>
      </c>
      <c r="N1908" s="159" t="s">
        <v>290</v>
      </c>
      <c r="P1908" s="18" t="s">
        <v>290</v>
      </c>
      <c r="Q1908" s="18" t="s">
        <v>290</v>
      </c>
      <c r="S1908" t="s">
        <v>290</v>
      </c>
      <c r="T1908" t="s">
        <v>290</v>
      </c>
      <c r="V1908" t="s">
        <v>290</v>
      </c>
      <c r="X1908" s="158" t="s">
        <v>1860</v>
      </c>
      <c r="Y1908" s="11">
        <v>24.000000000000004</v>
      </c>
      <c r="Z1908">
        <v>40</v>
      </c>
      <c r="AA1908" t="s">
        <v>304</v>
      </c>
      <c r="AB1908" s="21" t="s">
        <v>290</v>
      </c>
      <c r="AC1908" s="11">
        <v>24.000000000000004</v>
      </c>
      <c r="AD1908" s="13">
        <v>22.626000000000005</v>
      </c>
      <c r="AE1908" s="11">
        <v>0.68700000000000006</v>
      </c>
      <c r="AF1908" t="s">
        <v>290</v>
      </c>
      <c r="AG1908">
        <v>40</v>
      </c>
      <c r="AH1908" s="21" t="s">
        <v>290</v>
      </c>
      <c r="AI1908" s="1" t="s">
        <v>304</v>
      </c>
      <c r="AJ1908" t="s">
        <v>290</v>
      </c>
      <c r="AK1908" s="159" t="s">
        <v>290</v>
      </c>
      <c r="CC1908" s="4"/>
      <c r="CD1908" s="51"/>
      <c r="CE1908" s="51"/>
      <c r="CF1908" s="51"/>
      <c r="CG1908" s="51"/>
      <c r="CH1908" s="51"/>
      <c r="CI1908" s="51"/>
      <c r="CJ1908" s="51"/>
      <c r="CK1908" s="51"/>
    </row>
    <row r="1909" spans="1:89" x14ac:dyDescent="0.35">
      <c r="A1909" s="158" t="s">
        <v>6896</v>
      </c>
      <c r="B1909" s="11">
        <v>24</v>
      </c>
      <c r="C1909" t="s">
        <v>6422</v>
      </c>
      <c r="D1909" t="s">
        <v>304</v>
      </c>
      <c r="E1909" s="21" t="s">
        <v>290</v>
      </c>
      <c r="F1909" s="11">
        <v>24</v>
      </c>
      <c r="G1909" s="13">
        <v>23.25</v>
      </c>
      <c r="H1909" s="11">
        <v>0.375</v>
      </c>
      <c r="I1909" t="s">
        <v>6422</v>
      </c>
      <c r="J1909">
        <v>1</v>
      </c>
      <c r="K1909" s="21" t="s">
        <v>290</v>
      </c>
      <c r="L1909" s="1" t="s">
        <v>304</v>
      </c>
      <c r="M1909" t="s">
        <v>290</v>
      </c>
      <c r="N1909" s="159" t="s">
        <v>290</v>
      </c>
      <c r="P1909" s="18" t="s">
        <v>290</v>
      </c>
      <c r="Q1909" s="18" t="s">
        <v>290</v>
      </c>
      <c r="S1909" t="s">
        <v>290</v>
      </c>
      <c r="T1909" t="s">
        <v>290</v>
      </c>
      <c r="V1909" t="s">
        <v>290</v>
      </c>
      <c r="X1909" s="158" t="s">
        <v>6896</v>
      </c>
      <c r="Y1909" s="11">
        <v>24</v>
      </c>
      <c r="Z1909" t="s">
        <v>6422</v>
      </c>
      <c r="AA1909" t="s">
        <v>304</v>
      </c>
      <c r="AB1909" s="21" t="s">
        <v>290</v>
      </c>
      <c r="AC1909" s="11">
        <v>24</v>
      </c>
      <c r="AD1909" s="13">
        <v>23.25</v>
      </c>
      <c r="AE1909" s="11">
        <v>0.375</v>
      </c>
      <c r="AF1909" t="s">
        <v>6422</v>
      </c>
      <c r="AG1909">
        <v>1</v>
      </c>
      <c r="AH1909" s="21" t="s">
        <v>290</v>
      </c>
      <c r="AI1909" s="1" t="s">
        <v>304</v>
      </c>
      <c r="AJ1909" t="s">
        <v>290</v>
      </c>
      <c r="AK1909" s="159" t="s">
        <v>290</v>
      </c>
    </row>
    <row r="1910" spans="1:89" x14ac:dyDescent="0.35">
      <c r="A1910" s="158" t="s">
        <v>1861</v>
      </c>
      <c r="B1910" s="11">
        <v>24.000000000000004</v>
      </c>
      <c r="C1910">
        <v>60</v>
      </c>
      <c r="D1910" t="s">
        <v>304</v>
      </c>
      <c r="E1910" s="21" t="s">
        <v>290</v>
      </c>
      <c r="F1910" s="11">
        <v>24.000000000000004</v>
      </c>
      <c r="G1910" s="13">
        <v>22.062000000000005</v>
      </c>
      <c r="H1910" s="11">
        <v>0.96899999999999997</v>
      </c>
      <c r="I1910" t="s">
        <v>290</v>
      </c>
      <c r="J1910">
        <v>60</v>
      </c>
      <c r="K1910" s="21" t="s">
        <v>290</v>
      </c>
      <c r="L1910" s="1" t="s">
        <v>304</v>
      </c>
      <c r="M1910" t="s">
        <v>290</v>
      </c>
      <c r="N1910" s="159" t="s">
        <v>290</v>
      </c>
      <c r="P1910" s="18" t="s">
        <v>290</v>
      </c>
      <c r="Q1910" s="18" t="s">
        <v>290</v>
      </c>
      <c r="S1910" t="s">
        <v>290</v>
      </c>
      <c r="T1910" t="s">
        <v>290</v>
      </c>
      <c r="V1910" t="s">
        <v>290</v>
      </c>
      <c r="X1910" s="158" t="s">
        <v>1861</v>
      </c>
      <c r="Y1910" s="11">
        <v>24.000000000000004</v>
      </c>
      <c r="Z1910">
        <v>60</v>
      </c>
      <c r="AA1910" t="s">
        <v>304</v>
      </c>
      <c r="AB1910" s="21" t="s">
        <v>290</v>
      </c>
      <c r="AC1910" s="11">
        <v>24.000000000000004</v>
      </c>
      <c r="AD1910" s="13">
        <v>22.062000000000005</v>
      </c>
      <c r="AE1910" s="11">
        <v>0.96899999999999997</v>
      </c>
      <c r="AF1910" t="s">
        <v>290</v>
      </c>
      <c r="AG1910">
        <v>60</v>
      </c>
      <c r="AH1910" s="21" t="s">
        <v>290</v>
      </c>
      <c r="AI1910" s="1" t="s">
        <v>304</v>
      </c>
      <c r="AJ1910" t="s">
        <v>290</v>
      </c>
      <c r="AK1910" s="159" t="s">
        <v>290</v>
      </c>
    </row>
    <row r="1911" spans="1:89" x14ac:dyDescent="0.35">
      <c r="A1911" s="158" t="s">
        <v>1862</v>
      </c>
      <c r="B1911" s="11">
        <v>24.000000000000004</v>
      </c>
      <c r="C1911">
        <v>80</v>
      </c>
      <c r="D1911" t="s">
        <v>304</v>
      </c>
      <c r="E1911" s="21" t="s">
        <v>290</v>
      </c>
      <c r="F1911" s="11">
        <v>24.000000000000004</v>
      </c>
      <c r="G1911" s="13">
        <v>21.564000000000004</v>
      </c>
      <c r="H1911" s="11">
        <v>1.218</v>
      </c>
      <c r="I1911" t="s">
        <v>290</v>
      </c>
      <c r="J1911">
        <v>80</v>
      </c>
      <c r="K1911" s="21" t="s">
        <v>290</v>
      </c>
      <c r="L1911" s="1" t="s">
        <v>304</v>
      </c>
      <c r="M1911" t="s">
        <v>290</v>
      </c>
      <c r="N1911" s="159" t="s">
        <v>290</v>
      </c>
      <c r="P1911" s="18" t="s">
        <v>290</v>
      </c>
      <c r="Q1911" s="18" t="s">
        <v>290</v>
      </c>
      <c r="S1911" t="s">
        <v>290</v>
      </c>
      <c r="T1911" t="s">
        <v>290</v>
      </c>
      <c r="V1911" t="s">
        <v>290</v>
      </c>
      <c r="X1911" s="158" t="s">
        <v>1862</v>
      </c>
      <c r="Y1911" s="11">
        <v>24.000000000000004</v>
      </c>
      <c r="Z1911">
        <v>80</v>
      </c>
      <c r="AA1911" t="s">
        <v>304</v>
      </c>
      <c r="AB1911" s="21" t="s">
        <v>290</v>
      </c>
      <c r="AC1911" s="11">
        <v>24.000000000000004</v>
      </c>
      <c r="AD1911" s="13">
        <v>21.564000000000004</v>
      </c>
      <c r="AE1911" s="11">
        <v>1.218</v>
      </c>
      <c r="AF1911" t="s">
        <v>290</v>
      </c>
      <c r="AG1911">
        <v>80</v>
      </c>
      <c r="AH1911" s="21" t="s">
        <v>290</v>
      </c>
      <c r="AI1911" s="1" t="s">
        <v>304</v>
      </c>
      <c r="AJ1911" t="s">
        <v>290</v>
      </c>
      <c r="AK1911" s="159" t="s">
        <v>290</v>
      </c>
    </row>
    <row r="1912" spans="1:89" x14ac:dyDescent="0.35">
      <c r="A1912" s="158" t="s">
        <v>1863</v>
      </c>
      <c r="B1912" s="11">
        <v>24.000000000000004</v>
      </c>
      <c r="C1912">
        <v>100</v>
      </c>
      <c r="D1912" t="s">
        <v>304</v>
      </c>
      <c r="E1912" s="21" t="s">
        <v>290</v>
      </c>
      <c r="F1912" s="11">
        <v>24.000000000000004</v>
      </c>
      <c r="G1912" s="13">
        <v>20.938000000000002</v>
      </c>
      <c r="H1912" s="11">
        <v>1.5309999999999999</v>
      </c>
      <c r="I1912" t="s">
        <v>290</v>
      </c>
      <c r="J1912">
        <v>100</v>
      </c>
      <c r="K1912" s="21" t="s">
        <v>290</v>
      </c>
      <c r="L1912" s="1" t="s">
        <v>304</v>
      </c>
      <c r="M1912" t="s">
        <v>290</v>
      </c>
      <c r="N1912" s="159" t="s">
        <v>290</v>
      </c>
      <c r="P1912" s="18" t="s">
        <v>290</v>
      </c>
      <c r="Q1912" s="18" t="s">
        <v>290</v>
      </c>
      <c r="S1912" t="s">
        <v>290</v>
      </c>
      <c r="T1912" t="s">
        <v>290</v>
      </c>
      <c r="V1912" t="s">
        <v>290</v>
      </c>
      <c r="X1912" s="158" t="s">
        <v>1863</v>
      </c>
      <c r="Y1912" s="11">
        <v>24.000000000000004</v>
      </c>
      <c r="Z1912">
        <v>100</v>
      </c>
      <c r="AA1912" t="s">
        <v>304</v>
      </c>
      <c r="AB1912" s="21" t="s">
        <v>290</v>
      </c>
      <c r="AC1912" s="11">
        <v>24.000000000000004</v>
      </c>
      <c r="AD1912" s="13">
        <v>20.938000000000002</v>
      </c>
      <c r="AE1912" s="11">
        <v>1.5309999999999999</v>
      </c>
      <c r="AF1912" t="s">
        <v>290</v>
      </c>
      <c r="AG1912">
        <v>100</v>
      </c>
      <c r="AH1912" s="21" t="s">
        <v>290</v>
      </c>
      <c r="AI1912" s="1" t="s">
        <v>304</v>
      </c>
      <c r="AJ1912" t="s">
        <v>290</v>
      </c>
      <c r="AK1912" s="159" t="s">
        <v>290</v>
      </c>
    </row>
    <row r="1913" spans="1:89" x14ac:dyDescent="0.35">
      <c r="A1913" s="158" t="s">
        <v>1864</v>
      </c>
      <c r="B1913" s="11">
        <v>24.000000000000004</v>
      </c>
      <c r="C1913">
        <v>120</v>
      </c>
      <c r="D1913" t="s">
        <v>304</v>
      </c>
      <c r="E1913" s="21" t="s">
        <v>290</v>
      </c>
      <c r="F1913" s="11">
        <v>24.000000000000004</v>
      </c>
      <c r="G1913" s="13">
        <v>20.376000000000005</v>
      </c>
      <c r="H1913" s="11">
        <v>1.8120000000000001</v>
      </c>
      <c r="I1913" t="s">
        <v>290</v>
      </c>
      <c r="J1913">
        <v>120</v>
      </c>
      <c r="K1913" s="21" t="s">
        <v>290</v>
      </c>
      <c r="L1913" s="1" t="s">
        <v>304</v>
      </c>
      <c r="M1913" t="s">
        <v>290</v>
      </c>
      <c r="N1913" s="159" t="s">
        <v>290</v>
      </c>
      <c r="P1913" s="18" t="s">
        <v>290</v>
      </c>
      <c r="Q1913" s="18" t="s">
        <v>290</v>
      </c>
      <c r="S1913" t="s">
        <v>290</v>
      </c>
      <c r="T1913" t="s">
        <v>290</v>
      </c>
      <c r="V1913" t="s">
        <v>290</v>
      </c>
      <c r="X1913" s="158" t="s">
        <v>1864</v>
      </c>
      <c r="Y1913" s="11">
        <v>24.000000000000004</v>
      </c>
      <c r="Z1913">
        <v>120</v>
      </c>
      <c r="AA1913" t="s">
        <v>304</v>
      </c>
      <c r="AB1913" s="21" t="s">
        <v>290</v>
      </c>
      <c r="AC1913" s="11">
        <v>24.000000000000004</v>
      </c>
      <c r="AD1913" s="13">
        <v>20.376000000000005</v>
      </c>
      <c r="AE1913" s="11">
        <v>1.8120000000000001</v>
      </c>
      <c r="AF1913" t="s">
        <v>290</v>
      </c>
      <c r="AG1913">
        <v>120</v>
      </c>
      <c r="AH1913" s="21" t="s">
        <v>290</v>
      </c>
      <c r="AI1913" s="1" t="s">
        <v>304</v>
      </c>
      <c r="AJ1913" t="s">
        <v>290</v>
      </c>
      <c r="AK1913" s="159" t="s">
        <v>290</v>
      </c>
    </row>
    <row r="1914" spans="1:89" x14ac:dyDescent="0.35">
      <c r="A1914" s="158" t="s">
        <v>1865</v>
      </c>
      <c r="B1914" s="11">
        <v>24.000000000000004</v>
      </c>
      <c r="C1914">
        <v>140</v>
      </c>
      <c r="D1914" t="s">
        <v>304</v>
      </c>
      <c r="E1914" s="21" t="s">
        <v>290</v>
      </c>
      <c r="F1914" s="11">
        <v>24.000000000000004</v>
      </c>
      <c r="G1914" s="13">
        <v>19.876000000000005</v>
      </c>
      <c r="H1914" s="11">
        <v>2.0619999999999998</v>
      </c>
      <c r="I1914" t="s">
        <v>290</v>
      </c>
      <c r="J1914">
        <v>140</v>
      </c>
      <c r="K1914" s="21" t="s">
        <v>290</v>
      </c>
      <c r="L1914" s="1" t="s">
        <v>304</v>
      </c>
      <c r="M1914" t="s">
        <v>290</v>
      </c>
      <c r="N1914" s="159" t="s">
        <v>290</v>
      </c>
      <c r="P1914" s="18" t="s">
        <v>290</v>
      </c>
      <c r="Q1914" s="18" t="s">
        <v>290</v>
      </c>
      <c r="S1914" t="s">
        <v>290</v>
      </c>
      <c r="T1914" t="s">
        <v>290</v>
      </c>
      <c r="V1914" t="s">
        <v>290</v>
      </c>
      <c r="X1914" s="158" t="s">
        <v>1865</v>
      </c>
      <c r="Y1914" s="11">
        <v>24.000000000000004</v>
      </c>
      <c r="Z1914">
        <v>140</v>
      </c>
      <c r="AA1914" t="s">
        <v>304</v>
      </c>
      <c r="AB1914" s="21" t="s">
        <v>290</v>
      </c>
      <c r="AC1914" s="11">
        <v>24.000000000000004</v>
      </c>
      <c r="AD1914" s="13">
        <v>19.876000000000005</v>
      </c>
      <c r="AE1914" s="11">
        <v>2.0619999999999998</v>
      </c>
      <c r="AF1914" t="s">
        <v>290</v>
      </c>
      <c r="AG1914">
        <v>140</v>
      </c>
      <c r="AH1914" s="21" t="s">
        <v>290</v>
      </c>
      <c r="AI1914" s="1" t="s">
        <v>304</v>
      </c>
      <c r="AJ1914" t="s">
        <v>290</v>
      </c>
      <c r="AK1914" s="159" t="s">
        <v>290</v>
      </c>
    </row>
    <row r="1915" spans="1:89" x14ac:dyDescent="0.35">
      <c r="A1915" s="158" t="s">
        <v>1866</v>
      </c>
      <c r="B1915" s="11">
        <v>24.000000000000004</v>
      </c>
      <c r="C1915" s="11">
        <v>160</v>
      </c>
      <c r="D1915" t="s">
        <v>304</v>
      </c>
      <c r="E1915" s="21" t="s">
        <v>290</v>
      </c>
      <c r="F1915" s="11">
        <v>24.000000000000004</v>
      </c>
      <c r="G1915" s="13">
        <v>19.314000000000004</v>
      </c>
      <c r="H1915" s="11">
        <v>2.343</v>
      </c>
      <c r="I1915" t="s">
        <v>290</v>
      </c>
      <c r="J1915" s="11">
        <v>160</v>
      </c>
      <c r="K1915" s="21" t="s">
        <v>290</v>
      </c>
      <c r="L1915" s="1" t="s">
        <v>304</v>
      </c>
      <c r="M1915" t="s">
        <v>290</v>
      </c>
      <c r="N1915" s="159" t="s">
        <v>290</v>
      </c>
      <c r="P1915" s="18" t="s">
        <v>290</v>
      </c>
      <c r="Q1915" s="18" t="s">
        <v>290</v>
      </c>
      <c r="S1915" t="s">
        <v>290</v>
      </c>
      <c r="T1915" t="s">
        <v>290</v>
      </c>
      <c r="V1915" t="s">
        <v>290</v>
      </c>
      <c r="X1915" s="158" t="s">
        <v>1866</v>
      </c>
      <c r="Y1915" s="11">
        <v>24.000000000000004</v>
      </c>
      <c r="Z1915" s="11">
        <v>160</v>
      </c>
      <c r="AA1915" t="s">
        <v>304</v>
      </c>
      <c r="AB1915" s="21" t="s">
        <v>290</v>
      </c>
      <c r="AC1915" s="11">
        <v>24.000000000000004</v>
      </c>
      <c r="AD1915" s="13">
        <v>19.314000000000004</v>
      </c>
      <c r="AE1915" s="11">
        <v>2.343</v>
      </c>
      <c r="AF1915" t="s">
        <v>290</v>
      </c>
      <c r="AG1915" s="11">
        <v>160</v>
      </c>
      <c r="AH1915" s="21" t="s">
        <v>290</v>
      </c>
      <c r="AI1915" s="1" t="s">
        <v>304</v>
      </c>
      <c r="AJ1915" t="s">
        <v>290</v>
      </c>
      <c r="AK1915" s="159" t="s">
        <v>290</v>
      </c>
    </row>
    <row r="1916" spans="1:89" x14ac:dyDescent="0.35">
      <c r="A1916" s="160" t="s">
        <v>1867</v>
      </c>
      <c r="B1916" s="2">
        <v>24.000000000000004</v>
      </c>
      <c r="C1916" s="2" t="s">
        <v>272</v>
      </c>
      <c r="D1916" s="4" t="s">
        <v>304</v>
      </c>
      <c r="E1916" s="22" t="s">
        <v>290</v>
      </c>
      <c r="F1916" s="2">
        <v>24.000000000000004</v>
      </c>
      <c r="G1916" s="5">
        <v>23.000000000000004</v>
      </c>
      <c r="H1916" s="2">
        <v>0.5</v>
      </c>
      <c r="I1916" s="4" t="s">
        <v>272</v>
      </c>
      <c r="J1916" s="2">
        <v>2</v>
      </c>
      <c r="K1916" s="22" t="s">
        <v>290</v>
      </c>
      <c r="L1916" s="6" t="s">
        <v>304</v>
      </c>
      <c r="M1916" s="4" t="s">
        <v>290</v>
      </c>
      <c r="N1916" s="161" t="s">
        <v>290</v>
      </c>
      <c r="P1916" s="18" t="s">
        <v>290</v>
      </c>
      <c r="Q1916" s="18" t="s">
        <v>290</v>
      </c>
      <c r="S1916" t="s">
        <v>290</v>
      </c>
      <c r="T1916" t="s">
        <v>290</v>
      </c>
      <c r="V1916" t="s">
        <v>290</v>
      </c>
      <c r="X1916" s="160" t="s">
        <v>1867</v>
      </c>
      <c r="Y1916" s="2">
        <v>24.000000000000004</v>
      </c>
      <c r="Z1916" s="2" t="s">
        <v>272</v>
      </c>
      <c r="AA1916" s="4" t="s">
        <v>304</v>
      </c>
      <c r="AB1916" s="22" t="s">
        <v>290</v>
      </c>
      <c r="AC1916" s="2">
        <v>24.000000000000004</v>
      </c>
      <c r="AD1916" s="5">
        <v>23.000000000000004</v>
      </c>
      <c r="AE1916" s="2">
        <v>0.5</v>
      </c>
      <c r="AF1916" s="4" t="s">
        <v>272</v>
      </c>
      <c r="AG1916" s="2">
        <v>2</v>
      </c>
      <c r="AH1916" s="22" t="s">
        <v>290</v>
      </c>
      <c r="AI1916" s="6" t="s">
        <v>304</v>
      </c>
      <c r="AJ1916" s="4" t="s">
        <v>290</v>
      </c>
      <c r="AK1916" s="161" t="s">
        <v>290</v>
      </c>
    </row>
    <row r="1917" spans="1:89" x14ac:dyDescent="0.35">
      <c r="A1917" s="156" t="s">
        <v>1868</v>
      </c>
      <c r="B1917" s="11">
        <v>26</v>
      </c>
      <c r="C1917" s="11">
        <v>10</v>
      </c>
      <c r="D1917" t="s">
        <v>304</v>
      </c>
      <c r="E1917" s="21" t="s">
        <v>290</v>
      </c>
      <c r="F1917" s="11">
        <v>26</v>
      </c>
      <c r="G1917" s="13">
        <v>25.376000000000001</v>
      </c>
      <c r="H1917" s="11">
        <v>0.312</v>
      </c>
      <c r="I1917" t="s">
        <v>290</v>
      </c>
      <c r="J1917" s="11">
        <v>10</v>
      </c>
      <c r="K1917" s="21" t="s">
        <v>290</v>
      </c>
      <c r="L1917" s="11" t="s">
        <v>304</v>
      </c>
      <c r="M1917" t="s">
        <v>290</v>
      </c>
      <c r="N1917" s="159" t="s">
        <v>290</v>
      </c>
      <c r="P1917" s="18" t="s">
        <v>290</v>
      </c>
      <c r="Q1917" s="18" t="s">
        <v>290</v>
      </c>
      <c r="S1917" t="s">
        <v>290</v>
      </c>
      <c r="T1917" t="s">
        <v>290</v>
      </c>
      <c r="V1917" t="s">
        <v>290</v>
      </c>
      <c r="X1917" s="156" t="s">
        <v>1868</v>
      </c>
      <c r="Y1917" s="11">
        <v>26</v>
      </c>
      <c r="Z1917" s="11">
        <v>10</v>
      </c>
      <c r="AA1917" t="s">
        <v>304</v>
      </c>
      <c r="AB1917" s="21" t="s">
        <v>290</v>
      </c>
      <c r="AC1917" s="11">
        <v>26</v>
      </c>
      <c r="AD1917" s="13">
        <v>25.376000000000001</v>
      </c>
      <c r="AE1917" s="11">
        <v>0.312</v>
      </c>
      <c r="AF1917" t="s">
        <v>290</v>
      </c>
      <c r="AG1917" s="11">
        <v>10</v>
      </c>
      <c r="AH1917" s="21" t="s">
        <v>290</v>
      </c>
      <c r="AI1917" s="11" t="s">
        <v>304</v>
      </c>
      <c r="AJ1917" t="s">
        <v>290</v>
      </c>
      <c r="AK1917" s="159" t="s">
        <v>290</v>
      </c>
      <c r="BJ1917" s="4"/>
      <c r="BK1917" s="4"/>
      <c r="BL1917" s="4"/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51"/>
    </row>
    <row r="1918" spans="1:89" x14ac:dyDescent="0.35">
      <c r="A1918" s="158" t="s">
        <v>1869</v>
      </c>
      <c r="B1918" s="11">
        <v>26</v>
      </c>
      <c r="C1918" s="11">
        <v>20</v>
      </c>
      <c r="D1918" t="s">
        <v>304</v>
      </c>
      <c r="E1918" s="21" t="s">
        <v>290</v>
      </c>
      <c r="F1918" s="11">
        <v>26</v>
      </c>
      <c r="G1918" s="13">
        <v>25</v>
      </c>
      <c r="H1918" s="11">
        <v>0.5</v>
      </c>
      <c r="I1918" t="s">
        <v>290</v>
      </c>
      <c r="J1918" s="11">
        <v>20</v>
      </c>
      <c r="K1918" s="21" t="s">
        <v>290</v>
      </c>
      <c r="L1918" s="1" t="s">
        <v>304</v>
      </c>
      <c r="M1918" t="s">
        <v>290</v>
      </c>
      <c r="N1918" s="159" t="s">
        <v>290</v>
      </c>
      <c r="P1918" s="18" t="s">
        <v>290</v>
      </c>
      <c r="Q1918" s="18" t="s">
        <v>290</v>
      </c>
      <c r="S1918" t="s">
        <v>290</v>
      </c>
      <c r="T1918" t="s">
        <v>290</v>
      </c>
      <c r="V1918" t="s">
        <v>290</v>
      </c>
      <c r="X1918" s="158" t="s">
        <v>1869</v>
      </c>
      <c r="Y1918" s="11">
        <v>26</v>
      </c>
      <c r="Z1918" s="11">
        <v>20</v>
      </c>
      <c r="AA1918" t="s">
        <v>304</v>
      </c>
      <c r="AB1918" s="21" t="s">
        <v>290</v>
      </c>
      <c r="AC1918" s="11">
        <v>26</v>
      </c>
      <c r="AD1918" s="13">
        <v>25</v>
      </c>
      <c r="AE1918" s="11">
        <v>0.5</v>
      </c>
      <c r="AF1918" t="s">
        <v>290</v>
      </c>
      <c r="AG1918" s="11">
        <v>20</v>
      </c>
      <c r="AH1918" s="21" t="s">
        <v>290</v>
      </c>
      <c r="AI1918" s="1" t="s">
        <v>304</v>
      </c>
      <c r="AJ1918" t="s">
        <v>290</v>
      </c>
      <c r="AK1918" s="159" t="s">
        <v>290</v>
      </c>
      <c r="CC1918" s="4"/>
      <c r="CD1918" s="51"/>
      <c r="CE1918" s="51"/>
      <c r="CF1918" s="51"/>
      <c r="CG1918" s="51"/>
      <c r="CH1918" s="51"/>
      <c r="CI1918" s="51"/>
      <c r="CJ1918" s="51"/>
      <c r="CK1918" s="51"/>
    </row>
    <row r="1919" spans="1:89" x14ac:dyDescent="0.35">
      <c r="A1919" s="158" t="s">
        <v>6897</v>
      </c>
      <c r="B1919" s="11">
        <v>26</v>
      </c>
      <c r="C1919" t="s">
        <v>6422</v>
      </c>
      <c r="D1919" t="s">
        <v>304</v>
      </c>
      <c r="E1919" s="21" t="s">
        <v>290</v>
      </c>
      <c r="F1919" s="11">
        <v>26</v>
      </c>
      <c r="G1919" s="13">
        <v>25.25</v>
      </c>
      <c r="H1919" s="11">
        <v>0.375</v>
      </c>
      <c r="I1919" t="s">
        <v>6422</v>
      </c>
      <c r="J1919">
        <v>1</v>
      </c>
      <c r="K1919" s="21" t="s">
        <v>290</v>
      </c>
      <c r="L1919" s="1" t="s">
        <v>304</v>
      </c>
      <c r="M1919" t="s">
        <v>290</v>
      </c>
      <c r="N1919" s="159" t="s">
        <v>290</v>
      </c>
      <c r="P1919" s="18" t="s">
        <v>290</v>
      </c>
      <c r="Q1919" s="18" t="s">
        <v>290</v>
      </c>
      <c r="S1919" t="s">
        <v>290</v>
      </c>
      <c r="T1919" t="s">
        <v>290</v>
      </c>
      <c r="V1919" t="s">
        <v>290</v>
      </c>
      <c r="X1919" s="158" t="s">
        <v>6897</v>
      </c>
      <c r="Y1919" s="11">
        <v>26</v>
      </c>
      <c r="Z1919" t="s">
        <v>6422</v>
      </c>
      <c r="AA1919" t="s">
        <v>304</v>
      </c>
      <c r="AB1919" s="21" t="s">
        <v>290</v>
      </c>
      <c r="AC1919" s="11">
        <v>26</v>
      </c>
      <c r="AD1919" s="13">
        <v>25.25</v>
      </c>
      <c r="AE1919" s="11">
        <v>0.375</v>
      </c>
      <c r="AF1919" t="s">
        <v>6422</v>
      </c>
      <c r="AG1919">
        <v>1</v>
      </c>
      <c r="AH1919" s="21" t="s">
        <v>290</v>
      </c>
      <c r="AI1919" s="1" t="s">
        <v>304</v>
      </c>
      <c r="AJ1919" t="s">
        <v>290</v>
      </c>
      <c r="AK1919" s="159" t="s">
        <v>290</v>
      </c>
    </row>
    <row r="1920" spans="1:89" x14ac:dyDescent="0.35">
      <c r="A1920" s="160" t="s">
        <v>1870</v>
      </c>
      <c r="B1920" s="2">
        <v>26</v>
      </c>
      <c r="C1920" s="2" t="s">
        <v>272</v>
      </c>
      <c r="D1920" s="4" t="s">
        <v>304</v>
      </c>
      <c r="E1920" s="22" t="s">
        <v>290</v>
      </c>
      <c r="F1920" s="2">
        <v>26</v>
      </c>
      <c r="G1920" s="5">
        <v>25</v>
      </c>
      <c r="H1920" s="2">
        <v>0.5</v>
      </c>
      <c r="I1920" s="4" t="s">
        <v>272</v>
      </c>
      <c r="J1920" s="2">
        <v>2</v>
      </c>
      <c r="K1920" s="22" t="s">
        <v>290</v>
      </c>
      <c r="L1920" s="6" t="s">
        <v>304</v>
      </c>
      <c r="M1920" s="4" t="s">
        <v>290</v>
      </c>
      <c r="N1920" s="161" t="s">
        <v>290</v>
      </c>
      <c r="P1920" s="18" t="s">
        <v>290</v>
      </c>
      <c r="Q1920" s="18" t="s">
        <v>290</v>
      </c>
      <c r="S1920" t="s">
        <v>290</v>
      </c>
      <c r="T1920" t="s">
        <v>290</v>
      </c>
      <c r="V1920" t="s">
        <v>290</v>
      </c>
      <c r="X1920" s="160" t="s">
        <v>1870</v>
      </c>
      <c r="Y1920" s="2">
        <v>26</v>
      </c>
      <c r="Z1920" s="2" t="s">
        <v>272</v>
      </c>
      <c r="AA1920" s="4" t="s">
        <v>304</v>
      </c>
      <c r="AB1920" s="22" t="s">
        <v>290</v>
      </c>
      <c r="AC1920" s="2">
        <v>26</v>
      </c>
      <c r="AD1920" s="5">
        <v>25</v>
      </c>
      <c r="AE1920" s="2">
        <v>0.5</v>
      </c>
      <c r="AF1920" s="4" t="s">
        <v>272</v>
      </c>
      <c r="AG1920" s="2">
        <v>2</v>
      </c>
      <c r="AH1920" s="22" t="s">
        <v>290</v>
      </c>
      <c r="AI1920" s="6" t="s">
        <v>304</v>
      </c>
      <c r="AJ1920" s="4" t="s">
        <v>290</v>
      </c>
      <c r="AK1920" s="161" t="s">
        <v>290</v>
      </c>
    </row>
    <row r="1921" spans="1:89" x14ac:dyDescent="0.35">
      <c r="A1921" s="156" t="s">
        <v>1871</v>
      </c>
      <c r="B1921" s="11">
        <v>28</v>
      </c>
      <c r="C1921" s="11">
        <v>10</v>
      </c>
      <c r="D1921" t="s">
        <v>304</v>
      </c>
      <c r="E1921" s="21" t="s">
        <v>290</v>
      </c>
      <c r="F1921" s="11">
        <v>28</v>
      </c>
      <c r="G1921" s="13">
        <v>27.376000000000001</v>
      </c>
      <c r="H1921" s="11">
        <v>0.312</v>
      </c>
      <c r="I1921" t="s">
        <v>290</v>
      </c>
      <c r="J1921" s="11">
        <v>10</v>
      </c>
      <c r="K1921" s="21" t="s">
        <v>290</v>
      </c>
      <c r="L1921" s="11" t="s">
        <v>304</v>
      </c>
      <c r="M1921" t="s">
        <v>290</v>
      </c>
      <c r="N1921" s="159" t="s">
        <v>290</v>
      </c>
      <c r="P1921" s="18" t="s">
        <v>290</v>
      </c>
      <c r="Q1921" s="18" t="s">
        <v>290</v>
      </c>
      <c r="S1921" t="s">
        <v>290</v>
      </c>
      <c r="T1921" t="s">
        <v>290</v>
      </c>
      <c r="V1921" t="s">
        <v>290</v>
      </c>
      <c r="X1921" s="156" t="s">
        <v>1871</v>
      </c>
      <c r="Y1921" s="11">
        <v>28</v>
      </c>
      <c r="Z1921" s="11">
        <v>10</v>
      </c>
      <c r="AA1921" t="s">
        <v>304</v>
      </c>
      <c r="AB1921" s="21" t="s">
        <v>290</v>
      </c>
      <c r="AC1921" s="11">
        <v>28</v>
      </c>
      <c r="AD1921" s="13">
        <v>27.376000000000001</v>
      </c>
      <c r="AE1921" s="11">
        <v>0.312</v>
      </c>
      <c r="AF1921" t="s">
        <v>290</v>
      </c>
      <c r="AG1921" s="11">
        <v>10</v>
      </c>
      <c r="AH1921" s="21" t="s">
        <v>290</v>
      </c>
      <c r="AI1921" s="11" t="s">
        <v>304</v>
      </c>
      <c r="AJ1921" t="s">
        <v>290</v>
      </c>
      <c r="AK1921" s="159" t="s">
        <v>290</v>
      </c>
    </row>
    <row r="1922" spans="1:89" x14ac:dyDescent="0.35">
      <c r="A1922" s="158" t="s">
        <v>1872</v>
      </c>
      <c r="B1922" s="11">
        <v>28</v>
      </c>
      <c r="C1922" s="11">
        <v>20</v>
      </c>
      <c r="D1922" t="s">
        <v>304</v>
      </c>
      <c r="E1922" s="21" t="s">
        <v>290</v>
      </c>
      <c r="F1922" s="11">
        <v>28</v>
      </c>
      <c r="G1922" s="13">
        <v>27</v>
      </c>
      <c r="H1922" s="11">
        <v>0.5</v>
      </c>
      <c r="I1922" t="s">
        <v>290</v>
      </c>
      <c r="J1922" s="11">
        <v>20</v>
      </c>
      <c r="K1922" s="21" t="s">
        <v>290</v>
      </c>
      <c r="L1922" s="1" t="s">
        <v>304</v>
      </c>
      <c r="M1922" t="s">
        <v>290</v>
      </c>
      <c r="N1922" s="159" t="s">
        <v>290</v>
      </c>
      <c r="P1922" s="18" t="s">
        <v>290</v>
      </c>
      <c r="Q1922" s="18" t="s">
        <v>290</v>
      </c>
      <c r="S1922" t="s">
        <v>290</v>
      </c>
      <c r="T1922" t="s">
        <v>290</v>
      </c>
      <c r="V1922" t="s">
        <v>290</v>
      </c>
      <c r="X1922" s="158" t="s">
        <v>1872</v>
      </c>
      <c r="Y1922" s="11">
        <v>28</v>
      </c>
      <c r="Z1922" s="11">
        <v>20</v>
      </c>
      <c r="AA1922" t="s">
        <v>304</v>
      </c>
      <c r="AB1922" s="21" t="s">
        <v>290</v>
      </c>
      <c r="AC1922" s="11">
        <v>28</v>
      </c>
      <c r="AD1922" s="13">
        <v>27</v>
      </c>
      <c r="AE1922" s="11">
        <v>0.5</v>
      </c>
      <c r="AF1922" t="s">
        <v>290</v>
      </c>
      <c r="AG1922" s="11">
        <v>20</v>
      </c>
      <c r="AH1922" s="21" t="s">
        <v>290</v>
      </c>
      <c r="AI1922" s="1" t="s">
        <v>304</v>
      </c>
      <c r="AJ1922" t="s">
        <v>290</v>
      </c>
      <c r="AK1922" s="159" t="s">
        <v>290</v>
      </c>
    </row>
    <row r="1923" spans="1:89" x14ac:dyDescent="0.35">
      <c r="A1923" s="158" t="s">
        <v>1873</v>
      </c>
      <c r="B1923" s="11">
        <v>28</v>
      </c>
      <c r="C1923">
        <v>30</v>
      </c>
      <c r="D1923" t="s">
        <v>304</v>
      </c>
      <c r="E1923" s="21" t="s">
        <v>290</v>
      </c>
      <c r="F1923" s="11">
        <v>28</v>
      </c>
      <c r="G1923" s="13">
        <v>26.75</v>
      </c>
      <c r="H1923" s="11">
        <v>0.625</v>
      </c>
      <c r="I1923" t="s">
        <v>290</v>
      </c>
      <c r="J1923">
        <v>30</v>
      </c>
      <c r="K1923" s="21" t="s">
        <v>290</v>
      </c>
      <c r="L1923" s="1" t="s">
        <v>304</v>
      </c>
      <c r="M1923" t="s">
        <v>290</v>
      </c>
      <c r="N1923" s="159" t="s">
        <v>290</v>
      </c>
      <c r="P1923" s="18" t="s">
        <v>290</v>
      </c>
      <c r="Q1923" s="18" t="s">
        <v>290</v>
      </c>
      <c r="S1923" t="s">
        <v>290</v>
      </c>
      <c r="T1923" t="s">
        <v>290</v>
      </c>
      <c r="V1923" t="s">
        <v>290</v>
      </c>
      <c r="X1923" s="158" t="s">
        <v>1873</v>
      </c>
      <c r="Y1923" s="11">
        <v>28</v>
      </c>
      <c r="Z1923">
        <v>30</v>
      </c>
      <c r="AA1923" t="s">
        <v>304</v>
      </c>
      <c r="AB1923" s="21" t="s">
        <v>290</v>
      </c>
      <c r="AC1923" s="11">
        <v>28</v>
      </c>
      <c r="AD1923" s="13">
        <v>26.75</v>
      </c>
      <c r="AE1923" s="11">
        <v>0.625</v>
      </c>
      <c r="AF1923" t="s">
        <v>290</v>
      </c>
      <c r="AG1923">
        <v>30</v>
      </c>
      <c r="AH1923" s="21" t="s">
        <v>290</v>
      </c>
      <c r="AI1923" s="1" t="s">
        <v>304</v>
      </c>
      <c r="AJ1923" t="s">
        <v>290</v>
      </c>
      <c r="AK1923" s="159" t="s">
        <v>290</v>
      </c>
    </row>
    <row r="1924" spans="1:89" x14ac:dyDescent="0.35">
      <c r="A1924" s="158" t="s">
        <v>6898</v>
      </c>
      <c r="B1924" s="11">
        <v>28</v>
      </c>
      <c r="C1924" t="s">
        <v>6422</v>
      </c>
      <c r="D1924" t="s">
        <v>304</v>
      </c>
      <c r="E1924" s="21" t="s">
        <v>290</v>
      </c>
      <c r="F1924" s="11">
        <v>28</v>
      </c>
      <c r="G1924" s="13">
        <v>27.25</v>
      </c>
      <c r="H1924" s="11">
        <v>0.375</v>
      </c>
      <c r="I1924" t="s">
        <v>6422</v>
      </c>
      <c r="J1924">
        <v>1</v>
      </c>
      <c r="K1924" s="21" t="s">
        <v>290</v>
      </c>
      <c r="L1924" s="1" t="s">
        <v>304</v>
      </c>
      <c r="M1924" t="s">
        <v>290</v>
      </c>
      <c r="N1924" s="159" t="s">
        <v>290</v>
      </c>
      <c r="P1924" s="18" t="s">
        <v>290</v>
      </c>
      <c r="Q1924" s="18" t="s">
        <v>290</v>
      </c>
      <c r="S1924" t="s">
        <v>290</v>
      </c>
      <c r="T1924" t="s">
        <v>290</v>
      </c>
      <c r="V1924" t="s">
        <v>290</v>
      </c>
      <c r="X1924" s="158" t="s">
        <v>6898</v>
      </c>
      <c r="Y1924" s="11">
        <v>28</v>
      </c>
      <c r="Z1924" t="s">
        <v>6422</v>
      </c>
      <c r="AA1924" t="s">
        <v>304</v>
      </c>
      <c r="AB1924" s="21" t="s">
        <v>290</v>
      </c>
      <c r="AC1924" s="11">
        <v>28</v>
      </c>
      <c r="AD1924" s="13">
        <v>27.25</v>
      </c>
      <c r="AE1924" s="11">
        <v>0.375</v>
      </c>
      <c r="AF1924" t="s">
        <v>6422</v>
      </c>
      <c r="AG1924">
        <v>1</v>
      </c>
      <c r="AH1924" s="21" t="s">
        <v>290</v>
      </c>
      <c r="AI1924" s="1" t="s">
        <v>304</v>
      </c>
      <c r="AJ1924" t="s">
        <v>290</v>
      </c>
      <c r="AK1924" s="159" t="s">
        <v>290</v>
      </c>
    </row>
    <row r="1925" spans="1:89" x14ac:dyDescent="0.35">
      <c r="A1925" s="160" t="s">
        <v>1874</v>
      </c>
      <c r="B1925" s="2">
        <v>28</v>
      </c>
      <c r="C1925" s="2" t="s">
        <v>272</v>
      </c>
      <c r="D1925" s="4" t="s">
        <v>304</v>
      </c>
      <c r="E1925" s="22" t="s">
        <v>290</v>
      </c>
      <c r="F1925" s="2">
        <v>28</v>
      </c>
      <c r="G1925" s="5">
        <v>27</v>
      </c>
      <c r="H1925" s="2">
        <v>0.5</v>
      </c>
      <c r="I1925" s="4" t="s">
        <v>272</v>
      </c>
      <c r="J1925" s="2">
        <v>2</v>
      </c>
      <c r="K1925" s="22" t="s">
        <v>290</v>
      </c>
      <c r="L1925" s="6" t="s">
        <v>304</v>
      </c>
      <c r="M1925" s="4" t="s">
        <v>290</v>
      </c>
      <c r="N1925" s="161" t="s">
        <v>290</v>
      </c>
      <c r="P1925" s="18" t="s">
        <v>290</v>
      </c>
      <c r="Q1925" s="18" t="s">
        <v>290</v>
      </c>
      <c r="S1925" t="s">
        <v>290</v>
      </c>
      <c r="T1925" t="s">
        <v>290</v>
      </c>
      <c r="V1925" t="s">
        <v>290</v>
      </c>
      <c r="X1925" s="160" t="s">
        <v>1874</v>
      </c>
      <c r="Y1925" s="2">
        <v>28</v>
      </c>
      <c r="Z1925" s="2" t="s">
        <v>272</v>
      </c>
      <c r="AA1925" s="4" t="s">
        <v>304</v>
      </c>
      <c r="AB1925" s="22" t="s">
        <v>290</v>
      </c>
      <c r="AC1925" s="2">
        <v>28</v>
      </c>
      <c r="AD1925" s="5">
        <v>27</v>
      </c>
      <c r="AE1925" s="2">
        <v>0.5</v>
      </c>
      <c r="AF1925" s="4" t="s">
        <v>272</v>
      </c>
      <c r="AG1925" s="2">
        <v>2</v>
      </c>
      <c r="AH1925" s="22" t="s">
        <v>290</v>
      </c>
      <c r="AI1925" s="6" t="s">
        <v>304</v>
      </c>
      <c r="AJ1925" s="4" t="s">
        <v>290</v>
      </c>
      <c r="AK1925" s="161" t="s">
        <v>290</v>
      </c>
    </row>
    <row r="1926" spans="1:89" x14ac:dyDescent="0.35">
      <c r="A1926" s="156" t="s">
        <v>1875</v>
      </c>
      <c r="B1926" s="11">
        <v>30</v>
      </c>
      <c r="C1926" s="11">
        <v>10</v>
      </c>
      <c r="D1926" t="s">
        <v>304</v>
      </c>
      <c r="E1926" s="21" t="s">
        <v>290</v>
      </c>
      <c r="F1926" s="11">
        <v>30</v>
      </c>
      <c r="G1926" s="13">
        <v>29.376000000000001</v>
      </c>
      <c r="H1926" s="11">
        <v>0.312</v>
      </c>
      <c r="I1926" t="s">
        <v>290</v>
      </c>
      <c r="J1926" s="11">
        <v>10</v>
      </c>
      <c r="K1926" s="21" t="s">
        <v>290</v>
      </c>
      <c r="L1926" s="11" t="s">
        <v>304</v>
      </c>
      <c r="M1926" t="s">
        <v>290</v>
      </c>
      <c r="N1926" s="159" t="s">
        <v>290</v>
      </c>
      <c r="P1926" s="18" t="s">
        <v>290</v>
      </c>
      <c r="Q1926" s="18" t="s">
        <v>290</v>
      </c>
      <c r="S1926" t="s">
        <v>290</v>
      </c>
      <c r="T1926" t="s">
        <v>290</v>
      </c>
      <c r="V1926" t="s">
        <v>290</v>
      </c>
      <c r="X1926" s="156" t="s">
        <v>1875</v>
      </c>
      <c r="Y1926" s="11">
        <v>30</v>
      </c>
      <c r="Z1926" s="11">
        <v>10</v>
      </c>
      <c r="AA1926" t="s">
        <v>304</v>
      </c>
      <c r="AB1926" s="21" t="s">
        <v>290</v>
      </c>
      <c r="AC1926" s="11">
        <v>30</v>
      </c>
      <c r="AD1926" s="13">
        <v>29.376000000000001</v>
      </c>
      <c r="AE1926" s="11">
        <v>0.312</v>
      </c>
      <c r="AF1926" t="s">
        <v>290</v>
      </c>
      <c r="AG1926" s="11">
        <v>10</v>
      </c>
      <c r="AH1926" s="21" t="s">
        <v>290</v>
      </c>
      <c r="AI1926" s="11" t="s">
        <v>304</v>
      </c>
      <c r="AJ1926" t="s">
        <v>290</v>
      </c>
      <c r="AK1926" s="159" t="s">
        <v>290</v>
      </c>
    </row>
    <row r="1927" spans="1:89" x14ac:dyDescent="0.35">
      <c r="A1927" s="158" t="s">
        <v>1876</v>
      </c>
      <c r="B1927" s="11">
        <v>30</v>
      </c>
      <c r="C1927" s="11">
        <v>20</v>
      </c>
      <c r="D1927" t="s">
        <v>304</v>
      </c>
      <c r="E1927" s="21" t="s">
        <v>290</v>
      </c>
      <c r="F1927" s="11">
        <v>30</v>
      </c>
      <c r="G1927" s="13">
        <v>29</v>
      </c>
      <c r="H1927" s="11">
        <v>0.5</v>
      </c>
      <c r="I1927" t="s">
        <v>290</v>
      </c>
      <c r="J1927" s="11">
        <v>20</v>
      </c>
      <c r="K1927" s="21" t="s">
        <v>290</v>
      </c>
      <c r="L1927" s="1" t="s">
        <v>304</v>
      </c>
      <c r="M1927" t="s">
        <v>290</v>
      </c>
      <c r="N1927" s="159" t="s">
        <v>290</v>
      </c>
      <c r="P1927" s="18" t="s">
        <v>290</v>
      </c>
      <c r="Q1927" s="18" t="s">
        <v>290</v>
      </c>
      <c r="S1927" t="s">
        <v>290</v>
      </c>
      <c r="T1927" t="s">
        <v>290</v>
      </c>
      <c r="V1927" t="s">
        <v>290</v>
      </c>
      <c r="X1927" s="158" t="s">
        <v>1876</v>
      </c>
      <c r="Y1927" s="11">
        <v>30</v>
      </c>
      <c r="Z1927" s="11">
        <v>20</v>
      </c>
      <c r="AA1927" t="s">
        <v>304</v>
      </c>
      <c r="AB1927" s="21" t="s">
        <v>290</v>
      </c>
      <c r="AC1927" s="11">
        <v>30</v>
      </c>
      <c r="AD1927" s="13">
        <v>29</v>
      </c>
      <c r="AE1927" s="11">
        <v>0.5</v>
      </c>
      <c r="AF1927" t="s">
        <v>290</v>
      </c>
      <c r="AG1927" s="11">
        <v>20</v>
      </c>
      <c r="AH1927" s="21" t="s">
        <v>290</v>
      </c>
      <c r="AI1927" s="1" t="s">
        <v>304</v>
      </c>
      <c r="AJ1927" t="s">
        <v>290</v>
      </c>
      <c r="AK1927" s="159" t="s">
        <v>290</v>
      </c>
    </row>
    <row r="1928" spans="1:89" x14ac:dyDescent="0.35">
      <c r="A1928" s="158" t="s">
        <v>1877</v>
      </c>
      <c r="B1928" s="11">
        <v>30</v>
      </c>
      <c r="C1928">
        <v>30</v>
      </c>
      <c r="D1928" t="s">
        <v>304</v>
      </c>
      <c r="E1928" s="21" t="s">
        <v>290</v>
      </c>
      <c r="F1928" s="11">
        <v>30</v>
      </c>
      <c r="G1928" s="13">
        <v>28.75</v>
      </c>
      <c r="H1928" s="11">
        <v>0.625</v>
      </c>
      <c r="I1928" t="s">
        <v>290</v>
      </c>
      <c r="J1928">
        <v>30</v>
      </c>
      <c r="K1928" s="21" t="s">
        <v>290</v>
      </c>
      <c r="L1928" s="1" t="s">
        <v>304</v>
      </c>
      <c r="M1928" t="s">
        <v>290</v>
      </c>
      <c r="N1928" s="159" t="s">
        <v>290</v>
      </c>
      <c r="P1928" s="18" t="s">
        <v>290</v>
      </c>
      <c r="Q1928" s="18" t="s">
        <v>290</v>
      </c>
      <c r="S1928" t="s">
        <v>290</v>
      </c>
      <c r="T1928" t="s">
        <v>290</v>
      </c>
      <c r="V1928" t="s">
        <v>290</v>
      </c>
      <c r="X1928" s="158" t="s">
        <v>1877</v>
      </c>
      <c r="Y1928" s="11">
        <v>30</v>
      </c>
      <c r="Z1928">
        <v>30</v>
      </c>
      <c r="AA1928" t="s">
        <v>304</v>
      </c>
      <c r="AB1928" s="21" t="s">
        <v>290</v>
      </c>
      <c r="AC1928" s="11">
        <v>30</v>
      </c>
      <c r="AD1928" s="13">
        <v>28.75</v>
      </c>
      <c r="AE1928" s="11">
        <v>0.625</v>
      </c>
      <c r="AF1928" t="s">
        <v>290</v>
      </c>
      <c r="AG1928">
        <v>30</v>
      </c>
      <c r="AH1928" s="21" t="s">
        <v>290</v>
      </c>
      <c r="AI1928" s="1" t="s">
        <v>304</v>
      </c>
      <c r="AJ1928" t="s">
        <v>290</v>
      </c>
      <c r="AK1928" s="159" t="s">
        <v>290</v>
      </c>
      <c r="BJ1928" s="4"/>
      <c r="BK1928" s="4"/>
      <c r="BL1928" s="4"/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  <c r="BX1928" s="4"/>
      <c r="BY1928" s="4"/>
      <c r="BZ1928" s="4"/>
      <c r="CA1928" s="51"/>
    </row>
    <row r="1929" spans="1:89" x14ac:dyDescent="0.35">
      <c r="A1929" s="158" t="s">
        <v>6899</v>
      </c>
      <c r="B1929" s="11">
        <v>30</v>
      </c>
      <c r="C1929" t="s">
        <v>6422</v>
      </c>
      <c r="D1929" t="s">
        <v>304</v>
      </c>
      <c r="E1929" s="21" t="s">
        <v>290</v>
      </c>
      <c r="F1929" s="11">
        <v>30</v>
      </c>
      <c r="G1929" s="13">
        <v>29.25</v>
      </c>
      <c r="H1929" s="11">
        <v>0.375</v>
      </c>
      <c r="I1929" t="s">
        <v>6422</v>
      </c>
      <c r="J1929">
        <v>1</v>
      </c>
      <c r="K1929" s="21" t="s">
        <v>290</v>
      </c>
      <c r="L1929" s="1" t="s">
        <v>304</v>
      </c>
      <c r="M1929" t="s">
        <v>290</v>
      </c>
      <c r="N1929" s="159" t="s">
        <v>290</v>
      </c>
      <c r="P1929" s="18" t="s">
        <v>290</v>
      </c>
      <c r="Q1929" s="18" t="s">
        <v>290</v>
      </c>
      <c r="S1929" t="s">
        <v>290</v>
      </c>
      <c r="T1929" t="s">
        <v>290</v>
      </c>
      <c r="V1929" t="s">
        <v>290</v>
      </c>
      <c r="X1929" s="158" t="s">
        <v>6899</v>
      </c>
      <c r="Y1929" s="11">
        <v>30</v>
      </c>
      <c r="Z1929" t="s">
        <v>6422</v>
      </c>
      <c r="AA1929" t="s">
        <v>304</v>
      </c>
      <c r="AB1929" s="21" t="s">
        <v>290</v>
      </c>
      <c r="AC1929" s="11">
        <v>30</v>
      </c>
      <c r="AD1929" s="13">
        <v>29.25</v>
      </c>
      <c r="AE1929" s="11">
        <v>0.375</v>
      </c>
      <c r="AF1929" t="s">
        <v>6422</v>
      </c>
      <c r="AG1929">
        <v>1</v>
      </c>
      <c r="AH1929" s="21" t="s">
        <v>290</v>
      </c>
      <c r="AI1929" s="1" t="s">
        <v>304</v>
      </c>
      <c r="AJ1929" t="s">
        <v>290</v>
      </c>
      <c r="AK1929" s="159" t="s">
        <v>290</v>
      </c>
      <c r="CC1929" s="4"/>
      <c r="CD1929" s="51"/>
      <c r="CE1929" s="51"/>
      <c r="CF1929" s="51"/>
      <c r="CG1929" s="51"/>
      <c r="CH1929" s="51"/>
      <c r="CI1929" s="51"/>
      <c r="CJ1929" s="51"/>
      <c r="CK1929" s="51"/>
    </row>
    <row r="1930" spans="1:89" x14ac:dyDescent="0.35">
      <c r="A1930" s="160" t="s">
        <v>1878</v>
      </c>
      <c r="B1930" s="2">
        <v>30</v>
      </c>
      <c r="C1930" s="2" t="s">
        <v>272</v>
      </c>
      <c r="D1930" s="4" t="s">
        <v>304</v>
      </c>
      <c r="E1930" s="22" t="s">
        <v>290</v>
      </c>
      <c r="F1930" s="2">
        <v>30</v>
      </c>
      <c r="G1930" s="5">
        <v>29</v>
      </c>
      <c r="H1930" s="2">
        <v>0.5</v>
      </c>
      <c r="I1930" s="4" t="s">
        <v>272</v>
      </c>
      <c r="J1930" s="2">
        <v>2</v>
      </c>
      <c r="K1930" s="22" t="s">
        <v>290</v>
      </c>
      <c r="L1930" s="6" t="s">
        <v>304</v>
      </c>
      <c r="M1930" s="4" t="s">
        <v>290</v>
      </c>
      <c r="N1930" s="161" t="s">
        <v>290</v>
      </c>
      <c r="P1930" s="18" t="s">
        <v>290</v>
      </c>
      <c r="Q1930" s="18" t="s">
        <v>290</v>
      </c>
      <c r="S1930" t="s">
        <v>290</v>
      </c>
      <c r="T1930" t="s">
        <v>290</v>
      </c>
      <c r="V1930" t="s">
        <v>290</v>
      </c>
      <c r="X1930" s="160" t="s">
        <v>1878</v>
      </c>
      <c r="Y1930" s="2">
        <v>30</v>
      </c>
      <c r="Z1930" s="2" t="s">
        <v>272</v>
      </c>
      <c r="AA1930" s="4" t="s">
        <v>304</v>
      </c>
      <c r="AB1930" s="22" t="s">
        <v>290</v>
      </c>
      <c r="AC1930" s="2">
        <v>30</v>
      </c>
      <c r="AD1930" s="5">
        <v>29</v>
      </c>
      <c r="AE1930" s="2">
        <v>0.5</v>
      </c>
      <c r="AF1930" s="4" t="s">
        <v>272</v>
      </c>
      <c r="AG1930" s="2">
        <v>2</v>
      </c>
      <c r="AH1930" s="22" t="s">
        <v>290</v>
      </c>
      <c r="AI1930" s="6" t="s">
        <v>304</v>
      </c>
      <c r="AJ1930" s="4" t="s">
        <v>290</v>
      </c>
      <c r="AK1930" s="161" t="s">
        <v>290</v>
      </c>
    </row>
    <row r="1931" spans="1:89" x14ac:dyDescent="0.35">
      <c r="A1931" s="156" t="s">
        <v>1879</v>
      </c>
      <c r="B1931" s="11">
        <v>32</v>
      </c>
      <c r="C1931" s="11">
        <v>10</v>
      </c>
      <c r="D1931" t="s">
        <v>304</v>
      </c>
      <c r="E1931" s="21" t="s">
        <v>290</v>
      </c>
      <c r="F1931" s="11">
        <v>32</v>
      </c>
      <c r="G1931" s="13">
        <v>31.376000000000001</v>
      </c>
      <c r="H1931" s="11">
        <v>0.312</v>
      </c>
      <c r="I1931" t="s">
        <v>290</v>
      </c>
      <c r="J1931" s="11">
        <v>10</v>
      </c>
      <c r="K1931" s="21" t="s">
        <v>290</v>
      </c>
      <c r="L1931" s="11" t="s">
        <v>304</v>
      </c>
      <c r="M1931" t="s">
        <v>290</v>
      </c>
      <c r="N1931" s="159" t="s">
        <v>290</v>
      </c>
      <c r="P1931" s="18" t="s">
        <v>290</v>
      </c>
      <c r="Q1931" s="18" t="s">
        <v>290</v>
      </c>
      <c r="S1931" t="s">
        <v>290</v>
      </c>
      <c r="T1931" t="s">
        <v>290</v>
      </c>
      <c r="V1931" t="s">
        <v>290</v>
      </c>
      <c r="X1931" s="156" t="s">
        <v>1879</v>
      </c>
      <c r="Y1931" s="11">
        <v>32</v>
      </c>
      <c r="Z1931" s="11">
        <v>10</v>
      </c>
      <c r="AA1931" t="s">
        <v>304</v>
      </c>
      <c r="AB1931" s="21" t="s">
        <v>290</v>
      </c>
      <c r="AC1931" s="11">
        <v>32</v>
      </c>
      <c r="AD1931" s="13">
        <v>31.376000000000001</v>
      </c>
      <c r="AE1931" s="11">
        <v>0.312</v>
      </c>
      <c r="AF1931" t="s">
        <v>290</v>
      </c>
      <c r="AG1931" s="11">
        <v>10</v>
      </c>
      <c r="AH1931" s="21" t="s">
        <v>290</v>
      </c>
      <c r="AI1931" s="11" t="s">
        <v>304</v>
      </c>
      <c r="AJ1931" t="s">
        <v>290</v>
      </c>
      <c r="AK1931" s="159" t="s">
        <v>290</v>
      </c>
      <c r="BJ1931" s="4"/>
      <c r="BK1931" s="4"/>
      <c r="BL1931" s="4"/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  <c r="BX1931" s="4"/>
      <c r="BY1931" s="4"/>
      <c r="BZ1931" s="4"/>
      <c r="CA1931" s="51"/>
    </row>
    <row r="1932" spans="1:89" x14ac:dyDescent="0.35">
      <c r="A1932" s="158" t="s">
        <v>1880</v>
      </c>
      <c r="B1932" s="11">
        <v>32</v>
      </c>
      <c r="C1932" s="11">
        <v>20</v>
      </c>
      <c r="D1932" t="s">
        <v>304</v>
      </c>
      <c r="E1932" s="21" t="s">
        <v>290</v>
      </c>
      <c r="F1932" s="11">
        <v>32</v>
      </c>
      <c r="G1932" s="13">
        <v>31</v>
      </c>
      <c r="H1932" s="11">
        <v>0.5</v>
      </c>
      <c r="I1932" t="s">
        <v>290</v>
      </c>
      <c r="J1932" s="11">
        <v>20</v>
      </c>
      <c r="K1932" s="21" t="s">
        <v>290</v>
      </c>
      <c r="L1932" s="1" t="s">
        <v>304</v>
      </c>
      <c r="M1932" t="s">
        <v>290</v>
      </c>
      <c r="N1932" s="159" t="s">
        <v>290</v>
      </c>
      <c r="P1932" s="18" t="s">
        <v>290</v>
      </c>
      <c r="Q1932" s="18" t="s">
        <v>290</v>
      </c>
      <c r="S1932" t="s">
        <v>290</v>
      </c>
      <c r="T1932" t="s">
        <v>290</v>
      </c>
      <c r="V1932" t="s">
        <v>290</v>
      </c>
      <c r="X1932" s="158" t="s">
        <v>1880</v>
      </c>
      <c r="Y1932" s="11">
        <v>32</v>
      </c>
      <c r="Z1932" s="11">
        <v>20</v>
      </c>
      <c r="AA1932" t="s">
        <v>304</v>
      </c>
      <c r="AB1932" s="21" t="s">
        <v>290</v>
      </c>
      <c r="AC1932" s="11">
        <v>32</v>
      </c>
      <c r="AD1932" s="13">
        <v>31</v>
      </c>
      <c r="AE1932" s="11">
        <v>0.5</v>
      </c>
      <c r="AF1932" t="s">
        <v>290</v>
      </c>
      <c r="AG1932" s="11">
        <v>20</v>
      </c>
      <c r="AH1932" s="21" t="s">
        <v>290</v>
      </c>
      <c r="AI1932" s="1" t="s">
        <v>304</v>
      </c>
      <c r="AJ1932" t="s">
        <v>290</v>
      </c>
      <c r="AK1932" s="159" t="s">
        <v>290</v>
      </c>
      <c r="CC1932" s="4"/>
      <c r="CD1932" s="51"/>
      <c r="CE1932" s="51"/>
      <c r="CF1932" s="51"/>
      <c r="CG1932" s="51"/>
      <c r="CH1932" s="51"/>
      <c r="CI1932" s="51"/>
      <c r="CJ1932" s="51"/>
      <c r="CK1932" s="51"/>
    </row>
    <row r="1933" spans="1:89" x14ac:dyDescent="0.35">
      <c r="A1933" s="158" t="s">
        <v>1881</v>
      </c>
      <c r="B1933" s="11">
        <v>32</v>
      </c>
      <c r="C1933">
        <v>30</v>
      </c>
      <c r="D1933" t="s">
        <v>304</v>
      </c>
      <c r="E1933" s="21" t="s">
        <v>290</v>
      </c>
      <c r="F1933" s="11">
        <v>32</v>
      </c>
      <c r="G1933" s="13">
        <v>30.75</v>
      </c>
      <c r="H1933" s="11">
        <v>0.625</v>
      </c>
      <c r="I1933" t="s">
        <v>290</v>
      </c>
      <c r="J1933">
        <v>30</v>
      </c>
      <c r="K1933" s="21" t="s">
        <v>290</v>
      </c>
      <c r="L1933" s="1" t="s">
        <v>304</v>
      </c>
      <c r="M1933" t="s">
        <v>290</v>
      </c>
      <c r="N1933" s="159" t="s">
        <v>290</v>
      </c>
      <c r="P1933" s="18" t="s">
        <v>290</v>
      </c>
      <c r="Q1933" s="18" t="s">
        <v>290</v>
      </c>
      <c r="S1933" t="s">
        <v>290</v>
      </c>
      <c r="T1933" t="s">
        <v>290</v>
      </c>
      <c r="V1933" t="s">
        <v>290</v>
      </c>
      <c r="X1933" s="158" t="s">
        <v>1881</v>
      </c>
      <c r="Y1933" s="11">
        <v>32</v>
      </c>
      <c r="Z1933">
        <v>30</v>
      </c>
      <c r="AA1933" t="s">
        <v>304</v>
      </c>
      <c r="AB1933" s="21" t="s">
        <v>290</v>
      </c>
      <c r="AC1933" s="11">
        <v>32</v>
      </c>
      <c r="AD1933" s="13">
        <v>30.75</v>
      </c>
      <c r="AE1933" s="11">
        <v>0.625</v>
      </c>
      <c r="AF1933" t="s">
        <v>290</v>
      </c>
      <c r="AG1933">
        <v>30</v>
      </c>
      <c r="AH1933" s="21" t="s">
        <v>290</v>
      </c>
      <c r="AI1933" s="1" t="s">
        <v>304</v>
      </c>
      <c r="AJ1933" t="s">
        <v>290</v>
      </c>
      <c r="AK1933" s="159" t="s">
        <v>290</v>
      </c>
    </row>
    <row r="1934" spans="1:89" x14ac:dyDescent="0.35">
      <c r="A1934" s="158" t="s">
        <v>1882</v>
      </c>
      <c r="B1934" s="11">
        <v>32</v>
      </c>
      <c r="C1934">
        <v>40</v>
      </c>
      <c r="D1934" t="s">
        <v>304</v>
      </c>
      <c r="E1934" s="21" t="s">
        <v>290</v>
      </c>
      <c r="F1934" s="11">
        <v>32</v>
      </c>
      <c r="G1934" s="13">
        <v>30.623999999999999</v>
      </c>
      <c r="H1934" s="11">
        <v>0.68799999999999994</v>
      </c>
      <c r="I1934" t="s">
        <v>290</v>
      </c>
      <c r="J1934">
        <v>40</v>
      </c>
      <c r="K1934" s="21" t="s">
        <v>290</v>
      </c>
      <c r="L1934" s="1" t="s">
        <v>304</v>
      </c>
      <c r="M1934" t="s">
        <v>290</v>
      </c>
      <c r="N1934" s="159" t="s">
        <v>290</v>
      </c>
      <c r="P1934" s="18" t="s">
        <v>290</v>
      </c>
      <c r="Q1934" s="18" t="s">
        <v>290</v>
      </c>
      <c r="S1934" t="s">
        <v>290</v>
      </c>
      <c r="T1934" t="s">
        <v>290</v>
      </c>
      <c r="V1934" t="s">
        <v>290</v>
      </c>
      <c r="X1934" s="158" t="s">
        <v>1882</v>
      </c>
      <c r="Y1934" s="11">
        <v>32</v>
      </c>
      <c r="Z1934">
        <v>40</v>
      </c>
      <c r="AA1934" t="s">
        <v>304</v>
      </c>
      <c r="AB1934" s="21" t="s">
        <v>290</v>
      </c>
      <c r="AC1934" s="11">
        <v>32</v>
      </c>
      <c r="AD1934" s="13">
        <v>30.623999999999999</v>
      </c>
      <c r="AE1934" s="11">
        <v>0.68799999999999994</v>
      </c>
      <c r="AF1934" t="s">
        <v>290</v>
      </c>
      <c r="AG1934">
        <v>40</v>
      </c>
      <c r="AH1934" s="21" t="s">
        <v>290</v>
      </c>
      <c r="AI1934" s="1" t="s">
        <v>304</v>
      </c>
      <c r="AJ1934" t="s">
        <v>290</v>
      </c>
      <c r="AK1934" s="159" t="s">
        <v>290</v>
      </c>
    </row>
    <row r="1935" spans="1:89" x14ac:dyDescent="0.35">
      <c r="A1935" s="158" t="s">
        <v>6900</v>
      </c>
      <c r="B1935" s="11">
        <v>32</v>
      </c>
      <c r="C1935" t="s">
        <v>6422</v>
      </c>
      <c r="D1935" t="s">
        <v>304</v>
      </c>
      <c r="E1935" s="21" t="s">
        <v>290</v>
      </c>
      <c r="F1935" s="11">
        <v>32</v>
      </c>
      <c r="G1935" s="13">
        <v>31.25</v>
      </c>
      <c r="H1935" s="11">
        <v>0.375</v>
      </c>
      <c r="I1935" t="s">
        <v>6422</v>
      </c>
      <c r="J1935">
        <v>1</v>
      </c>
      <c r="K1935" s="21" t="s">
        <v>290</v>
      </c>
      <c r="L1935" s="1" t="s">
        <v>304</v>
      </c>
      <c r="M1935" t="s">
        <v>290</v>
      </c>
      <c r="N1935" s="159" t="s">
        <v>290</v>
      </c>
      <c r="P1935" s="18" t="s">
        <v>290</v>
      </c>
      <c r="Q1935" s="18" t="s">
        <v>290</v>
      </c>
      <c r="S1935" t="s">
        <v>290</v>
      </c>
      <c r="T1935" t="s">
        <v>290</v>
      </c>
      <c r="V1935" t="s">
        <v>290</v>
      </c>
      <c r="X1935" s="158" t="s">
        <v>6900</v>
      </c>
      <c r="Y1935" s="11">
        <v>32</v>
      </c>
      <c r="Z1935" t="s">
        <v>6422</v>
      </c>
      <c r="AA1935" t="s">
        <v>304</v>
      </c>
      <c r="AB1935" s="21" t="s">
        <v>290</v>
      </c>
      <c r="AC1935" s="11">
        <v>32</v>
      </c>
      <c r="AD1935" s="13">
        <v>31.25</v>
      </c>
      <c r="AE1935" s="11">
        <v>0.375</v>
      </c>
      <c r="AF1935" t="s">
        <v>6422</v>
      </c>
      <c r="AG1935">
        <v>1</v>
      </c>
      <c r="AH1935" s="21" t="s">
        <v>290</v>
      </c>
      <c r="AI1935" s="1" t="s">
        <v>304</v>
      </c>
      <c r="AJ1935" t="s">
        <v>290</v>
      </c>
      <c r="AK1935" s="159" t="s">
        <v>290</v>
      </c>
      <c r="BJ1935" s="4"/>
      <c r="BK1935" s="4"/>
      <c r="BL1935" s="4"/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  <c r="BX1935" s="4"/>
      <c r="BY1935" s="4"/>
      <c r="BZ1935" s="4"/>
      <c r="CA1935" s="51"/>
    </row>
    <row r="1936" spans="1:89" x14ac:dyDescent="0.35">
      <c r="A1936" s="160" t="s">
        <v>1883</v>
      </c>
      <c r="B1936" s="2">
        <v>32</v>
      </c>
      <c r="C1936" s="2" t="s">
        <v>272</v>
      </c>
      <c r="D1936" s="4" t="s">
        <v>304</v>
      </c>
      <c r="E1936" s="22" t="s">
        <v>290</v>
      </c>
      <c r="F1936" s="2">
        <v>32</v>
      </c>
      <c r="G1936" s="5">
        <v>31</v>
      </c>
      <c r="H1936" s="2">
        <v>0.5</v>
      </c>
      <c r="I1936" s="4" t="s">
        <v>272</v>
      </c>
      <c r="J1936" s="2">
        <v>2</v>
      </c>
      <c r="K1936" s="22" t="s">
        <v>290</v>
      </c>
      <c r="L1936" s="6" t="s">
        <v>304</v>
      </c>
      <c r="M1936" s="4" t="s">
        <v>290</v>
      </c>
      <c r="N1936" s="161" t="s">
        <v>290</v>
      </c>
      <c r="P1936" s="18" t="s">
        <v>290</v>
      </c>
      <c r="Q1936" s="18" t="s">
        <v>290</v>
      </c>
      <c r="S1936" t="s">
        <v>290</v>
      </c>
      <c r="T1936" t="s">
        <v>290</v>
      </c>
      <c r="V1936" t="s">
        <v>290</v>
      </c>
      <c r="X1936" s="160" t="s">
        <v>1883</v>
      </c>
      <c r="Y1936" s="2">
        <v>32</v>
      </c>
      <c r="Z1936" s="2" t="s">
        <v>272</v>
      </c>
      <c r="AA1936" s="4" t="s">
        <v>304</v>
      </c>
      <c r="AB1936" s="22" t="s">
        <v>290</v>
      </c>
      <c r="AC1936" s="2">
        <v>32</v>
      </c>
      <c r="AD1936" s="5">
        <v>31</v>
      </c>
      <c r="AE1936" s="2">
        <v>0.5</v>
      </c>
      <c r="AF1936" s="4" t="s">
        <v>272</v>
      </c>
      <c r="AG1936" s="2">
        <v>2</v>
      </c>
      <c r="AH1936" s="22" t="s">
        <v>290</v>
      </c>
      <c r="AI1936" s="6" t="s">
        <v>304</v>
      </c>
      <c r="AJ1936" s="4" t="s">
        <v>290</v>
      </c>
      <c r="AK1936" s="161" t="s">
        <v>290</v>
      </c>
      <c r="CC1936" s="4"/>
      <c r="CD1936" s="51"/>
      <c r="CE1936" s="51"/>
      <c r="CF1936" s="51"/>
      <c r="CG1936" s="51"/>
      <c r="CH1936" s="51"/>
      <c r="CI1936" s="51"/>
      <c r="CJ1936" s="51"/>
      <c r="CK1936" s="51"/>
    </row>
    <row r="1937" spans="1:89" x14ac:dyDescent="0.35">
      <c r="A1937" s="156" t="s">
        <v>1884</v>
      </c>
      <c r="B1937" s="11">
        <v>34</v>
      </c>
      <c r="C1937" s="11">
        <v>10</v>
      </c>
      <c r="D1937" t="s">
        <v>304</v>
      </c>
      <c r="E1937" s="21" t="s">
        <v>290</v>
      </c>
      <c r="F1937" s="11">
        <v>34</v>
      </c>
      <c r="G1937" s="13">
        <v>33.375999999999998</v>
      </c>
      <c r="H1937" s="11">
        <v>0.312</v>
      </c>
      <c r="I1937" t="s">
        <v>290</v>
      </c>
      <c r="J1937" s="11">
        <v>10</v>
      </c>
      <c r="K1937" s="21" t="s">
        <v>290</v>
      </c>
      <c r="L1937" s="11" t="s">
        <v>304</v>
      </c>
      <c r="M1937" t="s">
        <v>290</v>
      </c>
      <c r="N1937" s="159" t="s">
        <v>290</v>
      </c>
      <c r="P1937" s="18" t="s">
        <v>290</v>
      </c>
      <c r="Q1937" s="18" t="s">
        <v>290</v>
      </c>
      <c r="S1937" t="s">
        <v>290</v>
      </c>
      <c r="T1937" t="s">
        <v>290</v>
      </c>
      <c r="V1937" t="s">
        <v>290</v>
      </c>
      <c r="X1937" s="156" t="s">
        <v>1884</v>
      </c>
      <c r="Y1937" s="11">
        <v>34</v>
      </c>
      <c r="Z1937" s="11">
        <v>10</v>
      </c>
      <c r="AA1937" t="s">
        <v>304</v>
      </c>
      <c r="AB1937" s="21" t="s">
        <v>290</v>
      </c>
      <c r="AC1937" s="11">
        <v>34</v>
      </c>
      <c r="AD1937" s="13">
        <v>33.375999999999998</v>
      </c>
      <c r="AE1937" s="11">
        <v>0.312</v>
      </c>
      <c r="AF1937" t="s">
        <v>290</v>
      </c>
      <c r="AG1937" s="11">
        <v>10</v>
      </c>
      <c r="AH1937" s="21" t="s">
        <v>290</v>
      </c>
      <c r="AI1937" s="11" t="s">
        <v>304</v>
      </c>
      <c r="AJ1937" t="s">
        <v>290</v>
      </c>
      <c r="AK1937" s="159" t="s">
        <v>290</v>
      </c>
    </row>
    <row r="1938" spans="1:89" x14ac:dyDescent="0.35">
      <c r="A1938" s="158" t="s">
        <v>1885</v>
      </c>
      <c r="B1938" s="11">
        <v>34</v>
      </c>
      <c r="C1938" s="11">
        <v>20</v>
      </c>
      <c r="D1938" t="s">
        <v>304</v>
      </c>
      <c r="E1938" s="21" t="s">
        <v>290</v>
      </c>
      <c r="F1938" s="11">
        <v>34</v>
      </c>
      <c r="G1938" s="13">
        <v>33</v>
      </c>
      <c r="H1938" s="11">
        <v>0.5</v>
      </c>
      <c r="I1938" t="s">
        <v>290</v>
      </c>
      <c r="J1938" s="11">
        <v>20</v>
      </c>
      <c r="K1938" s="21" t="s">
        <v>290</v>
      </c>
      <c r="L1938" s="1" t="s">
        <v>304</v>
      </c>
      <c r="M1938" t="s">
        <v>290</v>
      </c>
      <c r="N1938" s="159" t="s">
        <v>290</v>
      </c>
      <c r="P1938" s="18" t="s">
        <v>290</v>
      </c>
      <c r="Q1938" s="18" t="s">
        <v>290</v>
      </c>
      <c r="S1938" t="s">
        <v>290</v>
      </c>
      <c r="T1938" t="s">
        <v>290</v>
      </c>
      <c r="V1938" t="s">
        <v>290</v>
      </c>
      <c r="X1938" s="158" t="s">
        <v>1885</v>
      </c>
      <c r="Y1938" s="11">
        <v>34</v>
      </c>
      <c r="Z1938" s="11">
        <v>20</v>
      </c>
      <c r="AA1938" t="s">
        <v>304</v>
      </c>
      <c r="AB1938" s="21" t="s">
        <v>290</v>
      </c>
      <c r="AC1938" s="11">
        <v>34</v>
      </c>
      <c r="AD1938" s="13">
        <v>33</v>
      </c>
      <c r="AE1938" s="11">
        <v>0.5</v>
      </c>
      <c r="AF1938" t="s">
        <v>290</v>
      </c>
      <c r="AG1938" s="11">
        <v>20</v>
      </c>
      <c r="AH1938" s="21" t="s">
        <v>290</v>
      </c>
      <c r="AI1938" s="1" t="s">
        <v>304</v>
      </c>
      <c r="AJ1938" t="s">
        <v>290</v>
      </c>
      <c r="AK1938" s="159" t="s">
        <v>290</v>
      </c>
    </row>
    <row r="1939" spans="1:89" x14ac:dyDescent="0.35">
      <c r="A1939" s="158" t="s">
        <v>1886</v>
      </c>
      <c r="B1939" s="11">
        <v>34</v>
      </c>
      <c r="C1939">
        <v>30</v>
      </c>
      <c r="D1939" t="s">
        <v>304</v>
      </c>
      <c r="E1939" s="21" t="s">
        <v>290</v>
      </c>
      <c r="F1939" s="11">
        <v>34</v>
      </c>
      <c r="G1939" s="13">
        <v>32.75</v>
      </c>
      <c r="H1939" s="11">
        <v>0.625</v>
      </c>
      <c r="I1939" t="s">
        <v>290</v>
      </c>
      <c r="J1939">
        <v>30</v>
      </c>
      <c r="K1939" s="21" t="s">
        <v>290</v>
      </c>
      <c r="L1939" s="1" t="s">
        <v>304</v>
      </c>
      <c r="M1939" t="s">
        <v>290</v>
      </c>
      <c r="N1939" s="159" t="s">
        <v>290</v>
      </c>
      <c r="P1939" s="18" t="s">
        <v>290</v>
      </c>
      <c r="Q1939" s="18" t="s">
        <v>290</v>
      </c>
      <c r="S1939" t="s">
        <v>290</v>
      </c>
      <c r="T1939" t="s">
        <v>290</v>
      </c>
      <c r="V1939" t="s">
        <v>290</v>
      </c>
      <c r="X1939" s="158" t="s">
        <v>1886</v>
      </c>
      <c r="Y1939" s="11">
        <v>34</v>
      </c>
      <c r="Z1939">
        <v>30</v>
      </c>
      <c r="AA1939" t="s">
        <v>304</v>
      </c>
      <c r="AB1939" s="21" t="s">
        <v>290</v>
      </c>
      <c r="AC1939" s="11">
        <v>34</v>
      </c>
      <c r="AD1939" s="13">
        <v>32.75</v>
      </c>
      <c r="AE1939" s="11">
        <v>0.625</v>
      </c>
      <c r="AF1939" t="s">
        <v>290</v>
      </c>
      <c r="AG1939">
        <v>30</v>
      </c>
      <c r="AH1939" s="21" t="s">
        <v>290</v>
      </c>
      <c r="AI1939" s="1" t="s">
        <v>304</v>
      </c>
      <c r="AJ1939" t="s">
        <v>290</v>
      </c>
      <c r="AK1939" s="159" t="s">
        <v>290</v>
      </c>
      <c r="BJ1939" s="4"/>
      <c r="BK1939" s="4"/>
      <c r="BL1939" s="4"/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  <c r="BX1939" s="4"/>
      <c r="BY1939" s="4"/>
      <c r="BZ1939" s="4"/>
      <c r="CA1939" s="51"/>
    </row>
    <row r="1940" spans="1:89" x14ac:dyDescent="0.35">
      <c r="A1940" s="158" t="s">
        <v>1887</v>
      </c>
      <c r="B1940" s="11">
        <v>34</v>
      </c>
      <c r="C1940">
        <v>40</v>
      </c>
      <c r="D1940" t="s">
        <v>304</v>
      </c>
      <c r="E1940" s="21" t="s">
        <v>290</v>
      </c>
      <c r="F1940" s="11">
        <v>34</v>
      </c>
      <c r="G1940" s="13">
        <v>32.624000000000002</v>
      </c>
      <c r="H1940" s="11">
        <v>0.68799999999999994</v>
      </c>
      <c r="I1940" t="s">
        <v>290</v>
      </c>
      <c r="J1940">
        <v>40</v>
      </c>
      <c r="K1940" s="21" t="s">
        <v>290</v>
      </c>
      <c r="L1940" s="1" t="s">
        <v>304</v>
      </c>
      <c r="M1940" t="s">
        <v>290</v>
      </c>
      <c r="N1940" s="159" t="s">
        <v>290</v>
      </c>
      <c r="P1940" s="18" t="s">
        <v>290</v>
      </c>
      <c r="Q1940" s="18" t="s">
        <v>290</v>
      </c>
      <c r="S1940" t="s">
        <v>290</v>
      </c>
      <c r="T1940" t="s">
        <v>290</v>
      </c>
      <c r="V1940" t="s">
        <v>290</v>
      </c>
      <c r="X1940" s="158" t="s">
        <v>1887</v>
      </c>
      <c r="Y1940" s="11">
        <v>34</v>
      </c>
      <c r="Z1940">
        <v>40</v>
      </c>
      <c r="AA1940" t="s">
        <v>304</v>
      </c>
      <c r="AB1940" s="21" t="s">
        <v>290</v>
      </c>
      <c r="AC1940" s="11">
        <v>34</v>
      </c>
      <c r="AD1940" s="13">
        <v>32.624000000000002</v>
      </c>
      <c r="AE1940" s="11">
        <v>0.68799999999999994</v>
      </c>
      <c r="AF1940" t="s">
        <v>290</v>
      </c>
      <c r="AG1940">
        <v>40</v>
      </c>
      <c r="AH1940" s="21" t="s">
        <v>290</v>
      </c>
      <c r="AI1940" s="1" t="s">
        <v>304</v>
      </c>
      <c r="AJ1940" t="s">
        <v>290</v>
      </c>
      <c r="AK1940" s="159" t="s">
        <v>290</v>
      </c>
      <c r="CC1940" s="4"/>
      <c r="CD1940" s="51"/>
      <c r="CE1940" s="51"/>
      <c r="CF1940" s="51"/>
      <c r="CG1940" s="51"/>
      <c r="CH1940" s="51"/>
      <c r="CI1940" s="51"/>
      <c r="CJ1940" s="51"/>
      <c r="CK1940" s="51"/>
    </row>
    <row r="1941" spans="1:89" x14ac:dyDescent="0.35">
      <c r="A1941" s="158" t="s">
        <v>6901</v>
      </c>
      <c r="B1941" s="11">
        <v>34</v>
      </c>
      <c r="C1941" t="s">
        <v>6422</v>
      </c>
      <c r="D1941" t="s">
        <v>304</v>
      </c>
      <c r="E1941" s="21" t="s">
        <v>290</v>
      </c>
      <c r="F1941" s="11">
        <v>34</v>
      </c>
      <c r="G1941" s="13">
        <v>33.25</v>
      </c>
      <c r="H1941" s="11">
        <v>0.375</v>
      </c>
      <c r="I1941" t="s">
        <v>6422</v>
      </c>
      <c r="J1941">
        <v>1</v>
      </c>
      <c r="K1941" s="21" t="s">
        <v>290</v>
      </c>
      <c r="L1941" s="1" t="s">
        <v>304</v>
      </c>
      <c r="M1941" t="s">
        <v>290</v>
      </c>
      <c r="N1941" s="159" t="s">
        <v>290</v>
      </c>
      <c r="P1941" s="18" t="s">
        <v>290</v>
      </c>
      <c r="Q1941" s="18" t="s">
        <v>290</v>
      </c>
      <c r="S1941" t="s">
        <v>290</v>
      </c>
      <c r="T1941" t="s">
        <v>290</v>
      </c>
      <c r="V1941" t="s">
        <v>290</v>
      </c>
      <c r="X1941" s="158" t="s">
        <v>6901</v>
      </c>
      <c r="Y1941" s="11">
        <v>34</v>
      </c>
      <c r="Z1941" t="s">
        <v>6422</v>
      </c>
      <c r="AA1941" t="s">
        <v>304</v>
      </c>
      <c r="AB1941" s="21" t="s">
        <v>290</v>
      </c>
      <c r="AC1941" s="11">
        <v>34</v>
      </c>
      <c r="AD1941" s="13">
        <v>33.25</v>
      </c>
      <c r="AE1941" s="11">
        <v>0.375</v>
      </c>
      <c r="AF1941" t="s">
        <v>6422</v>
      </c>
      <c r="AG1941">
        <v>1</v>
      </c>
      <c r="AH1941" s="21" t="s">
        <v>290</v>
      </c>
      <c r="AI1941" s="1" t="s">
        <v>304</v>
      </c>
      <c r="AJ1941" t="s">
        <v>290</v>
      </c>
      <c r="AK1941" s="159" t="s">
        <v>290</v>
      </c>
    </row>
    <row r="1942" spans="1:89" x14ac:dyDescent="0.35">
      <c r="A1942" s="160" t="s">
        <v>1888</v>
      </c>
      <c r="B1942" s="2">
        <v>34</v>
      </c>
      <c r="C1942" s="2" t="s">
        <v>272</v>
      </c>
      <c r="D1942" s="4" t="s">
        <v>304</v>
      </c>
      <c r="E1942" s="22" t="s">
        <v>290</v>
      </c>
      <c r="F1942" s="2">
        <v>34</v>
      </c>
      <c r="G1942" s="5">
        <v>33</v>
      </c>
      <c r="H1942" s="2">
        <v>0.5</v>
      </c>
      <c r="I1942" s="4" t="s">
        <v>272</v>
      </c>
      <c r="J1942" s="2">
        <v>2</v>
      </c>
      <c r="K1942" s="22" t="s">
        <v>290</v>
      </c>
      <c r="L1942" s="6" t="s">
        <v>304</v>
      </c>
      <c r="M1942" s="4" t="s">
        <v>290</v>
      </c>
      <c r="N1942" s="161" t="s">
        <v>290</v>
      </c>
      <c r="P1942" s="18" t="s">
        <v>290</v>
      </c>
      <c r="Q1942" s="18" t="s">
        <v>290</v>
      </c>
      <c r="S1942" t="s">
        <v>290</v>
      </c>
      <c r="T1942" t="s">
        <v>290</v>
      </c>
      <c r="V1942" t="s">
        <v>290</v>
      </c>
      <c r="X1942" s="160" t="s">
        <v>1888</v>
      </c>
      <c r="Y1942" s="2">
        <v>34</v>
      </c>
      <c r="Z1942" s="2" t="s">
        <v>272</v>
      </c>
      <c r="AA1942" s="4" t="s">
        <v>304</v>
      </c>
      <c r="AB1942" s="22" t="s">
        <v>290</v>
      </c>
      <c r="AC1942" s="2">
        <v>34</v>
      </c>
      <c r="AD1942" s="5">
        <v>33</v>
      </c>
      <c r="AE1942" s="2">
        <v>0.5</v>
      </c>
      <c r="AF1942" s="4" t="s">
        <v>272</v>
      </c>
      <c r="AG1942" s="2">
        <v>2</v>
      </c>
      <c r="AH1942" s="22" t="s">
        <v>290</v>
      </c>
      <c r="AI1942" s="6" t="s">
        <v>304</v>
      </c>
      <c r="AJ1942" s="4" t="s">
        <v>290</v>
      </c>
      <c r="AK1942" s="161" t="s">
        <v>290</v>
      </c>
    </row>
    <row r="1943" spans="1:89" x14ac:dyDescent="0.35">
      <c r="A1943" s="156" t="s">
        <v>1889</v>
      </c>
      <c r="B1943" s="11">
        <v>36</v>
      </c>
      <c r="C1943" s="11">
        <v>10</v>
      </c>
      <c r="D1943" t="s">
        <v>304</v>
      </c>
      <c r="E1943" s="21" t="s">
        <v>290</v>
      </c>
      <c r="F1943" s="11">
        <v>36</v>
      </c>
      <c r="G1943" s="13">
        <v>35.375999999999998</v>
      </c>
      <c r="H1943" s="11">
        <v>0.312</v>
      </c>
      <c r="I1943" t="s">
        <v>290</v>
      </c>
      <c r="J1943" s="11">
        <v>10</v>
      </c>
      <c r="K1943" s="21" t="s">
        <v>290</v>
      </c>
      <c r="L1943" s="11" t="s">
        <v>304</v>
      </c>
      <c r="M1943" t="s">
        <v>290</v>
      </c>
      <c r="N1943" s="159" t="s">
        <v>290</v>
      </c>
      <c r="P1943" s="18" t="s">
        <v>290</v>
      </c>
      <c r="Q1943" s="18" t="s">
        <v>290</v>
      </c>
      <c r="S1943" t="s">
        <v>290</v>
      </c>
      <c r="T1943" t="s">
        <v>290</v>
      </c>
      <c r="V1943" t="s">
        <v>290</v>
      </c>
      <c r="X1943" s="156" t="s">
        <v>1889</v>
      </c>
      <c r="Y1943" s="11">
        <v>36</v>
      </c>
      <c r="Z1943" s="11">
        <v>10</v>
      </c>
      <c r="AA1943" t="s">
        <v>304</v>
      </c>
      <c r="AB1943" s="21" t="s">
        <v>290</v>
      </c>
      <c r="AC1943" s="11">
        <v>36</v>
      </c>
      <c r="AD1943" s="13">
        <v>35.375999999999998</v>
      </c>
      <c r="AE1943" s="11">
        <v>0.312</v>
      </c>
      <c r="AF1943" t="s">
        <v>290</v>
      </c>
      <c r="AG1943" s="11">
        <v>10</v>
      </c>
      <c r="AH1943" s="21" t="s">
        <v>290</v>
      </c>
      <c r="AI1943" s="11" t="s">
        <v>304</v>
      </c>
      <c r="AJ1943" t="s">
        <v>290</v>
      </c>
      <c r="AK1943" s="159" t="s">
        <v>290</v>
      </c>
    </row>
    <row r="1944" spans="1:89" x14ac:dyDescent="0.35">
      <c r="A1944" s="158" t="s">
        <v>1890</v>
      </c>
      <c r="B1944" s="11">
        <v>36</v>
      </c>
      <c r="C1944" s="11">
        <v>20</v>
      </c>
      <c r="D1944" t="s">
        <v>304</v>
      </c>
      <c r="E1944" s="21" t="s">
        <v>290</v>
      </c>
      <c r="F1944" s="11">
        <v>36</v>
      </c>
      <c r="G1944" s="13">
        <v>35</v>
      </c>
      <c r="H1944" s="11">
        <v>0.5</v>
      </c>
      <c r="I1944" t="s">
        <v>290</v>
      </c>
      <c r="J1944" s="11">
        <v>20</v>
      </c>
      <c r="K1944" s="21" t="s">
        <v>290</v>
      </c>
      <c r="L1944" s="1" t="s">
        <v>304</v>
      </c>
      <c r="M1944" t="s">
        <v>290</v>
      </c>
      <c r="N1944" s="159" t="s">
        <v>290</v>
      </c>
      <c r="P1944" s="18" t="s">
        <v>290</v>
      </c>
      <c r="Q1944" s="18" t="s">
        <v>290</v>
      </c>
      <c r="S1944" t="s">
        <v>290</v>
      </c>
      <c r="T1944" t="s">
        <v>290</v>
      </c>
      <c r="V1944" t="s">
        <v>290</v>
      </c>
      <c r="X1944" s="158" t="s">
        <v>1890</v>
      </c>
      <c r="Y1944" s="11">
        <v>36</v>
      </c>
      <c r="Z1944" s="11">
        <v>20</v>
      </c>
      <c r="AA1944" t="s">
        <v>304</v>
      </c>
      <c r="AB1944" s="21" t="s">
        <v>290</v>
      </c>
      <c r="AC1944" s="11">
        <v>36</v>
      </c>
      <c r="AD1944" s="13">
        <v>35</v>
      </c>
      <c r="AE1944" s="11">
        <v>0.5</v>
      </c>
      <c r="AF1944" t="s">
        <v>290</v>
      </c>
      <c r="AG1944" s="11">
        <v>20</v>
      </c>
      <c r="AH1944" s="21" t="s">
        <v>290</v>
      </c>
      <c r="AI1944" s="1" t="s">
        <v>304</v>
      </c>
      <c r="AJ1944" t="s">
        <v>290</v>
      </c>
      <c r="AK1944" s="159" t="s">
        <v>290</v>
      </c>
      <c r="BJ1944" s="4"/>
      <c r="BK1944" s="4"/>
      <c r="BL1944" s="4"/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  <c r="BX1944" s="4"/>
      <c r="BY1944" s="4"/>
      <c r="BZ1944" s="4"/>
      <c r="CA1944" s="51"/>
    </row>
    <row r="1945" spans="1:89" x14ac:dyDescent="0.35">
      <c r="A1945" s="158" t="s">
        <v>1891</v>
      </c>
      <c r="B1945" s="11">
        <v>36</v>
      </c>
      <c r="C1945">
        <v>30</v>
      </c>
      <c r="D1945" t="s">
        <v>304</v>
      </c>
      <c r="E1945" s="21" t="s">
        <v>290</v>
      </c>
      <c r="F1945" s="11">
        <v>36</v>
      </c>
      <c r="G1945" s="13">
        <v>34.75</v>
      </c>
      <c r="H1945" s="11">
        <v>0.625</v>
      </c>
      <c r="I1945" t="s">
        <v>290</v>
      </c>
      <c r="J1945">
        <v>30</v>
      </c>
      <c r="K1945" s="21" t="s">
        <v>290</v>
      </c>
      <c r="L1945" s="1" t="s">
        <v>304</v>
      </c>
      <c r="M1945" t="s">
        <v>290</v>
      </c>
      <c r="N1945" s="159" t="s">
        <v>290</v>
      </c>
      <c r="P1945" s="18" t="s">
        <v>290</v>
      </c>
      <c r="Q1945" s="18" t="s">
        <v>290</v>
      </c>
      <c r="S1945" t="s">
        <v>290</v>
      </c>
      <c r="T1945" t="s">
        <v>290</v>
      </c>
      <c r="V1945" t="s">
        <v>290</v>
      </c>
      <c r="X1945" s="158" t="s">
        <v>1891</v>
      </c>
      <c r="Y1945" s="11">
        <v>36</v>
      </c>
      <c r="Z1945">
        <v>30</v>
      </c>
      <c r="AA1945" t="s">
        <v>304</v>
      </c>
      <c r="AB1945" s="21" t="s">
        <v>290</v>
      </c>
      <c r="AC1945" s="11">
        <v>36</v>
      </c>
      <c r="AD1945" s="13">
        <v>34.75</v>
      </c>
      <c r="AE1945" s="11">
        <v>0.625</v>
      </c>
      <c r="AF1945" t="s">
        <v>290</v>
      </c>
      <c r="AG1945">
        <v>30</v>
      </c>
      <c r="AH1945" s="21" t="s">
        <v>290</v>
      </c>
      <c r="AI1945" s="1" t="s">
        <v>304</v>
      </c>
      <c r="AJ1945" t="s">
        <v>290</v>
      </c>
      <c r="AK1945" s="159" t="s">
        <v>290</v>
      </c>
      <c r="CC1945" s="4"/>
      <c r="CD1945" s="51"/>
      <c r="CE1945" s="51"/>
      <c r="CF1945" s="51"/>
      <c r="CG1945" s="51"/>
      <c r="CH1945" s="51"/>
      <c r="CI1945" s="51"/>
      <c r="CJ1945" s="51"/>
      <c r="CK1945" s="51"/>
    </row>
    <row r="1946" spans="1:89" x14ac:dyDescent="0.35">
      <c r="A1946" s="158" t="s">
        <v>1892</v>
      </c>
      <c r="B1946" s="11">
        <v>36</v>
      </c>
      <c r="C1946">
        <v>40</v>
      </c>
      <c r="D1946" t="s">
        <v>304</v>
      </c>
      <c r="E1946" s="21" t="s">
        <v>290</v>
      </c>
      <c r="F1946" s="11">
        <v>36</v>
      </c>
      <c r="G1946" s="13">
        <v>34.5</v>
      </c>
      <c r="H1946" s="11">
        <v>0.75</v>
      </c>
      <c r="I1946" t="s">
        <v>290</v>
      </c>
      <c r="J1946">
        <v>40</v>
      </c>
      <c r="K1946" s="21" t="s">
        <v>290</v>
      </c>
      <c r="L1946" s="1" t="s">
        <v>304</v>
      </c>
      <c r="M1946" t="s">
        <v>290</v>
      </c>
      <c r="N1946" s="159" t="s">
        <v>290</v>
      </c>
      <c r="P1946" s="18" t="s">
        <v>290</v>
      </c>
      <c r="Q1946" s="18" t="s">
        <v>290</v>
      </c>
      <c r="S1946" t="s">
        <v>290</v>
      </c>
      <c r="T1946" t="s">
        <v>290</v>
      </c>
      <c r="V1946" t="s">
        <v>290</v>
      </c>
      <c r="X1946" s="158" t="s">
        <v>1892</v>
      </c>
      <c r="Y1946" s="11">
        <v>36</v>
      </c>
      <c r="Z1946">
        <v>40</v>
      </c>
      <c r="AA1946" t="s">
        <v>304</v>
      </c>
      <c r="AB1946" s="21" t="s">
        <v>290</v>
      </c>
      <c r="AC1946" s="11">
        <v>36</v>
      </c>
      <c r="AD1946" s="13">
        <v>34.5</v>
      </c>
      <c r="AE1946" s="11">
        <v>0.75</v>
      </c>
      <c r="AF1946" t="s">
        <v>290</v>
      </c>
      <c r="AG1946">
        <v>40</v>
      </c>
      <c r="AH1946" s="21" t="s">
        <v>290</v>
      </c>
      <c r="AI1946" s="1" t="s">
        <v>304</v>
      </c>
      <c r="AJ1946" t="s">
        <v>290</v>
      </c>
      <c r="AK1946" s="159" t="s">
        <v>290</v>
      </c>
    </row>
    <row r="1947" spans="1:89" x14ac:dyDescent="0.35">
      <c r="A1947" s="158" t="s">
        <v>6902</v>
      </c>
      <c r="B1947" s="11">
        <v>36</v>
      </c>
      <c r="C1947" t="s">
        <v>6422</v>
      </c>
      <c r="D1947" t="s">
        <v>304</v>
      </c>
      <c r="E1947" s="21" t="s">
        <v>290</v>
      </c>
      <c r="F1947" s="11">
        <v>36</v>
      </c>
      <c r="G1947" s="13">
        <v>35.25</v>
      </c>
      <c r="H1947" s="11">
        <v>0.375</v>
      </c>
      <c r="I1947" t="s">
        <v>6422</v>
      </c>
      <c r="J1947">
        <v>1</v>
      </c>
      <c r="K1947" s="21" t="s">
        <v>290</v>
      </c>
      <c r="L1947" s="1" t="s">
        <v>304</v>
      </c>
      <c r="M1947" t="s">
        <v>290</v>
      </c>
      <c r="N1947" s="159" t="s">
        <v>290</v>
      </c>
      <c r="P1947" s="18" t="s">
        <v>290</v>
      </c>
      <c r="Q1947" s="18" t="s">
        <v>290</v>
      </c>
      <c r="S1947" t="s">
        <v>290</v>
      </c>
      <c r="T1947" t="s">
        <v>290</v>
      </c>
      <c r="V1947" t="s">
        <v>290</v>
      </c>
      <c r="X1947" s="158" t="s">
        <v>6902</v>
      </c>
      <c r="Y1947" s="11">
        <v>36</v>
      </c>
      <c r="Z1947" t="s">
        <v>6422</v>
      </c>
      <c r="AA1947" t="s">
        <v>304</v>
      </c>
      <c r="AB1947" s="21" t="s">
        <v>290</v>
      </c>
      <c r="AC1947" s="11">
        <v>36</v>
      </c>
      <c r="AD1947" s="13">
        <v>35.25</v>
      </c>
      <c r="AE1947" s="11">
        <v>0.375</v>
      </c>
      <c r="AF1947" t="s">
        <v>6422</v>
      </c>
      <c r="AG1947">
        <v>1</v>
      </c>
      <c r="AH1947" s="21" t="s">
        <v>290</v>
      </c>
      <c r="AI1947" s="1" t="s">
        <v>304</v>
      </c>
      <c r="AJ1947" t="s">
        <v>290</v>
      </c>
      <c r="AK1947" s="159" t="s">
        <v>290</v>
      </c>
    </row>
    <row r="1948" spans="1:89" x14ac:dyDescent="0.35">
      <c r="A1948" s="160" t="s">
        <v>1893</v>
      </c>
      <c r="B1948" s="2">
        <v>36</v>
      </c>
      <c r="C1948" s="2" t="s">
        <v>272</v>
      </c>
      <c r="D1948" s="4" t="s">
        <v>304</v>
      </c>
      <c r="E1948" s="22" t="s">
        <v>290</v>
      </c>
      <c r="F1948" s="2">
        <v>36</v>
      </c>
      <c r="G1948" s="5">
        <v>35</v>
      </c>
      <c r="H1948" s="2">
        <v>0.5</v>
      </c>
      <c r="I1948" s="4" t="s">
        <v>272</v>
      </c>
      <c r="J1948" s="2">
        <v>2</v>
      </c>
      <c r="K1948" s="22" t="s">
        <v>290</v>
      </c>
      <c r="L1948" s="6" t="s">
        <v>304</v>
      </c>
      <c r="M1948" s="4" t="s">
        <v>290</v>
      </c>
      <c r="N1948" s="161" t="s">
        <v>290</v>
      </c>
      <c r="P1948" s="18" t="s">
        <v>290</v>
      </c>
      <c r="Q1948" s="18" t="s">
        <v>290</v>
      </c>
      <c r="S1948" t="s">
        <v>290</v>
      </c>
      <c r="T1948" t="s">
        <v>290</v>
      </c>
      <c r="V1948" t="s">
        <v>290</v>
      </c>
      <c r="X1948" s="160" t="s">
        <v>1893</v>
      </c>
      <c r="Y1948" s="2">
        <v>36</v>
      </c>
      <c r="Z1948" s="2" t="s">
        <v>272</v>
      </c>
      <c r="AA1948" s="4" t="s">
        <v>304</v>
      </c>
      <c r="AB1948" s="22" t="s">
        <v>290</v>
      </c>
      <c r="AC1948" s="2">
        <v>36</v>
      </c>
      <c r="AD1948" s="5">
        <v>35</v>
      </c>
      <c r="AE1948" s="2">
        <v>0.5</v>
      </c>
      <c r="AF1948" s="4" t="s">
        <v>272</v>
      </c>
      <c r="AG1948" s="2">
        <v>2</v>
      </c>
      <c r="AH1948" s="22" t="s">
        <v>290</v>
      </c>
      <c r="AI1948" s="6" t="s">
        <v>304</v>
      </c>
      <c r="AJ1948" s="4" t="s">
        <v>290</v>
      </c>
      <c r="AK1948" s="161" t="s">
        <v>290</v>
      </c>
    </row>
    <row r="1949" spans="1:89" x14ac:dyDescent="0.35">
      <c r="A1949" s="158" t="s">
        <v>1894</v>
      </c>
      <c r="B1949" s="11">
        <v>42</v>
      </c>
      <c r="C1949">
        <v>30</v>
      </c>
      <c r="D1949" t="s">
        <v>304</v>
      </c>
      <c r="E1949" s="21" t="s">
        <v>290</v>
      </c>
      <c r="F1949" s="11">
        <v>42</v>
      </c>
      <c r="G1949" s="13">
        <v>41.25</v>
      </c>
      <c r="H1949" s="11">
        <v>0.375</v>
      </c>
      <c r="I1949" t="s">
        <v>290</v>
      </c>
      <c r="J1949">
        <v>30</v>
      </c>
      <c r="K1949" s="21" t="s">
        <v>290</v>
      </c>
      <c r="L1949" s="1" t="s">
        <v>304</v>
      </c>
      <c r="M1949" t="s">
        <v>290</v>
      </c>
      <c r="N1949" s="159" t="s">
        <v>290</v>
      </c>
      <c r="P1949" s="18" t="s">
        <v>290</v>
      </c>
      <c r="Q1949" s="18" t="s">
        <v>290</v>
      </c>
      <c r="S1949" t="s">
        <v>290</v>
      </c>
      <c r="T1949" t="s">
        <v>290</v>
      </c>
      <c r="V1949" t="s">
        <v>290</v>
      </c>
      <c r="X1949" s="158" t="s">
        <v>1894</v>
      </c>
      <c r="Y1949" s="11">
        <v>42</v>
      </c>
      <c r="Z1949">
        <v>30</v>
      </c>
      <c r="AA1949" t="s">
        <v>304</v>
      </c>
      <c r="AB1949" s="21" t="s">
        <v>290</v>
      </c>
      <c r="AC1949" s="11">
        <v>42</v>
      </c>
      <c r="AD1949" s="13">
        <v>41.25</v>
      </c>
      <c r="AE1949" s="11">
        <v>0.375</v>
      </c>
      <c r="AF1949" t="s">
        <v>290</v>
      </c>
      <c r="AG1949">
        <v>30</v>
      </c>
      <c r="AH1949" s="21" t="s">
        <v>290</v>
      </c>
      <c r="AI1949" s="1" t="s">
        <v>304</v>
      </c>
      <c r="AJ1949" t="s">
        <v>290</v>
      </c>
      <c r="AK1949" s="159" t="s">
        <v>290</v>
      </c>
      <c r="BJ1949" s="4"/>
      <c r="BK1949" s="4"/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  <c r="BX1949" s="4"/>
      <c r="BY1949" s="4"/>
      <c r="BZ1949" s="4"/>
      <c r="CA1949" s="51"/>
    </row>
    <row r="1950" spans="1:89" x14ac:dyDescent="0.35">
      <c r="A1950" s="158" t="s">
        <v>1895</v>
      </c>
      <c r="B1950" s="11">
        <v>42</v>
      </c>
      <c r="C1950">
        <v>60</v>
      </c>
      <c r="D1950" t="s">
        <v>304</v>
      </c>
      <c r="E1950" s="21" t="s">
        <v>290</v>
      </c>
      <c r="F1950" s="11">
        <v>42</v>
      </c>
      <c r="G1950" s="13">
        <v>41</v>
      </c>
      <c r="H1950" s="11">
        <v>0.5</v>
      </c>
      <c r="I1950" t="s">
        <v>290</v>
      </c>
      <c r="J1950">
        <v>60</v>
      </c>
      <c r="K1950" s="21" t="s">
        <v>290</v>
      </c>
      <c r="L1950" s="1" t="s">
        <v>304</v>
      </c>
      <c r="M1950" t="s">
        <v>290</v>
      </c>
      <c r="N1950" s="159" t="s">
        <v>290</v>
      </c>
      <c r="P1950" s="18" t="s">
        <v>290</v>
      </c>
      <c r="Q1950" s="18" t="s">
        <v>290</v>
      </c>
      <c r="S1950" t="s">
        <v>290</v>
      </c>
      <c r="T1950" t="s">
        <v>290</v>
      </c>
      <c r="V1950" t="s">
        <v>290</v>
      </c>
      <c r="X1950" s="158" t="s">
        <v>1895</v>
      </c>
      <c r="Y1950" s="11">
        <v>42</v>
      </c>
      <c r="Z1950">
        <v>60</v>
      </c>
      <c r="AA1950" t="s">
        <v>304</v>
      </c>
      <c r="AB1950" s="21" t="s">
        <v>290</v>
      </c>
      <c r="AC1950" s="11">
        <v>42</v>
      </c>
      <c r="AD1950" s="13">
        <v>41</v>
      </c>
      <c r="AE1950" s="11">
        <v>0.5</v>
      </c>
      <c r="AF1950" t="s">
        <v>290</v>
      </c>
      <c r="AG1950">
        <v>60</v>
      </c>
      <c r="AH1950" s="21" t="s">
        <v>290</v>
      </c>
      <c r="AI1950" s="1" t="s">
        <v>304</v>
      </c>
      <c r="AJ1950" t="s">
        <v>290</v>
      </c>
      <c r="AK1950" s="159" t="s">
        <v>290</v>
      </c>
      <c r="CC1950" s="4"/>
      <c r="CD1950" s="51"/>
      <c r="CE1950" s="51"/>
      <c r="CF1950" s="51"/>
      <c r="CG1950" s="51"/>
      <c r="CH1950" s="51"/>
      <c r="CI1950" s="51"/>
      <c r="CJ1950" s="51"/>
      <c r="CK1950" s="51"/>
    </row>
    <row r="1951" spans="1:89" x14ac:dyDescent="0.35">
      <c r="A1951" s="158" t="s">
        <v>6903</v>
      </c>
      <c r="B1951" s="11">
        <v>42</v>
      </c>
      <c r="C1951" t="s">
        <v>6422</v>
      </c>
      <c r="D1951" t="s">
        <v>304</v>
      </c>
      <c r="E1951" s="21" t="s">
        <v>290</v>
      </c>
      <c r="F1951" s="11">
        <v>42</v>
      </c>
      <c r="G1951" s="13">
        <v>41.25</v>
      </c>
      <c r="H1951" s="11">
        <v>0.375</v>
      </c>
      <c r="I1951" t="s">
        <v>6422</v>
      </c>
      <c r="J1951">
        <v>1</v>
      </c>
      <c r="K1951" s="21" t="s">
        <v>290</v>
      </c>
      <c r="L1951" s="1" t="s">
        <v>304</v>
      </c>
      <c r="M1951" t="s">
        <v>290</v>
      </c>
      <c r="N1951" s="159" t="s">
        <v>290</v>
      </c>
      <c r="P1951" s="18" t="s">
        <v>290</v>
      </c>
      <c r="Q1951" s="18" t="s">
        <v>290</v>
      </c>
      <c r="S1951" t="s">
        <v>290</v>
      </c>
      <c r="T1951" t="s">
        <v>290</v>
      </c>
      <c r="V1951" t="s">
        <v>290</v>
      </c>
      <c r="X1951" s="158" t="s">
        <v>6903</v>
      </c>
      <c r="Y1951" s="11">
        <v>42</v>
      </c>
      <c r="Z1951" t="s">
        <v>6422</v>
      </c>
      <c r="AA1951" t="s">
        <v>304</v>
      </c>
      <c r="AB1951" s="21" t="s">
        <v>290</v>
      </c>
      <c r="AC1951" s="11">
        <v>42</v>
      </c>
      <c r="AD1951" s="13">
        <v>41.25</v>
      </c>
      <c r="AE1951" s="11">
        <v>0.375</v>
      </c>
      <c r="AF1951" t="s">
        <v>6422</v>
      </c>
      <c r="AG1951">
        <v>1</v>
      </c>
      <c r="AH1951" s="21" t="s">
        <v>290</v>
      </c>
      <c r="AI1951" s="1" t="s">
        <v>304</v>
      </c>
      <c r="AJ1951" t="s">
        <v>290</v>
      </c>
      <c r="AK1951" s="159" t="s">
        <v>290</v>
      </c>
    </row>
    <row r="1952" spans="1:89" x14ac:dyDescent="0.35">
      <c r="A1952" s="160" t="s">
        <v>1896</v>
      </c>
      <c r="B1952" s="2">
        <v>42</v>
      </c>
      <c r="C1952" s="2" t="s">
        <v>272</v>
      </c>
      <c r="D1952" s="4" t="s">
        <v>304</v>
      </c>
      <c r="E1952" s="22" t="s">
        <v>290</v>
      </c>
      <c r="F1952" s="2">
        <v>42</v>
      </c>
      <c r="G1952" s="5">
        <v>41</v>
      </c>
      <c r="H1952" s="2">
        <v>0.5</v>
      </c>
      <c r="I1952" s="4" t="s">
        <v>272</v>
      </c>
      <c r="J1952" s="2">
        <v>2</v>
      </c>
      <c r="K1952" s="22" t="s">
        <v>290</v>
      </c>
      <c r="L1952" s="6" t="s">
        <v>304</v>
      </c>
      <c r="M1952" s="4" t="s">
        <v>290</v>
      </c>
      <c r="N1952" s="161" t="s">
        <v>290</v>
      </c>
      <c r="P1952" s="18" t="s">
        <v>290</v>
      </c>
      <c r="Q1952" s="18" t="s">
        <v>290</v>
      </c>
      <c r="S1952" t="s">
        <v>290</v>
      </c>
      <c r="T1952" t="s">
        <v>290</v>
      </c>
      <c r="V1952" t="s">
        <v>290</v>
      </c>
      <c r="X1952" s="160" t="s">
        <v>1896</v>
      </c>
      <c r="Y1952" s="2">
        <v>42</v>
      </c>
      <c r="Z1952" s="2" t="s">
        <v>272</v>
      </c>
      <c r="AA1952" s="4" t="s">
        <v>304</v>
      </c>
      <c r="AB1952" s="22" t="s">
        <v>290</v>
      </c>
      <c r="AC1952" s="2">
        <v>42</v>
      </c>
      <c r="AD1952" s="5">
        <v>41</v>
      </c>
      <c r="AE1952" s="2">
        <v>0.5</v>
      </c>
      <c r="AF1952" s="4" t="s">
        <v>272</v>
      </c>
      <c r="AG1952" s="2">
        <v>2</v>
      </c>
      <c r="AH1952" s="22" t="s">
        <v>290</v>
      </c>
      <c r="AI1952" s="6" t="s">
        <v>304</v>
      </c>
      <c r="AJ1952" s="4" t="s">
        <v>290</v>
      </c>
      <c r="AK1952" s="161" t="s">
        <v>290</v>
      </c>
    </row>
    <row r="1953" spans="1:122" x14ac:dyDescent="0.35">
      <c r="A1953" s="158" t="s">
        <v>1897</v>
      </c>
      <c r="B1953" s="11">
        <v>48.000000000000007</v>
      </c>
      <c r="C1953">
        <v>30</v>
      </c>
      <c r="D1953" t="s">
        <v>304</v>
      </c>
      <c r="E1953" s="21" t="s">
        <v>290</v>
      </c>
      <c r="F1953" s="11">
        <v>48.000000000000007</v>
      </c>
      <c r="G1953" s="13">
        <v>47.250000000000007</v>
      </c>
      <c r="H1953" s="11">
        <v>0.375</v>
      </c>
      <c r="I1953" t="s">
        <v>290</v>
      </c>
      <c r="J1953">
        <v>30</v>
      </c>
      <c r="K1953" s="21" t="s">
        <v>290</v>
      </c>
      <c r="L1953" s="1" t="s">
        <v>304</v>
      </c>
      <c r="M1953" t="s">
        <v>290</v>
      </c>
      <c r="N1953" s="159" t="s">
        <v>290</v>
      </c>
      <c r="P1953" s="18" t="s">
        <v>290</v>
      </c>
      <c r="Q1953" s="18" t="s">
        <v>290</v>
      </c>
      <c r="S1953" t="s">
        <v>290</v>
      </c>
      <c r="T1953" t="s">
        <v>290</v>
      </c>
      <c r="V1953" t="s">
        <v>290</v>
      </c>
      <c r="X1953" s="158" t="s">
        <v>1897</v>
      </c>
      <c r="Y1953" s="11">
        <v>48.000000000000007</v>
      </c>
      <c r="Z1953">
        <v>30</v>
      </c>
      <c r="AA1953" t="s">
        <v>304</v>
      </c>
      <c r="AB1953" s="21" t="s">
        <v>290</v>
      </c>
      <c r="AC1953" s="11">
        <v>48.000000000000007</v>
      </c>
      <c r="AD1953" s="13">
        <v>47.250000000000007</v>
      </c>
      <c r="AE1953" s="11">
        <v>0.375</v>
      </c>
      <c r="AF1953" t="s">
        <v>290</v>
      </c>
      <c r="AG1953">
        <v>30</v>
      </c>
      <c r="AH1953" s="21" t="s">
        <v>290</v>
      </c>
      <c r="AI1953" s="1" t="s">
        <v>304</v>
      </c>
      <c r="AJ1953" t="s">
        <v>290</v>
      </c>
      <c r="AK1953" s="159" t="s">
        <v>290</v>
      </c>
    </row>
    <row r="1954" spans="1:122" x14ac:dyDescent="0.35">
      <c r="A1954" s="158" t="s">
        <v>1898</v>
      </c>
      <c r="B1954" s="11">
        <v>48.000000000000007</v>
      </c>
      <c r="C1954">
        <v>60</v>
      </c>
      <c r="D1954" t="s">
        <v>304</v>
      </c>
      <c r="E1954" s="21" t="s">
        <v>290</v>
      </c>
      <c r="F1954" s="11">
        <v>48.000000000000007</v>
      </c>
      <c r="G1954" s="13">
        <v>47.000000000000007</v>
      </c>
      <c r="H1954" s="11">
        <v>0.5</v>
      </c>
      <c r="I1954" t="s">
        <v>290</v>
      </c>
      <c r="J1954">
        <v>60</v>
      </c>
      <c r="K1954" s="21" t="s">
        <v>290</v>
      </c>
      <c r="L1954" s="1" t="s">
        <v>304</v>
      </c>
      <c r="M1954" t="s">
        <v>290</v>
      </c>
      <c r="N1954" s="159" t="s">
        <v>290</v>
      </c>
      <c r="P1954" s="18" t="s">
        <v>290</v>
      </c>
      <c r="Q1954" s="18" t="s">
        <v>290</v>
      </c>
      <c r="S1954" t="s">
        <v>290</v>
      </c>
      <c r="T1954" t="s">
        <v>290</v>
      </c>
      <c r="V1954" t="s">
        <v>290</v>
      </c>
      <c r="X1954" s="158" t="s">
        <v>1898</v>
      </c>
      <c r="Y1954" s="11">
        <v>48.000000000000007</v>
      </c>
      <c r="Z1954">
        <v>60</v>
      </c>
      <c r="AA1954" t="s">
        <v>304</v>
      </c>
      <c r="AB1954" s="21" t="s">
        <v>290</v>
      </c>
      <c r="AC1954" s="11">
        <v>48.000000000000007</v>
      </c>
      <c r="AD1954" s="13">
        <v>47.000000000000007</v>
      </c>
      <c r="AE1954" s="11">
        <v>0.5</v>
      </c>
      <c r="AF1954" t="s">
        <v>290</v>
      </c>
      <c r="AG1954">
        <v>60</v>
      </c>
      <c r="AH1954" s="21" t="s">
        <v>290</v>
      </c>
      <c r="AI1954" s="1" t="s">
        <v>304</v>
      </c>
      <c r="AJ1954" t="s">
        <v>290</v>
      </c>
      <c r="AK1954" s="159" t="s">
        <v>290</v>
      </c>
      <c r="BJ1954" s="4"/>
      <c r="BK1954" s="4"/>
      <c r="BL1954" s="4"/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  <c r="BX1954" s="4"/>
      <c r="BY1954" s="4"/>
      <c r="BZ1954" s="4"/>
      <c r="CA1954" s="51"/>
    </row>
    <row r="1955" spans="1:122" x14ac:dyDescent="0.35">
      <c r="A1955" s="158" t="s">
        <v>6904</v>
      </c>
      <c r="B1955" s="11">
        <v>48</v>
      </c>
      <c r="C1955" t="s">
        <v>6422</v>
      </c>
      <c r="D1955" t="s">
        <v>304</v>
      </c>
      <c r="E1955" s="21" t="s">
        <v>290</v>
      </c>
      <c r="F1955" s="11">
        <v>48</v>
      </c>
      <c r="G1955" s="13">
        <v>47.25</v>
      </c>
      <c r="H1955" s="11">
        <v>0.375</v>
      </c>
      <c r="I1955" t="s">
        <v>6422</v>
      </c>
      <c r="J1955">
        <v>1</v>
      </c>
      <c r="K1955" s="21" t="s">
        <v>290</v>
      </c>
      <c r="L1955" s="1" t="s">
        <v>304</v>
      </c>
      <c r="M1955" t="s">
        <v>290</v>
      </c>
      <c r="N1955" s="159" t="s">
        <v>290</v>
      </c>
      <c r="P1955" s="18" t="s">
        <v>290</v>
      </c>
      <c r="Q1955" s="18" t="s">
        <v>290</v>
      </c>
      <c r="S1955" t="s">
        <v>290</v>
      </c>
      <c r="T1955" t="s">
        <v>290</v>
      </c>
      <c r="V1955" t="s">
        <v>290</v>
      </c>
      <c r="X1955" s="158" t="s">
        <v>6904</v>
      </c>
      <c r="Y1955" s="11">
        <v>48</v>
      </c>
      <c r="Z1955" t="s">
        <v>6422</v>
      </c>
      <c r="AA1955" t="s">
        <v>304</v>
      </c>
      <c r="AB1955" s="21" t="s">
        <v>290</v>
      </c>
      <c r="AC1955" s="11">
        <v>48</v>
      </c>
      <c r="AD1955" s="13">
        <v>47.25</v>
      </c>
      <c r="AE1955" s="11">
        <v>0.375</v>
      </c>
      <c r="AF1955" t="s">
        <v>6422</v>
      </c>
      <c r="AG1955">
        <v>1</v>
      </c>
      <c r="AH1955" s="21" t="s">
        <v>290</v>
      </c>
      <c r="AI1955" s="1" t="s">
        <v>304</v>
      </c>
      <c r="AJ1955" t="s">
        <v>290</v>
      </c>
      <c r="AK1955" s="159" t="s">
        <v>290</v>
      </c>
      <c r="CC1955" s="4"/>
      <c r="CD1955" s="51"/>
      <c r="CE1955" s="51"/>
      <c r="CF1955" s="51"/>
      <c r="CG1955" s="51"/>
      <c r="CH1955" s="51"/>
      <c r="CI1955" s="51"/>
      <c r="CJ1955" s="51"/>
      <c r="CK1955" s="51"/>
    </row>
    <row r="1956" spans="1:122" x14ac:dyDescent="0.35">
      <c r="A1956" s="160" t="s">
        <v>1899</v>
      </c>
      <c r="B1956" s="2">
        <v>48.000000000000007</v>
      </c>
      <c r="C1956" s="2" t="s">
        <v>272</v>
      </c>
      <c r="D1956" s="4" t="s">
        <v>304</v>
      </c>
      <c r="E1956" s="22" t="s">
        <v>290</v>
      </c>
      <c r="F1956" s="2">
        <v>48.000000000000007</v>
      </c>
      <c r="G1956" s="5">
        <v>47.000000000000007</v>
      </c>
      <c r="H1956" s="2">
        <v>0.5</v>
      </c>
      <c r="I1956" s="4" t="s">
        <v>272</v>
      </c>
      <c r="J1956" s="2">
        <v>2</v>
      </c>
      <c r="K1956" s="22" t="s">
        <v>290</v>
      </c>
      <c r="L1956" s="4" t="s">
        <v>304</v>
      </c>
      <c r="M1956" s="4" t="s">
        <v>290</v>
      </c>
      <c r="N1956" s="161" t="s">
        <v>290</v>
      </c>
      <c r="P1956" s="18" t="s">
        <v>290</v>
      </c>
      <c r="Q1956" s="18" t="s">
        <v>290</v>
      </c>
      <c r="S1956" t="s">
        <v>290</v>
      </c>
      <c r="T1956" t="s">
        <v>290</v>
      </c>
      <c r="V1956" t="s">
        <v>290</v>
      </c>
      <c r="X1956" s="160" t="s">
        <v>1899</v>
      </c>
      <c r="Y1956" s="2">
        <v>48.000000000000007</v>
      </c>
      <c r="Z1956" s="2" t="s">
        <v>272</v>
      </c>
      <c r="AA1956" s="4" t="s">
        <v>304</v>
      </c>
      <c r="AB1956" s="22" t="s">
        <v>290</v>
      </c>
      <c r="AC1956" s="2">
        <v>48.000000000000007</v>
      </c>
      <c r="AD1956" s="5">
        <v>47.000000000000007</v>
      </c>
      <c r="AE1956" s="2">
        <v>0.5</v>
      </c>
      <c r="AF1956" s="4" t="s">
        <v>272</v>
      </c>
      <c r="AG1956" s="2">
        <v>2</v>
      </c>
      <c r="AH1956" s="22" t="s">
        <v>290</v>
      </c>
      <c r="AI1956" s="6" t="s">
        <v>304</v>
      </c>
      <c r="AJ1956" s="4" t="s">
        <v>290</v>
      </c>
      <c r="AK1956" s="161" t="s">
        <v>290</v>
      </c>
    </row>
    <row r="1957" spans="1:122" x14ac:dyDescent="0.35">
      <c r="A1957" s="153" t="s">
        <v>305</v>
      </c>
      <c r="B1957" s="9">
        <v>0.125</v>
      </c>
      <c r="C1957" s="9">
        <v>5</v>
      </c>
      <c r="D1957" s="7" t="s">
        <v>305</v>
      </c>
      <c r="E1957" s="166" t="s">
        <v>290</v>
      </c>
      <c r="F1957" s="9">
        <v>0.40500000000000003</v>
      </c>
      <c r="G1957" s="9">
        <v>0.33500000000000002</v>
      </c>
      <c r="H1957" s="9">
        <v>3.5000000000000003E-2</v>
      </c>
      <c r="I1957" s="9" t="s">
        <v>290</v>
      </c>
      <c r="J1957" s="9">
        <v>5</v>
      </c>
      <c r="K1957" s="166" t="s">
        <v>290</v>
      </c>
      <c r="L1957" s="154" t="s">
        <v>290</v>
      </c>
      <c r="M1957" s="10" t="s">
        <v>290</v>
      </c>
      <c r="N1957" s="155" t="s">
        <v>290</v>
      </c>
      <c r="P1957" s="18" t="s">
        <v>290</v>
      </c>
      <c r="Q1957" s="18" t="s">
        <v>290</v>
      </c>
      <c r="S1957" t="s">
        <v>290</v>
      </c>
      <c r="T1957" t="s">
        <v>290</v>
      </c>
      <c r="V1957" t="s">
        <v>290</v>
      </c>
      <c r="X1957" s="153" t="s">
        <v>305</v>
      </c>
      <c r="Y1957" s="9">
        <v>0.125</v>
      </c>
      <c r="Z1957" s="9">
        <v>5</v>
      </c>
      <c r="AA1957" s="7" t="s">
        <v>305</v>
      </c>
      <c r="AB1957" s="166" t="s">
        <v>290</v>
      </c>
      <c r="AC1957" s="9">
        <v>0.40500000000000003</v>
      </c>
      <c r="AD1957" s="9">
        <v>0.33500000000000002</v>
      </c>
      <c r="AE1957" s="9">
        <v>3.5000000000000003E-2</v>
      </c>
      <c r="AF1957" s="9" t="s">
        <v>290</v>
      </c>
      <c r="AG1957" s="9">
        <v>5</v>
      </c>
      <c r="AH1957" s="166" t="s">
        <v>290</v>
      </c>
      <c r="AI1957" s="154" t="s">
        <v>290</v>
      </c>
      <c r="AJ1957" s="10" t="s">
        <v>290</v>
      </c>
      <c r="AK1957" s="155" t="s">
        <v>290</v>
      </c>
      <c r="BJ1957" s="4"/>
      <c r="BK1957" s="4"/>
      <c r="BL1957" s="4"/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  <c r="BX1957" s="4"/>
      <c r="BY1957" s="4"/>
      <c r="BZ1957" s="4"/>
      <c r="CA1957" s="51"/>
    </row>
    <row r="1958" spans="1:122" x14ac:dyDescent="0.35">
      <c r="A1958" s="156" t="s">
        <v>1900</v>
      </c>
      <c r="B1958" s="11">
        <v>0.125</v>
      </c>
      <c r="C1958" s="11">
        <v>5</v>
      </c>
      <c r="D1958" t="s">
        <v>305</v>
      </c>
      <c r="E1958" s="21" t="s">
        <v>290</v>
      </c>
      <c r="F1958" s="11">
        <v>0.40500000000000003</v>
      </c>
      <c r="G1958" s="12">
        <v>0.33500000000000002</v>
      </c>
      <c r="H1958" s="11">
        <v>3.5000000000000003E-2</v>
      </c>
      <c r="I1958" s="11" t="s">
        <v>290</v>
      </c>
      <c r="J1958" s="11">
        <v>5</v>
      </c>
      <c r="K1958" s="21" t="s">
        <v>290</v>
      </c>
      <c r="L1958" s="11" t="s">
        <v>305</v>
      </c>
      <c r="M1958" s="11" t="s">
        <v>290</v>
      </c>
      <c r="N1958" s="157" t="s">
        <v>290</v>
      </c>
      <c r="P1958"/>
      <c r="Q1958"/>
      <c r="R1958"/>
      <c r="X1958" s="158" t="s">
        <v>1900</v>
      </c>
      <c r="Y1958" s="11">
        <v>0.125</v>
      </c>
      <c r="Z1958" s="11">
        <v>5</v>
      </c>
      <c r="AA1958" t="s">
        <v>305</v>
      </c>
      <c r="AB1958" s="21" t="s">
        <v>290</v>
      </c>
      <c r="AC1958" s="11">
        <v>0.40500000000000003</v>
      </c>
      <c r="AD1958" s="12">
        <v>0.33500000000000002</v>
      </c>
      <c r="AE1958" s="11">
        <v>3.5000000000000003E-2</v>
      </c>
      <c r="AF1958" s="11" t="s">
        <v>290</v>
      </c>
      <c r="AG1958" s="11">
        <v>5</v>
      </c>
      <c r="AH1958" s="21" t="s">
        <v>290</v>
      </c>
      <c r="AI1958" s="11" t="s">
        <v>305</v>
      </c>
      <c r="AJ1958" s="11" t="s">
        <v>290</v>
      </c>
      <c r="AK1958" s="157" t="s">
        <v>290</v>
      </c>
      <c r="CC1958" s="4"/>
      <c r="CD1958" s="51"/>
      <c r="CE1958" s="51"/>
      <c r="CF1958" s="51"/>
      <c r="CG1958" s="51"/>
      <c r="CH1958" s="51"/>
      <c r="CI1958" s="51"/>
      <c r="CJ1958" s="51"/>
      <c r="CK1958" s="51"/>
    </row>
    <row r="1959" spans="1:122" x14ac:dyDescent="0.35">
      <c r="A1959" s="156" t="s">
        <v>1901</v>
      </c>
      <c r="B1959">
        <v>0.125</v>
      </c>
      <c r="C1959">
        <v>10</v>
      </c>
      <c r="D1959" t="s">
        <v>305</v>
      </c>
      <c r="E1959" s="21" t="s">
        <v>290</v>
      </c>
      <c r="F1959">
        <v>0.40500000000000003</v>
      </c>
      <c r="G1959" s="12">
        <v>0.30700000000000005</v>
      </c>
      <c r="H1959">
        <v>4.9000000000000002E-2</v>
      </c>
      <c r="I1959" t="s">
        <v>290</v>
      </c>
      <c r="J1959">
        <v>10</v>
      </c>
      <c r="K1959" s="21" t="s">
        <v>290</v>
      </c>
      <c r="L1959" s="11" t="s">
        <v>305</v>
      </c>
      <c r="M1959" s="11" t="s">
        <v>290</v>
      </c>
      <c r="N1959" s="157" t="s">
        <v>290</v>
      </c>
      <c r="P1959"/>
      <c r="Q1959"/>
      <c r="R1959"/>
      <c r="X1959" s="158" t="s">
        <v>1901</v>
      </c>
      <c r="Y1959">
        <v>0.125</v>
      </c>
      <c r="Z1959">
        <v>10</v>
      </c>
      <c r="AA1959" t="s">
        <v>305</v>
      </c>
      <c r="AB1959" s="21" t="s">
        <v>290</v>
      </c>
      <c r="AC1959">
        <v>0.40500000000000003</v>
      </c>
      <c r="AD1959" s="12">
        <v>0.30700000000000005</v>
      </c>
      <c r="AE1959">
        <v>4.9000000000000002E-2</v>
      </c>
      <c r="AF1959" t="s">
        <v>290</v>
      </c>
      <c r="AG1959">
        <v>10</v>
      </c>
      <c r="AH1959" s="21" t="s">
        <v>290</v>
      </c>
      <c r="AI1959" s="11" t="s">
        <v>305</v>
      </c>
      <c r="AJ1959" s="11" t="s">
        <v>290</v>
      </c>
      <c r="AK1959" s="157" t="s">
        <v>290</v>
      </c>
    </row>
    <row r="1960" spans="1:122" x14ac:dyDescent="0.35">
      <c r="A1960" s="158" t="s">
        <v>1902</v>
      </c>
      <c r="B1960">
        <v>0.125</v>
      </c>
      <c r="C1960">
        <v>40</v>
      </c>
      <c r="D1960" t="s">
        <v>305</v>
      </c>
      <c r="E1960" s="21" t="s">
        <v>290</v>
      </c>
      <c r="F1960">
        <v>0.40500000000000003</v>
      </c>
      <c r="G1960" s="12">
        <v>0.26900000000000002</v>
      </c>
      <c r="H1960">
        <v>6.8000000000000005E-2</v>
      </c>
      <c r="I1960" t="s">
        <v>290</v>
      </c>
      <c r="J1960">
        <v>40</v>
      </c>
      <c r="K1960" s="21" t="s">
        <v>290</v>
      </c>
      <c r="L1960" s="1" t="s">
        <v>305</v>
      </c>
      <c r="M1960" s="11" t="s">
        <v>290</v>
      </c>
      <c r="N1960" s="157" t="s">
        <v>290</v>
      </c>
      <c r="P1960"/>
      <c r="Q1960"/>
      <c r="R1960"/>
      <c r="X1960" s="158" t="s">
        <v>1902</v>
      </c>
      <c r="Y1960">
        <v>0.125</v>
      </c>
      <c r="Z1960">
        <v>40</v>
      </c>
      <c r="AA1960" t="s">
        <v>305</v>
      </c>
      <c r="AB1960" s="21" t="s">
        <v>290</v>
      </c>
      <c r="AC1960">
        <v>0.40500000000000003</v>
      </c>
      <c r="AD1960" s="12">
        <v>0.26900000000000002</v>
      </c>
      <c r="AE1960">
        <v>6.8000000000000005E-2</v>
      </c>
      <c r="AF1960" t="s">
        <v>290</v>
      </c>
      <c r="AG1960">
        <v>40</v>
      </c>
      <c r="AH1960" s="21" t="s">
        <v>290</v>
      </c>
      <c r="AI1960" s="1" t="s">
        <v>305</v>
      </c>
      <c r="AJ1960" s="11" t="s">
        <v>290</v>
      </c>
      <c r="AK1960" s="157" t="s">
        <v>290</v>
      </c>
      <c r="BJ1960" s="4"/>
      <c r="BK1960" s="4"/>
      <c r="BL1960" s="4"/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  <c r="BX1960" s="4"/>
      <c r="BY1960" s="4"/>
      <c r="BZ1960" s="4"/>
      <c r="CA1960" s="51"/>
    </row>
    <row r="1961" spans="1:122" x14ac:dyDescent="0.35">
      <c r="A1961" s="158" t="s">
        <v>6905</v>
      </c>
      <c r="B1961">
        <v>0.125</v>
      </c>
      <c r="C1961" t="s">
        <v>6422</v>
      </c>
      <c r="D1961" t="s">
        <v>305</v>
      </c>
      <c r="E1961" s="21" t="s">
        <v>290</v>
      </c>
      <c r="F1961">
        <v>0.40500000000000003</v>
      </c>
      <c r="G1961" s="12">
        <v>0.26900000000000002</v>
      </c>
      <c r="H1961">
        <v>6.8000000000000005E-2</v>
      </c>
      <c r="I1961" t="s">
        <v>6422</v>
      </c>
      <c r="J1961">
        <v>1</v>
      </c>
      <c r="K1961" s="21" t="s">
        <v>290</v>
      </c>
      <c r="L1961" s="1" t="s">
        <v>305</v>
      </c>
      <c r="M1961" s="11" t="s">
        <v>290</v>
      </c>
      <c r="N1961" s="157" t="s">
        <v>290</v>
      </c>
      <c r="P1961"/>
      <c r="Q1961"/>
      <c r="R1961"/>
      <c r="X1961" s="158" t="s">
        <v>6905</v>
      </c>
      <c r="Y1961">
        <v>0.125</v>
      </c>
      <c r="Z1961" t="s">
        <v>6422</v>
      </c>
      <c r="AA1961" t="s">
        <v>305</v>
      </c>
      <c r="AB1961" s="21" t="s">
        <v>290</v>
      </c>
      <c r="AC1961">
        <v>0.40500000000000003</v>
      </c>
      <c r="AD1961" s="12">
        <v>0.26900000000000002</v>
      </c>
      <c r="AE1961">
        <v>6.8000000000000005E-2</v>
      </c>
      <c r="AF1961" t="s">
        <v>6422</v>
      </c>
      <c r="AG1961">
        <v>1</v>
      </c>
      <c r="AH1961" s="21" t="s">
        <v>290</v>
      </c>
      <c r="AI1961" s="1" t="s">
        <v>305</v>
      </c>
      <c r="AJ1961" s="11" t="s">
        <v>290</v>
      </c>
      <c r="AK1961" s="157" t="s">
        <v>290</v>
      </c>
      <c r="BJ1961" s="10"/>
      <c r="BK1961" s="10"/>
      <c r="BL1961" s="10"/>
      <c r="BM1961" s="10"/>
      <c r="BN1961" s="10"/>
      <c r="BO1961" s="10"/>
      <c r="BP1961" s="10"/>
      <c r="BQ1961" s="10"/>
      <c r="BR1961" s="10"/>
      <c r="BS1961" s="10"/>
      <c r="BT1961" s="10"/>
      <c r="BU1961" s="10"/>
      <c r="BV1961" s="10"/>
      <c r="BW1961" s="10"/>
      <c r="BX1961" s="10"/>
      <c r="BY1961" s="10"/>
      <c r="BZ1961" s="10"/>
      <c r="CA1961" s="10"/>
      <c r="CC1961" s="4"/>
      <c r="CD1961" s="51"/>
      <c r="CE1961" s="51"/>
      <c r="CF1961" s="51"/>
      <c r="CG1961" s="51"/>
      <c r="CH1961" s="51"/>
      <c r="CI1961" s="51"/>
      <c r="CJ1961" s="51"/>
      <c r="CK1961" s="51"/>
    </row>
    <row r="1962" spans="1:122" x14ac:dyDescent="0.35">
      <c r="A1962" s="158" t="s">
        <v>1903</v>
      </c>
      <c r="B1962">
        <v>0.125</v>
      </c>
      <c r="C1962">
        <v>80</v>
      </c>
      <c r="D1962" t="s">
        <v>305</v>
      </c>
      <c r="E1962" s="21" t="s">
        <v>290</v>
      </c>
      <c r="F1962">
        <v>0.40500000000000003</v>
      </c>
      <c r="G1962" s="12">
        <v>0.21500000000000002</v>
      </c>
      <c r="H1962">
        <v>9.5000000000000001E-2</v>
      </c>
      <c r="I1962" t="s">
        <v>290</v>
      </c>
      <c r="J1962">
        <v>80</v>
      </c>
      <c r="K1962" s="21" t="s">
        <v>290</v>
      </c>
      <c r="L1962" s="1" t="s">
        <v>305</v>
      </c>
      <c r="M1962" t="s">
        <v>290</v>
      </c>
      <c r="N1962" s="159" t="s">
        <v>290</v>
      </c>
      <c r="P1962"/>
      <c r="Q1962"/>
      <c r="R1962"/>
      <c r="X1962" s="158" t="s">
        <v>1903</v>
      </c>
      <c r="Y1962">
        <v>0.125</v>
      </c>
      <c r="Z1962">
        <v>80</v>
      </c>
      <c r="AA1962" t="s">
        <v>305</v>
      </c>
      <c r="AB1962" s="21" t="s">
        <v>290</v>
      </c>
      <c r="AC1962">
        <v>0.40500000000000003</v>
      </c>
      <c r="AD1962" s="12">
        <v>0.21500000000000002</v>
      </c>
      <c r="AE1962">
        <v>9.5000000000000001E-2</v>
      </c>
      <c r="AF1962" t="s">
        <v>290</v>
      </c>
      <c r="AG1962">
        <v>80</v>
      </c>
      <c r="AH1962" s="21" t="s">
        <v>290</v>
      </c>
      <c r="AI1962" s="1" t="s">
        <v>305</v>
      </c>
      <c r="AJ1962" t="s">
        <v>290</v>
      </c>
      <c r="AK1962" s="159" t="s">
        <v>290</v>
      </c>
      <c r="BJ1962" s="11"/>
      <c r="BK1962" s="11"/>
      <c r="BL1962" s="11"/>
      <c r="BM1962" s="11"/>
      <c r="BN1962" s="11"/>
      <c r="BO1962" s="11"/>
      <c r="BP1962" s="11"/>
      <c r="BQ1962" s="11"/>
      <c r="BR1962" s="11"/>
      <c r="BS1962" s="11"/>
      <c r="BT1962" s="11"/>
      <c r="BU1962" s="11"/>
      <c r="BV1962" s="11"/>
      <c r="BW1962" s="11"/>
      <c r="BX1962" s="11"/>
      <c r="BY1962" s="11"/>
      <c r="BZ1962" s="11"/>
      <c r="CA1962" s="14"/>
      <c r="CC1962" s="10"/>
      <c r="CD1962" s="10"/>
      <c r="CE1962" s="10"/>
      <c r="CF1962" s="10"/>
      <c r="CG1962" s="10"/>
      <c r="CH1962" s="10"/>
      <c r="CI1962" s="10"/>
      <c r="CJ1962" s="10"/>
      <c r="CK1962" s="10"/>
    </row>
    <row r="1963" spans="1:122" s="8" customFormat="1" x14ac:dyDescent="0.35">
      <c r="A1963" s="160" t="s">
        <v>1904</v>
      </c>
      <c r="B1963" s="4">
        <v>0.125</v>
      </c>
      <c r="C1963" s="4" t="s">
        <v>272</v>
      </c>
      <c r="D1963" s="4" t="s">
        <v>305</v>
      </c>
      <c r="E1963" s="22" t="s">
        <v>290</v>
      </c>
      <c r="F1963" s="4">
        <v>0.40500000000000003</v>
      </c>
      <c r="G1963" s="3">
        <v>0.21500000000000002</v>
      </c>
      <c r="H1963" s="4">
        <v>9.5000000000000001E-2</v>
      </c>
      <c r="I1963" s="4" t="s">
        <v>272</v>
      </c>
      <c r="J1963" s="4">
        <v>2</v>
      </c>
      <c r="K1963" s="22" t="s">
        <v>290</v>
      </c>
      <c r="L1963" s="6" t="s">
        <v>305</v>
      </c>
      <c r="M1963" s="4" t="s">
        <v>290</v>
      </c>
      <c r="N1963" s="161" t="s">
        <v>290</v>
      </c>
      <c r="O1963"/>
      <c r="P1963"/>
      <c r="Q1963"/>
      <c r="R1963"/>
      <c r="S1963"/>
      <c r="T1963"/>
      <c r="U1963"/>
      <c r="V1963"/>
      <c r="W1963"/>
      <c r="X1963" s="160" t="s">
        <v>1904</v>
      </c>
      <c r="Y1963" s="4">
        <v>0.125</v>
      </c>
      <c r="Z1963" s="4" t="s">
        <v>272</v>
      </c>
      <c r="AA1963" s="4" t="s">
        <v>305</v>
      </c>
      <c r="AB1963" s="22" t="s">
        <v>290</v>
      </c>
      <c r="AC1963" s="4">
        <v>0.40500000000000003</v>
      </c>
      <c r="AD1963" s="3">
        <v>0.21500000000000002</v>
      </c>
      <c r="AE1963" s="4">
        <v>9.5000000000000001E-2</v>
      </c>
      <c r="AF1963" s="4" t="s">
        <v>272</v>
      </c>
      <c r="AG1963" s="4">
        <v>2</v>
      </c>
      <c r="AH1963" s="22" t="s">
        <v>290</v>
      </c>
      <c r="AI1963" s="6" t="s">
        <v>305</v>
      </c>
      <c r="AJ1963" s="4" t="s">
        <v>290</v>
      </c>
      <c r="AK1963" s="161" t="s">
        <v>290</v>
      </c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 s="11"/>
      <c r="BK1963" s="11"/>
      <c r="BL1963" s="11"/>
      <c r="BM1963" s="11"/>
      <c r="BN1963" s="11"/>
      <c r="BO1963" s="11"/>
      <c r="BP1963" s="11"/>
      <c r="BQ1963" s="11"/>
      <c r="BR1963" s="11"/>
      <c r="BS1963" s="11"/>
      <c r="BT1963" s="11"/>
      <c r="BU1963" s="11"/>
      <c r="BV1963" s="11"/>
      <c r="BW1963" s="11"/>
      <c r="BX1963" s="11"/>
      <c r="BY1963" s="11"/>
      <c r="BZ1963" s="11"/>
      <c r="CA1963" s="14"/>
      <c r="CC1963" s="11"/>
      <c r="CD1963" s="14"/>
      <c r="CE1963" s="14"/>
      <c r="CF1963" s="14"/>
      <c r="CG1963" s="14"/>
      <c r="CH1963" s="14"/>
      <c r="CI1963" s="14"/>
      <c r="CJ1963" s="14"/>
      <c r="CK1963" s="14"/>
      <c r="CO1963"/>
      <c r="CP1963"/>
      <c r="DR1963" s="1"/>
    </row>
    <row r="1964" spans="1:122" s="11" customFormat="1" x14ac:dyDescent="0.35">
      <c r="A1964" s="156" t="s">
        <v>1905</v>
      </c>
      <c r="B1964" s="11">
        <v>0.25</v>
      </c>
      <c r="C1964" s="11">
        <v>5</v>
      </c>
      <c r="D1964" t="s">
        <v>305</v>
      </c>
      <c r="E1964" s="21" t="s">
        <v>290</v>
      </c>
      <c r="F1964" s="11">
        <v>0.54</v>
      </c>
      <c r="G1964" s="12">
        <v>0.44200000000000006</v>
      </c>
      <c r="H1964" s="11">
        <v>4.9000000000000002E-2</v>
      </c>
      <c r="I1964" s="11" t="s">
        <v>290</v>
      </c>
      <c r="J1964" s="11">
        <v>5</v>
      </c>
      <c r="K1964" s="21" t="s">
        <v>290</v>
      </c>
      <c r="L1964" s="11" t="s">
        <v>305</v>
      </c>
      <c r="M1964" t="s">
        <v>290</v>
      </c>
      <c r="N1964" s="159" t="s">
        <v>290</v>
      </c>
      <c r="O1964"/>
      <c r="P1964"/>
      <c r="Q1964"/>
      <c r="R1964"/>
      <c r="S1964"/>
      <c r="T1964"/>
      <c r="U1964"/>
      <c r="V1964"/>
      <c r="W1964"/>
      <c r="X1964" s="156" t="s">
        <v>1905</v>
      </c>
      <c r="Y1964" s="11">
        <v>0.25</v>
      </c>
      <c r="Z1964" s="11">
        <v>5</v>
      </c>
      <c r="AA1964" t="s">
        <v>305</v>
      </c>
      <c r="AB1964" s="21" t="s">
        <v>290</v>
      </c>
      <c r="AC1964" s="11">
        <v>0.54</v>
      </c>
      <c r="AD1964" s="12">
        <v>0.44200000000000006</v>
      </c>
      <c r="AE1964" s="11">
        <v>4.9000000000000002E-2</v>
      </c>
      <c r="AF1964" s="11" t="s">
        <v>290</v>
      </c>
      <c r="AG1964" s="11">
        <v>5</v>
      </c>
      <c r="AH1964" s="21" t="s">
        <v>290</v>
      </c>
      <c r="AI1964" s="11" t="s">
        <v>305</v>
      </c>
      <c r="AJ1964" t="s">
        <v>290</v>
      </c>
      <c r="AK1964" s="159" t="s">
        <v>290</v>
      </c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CA1964" s="14"/>
      <c r="CD1964" s="14"/>
      <c r="CE1964" s="14"/>
      <c r="CF1964" s="14"/>
      <c r="CG1964" s="14"/>
      <c r="CH1964" s="14"/>
      <c r="CI1964" s="14"/>
      <c r="CJ1964" s="14"/>
      <c r="CK1964" s="14"/>
      <c r="CO1964"/>
      <c r="CP1964"/>
      <c r="DR1964" s="1"/>
    </row>
    <row r="1965" spans="1:122" s="11" customFormat="1" x14ac:dyDescent="0.35">
      <c r="A1965" s="156" t="s">
        <v>1906</v>
      </c>
      <c r="B1965">
        <v>0.25</v>
      </c>
      <c r="C1965">
        <v>10</v>
      </c>
      <c r="D1965" t="s">
        <v>305</v>
      </c>
      <c r="E1965" s="21" t="s">
        <v>290</v>
      </c>
      <c r="F1965">
        <v>0.54</v>
      </c>
      <c r="G1965" s="12">
        <v>0.41000000000000003</v>
      </c>
      <c r="H1965">
        <v>6.5000000000000002E-2</v>
      </c>
      <c r="I1965" t="s">
        <v>290</v>
      </c>
      <c r="J1965">
        <v>10</v>
      </c>
      <c r="K1965" s="21" t="s">
        <v>290</v>
      </c>
      <c r="L1965" s="11" t="s">
        <v>305</v>
      </c>
      <c r="M1965" t="s">
        <v>290</v>
      </c>
      <c r="N1965" s="159" t="s">
        <v>290</v>
      </c>
      <c r="O1965"/>
      <c r="P1965"/>
      <c r="Q1965"/>
      <c r="R1965"/>
      <c r="S1965"/>
      <c r="T1965"/>
      <c r="U1965"/>
      <c r="V1965"/>
      <c r="W1965"/>
      <c r="X1965" s="156" t="s">
        <v>1906</v>
      </c>
      <c r="Y1965">
        <v>0.25</v>
      </c>
      <c r="Z1965">
        <v>10</v>
      </c>
      <c r="AA1965" t="s">
        <v>305</v>
      </c>
      <c r="AB1965" s="21" t="s">
        <v>290</v>
      </c>
      <c r="AC1965">
        <v>0.54</v>
      </c>
      <c r="AD1965" s="12">
        <v>0.41000000000000003</v>
      </c>
      <c r="AE1965">
        <v>6.5000000000000002E-2</v>
      </c>
      <c r="AF1965" t="s">
        <v>290</v>
      </c>
      <c r="AG1965">
        <v>10</v>
      </c>
      <c r="AH1965" s="21" t="s">
        <v>290</v>
      </c>
      <c r="AI1965" s="11" t="s">
        <v>305</v>
      </c>
      <c r="AJ1965" t="s">
        <v>290</v>
      </c>
      <c r="AK1965" s="159" t="s">
        <v>290</v>
      </c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 s="18"/>
      <c r="CD1965" s="14"/>
      <c r="CE1965" s="14"/>
      <c r="CF1965" s="14"/>
      <c r="CG1965" s="14"/>
      <c r="CH1965" s="14"/>
      <c r="CI1965" s="14"/>
      <c r="CJ1965" s="14"/>
      <c r="CK1965" s="14"/>
      <c r="CO1965"/>
      <c r="CP1965"/>
      <c r="DR1965" s="1"/>
    </row>
    <row r="1966" spans="1:122" s="11" customFormat="1" x14ac:dyDescent="0.35">
      <c r="A1966" s="158" t="s">
        <v>1907</v>
      </c>
      <c r="B1966">
        <v>0.25</v>
      </c>
      <c r="C1966">
        <v>40</v>
      </c>
      <c r="D1966" t="s">
        <v>305</v>
      </c>
      <c r="E1966" s="21" t="s">
        <v>290</v>
      </c>
      <c r="F1966">
        <v>0.54</v>
      </c>
      <c r="G1966" s="12">
        <v>0.36400000000000005</v>
      </c>
      <c r="H1966">
        <v>8.7999999999999995E-2</v>
      </c>
      <c r="I1966" t="s">
        <v>290</v>
      </c>
      <c r="J1966">
        <v>40</v>
      </c>
      <c r="K1966" s="21" t="s">
        <v>290</v>
      </c>
      <c r="L1966" s="1" t="s">
        <v>305</v>
      </c>
      <c r="M1966" t="s">
        <v>290</v>
      </c>
      <c r="N1966" s="159" t="s">
        <v>290</v>
      </c>
      <c r="O1966"/>
      <c r="P1966"/>
      <c r="Q1966"/>
      <c r="R1966"/>
      <c r="S1966"/>
      <c r="T1966"/>
      <c r="U1966"/>
      <c r="V1966"/>
      <c r="W1966"/>
      <c r="X1966" s="158" t="s">
        <v>1907</v>
      </c>
      <c r="Y1966">
        <v>0.25</v>
      </c>
      <c r="Z1966">
        <v>40</v>
      </c>
      <c r="AA1966" t="s">
        <v>305</v>
      </c>
      <c r="AB1966" s="21" t="s">
        <v>290</v>
      </c>
      <c r="AC1966">
        <v>0.54</v>
      </c>
      <c r="AD1966" s="12">
        <v>0.36400000000000005</v>
      </c>
      <c r="AE1966">
        <v>8.7999999999999995E-2</v>
      </c>
      <c r="AF1966" t="s">
        <v>290</v>
      </c>
      <c r="AG1966">
        <v>40</v>
      </c>
      <c r="AH1966" s="21" t="s">
        <v>290</v>
      </c>
      <c r="AI1966" s="1" t="s">
        <v>305</v>
      </c>
      <c r="AJ1966" t="s">
        <v>290</v>
      </c>
      <c r="AK1966" s="159" t="s">
        <v>290</v>
      </c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 s="4"/>
      <c r="BK1966" s="4"/>
      <c r="BL1966" s="4"/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  <c r="BX1966" s="4"/>
      <c r="BY1966" s="4"/>
      <c r="BZ1966" s="4"/>
      <c r="CA1966" s="51"/>
      <c r="CC1966"/>
      <c r="CD1966" s="18"/>
      <c r="CE1966" s="18"/>
      <c r="CF1966" s="18"/>
      <c r="CG1966" s="18"/>
      <c r="CH1966" s="18"/>
      <c r="CI1966" s="18"/>
      <c r="CJ1966" s="18"/>
      <c r="CK1966" s="18"/>
      <c r="CO1966"/>
      <c r="CP1966"/>
      <c r="DR1966" s="1"/>
    </row>
    <row r="1967" spans="1:122" x14ac:dyDescent="0.35">
      <c r="A1967" s="158" t="s">
        <v>6906</v>
      </c>
      <c r="B1967">
        <v>0.25</v>
      </c>
      <c r="C1967" t="s">
        <v>6422</v>
      </c>
      <c r="D1967" t="s">
        <v>305</v>
      </c>
      <c r="E1967" s="21" t="s">
        <v>290</v>
      </c>
      <c r="F1967">
        <v>0.54</v>
      </c>
      <c r="G1967" s="12">
        <v>0.36400000000000005</v>
      </c>
      <c r="H1967">
        <v>8.7999999999999995E-2</v>
      </c>
      <c r="I1967" t="s">
        <v>6422</v>
      </c>
      <c r="J1967">
        <v>1</v>
      </c>
      <c r="K1967" s="21" t="s">
        <v>290</v>
      </c>
      <c r="L1967" s="1" t="s">
        <v>305</v>
      </c>
      <c r="M1967" t="s">
        <v>290</v>
      </c>
      <c r="N1967" s="159" t="s">
        <v>290</v>
      </c>
      <c r="P1967"/>
      <c r="Q1967"/>
      <c r="R1967"/>
      <c r="X1967" s="158" t="s">
        <v>6906</v>
      </c>
      <c r="Y1967">
        <v>0.25</v>
      </c>
      <c r="Z1967" t="s">
        <v>6422</v>
      </c>
      <c r="AA1967" t="s">
        <v>305</v>
      </c>
      <c r="AB1967" s="21" t="s">
        <v>290</v>
      </c>
      <c r="AC1967">
        <v>0.54</v>
      </c>
      <c r="AD1967" s="12">
        <v>0.36400000000000005</v>
      </c>
      <c r="AE1967">
        <v>8.7999999999999995E-2</v>
      </c>
      <c r="AF1967" t="s">
        <v>6422</v>
      </c>
      <c r="AG1967">
        <v>1</v>
      </c>
      <c r="AH1967" s="21" t="s">
        <v>290</v>
      </c>
      <c r="AI1967" s="1" t="s">
        <v>305</v>
      </c>
      <c r="AJ1967" t="s">
        <v>290</v>
      </c>
      <c r="AK1967" s="159" t="s">
        <v>290</v>
      </c>
      <c r="CC1967" s="4"/>
      <c r="CD1967" s="51"/>
      <c r="CE1967" s="51"/>
      <c r="CF1967" s="51"/>
      <c r="CG1967" s="51"/>
      <c r="CH1967" s="51"/>
      <c r="CI1967" s="51"/>
      <c r="CJ1967" s="51"/>
      <c r="CK1967" s="51"/>
    </row>
    <row r="1968" spans="1:122" x14ac:dyDescent="0.35">
      <c r="A1968" s="158" t="s">
        <v>1908</v>
      </c>
      <c r="B1968">
        <v>0.25</v>
      </c>
      <c r="C1968">
        <v>80</v>
      </c>
      <c r="D1968" t="s">
        <v>305</v>
      </c>
      <c r="E1968" s="21" t="s">
        <v>290</v>
      </c>
      <c r="F1968">
        <v>0.54</v>
      </c>
      <c r="G1968" s="12">
        <v>0.30200000000000005</v>
      </c>
      <c r="H1968">
        <v>0.11899999999999999</v>
      </c>
      <c r="I1968" t="s">
        <v>290</v>
      </c>
      <c r="J1968">
        <v>80</v>
      </c>
      <c r="K1968" s="21" t="s">
        <v>290</v>
      </c>
      <c r="L1968" s="1" t="s">
        <v>305</v>
      </c>
      <c r="M1968" t="s">
        <v>290</v>
      </c>
      <c r="N1968" s="159" t="s">
        <v>290</v>
      </c>
      <c r="P1968"/>
      <c r="Q1968"/>
      <c r="R1968"/>
      <c r="X1968" s="158" t="s">
        <v>1908</v>
      </c>
      <c r="Y1968">
        <v>0.25</v>
      </c>
      <c r="Z1968">
        <v>80</v>
      </c>
      <c r="AA1968" t="s">
        <v>305</v>
      </c>
      <c r="AB1968" s="21" t="s">
        <v>290</v>
      </c>
      <c r="AC1968">
        <v>0.54</v>
      </c>
      <c r="AD1968" s="12">
        <v>0.30200000000000005</v>
      </c>
      <c r="AE1968">
        <v>0.11899999999999999</v>
      </c>
      <c r="AF1968" t="s">
        <v>290</v>
      </c>
      <c r="AG1968">
        <v>80</v>
      </c>
      <c r="AH1968" s="21" t="s">
        <v>290</v>
      </c>
      <c r="AI1968" s="1" t="s">
        <v>305</v>
      </c>
      <c r="AJ1968" t="s">
        <v>290</v>
      </c>
      <c r="AK1968" s="159" t="s">
        <v>290</v>
      </c>
    </row>
    <row r="1969" spans="1:89" x14ac:dyDescent="0.35">
      <c r="A1969" s="160" t="s">
        <v>1909</v>
      </c>
      <c r="B1969" s="4">
        <v>0.25</v>
      </c>
      <c r="C1969" s="4" t="s">
        <v>272</v>
      </c>
      <c r="D1969" s="4" t="s">
        <v>305</v>
      </c>
      <c r="E1969" s="22" t="s">
        <v>290</v>
      </c>
      <c r="F1969" s="4">
        <v>0.54</v>
      </c>
      <c r="G1969" s="3">
        <v>0.30200000000000005</v>
      </c>
      <c r="H1969" s="4">
        <v>0.11899999999999999</v>
      </c>
      <c r="I1969" s="4" t="s">
        <v>272</v>
      </c>
      <c r="J1969" s="4">
        <v>2</v>
      </c>
      <c r="K1969" s="22" t="s">
        <v>290</v>
      </c>
      <c r="L1969" s="6" t="s">
        <v>305</v>
      </c>
      <c r="M1969" s="4" t="s">
        <v>290</v>
      </c>
      <c r="N1969" s="161" t="s">
        <v>290</v>
      </c>
      <c r="P1969"/>
      <c r="Q1969"/>
      <c r="R1969"/>
      <c r="X1969" s="160" t="s">
        <v>1909</v>
      </c>
      <c r="Y1969" s="4">
        <v>0.25</v>
      </c>
      <c r="Z1969" s="4" t="s">
        <v>272</v>
      </c>
      <c r="AA1969" s="4" t="s">
        <v>305</v>
      </c>
      <c r="AB1969" s="22" t="s">
        <v>290</v>
      </c>
      <c r="AC1969" s="4">
        <v>0.54</v>
      </c>
      <c r="AD1969" s="3">
        <v>0.30200000000000005</v>
      </c>
      <c r="AE1969" s="4">
        <v>0.11899999999999999</v>
      </c>
      <c r="AF1969" s="4" t="s">
        <v>272</v>
      </c>
      <c r="AG1969" s="4">
        <v>2</v>
      </c>
      <c r="AH1969" s="22" t="s">
        <v>290</v>
      </c>
      <c r="AI1969" s="6" t="s">
        <v>305</v>
      </c>
      <c r="AJ1969" s="4" t="s">
        <v>290</v>
      </c>
      <c r="AK1969" s="161" t="s">
        <v>290</v>
      </c>
    </row>
    <row r="1970" spans="1:89" x14ac:dyDescent="0.35">
      <c r="A1970" s="156" t="s">
        <v>1910</v>
      </c>
      <c r="B1970" s="11">
        <v>0.37500000000000006</v>
      </c>
      <c r="C1970" s="11">
        <v>5</v>
      </c>
      <c r="D1970" t="s">
        <v>305</v>
      </c>
      <c r="E1970" s="21" t="s">
        <v>290</v>
      </c>
      <c r="F1970" s="11">
        <v>0.67500000000000004</v>
      </c>
      <c r="G1970" s="12">
        <v>0.57700000000000007</v>
      </c>
      <c r="H1970" s="11">
        <v>4.9000000000000002E-2</v>
      </c>
      <c r="I1970" s="11" t="s">
        <v>290</v>
      </c>
      <c r="J1970" s="11">
        <v>5</v>
      </c>
      <c r="K1970" s="21" t="s">
        <v>290</v>
      </c>
      <c r="L1970" s="11" t="s">
        <v>305</v>
      </c>
      <c r="M1970" t="s">
        <v>290</v>
      </c>
      <c r="N1970" s="159" t="s">
        <v>290</v>
      </c>
      <c r="P1970"/>
      <c r="Q1970"/>
      <c r="R1970"/>
      <c r="X1970" s="156" t="s">
        <v>1910</v>
      </c>
      <c r="Y1970" s="11">
        <v>0.37500000000000006</v>
      </c>
      <c r="Z1970" s="11">
        <v>5</v>
      </c>
      <c r="AA1970" t="s">
        <v>305</v>
      </c>
      <c r="AB1970" s="21" t="s">
        <v>290</v>
      </c>
      <c r="AC1970" s="11">
        <v>0.67500000000000004</v>
      </c>
      <c r="AD1970" s="12">
        <v>0.57700000000000007</v>
      </c>
      <c r="AE1970" s="11">
        <v>4.9000000000000002E-2</v>
      </c>
      <c r="AF1970" s="11" t="s">
        <v>290</v>
      </c>
      <c r="AG1970" s="11">
        <v>5</v>
      </c>
      <c r="AH1970" s="21" t="s">
        <v>290</v>
      </c>
      <c r="AI1970" s="11" t="s">
        <v>305</v>
      </c>
      <c r="AJ1970" t="s">
        <v>290</v>
      </c>
      <c r="AK1970" s="159" t="s">
        <v>290</v>
      </c>
    </row>
    <row r="1971" spans="1:89" x14ac:dyDescent="0.35">
      <c r="A1971" s="156" t="s">
        <v>1911</v>
      </c>
      <c r="B1971">
        <v>0.37500000000000006</v>
      </c>
      <c r="C1971">
        <v>10</v>
      </c>
      <c r="D1971" t="s">
        <v>305</v>
      </c>
      <c r="E1971" s="21" t="s">
        <v>290</v>
      </c>
      <c r="F1971">
        <v>0.67500000000000004</v>
      </c>
      <c r="G1971" s="12">
        <v>0.54500000000000004</v>
      </c>
      <c r="H1971">
        <v>6.5000000000000002E-2</v>
      </c>
      <c r="I1971" t="s">
        <v>290</v>
      </c>
      <c r="J1971">
        <v>10</v>
      </c>
      <c r="K1971" s="21" t="s">
        <v>290</v>
      </c>
      <c r="L1971" s="11" t="s">
        <v>305</v>
      </c>
      <c r="M1971" t="s">
        <v>290</v>
      </c>
      <c r="N1971" s="159" t="s">
        <v>290</v>
      </c>
      <c r="P1971"/>
      <c r="Q1971"/>
      <c r="R1971"/>
      <c r="X1971" s="156" t="s">
        <v>1911</v>
      </c>
      <c r="Y1971">
        <v>0.37500000000000006</v>
      </c>
      <c r="Z1971">
        <v>10</v>
      </c>
      <c r="AA1971" t="s">
        <v>305</v>
      </c>
      <c r="AB1971" s="21" t="s">
        <v>290</v>
      </c>
      <c r="AC1971">
        <v>0.67500000000000004</v>
      </c>
      <c r="AD1971" s="12">
        <v>0.54500000000000004</v>
      </c>
      <c r="AE1971">
        <v>6.5000000000000002E-2</v>
      </c>
      <c r="AF1971" t="s">
        <v>290</v>
      </c>
      <c r="AG1971">
        <v>10</v>
      </c>
      <c r="AH1971" s="21" t="s">
        <v>290</v>
      </c>
      <c r="AI1971" s="11" t="s">
        <v>305</v>
      </c>
      <c r="AJ1971" t="s">
        <v>290</v>
      </c>
      <c r="AK1971" s="159" t="s">
        <v>290</v>
      </c>
      <c r="BJ1971" s="4"/>
      <c r="BK1971" s="4"/>
      <c r="BL1971" s="4"/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  <c r="BX1971" s="4"/>
      <c r="BY1971" s="4"/>
      <c r="BZ1971" s="4"/>
      <c r="CA1971" s="51"/>
    </row>
    <row r="1972" spans="1:89" x14ac:dyDescent="0.35">
      <c r="A1972" s="158" t="s">
        <v>1912</v>
      </c>
      <c r="B1972">
        <v>0.37500000000000006</v>
      </c>
      <c r="C1972">
        <v>40</v>
      </c>
      <c r="D1972" t="s">
        <v>305</v>
      </c>
      <c r="E1972" s="21" t="s">
        <v>290</v>
      </c>
      <c r="F1972">
        <v>0.67500000000000004</v>
      </c>
      <c r="G1972" s="12">
        <v>0.49300000000000005</v>
      </c>
      <c r="H1972">
        <v>9.0999999999999998E-2</v>
      </c>
      <c r="I1972" t="s">
        <v>290</v>
      </c>
      <c r="J1972">
        <v>40</v>
      </c>
      <c r="K1972" s="21" t="s">
        <v>290</v>
      </c>
      <c r="L1972" s="1" t="s">
        <v>305</v>
      </c>
      <c r="M1972" t="s">
        <v>290</v>
      </c>
      <c r="N1972" s="159" t="s">
        <v>290</v>
      </c>
      <c r="P1972"/>
      <c r="Q1972"/>
      <c r="R1972"/>
      <c r="X1972" s="158" t="s">
        <v>1912</v>
      </c>
      <c r="Y1972">
        <v>0.37500000000000006</v>
      </c>
      <c r="Z1972">
        <v>40</v>
      </c>
      <c r="AA1972" t="s">
        <v>305</v>
      </c>
      <c r="AB1972" s="21" t="s">
        <v>290</v>
      </c>
      <c r="AC1972">
        <v>0.67500000000000004</v>
      </c>
      <c r="AD1972" s="12">
        <v>0.49300000000000005</v>
      </c>
      <c r="AE1972">
        <v>9.0999999999999998E-2</v>
      </c>
      <c r="AF1972" t="s">
        <v>290</v>
      </c>
      <c r="AG1972">
        <v>40</v>
      </c>
      <c r="AH1972" s="21" t="s">
        <v>290</v>
      </c>
      <c r="AI1972" s="1" t="s">
        <v>305</v>
      </c>
      <c r="AJ1972" t="s">
        <v>290</v>
      </c>
      <c r="AK1972" s="159" t="s">
        <v>290</v>
      </c>
      <c r="CC1972" s="4"/>
      <c r="CD1972" s="51"/>
      <c r="CE1972" s="51"/>
      <c r="CF1972" s="51"/>
      <c r="CG1972" s="51"/>
      <c r="CH1972" s="51"/>
      <c r="CI1972" s="51"/>
      <c r="CJ1972" s="51"/>
      <c r="CK1972" s="51"/>
    </row>
    <row r="1973" spans="1:89" x14ac:dyDescent="0.35">
      <c r="A1973" s="158" t="s">
        <v>6907</v>
      </c>
      <c r="B1973">
        <v>0.37500000000000006</v>
      </c>
      <c r="C1973" t="s">
        <v>6422</v>
      </c>
      <c r="D1973" t="s">
        <v>305</v>
      </c>
      <c r="E1973" s="21" t="s">
        <v>290</v>
      </c>
      <c r="F1973">
        <v>0.67500000000000004</v>
      </c>
      <c r="G1973" s="12">
        <v>0.49300000000000005</v>
      </c>
      <c r="H1973">
        <v>9.0999999999999998E-2</v>
      </c>
      <c r="I1973" t="s">
        <v>6422</v>
      </c>
      <c r="J1973">
        <v>1</v>
      </c>
      <c r="K1973" s="21" t="s">
        <v>290</v>
      </c>
      <c r="L1973" s="1" t="s">
        <v>305</v>
      </c>
      <c r="M1973" t="s">
        <v>290</v>
      </c>
      <c r="N1973" s="159" t="s">
        <v>290</v>
      </c>
      <c r="P1973"/>
      <c r="Q1973"/>
      <c r="R1973"/>
      <c r="X1973" s="158" t="s">
        <v>6907</v>
      </c>
      <c r="Y1973">
        <v>0.37500000000000006</v>
      </c>
      <c r="Z1973" t="s">
        <v>6422</v>
      </c>
      <c r="AA1973" t="s">
        <v>305</v>
      </c>
      <c r="AB1973" s="21" t="s">
        <v>290</v>
      </c>
      <c r="AC1973">
        <v>0.67500000000000004</v>
      </c>
      <c r="AD1973" s="12">
        <v>0.49300000000000005</v>
      </c>
      <c r="AE1973">
        <v>9.0999999999999998E-2</v>
      </c>
      <c r="AF1973" t="s">
        <v>6422</v>
      </c>
      <c r="AG1973">
        <v>1</v>
      </c>
      <c r="AH1973" s="21" t="s">
        <v>290</v>
      </c>
      <c r="AI1973" s="1" t="s">
        <v>305</v>
      </c>
      <c r="AJ1973" t="s">
        <v>290</v>
      </c>
      <c r="AK1973" s="159" t="s">
        <v>290</v>
      </c>
    </row>
    <row r="1974" spans="1:89" x14ac:dyDescent="0.35">
      <c r="A1974" s="158" t="s">
        <v>1913</v>
      </c>
      <c r="B1974">
        <v>0.37500000000000006</v>
      </c>
      <c r="C1974">
        <v>80</v>
      </c>
      <c r="D1974" t="s">
        <v>305</v>
      </c>
      <c r="E1974" s="21" t="s">
        <v>290</v>
      </c>
      <c r="F1974">
        <v>0.67500000000000004</v>
      </c>
      <c r="G1974" s="12">
        <v>0.42300000000000004</v>
      </c>
      <c r="H1974">
        <v>0.126</v>
      </c>
      <c r="I1974" t="s">
        <v>290</v>
      </c>
      <c r="J1974">
        <v>80</v>
      </c>
      <c r="K1974" s="21" t="s">
        <v>290</v>
      </c>
      <c r="L1974" s="1" t="s">
        <v>305</v>
      </c>
      <c r="M1974" t="s">
        <v>290</v>
      </c>
      <c r="N1974" s="159" t="s">
        <v>290</v>
      </c>
      <c r="P1974"/>
      <c r="Q1974"/>
      <c r="R1974"/>
      <c r="X1974" s="158" t="s">
        <v>1913</v>
      </c>
      <c r="Y1974">
        <v>0.37500000000000006</v>
      </c>
      <c r="Z1974">
        <v>80</v>
      </c>
      <c r="AA1974" t="s">
        <v>305</v>
      </c>
      <c r="AB1974" s="21" t="s">
        <v>290</v>
      </c>
      <c r="AC1974">
        <v>0.67500000000000004</v>
      </c>
      <c r="AD1974" s="12">
        <v>0.42300000000000004</v>
      </c>
      <c r="AE1974">
        <v>0.126</v>
      </c>
      <c r="AF1974" t="s">
        <v>290</v>
      </c>
      <c r="AG1974">
        <v>80</v>
      </c>
      <c r="AH1974" s="21" t="s">
        <v>290</v>
      </c>
      <c r="AI1974" s="1" t="s">
        <v>305</v>
      </c>
      <c r="AJ1974" t="s">
        <v>290</v>
      </c>
      <c r="AK1974" s="159" t="s">
        <v>290</v>
      </c>
    </row>
    <row r="1975" spans="1:89" x14ac:dyDescent="0.35">
      <c r="A1975" s="160" t="s">
        <v>1914</v>
      </c>
      <c r="B1975" s="4">
        <v>0.37500000000000006</v>
      </c>
      <c r="C1975" s="4" t="s">
        <v>272</v>
      </c>
      <c r="D1975" s="4" t="s">
        <v>305</v>
      </c>
      <c r="E1975" s="22" t="s">
        <v>290</v>
      </c>
      <c r="F1975" s="4">
        <v>0.67500000000000004</v>
      </c>
      <c r="G1975" s="3">
        <v>0.42300000000000004</v>
      </c>
      <c r="H1975" s="4">
        <v>0.126</v>
      </c>
      <c r="I1975" s="4" t="s">
        <v>272</v>
      </c>
      <c r="J1975" s="4">
        <v>2</v>
      </c>
      <c r="K1975" s="22" t="s">
        <v>290</v>
      </c>
      <c r="L1975" s="6" t="s">
        <v>305</v>
      </c>
      <c r="M1975" s="4" t="s">
        <v>290</v>
      </c>
      <c r="N1975" s="161" t="s">
        <v>290</v>
      </c>
      <c r="P1975"/>
      <c r="Q1975"/>
      <c r="R1975"/>
      <c r="X1975" s="160" t="s">
        <v>1914</v>
      </c>
      <c r="Y1975" s="4">
        <v>0.37500000000000006</v>
      </c>
      <c r="Z1975" s="4" t="s">
        <v>272</v>
      </c>
      <c r="AA1975" s="4" t="s">
        <v>305</v>
      </c>
      <c r="AB1975" s="22" t="s">
        <v>290</v>
      </c>
      <c r="AC1975" s="4">
        <v>0.67500000000000004</v>
      </c>
      <c r="AD1975" s="3">
        <v>0.42300000000000004</v>
      </c>
      <c r="AE1975" s="4">
        <v>0.126</v>
      </c>
      <c r="AF1975" s="4" t="s">
        <v>272</v>
      </c>
      <c r="AG1975" s="4">
        <v>2</v>
      </c>
      <c r="AH1975" s="22" t="s">
        <v>290</v>
      </c>
      <c r="AI1975" s="6" t="s">
        <v>305</v>
      </c>
      <c r="AJ1975" s="4" t="s">
        <v>290</v>
      </c>
      <c r="AK1975" s="161" t="s">
        <v>290</v>
      </c>
    </row>
    <row r="1976" spans="1:89" x14ac:dyDescent="0.35">
      <c r="A1976" s="156" t="s">
        <v>1915</v>
      </c>
      <c r="B1976" s="11">
        <v>0.5</v>
      </c>
      <c r="C1976" s="11">
        <v>5</v>
      </c>
      <c r="D1976" t="s">
        <v>305</v>
      </c>
      <c r="E1976" s="21" t="s">
        <v>290</v>
      </c>
      <c r="F1976">
        <v>0.84</v>
      </c>
      <c r="G1976" s="12">
        <v>0.71</v>
      </c>
      <c r="H1976" s="11">
        <v>6.5000000000000002E-2</v>
      </c>
      <c r="I1976" t="s">
        <v>290</v>
      </c>
      <c r="J1976" s="11">
        <v>5</v>
      </c>
      <c r="K1976" s="21" t="s">
        <v>290</v>
      </c>
      <c r="L1976" s="11" t="s">
        <v>305</v>
      </c>
      <c r="M1976" t="s">
        <v>290</v>
      </c>
      <c r="N1976" s="159" t="s">
        <v>290</v>
      </c>
      <c r="P1976"/>
      <c r="Q1976"/>
      <c r="R1976"/>
      <c r="X1976" s="156" t="s">
        <v>1915</v>
      </c>
      <c r="Y1976" s="11">
        <v>0.5</v>
      </c>
      <c r="Z1976" s="11">
        <v>5</v>
      </c>
      <c r="AA1976" t="s">
        <v>305</v>
      </c>
      <c r="AB1976" s="21" t="s">
        <v>290</v>
      </c>
      <c r="AC1976">
        <v>0.84</v>
      </c>
      <c r="AD1976" s="12">
        <v>0.71</v>
      </c>
      <c r="AE1976" s="11">
        <v>6.5000000000000002E-2</v>
      </c>
      <c r="AF1976" t="s">
        <v>290</v>
      </c>
      <c r="AG1976" s="11">
        <v>5</v>
      </c>
      <c r="AH1976" s="21" t="s">
        <v>290</v>
      </c>
      <c r="AI1976" s="11" t="s">
        <v>305</v>
      </c>
      <c r="AJ1976" t="s">
        <v>290</v>
      </c>
      <c r="AK1976" s="159" t="s">
        <v>290</v>
      </c>
      <c r="BJ1976" s="4"/>
      <c r="BK1976" s="4"/>
      <c r="BL1976" s="4"/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  <c r="BX1976" s="4"/>
      <c r="BY1976" s="4"/>
      <c r="BZ1976" s="4"/>
      <c r="CA1976" s="51"/>
    </row>
    <row r="1977" spans="1:89" x14ac:dyDescent="0.35">
      <c r="A1977" s="156" t="s">
        <v>1916</v>
      </c>
      <c r="B1977" s="11">
        <v>0.5</v>
      </c>
      <c r="C1977" s="11">
        <v>10</v>
      </c>
      <c r="D1977" t="s">
        <v>305</v>
      </c>
      <c r="E1977" s="21" t="s">
        <v>290</v>
      </c>
      <c r="F1977">
        <v>0.84</v>
      </c>
      <c r="G1977" s="12">
        <v>0.67399999999999993</v>
      </c>
      <c r="H1977" s="11">
        <v>8.3000000000000004E-2</v>
      </c>
      <c r="I1977" t="s">
        <v>290</v>
      </c>
      <c r="J1977" s="11">
        <v>10</v>
      </c>
      <c r="K1977" s="21" t="s">
        <v>290</v>
      </c>
      <c r="L1977" s="11" t="s">
        <v>305</v>
      </c>
      <c r="M1977" t="s">
        <v>290</v>
      </c>
      <c r="N1977" s="159" t="s">
        <v>290</v>
      </c>
      <c r="P1977"/>
      <c r="Q1977"/>
      <c r="R1977"/>
      <c r="X1977" s="156" t="s">
        <v>1916</v>
      </c>
      <c r="Y1977" s="11">
        <v>0.5</v>
      </c>
      <c r="Z1977" s="11">
        <v>10</v>
      </c>
      <c r="AA1977" t="s">
        <v>305</v>
      </c>
      <c r="AB1977" s="21" t="s">
        <v>290</v>
      </c>
      <c r="AC1977">
        <v>0.84</v>
      </c>
      <c r="AD1977" s="12">
        <v>0.67399999999999993</v>
      </c>
      <c r="AE1977" s="11">
        <v>8.3000000000000004E-2</v>
      </c>
      <c r="AF1977" t="s">
        <v>290</v>
      </c>
      <c r="AG1977" s="11">
        <v>10</v>
      </c>
      <c r="AH1977" s="21" t="s">
        <v>290</v>
      </c>
      <c r="AI1977" s="11" t="s">
        <v>305</v>
      </c>
      <c r="AJ1977" t="s">
        <v>290</v>
      </c>
      <c r="AK1977" s="159" t="s">
        <v>290</v>
      </c>
      <c r="CC1977" s="4"/>
      <c r="CD1977" s="51"/>
      <c r="CE1977" s="51"/>
      <c r="CF1977" s="51"/>
      <c r="CG1977" s="51"/>
      <c r="CH1977" s="51"/>
      <c r="CI1977" s="51"/>
      <c r="CJ1977" s="51"/>
      <c r="CK1977" s="51"/>
    </row>
    <row r="1978" spans="1:89" x14ac:dyDescent="0.35">
      <c r="A1978" s="158" t="s">
        <v>1917</v>
      </c>
      <c r="B1978" s="11">
        <v>0.5</v>
      </c>
      <c r="C1978">
        <v>40</v>
      </c>
      <c r="D1978" t="s">
        <v>305</v>
      </c>
      <c r="E1978" s="21" t="s">
        <v>290</v>
      </c>
      <c r="F1978">
        <v>0.84</v>
      </c>
      <c r="G1978" s="12">
        <v>0.622</v>
      </c>
      <c r="H1978" s="11">
        <v>0.109</v>
      </c>
      <c r="I1978" t="s">
        <v>290</v>
      </c>
      <c r="J1978">
        <v>40</v>
      </c>
      <c r="K1978" s="21" t="s">
        <v>290</v>
      </c>
      <c r="L1978" s="1" t="s">
        <v>305</v>
      </c>
      <c r="M1978" t="s">
        <v>290</v>
      </c>
      <c r="N1978" s="159" t="s">
        <v>290</v>
      </c>
      <c r="P1978"/>
      <c r="Q1978"/>
      <c r="R1978"/>
      <c r="X1978" s="158" t="s">
        <v>1917</v>
      </c>
      <c r="Y1978" s="11">
        <v>0.5</v>
      </c>
      <c r="Z1978">
        <v>40</v>
      </c>
      <c r="AA1978" t="s">
        <v>305</v>
      </c>
      <c r="AB1978" s="21" t="s">
        <v>290</v>
      </c>
      <c r="AC1978">
        <v>0.84</v>
      </c>
      <c r="AD1978" s="12">
        <v>0.622</v>
      </c>
      <c r="AE1978" s="11">
        <v>0.109</v>
      </c>
      <c r="AF1978" t="s">
        <v>290</v>
      </c>
      <c r="AG1978">
        <v>40</v>
      </c>
      <c r="AH1978" s="21" t="s">
        <v>290</v>
      </c>
      <c r="AI1978" s="1" t="s">
        <v>305</v>
      </c>
      <c r="AJ1978" t="s">
        <v>290</v>
      </c>
      <c r="AK1978" s="159" t="s">
        <v>290</v>
      </c>
    </row>
    <row r="1979" spans="1:89" x14ac:dyDescent="0.35">
      <c r="A1979" s="158" t="s">
        <v>6908</v>
      </c>
      <c r="B1979" s="11">
        <v>0.5</v>
      </c>
      <c r="C1979" t="s">
        <v>6422</v>
      </c>
      <c r="D1979" t="s">
        <v>305</v>
      </c>
      <c r="E1979" s="21" t="s">
        <v>290</v>
      </c>
      <c r="F1979">
        <v>0.84</v>
      </c>
      <c r="G1979" s="12">
        <v>0.622</v>
      </c>
      <c r="H1979" s="11">
        <v>0.109</v>
      </c>
      <c r="I1979" t="s">
        <v>6422</v>
      </c>
      <c r="J1979">
        <v>1</v>
      </c>
      <c r="K1979" s="21" t="s">
        <v>290</v>
      </c>
      <c r="L1979" s="1" t="s">
        <v>305</v>
      </c>
      <c r="M1979" t="s">
        <v>290</v>
      </c>
      <c r="N1979" s="159" t="s">
        <v>290</v>
      </c>
      <c r="P1979"/>
      <c r="Q1979"/>
      <c r="R1979"/>
      <c r="X1979" s="158" t="s">
        <v>6908</v>
      </c>
      <c r="Y1979" s="11">
        <v>0.5</v>
      </c>
      <c r="Z1979" t="s">
        <v>6422</v>
      </c>
      <c r="AA1979" t="s">
        <v>305</v>
      </c>
      <c r="AB1979" s="21" t="s">
        <v>290</v>
      </c>
      <c r="AC1979">
        <v>0.84</v>
      </c>
      <c r="AD1979" s="12">
        <v>0.622</v>
      </c>
      <c r="AE1979" s="11">
        <v>0.109</v>
      </c>
      <c r="AF1979" t="s">
        <v>6422</v>
      </c>
      <c r="AG1979">
        <v>1</v>
      </c>
      <c r="AH1979" s="21" t="s">
        <v>290</v>
      </c>
      <c r="AI1979" s="1" t="s">
        <v>305</v>
      </c>
      <c r="AJ1979" t="s">
        <v>290</v>
      </c>
      <c r="AK1979" s="159" t="s">
        <v>290</v>
      </c>
    </row>
    <row r="1980" spans="1:89" x14ac:dyDescent="0.35">
      <c r="A1980" s="158" t="s">
        <v>1918</v>
      </c>
      <c r="B1980" s="11">
        <v>0.5</v>
      </c>
      <c r="C1980">
        <v>80</v>
      </c>
      <c r="D1980" t="s">
        <v>305</v>
      </c>
      <c r="E1980" s="21" t="s">
        <v>290</v>
      </c>
      <c r="F1980">
        <v>0.84</v>
      </c>
      <c r="G1980" s="12">
        <v>0.54600000000000004</v>
      </c>
      <c r="H1980" s="11">
        <v>0.14699999999999999</v>
      </c>
      <c r="I1980" t="s">
        <v>290</v>
      </c>
      <c r="J1980">
        <v>80</v>
      </c>
      <c r="K1980" s="21" t="s">
        <v>290</v>
      </c>
      <c r="L1980" s="1" t="s">
        <v>305</v>
      </c>
      <c r="M1980" t="s">
        <v>290</v>
      </c>
      <c r="N1980" s="159" t="s">
        <v>290</v>
      </c>
      <c r="P1980"/>
      <c r="Q1980"/>
      <c r="R1980"/>
      <c r="X1980" s="158" t="s">
        <v>1918</v>
      </c>
      <c r="Y1980" s="11">
        <v>0.5</v>
      </c>
      <c r="Z1980">
        <v>80</v>
      </c>
      <c r="AA1980" t="s">
        <v>305</v>
      </c>
      <c r="AB1980" s="21" t="s">
        <v>290</v>
      </c>
      <c r="AC1980">
        <v>0.84</v>
      </c>
      <c r="AD1980" s="12">
        <v>0.54600000000000004</v>
      </c>
      <c r="AE1980" s="11">
        <v>0.14699999999999999</v>
      </c>
      <c r="AF1980" t="s">
        <v>290</v>
      </c>
      <c r="AG1980">
        <v>80</v>
      </c>
      <c r="AH1980" s="21" t="s">
        <v>290</v>
      </c>
      <c r="AI1980" s="1" t="s">
        <v>305</v>
      </c>
      <c r="AJ1980" t="s">
        <v>290</v>
      </c>
      <c r="AK1980" s="159" t="s">
        <v>290</v>
      </c>
    </row>
    <row r="1981" spans="1:89" x14ac:dyDescent="0.35">
      <c r="A1981" s="158" t="s">
        <v>1919</v>
      </c>
      <c r="B1981" s="11">
        <v>0.5</v>
      </c>
      <c r="C1981" s="11">
        <v>160</v>
      </c>
      <c r="D1981" t="s">
        <v>305</v>
      </c>
      <c r="E1981" s="21" t="s">
        <v>290</v>
      </c>
      <c r="F1981">
        <v>0.84</v>
      </c>
      <c r="G1981" s="12">
        <v>0.46599999999999997</v>
      </c>
      <c r="H1981" s="11">
        <v>0.187</v>
      </c>
      <c r="I1981" t="s">
        <v>290</v>
      </c>
      <c r="J1981" s="11">
        <v>160</v>
      </c>
      <c r="K1981" s="21" t="s">
        <v>290</v>
      </c>
      <c r="L1981" s="1" t="s">
        <v>305</v>
      </c>
      <c r="M1981" t="s">
        <v>290</v>
      </c>
      <c r="N1981" s="159" t="s">
        <v>290</v>
      </c>
      <c r="P1981"/>
      <c r="Q1981"/>
      <c r="R1981"/>
      <c r="X1981" s="158" t="s">
        <v>1919</v>
      </c>
      <c r="Y1981" s="11">
        <v>0.5</v>
      </c>
      <c r="Z1981" s="11">
        <v>160</v>
      </c>
      <c r="AA1981" t="s">
        <v>305</v>
      </c>
      <c r="AB1981" s="21" t="s">
        <v>290</v>
      </c>
      <c r="AC1981">
        <v>0.84</v>
      </c>
      <c r="AD1981" s="12">
        <v>0.46599999999999997</v>
      </c>
      <c r="AE1981" s="11">
        <v>0.187</v>
      </c>
      <c r="AF1981" t="s">
        <v>290</v>
      </c>
      <c r="AG1981" s="11">
        <v>160</v>
      </c>
      <c r="AH1981" s="21" t="s">
        <v>290</v>
      </c>
      <c r="AI1981" s="1" t="s">
        <v>305</v>
      </c>
      <c r="AJ1981" t="s">
        <v>290</v>
      </c>
      <c r="AK1981" s="159" t="s">
        <v>290</v>
      </c>
    </row>
    <row r="1982" spans="1:89" x14ac:dyDescent="0.35">
      <c r="A1982" s="158" t="s">
        <v>1920</v>
      </c>
      <c r="B1982" s="11">
        <v>0.5</v>
      </c>
      <c r="C1982" s="11" t="s">
        <v>272</v>
      </c>
      <c r="D1982" t="s">
        <v>305</v>
      </c>
      <c r="E1982" s="21" t="s">
        <v>290</v>
      </c>
      <c r="F1982">
        <v>0.84</v>
      </c>
      <c r="G1982" s="12">
        <v>0.54600000000000004</v>
      </c>
      <c r="H1982" s="11">
        <v>0.14699999999999999</v>
      </c>
      <c r="I1982" t="s">
        <v>272</v>
      </c>
      <c r="J1982" s="11">
        <v>2</v>
      </c>
      <c r="K1982" s="21" t="s">
        <v>290</v>
      </c>
      <c r="L1982" s="1" t="s">
        <v>305</v>
      </c>
      <c r="M1982" t="s">
        <v>290</v>
      </c>
      <c r="N1982" s="159" t="s">
        <v>290</v>
      </c>
      <c r="P1982"/>
      <c r="Q1982"/>
      <c r="R1982"/>
      <c r="X1982" s="158" t="s">
        <v>1920</v>
      </c>
      <c r="Y1982" s="11">
        <v>0.5</v>
      </c>
      <c r="Z1982" s="11" t="s">
        <v>272</v>
      </c>
      <c r="AA1982" t="s">
        <v>305</v>
      </c>
      <c r="AB1982" s="21" t="s">
        <v>290</v>
      </c>
      <c r="AC1982">
        <v>0.84</v>
      </c>
      <c r="AD1982" s="12">
        <v>0.54600000000000004</v>
      </c>
      <c r="AE1982" s="11">
        <v>0.14699999999999999</v>
      </c>
      <c r="AF1982" t="s">
        <v>272</v>
      </c>
      <c r="AG1982" s="11">
        <v>2</v>
      </c>
      <c r="AH1982" s="21" t="s">
        <v>290</v>
      </c>
      <c r="AI1982" s="1" t="s">
        <v>305</v>
      </c>
      <c r="AJ1982" t="s">
        <v>290</v>
      </c>
      <c r="AK1982" s="159" t="s">
        <v>290</v>
      </c>
    </row>
    <row r="1983" spans="1:89" x14ac:dyDescent="0.25">
      <c r="A1983" s="160" t="s">
        <v>1921</v>
      </c>
      <c r="B1983" s="2">
        <v>0.5</v>
      </c>
      <c r="C1983" s="4" t="s">
        <v>273</v>
      </c>
      <c r="D1983" s="4" t="s">
        <v>305</v>
      </c>
      <c r="E1983" s="23" t="s">
        <v>290</v>
      </c>
      <c r="F1983" s="4">
        <v>0.84</v>
      </c>
      <c r="G1983" s="3">
        <v>0.252</v>
      </c>
      <c r="H1983" s="2">
        <v>0.29399999999999998</v>
      </c>
      <c r="I1983" s="2" t="s">
        <v>273</v>
      </c>
      <c r="J1983" s="4">
        <v>4</v>
      </c>
      <c r="K1983" s="23" t="s">
        <v>290</v>
      </c>
      <c r="L1983" s="6" t="s">
        <v>305</v>
      </c>
      <c r="M1983" s="4" t="s">
        <v>290</v>
      </c>
      <c r="N1983" s="161" t="s">
        <v>290</v>
      </c>
      <c r="P1983"/>
      <c r="Q1983"/>
      <c r="R1983"/>
      <c r="X1983" s="160" t="s">
        <v>1921</v>
      </c>
      <c r="Y1983" s="2">
        <v>0.5</v>
      </c>
      <c r="Z1983" s="4" t="s">
        <v>273</v>
      </c>
      <c r="AA1983" s="4" t="s">
        <v>305</v>
      </c>
      <c r="AB1983" s="23" t="s">
        <v>290</v>
      </c>
      <c r="AC1983" s="4">
        <v>0.84</v>
      </c>
      <c r="AD1983" s="3">
        <v>0.252</v>
      </c>
      <c r="AE1983" s="2">
        <v>0.29399999999999998</v>
      </c>
      <c r="AF1983" s="2" t="s">
        <v>273</v>
      </c>
      <c r="AG1983" s="4">
        <v>4</v>
      </c>
      <c r="AH1983" s="23" t="s">
        <v>290</v>
      </c>
      <c r="AI1983" s="6" t="s">
        <v>305</v>
      </c>
      <c r="AJ1983" s="4" t="s">
        <v>290</v>
      </c>
      <c r="AK1983" s="161" t="s">
        <v>290</v>
      </c>
      <c r="BJ1983" s="4"/>
      <c r="BK1983" s="4"/>
      <c r="BL1983" s="4"/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  <c r="BX1983" s="4"/>
      <c r="BY1983" s="4"/>
      <c r="BZ1983" s="4"/>
      <c r="CA1983" s="51"/>
    </row>
    <row r="1984" spans="1:89" x14ac:dyDescent="0.35">
      <c r="A1984" s="156" t="s">
        <v>1922</v>
      </c>
      <c r="B1984" s="11">
        <v>0.75000000000000011</v>
      </c>
      <c r="C1984" s="11">
        <v>5</v>
      </c>
      <c r="D1984" t="s">
        <v>305</v>
      </c>
      <c r="E1984" s="21" t="s">
        <v>290</v>
      </c>
      <c r="F1984" s="11">
        <v>1.05</v>
      </c>
      <c r="G1984" s="12">
        <v>0.92</v>
      </c>
      <c r="H1984" s="11">
        <v>6.5000000000000002E-2</v>
      </c>
      <c r="I1984" t="s">
        <v>290</v>
      </c>
      <c r="J1984" s="11">
        <v>5</v>
      </c>
      <c r="K1984" s="21" t="s">
        <v>290</v>
      </c>
      <c r="L1984" s="11" t="s">
        <v>305</v>
      </c>
      <c r="M1984" t="s">
        <v>290</v>
      </c>
      <c r="N1984" s="159" t="s">
        <v>290</v>
      </c>
      <c r="P1984"/>
      <c r="Q1984"/>
      <c r="R1984"/>
      <c r="X1984" s="156" t="s">
        <v>1922</v>
      </c>
      <c r="Y1984" s="11">
        <v>0.75000000000000011</v>
      </c>
      <c r="Z1984" s="11">
        <v>5</v>
      </c>
      <c r="AA1984" t="s">
        <v>305</v>
      </c>
      <c r="AB1984" s="21" t="s">
        <v>290</v>
      </c>
      <c r="AC1984" s="11">
        <v>1.05</v>
      </c>
      <c r="AD1984" s="12">
        <v>0.92</v>
      </c>
      <c r="AE1984" s="11">
        <v>6.5000000000000002E-2</v>
      </c>
      <c r="AF1984" t="s">
        <v>290</v>
      </c>
      <c r="AG1984" s="11">
        <v>5</v>
      </c>
      <c r="AH1984" s="21" t="s">
        <v>290</v>
      </c>
      <c r="AI1984" s="11" t="s">
        <v>305</v>
      </c>
      <c r="AJ1984" t="s">
        <v>290</v>
      </c>
      <c r="AK1984" s="159" t="s">
        <v>290</v>
      </c>
      <c r="CC1984" s="4"/>
      <c r="CD1984" s="51"/>
      <c r="CE1984" s="51"/>
      <c r="CF1984" s="51"/>
      <c r="CG1984" s="51"/>
      <c r="CH1984" s="51"/>
      <c r="CI1984" s="51"/>
      <c r="CJ1984" s="51"/>
      <c r="CK1984" s="51"/>
    </row>
    <row r="1985" spans="1:89" x14ac:dyDescent="0.35">
      <c r="A1985" s="156" t="s">
        <v>1923</v>
      </c>
      <c r="B1985" s="11">
        <v>0.75000000000000011</v>
      </c>
      <c r="C1985" s="11">
        <v>10</v>
      </c>
      <c r="D1985" t="s">
        <v>305</v>
      </c>
      <c r="E1985" s="21" t="s">
        <v>290</v>
      </c>
      <c r="F1985" s="11">
        <v>1.05</v>
      </c>
      <c r="G1985" s="12">
        <v>0.88400000000000001</v>
      </c>
      <c r="H1985" s="11">
        <v>8.3000000000000004E-2</v>
      </c>
      <c r="I1985" t="s">
        <v>290</v>
      </c>
      <c r="J1985" s="11">
        <v>10</v>
      </c>
      <c r="K1985" s="21" t="s">
        <v>290</v>
      </c>
      <c r="L1985" s="11" t="s">
        <v>305</v>
      </c>
      <c r="M1985" t="s">
        <v>290</v>
      </c>
      <c r="N1985" s="159" t="s">
        <v>290</v>
      </c>
      <c r="P1985"/>
      <c r="Q1985"/>
      <c r="R1985"/>
      <c r="X1985" s="156" t="s">
        <v>1923</v>
      </c>
      <c r="Y1985" s="11">
        <v>0.75000000000000011</v>
      </c>
      <c r="Z1985" s="11">
        <v>10</v>
      </c>
      <c r="AA1985" t="s">
        <v>305</v>
      </c>
      <c r="AB1985" s="21" t="s">
        <v>290</v>
      </c>
      <c r="AC1985" s="11">
        <v>1.05</v>
      </c>
      <c r="AD1985" s="12">
        <v>0.88400000000000001</v>
      </c>
      <c r="AE1985" s="11">
        <v>8.3000000000000004E-2</v>
      </c>
      <c r="AF1985" t="s">
        <v>290</v>
      </c>
      <c r="AG1985" s="11">
        <v>10</v>
      </c>
      <c r="AH1985" s="21" t="s">
        <v>290</v>
      </c>
      <c r="AI1985" s="11" t="s">
        <v>305</v>
      </c>
      <c r="AJ1985" t="s">
        <v>290</v>
      </c>
      <c r="AK1985" s="159" t="s">
        <v>290</v>
      </c>
    </row>
    <row r="1986" spans="1:89" x14ac:dyDescent="0.35">
      <c r="A1986" s="158" t="s">
        <v>1924</v>
      </c>
      <c r="B1986" s="11">
        <v>0.75000000000000011</v>
      </c>
      <c r="C1986">
        <v>40</v>
      </c>
      <c r="D1986" t="s">
        <v>305</v>
      </c>
      <c r="E1986" s="21" t="s">
        <v>290</v>
      </c>
      <c r="F1986" s="11">
        <v>1.05</v>
      </c>
      <c r="G1986" s="12">
        <v>0.82400000000000007</v>
      </c>
      <c r="H1986" s="11">
        <v>0.113</v>
      </c>
      <c r="I1986" t="s">
        <v>290</v>
      </c>
      <c r="J1986">
        <v>40</v>
      </c>
      <c r="K1986" s="21" t="s">
        <v>290</v>
      </c>
      <c r="L1986" s="1" t="s">
        <v>305</v>
      </c>
      <c r="M1986" t="s">
        <v>290</v>
      </c>
      <c r="N1986" s="159" t="s">
        <v>290</v>
      </c>
      <c r="P1986"/>
      <c r="Q1986"/>
      <c r="R1986"/>
      <c r="X1986" s="158" t="s">
        <v>1924</v>
      </c>
      <c r="Y1986" s="11">
        <v>0.75000000000000011</v>
      </c>
      <c r="Z1986">
        <v>40</v>
      </c>
      <c r="AA1986" t="s">
        <v>305</v>
      </c>
      <c r="AB1986" s="21" t="s">
        <v>290</v>
      </c>
      <c r="AC1986" s="11">
        <v>1.05</v>
      </c>
      <c r="AD1986" s="12">
        <v>0.82400000000000007</v>
      </c>
      <c r="AE1986" s="11">
        <v>0.113</v>
      </c>
      <c r="AF1986" t="s">
        <v>290</v>
      </c>
      <c r="AG1986">
        <v>40</v>
      </c>
      <c r="AH1986" s="21" t="s">
        <v>290</v>
      </c>
      <c r="AI1986" s="1" t="s">
        <v>305</v>
      </c>
      <c r="AJ1986" t="s">
        <v>290</v>
      </c>
      <c r="AK1986" s="159" t="s">
        <v>290</v>
      </c>
    </row>
    <row r="1987" spans="1:89" x14ac:dyDescent="0.35">
      <c r="A1987" s="158" t="s">
        <v>6909</v>
      </c>
      <c r="B1987" s="11">
        <v>0.75000000000000011</v>
      </c>
      <c r="C1987" t="s">
        <v>6422</v>
      </c>
      <c r="D1987" t="s">
        <v>305</v>
      </c>
      <c r="E1987" s="21" t="s">
        <v>290</v>
      </c>
      <c r="F1987" s="11">
        <v>1.05</v>
      </c>
      <c r="G1987" s="12">
        <v>0.82400000000000007</v>
      </c>
      <c r="H1987" s="11">
        <v>0.113</v>
      </c>
      <c r="I1987" t="s">
        <v>6422</v>
      </c>
      <c r="J1987">
        <v>1</v>
      </c>
      <c r="K1987" s="21" t="s">
        <v>290</v>
      </c>
      <c r="L1987" s="1" t="s">
        <v>305</v>
      </c>
      <c r="M1987" t="s">
        <v>290</v>
      </c>
      <c r="N1987" s="159" t="s">
        <v>290</v>
      </c>
      <c r="P1987"/>
      <c r="Q1987"/>
      <c r="R1987"/>
      <c r="X1987" s="158" t="s">
        <v>6909</v>
      </c>
      <c r="Y1987" s="11">
        <v>0.75000000000000011</v>
      </c>
      <c r="Z1987" t="s">
        <v>6422</v>
      </c>
      <c r="AA1987" t="s">
        <v>305</v>
      </c>
      <c r="AB1987" s="21" t="s">
        <v>290</v>
      </c>
      <c r="AC1987" s="11">
        <v>1.05</v>
      </c>
      <c r="AD1987" s="12">
        <v>0.82400000000000007</v>
      </c>
      <c r="AE1987" s="11">
        <v>0.113</v>
      </c>
      <c r="AF1987" t="s">
        <v>6422</v>
      </c>
      <c r="AG1987">
        <v>1</v>
      </c>
      <c r="AH1987" s="21" t="s">
        <v>290</v>
      </c>
      <c r="AI1987" s="1" t="s">
        <v>305</v>
      </c>
      <c r="AJ1987" t="s">
        <v>290</v>
      </c>
      <c r="AK1987" s="159" t="s">
        <v>290</v>
      </c>
    </row>
    <row r="1988" spans="1:89" x14ac:dyDescent="0.35">
      <c r="A1988" s="158" t="s">
        <v>1925</v>
      </c>
      <c r="B1988" s="11">
        <v>0.75000000000000011</v>
      </c>
      <c r="C1988">
        <v>80</v>
      </c>
      <c r="D1988" t="s">
        <v>305</v>
      </c>
      <c r="E1988" s="21" t="s">
        <v>290</v>
      </c>
      <c r="F1988" s="11">
        <v>1.05</v>
      </c>
      <c r="G1988" s="12">
        <v>0.74199999999999999</v>
      </c>
      <c r="H1988" s="11">
        <v>0.154</v>
      </c>
      <c r="I1988" t="s">
        <v>290</v>
      </c>
      <c r="J1988">
        <v>80</v>
      </c>
      <c r="K1988" s="21" t="s">
        <v>290</v>
      </c>
      <c r="L1988" s="1" t="s">
        <v>305</v>
      </c>
      <c r="M1988" t="s">
        <v>290</v>
      </c>
      <c r="N1988" s="159" t="s">
        <v>290</v>
      </c>
      <c r="P1988"/>
      <c r="Q1988"/>
      <c r="R1988"/>
      <c r="X1988" s="158" t="s">
        <v>1925</v>
      </c>
      <c r="Y1988" s="11">
        <v>0.75000000000000011</v>
      </c>
      <c r="Z1988">
        <v>80</v>
      </c>
      <c r="AA1988" t="s">
        <v>305</v>
      </c>
      <c r="AB1988" s="21" t="s">
        <v>290</v>
      </c>
      <c r="AC1988" s="11">
        <v>1.05</v>
      </c>
      <c r="AD1988" s="12">
        <v>0.74199999999999999</v>
      </c>
      <c r="AE1988" s="11">
        <v>0.154</v>
      </c>
      <c r="AF1988" t="s">
        <v>290</v>
      </c>
      <c r="AG1988">
        <v>80</v>
      </c>
      <c r="AH1988" s="21" t="s">
        <v>290</v>
      </c>
      <c r="AI1988" s="1" t="s">
        <v>305</v>
      </c>
      <c r="AJ1988" t="s">
        <v>290</v>
      </c>
      <c r="AK1988" s="159" t="s">
        <v>290</v>
      </c>
    </row>
    <row r="1989" spans="1:89" x14ac:dyDescent="0.35">
      <c r="A1989" s="158" t="s">
        <v>1926</v>
      </c>
      <c r="B1989" s="11">
        <v>0.75000000000000011</v>
      </c>
      <c r="C1989" s="11">
        <v>160</v>
      </c>
      <c r="D1989" t="s">
        <v>305</v>
      </c>
      <c r="E1989" s="21" t="s">
        <v>290</v>
      </c>
      <c r="F1989" s="11">
        <v>1.05</v>
      </c>
      <c r="G1989" s="12">
        <v>0.6140000000000001</v>
      </c>
      <c r="H1989" s="11">
        <v>0.218</v>
      </c>
      <c r="I1989" t="s">
        <v>290</v>
      </c>
      <c r="J1989" s="11">
        <v>160</v>
      </c>
      <c r="K1989" s="21" t="s">
        <v>290</v>
      </c>
      <c r="L1989" s="1" t="s">
        <v>305</v>
      </c>
      <c r="M1989" t="s">
        <v>290</v>
      </c>
      <c r="N1989" s="159" t="s">
        <v>290</v>
      </c>
      <c r="P1989"/>
      <c r="Q1989"/>
      <c r="R1989"/>
      <c r="X1989" s="158" t="s">
        <v>1926</v>
      </c>
      <c r="Y1989" s="11">
        <v>0.75000000000000011</v>
      </c>
      <c r="Z1989" s="11">
        <v>160</v>
      </c>
      <c r="AA1989" t="s">
        <v>305</v>
      </c>
      <c r="AB1989" s="21" t="s">
        <v>290</v>
      </c>
      <c r="AC1989" s="11">
        <v>1.05</v>
      </c>
      <c r="AD1989" s="12">
        <v>0.6140000000000001</v>
      </c>
      <c r="AE1989" s="11">
        <v>0.218</v>
      </c>
      <c r="AF1989" t="s">
        <v>290</v>
      </c>
      <c r="AG1989" s="11">
        <v>160</v>
      </c>
      <c r="AH1989" s="21" t="s">
        <v>290</v>
      </c>
      <c r="AI1989" s="1" t="s">
        <v>305</v>
      </c>
      <c r="AJ1989" t="s">
        <v>290</v>
      </c>
      <c r="AK1989" s="159" t="s">
        <v>290</v>
      </c>
    </row>
    <row r="1990" spans="1:89" x14ac:dyDescent="0.35">
      <c r="A1990" s="158" t="s">
        <v>1927</v>
      </c>
      <c r="B1990" s="11">
        <v>0.75000000000000011</v>
      </c>
      <c r="C1990" s="11" t="s">
        <v>272</v>
      </c>
      <c r="D1990" t="s">
        <v>305</v>
      </c>
      <c r="E1990" s="21" t="s">
        <v>290</v>
      </c>
      <c r="F1990" s="11">
        <v>1.05</v>
      </c>
      <c r="G1990" s="12">
        <v>0.74199999999999999</v>
      </c>
      <c r="H1990" s="11">
        <v>0.154</v>
      </c>
      <c r="I1990" t="s">
        <v>272</v>
      </c>
      <c r="J1990" s="11">
        <v>2</v>
      </c>
      <c r="K1990" s="21" t="s">
        <v>290</v>
      </c>
      <c r="L1990" s="1" t="s">
        <v>305</v>
      </c>
      <c r="M1990" t="s">
        <v>290</v>
      </c>
      <c r="N1990" s="159" t="s">
        <v>290</v>
      </c>
      <c r="P1990"/>
      <c r="Q1990"/>
      <c r="R1990"/>
      <c r="X1990" s="158" t="s">
        <v>1927</v>
      </c>
      <c r="Y1990" s="11">
        <v>0.75000000000000011</v>
      </c>
      <c r="Z1990" s="11" t="s">
        <v>272</v>
      </c>
      <c r="AA1990" t="s">
        <v>305</v>
      </c>
      <c r="AB1990" s="21" t="s">
        <v>290</v>
      </c>
      <c r="AC1990" s="11">
        <v>1.05</v>
      </c>
      <c r="AD1990" s="12">
        <v>0.74199999999999999</v>
      </c>
      <c r="AE1990" s="11">
        <v>0.154</v>
      </c>
      <c r="AF1990" t="s">
        <v>272</v>
      </c>
      <c r="AG1990" s="11">
        <v>2</v>
      </c>
      <c r="AH1990" s="21" t="s">
        <v>290</v>
      </c>
      <c r="AI1990" s="1" t="s">
        <v>305</v>
      </c>
      <c r="AJ1990" t="s">
        <v>290</v>
      </c>
      <c r="AK1990" s="159" t="s">
        <v>290</v>
      </c>
      <c r="BJ1990" s="4"/>
      <c r="BK1990" s="4"/>
      <c r="BL1990" s="4"/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  <c r="BX1990" s="4"/>
      <c r="BY1990" s="4"/>
      <c r="BZ1990" s="4"/>
      <c r="CA1990" s="51"/>
    </row>
    <row r="1991" spans="1:89" x14ac:dyDescent="0.25">
      <c r="A1991" s="160" t="s">
        <v>1928</v>
      </c>
      <c r="B1991" s="2">
        <v>0.75000000000000011</v>
      </c>
      <c r="C1991" s="4" t="s">
        <v>273</v>
      </c>
      <c r="D1991" s="4" t="s">
        <v>305</v>
      </c>
      <c r="E1991" s="23" t="s">
        <v>290</v>
      </c>
      <c r="F1991" s="2">
        <v>1.05</v>
      </c>
      <c r="G1991" s="3">
        <v>0.43400000000000005</v>
      </c>
      <c r="H1991" s="2">
        <v>0.308</v>
      </c>
      <c r="I1991" s="2" t="s">
        <v>273</v>
      </c>
      <c r="J1991" s="4">
        <v>4</v>
      </c>
      <c r="K1991" s="23" t="s">
        <v>290</v>
      </c>
      <c r="L1991" s="6" t="s">
        <v>305</v>
      </c>
      <c r="M1991" s="4" t="s">
        <v>290</v>
      </c>
      <c r="N1991" s="161" t="s">
        <v>290</v>
      </c>
      <c r="P1991"/>
      <c r="Q1991"/>
      <c r="R1991"/>
      <c r="X1991" s="160" t="s">
        <v>1928</v>
      </c>
      <c r="Y1991" s="2">
        <v>0.75000000000000011</v>
      </c>
      <c r="Z1991" s="4" t="s">
        <v>273</v>
      </c>
      <c r="AA1991" s="4" t="s">
        <v>305</v>
      </c>
      <c r="AB1991" s="23" t="s">
        <v>290</v>
      </c>
      <c r="AC1991" s="2">
        <v>1.05</v>
      </c>
      <c r="AD1991" s="3">
        <v>0.43400000000000005</v>
      </c>
      <c r="AE1991" s="2">
        <v>0.308</v>
      </c>
      <c r="AF1991" s="2" t="s">
        <v>273</v>
      </c>
      <c r="AG1991" s="4">
        <v>4</v>
      </c>
      <c r="AH1991" s="23" t="s">
        <v>290</v>
      </c>
      <c r="AI1991" s="6" t="s">
        <v>305</v>
      </c>
      <c r="AJ1991" s="4" t="s">
        <v>290</v>
      </c>
      <c r="AK1991" s="161" t="s">
        <v>290</v>
      </c>
      <c r="CC1991" s="4"/>
      <c r="CD1991" s="51"/>
      <c r="CE1991" s="51"/>
      <c r="CF1991" s="51"/>
      <c r="CG1991" s="51"/>
      <c r="CH1991" s="51"/>
      <c r="CI1991" s="51"/>
      <c r="CJ1991" s="51"/>
      <c r="CK1991" s="51"/>
    </row>
    <row r="1992" spans="1:89" x14ac:dyDescent="0.35">
      <c r="A1992" s="156" t="s">
        <v>1929</v>
      </c>
      <c r="B1992" s="11">
        <v>1</v>
      </c>
      <c r="C1992" s="11">
        <v>5</v>
      </c>
      <c r="D1992" t="s">
        <v>305</v>
      </c>
      <c r="E1992" s="21" t="s">
        <v>290</v>
      </c>
      <c r="F1992" s="11">
        <v>1.3149999999999999</v>
      </c>
      <c r="G1992" s="12">
        <v>1.1850000000000001</v>
      </c>
      <c r="H1992" s="11">
        <v>6.5000000000000002E-2</v>
      </c>
      <c r="I1992" t="s">
        <v>290</v>
      </c>
      <c r="J1992" s="11">
        <v>5</v>
      </c>
      <c r="K1992" s="21" t="s">
        <v>290</v>
      </c>
      <c r="L1992" s="11" t="s">
        <v>305</v>
      </c>
      <c r="M1992" t="s">
        <v>290</v>
      </c>
      <c r="N1992" s="159" t="s">
        <v>290</v>
      </c>
      <c r="P1992"/>
      <c r="Q1992"/>
      <c r="R1992"/>
      <c r="X1992" s="156" t="s">
        <v>1929</v>
      </c>
      <c r="Y1992" s="11">
        <v>1</v>
      </c>
      <c r="Z1992" s="11">
        <v>5</v>
      </c>
      <c r="AA1992" t="s">
        <v>305</v>
      </c>
      <c r="AB1992" s="21" t="s">
        <v>290</v>
      </c>
      <c r="AC1992" s="11">
        <v>1.3149999999999999</v>
      </c>
      <c r="AD1992" s="12">
        <v>1.1850000000000001</v>
      </c>
      <c r="AE1992" s="11">
        <v>6.5000000000000002E-2</v>
      </c>
      <c r="AF1992" t="s">
        <v>290</v>
      </c>
      <c r="AG1992" s="11">
        <v>5</v>
      </c>
      <c r="AH1992" s="21" t="s">
        <v>290</v>
      </c>
      <c r="AI1992" s="11" t="s">
        <v>305</v>
      </c>
      <c r="AJ1992" t="s">
        <v>290</v>
      </c>
      <c r="AK1992" s="159" t="s">
        <v>290</v>
      </c>
    </row>
    <row r="1993" spans="1:89" x14ac:dyDescent="0.35">
      <c r="A1993" s="156" t="s">
        <v>1930</v>
      </c>
      <c r="B1993" s="11">
        <v>1</v>
      </c>
      <c r="C1993" s="11">
        <v>10</v>
      </c>
      <c r="D1993" t="s">
        <v>305</v>
      </c>
      <c r="E1993" s="21" t="s">
        <v>290</v>
      </c>
      <c r="F1993" s="11">
        <v>1.3149999999999999</v>
      </c>
      <c r="G1993" s="12">
        <v>1.097</v>
      </c>
      <c r="H1993" s="11">
        <v>0.109</v>
      </c>
      <c r="I1993" t="s">
        <v>290</v>
      </c>
      <c r="J1993" s="11">
        <v>10</v>
      </c>
      <c r="K1993" s="21" t="s">
        <v>290</v>
      </c>
      <c r="L1993" s="11" t="s">
        <v>305</v>
      </c>
      <c r="M1993" t="s">
        <v>290</v>
      </c>
      <c r="N1993" s="159" t="s">
        <v>290</v>
      </c>
      <c r="P1993"/>
      <c r="Q1993"/>
      <c r="R1993"/>
      <c r="X1993" s="156" t="s">
        <v>1930</v>
      </c>
      <c r="Y1993" s="11">
        <v>1</v>
      </c>
      <c r="Z1993" s="11">
        <v>10</v>
      </c>
      <c r="AA1993" t="s">
        <v>305</v>
      </c>
      <c r="AB1993" s="21" t="s">
        <v>290</v>
      </c>
      <c r="AC1993" s="11">
        <v>1.3149999999999999</v>
      </c>
      <c r="AD1993" s="12">
        <v>1.097</v>
      </c>
      <c r="AE1993" s="11">
        <v>0.109</v>
      </c>
      <c r="AF1993" t="s">
        <v>290</v>
      </c>
      <c r="AG1993" s="11">
        <v>10</v>
      </c>
      <c r="AH1993" s="21" t="s">
        <v>290</v>
      </c>
      <c r="AI1993" s="11" t="s">
        <v>305</v>
      </c>
      <c r="AJ1993" t="s">
        <v>290</v>
      </c>
      <c r="AK1993" s="159" t="s">
        <v>290</v>
      </c>
    </row>
    <row r="1994" spans="1:89" x14ac:dyDescent="0.35">
      <c r="A1994" s="158" t="s">
        <v>1931</v>
      </c>
      <c r="B1994" s="11">
        <v>1</v>
      </c>
      <c r="C1994">
        <v>40</v>
      </c>
      <c r="D1994" t="s">
        <v>305</v>
      </c>
      <c r="E1994" s="21" t="s">
        <v>290</v>
      </c>
      <c r="F1994" s="11">
        <v>1.3149999999999999</v>
      </c>
      <c r="G1994" s="12">
        <v>1.0489999999999999</v>
      </c>
      <c r="H1994" s="11">
        <v>0.13300000000000001</v>
      </c>
      <c r="I1994" t="s">
        <v>290</v>
      </c>
      <c r="J1994">
        <v>40</v>
      </c>
      <c r="K1994" s="21" t="s">
        <v>290</v>
      </c>
      <c r="L1994" s="1" t="s">
        <v>305</v>
      </c>
      <c r="M1994" t="s">
        <v>290</v>
      </c>
      <c r="N1994" s="159" t="s">
        <v>290</v>
      </c>
      <c r="Q1994" s="18" t="s">
        <v>290</v>
      </c>
      <c r="S1994" t="s">
        <v>290</v>
      </c>
      <c r="T1994" t="s">
        <v>290</v>
      </c>
      <c r="V1994" t="s">
        <v>290</v>
      </c>
      <c r="X1994" s="158" t="s">
        <v>1931</v>
      </c>
      <c r="Y1994" s="11">
        <v>1</v>
      </c>
      <c r="Z1994">
        <v>40</v>
      </c>
      <c r="AA1994" t="s">
        <v>305</v>
      </c>
      <c r="AB1994" s="21" t="s">
        <v>290</v>
      </c>
      <c r="AC1994" s="11">
        <v>1.3149999999999999</v>
      </c>
      <c r="AD1994" s="12">
        <v>1.0489999999999999</v>
      </c>
      <c r="AE1994" s="11">
        <v>0.13300000000000001</v>
      </c>
      <c r="AF1994" t="s">
        <v>290</v>
      </c>
      <c r="AG1994">
        <v>40</v>
      </c>
      <c r="AH1994" s="21" t="s">
        <v>290</v>
      </c>
      <c r="AI1994" s="1" t="s">
        <v>305</v>
      </c>
      <c r="AJ1994" t="s">
        <v>290</v>
      </c>
      <c r="AK1994" s="159" t="s">
        <v>290</v>
      </c>
    </row>
    <row r="1995" spans="1:89" x14ac:dyDescent="0.35">
      <c r="A1995" s="158" t="s">
        <v>6910</v>
      </c>
      <c r="B1995" s="11">
        <v>1</v>
      </c>
      <c r="C1995" t="s">
        <v>6422</v>
      </c>
      <c r="D1995" t="s">
        <v>305</v>
      </c>
      <c r="E1995" s="21" t="s">
        <v>290</v>
      </c>
      <c r="F1995" s="11">
        <v>1.3149999999999999</v>
      </c>
      <c r="G1995" s="12">
        <v>1.0489999999999999</v>
      </c>
      <c r="H1995" s="11">
        <v>0.13300000000000001</v>
      </c>
      <c r="I1995" t="s">
        <v>6422</v>
      </c>
      <c r="J1995">
        <v>1</v>
      </c>
      <c r="K1995" s="21" t="s">
        <v>290</v>
      </c>
      <c r="L1995" s="1" t="s">
        <v>305</v>
      </c>
      <c r="M1995" t="s">
        <v>290</v>
      </c>
      <c r="N1995" s="159" t="s">
        <v>290</v>
      </c>
      <c r="Q1995" s="18" t="s">
        <v>290</v>
      </c>
      <c r="S1995" t="s">
        <v>290</v>
      </c>
      <c r="T1995" t="s">
        <v>290</v>
      </c>
      <c r="V1995" t="s">
        <v>290</v>
      </c>
      <c r="X1995" s="158" t="s">
        <v>6910</v>
      </c>
      <c r="Y1995" s="11">
        <v>1</v>
      </c>
      <c r="Z1995" t="s">
        <v>6422</v>
      </c>
      <c r="AA1995" t="s">
        <v>305</v>
      </c>
      <c r="AB1995" s="21" t="s">
        <v>290</v>
      </c>
      <c r="AC1995" s="11">
        <v>1.3149999999999999</v>
      </c>
      <c r="AD1995" s="12">
        <v>1.0489999999999999</v>
      </c>
      <c r="AE1995" s="11">
        <v>0.13300000000000001</v>
      </c>
      <c r="AF1995" t="s">
        <v>6422</v>
      </c>
      <c r="AG1995">
        <v>1</v>
      </c>
      <c r="AH1995" s="21" t="s">
        <v>290</v>
      </c>
      <c r="AI1995" s="1" t="s">
        <v>305</v>
      </c>
      <c r="AJ1995" t="s">
        <v>290</v>
      </c>
      <c r="AK1995" s="159" t="s">
        <v>290</v>
      </c>
    </row>
    <row r="1996" spans="1:89" x14ac:dyDescent="0.35">
      <c r="A1996" s="158" t="s">
        <v>1932</v>
      </c>
      <c r="B1996" s="11">
        <v>1</v>
      </c>
      <c r="C1996">
        <v>80</v>
      </c>
      <c r="D1996" t="s">
        <v>305</v>
      </c>
      <c r="E1996" s="21" t="s">
        <v>1933</v>
      </c>
      <c r="F1996" s="11">
        <v>1.3149999999999999</v>
      </c>
      <c r="G1996" s="12">
        <v>0.95699999999999996</v>
      </c>
      <c r="H1996" s="11">
        <v>0.17899999999999999</v>
      </c>
      <c r="I1996" t="s">
        <v>290</v>
      </c>
      <c r="J1996">
        <v>80</v>
      </c>
      <c r="K1996" s="21" t="s">
        <v>290</v>
      </c>
      <c r="L1996" s="1" t="s">
        <v>305</v>
      </c>
      <c r="M1996" t="s">
        <v>290</v>
      </c>
      <c r="N1996" s="159" t="s">
        <v>290</v>
      </c>
      <c r="P1996" s="18" t="s">
        <v>290</v>
      </c>
      <c r="Q1996" s="18" t="s">
        <v>290</v>
      </c>
      <c r="S1996" t="s">
        <v>290</v>
      </c>
      <c r="T1996" t="s">
        <v>290</v>
      </c>
      <c r="V1996" t="s">
        <v>290</v>
      </c>
      <c r="X1996" s="158" t="s">
        <v>1932</v>
      </c>
      <c r="Y1996" s="11">
        <v>1</v>
      </c>
      <c r="Z1996">
        <v>80</v>
      </c>
      <c r="AA1996" t="s">
        <v>305</v>
      </c>
      <c r="AB1996" s="21" t="s">
        <v>1934</v>
      </c>
      <c r="AC1996" s="11">
        <v>1.3149999999999999</v>
      </c>
      <c r="AD1996" s="12">
        <v>0.95699999999999996</v>
      </c>
      <c r="AE1996" s="11">
        <v>0.17899999999999999</v>
      </c>
      <c r="AF1996" t="s">
        <v>290</v>
      </c>
      <c r="AG1996">
        <v>80</v>
      </c>
      <c r="AH1996" s="21" t="s">
        <v>290</v>
      </c>
      <c r="AI1996" s="1" t="s">
        <v>305</v>
      </c>
      <c r="AJ1996" t="s">
        <v>290</v>
      </c>
      <c r="AK1996" s="159" t="s">
        <v>290</v>
      </c>
    </row>
    <row r="1997" spans="1:89" x14ac:dyDescent="0.35">
      <c r="A1997" s="158" t="s">
        <v>1935</v>
      </c>
      <c r="B1997" s="11">
        <v>1</v>
      </c>
      <c r="C1997" s="11">
        <v>160</v>
      </c>
      <c r="D1997" t="s">
        <v>305</v>
      </c>
      <c r="E1997" s="21" t="s">
        <v>290</v>
      </c>
      <c r="F1997" s="11">
        <v>1.3149999999999999</v>
      </c>
      <c r="G1997" s="12">
        <v>0.81499999999999995</v>
      </c>
      <c r="H1997" s="11">
        <v>0.25</v>
      </c>
      <c r="I1997" t="s">
        <v>290</v>
      </c>
      <c r="J1997" s="11">
        <v>160</v>
      </c>
      <c r="K1997" s="21" t="s">
        <v>7192</v>
      </c>
      <c r="L1997" s="1" t="s">
        <v>305</v>
      </c>
      <c r="M1997" t="s">
        <v>290</v>
      </c>
      <c r="N1997" s="159" t="s">
        <v>290</v>
      </c>
      <c r="P1997" s="18" t="s">
        <v>290</v>
      </c>
      <c r="Q1997" s="18" t="s">
        <v>290</v>
      </c>
      <c r="S1997" t="s">
        <v>290</v>
      </c>
      <c r="T1997" t="s">
        <v>290</v>
      </c>
      <c r="V1997" t="s">
        <v>290</v>
      </c>
      <c r="X1997" s="158" t="s">
        <v>1935</v>
      </c>
      <c r="Y1997" s="11">
        <v>1</v>
      </c>
      <c r="Z1997" s="11">
        <v>160</v>
      </c>
      <c r="AA1997" t="s">
        <v>305</v>
      </c>
      <c r="AB1997" s="21" t="s">
        <v>290</v>
      </c>
      <c r="AC1997" s="11">
        <v>1.3149999999999999</v>
      </c>
      <c r="AD1997" s="12">
        <v>0.81499999999999995</v>
      </c>
      <c r="AE1997" s="11">
        <v>0.25</v>
      </c>
      <c r="AF1997" t="s">
        <v>290</v>
      </c>
      <c r="AG1997" s="11">
        <v>160</v>
      </c>
      <c r="AH1997" s="21" t="s">
        <v>7186</v>
      </c>
      <c r="AI1997" s="1" t="s">
        <v>305</v>
      </c>
      <c r="AJ1997" t="s">
        <v>290</v>
      </c>
      <c r="AK1997" s="159" t="s">
        <v>290</v>
      </c>
      <c r="BJ1997" s="4"/>
      <c r="BK1997" s="4"/>
      <c r="BL1997" s="4"/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  <c r="BX1997" s="4"/>
      <c r="BY1997" s="4"/>
      <c r="BZ1997" s="4"/>
      <c r="CA1997" s="51"/>
    </row>
    <row r="1998" spans="1:89" x14ac:dyDescent="0.35">
      <c r="A1998" s="158" t="s">
        <v>1936</v>
      </c>
      <c r="B1998" s="11">
        <v>1</v>
      </c>
      <c r="C1998" s="11" t="s">
        <v>272</v>
      </c>
      <c r="D1998" t="s">
        <v>305</v>
      </c>
      <c r="E1998" s="21" t="s">
        <v>290</v>
      </c>
      <c r="F1998" s="11">
        <v>1.3149999999999999</v>
      </c>
      <c r="G1998" s="12">
        <v>0.95699999999999996</v>
      </c>
      <c r="H1998" s="11">
        <v>0.17899999999999999</v>
      </c>
      <c r="I1998" t="s">
        <v>272</v>
      </c>
      <c r="J1998" s="11">
        <v>2</v>
      </c>
      <c r="K1998" s="21" t="s">
        <v>290</v>
      </c>
      <c r="L1998" s="1" t="s">
        <v>305</v>
      </c>
      <c r="M1998" t="s">
        <v>290</v>
      </c>
      <c r="N1998" s="159" t="s">
        <v>290</v>
      </c>
      <c r="P1998" s="18" t="s">
        <v>290</v>
      </c>
      <c r="Q1998" s="18" t="s">
        <v>290</v>
      </c>
      <c r="S1998" t="s">
        <v>290</v>
      </c>
      <c r="T1998" t="s">
        <v>290</v>
      </c>
      <c r="V1998" t="s">
        <v>290</v>
      </c>
      <c r="X1998" s="158" t="s">
        <v>1936</v>
      </c>
      <c r="Y1998" s="11">
        <v>1</v>
      </c>
      <c r="Z1998" s="11" t="s">
        <v>272</v>
      </c>
      <c r="AA1998" t="s">
        <v>305</v>
      </c>
      <c r="AB1998" s="21" t="s">
        <v>290</v>
      </c>
      <c r="AC1998" s="11">
        <v>1.3149999999999999</v>
      </c>
      <c r="AD1998" s="12">
        <v>0.95699999999999996</v>
      </c>
      <c r="AE1998" s="11">
        <v>0.17899999999999999</v>
      </c>
      <c r="AF1998" t="s">
        <v>272</v>
      </c>
      <c r="AG1998" s="11">
        <v>2</v>
      </c>
      <c r="AH1998" s="21" t="s">
        <v>290</v>
      </c>
      <c r="AI1998" s="1" t="s">
        <v>305</v>
      </c>
      <c r="AJ1998" t="s">
        <v>290</v>
      </c>
      <c r="AK1998" s="159" t="s">
        <v>290</v>
      </c>
      <c r="CC1998" s="4"/>
      <c r="CD1998" s="51"/>
      <c r="CE1998" s="51"/>
      <c r="CF1998" s="51"/>
      <c r="CG1998" s="51"/>
      <c r="CH1998" s="51"/>
      <c r="CI1998" s="51"/>
      <c r="CJ1998" s="51"/>
      <c r="CK1998" s="51"/>
    </row>
    <row r="1999" spans="1:89" x14ac:dyDescent="0.25">
      <c r="A1999" s="160" t="s">
        <v>1937</v>
      </c>
      <c r="B1999" s="2">
        <v>1</v>
      </c>
      <c r="C1999" s="4" t="s">
        <v>273</v>
      </c>
      <c r="D1999" s="4" t="s">
        <v>305</v>
      </c>
      <c r="E1999" s="23" t="s">
        <v>290</v>
      </c>
      <c r="F1999" s="2">
        <v>1.3149999999999999</v>
      </c>
      <c r="G1999" s="3">
        <v>0.59899999999999998</v>
      </c>
      <c r="H1999" s="2">
        <v>0.35799999999999998</v>
      </c>
      <c r="I1999" s="2" t="s">
        <v>273</v>
      </c>
      <c r="J1999" s="4">
        <v>4</v>
      </c>
      <c r="K1999" s="23" t="s">
        <v>290</v>
      </c>
      <c r="L1999" s="6" t="s">
        <v>305</v>
      </c>
      <c r="M1999" s="4" t="s">
        <v>290</v>
      </c>
      <c r="N1999" s="161" t="s">
        <v>290</v>
      </c>
      <c r="P1999" s="18" t="s">
        <v>290</v>
      </c>
      <c r="Q1999" s="18" t="s">
        <v>290</v>
      </c>
      <c r="S1999" t="s">
        <v>290</v>
      </c>
      <c r="T1999" t="s">
        <v>290</v>
      </c>
      <c r="V1999" t="s">
        <v>290</v>
      </c>
      <c r="X1999" s="160" t="s">
        <v>1937</v>
      </c>
      <c r="Y1999" s="2">
        <v>1</v>
      </c>
      <c r="Z1999" s="4" t="s">
        <v>273</v>
      </c>
      <c r="AA1999" s="4" t="s">
        <v>305</v>
      </c>
      <c r="AB1999" s="23" t="s">
        <v>290</v>
      </c>
      <c r="AC1999" s="2">
        <v>1.3149999999999999</v>
      </c>
      <c r="AD1999" s="3">
        <v>0.59899999999999998</v>
      </c>
      <c r="AE1999" s="2">
        <v>0.35799999999999998</v>
      </c>
      <c r="AF1999" s="2" t="s">
        <v>273</v>
      </c>
      <c r="AG1999" s="4">
        <v>4</v>
      </c>
      <c r="AH1999" s="23" t="s">
        <v>290</v>
      </c>
      <c r="AI1999" s="6" t="s">
        <v>305</v>
      </c>
      <c r="AJ1999" s="4" t="s">
        <v>290</v>
      </c>
      <c r="AK1999" s="161" t="s">
        <v>290</v>
      </c>
    </row>
    <row r="2000" spans="1:89" x14ac:dyDescent="0.35">
      <c r="A2000" s="156" t="s">
        <v>1938</v>
      </c>
      <c r="B2000" s="11">
        <v>1.25</v>
      </c>
      <c r="C2000" s="11">
        <v>5</v>
      </c>
      <c r="D2000" t="s">
        <v>305</v>
      </c>
      <c r="E2000" s="21" t="s">
        <v>290</v>
      </c>
      <c r="F2000" s="11">
        <v>1.6600000000000001</v>
      </c>
      <c r="G2000" s="12">
        <v>1.5300000000000002</v>
      </c>
      <c r="H2000" s="11">
        <v>6.5000000000000002E-2</v>
      </c>
      <c r="I2000" t="s">
        <v>290</v>
      </c>
      <c r="J2000" s="11">
        <v>5</v>
      </c>
      <c r="K2000" s="21" t="s">
        <v>290</v>
      </c>
      <c r="L2000" s="11" t="s">
        <v>305</v>
      </c>
      <c r="M2000" t="s">
        <v>290</v>
      </c>
      <c r="N2000" s="159" t="s">
        <v>290</v>
      </c>
      <c r="P2000" s="18" t="s">
        <v>290</v>
      </c>
      <c r="Q2000" s="18" t="s">
        <v>290</v>
      </c>
      <c r="S2000" t="s">
        <v>290</v>
      </c>
      <c r="T2000" t="s">
        <v>290</v>
      </c>
      <c r="V2000" t="s">
        <v>290</v>
      </c>
      <c r="X2000" s="156" t="s">
        <v>1938</v>
      </c>
      <c r="Y2000" s="11">
        <v>1.25</v>
      </c>
      <c r="Z2000" s="11">
        <v>5</v>
      </c>
      <c r="AA2000" t="s">
        <v>305</v>
      </c>
      <c r="AB2000" s="21" t="s">
        <v>290</v>
      </c>
      <c r="AC2000" s="11">
        <v>1.6600000000000001</v>
      </c>
      <c r="AD2000" s="12">
        <v>1.5300000000000002</v>
      </c>
      <c r="AE2000" s="11">
        <v>6.5000000000000002E-2</v>
      </c>
      <c r="AF2000" t="s">
        <v>290</v>
      </c>
      <c r="AG2000" s="11">
        <v>5</v>
      </c>
      <c r="AH2000" s="21" t="s">
        <v>290</v>
      </c>
      <c r="AI2000" s="11" t="s">
        <v>305</v>
      </c>
      <c r="AJ2000" t="s">
        <v>290</v>
      </c>
      <c r="AK2000" s="159" t="s">
        <v>290</v>
      </c>
    </row>
    <row r="2001" spans="1:89" x14ac:dyDescent="0.35">
      <c r="A2001" s="156" t="s">
        <v>1939</v>
      </c>
      <c r="B2001" s="11">
        <v>1.25</v>
      </c>
      <c r="C2001" s="11">
        <v>10</v>
      </c>
      <c r="D2001" t="s">
        <v>305</v>
      </c>
      <c r="E2001" s="21" t="s">
        <v>290</v>
      </c>
      <c r="F2001" s="11">
        <v>1.6600000000000001</v>
      </c>
      <c r="G2001" s="12">
        <v>1.4420000000000002</v>
      </c>
      <c r="H2001" s="11">
        <v>0.109</v>
      </c>
      <c r="I2001" t="s">
        <v>290</v>
      </c>
      <c r="J2001" s="11">
        <v>10</v>
      </c>
      <c r="K2001" s="21" t="s">
        <v>290</v>
      </c>
      <c r="L2001" s="11" t="s">
        <v>305</v>
      </c>
      <c r="M2001" t="s">
        <v>290</v>
      </c>
      <c r="N2001" s="159" t="s">
        <v>290</v>
      </c>
      <c r="P2001" s="18" t="s">
        <v>290</v>
      </c>
      <c r="Q2001" s="18" t="s">
        <v>290</v>
      </c>
      <c r="S2001" t="s">
        <v>290</v>
      </c>
      <c r="T2001" t="s">
        <v>290</v>
      </c>
      <c r="V2001" t="s">
        <v>290</v>
      </c>
      <c r="X2001" s="156" t="s">
        <v>1939</v>
      </c>
      <c r="Y2001" s="11">
        <v>1.25</v>
      </c>
      <c r="Z2001" s="11">
        <v>10</v>
      </c>
      <c r="AA2001" t="s">
        <v>305</v>
      </c>
      <c r="AB2001" s="21" t="s">
        <v>290</v>
      </c>
      <c r="AC2001" s="11">
        <v>1.6600000000000001</v>
      </c>
      <c r="AD2001" s="12">
        <v>1.4420000000000002</v>
      </c>
      <c r="AE2001" s="11">
        <v>0.109</v>
      </c>
      <c r="AF2001" t="s">
        <v>290</v>
      </c>
      <c r="AG2001" s="11">
        <v>10</v>
      </c>
      <c r="AH2001" s="21" t="s">
        <v>290</v>
      </c>
      <c r="AI2001" s="11" t="s">
        <v>305</v>
      </c>
      <c r="AJ2001" t="s">
        <v>290</v>
      </c>
      <c r="AK2001" s="159" t="s">
        <v>290</v>
      </c>
    </row>
    <row r="2002" spans="1:89" x14ac:dyDescent="0.35">
      <c r="A2002" s="158" t="s">
        <v>1940</v>
      </c>
      <c r="B2002" s="11">
        <v>1.25</v>
      </c>
      <c r="C2002">
        <v>40</v>
      </c>
      <c r="D2002" t="s">
        <v>305</v>
      </c>
      <c r="E2002" s="21" t="s">
        <v>290</v>
      </c>
      <c r="F2002" s="11">
        <v>1.6600000000000001</v>
      </c>
      <c r="G2002" s="12">
        <v>1.3800000000000001</v>
      </c>
      <c r="H2002" s="11">
        <v>0.14000000000000001</v>
      </c>
      <c r="I2002" t="s">
        <v>290</v>
      </c>
      <c r="J2002">
        <v>40</v>
      </c>
      <c r="K2002" s="21" t="s">
        <v>290</v>
      </c>
      <c r="L2002" s="1" t="s">
        <v>305</v>
      </c>
      <c r="M2002" t="s">
        <v>290</v>
      </c>
      <c r="N2002" s="159" t="s">
        <v>290</v>
      </c>
      <c r="P2002" s="18" t="s">
        <v>290</v>
      </c>
      <c r="Q2002" s="18" t="s">
        <v>290</v>
      </c>
      <c r="S2002" t="s">
        <v>290</v>
      </c>
      <c r="T2002" t="s">
        <v>290</v>
      </c>
      <c r="V2002" t="s">
        <v>290</v>
      </c>
      <c r="X2002" s="158" t="s">
        <v>1940</v>
      </c>
      <c r="Y2002" s="11">
        <v>1.25</v>
      </c>
      <c r="Z2002">
        <v>40</v>
      </c>
      <c r="AA2002" t="s">
        <v>305</v>
      </c>
      <c r="AB2002" s="21" t="s">
        <v>290</v>
      </c>
      <c r="AC2002" s="11">
        <v>1.6600000000000001</v>
      </c>
      <c r="AD2002" s="12">
        <v>1.3800000000000001</v>
      </c>
      <c r="AE2002" s="11">
        <v>0.14000000000000001</v>
      </c>
      <c r="AF2002" t="s">
        <v>290</v>
      </c>
      <c r="AG2002">
        <v>40</v>
      </c>
      <c r="AH2002" s="21" t="s">
        <v>290</v>
      </c>
      <c r="AI2002" s="1" t="s">
        <v>305</v>
      </c>
      <c r="AJ2002" t="s">
        <v>290</v>
      </c>
      <c r="AK2002" s="159" t="s">
        <v>290</v>
      </c>
    </row>
    <row r="2003" spans="1:89" x14ac:dyDescent="0.35">
      <c r="A2003" s="158" t="s">
        <v>6911</v>
      </c>
      <c r="B2003" s="11">
        <v>1.25</v>
      </c>
      <c r="C2003" t="s">
        <v>6422</v>
      </c>
      <c r="D2003" t="s">
        <v>305</v>
      </c>
      <c r="E2003" s="21" t="s">
        <v>290</v>
      </c>
      <c r="F2003" s="11">
        <v>1.6600000000000001</v>
      </c>
      <c r="G2003" s="12">
        <v>1.3800000000000001</v>
      </c>
      <c r="H2003" s="11">
        <v>0.14000000000000001</v>
      </c>
      <c r="I2003" t="s">
        <v>6422</v>
      </c>
      <c r="J2003">
        <v>1</v>
      </c>
      <c r="K2003" s="21" t="s">
        <v>290</v>
      </c>
      <c r="L2003" s="1" t="s">
        <v>305</v>
      </c>
      <c r="M2003" t="s">
        <v>290</v>
      </c>
      <c r="N2003" s="159" t="s">
        <v>290</v>
      </c>
      <c r="P2003" s="18" t="s">
        <v>290</v>
      </c>
      <c r="Q2003" s="18" t="s">
        <v>290</v>
      </c>
      <c r="S2003" t="s">
        <v>290</v>
      </c>
      <c r="T2003" t="s">
        <v>290</v>
      </c>
      <c r="V2003" t="s">
        <v>290</v>
      </c>
      <c r="X2003" s="158" t="s">
        <v>6911</v>
      </c>
      <c r="Y2003" s="11">
        <v>1.25</v>
      </c>
      <c r="Z2003" t="s">
        <v>6422</v>
      </c>
      <c r="AA2003" t="s">
        <v>305</v>
      </c>
      <c r="AB2003" s="21" t="s">
        <v>290</v>
      </c>
      <c r="AC2003" s="11">
        <v>1.6600000000000001</v>
      </c>
      <c r="AD2003" s="12">
        <v>1.3800000000000001</v>
      </c>
      <c r="AE2003" s="11">
        <v>0.14000000000000001</v>
      </c>
      <c r="AF2003" t="s">
        <v>6422</v>
      </c>
      <c r="AG2003">
        <v>1</v>
      </c>
      <c r="AH2003" s="21" t="s">
        <v>290</v>
      </c>
      <c r="AI2003" s="1" t="s">
        <v>305</v>
      </c>
      <c r="AJ2003" t="s">
        <v>290</v>
      </c>
      <c r="AK2003" s="159" t="s">
        <v>290</v>
      </c>
    </row>
    <row r="2004" spans="1:89" x14ac:dyDescent="0.35">
      <c r="A2004" s="158" t="s">
        <v>1941</v>
      </c>
      <c r="B2004" s="11">
        <v>1.25</v>
      </c>
      <c r="C2004">
        <v>80</v>
      </c>
      <c r="D2004" t="s">
        <v>305</v>
      </c>
      <c r="E2004" s="21" t="s">
        <v>290</v>
      </c>
      <c r="F2004" s="11">
        <v>1.6600000000000001</v>
      </c>
      <c r="G2004" s="12">
        <v>1.278</v>
      </c>
      <c r="H2004" s="11">
        <v>0.191</v>
      </c>
      <c r="I2004" t="s">
        <v>290</v>
      </c>
      <c r="J2004">
        <v>80</v>
      </c>
      <c r="K2004" s="21" t="s">
        <v>290</v>
      </c>
      <c r="L2004" s="1" t="s">
        <v>305</v>
      </c>
      <c r="M2004" t="s">
        <v>290</v>
      </c>
      <c r="N2004" s="159" t="s">
        <v>290</v>
      </c>
      <c r="P2004" s="18" t="s">
        <v>290</v>
      </c>
      <c r="Q2004" s="18" t="s">
        <v>290</v>
      </c>
      <c r="S2004" t="s">
        <v>290</v>
      </c>
      <c r="T2004" t="s">
        <v>290</v>
      </c>
      <c r="V2004" t="s">
        <v>290</v>
      </c>
      <c r="X2004" s="158" t="s">
        <v>1941</v>
      </c>
      <c r="Y2004" s="11">
        <v>1.25</v>
      </c>
      <c r="Z2004">
        <v>80</v>
      </c>
      <c r="AA2004" t="s">
        <v>305</v>
      </c>
      <c r="AB2004" s="21" t="s">
        <v>290</v>
      </c>
      <c r="AC2004" s="11">
        <v>1.6600000000000001</v>
      </c>
      <c r="AD2004" s="12">
        <v>1.278</v>
      </c>
      <c r="AE2004" s="11">
        <v>0.191</v>
      </c>
      <c r="AF2004" t="s">
        <v>290</v>
      </c>
      <c r="AG2004">
        <v>80</v>
      </c>
      <c r="AH2004" s="21" t="s">
        <v>290</v>
      </c>
      <c r="AI2004" s="1" t="s">
        <v>305</v>
      </c>
      <c r="AJ2004" t="s">
        <v>290</v>
      </c>
      <c r="AK2004" s="159" t="s">
        <v>290</v>
      </c>
      <c r="BJ2004" s="4"/>
      <c r="BK2004" s="4"/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  <c r="BX2004" s="4"/>
      <c r="BY2004" s="4"/>
      <c r="BZ2004" s="4"/>
      <c r="CA2004" s="51"/>
    </row>
    <row r="2005" spans="1:89" x14ac:dyDescent="0.35">
      <c r="A2005" s="158" t="s">
        <v>1942</v>
      </c>
      <c r="B2005" s="11">
        <v>1.25</v>
      </c>
      <c r="C2005" s="11">
        <v>160</v>
      </c>
      <c r="D2005" t="s">
        <v>305</v>
      </c>
      <c r="E2005" s="21" t="s">
        <v>290</v>
      </c>
      <c r="F2005" s="11">
        <v>1.6600000000000001</v>
      </c>
      <c r="G2005" s="12">
        <v>1.1600000000000001</v>
      </c>
      <c r="H2005" s="11">
        <v>0.25</v>
      </c>
      <c r="I2005" t="s">
        <v>290</v>
      </c>
      <c r="J2005" s="11">
        <v>160</v>
      </c>
      <c r="K2005" s="21" t="s">
        <v>290</v>
      </c>
      <c r="L2005" s="1" t="s">
        <v>305</v>
      </c>
      <c r="M2005" t="s">
        <v>290</v>
      </c>
      <c r="N2005" s="159" t="s">
        <v>290</v>
      </c>
      <c r="P2005" s="18" t="s">
        <v>290</v>
      </c>
      <c r="Q2005" s="18" t="s">
        <v>290</v>
      </c>
      <c r="S2005" t="s">
        <v>290</v>
      </c>
      <c r="T2005" t="s">
        <v>290</v>
      </c>
      <c r="V2005" t="s">
        <v>290</v>
      </c>
      <c r="X2005" s="158" t="s">
        <v>1942</v>
      </c>
      <c r="Y2005" s="11">
        <v>1.25</v>
      </c>
      <c r="Z2005" s="11">
        <v>160</v>
      </c>
      <c r="AA2005" t="s">
        <v>305</v>
      </c>
      <c r="AB2005" s="21" t="s">
        <v>290</v>
      </c>
      <c r="AC2005" s="11">
        <v>1.6600000000000001</v>
      </c>
      <c r="AD2005" s="12">
        <v>1.1600000000000001</v>
      </c>
      <c r="AE2005" s="11">
        <v>0.25</v>
      </c>
      <c r="AF2005" t="s">
        <v>290</v>
      </c>
      <c r="AG2005" s="11">
        <v>160</v>
      </c>
      <c r="AH2005" s="21" t="s">
        <v>290</v>
      </c>
      <c r="AI2005" s="1" t="s">
        <v>305</v>
      </c>
      <c r="AJ2005" t="s">
        <v>290</v>
      </c>
      <c r="AK2005" s="159" t="s">
        <v>290</v>
      </c>
      <c r="CC2005" s="4"/>
      <c r="CD2005" s="51"/>
      <c r="CE2005" s="51"/>
      <c r="CF2005" s="51"/>
      <c r="CG2005" s="51"/>
      <c r="CH2005" s="51"/>
      <c r="CI2005" s="51"/>
      <c r="CJ2005" s="51"/>
      <c r="CK2005" s="51"/>
    </row>
    <row r="2006" spans="1:89" x14ac:dyDescent="0.35">
      <c r="A2006" s="158" t="s">
        <v>1943</v>
      </c>
      <c r="B2006" s="11">
        <v>1.25</v>
      </c>
      <c r="C2006" s="11" t="s">
        <v>272</v>
      </c>
      <c r="D2006" t="s">
        <v>305</v>
      </c>
      <c r="E2006" s="21" t="s">
        <v>290</v>
      </c>
      <c r="F2006" s="11">
        <v>1.6600000000000001</v>
      </c>
      <c r="G2006" s="12">
        <v>1.278</v>
      </c>
      <c r="H2006" s="11">
        <v>0.191</v>
      </c>
      <c r="I2006" t="s">
        <v>272</v>
      </c>
      <c r="J2006" s="11">
        <v>2</v>
      </c>
      <c r="K2006" s="21" t="s">
        <v>290</v>
      </c>
      <c r="L2006" s="1" t="s">
        <v>305</v>
      </c>
      <c r="M2006" t="s">
        <v>290</v>
      </c>
      <c r="N2006" s="159" t="s">
        <v>290</v>
      </c>
      <c r="P2006" s="18" t="s">
        <v>290</v>
      </c>
      <c r="Q2006" s="18" t="s">
        <v>290</v>
      </c>
      <c r="S2006" t="s">
        <v>290</v>
      </c>
      <c r="T2006" t="s">
        <v>290</v>
      </c>
      <c r="V2006" t="s">
        <v>290</v>
      </c>
      <c r="X2006" s="158" t="s">
        <v>1943</v>
      </c>
      <c r="Y2006" s="11">
        <v>1.25</v>
      </c>
      <c r="Z2006" s="11" t="s">
        <v>272</v>
      </c>
      <c r="AA2006" t="s">
        <v>305</v>
      </c>
      <c r="AB2006" s="21" t="s">
        <v>290</v>
      </c>
      <c r="AC2006" s="11">
        <v>1.6600000000000001</v>
      </c>
      <c r="AD2006" s="12">
        <v>1.278</v>
      </c>
      <c r="AE2006" s="11">
        <v>0.191</v>
      </c>
      <c r="AF2006" t="s">
        <v>272</v>
      </c>
      <c r="AG2006" s="11">
        <v>2</v>
      </c>
      <c r="AH2006" s="21" t="s">
        <v>290</v>
      </c>
      <c r="AI2006" s="1" t="s">
        <v>305</v>
      </c>
      <c r="AJ2006" t="s">
        <v>290</v>
      </c>
      <c r="AK2006" s="159" t="s">
        <v>290</v>
      </c>
    </row>
    <row r="2007" spans="1:89" x14ac:dyDescent="0.25">
      <c r="A2007" s="160" t="s">
        <v>1944</v>
      </c>
      <c r="B2007" s="2">
        <v>1.25</v>
      </c>
      <c r="C2007" s="4" t="s">
        <v>273</v>
      </c>
      <c r="D2007" s="4" t="s">
        <v>305</v>
      </c>
      <c r="E2007" s="23" t="s">
        <v>290</v>
      </c>
      <c r="F2007" s="2">
        <v>1.6600000000000001</v>
      </c>
      <c r="G2007" s="3">
        <v>0.89600000000000013</v>
      </c>
      <c r="H2007" s="2">
        <v>0.38200000000000001</v>
      </c>
      <c r="I2007" s="2" t="s">
        <v>273</v>
      </c>
      <c r="J2007" s="4">
        <v>4</v>
      </c>
      <c r="K2007" s="23" t="s">
        <v>290</v>
      </c>
      <c r="L2007" s="6" t="s">
        <v>305</v>
      </c>
      <c r="M2007" s="4" t="s">
        <v>290</v>
      </c>
      <c r="N2007" s="161" t="s">
        <v>290</v>
      </c>
      <c r="P2007" s="18" t="s">
        <v>290</v>
      </c>
      <c r="Q2007" s="18" t="s">
        <v>290</v>
      </c>
      <c r="S2007" t="s">
        <v>290</v>
      </c>
      <c r="T2007" t="s">
        <v>290</v>
      </c>
      <c r="V2007" t="s">
        <v>290</v>
      </c>
      <c r="X2007" s="160" t="s">
        <v>1944</v>
      </c>
      <c r="Y2007" s="2">
        <v>1.25</v>
      </c>
      <c r="Z2007" s="4" t="s">
        <v>273</v>
      </c>
      <c r="AA2007" s="4" t="s">
        <v>305</v>
      </c>
      <c r="AB2007" s="23" t="s">
        <v>290</v>
      </c>
      <c r="AC2007" s="2">
        <v>1.6600000000000001</v>
      </c>
      <c r="AD2007" s="3">
        <v>0.89600000000000013</v>
      </c>
      <c r="AE2007" s="2">
        <v>0.38200000000000001</v>
      </c>
      <c r="AF2007" s="2" t="s">
        <v>273</v>
      </c>
      <c r="AG2007" s="4">
        <v>4</v>
      </c>
      <c r="AH2007" s="23" t="s">
        <v>290</v>
      </c>
      <c r="AI2007" s="6" t="s">
        <v>305</v>
      </c>
      <c r="AJ2007" s="4" t="s">
        <v>290</v>
      </c>
      <c r="AK2007" s="161" t="s">
        <v>290</v>
      </c>
    </row>
    <row r="2008" spans="1:89" x14ac:dyDescent="0.35">
      <c r="A2008" s="156" t="s">
        <v>1945</v>
      </c>
      <c r="B2008" s="11">
        <v>1.5000000000000002</v>
      </c>
      <c r="C2008" s="11">
        <v>5</v>
      </c>
      <c r="D2008" t="s">
        <v>305</v>
      </c>
      <c r="E2008" s="21" t="s">
        <v>290</v>
      </c>
      <c r="F2008" s="11">
        <v>1.9</v>
      </c>
      <c r="G2008" s="12">
        <v>1.77</v>
      </c>
      <c r="H2008" s="11">
        <v>6.5000000000000002E-2</v>
      </c>
      <c r="I2008" t="s">
        <v>290</v>
      </c>
      <c r="J2008" s="11">
        <v>5</v>
      </c>
      <c r="K2008" s="21" t="s">
        <v>290</v>
      </c>
      <c r="L2008" s="11" t="s">
        <v>305</v>
      </c>
      <c r="M2008" t="s">
        <v>290</v>
      </c>
      <c r="N2008" s="159" t="s">
        <v>290</v>
      </c>
      <c r="P2008" s="18" t="s">
        <v>290</v>
      </c>
      <c r="Q2008" s="18" t="s">
        <v>290</v>
      </c>
      <c r="S2008" t="s">
        <v>290</v>
      </c>
      <c r="T2008" t="s">
        <v>290</v>
      </c>
      <c r="V2008" t="s">
        <v>290</v>
      </c>
      <c r="X2008" s="156" t="s">
        <v>1945</v>
      </c>
      <c r="Y2008" s="11">
        <v>1.5000000000000002</v>
      </c>
      <c r="Z2008" s="11">
        <v>5</v>
      </c>
      <c r="AA2008" t="s">
        <v>305</v>
      </c>
      <c r="AB2008" s="21" t="s">
        <v>290</v>
      </c>
      <c r="AC2008" s="11">
        <v>1.9</v>
      </c>
      <c r="AD2008" s="12">
        <v>1.77</v>
      </c>
      <c r="AE2008" s="11">
        <v>6.5000000000000002E-2</v>
      </c>
      <c r="AF2008" t="s">
        <v>290</v>
      </c>
      <c r="AG2008" s="11">
        <v>5</v>
      </c>
      <c r="AH2008" s="21" t="s">
        <v>290</v>
      </c>
      <c r="AI2008" s="11" t="s">
        <v>305</v>
      </c>
      <c r="AJ2008" t="s">
        <v>290</v>
      </c>
      <c r="AK2008" s="159" t="s">
        <v>290</v>
      </c>
    </row>
    <row r="2009" spans="1:89" x14ac:dyDescent="0.35">
      <c r="A2009" s="156" t="s">
        <v>1946</v>
      </c>
      <c r="B2009" s="11">
        <v>1.5000000000000002</v>
      </c>
      <c r="C2009" s="11">
        <v>10</v>
      </c>
      <c r="D2009" t="s">
        <v>305</v>
      </c>
      <c r="E2009" s="21" t="s">
        <v>290</v>
      </c>
      <c r="F2009" s="11">
        <v>1.9</v>
      </c>
      <c r="G2009" s="12">
        <v>1.6819999999999999</v>
      </c>
      <c r="H2009" s="11">
        <v>0.109</v>
      </c>
      <c r="I2009" t="s">
        <v>290</v>
      </c>
      <c r="J2009" s="11">
        <v>10</v>
      </c>
      <c r="K2009" s="21" t="s">
        <v>290</v>
      </c>
      <c r="L2009" s="11" t="s">
        <v>305</v>
      </c>
      <c r="M2009" t="s">
        <v>290</v>
      </c>
      <c r="N2009" s="159" t="s">
        <v>290</v>
      </c>
      <c r="P2009" s="18" t="s">
        <v>290</v>
      </c>
      <c r="Q2009" s="18" t="s">
        <v>290</v>
      </c>
      <c r="S2009" t="s">
        <v>290</v>
      </c>
      <c r="T2009" t="s">
        <v>290</v>
      </c>
      <c r="V2009" t="s">
        <v>290</v>
      </c>
      <c r="X2009" s="156" t="s">
        <v>1946</v>
      </c>
      <c r="Y2009" s="11">
        <v>1.5000000000000002</v>
      </c>
      <c r="Z2009" s="11">
        <v>10</v>
      </c>
      <c r="AA2009" t="s">
        <v>305</v>
      </c>
      <c r="AB2009" s="21" t="s">
        <v>290</v>
      </c>
      <c r="AC2009" s="11">
        <v>1.9</v>
      </c>
      <c r="AD2009" s="12">
        <v>1.6819999999999999</v>
      </c>
      <c r="AE2009" s="11">
        <v>0.109</v>
      </c>
      <c r="AF2009" t="s">
        <v>290</v>
      </c>
      <c r="AG2009" s="11">
        <v>10</v>
      </c>
      <c r="AH2009" s="21" t="s">
        <v>290</v>
      </c>
      <c r="AI2009" s="11" t="s">
        <v>305</v>
      </c>
      <c r="AJ2009" t="s">
        <v>290</v>
      </c>
      <c r="AK2009" s="159" t="s">
        <v>290</v>
      </c>
    </row>
    <row r="2010" spans="1:89" x14ac:dyDescent="0.35">
      <c r="A2010" s="158" t="s">
        <v>1947</v>
      </c>
      <c r="B2010" s="11">
        <v>1.5000000000000002</v>
      </c>
      <c r="C2010">
        <v>40</v>
      </c>
      <c r="D2010" t="s">
        <v>305</v>
      </c>
      <c r="E2010" s="21" t="s">
        <v>290</v>
      </c>
      <c r="F2010" s="11">
        <v>1.9</v>
      </c>
      <c r="G2010" s="12">
        <v>1.6099999999999999</v>
      </c>
      <c r="H2010" s="11">
        <v>0.14499999999999999</v>
      </c>
      <c r="I2010" t="s">
        <v>290</v>
      </c>
      <c r="J2010">
        <v>40</v>
      </c>
      <c r="K2010" s="21" t="s">
        <v>290</v>
      </c>
      <c r="L2010" s="1" t="s">
        <v>305</v>
      </c>
      <c r="M2010" t="s">
        <v>290</v>
      </c>
      <c r="N2010" s="159" t="s">
        <v>290</v>
      </c>
      <c r="P2010" s="18" t="s">
        <v>290</v>
      </c>
      <c r="Q2010" s="18" t="s">
        <v>290</v>
      </c>
      <c r="S2010" t="s">
        <v>290</v>
      </c>
      <c r="T2010" t="s">
        <v>290</v>
      </c>
      <c r="V2010" t="s">
        <v>290</v>
      </c>
      <c r="X2010" s="158" t="s">
        <v>1947</v>
      </c>
      <c r="Y2010" s="11">
        <v>1.5000000000000002</v>
      </c>
      <c r="Z2010">
        <v>40</v>
      </c>
      <c r="AA2010" t="s">
        <v>305</v>
      </c>
      <c r="AB2010" s="21" t="s">
        <v>290</v>
      </c>
      <c r="AC2010" s="11">
        <v>1.9</v>
      </c>
      <c r="AD2010" s="12">
        <v>1.6099999999999999</v>
      </c>
      <c r="AE2010" s="11">
        <v>0.14499999999999999</v>
      </c>
      <c r="AF2010" t="s">
        <v>290</v>
      </c>
      <c r="AG2010">
        <v>40</v>
      </c>
      <c r="AH2010" s="21" t="s">
        <v>290</v>
      </c>
      <c r="AI2010" s="1" t="s">
        <v>305</v>
      </c>
      <c r="AJ2010" t="s">
        <v>290</v>
      </c>
      <c r="AK2010" s="159" t="s">
        <v>290</v>
      </c>
    </row>
    <row r="2011" spans="1:89" x14ac:dyDescent="0.35">
      <c r="A2011" s="158" t="s">
        <v>6912</v>
      </c>
      <c r="B2011" s="11">
        <v>1.5000000000000002</v>
      </c>
      <c r="C2011" t="s">
        <v>6422</v>
      </c>
      <c r="D2011" t="s">
        <v>305</v>
      </c>
      <c r="E2011" s="21" t="s">
        <v>290</v>
      </c>
      <c r="F2011" s="11">
        <v>1.9</v>
      </c>
      <c r="G2011" s="12">
        <v>1.6099999999999999</v>
      </c>
      <c r="H2011" s="11">
        <v>0.14499999999999999</v>
      </c>
      <c r="I2011" t="s">
        <v>6422</v>
      </c>
      <c r="J2011">
        <v>1</v>
      </c>
      <c r="K2011" s="21" t="s">
        <v>290</v>
      </c>
      <c r="L2011" s="1" t="s">
        <v>305</v>
      </c>
      <c r="M2011" t="s">
        <v>290</v>
      </c>
      <c r="N2011" s="159" t="s">
        <v>290</v>
      </c>
      <c r="P2011" s="18" t="s">
        <v>290</v>
      </c>
      <c r="Q2011" s="18" t="s">
        <v>290</v>
      </c>
      <c r="S2011" t="s">
        <v>290</v>
      </c>
      <c r="T2011" t="s">
        <v>290</v>
      </c>
      <c r="V2011" t="s">
        <v>290</v>
      </c>
      <c r="X2011" s="158" t="s">
        <v>6912</v>
      </c>
      <c r="Y2011" s="11">
        <v>1.5000000000000002</v>
      </c>
      <c r="Z2011" t="s">
        <v>6422</v>
      </c>
      <c r="AA2011" t="s">
        <v>305</v>
      </c>
      <c r="AB2011" s="21" t="s">
        <v>290</v>
      </c>
      <c r="AC2011" s="11">
        <v>1.9</v>
      </c>
      <c r="AD2011" s="12">
        <v>1.6099999999999999</v>
      </c>
      <c r="AE2011" s="11">
        <v>0.14499999999999999</v>
      </c>
      <c r="AF2011" t="s">
        <v>6422</v>
      </c>
      <c r="AG2011">
        <v>1</v>
      </c>
      <c r="AH2011" s="21" t="s">
        <v>290</v>
      </c>
      <c r="AI2011" s="1" t="s">
        <v>305</v>
      </c>
      <c r="AJ2011" t="s">
        <v>290</v>
      </c>
      <c r="AK2011" s="159" t="s">
        <v>290</v>
      </c>
      <c r="BJ2011" s="4"/>
      <c r="BK2011" s="4"/>
      <c r="BL2011" s="4"/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  <c r="BX2011" s="4"/>
      <c r="BY2011" s="4"/>
      <c r="BZ2011" s="4"/>
      <c r="CA2011" s="51"/>
    </row>
    <row r="2012" spans="1:89" x14ac:dyDescent="0.35">
      <c r="A2012" s="158" t="s">
        <v>1948</v>
      </c>
      <c r="B2012" s="11">
        <v>1.5000000000000002</v>
      </c>
      <c r="C2012">
        <v>80</v>
      </c>
      <c r="D2012" t="s">
        <v>305</v>
      </c>
      <c r="E2012" s="21" t="s">
        <v>290</v>
      </c>
      <c r="F2012" s="11">
        <v>1.9</v>
      </c>
      <c r="G2012" s="12">
        <v>1.5</v>
      </c>
      <c r="H2012" s="11">
        <v>0.2</v>
      </c>
      <c r="I2012" t="s">
        <v>290</v>
      </c>
      <c r="J2012">
        <v>80</v>
      </c>
      <c r="K2012" s="21" t="s">
        <v>290</v>
      </c>
      <c r="L2012" s="1" t="s">
        <v>305</v>
      </c>
      <c r="M2012" t="s">
        <v>290</v>
      </c>
      <c r="N2012" s="159" t="s">
        <v>290</v>
      </c>
      <c r="P2012" s="18" t="s">
        <v>290</v>
      </c>
      <c r="Q2012" s="18" t="s">
        <v>290</v>
      </c>
      <c r="S2012" t="s">
        <v>290</v>
      </c>
      <c r="T2012" t="s">
        <v>290</v>
      </c>
      <c r="V2012" t="s">
        <v>290</v>
      </c>
      <c r="X2012" s="158" t="s">
        <v>1948</v>
      </c>
      <c r="Y2012" s="11">
        <v>1.5000000000000002</v>
      </c>
      <c r="Z2012">
        <v>80</v>
      </c>
      <c r="AA2012" t="s">
        <v>305</v>
      </c>
      <c r="AB2012" s="21" t="s">
        <v>290</v>
      </c>
      <c r="AC2012" s="11">
        <v>1.9</v>
      </c>
      <c r="AD2012" s="12">
        <v>1.5</v>
      </c>
      <c r="AE2012" s="11">
        <v>0.2</v>
      </c>
      <c r="AF2012" t="s">
        <v>290</v>
      </c>
      <c r="AG2012">
        <v>80</v>
      </c>
      <c r="AH2012" s="21" t="s">
        <v>290</v>
      </c>
      <c r="AI2012" s="1" t="s">
        <v>305</v>
      </c>
      <c r="AJ2012" t="s">
        <v>290</v>
      </c>
      <c r="AK2012" s="159" t="s">
        <v>290</v>
      </c>
      <c r="CC2012" s="4"/>
      <c r="CD2012" s="51"/>
      <c r="CE2012" s="51"/>
      <c r="CF2012" s="51"/>
      <c r="CG2012" s="51"/>
      <c r="CH2012" s="51"/>
      <c r="CI2012" s="51"/>
      <c r="CJ2012" s="51"/>
      <c r="CK2012" s="51"/>
    </row>
    <row r="2013" spans="1:89" x14ac:dyDescent="0.35">
      <c r="A2013" s="158" t="s">
        <v>1949</v>
      </c>
      <c r="B2013" s="11">
        <v>1.5000000000000002</v>
      </c>
      <c r="C2013" s="11">
        <v>160</v>
      </c>
      <c r="D2013" t="s">
        <v>305</v>
      </c>
      <c r="E2013" s="21" t="s">
        <v>290</v>
      </c>
      <c r="F2013" s="11">
        <v>1.9</v>
      </c>
      <c r="G2013" s="12">
        <v>1.3379999999999999</v>
      </c>
      <c r="H2013" s="11">
        <v>0.28100000000000003</v>
      </c>
      <c r="I2013" t="s">
        <v>290</v>
      </c>
      <c r="J2013" s="11">
        <v>160</v>
      </c>
      <c r="K2013" s="21" t="s">
        <v>290</v>
      </c>
      <c r="L2013" s="1" t="s">
        <v>305</v>
      </c>
      <c r="M2013" t="s">
        <v>290</v>
      </c>
      <c r="N2013" s="159" t="s">
        <v>290</v>
      </c>
      <c r="P2013" s="18" t="s">
        <v>290</v>
      </c>
      <c r="Q2013" s="18" t="s">
        <v>290</v>
      </c>
      <c r="S2013" t="s">
        <v>290</v>
      </c>
      <c r="T2013" t="s">
        <v>290</v>
      </c>
      <c r="V2013" t="s">
        <v>290</v>
      </c>
      <c r="X2013" s="158" t="s">
        <v>1949</v>
      </c>
      <c r="Y2013" s="11">
        <v>1.5000000000000002</v>
      </c>
      <c r="Z2013" s="11">
        <v>160</v>
      </c>
      <c r="AA2013" t="s">
        <v>305</v>
      </c>
      <c r="AB2013" s="21" t="s">
        <v>290</v>
      </c>
      <c r="AC2013" s="11">
        <v>1.9</v>
      </c>
      <c r="AD2013" s="12">
        <v>1.3379999999999999</v>
      </c>
      <c r="AE2013" s="11">
        <v>0.28100000000000003</v>
      </c>
      <c r="AF2013" t="s">
        <v>290</v>
      </c>
      <c r="AG2013" s="11">
        <v>160</v>
      </c>
      <c r="AH2013" s="21" t="s">
        <v>290</v>
      </c>
      <c r="AI2013" s="1" t="s">
        <v>305</v>
      </c>
      <c r="AJ2013" t="s">
        <v>290</v>
      </c>
      <c r="AK2013" s="159" t="s">
        <v>290</v>
      </c>
    </row>
    <row r="2014" spans="1:89" x14ac:dyDescent="0.35">
      <c r="A2014" s="158" t="s">
        <v>1950</v>
      </c>
      <c r="B2014" s="11">
        <v>1.5000000000000002</v>
      </c>
      <c r="C2014" s="11" t="s">
        <v>272</v>
      </c>
      <c r="D2014" t="s">
        <v>305</v>
      </c>
      <c r="E2014" s="21" t="s">
        <v>290</v>
      </c>
      <c r="F2014" s="11">
        <v>1.9</v>
      </c>
      <c r="G2014" s="12">
        <v>1.5</v>
      </c>
      <c r="H2014" s="11">
        <v>0.2</v>
      </c>
      <c r="I2014" t="s">
        <v>272</v>
      </c>
      <c r="J2014" s="11">
        <v>2</v>
      </c>
      <c r="K2014" s="21" t="s">
        <v>290</v>
      </c>
      <c r="L2014" s="1" t="s">
        <v>305</v>
      </c>
      <c r="M2014" t="s">
        <v>290</v>
      </c>
      <c r="N2014" s="159" t="s">
        <v>290</v>
      </c>
      <c r="P2014" s="18" t="s">
        <v>290</v>
      </c>
      <c r="Q2014" s="18" t="s">
        <v>290</v>
      </c>
      <c r="S2014" t="s">
        <v>290</v>
      </c>
      <c r="T2014" t="s">
        <v>290</v>
      </c>
      <c r="V2014" t="s">
        <v>290</v>
      </c>
      <c r="X2014" s="158" t="s">
        <v>1950</v>
      </c>
      <c r="Y2014" s="11">
        <v>1.5000000000000002</v>
      </c>
      <c r="Z2014" s="11" t="s">
        <v>272</v>
      </c>
      <c r="AA2014" t="s">
        <v>305</v>
      </c>
      <c r="AB2014" s="21" t="s">
        <v>290</v>
      </c>
      <c r="AC2014" s="11">
        <v>1.9</v>
      </c>
      <c r="AD2014" s="12">
        <v>1.5</v>
      </c>
      <c r="AE2014" s="11">
        <v>0.2</v>
      </c>
      <c r="AF2014" t="s">
        <v>272</v>
      </c>
      <c r="AG2014" s="11">
        <v>2</v>
      </c>
      <c r="AH2014" s="21" t="s">
        <v>290</v>
      </c>
      <c r="AI2014" s="1" t="s">
        <v>305</v>
      </c>
      <c r="AJ2014" t="s">
        <v>290</v>
      </c>
      <c r="AK2014" s="159" t="s">
        <v>290</v>
      </c>
    </row>
    <row r="2015" spans="1:89" x14ac:dyDescent="0.25">
      <c r="A2015" s="160" t="s">
        <v>1951</v>
      </c>
      <c r="B2015" s="2">
        <v>1.5000000000000002</v>
      </c>
      <c r="C2015" s="4" t="s">
        <v>273</v>
      </c>
      <c r="D2015" s="4" t="s">
        <v>305</v>
      </c>
      <c r="E2015" s="23" t="s">
        <v>290</v>
      </c>
      <c r="F2015" s="2">
        <v>1.9</v>
      </c>
      <c r="G2015" s="3">
        <v>1.0999999999999999</v>
      </c>
      <c r="H2015" s="2">
        <v>0.4</v>
      </c>
      <c r="I2015" s="2" t="s">
        <v>273</v>
      </c>
      <c r="J2015" s="4">
        <v>4</v>
      </c>
      <c r="K2015" s="23" t="s">
        <v>290</v>
      </c>
      <c r="L2015" s="6" t="s">
        <v>305</v>
      </c>
      <c r="M2015" s="4" t="s">
        <v>290</v>
      </c>
      <c r="N2015" s="161" t="s">
        <v>290</v>
      </c>
      <c r="P2015" s="18" t="s">
        <v>290</v>
      </c>
      <c r="Q2015" s="18" t="s">
        <v>290</v>
      </c>
      <c r="S2015" t="s">
        <v>290</v>
      </c>
      <c r="T2015" t="s">
        <v>290</v>
      </c>
      <c r="V2015" t="s">
        <v>290</v>
      </c>
      <c r="X2015" s="160" t="s">
        <v>1951</v>
      </c>
      <c r="Y2015" s="2">
        <v>1.5000000000000002</v>
      </c>
      <c r="Z2015" s="4" t="s">
        <v>273</v>
      </c>
      <c r="AA2015" s="4" t="s">
        <v>305</v>
      </c>
      <c r="AB2015" s="23" t="s">
        <v>290</v>
      </c>
      <c r="AC2015" s="2">
        <v>1.9</v>
      </c>
      <c r="AD2015" s="3">
        <v>1.0999999999999999</v>
      </c>
      <c r="AE2015" s="2">
        <v>0.4</v>
      </c>
      <c r="AF2015" s="2" t="s">
        <v>273</v>
      </c>
      <c r="AG2015" s="4">
        <v>4</v>
      </c>
      <c r="AH2015" s="23" t="s">
        <v>290</v>
      </c>
      <c r="AI2015" s="6" t="s">
        <v>305</v>
      </c>
      <c r="AJ2015" s="4" t="s">
        <v>290</v>
      </c>
      <c r="AK2015" s="161" t="s">
        <v>290</v>
      </c>
    </row>
    <row r="2016" spans="1:89" x14ac:dyDescent="0.35">
      <c r="A2016" s="156" t="s">
        <v>1952</v>
      </c>
      <c r="B2016" s="11">
        <v>2</v>
      </c>
      <c r="C2016" s="11">
        <v>5</v>
      </c>
      <c r="D2016" t="s">
        <v>305</v>
      </c>
      <c r="E2016" s="21" t="s">
        <v>290</v>
      </c>
      <c r="F2016" s="11">
        <v>2.375</v>
      </c>
      <c r="G2016" s="12">
        <v>2.2450000000000001</v>
      </c>
      <c r="H2016" s="11">
        <v>6.5000000000000002E-2</v>
      </c>
      <c r="I2016" t="s">
        <v>290</v>
      </c>
      <c r="J2016" s="11">
        <v>5</v>
      </c>
      <c r="K2016" s="21" t="s">
        <v>290</v>
      </c>
      <c r="L2016" s="11" t="s">
        <v>305</v>
      </c>
      <c r="M2016" t="s">
        <v>290</v>
      </c>
      <c r="N2016" s="159" t="s">
        <v>290</v>
      </c>
      <c r="P2016" s="18" t="s">
        <v>290</v>
      </c>
      <c r="Q2016" s="18" t="s">
        <v>290</v>
      </c>
      <c r="S2016" t="s">
        <v>290</v>
      </c>
      <c r="T2016" t="s">
        <v>290</v>
      </c>
      <c r="V2016" t="s">
        <v>290</v>
      </c>
      <c r="X2016" s="156" t="s">
        <v>1952</v>
      </c>
      <c r="Y2016" s="11">
        <v>2</v>
      </c>
      <c r="Z2016" s="11">
        <v>5</v>
      </c>
      <c r="AA2016" t="s">
        <v>305</v>
      </c>
      <c r="AB2016" s="21" t="s">
        <v>290</v>
      </c>
      <c r="AC2016" s="11">
        <v>2.375</v>
      </c>
      <c r="AD2016" s="12">
        <v>2.2450000000000001</v>
      </c>
      <c r="AE2016" s="11">
        <v>6.5000000000000002E-2</v>
      </c>
      <c r="AF2016" t="s">
        <v>290</v>
      </c>
      <c r="AG2016" s="11">
        <v>5</v>
      </c>
      <c r="AH2016" s="21" t="s">
        <v>290</v>
      </c>
      <c r="AI2016" s="11" t="s">
        <v>305</v>
      </c>
      <c r="AJ2016" t="s">
        <v>290</v>
      </c>
      <c r="AK2016" s="159" t="s">
        <v>290</v>
      </c>
    </row>
    <row r="2017" spans="1:89" x14ac:dyDescent="0.35">
      <c r="A2017" s="156" t="s">
        <v>1953</v>
      </c>
      <c r="B2017" s="11">
        <v>2</v>
      </c>
      <c r="C2017" s="11">
        <v>10</v>
      </c>
      <c r="D2017" t="s">
        <v>305</v>
      </c>
      <c r="E2017" s="21" t="s">
        <v>290</v>
      </c>
      <c r="F2017" s="11">
        <v>2.375</v>
      </c>
      <c r="G2017" s="12">
        <v>2.157</v>
      </c>
      <c r="H2017" s="11">
        <v>0.109</v>
      </c>
      <c r="I2017" t="s">
        <v>290</v>
      </c>
      <c r="J2017" s="11">
        <v>10</v>
      </c>
      <c r="K2017" s="21" t="s">
        <v>290</v>
      </c>
      <c r="L2017" s="11" t="s">
        <v>305</v>
      </c>
      <c r="M2017" t="s">
        <v>290</v>
      </c>
      <c r="N2017" s="159" t="s">
        <v>290</v>
      </c>
      <c r="P2017" s="18" t="s">
        <v>290</v>
      </c>
      <c r="Q2017" s="18" t="s">
        <v>290</v>
      </c>
      <c r="S2017" t="s">
        <v>290</v>
      </c>
      <c r="T2017" t="s">
        <v>290</v>
      </c>
      <c r="V2017" t="s">
        <v>290</v>
      </c>
      <c r="X2017" s="156" t="s">
        <v>1953</v>
      </c>
      <c r="Y2017" s="11">
        <v>2</v>
      </c>
      <c r="Z2017" s="11">
        <v>10</v>
      </c>
      <c r="AA2017" t="s">
        <v>305</v>
      </c>
      <c r="AB2017" s="21" t="s">
        <v>290</v>
      </c>
      <c r="AC2017" s="11">
        <v>2.375</v>
      </c>
      <c r="AD2017" s="12">
        <v>2.157</v>
      </c>
      <c r="AE2017" s="11">
        <v>0.109</v>
      </c>
      <c r="AF2017" t="s">
        <v>290</v>
      </c>
      <c r="AG2017" s="11">
        <v>10</v>
      </c>
      <c r="AH2017" s="21" t="s">
        <v>290</v>
      </c>
      <c r="AI2017" s="11" t="s">
        <v>305</v>
      </c>
      <c r="AJ2017" t="s">
        <v>290</v>
      </c>
      <c r="AK2017" s="159" t="s">
        <v>290</v>
      </c>
    </row>
    <row r="2018" spans="1:89" x14ac:dyDescent="0.35">
      <c r="A2018" s="158" t="s">
        <v>1954</v>
      </c>
      <c r="B2018" s="11">
        <v>2</v>
      </c>
      <c r="C2018">
        <v>40</v>
      </c>
      <c r="D2018" t="s">
        <v>305</v>
      </c>
      <c r="E2018" s="21" t="s">
        <v>290</v>
      </c>
      <c r="F2018" s="11">
        <v>2.375</v>
      </c>
      <c r="G2018" s="12">
        <v>2.0670000000000002</v>
      </c>
      <c r="H2018" s="11">
        <v>0.154</v>
      </c>
      <c r="I2018" t="s">
        <v>290</v>
      </c>
      <c r="J2018">
        <v>40</v>
      </c>
      <c r="K2018" s="21" t="s">
        <v>290</v>
      </c>
      <c r="L2018" s="1" t="s">
        <v>305</v>
      </c>
      <c r="M2018" t="s">
        <v>290</v>
      </c>
      <c r="N2018" s="159" t="s">
        <v>290</v>
      </c>
      <c r="P2018" s="18" t="s">
        <v>290</v>
      </c>
      <c r="Q2018" s="18" t="s">
        <v>290</v>
      </c>
      <c r="S2018" t="s">
        <v>290</v>
      </c>
      <c r="T2018" t="s">
        <v>290</v>
      </c>
      <c r="V2018" t="s">
        <v>290</v>
      </c>
      <c r="X2018" s="158" t="s">
        <v>1954</v>
      </c>
      <c r="Y2018" s="11">
        <v>2</v>
      </c>
      <c r="Z2018">
        <v>40</v>
      </c>
      <c r="AA2018" t="s">
        <v>305</v>
      </c>
      <c r="AB2018" s="21" t="s">
        <v>290</v>
      </c>
      <c r="AC2018" s="11">
        <v>2.375</v>
      </c>
      <c r="AD2018" s="12">
        <v>2.0670000000000002</v>
      </c>
      <c r="AE2018" s="11">
        <v>0.154</v>
      </c>
      <c r="AF2018" t="s">
        <v>290</v>
      </c>
      <c r="AG2018">
        <v>40</v>
      </c>
      <c r="AH2018" s="21" t="s">
        <v>290</v>
      </c>
      <c r="AI2018" s="1" t="s">
        <v>305</v>
      </c>
      <c r="AJ2018" t="s">
        <v>290</v>
      </c>
      <c r="AK2018" s="159" t="s">
        <v>290</v>
      </c>
      <c r="BJ2018" s="4"/>
      <c r="BK2018" s="4"/>
      <c r="BL2018" s="4"/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  <c r="BX2018" s="4"/>
      <c r="BY2018" s="4"/>
      <c r="BZ2018" s="4"/>
      <c r="CA2018" s="51"/>
    </row>
    <row r="2019" spans="1:89" x14ac:dyDescent="0.35">
      <c r="A2019" s="158" t="s">
        <v>6913</v>
      </c>
      <c r="B2019" s="11">
        <v>2</v>
      </c>
      <c r="C2019" t="s">
        <v>6422</v>
      </c>
      <c r="D2019" t="s">
        <v>305</v>
      </c>
      <c r="E2019" s="21" t="s">
        <v>290</v>
      </c>
      <c r="F2019" s="11">
        <v>2.375</v>
      </c>
      <c r="G2019" s="12">
        <v>2.0670000000000002</v>
      </c>
      <c r="H2019" s="11">
        <v>0.154</v>
      </c>
      <c r="I2019" t="s">
        <v>6422</v>
      </c>
      <c r="J2019">
        <v>1</v>
      </c>
      <c r="K2019" s="21" t="s">
        <v>290</v>
      </c>
      <c r="L2019" s="1" t="s">
        <v>305</v>
      </c>
      <c r="M2019" t="s">
        <v>290</v>
      </c>
      <c r="N2019" s="159" t="s">
        <v>290</v>
      </c>
      <c r="P2019" s="18" t="s">
        <v>290</v>
      </c>
      <c r="Q2019" s="18" t="s">
        <v>290</v>
      </c>
      <c r="S2019" t="s">
        <v>290</v>
      </c>
      <c r="T2019" t="s">
        <v>290</v>
      </c>
      <c r="V2019" t="s">
        <v>290</v>
      </c>
      <c r="X2019" s="158" t="s">
        <v>6913</v>
      </c>
      <c r="Y2019" s="11">
        <v>2</v>
      </c>
      <c r="Z2019" t="s">
        <v>6422</v>
      </c>
      <c r="AA2019" t="s">
        <v>305</v>
      </c>
      <c r="AB2019" s="21" t="s">
        <v>290</v>
      </c>
      <c r="AC2019" s="11">
        <v>2.375</v>
      </c>
      <c r="AD2019" s="12">
        <v>2.0670000000000002</v>
      </c>
      <c r="AE2019" s="11">
        <v>0.154</v>
      </c>
      <c r="AF2019" t="s">
        <v>6422</v>
      </c>
      <c r="AG2019">
        <v>1</v>
      </c>
      <c r="AH2019" s="21" t="s">
        <v>290</v>
      </c>
      <c r="AI2019" s="1" t="s">
        <v>305</v>
      </c>
      <c r="AJ2019" t="s">
        <v>290</v>
      </c>
      <c r="AK2019" s="159" t="s">
        <v>290</v>
      </c>
      <c r="CC2019" s="4"/>
      <c r="CD2019" s="51"/>
      <c r="CE2019" s="51"/>
      <c r="CF2019" s="51"/>
      <c r="CG2019" s="51"/>
      <c r="CH2019" s="51"/>
      <c r="CI2019" s="51"/>
      <c r="CJ2019" s="51"/>
      <c r="CK2019" s="51"/>
    </row>
    <row r="2020" spans="1:89" x14ac:dyDescent="0.35">
      <c r="A2020" s="158" t="s">
        <v>1955</v>
      </c>
      <c r="B2020" s="11">
        <v>2</v>
      </c>
      <c r="C2020">
        <v>80</v>
      </c>
      <c r="D2020" t="s">
        <v>305</v>
      </c>
      <c r="E2020" s="21" t="s">
        <v>1956</v>
      </c>
      <c r="F2020" s="11">
        <v>2.375</v>
      </c>
      <c r="G2020" s="12">
        <v>1.9390000000000001</v>
      </c>
      <c r="H2020" s="11">
        <v>0.218</v>
      </c>
      <c r="I2020" t="s">
        <v>290</v>
      </c>
      <c r="J2020">
        <v>80</v>
      </c>
      <c r="K2020" s="21" t="s">
        <v>290</v>
      </c>
      <c r="L2020" s="1" t="s">
        <v>305</v>
      </c>
      <c r="M2020" t="s">
        <v>290</v>
      </c>
      <c r="N2020" s="159" t="s">
        <v>290</v>
      </c>
      <c r="P2020" s="18" t="s">
        <v>290</v>
      </c>
      <c r="Q2020" s="18" t="s">
        <v>290</v>
      </c>
      <c r="S2020" t="s">
        <v>290</v>
      </c>
      <c r="T2020" t="s">
        <v>290</v>
      </c>
      <c r="V2020" t="s">
        <v>290</v>
      </c>
      <c r="X2020" s="158" t="s">
        <v>1955</v>
      </c>
      <c r="Y2020" s="11">
        <v>2</v>
      </c>
      <c r="Z2020">
        <v>80</v>
      </c>
      <c r="AA2020" t="s">
        <v>305</v>
      </c>
      <c r="AB2020" s="21" t="s">
        <v>1957</v>
      </c>
      <c r="AC2020" s="11">
        <v>2.375</v>
      </c>
      <c r="AD2020" s="12">
        <v>1.9390000000000001</v>
      </c>
      <c r="AE2020" s="11">
        <v>0.218</v>
      </c>
      <c r="AF2020" t="s">
        <v>290</v>
      </c>
      <c r="AG2020">
        <v>80</v>
      </c>
      <c r="AH2020" s="21" t="s">
        <v>290</v>
      </c>
      <c r="AI2020" s="1" t="s">
        <v>305</v>
      </c>
      <c r="AJ2020" t="s">
        <v>290</v>
      </c>
      <c r="AK2020" s="159" t="s">
        <v>290</v>
      </c>
    </row>
    <row r="2021" spans="1:89" x14ac:dyDescent="0.35">
      <c r="A2021" s="158" t="s">
        <v>1958</v>
      </c>
      <c r="B2021" s="11">
        <v>2</v>
      </c>
      <c r="C2021" s="11">
        <v>160</v>
      </c>
      <c r="D2021" t="s">
        <v>305</v>
      </c>
      <c r="E2021" s="21" t="s">
        <v>290</v>
      </c>
      <c r="F2021" s="11">
        <v>2.375</v>
      </c>
      <c r="G2021" s="12">
        <v>1.6890000000000001</v>
      </c>
      <c r="H2021" s="11">
        <v>0.34300000000000003</v>
      </c>
      <c r="I2021" t="s">
        <v>290</v>
      </c>
      <c r="J2021" s="11">
        <v>160</v>
      </c>
      <c r="K2021" s="21" t="s">
        <v>290</v>
      </c>
      <c r="L2021" s="1" t="s">
        <v>305</v>
      </c>
      <c r="M2021" t="s">
        <v>290</v>
      </c>
      <c r="N2021" s="159" t="s">
        <v>290</v>
      </c>
      <c r="P2021" s="18" t="s">
        <v>290</v>
      </c>
      <c r="Q2021" s="18" t="s">
        <v>290</v>
      </c>
      <c r="S2021" t="s">
        <v>290</v>
      </c>
      <c r="T2021" t="s">
        <v>290</v>
      </c>
      <c r="V2021" t="s">
        <v>290</v>
      </c>
      <c r="X2021" s="158" t="s">
        <v>1958</v>
      </c>
      <c r="Y2021" s="11">
        <v>2</v>
      </c>
      <c r="Z2021" s="11">
        <v>160</v>
      </c>
      <c r="AA2021" t="s">
        <v>305</v>
      </c>
      <c r="AB2021" s="21" t="s">
        <v>290</v>
      </c>
      <c r="AC2021" s="11">
        <v>2.375</v>
      </c>
      <c r="AD2021" s="12">
        <v>1.6890000000000001</v>
      </c>
      <c r="AE2021" s="11">
        <v>0.34300000000000003</v>
      </c>
      <c r="AF2021" t="s">
        <v>290</v>
      </c>
      <c r="AG2021" s="11">
        <v>160</v>
      </c>
      <c r="AH2021" s="21" t="s">
        <v>290</v>
      </c>
      <c r="AI2021" s="1" t="s">
        <v>305</v>
      </c>
      <c r="AJ2021" t="s">
        <v>290</v>
      </c>
      <c r="AK2021" s="159" t="s">
        <v>290</v>
      </c>
    </row>
    <row r="2022" spans="1:89" x14ac:dyDescent="0.35">
      <c r="A2022" s="158" t="s">
        <v>1959</v>
      </c>
      <c r="B2022" s="11">
        <v>2</v>
      </c>
      <c r="C2022" s="11" t="s">
        <v>272</v>
      </c>
      <c r="D2022" t="s">
        <v>305</v>
      </c>
      <c r="E2022" s="21" t="s">
        <v>290</v>
      </c>
      <c r="F2022" s="11">
        <v>2.375</v>
      </c>
      <c r="G2022" s="12">
        <v>1.9390000000000001</v>
      </c>
      <c r="H2022" s="11">
        <v>0.218</v>
      </c>
      <c r="I2022" t="s">
        <v>272</v>
      </c>
      <c r="J2022" s="11">
        <v>2</v>
      </c>
      <c r="K2022" s="21" t="s">
        <v>290</v>
      </c>
      <c r="L2022" s="1" t="s">
        <v>305</v>
      </c>
      <c r="M2022" t="s">
        <v>290</v>
      </c>
      <c r="N2022" s="159" t="s">
        <v>290</v>
      </c>
      <c r="P2022" s="18" t="s">
        <v>290</v>
      </c>
      <c r="Q2022" s="18" t="s">
        <v>290</v>
      </c>
      <c r="S2022" t="s">
        <v>290</v>
      </c>
      <c r="T2022" t="s">
        <v>290</v>
      </c>
      <c r="V2022" t="s">
        <v>290</v>
      </c>
      <c r="X2022" s="158" t="s">
        <v>1959</v>
      </c>
      <c r="Y2022" s="11">
        <v>2</v>
      </c>
      <c r="Z2022" s="11" t="s">
        <v>272</v>
      </c>
      <c r="AA2022" t="s">
        <v>305</v>
      </c>
      <c r="AB2022" s="21" t="s">
        <v>290</v>
      </c>
      <c r="AC2022" s="11">
        <v>2.375</v>
      </c>
      <c r="AD2022" s="12">
        <v>1.9390000000000001</v>
      </c>
      <c r="AE2022" s="11">
        <v>0.218</v>
      </c>
      <c r="AF2022" t="s">
        <v>272</v>
      </c>
      <c r="AG2022" s="11">
        <v>2</v>
      </c>
      <c r="AH2022" s="21" t="s">
        <v>290</v>
      </c>
      <c r="AI2022" s="1" t="s">
        <v>305</v>
      </c>
      <c r="AJ2022" t="s">
        <v>290</v>
      </c>
      <c r="AK2022" s="159" t="s">
        <v>290</v>
      </c>
    </row>
    <row r="2023" spans="1:89" x14ac:dyDescent="0.25">
      <c r="A2023" s="160" t="s">
        <v>1960</v>
      </c>
      <c r="B2023" s="2">
        <v>2</v>
      </c>
      <c r="C2023" s="4" t="s">
        <v>273</v>
      </c>
      <c r="D2023" s="4" t="s">
        <v>305</v>
      </c>
      <c r="E2023" s="23" t="s">
        <v>290</v>
      </c>
      <c r="F2023" s="2">
        <v>2.375</v>
      </c>
      <c r="G2023" s="3">
        <v>1.5030000000000001</v>
      </c>
      <c r="H2023" s="2">
        <v>0.436</v>
      </c>
      <c r="I2023" s="2" t="s">
        <v>273</v>
      </c>
      <c r="J2023" s="4">
        <v>4</v>
      </c>
      <c r="K2023" s="23" t="s">
        <v>290</v>
      </c>
      <c r="L2023" s="6" t="s">
        <v>305</v>
      </c>
      <c r="M2023" s="4" t="s">
        <v>290</v>
      </c>
      <c r="N2023" s="161" t="s">
        <v>290</v>
      </c>
      <c r="P2023" s="18" t="s">
        <v>290</v>
      </c>
      <c r="Q2023" s="18" t="s">
        <v>290</v>
      </c>
      <c r="S2023" t="s">
        <v>290</v>
      </c>
      <c r="T2023" t="s">
        <v>290</v>
      </c>
      <c r="V2023" t="s">
        <v>290</v>
      </c>
      <c r="X2023" s="160" t="s">
        <v>1960</v>
      </c>
      <c r="Y2023" s="2">
        <v>2</v>
      </c>
      <c r="Z2023" s="4" t="s">
        <v>273</v>
      </c>
      <c r="AA2023" s="4" t="s">
        <v>305</v>
      </c>
      <c r="AB2023" s="23" t="s">
        <v>290</v>
      </c>
      <c r="AC2023" s="2">
        <v>2.375</v>
      </c>
      <c r="AD2023" s="3">
        <v>1.5030000000000001</v>
      </c>
      <c r="AE2023" s="2">
        <v>0.436</v>
      </c>
      <c r="AF2023" s="2" t="s">
        <v>273</v>
      </c>
      <c r="AG2023" s="4">
        <v>4</v>
      </c>
      <c r="AH2023" s="23" t="s">
        <v>290</v>
      </c>
      <c r="AI2023" s="6" t="s">
        <v>305</v>
      </c>
      <c r="AJ2023" s="4" t="s">
        <v>290</v>
      </c>
      <c r="AK2023" s="161" t="s">
        <v>290</v>
      </c>
    </row>
    <row r="2024" spans="1:89" x14ac:dyDescent="0.35">
      <c r="A2024" s="156" t="s">
        <v>1961</v>
      </c>
      <c r="B2024" s="11">
        <v>2.5</v>
      </c>
      <c r="C2024" s="11">
        <v>5</v>
      </c>
      <c r="D2024" t="s">
        <v>305</v>
      </c>
      <c r="E2024" s="21" t="s">
        <v>290</v>
      </c>
      <c r="F2024" s="11">
        <v>2.875</v>
      </c>
      <c r="G2024" s="12">
        <v>2.7090000000000001</v>
      </c>
      <c r="H2024" s="11">
        <v>8.3000000000000004E-2</v>
      </c>
      <c r="I2024" t="s">
        <v>290</v>
      </c>
      <c r="J2024" s="11">
        <v>5</v>
      </c>
      <c r="K2024" s="21" t="s">
        <v>290</v>
      </c>
      <c r="L2024" s="11" t="s">
        <v>305</v>
      </c>
      <c r="M2024" t="s">
        <v>290</v>
      </c>
      <c r="N2024" s="159" t="s">
        <v>290</v>
      </c>
      <c r="P2024" s="18" t="s">
        <v>290</v>
      </c>
      <c r="Q2024" s="18" t="s">
        <v>290</v>
      </c>
      <c r="S2024" t="s">
        <v>290</v>
      </c>
      <c r="T2024" t="s">
        <v>290</v>
      </c>
      <c r="V2024" t="s">
        <v>290</v>
      </c>
      <c r="X2024" s="156" t="s">
        <v>1961</v>
      </c>
      <c r="Y2024" s="11">
        <v>2.5</v>
      </c>
      <c r="Z2024" s="11">
        <v>5</v>
      </c>
      <c r="AA2024" t="s">
        <v>305</v>
      </c>
      <c r="AB2024" s="21" t="s">
        <v>290</v>
      </c>
      <c r="AC2024" s="11">
        <v>2.875</v>
      </c>
      <c r="AD2024" s="12">
        <v>2.7090000000000001</v>
      </c>
      <c r="AE2024" s="11">
        <v>8.3000000000000004E-2</v>
      </c>
      <c r="AF2024" t="s">
        <v>290</v>
      </c>
      <c r="AG2024" s="11">
        <v>5</v>
      </c>
      <c r="AH2024" s="21" t="s">
        <v>290</v>
      </c>
      <c r="AI2024" s="11" t="s">
        <v>305</v>
      </c>
      <c r="AJ2024" t="s">
        <v>290</v>
      </c>
      <c r="AK2024" s="159" t="s">
        <v>290</v>
      </c>
    </row>
    <row r="2025" spans="1:89" x14ac:dyDescent="0.35">
      <c r="A2025" s="156" t="s">
        <v>1962</v>
      </c>
      <c r="B2025" s="11">
        <v>2.5</v>
      </c>
      <c r="C2025" s="11">
        <v>10</v>
      </c>
      <c r="D2025" t="s">
        <v>305</v>
      </c>
      <c r="E2025" s="21" t="s">
        <v>290</v>
      </c>
      <c r="F2025" s="11">
        <v>2.875</v>
      </c>
      <c r="G2025" s="12">
        <v>2.6349999999999998</v>
      </c>
      <c r="H2025" s="11">
        <v>0.12</v>
      </c>
      <c r="I2025" t="s">
        <v>290</v>
      </c>
      <c r="J2025" s="11">
        <v>10</v>
      </c>
      <c r="K2025" s="21" t="s">
        <v>290</v>
      </c>
      <c r="L2025" s="11" t="s">
        <v>305</v>
      </c>
      <c r="M2025" t="s">
        <v>290</v>
      </c>
      <c r="N2025" s="159" t="s">
        <v>290</v>
      </c>
      <c r="P2025" s="18" t="s">
        <v>290</v>
      </c>
      <c r="Q2025" s="18" t="s">
        <v>290</v>
      </c>
      <c r="S2025" t="s">
        <v>290</v>
      </c>
      <c r="T2025" t="s">
        <v>290</v>
      </c>
      <c r="V2025" t="s">
        <v>290</v>
      </c>
      <c r="X2025" s="156" t="s">
        <v>1962</v>
      </c>
      <c r="Y2025" s="11">
        <v>2.5</v>
      </c>
      <c r="Z2025" s="11">
        <v>10</v>
      </c>
      <c r="AA2025" t="s">
        <v>305</v>
      </c>
      <c r="AB2025" s="21" t="s">
        <v>290</v>
      </c>
      <c r="AC2025" s="11">
        <v>2.875</v>
      </c>
      <c r="AD2025" s="12">
        <v>2.6349999999999998</v>
      </c>
      <c r="AE2025" s="11">
        <v>0.12</v>
      </c>
      <c r="AF2025" t="s">
        <v>290</v>
      </c>
      <c r="AG2025" s="11">
        <v>10</v>
      </c>
      <c r="AH2025" s="21" t="s">
        <v>290</v>
      </c>
      <c r="AI2025" s="11" t="s">
        <v>305</v>
      </c>
      <c r="AJ2025" t="s">
        <v>290</v>
      </c>
      <c r="AK2025" s="159" t="s">
        <v>290</v>
      </c>
      <c r="BJ2025" s="4"/>
      <c r="BK2025" s="4"/>
      <c r="BL2025" s="4"/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  <c r="BX2025" s="4"/>
      <c r="BY2025" s="4"/>
      <c r="BZ2025" s="4"/>
      <c r="CA2025" s="51"/>
    </row>
    <row r="2026" spans="1:89" x14ac:dyDescent="0.35">
      <c r="A2026" s="158" t="s">
        <v>1963</v>
      </c>
      <c r="B2026" s="11">
        <v>2.5</v>
      </c>
      <c r="C2026">
        <v>40</v>
      </c>
      <c r="D2026" t="s">
        <v>305</v>
      </c>
      <c r="E2026" s="21" t="s">
        <v>290</v>
      </c>
      <c r="F2026" s="11">
        <v>2.875</v>
      </c>
      <c r="G2026" s="12">
        <v>2.4689999999999999</v>
      </c>
      <c r="H2026" s="11">
        <v>0.20300000000000001</v>
      </c>
      <c r="I2026" t="s">
        <v>290</v>
      </c>
      <c r="J2026">
        <v>40</v>
      </c>
      <c r="K2026" s="21" t="s">
        <v>290</v>
      </c>
      <c r="L2026" s="1" t="s">
        <v>305</v>
      </c>
      <c r="M2026" t="s">
        <v>290</v>
      </c>
      <c r="N2026" s="159" t="s">
        <v>290</v>
      </c>
      <c r="P2026" s="18" t="s">
        <v>290</v>
      </c>
      <c r="Q2026" s="18" t="s">
        <v>290</v>
      </c>
      <c r="S2026" t="s">
        <v>290</v>
      </c>
      <c r="T2026" t="s">
        <v>290</v>
      </c>
      <c r="V2026" t="s">
        <v>290</v>
      </c>
      <c r="X2026" s="158" t="s">
        <v>1963</v>
      </c>
      <c r="Y2026" s="11">
        <v>2.5</v>
      </c>
      <c r="Z2026">
        <v>40</v>
      </c>
      <c r="AA2026" t="s">
        <v>305</v>
      </c>
      <c r="AB2026" s="21" t="s">
        <v>290</v>
      </c>
      <c r="AC2026" s="11">
        <v>2.875</v>
      </c>
      <c r="AD2026" s="12">
        <v>2.4689999999999999</v>
      </c>
      <c r="AE2026" s="11">
        <v>0.20300000000000001</v>
      </c>
      <c r="AF2026" t="s">
        <v>290</v>
      </c>
      <c r="AG2026">
        <v>40</v>
      </c>
      <c r="AH2026" s="21" t="s">
        <v>290</v>
      </c>
      <c r="AI2026" s="1" t="s">
        <v>305</v>
      </c>
      <c r="AJ2026" t="s">
        <v>290</v>
      </c>
      <c r="AK2026" s="159" t="s">
        <v>290</v>
      </c>
      <c r="CC2026" s="4"/>
      <c r="CD2026" s="51"/>
      <c r="CE2026" s="51"/>
      <c r="CF2026" s="51"/>
      <c r="CG2026" s="51"/>
      <c r="CH2026" s="51"/>
      <c r="CI2026" s="51"/>
      <c r="CJ2026" s="51"/>
      <c r="CK2026" s="51"/>
    </row>
    <row r="2027" spans="1:89" x14ac:dyDescent="0.35">
      <c r="A2027" s="158" t="s">
        <v>6914</v>
      </c>
      <c r="B2027" s="11">
        <v>2.5</v>
      </c>
      <c r="C2027" t="s">
        <v>6422</v>
      </c>
      <c r="D2027" t="s">
        <v>305</v>
      </c>
      <c r="E2027" s="21" t="s">
        <v>290</v>
      </c>
      <c r="F2027" s="11">
        <v>2.875</v>
      </c>
      <c r="G2027" s="12">
        <v>2.4689999999999999</v>
      </c>
      <c r="H2027" s="11">
        <v>0.20300000000000001</v>
      </c>
      <c r="I2027" t="s">
        <v>6422</v>
      </c>
      <c r="J2027">
        <v>1</v>
      </c>
      <c r="K2027" s="21" t="s">
        <v>290</v>
      </c>
      <c r="L2027" s="1" t="s">
        <v>305</v>
      </c>
      <c r="M2027" t="s">
        <v>290</v>
      </c>
      <c r="N2027" s="159" t="s">
        <v>290</v>
      </c>
      <c r="P2027" s="18" t="s">
        <v>290</v>
      </c>
      <c r="Q2027" s="18" t="s">
        <v>290</v>
      </c>
      <c r="S2027" t="s">
        <v>290</v>
      </c>
      <c r="T2027" t="s">
        <v>290</v>
      </c>
      <c r="V2027" t="s">
        <v>290</v>
      </c>
      <c r="X2027" s="158" t="s">
        <v>6914</v>
      </c>
      <c r="Y2027" s="11">
        <v>2.5</v>
      </c>
      <c r="Z2027" t="s">
        <v>6422</v>
      </c>
      <c r="AA2027" t="s">
        <v>305</v>
      </c>
      <c r="AB2027" s="21" t="s">
        <v>290</v>
      </c>
      <c r="AC2027" s="11">
        <v>2.875</v>
      </c>
      <c r="AD2027" s="12">
        <v>2.4689999999999999</v>
      </c>
      <c r="AE2027" s="11">
        <v>0.20300000000000001</v>
      </c>
      <c r="AF2027" t="s">
        <v>6422</v>
      </c>
      <c r="AG2027">
        <v>1</v>
      </c>
      <c r="AH2027" s="21" t="s">
        <v>290</v>
      </c>
      <c r="AI2027" s="1" t="s">
        <v>305</v>
      </c>
      <c r="AJ2027" t="s">
        <v>290</v>
      </c>
      <c r="AK2027" s="159" t="s">
        <v>290</v>
      </c>
    </row>
    <row r="2028" spans="1:89" x14ac:dyDescent="0.35">
      <c r="A2028" s="158" t="s">
        <v>1964</v>
      </c>
      <c r="B2028" s="11">
        <v>2.5</v>
      </c>
      <c r="C2028">
        <v>80</v>
      </c>
      <c r="D2028" t="s">
        <v>305</v>
      </c>
      <c r="E2028" s="21" t="s">
        <v>290</v>
      </c>
      <c r="F2028" s="11">
        <v>2.875</v>
      </c>
      <c r="G2028" s="12">
        <v>2.323</v>
      </c>
      <c r="H2028" s="11">
        <v>0.27600000000000002</v>
      </c>
      <c r="I2028" t="s">
        <v>290</v>
      </c>
      <c r="J2028">
        <v>80</v>
      </c>
      <c r="K2028" s="21" t="s">
        <v>290</v>
      </c>
      <c r="L2028" s="1" t="s">
        <v>305</v>
      </c>
      <c r="M2028" t="s">
        <v>290</v>
      </c>
      <c r="N2028" s="159" t="s">
        <v>290</v>
      </c>
      <c r="P2028" s="18" t="s">
        <v>290</v>
      </c>
      <c r="Q2028" s="18" t="s">
        <v>290</v>
      </c>
      <c r="S2028" t="s">
        <v>290</v>
      </c>
      <c r="T2028" t="s">
        <v>290</v>
      </c>
      <c r="V2028" t="s">
        <v>290</v>
      </c>
      <c r="X2028" s="158" t="s">
        <v>1964</v>
      </c>
      <c r="Y2028" s="11">
        <v>2.5</v>
      </c>
      <c r="Z2028">
        <v>80</v>
      </c>
      <c r="AA2028" t="s">
        <v>305</v>
      </c>
      <c r="AB2028" s="21" t="s">
        <v>290</v>
      </c>
      <c r="AC2028" s="11">
        <v>2.875</v>
      </c>
      <c r="AD2028" s="12">
        <v>2.323</v>
      </c>
      <c r="AE2028" s="11">
        <v>0.27600000000000002</v>
      </c>
      <c r="AF2028" t="s">
        <v>290</v>
      </c>
      <c r="AG2028">
        <v>80</v>
      </c>
      <c r="AH2028" s="21" t="s">
        <v>290</v>
      </c>
      <c r="AI2028" s="1" t="s">
        <v>305</v>
      </c>
      <c r="AJ2028" t="s">
        <v>290</v>
      </c>
      <c r="AK2028" s="159" t="s">
        <v>290</v>
      </c>
    </row>
    <row r="2029" spans="1:89" x14ac:dyDescent="0.35">
      <c r="A2029" s="158" t="s">
        <v>1965</v>
      </c>
      <c r="B2029" s="11">
        <v>2.5</v>
      </c>
      <c r="C2029" s="11">
        <v>160</v>
      </c>
      <c r="D2029" t="s">
        <v>305</v>
      </c>
      <c r="E2029" s="21" t="s">
        <v>290</v>
      </c>
      <c r="F2029" s="11">
        <v>2.875</v>
      </c>
      <c r="G2029" s="12">
        <v>2.125</v>
      </c>
      <c r="H2029" s="11">
        <v>0.375</v>
      </c>
      <c r="I2029" t="s">
        <v>290</v>
      </c>
      <c r="J2029" s="11">
        <v>160</v>
      </c>
      <c r="K2029" s="21" t="s">
        <v>290</v>
      </c>
      <c r="L2029" s="1" t="s">
        <v>305</v>
      </c>
      <c r="M2029" t="s">
        <v>290</v>
      </c>
      <c r="N2029" s="159" t="s">
        <v>290</v>
      </c>
      <c r="P2029" s="18" t="s">
        <v>290</v>
      </c>
      <c r="Q2029" s="18" t="s">
        <v>290</v>
      </c>
      <c r="S2029" t="s">
        <v>290</v>
      </c>
      <c r="T2029" t="s">
        <v>290</v>
      </c>
      <c r="V2029" t="s">
        <v>290</v>
      </c>
      <c r="X2029" s="158" t="s">
        <v>1965</v>
      </c>
      <c r="Y2029" s="11">
        <v>2.5</v>
      </c>
      <c r="Z2029" s="11">
        <v>160</v>
      </c>
      <c r="AA2029" t="s">
        <v>305</v>
      </c>
      <c r="AB2029" s="21" t="s">
        <v>290</v>
      </c>
      <c r="AC2029" s="11">
        <v>2.875</v>
      </c>
      <c r="AD2029" s="12">
        <v>2.125</v>
      </c>
      <c r="AE2029" s="11">
        <v>0.375</v>
      </c>
      <c r="AF2029" t="s">
        <v>290</v>
      </c>
      <c r="AG2029" s="11">
        <v>160</v>
      </c>
      <c r="AH2029" s="21" t="s">
        <v>290</v>
      </c>
      <c r="AI2029" s="1" t="s">
        <v>305</v>
      </c>
      <c r="AJ2029" t="s">
        <v>290</v>
      </c>
      <c r="AK2029" s="159" t="s">
        <v>290</v>
      </c>
    </row>
    <row r="2030" spans="1:89" x14ac:dyDescent="0.35">
      <c r="A2030" s="158" t="s">
        <v>1966</v>
      </c>
      <c r="B2030" s="11">
        <v>2.5</v>
      </c>
      <c r="C2030" s="11" t="s">
        <v>272</v>
      </c>
      <c r="D2030" t="s">
        <v>305</v>
      </c>
      <c r="E2030" s="21" t="s">
        <v>290</v>
      </c>
      <c r="F2030" s="11">
        <v>2.875</v>
      </c>
      <c r="G2030" s="12">
        <v>2.323</v>
      </c>
      <c r="H2030" s="11">
        <v>0.27600000000000002</v>
      </c>
      <c r="I2030" t="s">
        <v>272</v>
      </c>
      <c r="J2030" s="11">
        <v>2</v>
      </c>
      <c r="K2030" s="21" t="s">
        <v>290</v>
      </c>
      <c r="L2030" s="1" t="s">
        <v>305</v>
      </c>
      <c r="M2030" t="s">
        <v>290</v>
      </c>
      <c r="N2030" s="159" t="s">
        <v>290</v>
      </c>
      <c r="P2030" s="18" t="s">
        <v>290</v>
      </c>
      <c r="Q2030" s="18" t="s">
        <v>290</v>
      </c>
      <c r="S2030" t="s">
        <v>290</v>
      </c>
      <c r="T2030" t="s">
        <v>290</v>
      </c>
      <c r="V2030" t="s">
        <v>290</v>
      </c>
      <c r="X2030" s="158" t="s">
        <v>1966</v>
      </c>
      <c r="Y2030" s="11">
        <v>2.5</v>
      </c>
      <c r="Z2030" s="11" t="s">
        <v>272</v>
      </c>
      <c r="AA2030" t="s">
        <v>305</v>
      </c>
      <c r="AB2030" s="21" t="s">
        <v>290</v>
      </c>
      <c r="AC2030" s="11">
        <v>2.875</v>
      </c>
      <c r="AD2030" s="12">
        <v>2.323</v>
      </c>
      <c r="AE2030" s="11">
        <v>0.27600000000000002</v>
      </c>
      <c r="AF2030" t="s">
        <v>272</v>
      </c>
      <c r="AG2030" s="11">
        <v>2</v>
      </c>
      <c r="AH2030" s="21" t="s">
        <v>290</v>
      </c>
      <c r="AI2030" s="1" t="s">
        <v>305</v>
      </c>
      <c r="AJ2030" t="s">
        <v>290</v>
      </c>
      <c r="AK2030" s="159" t="s">
        <v>290</v>
      </c>
    </row>
    <row r="2031" spans="1:89" x14ac:dyDescent="0.25">
      <c r="A2031" s="160" t="s">
        <v>1967</v>
      </c>
      <c r="B2031" s="2">
        <v>2.5</v>
      </c>
      <c r="C2031" s="4" t="s">
        <v>273</v>
      </c>
      <c r="D2031" s="4" t="s">
        <v>305</v>
      </c>
      <c r="E2031" s="23" t="s">
        <v>290</v>
      </c>
      <c r="F2031" s="2">
        <v>2.875</v>
      </c>
      <c r="G2031" s="3">
        <v>1.7709999999999999</v>
      </c>
      <c r="H2031" s="2">
        <v>0.55200000000000005</v>
      </c>
      <c r="I2031" s="2" t="s">
        <v>273</v>
      </c>
      <c r="J2031" s="4">
        <v>4</v>
      </c>
      <c r="K2031" s="23" t="s">
        <v>290</v>
      </c>
      <c r="L2031" s="6" t="s">
        <v>305</v>
      </c>
      <c r="M2031" s="4" t="s">
        <v>290</v>
      </c>
      <c r="N2031" s="161" t="s">
        <v>290</v>
      </c>
      <c r="P2031" s="18" t="s">
        <v>290</v>
      </c>
      <c r="Q2031" s="18" t="s">
        <v>290</v>
      </c>
      <c r="S2031" t="s">
        <v>290</v>
      </c>
      <c r="T2031" t="s">
        <v>290</v>
      </c>
      <c r="V2031" t="s">
        <v>290</v>
      </c>
      <c r="X2031" s="160" t="s">
        <v>1967</v>
      </c>
      <c r="Y2031" s="2">
        <v>2.5</v>
      </c>
      <c r="Z2031" s="4" t="s">
        <v>273</v>
      </c>
      <c r="AA2031" s="4" t="s">
        <v>305</v>
      </c>
      <c r="AB2031" s="23" t="s">
        <v>290</v>
      </c>
      <c r="AC2031" s="2">
        <v>2.875</v>
      </c>
      <c r="AD2031" s="3">
        <v>1.7709999999999999</v>
      </c>
      <c r="AE2031" s="2">
        <v>0.55200000000000005</v>
      </c>
      <c r="AF2031" s="2" t="s">
        <v>273</v>
      </c>
      <c r="AG2031" s="4">
        <v>4</v>
      </c>
      <c r="AH2031" s="23" t="s">
        <v>290</v>
      </c>
      <c r="AI2031" s="6" t="s">
        <v>305</v>
      </c>
      <c r="AJ2031" s="4" t="s">
        <v>290</v>
      </c>
      <c r="AK2031" s="161" t="s">
        <v>290</v>
      </c>
    </row>
    <row r="2032" spans="1:89" x14ac:dyDescent="0.35">
      <c r="A2032" s="156" t="s">
        <v>1968</v>
      </c>
      <c r="B2032" s="11">
        <v>3.0000000000000004</v>
      </c>
      <c r="C2032" s="11">
        <v>5</v>
      </c>
      <c r="D2032" t="s">
        <v>305</v>
      </c>
      <c r="E2032" s="21" t="s">
        <v>290</v>
      </c>
      <c r="F2032" s="11">
        <v>3.5</v>
      </c>
      <c r="G2032" s="12">
        <v>3.3340000000000001</v>
      </c>
      <c r="H2032" s="11">
        <v>8.3000000000000004E-2</v>
      </c>
      <c r="I2032" t="s">
        <v>290</v>
      </c>
      <c r="J2032" s="11">
        <v>5</v>
      </c>
      <c r="K2032" s="21" t="s">
        <v>290</v>
      </c>
      <c r="L2032" s="11" t="s">
        <v>305</v>
      </c>
      <c r="M2032" t="s">
        <v>290</v>
      </c>
      <c r="N2032" s="159" t="s">
        <v>290</v>
      </c>
      <c r="P2032" s="18" t="s">
        <v>290</v>
      </c>
      <c r="Q2032" s="18" t="s">
        <v>290</v>
      </c>
      <c r="S2032" t="s">
        <v>290</v>
      </c>
      <c r="T2032" t="s">
        <v>290</v>
      </c>
      <c r="V2032" t="s">
        <v>290</v>
      </c>
      <c r="X2032" s="156" t="s">
        <v>1968</v>
      </c>
      <c r="Y2032" s="11">
        <v>3.0000000000000004</v>
      </c>
      <c r="Z2032" s="11">
        <v>5</v>
      </c>
      <c r="AA2032" t="s">
        <v>305</v>
      </c>
      <c r="AB2032" s="21" t="s">
        <v>290</v>
      </c>
      <c r="AC2032" s="11">
        <v>3.5</v>
      </c>
      <c r="AD2032" s="12">
        <v>3.3340000000000001</v>
      </c>
      <c r="AE2032" s="11">
        <v>8.3000000000000004E-2</v>
      </c>
      <c r="AF2032" t="s">
        <v>290</v>
      </c>
      <c r="AG2032" s="11">
        <v>5</v>
      </c>
      <c r="AH2032" s="21" t="s">
        <v>290</v>
      </c>
      <c r="AI2032" s="11" t="s">
        <v>305</v>
      </c>
      <c r="AJ2032" t="s">
        <v>290</v>
      </c>
      <c r="AK2032" s="159" t="s">
        <v>290</v>
      </c>
      <c r="BJ2032" s="4"/>
      <c r="BK2032" s="4"/>
      <c r="BL2032" s="4"/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  <c r="BX2032" s="4"/>
      <c r="BY2032" s="4"/>
      <c r="BZ2032" s="4"/>
      <c r="CA2032" s="51"/>
    </row>
    <row r="2033" spans="1:89" x14ac:dyDescent="0.35">
      <c r="A2033" s="156" t="s">
        <v>1969</v>
      </c>
      <c r="B2033" s="11">
        <v>3.0000000000000004</v>
      </c>
      <c r="C2033" s="11">
        <v>10</v>
      </c>
      <c r="D2033" t="s">
        <v>305</v>
      </c>
      <c r="E2033" s="21" t="s">
        <v>290</v>
      </c>
      <c r="F2033" s="11">
        <v>3.5</v>
      </c>
      <c r="G2033" s="12">
        <v>3.26</v>
      </c>
      <c r="H2033" s="11">
        <v>0.12</v>
      </c>
      <c r="I2033" t="s">
        <v>290</v>
      </c>
      <c r="J2033" s="11">
        <v>10</v>
      </c>
      <c r="K2033" s="21" t="s">
        <v>290</v>
      </c>
      <c r="L2033" s="11" t="s">
        <v>305</v>
      </c>
      <c r="M2033" t="s">
        <v>290</v>
      </c>
      <c r="N2033" s="159" t="s">
        <v>290</v>
      </c>
      <c r="P2033" s="18" t="s">
        <v>290</v>
      </c>
      <c r="Q2033" s="18" t="s">
        <v>290</v>
      </c>
      <c r="S2033" t="s">
        <v>290</v>
      </c>
      <c r="T2033" t="s">
        <v>290</v>
      </c>
      <c r="V2033" t="s">
        <v>290</v>
      </c>
      <c r="X2033" s="156" t="s">
        <v>1969</v>
      </c>
      <c r="Y2033" s="11">
        <v>3.0000000000000004</v>
      </c>
      <c r="Z2033" s="11">
        <v>10</v>
      </c>
      <c r="AA2033" t="s">
        <v>305</v>
      </c>
      <c r="AB2033" s="21" t="s">
        <v>290</v>
      </c>
      <c r="AC2033" s="11">
        <v>3.5</v>
      </c>
      <c r="AD2033" s="12">
        <v>3.26</v>
      </c>
      <c r="AE2033" s="11">
        <v>0.12</v>
      </c>
      <c r="AF2033" t="s">
        <v>290</v>
      </c>
      <c r="AG2033" s="11">
        <v>10</v>
      </c>
      <c r="AH2033" s="21" t="s">
        <v>290</v>
      </c>
      <c r="AI2033" s="11" t="s">
        <v>305</v>
      </c>
      <c r="AJ2033" t="s">
        <v>290</v>
      </c>
      <c r="AK2033" s="159" t="s">
        <v>290</v>
      </c>
      <c r="CC2033" s="4"/>
      <c r="CD2033" s="51"/>
      <c r="CE2033" s="51"/>
      <c r="CF2033" s="51"/>
      <c r="CG2033" s="51"/>
      <c r="CH2033" s="51"/>
      <c r="CI2033" s="51"/>
      <c r="CJ2033" s="51"/>
      <c r="CK2033" s="51"/>
    </row>
    <row r="2034" spans="1:89" x14ac:dyDescent="0.35">
      <c r="A2034" s="158" t="s">
        <v>1970</v>
      </c>
      <c r="B2034" s="11">
        <v>3.0000000000000004</v>
      </c>
      <c r="C2034">
        <v>40</v>
      </c>
      <c r="D2034" t="s">
        <v>305</v>
      </c>
      <c r="E2034" s="21" t="s">
        <v>290</v>
      </c>
      <c r="F2034" s="11">
        <v>3.5</v>
      </c>
      <c r="G2034" s="12">
        <v>3.0680000000000001</v>
      </c>
      <c r="H2034" s="11">
        <v>0.216</v>
      </c>
      <c r="I2034" t="s">
        <v>290</v>
      </c>
      <c r="J2034">
        <v>40</v>
      </c>
      <c r="K2034" s="21" t="s">
        <v>290</v>
      </c>
      <c r="L2034" s="1" t="s">
        <v>305</v>
      </c>
      <c r="M2034" t="s">
        <v>290</v>
      </c>
      <c r="N2034" s="159" t="s">
        <v>290</v>
      </c>
      <c r="P2034" s="18" t="s">
        <v>290</v>
      </c>
      <c r="Q2034" s="18" t="s">
        <v>290</v>
      </c>
      <c r="S2034" t="s">
        <v>290</v>
      </c>
      <c r="T2034" t="s">
        <v>290</v>
      </c>
      <c r="V2034" t="s">
        <v>290</v>
      </c>
      <c r="X2034" s="158" t="s">
        <v>1970</v>
      </c>
      <c r="Y2034" s="11">
        <v>3.0000000000000004</v>
      </c>
      <c r="Z2034">
        <v>40</v>
      </c>
      <c r="AA2034" t="s">
        <v>305</v>
      </c>
      <c r="AB2034" s="21" t="s">
        <v>290</v>
      </c>
      <c r="AC2034" s="11">
        <v>3.5</v>
      </c>
      <c r="AD2034" s="12">
        <v>3.0680000000000001</v>
      </c>
      <c r="AE2034" s="11">
        <v>0.216</v>
      </c>
      <c r="AF2034" t="s">
        <v>290</v>
      </c>
      <c r="AG2034">
        <v>40</v>
      </c>
      <c r="AH2034" s="21" t="s">
        <v>290</v>
      </c>
      <c r="AI2034" s="1" t="s">
        <v>305</v>
      </c>
      <c r="AJ2034" t="s">
        <v>290</v>
      </c>
      <c r="AK2034" s="159" t="s">
        <v>290</v>
      </c>
    </row>
    <row r="2035" spans="1:89" x14ac:dyDescent="0.35">
      <c r="A2035" s="158" t="s">
        <v>6915</v>
      </c>
      <c r="B2035" s="11">
        <v>3.0000000000000004</v>
      </c>
      <c r="C2035" t="s">
        <v>6422</v>
      </c>
      <c r="D2035" t="s">
        <v>305</v>
      </c>
      <c r="E2035" s="21" t="s">
        <v>290</v>
      </c>
      <c r="F2035" s="11">
        <v>3.5</v>
      </c>
      <c r="G2035" s="12">
        <v>3.0680000000000001</v>
      </c>
      <c r="H2035" s="11">
        <v>0.216</v>
      </c>
      <c r="I2035" t="s">
        <v>6422</v>
      </c>
      <c r="J2035">
        <v>1</v>
      </c>
      <c r="K2035" s="21" t="s">
        <v>290</v>
      </c>
      <c r="L2035" s="1" t="s">
        <v>305</v>
      </c>
      <c r="M2035" t="s">
        <v>290</v>
      </c>
      <c r="N2035" s="159" t="s">
        <v>290</v>
      </c>
      <c r="P2035" s="18" t="s">
        <v>290</v>
      </c>
      <c r="Q2035" s="18" t="s">
        <v>290</v>
      </c>
      <c r="S2035" t="s">
        <v>290</v>
      </c>
      <c r="T2035" t="s">
        <v>290</v>
      </c>
      <c r="V2035" t="s">
        <v>290</v>
      </c>
      <c r="X2035" s="158" t="s">
        <v>6915</v>
      </c>
      <c r="Y2035" s="11">
        <v>3.0000000000000004</v>
      </c>
      <c r="Z2035" t="s">
        <v>6422</v>
      </c>
      <c r="AA2035" t="s">
        <v>305</v>
      </c>
      <c r="AB2035" s="21" t="s">
        <v>290</v>
      </c>
      <c r="AC2035" s="11">
        <v>3.5</v>
      </c>
      <c r="AD2035" s="12">
        <v>3.0680000000000001</v>
      </c>
      <c r="AE2035" s="11">
        <v>0.216</v>
      </c>
      <c r="AF2035" t="s">
        <v>6422</v>
      </c>
      <c r="AG2035">
        <v>1</v>
      </c>
      <c r="AH2035" s="21" t="s">
        <v>290</v>
      </c>
      <c r="AI2035" s="1" t="s">
        <v>305</v>
      </c>
      <c r="AJ2035" t="s">
        <v>290</v>
      </c>
      <c r="AK2035" s="159" t="s">
        <v>290</v>
      </c>
    </row>
    <row r="2036" spans="1:89" x14ac:dyDescent="0.35">
      <c r="A2036" s="158" t="s">
        <v>1971</v>
      </c>
      <c r="B2036" s="11">
        <v>3.0000000000000004</v>
      </c>
      <c r="C2036">
        <v>80</v>
      </c>
      <c r="D2036" t="s">
        <v>305</v>
      </c>
      <c r="E2036" s="21" t="s">
        <v>290</v>
      </c>
      <c r="F2036" s="11">
        <v>3.5</v>
      </c>
      <c r="G2036" s="12">
        <v>2.9</v>
      </c>
      <c r="H2036" s="11">
        <v>0.3</v>
      </c>
      <c r="I2036" t="s">
        <v>290</v>
      </c>
      <c r="J2036">
        <v>80</v>
      </c>
      <c r="K2036" s="21" t="s">
        <v>290</v>
      </c>
      <c r="L2036" s="1" t="s">
        <v>305</v>
      </c>
      <c r="M2036" t="s">
        <v>290</v>
      </c>
      <c r="N2036" s="159" t="s">
        <v>290</v>
      </c>
      <c r="P2036" s="18" t="s">
        <v>290</v>
      </c>
      <c r="Q2036" s="18" t="s">
        <v>290</v>
      </c>
      <c r="S2036" t="s">
        <v>290</v>
      </c>
      <c r="T2036" t="s">
        <v>290</v>
      </c>
      <c r="V2036" t="s">
        <v>290</v>
      </c>
      <c r="X2036" s="158" t="s">
        <v>1971</v>
      </c>
      <c r="Y2036" s="11">
        <v>3.0000000000000004</v>
      </c>
      <c r="Z2036">
        <v>80</v>
      </c>
      <c r="AA2036" t="s">
        <v>305</v>
      </c>
      <c r="AB2036" s="21" t="s">
        <v>290</v>
      </c>
      <c r="AC2036" s="11">
        <v>3.5</v>
      </c>
      <c r="AD2036" s="12">
        <v>2.9</v>
      </c>
      <c r="AE2036" s="11">
        <v>0.3</v>
      </c>
      <c r="AF2036" t="s">
        <v>290</v>
      </c>
      <c r="AG2036">
        <v>80</v>
      </c>
      <c r="AH2036" s="21" t="s">
        <v>290</v>
      </c>
      <c r="AI2036" s="1" t="s">
        <v>305</v>
      </c>
      <c r="AJ2036" t="s">
        <v>290</v>
      </c>
      <c r="AK2036" s="159" t="s">
        <v>290</v>
      </c>
    </row>
    <row r="2037" spans="1:89" x14ac:dyDescent="0.35">
      <c r="A2037" s="158" t="s">
        <v>1972</v>
      </c>
      <c r="B2037" s="11">
        <v>3.0000000000000004</v>
      </c>
      <c r="C2037" s="11">
        <v>160</v>
      </c>
      <c r="D2037" t="s">
        <v>305</v>
      </c>
      <c r="E2037" s="21" t="s">
        <v>290</v>
      </c>
      <c r="F2037" s="11">
        <v>3.5</v>
      </c>
      <c r="G2037" s="12">
        <v>2.6259999999999999</v>
      </c>
      <c r="H2037" s="11">
        <v>0.437</v>
      </c>
      <c r="I2037" t="s">
        <v>290</v>
      </c>
      <c r="J2037" s="11">
        <v>160</v>
      </c>
      <c r="K2037" s="21" t="s">
        <v>290</v>
      </c>
      <c r="L2037" s="1" t="s">
        <v>305</v>
      </c>
      <c r="M2037" t="s">
        <v>290</v>
      </c>
      <c r="N2037" s="159" t="s">
        <v>290</v>
      </c>
      <c r="P2037" s="18" t="s">
        <v>290</v>
      </c>
      <c r="Q2037" s="18" t="s">
        <v>290</v>
      </c>
      <c r="S2037" t="s">
        <v>290</v>
      </c>
      <c r="T2037" t="s">
        <v>290</v>
      </c>
      <c r="V2037" t="s">
        <v>290</v>
      </c>
      <c r="X2037" s="158" t="s">
        <v>1972</v>
      </c>
      <c r="Y2037" s="11">
        <v>3.0000000000000004</v>
      </c>
      <c r="Z2037" s="11">
        <v>160</v>
      </c>
      <c r="AA2037" t="s">
        <v>305</v>
      </c>
      <c r="AB2037" s="21" t="s">
        <v>290</v>
      </c>
      <c r="AC2037" s="11">
        <v>3.5</v>
      </c>
      <c r="AD2037" s="12">
        <v>2.6259999999999999</v>
      </c>
      <c r="AE2037" s="11">
        <v>0.437</v>
      </c>
      <c r="AF2037" t="s">
        <v>290</v>
      </c>
      <c r="AG2037" s="11">
        <v>160</v>
      </c>
      <c r="AH2037" s="21" t="s">
        <v>290</v>
      </c>
      <c r="AI2037" s="1" t="s">
        <v>305</v>
      </c>
      <c r="AJ2037" t="s">
        <v>290</v>
      </c>
      <c r="AK2037" s="159" t="s">
        <v>290</v>
      </c>
    </row>
    <row r="2038" spans="1:89" x14ac:dyDescent="0.35">
      <c r="A2038" s="158" t="s">
        <v>1973</v>
      </c>
      <c r="B2038" s="11">
        <v>3.0000000000000004</v>
      </c>
      <c r="C2038" s="11" t="s">
        <v>272</v>
      </c>
      <c r="D2038" t="s">
        <v>305</v>
      </c>
      <c r="E2038" s="21" t="s">
        <v>290</v>
      </c>
      <c r="F2038" s="11">
        <v>3.5</v>
      </c>
      <c r="G2038" s="12">
        <v>2.9</v>
      </c>
      <c r="H2038" s="11">
        <v>0.3</v>
      </c>
      <c r="I2038" t="s">
        <v>272</v>
      </c>
      <c r="J2038" s="11">
        <v>2</v>
      </c>
      <c r="K2038" s="21" t="s">
        <v>290</v>
      </c>
      <c r="L2038" s="1" t="s">
        <v>305</v>
      </c>
      <c r="M2038" t="s">
        <v>290</v>
      </c>
      <c r="N2038" s="159" t="s">
        <v>290</v>
      </c>
      <c r="P2038" s="18" t="s">
        <v>290</v>
      </c>
      <c r="Q2038" s="18" t="s">
        <v>290</v>
      </c>
      <c r="S2038" t="s">
        <v>290</v>
      </c>
      <c r="T2038" t="s">
        <v>290</v>
      </c>
      <c r="V2038" t="s">
        <v>290</v>
      </c>
      <c r="X2038" s="158" t="s">
        <v>1973</v>
      </c>
      <c r="Y2038" s="11">
        <v>3.0000000000000004</v>
      </c>
      <c r="Z2038" s="11" t="s">
        <v>272</v>
      </c>
      <c r="AA2038" t="s">
        <v>305</v>
      </c>
      <c r="AB2038" s="21" t="s">
        <v>290</v>
      </c>
      <c r="AC2038" s="11">
        <v>3.5</v>
      </c>
      <c r="AD2038" s="12">
        <v>2.9</v>
      </c>
      <c r="AE2038" s="11">
        <v>0.3</v>
      </c>
      <c r="AF2038" t="s">
        <v>272</v>
      </c>
      <c r="AG2038" s="11">
        <v>2</v>
      </c>
      <c r="AH2038" s="21" t="s">
        <v>290</v>
      </c>
      <c r="AI2038" s="1" t="s">
        <v>305</v>
      </c>
      <c r="AJ2038" t="s">
        <v>290</v>
      </c>
      <c r="AK2038" s="159" t="s">
        <v>290</v>
      </c>
      <c r="BJ2038" s="4"/>
      <c r="BK2038" s="4"/>
      <c r="BL2038" s="4"/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  <c r="BX2038" s="4"/>
      <c r="BY2038" s="4"/>
      <c r="BZ2038" s="4"/>
      <c r="CA2038" s="51"/>
    </row>
    <row r="2039" spans="1:89" x14ac:dyDescent="0.25">
      <c r="A2039" s="160" t="s">
        <v>1974</v>
      </c>
      <c r="B2039" s="2">
        <v>3.0000000000000004</v>
      </c>
      <c r="C2039" s="4" t="s">
        <v>273</v>
      </c>
      <c r="D2039" s="4" t="s">
        <v>305</v>
      </c>
      <c r="E2039" s="23" t="s">
        <v>1975</v>
      </c>
      <c r="F2039" s="2">
        <v>3.5</v>
      </c>
      <c r="G2039" s="3">
        <v>2.2999999999999998</v>
      </c>
      <c r="H2039" s="2">
        <v>0.6</v>
      </c>
      <c r="I2039" s="2" t="s">
        <v>273</v>
      </c>
      <c r="J2039" s="4">
        <v>4</v>
      </c>
      <c r="K2039" s="23" t="s">
        <v>290</v>
      </c>
      <c r="L2039" s="6" t="s">
        <v>305</v>
      </c>
      <c r="M2039" s="4" t="s">
        <v>290</v>
      </c>
      <c r="N2039" s="161" t="s">
        <v>290</v>
      </c>
      <c r="P2039" s="18" t="s">
        <v>290</v>
      </c>
      <c r="Q2039" s="18" t="s">
        <v>290</v>
      </c>
      <c r="S2039" t="s">
        <v>290</v>
      </c>
      <c r="T2039" t="s">
        <v>290</v>
      </c>
      <c r="V2039" t="s">
        <v>290</v>
      </c>
      <c r="X2039" s="160" t="s">
        <v>1974</v>
      </c>
      <c r="Y2039" s="2">
        <v>3.0000000000000004</v>
      </c>
      <c r="Z2039" s="4" t="s">
        <v>273</v>
      </c>
      <c r="AA2039" s="4" t="s">
        <v>305</v>
      </c>
      <c r="AB2039" s="23" t="s">
        <v>1976</v>
      </c>
      <c r="AC2039" s="2">
        <v>3.5</v>
      </c>
      <c r="AD2039" s="3">
        <v>2.2999999999999998</v>
      </c>
      <c r="AE2039" s="2">
        <v>0.6</v>
      </c>
      <c r="AF2039" s="2" t="s">
        <v>273</v>
      </c>
      <c r="AG2039" s="4">
        <v>4</v>
      </c>
      <c r="AH2039" s="23" t="s">
        <v>290</v>
      </c>
      <c r="AI2039" s="6" t="s">
        <v>305</v>
      </c>
      <c r="AJ2039" s="4" t="s">
        <v>290</v>
      </c>
      <c r="AK2039" s="161" t="s">
        <v>290</v>
      </c>
      <c r="CC2039" s="4"/>
      <c r="CD2039" s="51"/>
      <c r="CE2039" s="51"/>
      <c r="CF2039" s="51"/>
      <c r="CG2039" s="51"/>
      <c r="CH2039" s="51"/>
      <c r="CI2039" s="51"/>
      <c r="CJ2039" s="51"/>
      <c r="CK2039" s="51"/>
    </row>
    <row r="2040" spans="1:89" x14ac:dyDescent="0.35">
      <c r="A2040" s="156" t="s">
        <v>1977</v>
      </c>
      <c r="B2040" s="11">
        <v>3.5</v>
      </c>
      <c r="C2040" s="11">
        <v>5</v>
      </c>
      <c r="D2040" t="s">
        <v>305</v>
      </c>
      <c r="E2040" s="21" t="s">
        <v>290</v>
      </c>
      <c r="F2040" s="11">
        <v>4</v>
      </c>
      <c r="G2040" s="12">
        <v>3.8340000000000001</v>
      </c>
      <c r="H2040" s="11">
        <v>8.3000000000000004E-2</v>
      </c>
      <c r="I2040" t="s">
        <v>290</v>
      </c>
      <c r="J2040" s="11">
        <v>5</v>
      </c>
      <c r="K2040" s="21" t="s">
        <v>290</v>
      </c>
      <c r="L2040" s="11" t="s">
        <v>305</v>
      </c>
      <c r="M2040" t="s">
        <v>290</v>
      </c>
      <c r="N2040" s="159" t="s">
        <v>290</v>
      </c>
      <c r="P2040" s="18" t="s">
        <v>290</v>
      </c>
      <c r="Q2040" s="18" t="s">
        <v>290</v>
      </c>
      <c r="S2040" t="s">
        <v>290</v>
      </c>
      <c r="T2040" t="s">
        <v>290</v>
      </c>
      <c r="V2040" t="s">
        <v>290</v>
      </c>
      <c r="X2040" s="156" t="s">
        <v>1977</v>
      </c>
      <c r="Y2040" s="11">
        <v>3.5</v>
      </c>
      <c r="Z2040" s="11">
        <v>5</v>
      </c>
      <c r="AA2040" t="s">
        <v>305</v>
      </c>
      <c r="AB2040" s="21" t="s">
        <v>290</v>
      </c>
      <c r="AC2040" s="11">
        <v>4</v>
      </c>
      <c r="AD2040" s="12">
        <v>3.8340000000000001</v>
      </c>
      <c r="AE2040" s="11">
        <v>8.3000000000000004E-2</v>
      </c>
      <c r="AF2040" t="s">
        <v>290</v>
      </c>
      <c r="AG2040" s="11">
        <v>5</v>
      </c>
      <c r="AH2040" s="21" t="s">
        <v>290</v>
      </c>
      <c r="AI2040" s="11" t="s">
        <v>305</v>
      </c>
      <c r="AJ2040" t="s">
        <v>290</v>
      </c>
      <c r="AK2040" s="159" t="s">
        <v>290</v>
      </c>
    </row>
    <row r="2041" spans="1:89" x14ac:dyDescent="0.35">
      <c r="A2041" s="156" t="s">
        <v>1978</v>
      </c>
      <c r="B2041" s="11">
        <v>3.5</v>
      </c>
      <c r="C2041" s="11">
        <v>10</v>
      </c>
      <c r="D2041" t="s">
        <v>305</v>
      </c>
      <c r="E2041" s="21" t="s">
        <v>290</v>
      </c>
      <c r="F2041" s="11">
        <v>4</v>
      </c>
      <c r="G2041" s="12">
        <v>3.76</v>
      </c>
      <c r="H2041" s="11">
        <v>0.12</v>
      </c>
      <c r="I2041" t="s">
        <v>290</v>
      </c>
      <c r="J2041" s="11">
        <v>10</v>
      </c>
      <c r="K2041" s="21" t="s">
        <v>290</v>
      </c>
      <c r="L2041" s="11" t="s">
        <v>305</v>
      </c>
      <c r="M2041" t="s">
        <v>290</v>
      </c>
      <c r="N2041" s="159" t="s">
        <v>290</v>
      </c>
      <c r="P2041" s="18" t="s">
        <v>290</v>
      </c>
      <c r="Q2041" s="18" t="s">
        <v>290</v>
      </c>
      <c r="S2041" t="s">
        <v>290</v>
      </c>
      <c r="T2041" t="s">
        <v>290</v>
      </c>
      <c r="V2041" t="s">
        <v>290</v>
      </c>
      <c r="X2041" s="156" t="s">
        <v>1978</v>
      </c>
      <c r="Y2041" s="11">
        <v>3.5</v>
      </c>
      <c r="Z2041" s="11">
        <v>10</v>
      </c>
      <c r="AA2041" t="s">
        <v>305</v>
      </c>
      <c r="AB2041" s="21" t="s">
        <v>290</v>
      </c>
      <c r="AC2041" s="11">
        <v>4</v>
      </c>
      <c r="AD2041" s="12">
        <v>3.76</v>
      </c>
      <c r="AE2041" s="11">
        <v>0.12</v>
      </c>
      <c r="AF2041" t="s">
        <v>290</v>
      </c>
      <c r="AG2041" s="11">
        <v>10</v>
      </c>
      <c r="AH2041" s="21" t="s">
        <v>290</v>
      </c>
      <c r="AI2041" s="11" t="s">
        <v>305</v>
      </c>
      <c r="AJ2041" t="s">
        <v>290</v>
      </c>
      <c r="AK2041" s="159" t="s">
        <v>290</v>
      </c>
    </row>
    <row r="2042" spans="1:89" x14ac:dyDescent="0.35">
      <c r="A2042" s="158" t="s">
        <v>1979</v>
      </c>
      <c r="B2042" s="11">
        <v>3.5</v>
      </c>
      <c r="C2042">
        <v>40</v>
      </c>
      <c r="D2042" t="s">
        <v>305</v>
      </c>
      <c r="E2042" s="21" t="s">
        <v>290</v>
      </c>
      <c r="F2042" s="11">
        <v>4</v>
      </c>
      <c r="G2042" s="12">
        <v>3.548</v>
      </c>
      <c r="H2042" s="11">
        <v>0.22600000000000001</v>
      </c>
      <c r="I2042" t="s">
        <v>290</v>
      </c>
      <c r="J2042">
        <v>40</v>
      </c>
      <c r="K2042" s="21" t="s">
        <v>290</v>
      </c>
      <c r="L2042" s="1" t="s">
        <v>305</v>
      </c>
      <c r="M2042" t="s">
        <v>290</v>
      </c>
      <c r="N2042" s="159" t="s">
        <v>290</v>
      </c>
      <c r="P2042" s="18" t="s">
        <v>290</v>
      </c>
      <c r="Q2042" s="18" t="s">
        <v>290</v>
      </c>
      <c r="S2042" t="s">
        <v>290</v>
      </c>
      <c r="T2042" t="s">
        <v>290</v>
      </c>
      <c r="V2042" t="s">
        <v>290</v>
      </c>
      <c r="X2042" s="158" t="s">
        <v>1979</v>
      </c>
      <c r="Y2042" s="11">
        <v>3.5</v>
      </c>
      <c r="Z2042">
        <v>40</v>
      </c>
      <c r="AA2042" t="s">
        <v>305</v>
      </c>
      <c r="AB2042" s="21" t="s">
        <v>290</v>
      </c>
      <c r="AC2042" s="11">
        <v>4</v>
      </c>
      <c r="AD2042" s="12">
        <v>3.548</v>
      </c>
      <c r="AE2042" s="11">
        <v>0.22600000000000001</v>
      </c>
      <c r="AF2042" t="s">
        <v>290</v>
      </c>
      <c r="AG2042">
        <v>40</v>
      </c>
      <c r="AH2042" s="21" t="s">
        <v>290</v>
      </c>
      <c r="AI2042" s="1" t="s">
        <v>305</v>
      </c>
      <c r="AJ2042" t="s">
        <v>290</v>
      </c>
      <c r="AK2042" s="159" t="s">
        <v>290</v>
      </c>
    </row>
    <row r="2043" spans="1:89" x14ac:dyDescent="0.35">
      <c r="A2043" s="158" t="s">
        <v>6916</v>
      </c>
      <c r="B2043" s="11">
        <v>3.5</v>
      </c>
      <c r="C2043" t="s">
        <v>6422</v>
      </c>
      <c r="D2043" t="s">
        <v>305</v>
      </c>
      <c r="E2043" s="21" t="s">
        <v>290</v>
      </c>
      <c r="F2043" s="11">
        <v>4</v>
      </c>
      <c r="G2043" s="12">
        <v>3.548</v>
      </c>
      <c r="H2043" s="11">
        <v>0.22600000000000001</v>
      </c>
      <c r="I2043" t="s">
        <v>6422</v>
      </c>
      <c r="J2043">
        <v>1</v>
      </c>
      <c r="K2043" s="21" t="s">
        <v>290</v>
      </c>
      <c r="L2043" s="1" t="s">
        <v>305</v>
      </c>
      <c r="M2043" t="s">
        <v>290</v>
      </c>
      <c r="N2043" s="159" t="s">
        <v>290</v>
      </c>
      <c r="P2043" s="18" t="s">
        <v>290</v>
      </c>
      <c r="Q2043" s="18" t="s">
        <v>290</v>
      </c>
      <c r="S2043" t="s">
        <v>290</v>
      </c>
      <c r="T2043" t="s">
        <v>290</v>
      </c>
      <c r="V2043" t="s">
        <v>290</v>
      </c>
      <c r="X2043" s="158" t="s">
        <v>6916</v>
      </c>
      <c r="Y2043" s="11">
        <v>3.5</v>
      </c>
      <c r="Z2043" t="s">
        <v>6422</v>
      </c>
      <c r="AA2043" t="s">
        <v>305</v>
      </c>
      <c r="AB2043" s="21" t="s">
        <v>290</v>
      </c>
      <c r="AC2043" s="11">
        <v>4</v>
      </c>
      <c r="AD2043" s="12">
        <v>3.548</v>
      </c>
      <c r="AE2043" s="11">
        <v>0.22600000000000001</v>
      </c>
      <c r="AF2043" t="s">
        <v>6422</v>
      </c>
      <c r="AG2043">
        <v>1</v>
      </c>
      <c r="AH2043" s="21" t="s">
        <v>290</v>
      </c>
      <c r="AI2043" s="1" t="s">
        <v>305</v>
      </c>
      <c r="AJ2043" t="s">
        <v>290</v>
      </c>
      <c r="AK2043" s="159" t="s">
        <v>290</v>
      </c>
    </row>
    <row r="2044" spans="1:89" x14ac:dyDescent="0.35">
      <c r="A2044" s="158" t="s">
        <v>1980</v>
      </c>
      <c r="B2044" s="11">
        <v>3.5</v>
      </c>
      <c r="C2044">
        <v>80</v>
      </c>
      <c r="D2044" t="s">
        <v>305</v>
      </c>
      <c r="E2044" s="21" t="s">
        <v>290</v>
      </c>
      <c r="F2044" s="11">
        <v>4</v>
      </c>
      <c r="G2044" s="12">
        <v>3.3639999999999999</v>
      </c>
      <c r="H2044" s="11">
        <v>0.318</v>
      </c>
      <c r="I2044" t="s">
        <v>290</v>
      </c>
      <c r="J2044">
        <v>80</v>
      </c>
      <c r="K2044" s="21" t="s">
        <v>290</v>
      </c>
      <c r="L2044" s="1" t="s">
        <v>305</v>
      </c>
      <c r="M2044" t="s">
        <v>290</v>
      </c>
      <c r="N2044" s="159" t="s">
        <v>290</v>
      </c>
      <c r="P2044" s="18" t="s">
        <v>290</v>
      </c>
      <c r="Q2044" s="18" t="s">
        <v>290</v>
      </c>
      <c r="S2044" t="s">
        <v>290</v>
      </c>
      <c r="T2044" t="s">
        <v>290</v>
      </c>
      <c r="V2044" t="s">
        <v>290</v>
      </c>
      <c r="X2044" s="158" t="s">
        <v>1980</v>
      </c>
      <c r="Y2044" s="11">
        <v>3.5</v>
      </c>
      <c r="Z2044">
        <v>80</v>
      </c>
      <c r="AA2044" t="s">
        <v>305</v>
      </c>
      <c r="AB2044" s="21" t="s">
        <v>290</v>
      </c>
      <c r="AC2044" s="11">
        <v>4</v>
      </c>
      <c r="AD2044" s="12">
        <v>3.3639999999999999</v>
      </c>
      <c r="AE2044" s="11">
        <v>0.318</v>
      </c>
      <c r="AF2044" t="s">
        <v>290</v>
      </c>
      <c r="AG2044">
        <v>80</v>
      </c>
      <c r="AH2044" s="21" t="s">
        <v>290</v>
      </c>
      <c r="AI2044" s="1" t="s">
        <v>305</v>
      </c>
      <c r="AJ2044" t="s">
        <v>290</v>
      </c>
      <c r="AK2044" s="159" t="s">
        <v>290</v>
      </c>
    </row>
    <row r="2045" spans="1:89" x14ac:dyDescent="0.35">
      <c r="A2045" s="158" t="s">
        <v>1981</v>
      </c>
      <c r="B2045" s="11">
        <v>3.5</v>
      </c>
      <c r="C2045" s="11" t="s">
        <v>272</v>
      </c>
      <c r="D2045" t="s">
        <v>305</v>
      </c>
      <c r="E2045" s="21" t="s">
        <v>290</v>
      </c>
      <c r="F2045" s="11">
        <v>4</v>
      </c>
      <c r="G2045" s="12">
        <v>3.3639999999999999</v>
      </c>
      <c r="H2045" s="11">
        <v>0.318</v>
      </c>
      <c r="I2045" t="s">
        <v>272</v>
      </c>
      <c r="J2045" s="11">
        <v>2</v>
      </c>
      <c r="K2045" s="21" t="s">
        <v>290</v>
      </c>
      <c r="L2045" s="1" t="s">
        <v>305</v>
      </c>
      <c r="M2045" t="s">
        <v>290</v>
      </c>
      <c r="N2045" s="159" t="s">
        <v>290</v>
      </c>
      <c r="P2045" s="18" t="s">
        <v>290</v>
      </c>
      <c r="Q2045" s="18" t="s">
        <v>290</v>
      </c>
      <c r="S2045" t="s">
        <v>290</v>
      </c>
      <c r="T2045" t="s">
        <v>290</v>
      </c>
      <c r="V2045" t="s">
        <v>290</v>
      </c>
      <c r="X2045" s="158" t="s">
        <v>1981</v>
      </c>
      <c r="Y2045" s="11">
        <v>3.5</v>
      </c>
      <c r="Z2045" s="11" t="s">
        <v>272</v>
      </c>
      <c r="AA2045" t="s">
        <v>305</v>
      </c>
      <c r="AB2045" s="21" t="s">
        <v>290</v>
      </c>
      <c r="AC2045" s="11">
        <v>4</v>
      </c>
      <c r="AD2045" s="12">
        <v>3.3639999999999999</v>
      </c>
      <c r="AE2045" s="11">
        <v>0.318</v>
      </c>
      <c r="AF2045" t="s">
        <v>272</v>
      </c>
      <c r="AG2045" s="11">
        <v>2</v>
      </c>
      <c r="AH2045" s="21" t="s">
        <v>290</v>
      </c>
      <c r="AI2045" s="1" t="s">
        <v>305</v>
      </c>
      <c r="AJ2045" t="s">
        <v>290</v>
      </c>
      <c r="AK2045" s="159" t="s">
        <v>290</v>
      </c>
    </row>
    <row r="2046" spans="1:89" x14ac:dyDescent="0.25">
      <c r="A2046" s="160" t="s">
        <v>1982</v>
      </c>
      <c r="B2046" s="2">
        <v>3.5</v>
      </c>
      <c r="C2046" s="4" t="s">
        <v>273</v>
      </c>
      <c r="D2046" s="4" t="s">
        <v>305</v>
      </c>
      <c r="E2046" s="23" t="s">
        <v>290</v>
      </c>
      <c r="F2046" s="2">
        <v>4</v>
      </c>
      <c r="G2046" s="3">
        <v>2.7279999999999998</v>
      </c>
      <c r="H2046" s="2">
        <v>0.63600000000000001</v>
      </c>
      <c r="I2046" s="2" t="s">
        <v>273</v>
      </c>
      <c r="J2046" s="4">
        <v>4</v>
      </c>
      <c r="K2046" s="23" t="s">
        <v>290</v>
      </c>
      <c r="L2046" s="6" t="s">
        <v>305</v>
      </c>
      <c r="M2046" s="4" t="s">
        <v>290</v>
      </c>
      <c r="N2046" s="161" t="s">
        <v>290</v>
      </c>
      <c r="P2046" s="18" t="s">
        <v>290</v>
      </c>
      <c r="Q2046" s="18" t="s">
        <v>290</v>
      </c>
      <c r="S2046" t="s">
        <v>290</v>
      </c>
      <c r="T2046" t="s">
        <v>290</v>
      </c>
      <c r="V2046" t="s">
        <v>290</v>
      </c>
      <c r="X2046" s="160" t="s">
        <v>1982</v>
      </c>
      <c r="Y2046" s="2">
        <v>3.5</v>
      </c>
      <c r="Z2046" s="4" t="s">
        <v>273</v>
      </c>
      <c r="AA2046" s="4" t="s">
        <v>305</v>
      </c>
      <c r="AB2046" s="23" t="s">
        <v>290</v>
      </c>
      <c r="AC2046" s="2">
        <v>4</v>
      </c>
      <c r="AD2046" s="3">
        <v>2.7279999999999998</v>
      </c>
      <c r="AE2046" s="2">
        <v>0.63600000000000001</v>
      </c>
      <c r="AF2046" s="2" t="s">
        <v>273</v>
      </c>
      <c r="AG2046" s="4">
        <v>4</v>
      </c>
      <c r="AH2046" s="23" t="s">
        <v>290</v>
      </c>
      <c r="AI2046" s="6" t="s">
        <v>305</v>
      </c>
      <c r="AJ2046" s="4" t="s">
        <v>290</v>
      </c>
      <c r="AK2046" s="161" t="s">
        <v>290</v>
      </c>
    </row>
    <row r="2047" spans="1:89" x14ac:dyDescent="0.35">
      <c r="A2047" s="156" t="s">
        <v>1983</v>
      </c>
      <c r="B2047" s="11">
        <v>4</v>
      </c>
      <c r="C2047" s="11">
        <v>5</v>
      </c>
      <c r="D2047" t="s">
        <v>305</v>
      </c>
      <c r="E2047" s="21" t="s">
        <v>290</v>
      </c>
      <c r="F2047" s="11">
        <v>4.5</v>
      </c>
      <c r="G2047" s="12">
        <v>4.3339999999999996</v>
      </c>
      <c r="H2047" s="11">
        <v>8.3000000000000004E-2</v>
      </c>
      <c r="I2047" t="s">
        <v>290</v>
      </c>
      <c r="J2047" s="11">
        <v>5</v>
      </c>
      <c r="K2047" s="21" t="s">
        <v>290</v>
      </c>
      <c r="L2047" s="11" t="s">
        <v>305</v>
      </c>
      <c r="M2047" t="s">
        <v>290</v>
      </c>
      <c r="N2047" s="159" t="s">
        <v>290</v>
      </c>
      <c r="P2047" s="18" t="s">
        <v>290</v>
      </c>
      <c r="Q2047" s="18" t="s">
        <v>290</v>
      </c>
      <c r="S2047" t="s">
        <v>290</v>
      </c>
      <c r="T2047" t="s">
        <v>290</v>
      </c>
      <c r="V2047" t="s">
        <v>290</v>
      </c>
      <c r="X2047" s="156" t="s">
        <v>1983</v>
      </c>
      <c r="Y2047" s="11">
        <v>4</v>
      </c>
      <c r="Z2047" s="11">
        <v>5</v>
      </c>
      <c r="AA2047" t="s">
        <v>305</v>
      </c>
      <c r="AB2047" s="21" t="s">
        <v>290</v>
      </c>
      <c r="AC2047" s="11">
        <v>4.5</v>
      </c>
      <c r="AD2047" s="12">
        <v>4.3339999999999996</v>
      </c>
      <c r="AE2047" s="11">
        <v>8.3000000000000004E-2</v>
      </c>
      <c r="AF2047" t="s">
        <v>290</v>
      </c>
      <c r="AG2047" s="11">
        <v>5</v>
      </c>
      <c r="AH2047" s="21" t="s">
        <v>290</v>
      </c>
      <c r="AI2047" s="11" t="s">
        <v>305</v>
      </c>
      <c r="AJ2047" t="s">
        <v>290</v>
      </c>
      <c r="AK2047" s="159" t="s">
        <v>290</v>
      </c>
      <c r="BJ2047" s="4"/>
      <c r="BK2047" s="4"/>
      <c r="BL2047" s="4"/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  <c r="BX2047" s="4"/>
      <c r="BY2047" s="4"/>
      <c r="BZ2047" s="4"/>
      <c r="CA2047" s="51"/>
    </row>
    <row r="2048" spans="1:89" x14ac:dyDescent="0.35">
      <c r="A2048" s="156" t="s">
        <v>1984</v>
      </c>
      <c r="B2048" s="11">
        <v>4</v>
      </c>
      <c r="C2048" s="11">
        <v>10</v>
      </c>
      <c r="D2048" t="s">
        <v>305</v>
      </c>
      <c r="E2048" s="21" t="s">
        <v>290</v>
      </c>
      <c r="F2048" s="11">
        <v>4.5</v>
      </c>
      <c r="G2048" s="12">
        <v>4.26</v>
      </c>
      <c r="H2048" s="11">
        <v>0.12</v>
      </c>
      <c r="I2048" t="s">
        <v>290</v>
      </c>
      <c r="J2048" s="11">
        <v>10</v>
      </c>
      <c r="K2048" s="21" t="s">
        <v>290</v>
      </c>
      <c r="L2048" s="11" t="s">
        <v>305</v>
      </c>
      <c r="M2048" t="s">
        <v>290</v>
      </c>
      <c r="N2048" s="159" t="s">
        <v>290</v>
      </c>
      <c r="P2048" s="18" t="s">
        <v>290</v>
      </c>
      <c r="Q2048" s="18" t="s">
        <v>290</v>
      </c>
      <c r="S2048" t="s">
        <v>290</v>
      </c>
      <c r="T2048" t="s">
        <v>290</v>
      </c>
      <c r="V2048" t="s">
        <v>290</v>
      </c>
      <c r="X2048" s="156" t="s">
        <v>1984</v>
      </c>
      <c r="Y2048" s="11">
        <v>4</v>
      </c>
      <c r="Z2048" s="11">
        <v>10</v>
      </c>
      <c r="AA2048" t="s">
        <v>305</v>
      </c>
      <c r="AB2048" s="21" t="s">
        <v>290</v>
      </c>
      <c r="AC2048" s="11">
        <v>4.5</v>
      </c>
      <c r="AD2048" s="12">
        <v>4.26</v>
      </c>
      <c r="AE2048" s="11">
        <v>0.12</v>
      </c>
      <c r="AF2048" t="s">
        <v>290</v>
      </c>
      <c r="AG2048" s="11">
        <v>10</v>
      </c>
      <c r="AH2048" s="21" t="s">
        <v>290</v>
      </c>
      <c r="AI2048" s="11" t="s">
        <v>305</v>
      </c>
      <c r="AJ2048" t="s">
        <v>290</v>
      </c>
      <c r="AK2048" s="159" t="s">
        <v>290</v>
      </c>
      <c r="CC2048" s="4"/>
      <c r="CD2048" s="51"/>
      <c r="CE2048" s="51"/>
      <c r="CF2048" s="51"/>
      <c r="CG2048" s="51"/>
      <c r="CH2048" s="51"/>
      <c r="CI2048" s="51"/>
      <c r="CJ2048" s="51"/>
      <c r="CK2048" s="51"/>
    </row>
    <row r="2049" spans="1:89" x14ac:dyDescent="0.35">
      <c r="A2049" s="158" t="s">
        <v>1985</v>
      </c>
      <c r="B2049" s="11">
        <v>4</v>
      </c>
      <c r="C2049">
        <v>40</v>
      </c>
      <c r="D2049" t="s">
        <v>305</v>
      </c>
      <c r="E2049" s="21" t="s">
        <v>7169</v>
      </c>
      <c r="F2049" s="11">
        <v>4.5</v>
      </c>
      <c r="G2049" s="12">
        <v>4.0259999999999998</v>
      </c>
      <c r="H2049" s="11">
        <v>0.23699999999999999</v>
      </c>
      <c r="I2049" t="s">
        <v>290</v>
      </c>
      <c r="J2049">
        <v>40</v>
      </c>
      <c r="K2049" s="21" t="s">
        <v>290</v>
      </c>
      <c r="L2049" s="1" t="s">
        <v>305</v>
      </c>
      <c r="M2049" t="s">
        <v>290</v>
      </c>
      <c r="N2049" s="159" t="s">
        <v>290</v>
      </c>
      <c r="P2049" s="18" t="s">
        <v>290</v>
      </c>
      <c r="Q2049" s="18" t="s">
        <v>290</v>
      </c>
      <c r="S2049" t="s">
        <v>290</v>
      </c>
      <c r="T2049" t="s">
        <v>290</v>
      </c>
      <c r="V2049" t="s">
        <v>290</v>
      </c>
      <c r="X2049" s="158" t="s">
        <v>1985</v>
      </c>
      <c r="Y2049" s="11">
        <v>4</v>
      </c>
      <c r="Z2049">
        <v>40</v>
      </c>
      <c r="AA2049" t="s">
        <v>305</v>
      </c>
      <c r="AB2049" s="21" t="s">
        <v>7168</v>
      </c>
      <c r="AC2049" s="11">
        <v>4.5</v>
      </c>
      <c r="AD2049" s="12">
        <v>4.0259999999999998</v>
      </c>
      <c r="AE2049" s="11">
        <v>0.23699999999999999</v>
      </c>
      <c r="AF2049" t="s">
        <v>290</v>
      </c>
      <c r="AG2049">
        <v>40</v>
      </c>
      <c r="AH2049" s="21" t="s">
        <v>290</v>
      </c>
      <c r="AI2049" s="1" t="s">
        <v>305</v>
      </c>
      <c r="AJ2049" t="s">
        <v>290</v>
      </c>
      <c r="AK2049" s="159" t="s">
        <v>290</v>
      </c>
      <c r="BJ2049" s="4"/>
      <c r="BK2049" s="4"/>
      <c r="BL2049" s="4"/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  <c r="BX2049" s="4"/>
      <c r="BY2049" s="4"/>
      <c r="BZ2049" s="4"/>
      <c r="CA2049" s="51"/>
    </row>
    <row r="2050" spans="1:89" x14ac:dyDescent="0.35">
      <c r="A2050" s="158" t="s">
        <v>6917</v>
      </c>
      <c r="B2050" s="11">
        <v>4</v>
      </c>
      <c r="C2050" t="s">
        <v>6422</v>
      </c>
      <c r="D2050" t="s">
        <v>305</v>
      </c>
      <c r="E2050" s="21" t="s">
        <v>290</v>
      </c>
      <c r="F2050" s="11">
        <v>4.5</v>
      </c>
      <c r="G2050" s="12">
        <v>4.0259999999999998</v>
      </c>
      <c r="H2050" s="11">
        <v>0.23699999999999999</v>
      </c>
      <c r="I2050" t="s">
        <v>6422</v>
      </c>
      <c r="J2050">
        <v>1</v>
      </c>
      <c r="K2050" s="21" t="s">
        <v>290</v>
      </c>
      <c r="L2050" s="1" t="s">
        <v>305</v>
      </c>
      <c r="M2050" t="s">
        <v>290</v>
      </c>
      <c r="N2050" s="159" t="s">
        <v>290</v>
      </c>
      <c r="P2050" s="18" t="s">
        <v>290</v>
      </c>
      <c r="Q2050" s="18" t="s">
        <v>290</v>
      </c>
      <c r="S2050" t="s">
        <v>290</v>
      </c>
      <c r="T2050" t="s">
        <v>290</v>
      </c>
      <c r="V2050" t="s">
        <v>290</v>
      </c>
      <c r="X2050" s="158" t="s">
        <v>6917</v>
      </c>
      <c r="Y2050" s="11">
        <v>4</v>
      </c>
      <c r="Z2050" t="s">
        <v>6422</v>
      </c>
      <c r="AA2050" t="s">
        <v>305</v>
      </c>
      <c r="AB2050" s="21" t="s">
        <v>290</v>
      </c>
      <c r="AC2050" s="11">
        <v>4.5</v>
      </c>
      <c r="AD2050" s="12">
        <v>4.0259999999999998</v>
      </c>
      <c r="AE2050" s="11">
        <v>0.23699999999999999</v>
      </c>
      <c r="AF2050" t="s">
        <v>6422</v>
      </c>
      <c r="AG2050">
        <v>1</v>
      </c>
      <c r="AH2050" s="21" t="s">
        <v>290</v>
      </c>
      <c r="AI2050" s="1" t="s">
        <v>305</v>
      </c>
      <c r="AJ2050" t="s">
        <v>290</v>
      </c>
      <c r="AK2050" s="159" t="s">
        <v>290</v>
      </c>
      <c r="CC2050" s="4"/>
      <c r="CD2050" s="51"/>
      <c r="CE2050" s="51"/>
      <c r="CF2050" s="51"/>
      <c r="CG2050" s="51"/>
      <c r="CH2050" s="51"/>
      <c r="CI2050" s="51"/>
      <c r="CJ2050" s="51"/>
      <c r="CK2050" s="51"/>
    </row>
    <row r="2051" spans="1:89" x14ac:dyDescent="0.35">
      <c r="A2051" s="158" t="s">
        <v>1986</v>
      </c>
      <c r="B2051" s="11">
        <v>4</v>
      </c>
      <c r="C2051">
        <v>60</v>
      </c>
      <c r="D2051" t="s">
        <v>305</v>
      </c>
      <c r="E2051" s="21" t="s">
        <v>290</v>
      </c>
      <c r="F2051" s="11">
        <v>4.5</v>
      </c>
      <c r="G2051" s="12">
        <v>3.9379999999999997</v>
      </c>
      <c r="H2051" s="11">
        <v>0.28100000000000003</v>
      </c>
      <c r="I2051" t="s">
        <v>290</v>
      </c>
      <c r="J2051">
        <v>60</v>
      </c>
      <c r="K2051" s="21" t="s">
        <v>290</v>
      </c>
      <c r="L2051" s="1" t="s">
        <v>305</v>
      </c>
      <c r="M2051" t="s">
        <v>290</v>
      </c>
      <c r="N2051" s="159" t="s">
        <v>290</v>
      </c>
      <c r="P2051" s="18" t="s">
        <v>290</v>
      </c>
      <c r="Q2051" s="18" t="s">
        <v>290</v>
      </c>
      <c r="S2051" t="s">
        <v>290</v>
      </c>
      <c r="T2051" t="s">
        <v>290</v>
      </c>
      <c r="V2051" t="s">
        <v>290</v>
      </c>
      <c r="X2051" s="158" t="s">
        <v>1986</v>
      </c>
      <c r="Y2051" s="11">
        <v>4</v>
      </c>
      <c r="Z2051">
        <v>60</v>
      </c>
      <c r="AA2051" t="s">
        <v>305</v>
      </c>
      <c r="AB2051" s="21" t="s">
        <v>290</v>
      </c>
      <c r="AC2051" s="11">
        <v>4.5</v>
      </c>
      <c r="AD2051" s="12">
        <v>3.9379999999999997</v>
      </c>
      <c r="AE2051" s="11">
        <v>0.28100000000000003</v>
      </c>
      <c r="AF2051" t="s">
        <v>290</v>
      </c>
      <c r="AG2051">
        <v>60</v>
      </c>
      <c r="AH2051" s="21" t="s">
        <v>290</v>
      </c>
      <c r="AI2051" s="1" t="s">
        <v>305</v>
      </c>
      <c r="AJ2051" t="s">
        <v>290</v>
      </c>
      <c r="AK2051" s="159" t="s">
        <v>290</v>
      </c>
    </row>
    <row r="2052" spans="1:89" x14ac:dyDescent="0.35">
      <c r="A2052" s="158" t="s">
        <v>1987</v>
      </c>
      <c r="B2052" s="11">
        <v>4</v>
      </c>
      <c r="C2052">
        <v>80</v>
      </c>
      <c r="D2052" t="s">
        <v>305</v>
      </c>
      <c r="E2052" s="21" t="s">
        <v>290</v>
      </c>
      <c r="F2052" s="11">
        <v>4.5</v>
      </c>
      <c r="G2052" s="12">
        <v>3.8260000000000001</v>
      </c>
      <c r="H2052" s="11">
        <v>0.33700000000000002</v>
      </c>
      <c r="I2052" t="s">
        <v>290</v>
      </c>
      <c r="J2052">
        <v>80</v>
      </c>
      <c r="K2052" s="21" t="s">
        <v>290</v>
      </c>
      <c r="L2052" s="1" t="s">
        <v>305</v>
      </c>
      <c r="M2052" t="s">
        <v>290</v>
      </c>
      <c r="N2052" s="159" t="s">
        <v>290</v>
      </c>
      <c r="P2052" s="18" t="s">
        <v>290</v>
      </c>
      <c r="Q2052" s="18" t="s">
        <v>290</v>
      </c>
      <c r="S2052" t="s">
        <v>290</v>
      </c>
      <c r="T2052" t="s">
        <v>290</v>
      </c>
      <c r="V2052" t="s">
        <v>290</v>
      </c>
      <c r="X2052" s="158" t="s">
        <v>1987</v>
      </c>
      <c r="Y2052" s="11">
        <v>4</v>
      </c>
      <c r="Z2052">
        <v>80</v>
      </c>
      <c r="AA2052" t="s">
        <v>305</v>
      </c>
      <c r="AB2052" s="21" t="s">
        <v>290</v>
      </c>
      <c r="AC2052" s="11">
        <v>4.5</v>
      </c>
      <c r="AD2052" s="12">
        <v>3.8260000000000001</v>
      </c>
      <c r="AE2052" s="11">
        <v>0.33700000000000002</v>
      </c>
      <c r="AF2052" t="s">
        <v>290</v>
      </c>
      <c r="AG2052">
        <v>80</v>
      </c>
      <c r="AH2052" s="21" t="s">
        <v>290</v>
      </c>
      <c r="AI2052" s="1" t="s">
        <v>305</v>
      </c>
      <c r="AJ2052" t="s">
        <v>290</v>
      </c>
      <c r="AK2052" s="159" t="s">
        <v>290</v>
      </c>
    </row>
    <row r="2053" spans="1:89" x14ac:dyDescent="0.35">
      <c r="A2053" s="158" t="s">
        <v>1988</v>
      </c>
      <c r="B2053" s="11">
        <v>4</v>
      </c>
      <c r="C2053">
        <v>120</v>
      </c>
      <c r="D2053" t="s">
        <v>305</v>
      </c>
      <c r="E2053" s="21" t="s">
        <v>290</v>
      </c>
      <c r="F2053" s="11">
        <v>4.5</v>
      </c>
      <c r="G2053" s="12">
        <v>3.6259999999999999</v>
      </c>
      <c r="H2053" s="11">
        <v>0.437</v>
      </c>
      <c r="I2053" t="s">
        <v>290</v>
      </c>
      <c r="J2053">
        <v>120</v>
      </c>
      <c r="K2053" s="21" t="s">
        <v>290</v>
      </c>
      <c r="L2053" s="1" t="s">
        <v>305</v>
      </c>
      <c r="M2053" t="s">
        <v>290</v>
      </c>
      <c r="N2053" s="159" t="s">
        <v>290</v>
      </c>
      <c r="P2053" s="18" t="s">
        <v>290</v>
      </c>
      <c r="Q2053" s="18" t="s">
        <v>290</v>
      </c>
      <c r="S2053" t="s">
        <v>290</v>
      </c>
      <c r="T2053" t="s">
        <v>290</v>
      </c>
      <c r="V2053" t="s">
        <v>290</v>
      </c>
      <c r="X2053" s="158" t="s">
        <v>1988</v>
      </c>
      <c r="Y2053" s="11">
        <v>4</v>
      </c>
      <c r="Z2053">
        <v>120</v>
      </c>
      <c r="AA2053" t="s">
        <v>305</v>
      </c>
      <c r="AB2053" s="21" t="s">
        <v>290</v>
      </c>
      <c r="AC2053" s="11">
        <v>4.5</v>
      </c>
      <c r="AD2053" s="12">
        <v>3.6259999999999999</v>
      </c>
      <c r="AE2053" s="11">
        <v>0.437</v>
      </c>
      <c r="AF2053" t="s">
        <v>290</v>
      </c>
      <c r="AG2053">
        <v>120</v>
      </c>
      <c r="AH2053" s="21" t="s">
        <v>290</v>
      </c>
      <c r="AI2053" s="1" t="s">
        <v>305</v>
      </c>
      <c r="AJ2053" t="s">
        <v>290</v>
      </c>
      <c r="AK2053" s="159" t="s">
        <v>290</v>
      </c>
    </row>
    <row r="2054" spans="1:89" x14ac:dyDescent="0.35">
      <c r="A2054" s="158" t="s">
        <v>1989</v>
      </c>
      <c r="B2054" s="11">
        <v>4</v>
      </c>
      <c r="C2054" s="11">
        <v>160</v>
      </c>
      <c r="D2054" t="s">
        <v>305</v>
      </c>
      <c r="E2054" s="21" t="s">
        <v>290</v>
      </c>
      <c r="F2054" s="11">
        <v>4.5</v>
      </c>
      <c r="G2054" s="12">
        <v>3.4379999999999997</v>
      </c>
      <c r="H2054" s="11">
        <v>0.53100000000000003</v>
      </c>
      <c r="I2054" t="s">
        <v>290</v>
      </c>
      <c r="J2054" s="11">
        <v>160</v>
      </c>
      <c r="K2054" s="21" t="s">
        <v>290</v>
      </c>
      <c r="L2054" s="1" t="s">
        <v>305</v>
      </c>
      <c r="M2054" t="s">
        <v>290</v>
      </c>
      <c r="N2054" s="159" t="s">
        <v>290</v>
      </c>
      <c r="P2054" s="18" t="s">
        <v>290</v>
      </c>
      <c r="Q2054" s="18" t="s">
        <v>290</v>
      </c>
      <c r="S2054" t="s">
        <v>290</v>
      </c>
      <c r="T2054" t="s">
        <v>290</v>
      </c>
      <c r="V2054" t="s">
        <v>290</v>
      </c>
      <c r="X2054" s="158" t="s">
        <v>1989</v>
      </c>
      <c r="Y2054" s="11">
        <v>4</v>
      </c>
      <c r="Z2054" s="11">
        <v>160</v>
      </c>
      <c r="AA2054" t="s">
        <v>305</v>
      </c>
      <c r="AB2054" s="21" t="s">
        <v>290</v>
      </c>
      <c r="AC2054" s="11">
        <v>4.5</v>
      </c>
      <c r="AD2054" s="12">
        <v>3.4379999999999997</v>
      </c>
      <c r="AE2054" s="11">
        <v>0.53100000000000003</v>
      </c>
      <c r="AF2054" t="s">
        <v>290</v>
      </c>
      <c r="AG2054" s="11">
        <v>160</v>
      </c>
      <c r="AH2054" s="21" t="s">
        <v>290</v>
      </c>
      <c r="AI2054" s="1" t="s">
        <v>305</v>
      </c>
      <c r="AJ2054" t="s">
        <v>290</v>
      </c>
      <c r="AK2054" s="159" t="s">
        <v>290</v>
      </c>
    </row>
    <row r="2055" spans="1:89" x14ac:dyDescent="0.35">
      <c r="A2055" s="158" t="s">
        <v>1990</v>
      </c>
      <c r="B2055" s="11">
        <v>4</v>
      </c>
      <c r="C2055" s="11" t="s">
        <v>272</v>
      </c>
      <c r="D2055" t="s">
        <v>305</v>
      </c>
      <c r="E2055" s="21" t="s">
        <v>290</v>
      </c>
      <c r="F2055" s="11">
        <v>4.5</v>
      </c>
      <c r="G2055" s="12">
        <v>3.8260000000000001</v>
      </c>
      <c r="H2055" s="11">
        <v>0.33700000000000002</v>
      </c>
      <c r="I2055" t="s">
        <v>272</v>
      </c>
      <c r="J2055" s="11">
        <v>2</v>
      </c>
      <c r="K2055" s="21" t="s">
        <v>290</v>
      </c>
      <c r="L2055" s="1" t="s">
        <v>305</v>
      </c>
      <c r="M2055" t="s">
        <v>290</v>
      </c>
      <c r="N2055" s="159" t="s">
        <v>290</v>
      </c>
      <c r="P2055" s="18" t="s">
        <v>290</v>
      </c>
      <c r="Q2055" s="18" t="s">
        <v>290</v>
      </c>
      <c r="S2055" t="s">
        <v>290</v>
      </c>
      <c r="T2055" t="s">
        <v>290</v>
      </c>
      <c r="V2055" t="s">
        <v>290</v>
      </c>
      <c r="X2055" s="158" t="s">
        <v>1990</v>
      </c>
      <c r="Y2055" s="11">
        <v>4</v>
      </c>
      <c r="Z2055" s="11" t="s">
        <v>272</v>
      </c>
      <c r="AA2055" t="s">
        <v>305</v>
      </c>
      <c r="AB2055" s="21" t="s">
        <v>290</v>
      </c>
      <c r="AC2055" s="11">
        <v>4.5</v>
      </c>
      <c r="AD2055" s="12">
        <v>3.8260000000000001</v>
      </c>
      <c r="AE2055" s="11">
        <v>0.33700000000000002</v>
      </c>
      <c r="AF2055" t="s">
        <v>272</v>
      </c>
      <c r="AG2055" s="11">
        <v>2</v>
      </c>
      <c r="AH2055" s="21" t="s">
        <v>290</v>
      </c>
      <c r="AI2055" s="1" t="s">
        <v>305</v>
      </c>
      <c r="AJ2055" t="s">
        <v>290</v>
      </c>
      <c r="AK2055" s="159" t="s">
        <v>290</v>
      </c>
    </row>
    <row r="2056" spans="1:89" x14ac:dyDescent="0.25">
      <c r="A2056" s="160" t="s">
        <v>1991</v>
      </c>
      <c r="B2056" s="2">
        <v>4</v>
      </c>
      <c r="C2056" s="4" t="s">
        <v>273</v>
      </c>
      <c r="D2056" s="4" t="s">
        <v>305</v>
      </c>
      <c r="E2056" s="23" t="s">
        <v>290</v>
      </c>
      <c r="F2056" s="2">
        <v>4.5</v>
      </c>
      <c r="G2056" s="3">
        <v>3.1520000000000001</v>
      </c>
      <c r="H2056" s="2">
        <v>0.67400000000000004</v>
      </c>
      <c r="I2056" s="2" t="s">
        <v>273</v>
      </c>
      <c r="J2056" s="4">
        <v>4</v>
      </c>
      <c r="K2056" s="23" t="s">
        <v>290</v>
      </c>
      <c r="L2056" s="6" t="s">
        <v>305</v>
      </c>
      <c r="M2056" s="4" t="s">
        <v>290</v>
      </c>
      <c r="N2056" s="161" t="s">
        <v>290</v>
      </c>
      <c r="P2056" s="18" t="s">
        <v>290</v>
      </c>
      <c r="Q2056" s="18" t="s">
        <v>290</v>
      </c>
      <c r="S2056" t="s">
        <v>290</v>
      </c>
      <c r="T2056" t="s">
        <v>290</v>
      </c>
      <c r="V2056" t="s">
        <v>290</v>
      </c>
      <c r="X2056" s="160" t="s">
        <v>1991</v>
      </c>
      <c r="Y2056" s="2">
        <v>4</v>
      </c>
      <c r="Z2056" s="4" t="s">
        <v>273</v>
      </c>
      <c r="AA2056" s="4" t="s">
        <v>305</v>
      </c>
      <c r="AB2056" s="23" t="s">
        <v>290</v>
      </c>
      <c r="AC2056" s="2">
        <v>4.5</v>
      </c>
      <c r="AD2056" s="3">
        <v>3.1520000000000001</v>
      </c>
      <c r="AE2056" s="2">
        <v>0.67400000000000004</v>
      </c>
      <c r="AF2056" s="2" t="s">
        <v>273</v>
      </c>
      <c r="AG2056" s="4">
        <v>4</v>
      </c>
      <c r="AH2056" s="23" t="s">
        <v>290</v>
      </c>
      <c r="AI2056" s="6" t="s">
        <v>305</v>
      </c>
      <c r="AJ2056" s="4" t="s">
        <v>290</v>
      </c>
      <c r="AK2056" s="161" t="s">
        <v>290</v>
      </c>
    </row>
    <row r="2057" spans="1:89" x14ac:dyDescent="0.25">
      <c r="A2057" s="158" t="s">
        <v>6918</v>
      </c>
      <c r="B2057" s="11">
        <v>4.5</v>
      </c>
      <c r="C2057" t="s">
        <v>6422</v>
      </c>
      <c r="D2057" t="s">
        <v>305</v>
      </c>
      <c r="E2057" s="24" t="s">
        <v>290</v>
      </c>
      <c r="F2057" s="11">
        <v>5</v>
      </c>
      <c r="G2057" s="12">
        <v>4.5060000000000002</v>
      </c>
      <c r="H2057" s="11">
        <v>0.247</v>
      </c>
      <c r="I2057" s="11" t="s">
        <v>6422</v>
      </c>
      <c r="J2057" s="11">
        <v>1</v>
      </c>
      <c r="K2057" s="24"/>
      <c r="L2057" s="1" t="s">
        <v>305</v>
      </c>
      <c r="N2057" s="159"/>
      <c r="P2057" s="18" t="s">
        <v>290</v>
      </c>
      <c r="Q2057" s="18" t="s">
        <v>290</v>
      </c>
      <c r="S2057" t="s">
        <v>290</v>
      </c>
      <c r="T2057" t="s">
        <v>290</v>
      </c>
      <c r="V2057" t="s">
        <v>290</v>
      </c>
      <c r="X2057" s="158" t="s">
        <v>6918</v>
      </c>
      <c r="Y2057" s="11">
        <v>4.5</v>
      </c>
      <c r="Z2057" t="s">
        <v>6422</v>
      </c>
      <c r="AA2057" t="s">
        <v>305</v>
      </c>
      <c r="AB2057" s="24" t="s">
        <v>290</v>
      </c>
      <c r="AC2057" s="11">
        <v>5</v>
      </c>
      <c r="AD2057" s="12">
        <v>4.5060000000000002</v>
      </c>
      <c r="AE2057" s="11">
        <v>0.247</v>
      </c>
      <c r="AF2057" s="11" t="s">
        <v>6422</v>
      </c>
      <c r="AG2057" s="11">
        <v>1</v>
      </c>
      <c r="AH2057" s="24"/>
      <c r="AI2057" s="1" t="s">
        <v>305</v>
      </c>
      <c r="AK2057" s="159"/>
    </row>
    <row r="2058" spans="1:89" x14ac:dyDescent="0.35">
      <c r="A2058" s="158" t="s">
        <v>1992</v>
      </c>
      <c r="B2058" s="11">
        <v>4.5</v>
      </c>
      <c r="C2058" s="11" t="s">
        <v>272</v>
      </c>
      <c r="D2058" t="s">
        <v>305</v>
      </c>
      <c r="E2058" s="21" t="s">
        <v>290</v>
      </c>
      <c r="F2058" s="11">
        <v>5</v>
      </c>
      <c r="G2058" s="12">
        <v>4.29</v>
      </c>
      <c r="H2058" s="11">
        <v>0.35499999999999998</v>
      </c>
      <c r="I2058" t="s">
        <v>272</v>
      </c>
      <c r="J2058" s="11">
        <v>2</v>
      </c>
      <c r="K2058" s="21" t="s">
        <v>290</v>
      </c>
      <c r="L2058" s="1" t="s">
        <v>305</v>
      </c>
      <c r="M2058" t="s">
        <v>290</v>
      </c>
      <c r="N2058" s="159" t="s">
        <v>290</v>
      </c>
      <c r="P2058" s="18" t="s">
        <v>290</v>
      </c>
      <c r="Q2058" s="18" t="s">
        <v>290</v>
      </c>
      <c r="S2058" t="s">
        <v>290</v>
      </c>
      <c r="T2058" t="s">
        <v>290</v>
      </c>
      <c r="V2058" t="s">
        <v>290</v>
      </c>
      <c r="X2058" s="158" t="s">
        <v>1992</v>
      </c>
      <c r="Y2058" s="11">
        <v>4.5</v>
      </c>
      <c r="Z2058" s="11" t="s">
        <v>272</v>
      </c>
      <c r="AA2058" t="s">
        <v>305</v>
      </c>
      <c r="AB2058" s="21" t="s">
        <v>290</v>
      </c>
      <c r="AC2058" s="11">
        <v>5</v>
      </c>
      <c r="AD2058" s="12">
        <v>4.29</v>
      </c>
      <c r="AE2058" s="11">
        <v>0.35499999999999998</v>
      </c>
      <c r="AF2058" t="s">
        <v>272</v>
      </c>
      <c r="AG2058" s="11">
        <v>2</v>
      </c>
      <c r="AH2058" s="21" t="s">
        <v>290</v>
      </c>
      <c r="AI2058" s="1" t="s">
        <v>305</v>
      </c>
      <c r="AJ2058" t="s">
        <v>290</v>
      </c>
      <c r="AK2058" s="159" t="s">
        <v>290</v>
      </c>
      <c r="BJ2058" s="4"/>
      <c r="BK2058" s="4"/>
      <c r="BL2058" s="4"/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  <c r="BX2058" s="4"/>
      <c r="BY2058" s="4"/>
      <c r="BZ2058" s="4"/>
      <c r="CA2058" s="51"/>
    </row>
    <row r="2059" spans="1:89" x14ac:dyDescent="0.25">
      <c r="A2059" s="160" t="s">
        <v>1993</v>
      </c>
      <c r="B2059" s="2">
        <v>4.5</v>
      </c>
      <c r="C2059" s="4" t="s">
        <v>273</v>
      </c>
      <c r="D2059" s="4" t="s">
        <v>305</v>
      </c>
      <c r="E2059" s="23" t="s">
        <v>290</v>
      </c>
      <c r="F2059" s="2">
        <v>5</v>
      </c>
      <c r="G2059" s="3">
        <v>3.58</v>
      </c>
      <c r="H2059" s="2">
        <v>0.71</v>
      </c>
      <c r="I2059" s="2" t="s">
        <v>273</v>
      </c>
      <c r="J2059" s="4">
        <v>4</v>
      </c>
      <c r="K2059" s="23" t="s">
        <v>290</v>
      </c>
      <c r="L2059" s="6" t="s">
        <v>305</v>
      </c>
      <c r="M2059" s="4" t="s">
        <v>290</v>
      </c>
      <c r="N2059" s="161" t="s">
        <v>290</v>
      </c>
      <c r="P2059" s="18" t="s">
        <v>290</v>
      </c>
      <c r="Q2059" s="18" t="s">
        <v>290</v>
      </c>
      <c r="S2059" t="s">
        <v>290</v>
      </c>
      <c r="T2059" t="s">
        <v>290</v>
      </c>
      <c r="V2059" t="s">
        <v>290</v>
      </c>
      <c r="X2059" s="160" t="s">
        <v>1993</v>
      </c>
      <c r="Y2059" s="2">
        <v>4.5</v>
      </c>
      <c r="Z2059" s="4" t="s">
        <v>273</v>
      </c>
      <c r="AA2059" s="4" t="s">
        <v>305</v>
      </c>
      <c r="AB2059" s="23" t="s">
        <v>290</v>
      </c>
      <c r="AC2059" s="2">
        <v>5</v>
      </c>
      <c r="AD2059" s="3">
        <v>3.58</v>
      </c>
      <c r="AE2059" s="2">
        <v>0.71</v>
      </c>
      <c r="AF2059" s="2" t="s">
        <v>273</v>
      </c>
      <c r="AG2059" s="4">
        <v>4</v>
      </c>
      <c r="AH2059" s="23" t="s">
        <v>290</v>
      </c>
      <c r="AI2059" s="6" t="s">
        <v>305</v>
      </c>
      <c r="AJ2059" s="4" t="s">
        <v>290</v>
      </c>
      <c r="AK2059" s="161" t="s">
        <v>290</v>
      </c>
      <c r="CC2059" s="4"/>
      <c r="CD2059" s="51"/>
      <c r="CE2059" s="51"/>
      <c r="CF2059" s="51"/>
      <c r="CG2059" s="51"/>
      <c r="CH2059" s="51"/>
      <c r="CI2059" s="51"/>
      <c r="CJ2059" s="51"/>
      <c r="CK2059" s="51"/>
    </row>
    <row r="2060" spans="1:89" x14ac:dyDescent="0.35">
      <c r="A2060" s="156" t="s">
        <v>1994</v>
      </c>
      <c r="B2060" s="11">
        <v>5</v>
      </c>
      <c r="C2060" s="11">
        <v>5</v>
      </c>
      <c r="D2060" t="s">
        <v>305</v>
      </c>
      <c r="E2060" s="21" t="s">
        <v>290</v>
      </c>
      <c r="F2060" s="11">
        <v>5.5629999999999997</v>
      </c>
      <c r="G2060" s="12">
        <v>5.3449999999999998</v>
      </c>
      <c r="H2060" s="11">
        <v>0.109</v>
      </c>
      <c r="I2060" t="s">
        <v>290</v>
      </c>
      <c r="J2060" s="11">
        <v>5</v>
      </c>
      <c r="K2060" s="21" t="s">
        <v>290</v>
      </c>
      <c r="L2060" s="11" t="s">
        <v>305</v>
      </c>
      <c r="M2060" t="s">
        <v>290</v>
      </c>
      <c r="N2060" s="159" t="s">
        <v>290</v>
      </c>
      <c r="P2060" s="18" t="s">
        <v>290</v>
      </c>
      <c r="Q2060" s="18" t="s">
        <v>290</v>
      </c>
      <c r="S2060" t="s">
        <v>290</v>
      </c>
      <c r="T2060" t="s">
        <v>290</v>
      </c>
      <c r="V2060" t="s">
        <v>290</v>
      </c>
      <c r="X2060" s="156" t="s">
        <v>1994</v>
      </c>
      <c r="Y2060" s="11">
        <v>5</v>
      </c>
      <c r="Z2060" s="11">
        <v>5</v>
      </c>
      <c r="AA2060" t="s">
        <v>305</v>
      </c>
      <c r="AB2060" s="21" t="s">
        <v>290</v>
      </c>
      <c r="AC2060" s="11">
        <v>5.5629999999999997</v>
      </c>
      <c r="AD2060" s="12">
        <v>5.3449999999999998</v>
      </c>
      <c r="AE2060" s="11">
        <v>0.109</v>
      </c>
      <c r="AF2060" t="s">
        <v>290</v>
      </c>
      <c r="AG2060" s="11">
        <v>5</v>
      </c>
      <c r="AH2060" s="21" t="s">
        <v>290</v>
      </c>
      <c r="AI2060" s="11" t="s">
        <v>305</v>
      </c>
      <c r="AJ2060" t="s">
        <v>290</v>
      </c>
      <c r="AK2060" s="159" t="s">
        <v>290</v>
      </c>
    </row>
    <row r="2061" spans="1:89" x14ac:dyDescent="0.35">
      <c r="A2061" s="156" t="s">
        <v>1995</v>
      </c>
      <c r="B2061" s="11">
        <v>5</v>
      </c>
      <c r="C2061" s="11">
        <v>10</v>
      </c>
      <c r="D2061" t="s">
        <v>305</v>
      </c>
      <c r="E2061" s="21" t="s">
        <v>290</v>
      </c>
      <c r="F2061" s="11">
        <v>5.5629999999999997</v>
      </c>
      <c r="G2061" s="12">
        <v>5.2949999999999999</v>
      </c>
      <c r="H2061" s="11">
        <v>0.13400000000000001</v>
      </c>
      <c r="I2061" t="s">
        <v>290</v>
      </c>
      <c r="J2061" s="11">
        <v>10</v>
      </c>
      <c r="K2061" s="21" t="s">
        <v>290</v>
      </c>
      <c r="L2061" s="11" t="s">
        <v>305</v>
      </c>
      <c r="M2061" t="s">
        <v>290</v>
      </c>
      <c r="N2061" s="159" t="s">
        <v>290</v>
      </c>
      <c r="P2061" s="18" t="s">
        <v>290</v>
      </c>
      <c r="Q2061" s="18" t="s">
        <v>290</v>
      </c>
      <c r="S2061" t="s">
        <v>290</v>
      </c>
      <c r="T2061" t="s">
        <v>290</v>
      </c>
      <c r="V2061" t="s">
        <v>290</v>
      </c>
      <c r="X2061" s="156" t="s">
        <v>1995</v>
      </c>
      <c r="Y2061" s="11">
        <v>5</v>
      </c>
      <c r="Z2061" s="11">
        <v>10</v>
      </c>
      <c r="AA2061" t="s">
        <v>305</v>
      </c>
      <c r="AB2061" s="21" t="s">
        <v>290</v>
      </c>
      <c r="AC2061" s="11">
        <v>5.5629999999999997</v>
      </c>
      <c r="AD2061" s="12">
        <v>5.2949999999999999</v>
      </c>
      <c r="AE2061" s="11">
        <v>0.13400000000000001</v>
      </c>
      <c r="AF2061" t="s">
        <v>290</v>
      </c>
      <c r="AG2061" s="11">
        <v>10</v>
      </c>
      <c r="AH2061" s="21" t="s">
        <v>290</v>
      </c>
      <c r="AI2061" s="11" t="s">
        <v>305</v>
      </c>
      <c r="AJ2061" t="s">
        <v>290</v>
      </c>
      <c r="AK2061" s="159" t="s">
        <v>290</v>
      </c>
    </row>
    <row r="2062" spans="1:89" x14ac:dyDescent="0.35">
      <c r="A2062" s="158" t="s">
        <v>1996</v>
      </c>
      <c r="B2062" s="11">
        <v>5</v>
      </c>
      <c r="C2062" s="11">
        <v>20</v>
      </c>
      <c r="D2062" t="s">
        <v>305</v>
      </c>
      <c r="E2062" s="21" t="s">
        <v>290</v>
      </c>
      <c r="F2062" s="11">
        <v>5.5629999999999997</v>
      </c>
      <c r="G2062" s="12">
        <v>5.157</v>
      </c>
      <c r="H2062" s="11">
        <v>0.20300000000000001</v>
      </c>
      <c r="I2062" t="s">
        <v>290</v>
      </c>
      <c r="J2062" s="11">
        <v>20</v>
      </c>
      <c r="K2062" s="21" t="s">
        <v>290</v>
      </c>
      <c r="L2062" s="1" t="s">
        <v>305</v>
      </c>
      <c r="M2062" t="s">
        <v>290</v>
      </c>
      <c r="N2062" s="159" t="s">
        <v>290</v>
      </c>
      <c r="P2062" s="18" t="s">
        <v>290</v>
      </c>
      <c r="Q2062" s="18" t="s">
        <v>290</v>
      </c>
      <c r="S2062" t="s">
        <v>290</v>
      </c>
      <c r="T2062" t="s">
        <v>290</v>
      </c>
      <c r="V2062" t="s">
        <v>290</v>
      </c>
      <c r="X2062" s="158" t="s">
        <v>1996</v>
      </c>
      <c r="Y2062" s="11">
        <v>5</v>
      </c>
      <c r="Z2062" s="11">
        <v>20</v>
      </c>
      <c r="AA2062" t="s">
        <v>305</v>
      </c>
      <c r="AB2062" s="21" t="s">
        <v>290</v>
      </c>
      <c r="AC2062" s="11">
        <v>5.5629999999999997</v>
      </c>
      <c r="AD2062" s="12">
        <v>5.157</v>
      </c>
      <c r="AE2062" s="11">
        <v>0.20300000000000001</v>
      </c>
      <c r="AF2062" t="s">
        <v>290</v>
      </c>
      <c r="AG2062" s="11">
        <v>20</v>
      </c>
      <c r="AH2062" s="21" t="s">
        <v>290</v>
      </c>
      <c r="AI2062" s="1" t="s">
        <v>305</v>
      </c>
      <c r="AJ2062" t="s">
        <v>290</v>
      </c>
      <c r="AK2062" s="159" t="s">
        <v>290</v>
      </c>
    </row>
    <row r="2063" spans="1:89" x14ac:dyDescent="0.35">
      <c r="A2063" s="158" t="s">
        <v>1997</v>
      </c>
      <c r="B2063" s="11">
        <v>5</v>
      </c>
      <c r="C2063">
        <v>40</v>
      </c>
      <c r="D2063" t="s">
        <v>305</v>
      </c>
      <c r="E2063" s="21" t="s">
        <v>290</v>
      </c>
      <c r="F2063" s="11">
        <v>5.5629999999999997</v>
      </c>
      <c r="G2063" s="12">
        <v>5.0469999999999997</v>
      </c>
      <c r="H2063" s="11">
        <v>0.25800000000000001</v>
      </c>
      <c r="I2063" t="s">
        <v>290</v>
      </c>
      <c r="J2063">
        <v>40</v>
      </c>
      <c r="K2063" s="21" t="s">
        <v>290</v>
      </c>
      <c r="L2063" s="1" t="s">
        <v>305</v>
      </c>
      <c r="M2063" t="s">
        <v>290</v>
      </c>
      <c r="N2063" s="159" t="s">
        <v>290</v>
      </c>
      <c r="P2063" s="18" t="s">
        <v>290</v>
      </c>
      <c r="Q2063" s="18" t="s">
        <v>290</v>
      </c>
      <c r="S2063" t="s">
        <v>290</v>
      </c>
      <c r="T2063" t="s">
        <v>290</v>
      </c>
      <c r="V2063" t="s">
        <v>290</v>
      </c>
      <c r="X2063" s="158" t="s">
        <v>1997</v>
      </c>
      <c r="Y2063" s="11">
        <v>5</v>
      </c>
      <c r="Z2063">
        <v>40</v>
      </c>
      <c r="AA2063" t="s">
        <v>305</v>
      </c>
      <c r="AB2063" s="21" t="s">
        <v>290</v>
      </c>
      <c r="AC2063" s="11">
        <v>5.5629999999999997</v>
      </c>
      <c r="AD2063" s="12">
        <v>5.0469999999999997</v>
      </c>
      <c r="AE2063" s="11">
        <v>0.25800000000000001</v>
      </c>
      <c r="AF2063" t="s">
        <v>290</v>
      </c>
      <c r="AG2063">
        <v>40</v>
      </c>
      <c r="AH2063" s="21" t="s">
        <v>290</v>
      </c>
      <c r="AI2063" s="1" t="s">
        <v>305</v>
      </c>
      <c r="AJ2063" t="s">
        <v>290</v>
      </c>
      <c r="AK2063" s="159" t="s">
        <v>290</v>
      </c>
    </row>
    <row r="2064" spans="1:89" x14ac:dyDescent="0.35">
      <c r="A2064" s="158" t="s">
        <v>6919</v>
      </c>
      <c r="B2064" s="11">
        <v>5</v>
      </c>
      <c r="C2064" t="s">
        <v>6422</v>
      </c>
      <c r="D2064" t="s">
        <v>305</v>
      </c>
      <c r="E2064" s="21" t="s">
        <v>290</v>
      </c>
      <c r="F2064" s="11">
        <v>5.5629999999999997</v>
      </c>
      <c r="G2064" s="12">
        <v>5.0469999999999997</v>
      </c>
      <c r="H2064" s="11">
        <v>0.25800000000000001</v>
      </c>
      <c r="I2064" t="s">
        <v>6422</v>
      </c>
      <c r="J2064">
        <v>1</v>
      </c>
      <c r="K2064" s="21" t="s">
        <v>290</v>
      </c>
      <c r="L2064" s="1" t="s">
        <v>305</v>
      </c>
      <c r="M2064" t="s">
        <v>290</v>
      </c>
      <c r="N2064" s="159" t="s">
        <v>290</v>
      </c>
      <c r="P2064" s="18" t="s">
        <v>290</v>
      </c>
      <c r="Q2064" s="18" t="s">
        <v>290</v>
      </c>
      <c r="S2064" t="s">
        <v>290</v>
      </c>
      <c r="T2064" t="s">
        <v>290</v>
      </c>
      <c r="V2064" t="s">
        <v>290</v>
      </c>
      <c r="X2064" s="158" t="s">
        <v>6919</v>
      </c>
      <c r="Y2064" s="11">
        <v>5</v>
      </c>
      <c r="Z2064" t="s">
        <v>6422</v>
      </c>
      <c r="AA2064" t="s">
        <v>305</v>
      </c>
      <c r="AB2064" s="21" t="s">
        <v>290</v>
      </c>
      <c r="AC2064" s="11">
        <v>5.5629999999999997</v>
      </c>
      <c r="AD2064" s="12">
        <v>5.0469999999999997</v>
      </c>
      <c r="AE2064" s="11">
        <v>0.25800000000000001</v>
      </c>
      <c r="AF2064" t="s">
        <v>6422</v>
      </c>
      <c r="AG2064">
        <v>1</v>
      </c>
      <c r="AH2064" s="21" t="s">
        <v>290</v>
      </c>
      <c r="AI2064" s="1" t="s">
        <v>305</v>
      </c>
      <c r="AJ2064" t="s">
        <v>290</v>
      </c>
      <c r="AK2064" s="159" t="s">
        <v>290</v>
      </c>
    </row>
    <row r="2065" spans="1:89" x14ac:dyDescent="0.35">
      <c r="A2065" s="158" t="s">
        <v>1998</v>
      </c>
      <c r="B2065" s="11">
        <v>5</v>
      </c>
      <c r="C2065">
        <v>80</v>
      </c>
      <c r="D2065" t="s">
        <v>305</v>
      </c>
      <c r="E2065" s="21" t="s">
        <v>290</v>
      </c>
      <c r="F2065" s="11">
        <v>5.5629999999999997</v>
      </c>
      <c r="G2065" s="12">
        <v>4.8129999999999997</v>
      </c>
      <c r="H2065" s="11">
        <v>0.375</v>
      </c>
      <c r="I2065" t="s">
        <v>290</v>
      </c>
      <c r="J2065">
        <v>80</v>
      </c>
      <c r="K2065" s="21" t="s">
        <v>290</v>
      </c>
      <c r="L2065" s="1" t="s">
        <v>305</v>
      </c>
      <c r="M2065" t="s">
        <v>290</v>
      </c>
      <c r="N2065" s="159" t="s">
        <v>290</v>
      </c>
      <c r="P2065" s="18" t="s">
        <v>290</v>
      </c>
      <c r="Q2065" s="18" t="s">
        <v>290</v>
      </c>
      <c r="S2065" t="s">
        <v>290</v>
      </c>
      <c r="T2065" t="s">
        <v>290</v>
      </c>
      <c r="V2065" t="s">
        <v>290</v>
      </c>
      <c r="X2065" s="158" t="s">
        <v>1998</v>
      </c>
      <c r="Y2065" s="11">
        <v>5</v>
      </c>
      <c r="Z2065">
        <v>80</v>
      </c>
      <c r="AA2065" t="s">
        <v>305</v>
      </c>
      <c r="AB2065" s="21" t="s">
        <v>290</v>
      </c>
      <c r="AC2065" s="11">
        <v>5.5629999999999997</v>
      </c>
      <c r="AD2065" s="12">
        <v>4.8129999999999997</v>
      </c>
      <c r="AE2065" s="11">
        <v>0.375</v>
      </c>
      <c r="AF2065" t="s">
        <v>290</v>
      </c>
      <c r="AG2065">
        <v>80</v>
      </c>
      <c r="AH2065" s="21" t="s">
        <v>290</v>
      </c>
      <c r="AI2065" s="1" t="s">
        <v>305</v>
      </c>
      <c r="AJ2065" t="s">
        <v>290</v>
      </c>
      <c r="AK2065" s="159" t="s">
        <v>290</v>
      </c>
    </row>
    <row r="2066" spans="1:89" x14ac:dyDescent="0.35">
      <c r="A2066" s="158" t="s">
        <v>1999</v>
      </c>
      <c r="B2066" s="11">
        <v>5</v>
      </c>
      <c r="C2066">
        <v>120</v>
      </c>
      <c r="D2066" t="s">
        <v>305</v>
      </c>
      <c r="E2066" s="21" t="s">
        <v>290</v>
      </c>
      <c r="F2066" s="11">
        <v>5.5629999999999997</v>
      </c>
      <c r="G2066" s="12">
        <v>4.5629999999999997</v>
      </c>
      <c r="H2066" s="11">
        <v>0.5</v>
      </c>
      <c r="I2066" t="s">
        <v>290</v>
      </c>
      <c r="J2066">
        <v>120</v>
      </c>
      <c r="K2066" s="21" t="s">
        <v>290</v>
      </c>
      <c r="L2066" s="1" t="s">
        <v>305</v>
      </c>
      <c r="M2066" t="s">
        <v>290</v>
      </c>
      <c r="N2066" s="159" t="s">
        <v>290</v>
      </c>
      <c r="P2066" s="18" t="s">
        <v>290</v>
      </c>
      <c r="Q2066" s="18" t="s">
        <v>290</v>
      </c>
      <c r="S2066" t="s">
        <v>290</v>
      </c>
      <c r="T2066" t="s">
        <v>290</v>
      </c>
      <c r="V2066" t="s">
        <v>290</v>
      </c>
      <c r="X2066" s="158" t="s">
        <v>1999</v>
      </c>
      <c r="Y2066" s="11">
        <v>5</v>
      </c>
      <c r="Z2066">
        <v>120</v>
      </c>
      <c r="AA2066" t="s">
        <v>305</v>
      </c>
      <c r="AB2066" s="21" t="s">
        <v>290</v>
      </c>
      <c r="AC2066" s="11">
        <v>5.5629999999999997</v>
      </c>
      <c r="AD2066" s="12">
        <v>4.5629999999999997</v>
      </c>
      <c r="AE2066" s="11">
        <v>0.5</v>
      </c>
      <c r="AF2066" t="s">
        <v>290</v>
      </c>
      <c r="AG2066">
        <v>120</v>
      </c>
      <c r="AH2066" s="21" t="s">
        <v>290</v>
      </c>
      <c r="AI2066" s="1" t="s">
        <v>305</v>
      </c>
      <c r="AJ2066" t="s">
        <v>290</v>
      </c>
      <c r="AK2066" s="159" t="s">
        <v>290</v>
      </c>
    </row>
    <row r="2067" spans="1:89" x14ac:dyDescent="0.35">
      <c r="A2067" s="158" t="s">
        <v>2000</v>
      </c>
      <c r="B2067" s="11">
        <v>5</v>
      </c>
      <c r="C2067" s="11">
        <v>160</v>
      </c>
      <c r="D2067" t="s">
        <v>305</v>
      </c>
      <c r="E2067" s="21" t="s">
        <v>290</v>
      </c>
      <c r="F2067" s="11">
        <v>5.5629999999999997</v>
      </c>
      <c r="G2067" s="12">
        <v>4.3129999999999997</v>
      </c>
      <c r="H2067" s="11">
        <v>0.625</v>
      </c>
      <c r="I2067" t="s">
        <v>290</v>
      </c>
      <c r="J2067" s="11">
        <v>160</v>
      </c>
      <c r="K2067" s="21" t="s">
        <v>290</v>
      </c>
      <c r="L2067" s="1" t="s">
        <v>305</v>
      </c>
      <c r="M2067" t="s">
        <v>290</v>
      </c>
      <c r="N2067" s="159" t="s">
        <v>290</v>
      </c>
      <c r="P2067" s="18" t="s">
        <v>290</v>
      </c>
      <c r="Q2067" s="18" t="s">
        <v>290</v>
      </c>
      <c r="S2067" t="s">
        <v>290</v>
      </c>
      <c r="T2067" t="s">
        <v>290</v>
      </c>
      <c r="V2067" t="s">
        <v>290</v>
      </c>
      <c r="X2067" s="158" t="s">
        <v>2000</v>
      </c>
      <c r="Y2067" s="11">
        <v>5</v>
      </c>
      <c r="Z2067" s="11">
        <v>160</v>
      </c>
      <c r="AA2067" t="s">
        <v>305</v>
      </c>
      <c r="AB2067" s="21" t="s">
        <v>290</v>
      </c>
      <c r="AC2067" s="11">
        <v>5.5629999999999997</v>
      </c>
      <c r="AD2067" s="12">
        <v>4.3129999999999997</v>
      </c>
      <c r="AE2067" s="11">
        <v>0.625</v>
      </c>
      <c r="AF2067" t="s">
        <v>290</v>
      </c>
      <c r="AG2067" s="11">
        <v>160</v>
      </c>
      <c r="AH2067" s="21" t="s">
        <v>290</v>
      </c>
      <c r="AI2067" s="1" t="s">
        <v>305</v>
      </c>
      <c r="AJ2067" t="s">
        <v>290</v>
      </c>
      <c r="AK2067" s="159" t="s">
        <v>290</v>
      </c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51"/>
    </row>
    <row r="2068" spans="1:89" x14ac:dyDescent="0.35">
      <c r="A2068" s="158" t="s">
        <v>2001</v>
      </c>
      <c r="B2068" s="11">
        <v>5</v>
      </c>
      <c r="C2068" s="11" t="s">
        <v>272</v>
      </c>
      <c r="D2068" t="s">
        <v>305</v>
      </c>
      <c r="E2068" s="21" t="s">
        <v>290</v>
      </c>
      <c r="F2068" s="11">
        <v>5.5629999999999997</v>
      </c>
      <c r="G2068" s="12">
        <v>4.8129999999999997</v>
      </c>
      <c r="H2068" s="11">
        <v>0.375</v>
      </c>
      <c r="I2068" t="s">
        <v>272</v>
      </c>
      <c r="J2068" s="11">
        <v>2</v>
      </c>
      <c r="K2068" s="21" t="s">
        <v>290</v>
      </c>
      <c r="L2068" s="1" t="s">
        <v>305</v>
      </c>
      <c r="M2068" t="s">
        <v>290</v>
      </c>
      <c r="N2068" s="159" t="s">
        <v>290</v>
      </c>
      <c r="P2068" s="18" t="s">
        <v>290</v>
      </c>
      <c r="Q2068" s="18" t="s">
        <v>290</v>
      </c>
      <c r="S2068" t="s">
        <v>290</v>
      </c>
      <c r="T2068" t="s">
        <v>290</v>
      </c>
      <c r="V2068" t="s">
        <v>290</v>
      </c>
      <c r="X2068" s="158" t="s">
        <v>2001</v>
      </c>
      <c r="Y2068" s="11">
        <v>5</v>
      </c>
      <c r="Z2068" s="11" t="s">
        <v>272</v>
      </c>
      <c r="AA2068" t="s">
        <v>305</v>
      </c>
      <c r="AB2068" s="21" t="s">
        <v>290</v>
      </c>
      <c r="AC2068" s="11">
        <v>5.5629999999999997</v>
      </c>
      <c r="AD2068" s="12">
        <v>4.8129999999999997</v>
      </c>
      <c r="AE2068" s="11">
        <v>0.375</v>
      </c>
      <c r="AF2068" t="s">
        <v>272</v>
      </c>
      <c r="AG2068" s="11">
        <v>2</v>
      </c>
      <c r="AH2068" s="21" t="s">
        <v>290</v>
      </c>
      <c r="AI2068" s="1" t="s">
        <v>305</v>
      </c>
      <c r="AJ2068" t="s">
        <v>290</v>
      </c>
      <c r="AK2068" s="159" t="s">
        <v>290</v>
      </c>
      <c r="CC2068" s="4"/>
      <c r="CD2068" s="51"/>
      <c r="CE2068" s="51"/>
      <c r="CF2068" s="51"/>
      <c r="CG2068" s="51"/>
      <c r="CH2068" s="51"/>
      <c r="CI2068" s="51"/>
      <c r="CJ2068" s="51"/>
      <c r="CK2068" s="51"/>
    </row>
    <row r="2069" spans="1:89" x14ac:dyDescent="0.25">
      <c r="A2069" s="160" t="s">
        <v>2002</v>
      </c>
      <c r="B2069" s="2">
        <v>5</v>
      </c>
      <c r="C2069" s="4" t="s">
        <v>273</v>
      </c>
      <c r="D2069" s="4" t="s">
        <v>305</v>
      </c>
      <c r="E2069" s="23" t="s">
        <v>290</v>
      </c>
      <c r="F2069" s="2">
        <v>5.5629999999999997</v>
      </c>
      <c r="G2069" s="3">
        <v>4.0629999999999997</v>
      </c>
      <c r="H2069" s="2">
        <v>0.75</v>
      </c>
      <c r="I2069" s="2" t="s">
        <v>273</v>
      </c>
      <c r="J2069" s="4">
        <v>4</v>
      </c>
      <c r="K2069" s="23" t="s">
        <v>290</v>
      </c>
      <c r="L2069" s="6" t="s">
        <v>305</v>
      </c>
      <c r="M2069" s="4" t="s">
        <v>290</v>
      </c>
      <c r="N2069" s="161" t="s">
        <v>290</v>
      </c>
      <c r="P2069" s="18" t="s">
        <v>290</v>
      </c>
      <c r="Q2069" s="18" t="s">
        <v>290</v>
      </c>
      <c r="S2069" t="s">
        <v>290</v>
      </c>
      <c r="T2069" t="s">
        <v>290</v>
      </c>
      <c r="V2069" t="s">
        <v>290</v>
      </c>
      <c r="X2069" s="160" t="s">
        <v>2002</v>
      </c>
      <c r="Y2069" s="2">
        <v>5</v>
      </c>
      <c r="Z2069" s="4" t="s">
        <v>273</v>
      </c>
      <c r="AA2069" s="4" t="s">
        <v>305</v>
      </c>
      <c r="AB2069" s="23" t="s">
        <v>290</v>
      </c>
      <c r="AC2069" s="2">
        <v>5.5629999999999997</v>
      </c>
      <c r="AD2069" s="3">
        <v>4.0629999999999997</v>
      </c>
      <c r="AE2069" s="2">
        <v>0.75</v>
      </c>
      <c r="AF2069" s="2" t="s">
        <v>273</v>
      </c>
      <c r="AG2069" s="4">
        <v>4</v>
      </c>
      <c r="AH2069" s="23" t="s">
        <v>290</v>
      </c>
      <c r="AI2069" s="6" t="s">
        <v>305</v>
      </c>
      <c r="AJ2069" s="4" t="s">
        <v>290</v>
      </c>
      <c r="AK2069" s="161" t="s">
        <v>290</v>
      </c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51"/>
    </row>
    <row r="2070" spans="1:89" x14ac:dyDescent="0.35">
      <c r="A2070" s="156" t="s">
        <v>2003</v>
      </c>
      <c r="B2070" s="11">
        <v>6.0000000000000009</v>
      </c>
      <c r="C2070" s="11">
        <v>5</v>
      </c>
      <c r="D2070" t="s">
        <v>305</v>
      </c>
      <c r="E2070" s="21" t="s">
        <v>290</v>
      </c>
      <c r="F2070" s="11">
        <v>6.6250000000000009</v>
      </c>
      <c r="G2070" s="12">
        <v>6.4070000000000009</v>
      </c>
      <c r="H2070" s="11">
        <v>0.109</v>
      </c>
      <c r="I2070" t="s">
        <v>290</v>
      </c>
      <c r="J2070" s="11">
        <v>5</v>
      </c>
      <c r="K2070" s="21" t="s">
        <v>290</v>
      </c>
      <c r="L2070" s="11" t="s">
        <v>305</v>
      </c>
      <c r="M2070" t="s">
        <v>290</v>
      </c>
      <c r="N2070" s="159" t="s">
        <v>290</v>
      </c>
      <c r="P2070" s="18" t="s">
        <v>290</v>
      </c>
      <c r="Q2070" s="18" t="s">
        <v>290</v>
      </c>
      <c r="S2070" t="s">
        <v>290</v>
      </c>
      <c r="T2070" t="s">
        <v>290</v>
      </c>
      <c r="V2070" t="s">
        <v>290</v>
      </c>
      <c r="X2070" s="156" t="s">
        <v>2003</v>
      </c>
      <c r="Y2070" s="11">
        <v>6.0000000000000009</v>
      </c>
      <c r="Z2070" s="11">
        <v>5</v>
      </c>
      <c r="AA2070" t="s">
        <v>305</v>
      </c>
      <c r="AB2070" s="21" t="s">
        <v>290</v>
      </c>
      <c r="AC2070" s="11">
        <v>6.6250000000000009</v>
      </c>
      <c r="AD2070" s="12">
        <v>6.4070000000000009</v>
      </c>
      <c r="AE2070" s="11">
        <v>0.109</v>
      </c>
      <c r="AF2070" t="s">
        <v>290</v>
      </c>
      <c r="AG2070" s="11">
        <v>5</v>
      </c>
      <c r="AH2070" s="21" t="s">
        <v>290</v>
      </c>
      <c r="AI2070" s="11" t="s">
        <v>305</v>
      </c>
      <c r="AJ2070" t="s">
        <v>290</v>
      </c>
      <c r="AK2070" s="159" t="s">
        <v>290</v>
      </c>
      <c r="CC2070" s="4"/>
      <c r="CD2070" s="51"/>
      <c r="CE2070" s="51"/>
      <c r="CF2070" s="51"/>
      <c r="CG2070" s="51"/>
      <c r="CH2070" s="51"/>
      <c r="CI2070" s="51"/>
      <c r="CJ2070" s="51"/>
      <c r="CK2070" s="51"/>
    </row>
    <row r="2071" spans="1:89" x14ac:dyDescent="0.35">
      <c r="A2071" s="156" t="s">
        <v>2004</v>
      </c>
      <c r="B2071" s="11">
        <v>6.0000000000000009</v>
      </c>
      <c r="C2071" s="11">
        <v>10</v>
      </c>
      <c r="D2071" t="s">
        <v>305</v>
      </c>
      <c r="E2071" s="21" t="s">
        <v>290</v>
      </c>
      <c r="F2071" s="11">
        <v>6.6250000000000009</v>
      </c>
      <c r="G2071" s="12">
        <v>6.3570000000000011</v>
      </c>
      <c r="H2071" s="11">
        <v>0.13400000000000001</v>
      </c>
      <c r="I2071" t="s">
        <v>290</v>
      </c>
      <c r="J2071" s="11">
        <v>10</v>
      </c>
      <c r="K2071" s="21" t="s">
        <v>290</v>
      </c>
      <c r="L2071" s="11" t="s">
        <v>305</v>
      </c>
      <c r="M2071" t="s">
        <v>290</v>
      </c>
      <c r="N2071" s="159" t="s">
        <v>290</v>
      </c>
      <c r="P2071" s="18" t="s">
        <v>290</v>
      </c>
      <c r="Q2071" s="18" t="s">
        <v>290</v>
      </c>
      <c r="S2071" t="s">
        <v>290</v>
      </c>
      <c r="T2071" t="s">
        <v>290</v>
      </c>
      <c r="V2071" t="s">
        <v>290</v>
      </c>
      <c r="X2071" s="156" t="s">
        <v>2004</v>
      </c>
      <c r="Y2071" s="11">
        <v>6.0000000000000009</v>
      </c>
      <c r="Z2071" s="11">
        <v>10</v>
      </c>
      <c r="AA2071" t="s">
        <v>305</v>
      </c>
      <c r="AB2071" s="21" t="s">
        <v>290</v>
      </c>
      <c r="AC2071" s="11">
        <v>6.6250000000000009</v>
      </c>
      <c r="AD2071" s="12">
        <v>6.3570000000000011</v>
      </c>
      <c r="AE2071" s="11">
        <v>0.13400000000000001</v>
      </c>
      <c r="AF2071" t="s">
        <v>290</v>
      </c>
      <c r="AG2071" s="11">
        <v>10</v>
      </c>
      <c r="AH2071" s="21" t="s">
        <v>290</v>
      </c>
      <c r="AI2071" s="11" t="s">
        <v>305</v>
      </c>
      <c r="AJ2071" t="s">
        <v>290</v>
      </c>
      <c r="AK2071" s="159" t="s">
        <v>290</v>
      </c>
    </row>
    <row r="2072" spans="1:89" x14ac:dyDescent="0.35">
      <c r="A2072" s="158" t="s">
        <v>2005</v>
      </c>
      <c r="B2072" s="11">
        <v>6.0000000000000009</v>
      </c>
      <c r="C2072" s="11">
        <v>20</v>
      </c>
      <c r="D2072" t="s">
        <v>305</v>
      </c>
      <c r="E2072" s="21" t="s">
        <v>290</v>
      </c>
      <c r="F2072" s="11">
        <v>6.6250000000000009</v>
      </c>
      <c r="G2072" s="12">
        <v>6.2190000000000012</v>
      </c>
      <c r="H2072" s="11">
        <v>0.20300000000000001</v>
      </c>
      <c r="I2072" t="s">
        <v>290</v>
      </c>
      <c r="J2072" s="11">
        <v>20</v>
      </c>
      <c r="K2072" s="21" t="s">
        <v>290</v>
      </c>
      <c r="L2072" s="1" t="s">
        <v>305</v>
      </c>
      <c r="M2072" t="s">
        <v>290</v>
      </c>
      <c r="N2072" s="159" t="s">
        <v>290</v>
      </c>
      <c r="P2072" s="18" t="s">
        <v>290</v>
      </c>
      <c r="Q2072" s="18" t="s">
        <v>290</v>
      </c>
      <c r="S2072" t="s">
        <v>290</v>
      </c>
      <c r="T2072" t="s">
        <v>290</v>
      </c>
      <c r="V2072" t="s">
        <v>290</v>
      </c>
      <c r="X2072" s="158" t="s">
        <v>2005</v>
      </c>
      <c r="Y2072" s="11">
        <v>6.0000000000000009</v>
      </c>
      <c r="Z2072" s="11">
        <v>20</v>
      </c>
      <c r="AA2072" t="s">
        <v>305</v>
      </c>
      <c r="AB2072" s="21" t="s">
        <v>290</v>
      </c>
      <c r="AC2072" s="11">
        <v>6.6250000000000009</v>
      </c>
      <c r="AD2072" s="12">
        <v>6.2190000000000012</v>
      </c>
      <c r="AE2072" s="11">
        <v>0.20300000000000001</v>
      </c>
      <c r="AF2072" t="s">
        <v>290</v>
      </c>
      <c r="AG2072" s="11">
        <v>20</v>
      </c>
      <c r="AH2072" s="21" t="s">
        <v>290</v>
      </c>
      <c r="AI2072" s="1" t="s">
        <v>305</v>
      </c>
      <c r="AJ2072" t="s">
        <v>290</v>
      </c>
      <c r="AK2072" s="159" t="s">
        <v>290</v>
      </c>
    </row>
    <row r="2073" spans="1:89" x14ac:dyDescent="0.35">
      <c r="A2073" s="158" t="s">
        <v>2006</v>
      </c>
      <c r="B2073" s="11">
        <v>6.0000000000000009</v>
      </c>
      <c r="C2073">
        <v>40</v>
      </c>
      <c r="D2073" t="s">
        <v>305</v>
      </c>
      <c r="E2073" s="21" t="s">
        <v>290</v>
      </c>
      <c r="F2073" s="11">
        <v>6.6250000000000009</v>
      </c>
      <c r="G2073" s="12">
        <v>6.0650000000000013</v>
      </c>
      <c r="H2073" s="11">
        <v>0.28000000000000003</v>
      </c>
      <c r="I2073" t="s">
        <v>290</v>
      </c>
      <c r="J2073">
        <v>40</v>
      </c>
      <c r="K2073" s="21" t="s">
        <v>290</v>
      </c>
      <c r="L2073" s="1" t="s">
        <v>305</v>
      </c>
      <c r="M2073" t="s">
        <v>290</v>
      </c>
      <c r="N2073" s="159" t="s">
        <v>290</v>
      </c>
      <c r="P2073" s="18" t="s">
        <v>290</v>
      </c>
      <c r="Q2073" s="18" t="s">
        <v>290</v>
      </c>
      <c r="S2073" t="s">
        <v>290</v>
      </c>
      <c r="T2073" t="s">
        <v>290</v>
      </c>
      <c r="V2073" t="s">
        <v>290</v>
      </c>
      <c r="X2073" s="158" t="s">
        <v>2006</v>
      </c>
      <c r="Y2073" s="11">
        <v>6.0000000000000009</v>
      </c>
      <c r="Z2073">
        <v>40</v>
      </c>
      <c r="AA2073" t="s">
        <v>305</v>
      </c>
      <c r="AB2073" s="21" t="s">
        <v>290</v>
      </c>
      <c r="AC2073" s="11">
        <v>6.6250000000000009</v>
      </c>
      <c r="AD2073" s="12">
        <v>6.0650000000000013</v>
      </c>
      <c r="AE2073" s="11">
        <v>0.28000000000000003</v>
      </c>
      <c r="AF2073" t="s">
        <v>290</v>
      </c>
      <c r="AG2073">
        <v>40</v>
      </c>
      <c r="AH2073" s="21" t="s">
        <v>290</v>
      </c>
      <c r="AI2073" s="1" t="s">
        <v>305</v>
      </c>
      <c r="AJ2073" t="s">
        <v>290</v>
      </c>
      <c r="AK2073" s="159" t="s">
        <v>290</v>
      </c>
    </row>
    <row r="2074" spans="1:89" x14ac:dyDescent="0.35">
      <c r="A2074" s="158" t="s">
        <v>6920</v>
      </c>
      <c r="B2074" s="11">
        <v>6.0000000000000009</v>
      </c>
      <c r="C2074" t="s">
        <v>6422</v>
      </c>
      <c r="D2074" t="s">
        <v>305</v>
      </c>
      <c r="E2074" s="21" t="s">
        <v>290</v>
      </c>
      <c r="F2074" s="11">
        <v>6.6250000000000009</v>
      </c>
      <c r="G2074" s="12">
        <v>6.0650000000000013</v>
      </c>
      <c r="H2074" s="11">
        <v>0.28000000000000003</v>
      </c>
      <c r="I2074" t="s">
        <v>6422</v>
      </c>
      <c r="J2074">
        <v>1</v>
      </c>
      <c r="K2074" s="21" t="s">
        <v>290</v>
      </c>
      <c r="L2074" s="1" t="s">
        <v>305</v>
      </c>
      <c r="M2074" t="s">
        <v>290</v>
      </c>
      <c r="N2074" s="159" t="s">
        <v>290</v>
      </c>
      <c r="P2074" s="18" t="s">
        <v>290</v>
      </c>
      <c r="Q2074" s="18" t="s">
        <v>290</v>
      </c>
      <c r="S2074" t="s">
        <v>290</v>
      </c>
      <c r="T2074" t="s">
        <v>290</v>
      </c>
      <c r="V2074" t="s">
        <v>290</v>
      </c>
      <c r="X2074" s="158" t="s">
        <v>6920</v>
      </c>
      <c r="Y2074" s="11">
        <v>6.0000000000000009</v>
      </c>
      <c r="Z2074" t="s">
        <v>6422</v>
      </c>
      <c r="AA2074" t="s">
        <v>305</v>
      </c>
      <c r="AB2074" s="21" t="s">
        <v>290</v>
      </c>
      <c r="AC2074" s="11">
        <v>6.6250000000000009</v>
      </c>
      <c r="AD2074" s="12">
        <v>6.0650000000000013</v>
      </c>
      <c r="AE2074" s="11">
        <v>0.28000000000000003</v>
      </c>
      <c r="AF2074" t="s">
        <v>6422</v>
      </c>
      <c r="AG2074">
        <v>1</v>
      </c>
      <c r="AH2074" s="21" t="s">
        <v>290</v>
      </c>
      <c r="AI2074" s="1" t="s">
        <v>305</v>
      </c>
      <c r="AJ2074" t="s">
        <v>290</v>
      </c>
      <c r="AK2074" s="159" t="s">
        <v>290</v>
      </c>
    </row>
    <row r="2075" spans="1:89" x14ac:dyDescent="0.35">
      <c r="A2075" s="158" t="s">
        <v>2007</v>
      </c>
      <c r="B2075" s="11">
        <v>6.0000000000000009</v>
      </c>
      <c r="C2075">
        <v>80</v>
      </c>
      <c r="D2075" t="s">
        <v>305</v>
      </c>
      <c r="E2075" s="21" t="s">
        <v>290</v>
      </c>
      <c r="F2075" s="11">
        <v>6.6250000000000009</v>
      </c>
      <c r="G2075" s="12">
        <v>5.761000000000001</v>
      </c>
      <c r="H2075" s="11">
        <v>0.432</v>
      </c>
      <c r="I2075" t="s">
        <v>290</v>
      </c>
      <c r="J2075">
        <v>80</v>
      </c>
      <c r="K2075" s="21" t="s">
        <v>290</v>
      </c>
      <c r="L2075" s="1" t="s">
        <v>305</v>
      </c>
      <c r="M2075" t="s">
        <v>290</v>
      </c>
      <c r="N2075" s="159" t="s">
        <v>290</v>
      </c>
      <c r="P2075" s="18" t="s">
        <v>290</v>
      </c>
      <c r="Q2075" s="18" t="s">
        <v>290</v>
      </c>
      <c r="S2075" t="s">
        <v>290</v>
      </c>
      <c r="T2075" t="s">
        <v>290</v>
      </c>
      <c r="V2075" t="s">
        <v>290</v>
      </c>
      <c r="X2075" s="158" t="s">
        <v>2007</v>
      </c>
      <c r="Y2075" s="11">
        <v>6.0000000000000009</v>
      </c>
      <c r="Z2075">
        <v>80</v>
      </c>
      <c r="AA2075" t="s">
        <v>305</v>
      </c>
      <c r="AB2075" s="21" t="s">
        <v>290</v>
      </c>
      <c r="AC2075" s="11">
        <v>6.6250000000000009</v>
      </c>
      <c r="AD2075" s="12">
        <v>5.761000000000001</v>
      </c>
      <c r="AE2075" s="11">
        <v>0.432</v>
      </c>
      <c r="AF2075" t="s">
        <v>290</v>
      </c>
      <c r="AG2075">
        <v>80</v>
      </c>
      <c r="AH2075" s="21" t="s">
        <v>290</v>
      </c>
      <c r="AI2075" s="1" t="s">
        <v>305</v>
      </c>
      <c r="AJ2075" t="s">
        <v>290</v>
      </c>
      <c r="AK2075" s="159" t="s">
        <v>290</v>
      </c>
    </row>
    <row r="2076" spans="1:89" x14ac:dyDescent="0.35">
      <c r="A2076" s="158" t="s">
        <v>2008</v>
      </c>
      <c r="B2076" s="11">
        <v>6.0000000000000009</v>
      </c>
      <c r="C2076">
        <v>120</v>
      </c>
      <c r="D2076" t="s">
        <v>305</v>
      </c>
      <c r="E2076" s="21" t="s">
        <v>290</v>
      </c>
      <c r="F2076" s="11">
        <v>6.6250000000000009</v>
      </c>
      <c r="G2076" s="12">
        <v>5.5010000000000012</v>
      </c>
      <c r="H2076" s="11">
        <v>0.56200000000000006</v>
      </c>
      <c r="I2076" t="s">
        <v>290</v>
      </c>
      <c r="J2076">
        <v>120</v>
      </c>
      <c r="K2076" s="21" t="s">
        <v>290</v>
      </c>
      <c r="L2076" s="1" t="s">
        <v>305</v>
      </c>
      <c r="M2076" t="s">
        <v>290</v>
      </c>
      <c r="N2076" s="159" t="s">
        <v>290</v>
      </c>
      <c r="P2076" s="18" t="s">
        <v>290</v>
      </c>
      <c r="Q2076" s="18" t="s">
        <v>290</v>
      </c>
      <c r="S2076" t="s">
        <v>290</v>
      </c>
      <c r="T2076" t="s">
        <v>290</v>
      </c>
      <c r="V2076" t="s">
        <v>290</v>
      </c>
      <c r="X2076" s="158" t="s">
        <v>2008</v>
      </c>
      <c r="Y2076" s="11">
        <v>6.0000000000000009</v>
      </c>
      <c r="Z2076">
        <v>120</v>
      </c>
      <c r="AA2076" t="s">
        <v>305</v>
      </c>
      <c r="AB2076" s="21" t="s">
        <v>290</v>
      </c>
      <c r="AC2076" s="11">
        <v>6.6250000000000009</v>
      </c>
      <c r="AD2076" s="12">
        <v>5.5010000000000012</v>
      </c>
      <c r="AE2076" s="11">
        <v>0.56200000000000006</v>
      </c>
      <c r="AF2076" t="s">
        <v>290</v>
      </c>
      <c r="AG2076">
        <v>120</v>
      </c>
      <c r="AH2076" s="21" t="s">
        <v>290</v>
      </c>
      <c r="AI2076" s="1" t="s">
        <v>305</v>
      </c>
      <c r="AJ2076" t="s">
        <v>290</v>
      </c>
      <c r="AK2076" s="159" t="s">
        <v>290</v>
      </c>
    </row>
    <row r="2077" spans="1:89" x14ac:dyDescent="0.35">
      <c r="A2077" s="158" t="s">
        <v>2009</v>
      </c>
      <c r="B2077" s="11">
        <v>6.0000000000000009</v>
      </c>
      <c r="C2077" s="11">
        <v>160</v>
      </c>
      <c r="D2077" t="s">
        <v>305</v>
      </c>
      <c r="E2077" s="21" t="s">
        <v>290</v>
      </c>
      <c r="F2077" s="11">
        <v>6.6250000000000009</v>
      </c>
      <c r="G2077" s="12">
        <v>5.1890000000000009</v>
      </c>
      <c r="H2077" s="11">
        <v>0.71799999999999997</v>
      </c>
      <c r="I2077" t="s">
        <v>290</v>
      </c>
      <c r="J2077" s="11">
        <v>160</v>
      </c>
      <c r="K2077" s="21" t="s">
        <v>290</v>
      </c>
      <c r="L2077" s="1" t="s">
        <v>305</v>
      </c>
      <c r="M2077" t="s">
        <v>290</v>
      </c>
      <c r="N2077" s="159" t="s">
        <v>290</v>
      </c>
      <c r="P2077" s="18" t="s">
        <v>290</v>
      </c>
      <c r="Q2077" s="18" t="s">
        <v>290</v>
      </c>
      <c r="S2077" t="s">
        <v>290</v>
      </c>
      <c r="T2077" t="s">
        <v>290</v>
      </c>
      <c r="V2077" t="s">
        <v>290</v>
      </c>
      <c r="X2077" s="158" t="s">
        <v>2009</v>
      </c>
      <c r="Y2077" s="11">
        <v>6.0000000000000009</v>
      </c>
      <c r="Z2077" s="11">
        <v>160</v>
      </c>
      <c r="AA2077" t="s">
        <v>305</v>
      </c>
      <c r="AB2077" s="21" t="s">
        <v>290</v>
      </c>
      <c r="AC2077" s="11">
        <v>6.6250000000000009</v>
      </c>
      <c r="AD2077" s="12">
        <v>5.1890000000000009</v>
      </c>
      <c r="AE2077" s="11">
        <v>0.71799999999999997</v>
      </c>
      <c r="AF2077" t="s">
        <v>290</v>
      </c>
      <c r="AG2077" s="11">
        <v>160</v>
      </c>
      <c r="AH2077" s="21" t="s">
        <v>290</v>
      </c>
      <c r="AI2077" s="1" t="s">
        <v>305</v>
      </c>
      <c r="AJ2077" t="s">
        <v>290</v>
      </c>
      <c r="AK2077" s="159" t="s">
        <v>290</v>
      </c>
    </row>
    <row r="2078" spans="1:89" x14ac:dyDescent="0.35">
      <c r="A2078" s="158" t="s">
        <v>2010</v>
      </c>
      <c r="B2078" s="11">
        <v>6.0000000000000009</v>
      </c>
      <c r="C2078" s="11" t="s">
        <v>272</v>
      </c>
      <c r="D2078" t="s">
        <v>305</v>
      </c>
      <c r="E2078" s="21" t="s">
        <v>290</v>
      </c>
      <c r="F2078" s="11">
        <v>6.6250000000000009</v>
      </c>
      <c r="G2078" s="12">
        <v>5.761000000000001</v>
      </c>
      <c r="H2078" s="11">
        <v>0.432</v>
      </c>
      <c r="I2078" t="s">
        <v>272</v>
      </c>
      <c r="J2078" s="11">
        <v>2</v>
      </c>
      <c r="K2078" s="21" t="s">
        <v>290</v>
      </c>
      <c r="L2078" s="1" t="s">
        <v>305</v>
      </c>
      <c r="M2078" t="s">
        <v>290</v>
      </c>
      <c r="N2078" s="159" t="s">
        <v>290</v>
      </c>
      <c r="P2078" s="18" t="s">
        <v>290</v>
      </c>
      <c r="Q2078" s="18" t="s">
        <v>290</v>
      </c>
      <c r="S2078" t="s">
        <v>290</v>
      </c>
      <c r="T2078" t="s">
        <v>290</v>
      </c>
      <c r="V2078" t="s">
        <v>290</v>
      </c>
      <c r="X2078" s="158" t="s">
        <v>2010</v>
      </c>
      <c r="Y2078" s="11">
        <v>6.0000000000000009</v>
      </c>
      <c r="Z2078" s="11" t="s">
        <v>272</v>
      </c>
      <c r="AA2078" t="s">
        <v>305</v>
      </c>
      <c r="AB2078" s="21" t="s">
        <v>290</v>
      </c>
      <c r="AC2078" s="11">
        <v>6.6250000000000009</v>
      </c>
      <c r="AD2078" s="12">
        <v>5.761000000000001</v>
      </c>
      <c r="AE2078" s="11">
        <v>0.432</v>
      </c>
      <c r="AF2078" t="s">
        <v>272</v>
      </c>
      <c r="AG2078" s="11">
        <v>2</v>
      </c>
      <c r="AH2078" s="21" t="s">
        <v>290</v>
      </c>
      <c r="AI2078" s="1" t="s">
        <v>305</v>
      </c>
      <c r="AJ2078" t="s">
        <v>290</v>
      </c>
      <c r="AK2078" s="159" t="s">
        <v>290</v>
      </c>
    </row>
    <row r="2079" spans="1:89" x14ac:dyDescent="0.25">
      <c r="A2079" s="160" t="s">
        <v>2011</v>
      </c>
      <c r="B2079" s="2">
        <v>6.0000000000000009</v>
      </c>
      <c r="C2079" s="4" t="s">
        <v>273</v>
      </c>
      <c r="D2079" s="4" t="s">
        <v>305</v>
      </c>
      <c r="E2079" s="23" t="s">
        <v>290</v>
      </c>
      <c r="F2079" s="2">
        <v>6.6250000000000009</v>
      </c>
      <c r="G2079" s="3">
        <v>4.8970000000000011</v>
      </c>
      <c r="H2079" s="2">
        <v>0.86399999999999999</v>
      </c>
      <c r="I2079" s="2" t="s">
        <v>273</v>
      </c>
      <c r="J2079" s="4">
        <v>4</v>
      </c>
      <c r="K2079" s="23" t="s">
        <v>290</v>
      </c>
      <c r="L2079" s="6" t="s">
        <v>305</v>
      </c>
      <c r="M2079" s="4" t="s">
        <v>290</v>
      </c>
      <c r="N2079" s="161" t="s">
        <v>290</v>
      </c>
      <c r="P2079" s="18" t="s">
        <v>290</v>
      </c>
      <c r="Q2079" s="18" t="s">
        <v>290</v>
      </c>
      <c r="S2079" t="s">
        <v>290</v>
      </c>
      <c r="T2079" t="s">
        <v>290</v>
      </c>
      <c r="V2079" t="s">
        <v>290</v>
      </c>
      <c r="X2079" s="160" t="s">
        <v>2011</v>
      </c>
      <c r="Y2079" s="2">
        <v>6.0000000000000009</v>
      </c>
      <c r="Z2079" s="4" t="s">
        <v>273</v>
      </c>
      <c r="AA2079" s="4" t="s">
        <v>305</v>
      </c>
      <c r="AB2079" s="23" t="s">
        <v>290</v>
      </c>
      <c r="AC2079" s="2">
        <v>6.6250000000000009</v>
      </c>
      <c r="AD2079" s="3">
        <v>4.8970000000000011</v>
      </c>
      <c r="AE2079" s="2">
        <v>0.86399999999999999</v>
      </c>
      <c r="AF2079" s="2" t="s">
        <v>273</v>
      </c>
      <c r="AG2079" s="4">
        <v>4</v>
      </c>
      <c r="AH2079" s="23" t="s">
        <v>290</v>
      </c>
      <c r="AI2079" s="6" t="s">
        <v>305</v>
      </c>
      <c r="AJ2079" s="4" t="s">
        <v>290</v>
      </c>
      <c r="AK2079" s="161" t="s">
        <v>290</v>
      </c>
    </row>
    <row r="2080" spans="1:89" x14ac:dyDescent="0.25">
      <c r="A2080" s="158" t="s">
        <v>6921</v>
      </c>
      <c r="B2080" s="11">
        <v>7</v>
      </c>
      <c r="C2080" t="s">
        <v>6422</v>
      </c>
      <c r="D2080" t="s">
        <v>305</v>
      </c>
      <c r="E2080" s="24" t="s">
        <v>290</v>
      </c>
      <c r="F2080" s="11">
        <v>7.625</v>
      </c>
      <c r="G2080" s="12">
        <v>7.0229999999999997</v>
      </c>
      <c r="H2080" s="11">
        <v>0.30099999999999999</v>
      </c>
      <c r="I2080" s="11" t="s">
        <v>6422</v>
      </c>
      <c r="J2080" s="11">
        <v>1</v>
      </c>
      <c r="K2080" s="24"/>
      <c r="L2080" s="1" t="s">
        <v>305</v>
      </c>
      <c r="N2080" s="159"/>
      <c r="P2080" s="18" t="s">
        <v>290</v>
      </c>
      <c r="Q2080" s="18" t="s">
        <v>290</v>
      </c>
      <c r="S2080" t="s">
        <v>290</v>
      </c>
      <c r="T2080" t="s">
        <v>290</v>
      </c>
      <c r="V2080" t="s">
        <v>290</v>
      </c>
      <c r="X2080" s="158" t="s">
        <v>6921</v>
      </c>
      <c r="Y2080" s="11">
        <v>7</v>
      </c>
      <c r="Z2080" t="s">
        <v>6422</v>
      </c>
      <c r="AA2080" t="s">
        <v>305</v>
      </c>
      <c r="AB2080" s="24" t="s">
        <v>290</v>
      </c>
      <c r="AC2080" s="11">
        <v>7.625</v>
      </c>
      <c r="AD2080" s="12">
        <v>7.0229999999999997</v>
      </c>
      <c r="AE2080" s="11">
        <v>0.30099999999999999</v>
      </c>
      <c r="AF2080" s="11" t="s">
        <v>6422</v>
      </c>
      <c r="AG2080" s="11">
        <v>1</v>
      </c>
      <c r="AH2080" s="24"/>
      <c r="AI2080" s="1" t="s">
        <v>305</v>
      </c>
      <c r="AK2080" s="159"/>
    </row>
    <row r="2081" spans="1:89" x14ac:dyDescent="0.35">
      <c r="A2081" s="158" t="s">
        <v>2012</v>
      </c>
      <c r="B2081" s="11">
        <v>7</v>
      </c>
      <c r="C2081" s="11" t="s">
        <v>272</v>
      </c>
      <c r="D2081" t="s">
        <v>305</v>
      </c>
      <c r="E2081" s="21" t="s">
        <v>290</v>
      </c>
      <c r="F2081" s="11">
        <v>7.625</v>
      </c>
      <c r="G2081" s="12">
        <v>6.625</v>
      </c>
      <c r="H2081" s="11">
        <v>0.5</v>
      </c>
      <c r="I2081" t="s">
        <v>272</v>
      </c>
      <c r="J2081" s="11">
        <v>2</v>
      </c>
      <c r="K2081" s="21" t="s">
        <v>290</v>
      </c>
      <c r="L2081" s="1" t="s">
        <v>305</v>
      </c>
      <c r="M2081" t="s">
        <v>290</v>
      </c>
      <c r="N2081" s="159" t="s">
        <v>290</v>
      </c>
      <c r="P2081" s="18" t="s">
        <v>290</v>
      </c>
      <c r="Q2081" s="18" t="s">
        <v>290</v>
      </c>
      <c r="S2081" t="s">
        <v>290</v>
      </c>
      <c r="T2081" t="s">
        <v>290</v>
      </c>
      <c r="V2081" t="s">
        <v>290</v>
      </c>
      <c r="X2081" s="158" t="s">
        <v>2012</v>
      </c>
      <c r="Y2081" s="11">
        <v>7</v>
      </c>
      <c r="Z2081" s="11" t="s">
        <v>272</v>
      </c>
      <c r="AA2081" t="s">
        <v>305</v>
      </c>
      <c r="AB2081" s="21" t="s">
        <v>290</v>
      </c>
      <c r="AC2081" s="11">
        <v>7.625</v>
      </c>
      <c r="AD2081" s="12">
        <v>6.625</v>
      </c>
      <c r="AE2081" s="11">
        <v>0.5</v>
      </c>
      <c r="AF2081" t="s">
        <v>272</v>
      </c>
      <c r="AG2081" s="11">
        <v>2</v>
      </c>
      <c r="AH2081" s="21" t="s">
        <v>290</v>
      </c>
      <c r="AI2081" s="1" t="s">
        <v>305</v>
      </c>
      <c r="AJ2081" t="s">
        <v>290</v>
      </c>
      <c r="AK2081" s="159" t="s">
        <v>290</v>
      </c>
    </row>
    <row r="2082" spans="1:89" x14ac:dyDescent="0.25">
      <c r="A2082" s="160" t="s">
        <v>2013</v>
      </c>
      <c r="B2082" s="2">
        <v>7</v>
      </c>
      <c r="C2082" s="4" t="s">
        <v>273</v>
      </c>
      <c r="D2082" s="4" t="s">
        <v>305</v>
      </c>
      <c r="E2082" s="23" t="s">
        <v>290</v>
      </c>
      <c r="F2082" s="2">
        <v>7.625</v>
      </c>
      <c r="G2082" s="3">
        <v>5.875</v>
      </c>
      <c r="H2082" s="2">
        <v>0.875</v>
      </c>
      <c r="I2082" s="2" t="s">
        <v>273</v>
      </c>
      <c r="J2082" s="4">
        <v>4</v>
      </c>
      <c r="K2082" s="23" t="s">
        <v>290</v>
      </c>
      <c r="L2082" s="6" t="s">
        <v>305</v>
      </c>
      <c r="M2082" s="4" t="s">
        <v>290</v>
      </c>
      <c r="N2082" s="161" t="s">
        <v>290</v>
      </c>
      <c r="P2082" s="18" t="s">
        <v>290</v>
      </c>
      <c r="Q2082" s="18" t="s">
        <v>290</v>
      </c>
      <c r="S2082" t="s">
        <v>290</v>
      </c>
      <c r="T2082" t="s">
        <v>290</v>
      </c>
      <c r="V2082" t="s">
        <v>290</v>
      </c>
      <c r="X2082" s="160" t="s">
        <v>2013</v>
      </c>
      <c r="Y2082" s="2">
        <v>7</v>
      </c>
      <c r="Z2082" s="4" t="s">
        <v>273</v>
      </c>
      <c r="AA2082" s="4" t="s">
        <v>305</v>
      </c>
      <c r="AB2082" s="23" t="s">
        <v>290</v>
      </c>
      <c r="AC2082" s="2">
        <v>7.625</v>
      </c>
      <c r="AD2082" s="3">
        <v>5.875</v>
      </c>
      <c r="AE2082" s="2">
        <v>0.875</v>
      </c>
      <c r="AF2082" s="2" t="s">
        <v>273</v>
      </c>
      <c r="AG2082" s="4">
        <v>4</v>
      </c>
      <c r="AH2082" s="23" t="s">
        <v>290</v>
      </c>
      <c r="AI2082" s="6" t="s">
        <v>305</v>
      </c>
      <c r="AJ2082" s="4" t="s">
        <v>290</v>
      </c>
      <c r="AK2082" s="161" t="s">
        <v>290</v>
      </c>
    </row>
    <row r="2083" spans="1:89" x14ac:dyDescent="0.35">
      <c r="A2083" s="156" t="s">
        <v>2014</v>
      </c>
      <c r="B2083" s="11">
        <v>8</v>
      </c>
      <c r="C2083" s="11">
        <v>5</v>
      </c>
      <c r="D2083" t="s">
        <v>305</v>
      </c>
      <c r="E2083" s="21" t="s">
        <v>290</v>
      </c>
      <c r="F2083" s="11">
        <v>8.625</v>
      </c>
      <c r="G2083" s="12">
        <v>8.407</v>
      </c>
      <c r="H2083" s="11">
        <v>0.109</v>
      </c>
      <c r="I2083" t="s">
        <v>290</v>
      </c>
      <c r="J2083" s="11">
        <v>5</v>
      </c>
      <c r="K2083" s="21" t="s">
        <v>290</v>
      </c>
      <c r="L2083" s="11" t="s">
        <v>305</v>
      </c>
      <c r="M2083" t="s">
        <v>290</v>
      </c>
      <c r="N2083" s="159" t="s">
        <v>290</v>
      </c>
      <c r="P2083" s="18" t="s">
        <v>290</v>
      </c>
      <c r="Q2083" s="18" t="s">
        <v>290</v>
      </c>
      <c r="S2083" t="s">
        <v>290</v>
      </c>
      <c r="T2083" t="s">
        <v>290</v>
      </c>
      <c r="V2083" t="s">
        <v>290</v>
      </c>
      <c r="X2083" s="156" t="s">
        <v>2014</v>
      </c>
      <c r="Y2083" s="11">
        <v>8</v>
      </c>
      <c r="Z2083" s="11">
        <v>5</v>
      </c>
      <c r="AA2083" t="s">
        <v>305</v>
      </c>
      <c r="AB2083" s="21" t="s">
        <v>290</v>
      </c>
      <c r="AC2083" s="11">
        <v>8.625</v>
      </c>
      <c r="AD2083" s="12">
        <v>8.407</v>
      </c>
      <c r="AE2083" s="11">
        <v>0.109</v>
      </c>
      <c r="AF2083" t="s">
        <v>290</v>
      </c>
      <c r="AG2083" s="11">
        <v>5</v>
      </c>
      <c r="AH2083" s="21" t="s">
        <v>290</v>
      </c>
      <c r="AI2083" s="11" t="s">
        <v>305</v>
      </c>
      <c r="AJ2083" t="s">
        <v>290</v>
      </c>
      <c r="AK2083" s="159" t="s">
        <v>290</v>
      </c>
      <c r="BJ2083" s="4"/>
      <c r="BK2083" s="4"/>
      <c r="BL2083" s="4"/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  <c r="BX2083" s="4"/>
      <c r="BY2083" s="4"/>
      <c r="BZ2083" s="4"/>
      <c r="CA2083" s="51"/>
    </row>
    <row r="2084" spans="1:89" x14ac:dyDescent="0.35">
      <c r="A2084" s="156" t="s">
        <v>2015</v>
      </c>
      <c r="B2084" s="11">
        <v>8</v>
      </c>
      <c r="C2084" s="11">
        <v>10</v>
      </c>
      <c r="D2084" t="s">
        <v>305</v>
      </c>
      <c r="E2084" s="21" t="s">
        <v>290</v>
      </c>
      <c r="F2084" s="11">
        <v>8.625</v>
      </c>
      <c r="G2084" s="12">
        <v>8.3290000000000006</v>
      </c>
      <c r="H2084" s="11">
        <v>0.14799999999999999</v>
      </c>
      <c r="I2084" t="s">
        <v>290</v>
      </c>
      <c r="J2084" s="11">
        <v>10</v>
      </c>
      <c r="K2084" s="21" t="s">
        <v>290</v>
      </c>
      <c r="L2084" s="11" t="s">
        <v>305</v>
      </c>
      <c r="M2084" t="s">
        <v>290</v>
      </c>
      <c r="N2084" s="159" t="s">
        <v>290</v>
      </c>
      <c r="P2084" s="18" t="s">
        <v>290</v>
      </c>
      <c r="Q2084" s="18" t="s">
        <v>290</v>
      </c>
      <c r="S2084" t="s">
        <v>290</v>
      </c>
      <c r="T2084" t="s">
        <v>290</v>
      </c>
      <c r="V2084" t="s">
        <v>290</v>
      </c>
      <c r="X2084" s="156" t="s">
        <v>2015</v>
      </c>
      <c r="Y2084" s="11">
        <v>8</v>
      </c>
      <c r="Z2084" s="11">
        <v>10</v>
      </c>
      <c r="AA2084" t="s">
        <v>305</v>
      </c>
      <c r="AB2084" s="21" t="s">
        <v>290</v>
      </c>
      <c r="AC2084" s="11">
        <v>8.625</v>
      </c>
      <c r="AD2084" s="12">
        <v>8.3290000000000006</v>
      </c>
      <c r="AE2084" s="11">
        <v>0.14799999999999999</v>
      </c>
      <c r="AF2084" t="s">
        <v>290</v>
      </c>
      <c r="AG2084" s="11">
        <v>10</v>
      </c>
      <c r="AH2084" s="21" t="s">
        <v>290</v>
      </c>
      <c r="AI2084" s="11" t="s">
        <v>305</v>
      </c>
      <c r="AJ2084" t="s">
        <v>290</v>
      </c>
      <c r="AK2084" s="159" t="s">
        <v>290</v>
      </c>
      <c r="CC2084" s="4"/>
      <c r="CD2084" s="51"/>
      <c r="CE2084" s="51"/>
      <c r="CF2084" s="51"/>
      <c r="CG2084" s="51"/>
      <c r="CH2084" s="51"/>
      <c r="CI2084" s="51"/>
      <c r="CJ2084" s="51"/>
      <c r="CK2084" s="51"/>
    </row>
    <row r="2085" spans="1:89" x14ac:dyDescent="0.35">
      <c r="A2085" s="158" t="s">
        <v>2016</v>
      </c>
      <c r="B2085" s="11">
        <v>8</v>
      </c>
      <c r="C2085" s="11">
        <v>20</v>
      </c>
      <c r="D2085" t="s">
        <v>305</v>
      </c>
      <c r="E2085" s="21" t="s">
        <v>290</v>
      </c>
      <c r="F2085" s="11">
        <v>8.625</v>
      </c>
      <c r="G2085" s="12">
        <v>8.125</v>
      </c>
      <c r="H2085" s="11">
        <v>0.25</v>
      </c>
      <c r="I2085" t="s">
        <v>290</v>
      </c>
      <c r="J2085" s="11">
        <v>20</v>
      </c>
      <c r="K2085" s="21" t="s">
        <v>290</v>
      </c>
      <c r="L2085" s="1" t="s">
        <v>305</v>
      </c>
      <c r="M2085" t="s">
        <v>290</v>
      </c>
      <c r="N2085" s="159" t="s">
        <v>290</v>
      </c>
      <c r="P2085" s="18" t="s">
        <v>290</v>
      </c>
      <c r="Q2085" s="18" t="s">
        <v>290</v>
      </c>
      <c r="S2085" t="s">
        <v>290</v>
      </c>
      <c r="T2085" t="s">
        <v>290</v>
      </c>
      <c r="V2085" t="s">
        <v>290</v>
      </c>
      <c r="X2085" s="158" t="s">
        <v>2016</v>
      </c>
      <c r="Y2085" s="11">
        <v>8</v>
      </c>
      <c r="Z2085" s="11">
        <v>20</v>
      </c>
      <c r="AA2085" t="s">
        <v>305</v>
      </c>
      <c r="AB2085" s="21" t="s">
        <v>290</v>
      </c>
      <c r="AC2085" s="11">
        <v>8.625</v>
      </c>
      <c r="AD2085" s="12">
        <v>8.125</v>
      </c>
      <c r="AE2085" s="11">
        <v>0.25</v>
      </c>
      <c r="AF2085" t="s">
        <v>290</v>
      </c>
      <c r="AG2085" s="11">
        <v>20</v>
      </c>
      <c r="AH2085" s="21" t="s">
        <v>290</v>
      </c>
      <c r="AI2085" s="1" t="s">
        <v>305</v>
      </c>
      <c r="AJ2085" t="s">
        <v>290</v>
      </c>
      <c r="AK2085" s="159" t="s">
        <v>290</v>
      </c>
    </row>
    <row r="2086" spans="1:89" x14ac:dyDescent="0.35">
      <c r="A2086" s="158" t="s">
        <v>2017</v>
      </c>
      <c r="B2086" s="11">
        <v>8</v>
      </c>
      <c r="C2086">
        <v>30</v>
      </c>
      <c r="D2086" t="s">
        <v>305</v>
      </c>
      <c r="E2086" s="21" t="s">
        <v>290</v>
      </c>
      <c r="F2086" s="11">
        <v>8.625</v>
      </c>
      <c r="G2086" s="12">
        <v>8.0709999999999997</v>
      </c>
      <c r="H2086" s="11">
        <v>0.27700000000000002</v>
      </c>
      <c r="I2086" t="s">
        <v>290</v>
      </c>
      <c r="J2086">
        <v>30</v>
      </c>
      <c r="K2086" s="21" t="s">
        <v>290</v>
      </c>
      <c r="L2086" s="1" t="s">
        <v>305</v>
      </c>
      <c r="M2086" t="s">
        <v>290</v>
      </c>
      <c r="N2086" s="159" t="s">
        <v>290</v>
      </c>
      <c r="P2086" s="18" t="s">
        <v>290</v>
      </c>
      <c r="Q2086" s="18" t="s">
        <v>290</v>
      </c>
      <c r="S2086" t="s">
        <v>290</v>
      </c>
      <c r="T2086" t="s">
        <v>290</v>
      </c>
      <c r="V2086" t="s">
        <v>290</v>
      </c>
      <c r="X2086" s="158" t="s">
        <v>2017</v>
      </c>
      <c r="Y2086" s="11">
        <v>8</v>
      </c>
      <c r="Z2086">
        <v>30</v>
      </c>
      <c r="AA2086" t="s">
        <v>305</v>
      </c>
      <c r="AB2086" s="21" t="s">
        <v>290</v>
      </c>
      <c r="AC2086" s="11">
        <v>8.625</v>
      </c>
      <c r="AD2086" s="12">
        <v>8.0709999999999997</v>
      </c>
      <c r="AE2086" s="11">
        <v>0.27700000000000002</v>
      </c>
      <c r="AF2086" t="s">
        <v>290</v>
      </c>
      <c r="AG2086">
        <v>30</v>
      </c>
      <c r="AH2086" s="21" t="s">
        <v>290</v>
      </c>
      <c r="AI2086" s="1" t="s">
        <v>305</v>
      </c>
      <c r="AJ2086" t="s">
        <v>290</v>
      </c>
      <c r="AK2086" s="159" t="s">
        <v>290</v>
      </c>
    </row>
    <row r="2087" spans="1:89" x14ac:dyDescent="0.35">
      <c r="A2087" s="158" t="s">
        <v>2018</v>
      </c>
      <c r="B2087" s="11">
        <v>8</v>
      </c>
      <c r="C2087">
        <v>40</v>
      </c>
      <c r="D2087" t="s">
        <v>305</v>
      </c>
      <c r="E2087" s="21" t="s">
        <v>290</v>
      </c>
      <c r="F2087" s="11">
        <v>8.625</v>
      </c>
      <c r="G2087" s="12">
        <v>7.9809999999999999</v>
      </c>
      <c r="H2087" s="11">
        <v>0.32200000000000001</v>
      </c>
      <c r="I2087" t="s">
        <v>290</v>
      </c>
      <c r="J2087">
        <v>40</v>
      </c>
      <c r="K2087" s="21" t="s">
        <v>290</v>
      </c>
      <c r="L2087" s="1" t="s">
        <v>305</v>
      </c>
      <c r="M2087" t="s">
        <v>290</v>
      </c>
      <c r="N2087" s="159" t="s">
        <v>290</v>
      </c>
      <c r="P2087" s="18" t="s">
        <v>290</v>
      </c>
      <c r="Q2087" s="18" t="s">
        <v>290</v>
      </c>
      <c r="S2087" t="s">
        <v>290</v>
      </c>
      <c r="T2087" t="s">
        <v>290</v>
      </c>
      <c r="V2087" t="s">
        <v>290</v>
      </c>
      <c r="X2087" s="158" t="s">
        <v>2018</v>
      </c>
      <c r="Y2087" s="11">
        <v>8</v>
      </c>
      <c r="Z2087">
        <v>40</v>
      </c>
      <c r="AA2087" t="s">
        <v>305</v>
      </c>
      <c r="AB2087" s="21" t="s">
        <v>290</v>
      </c>
      <c r="AC2087" s="11">
        <v>8.625</v>
      </c>
      <c r="AD2087" s="12">
        <v>7.9809999999999999</v>
      </c>
      <c r="AE2087" s="11">
        <v>0.32200000000000001</v>
      </c>
      <c r="AF2087" t="s">
        <v>290</v>
      </c>
      <c r="AG2087">
        <v>40</v>
      </c>
      <c r="AH2087" s="21" t="s">
        <v>290</v>
      </c>
      <c r="AI2087" s="1" t="s">
        <v>305</v>
      </c>
      <c r="AJ2087" t="s">
        <v>290</v>
      </c>
      <c r="AK2087" s="159" t="s">
        <v>290</v>
      </c>
    </row>
    <row r="2088" spans="1:89" x14ac:dyDescent="0.35">
      <c r="A2088" s="158" t="s">
        <v>6922</v>
      </c>
      <c r="B2088" s="11">
        <v>8</v>
      </c>
      <c r="C2088" t="s">
        <v>6422</v>
      </c>
      <c r="D2088" t="s">
        <v>305</v>
      </c>
      <c r="E2088" s="21" t="s">
        <v>290</v>
      </c>
      <c r="F2088" s="11">
        <v>8.625</v>
      </c>
      <c r="G2088" s="12">
        <v>7.9809999999999999</v>
      </c>
      <c r="H2088" s="11">
        <v>0.32200000000000001</v>
      </c>
      <c r="I2088" t="s">
        <v>6422</v>
      </c>
      <c r="J2088">
        <v>1</v>
      </c>
      <c r="K2088" s="21" t="s">
        <v>290</v>
      </c>
      <c r="L2088" s="1" t="s">
        <v>305</v>
      </c>
      <c r="M2088" t="s">
        <v>290</v>
      </c>
      <c r="N2088" s="159" t="s">
        <v>290</v>
      </c>
      <c r="P2088" s="18" t="s">
        <v>290</v>
      </c>
      <c r="Q2088" s="18" t="s">
        <v>290</v>
      </c>
      <c r="S2088" t="s">
        <v>290</v>
      </c>
      <c r="T2088" t="s">
        <v>290</v>
      </c>
      <c r="V2088" t="s">
        <v>290</v>
      </c>
      <c r="X2088" s="158" t="s">
        <v>6922</v>
      </c>
      <c r="Y2088" s="11">
        <v>8</v>
      </c>
      <c r="Z2088" t="s">
        <v>6422</v>
      </c>
      <c r="AA2088" t="s">
        <v>305</v>
      </c>
      <c r="AB2088" s="21" t="s">
        <v>290</v>
      </c>
      <c r="AC2088" s="11">
        <v>8.625</v>
      </c>
      <c r="AD2088" s="12">
        <v>7.9809999999999999</v>
      </c>
      <c r="AE2088" s="11">
        <v>0.32200000000000001</v>
      </c>
      <c r="AF2088" t="s">
        <v>6422</v>
      </c>
      <c r="AG2088">
        <v>1</v>
      </c>
      <c r="AH2088" s="21" t="s">
        <v>290</v>
      </c>
      <c r="AI2088" s="1" t="s">
        <v>305</v>
      </c>
      <c r="AJ2088" t="s">
        <v>290</v>
      </c>
      <c r="AK2088" s="159" t="s">
        <v>290</v>
      </c>
    </row>
    <row r="2089" spans="1:89" x14ac:dyDescent="0.35">
      <c r="A2089" s="158" t="s">
        <v>2019</v>
      </c>
      <c r="B2089" s="11">
        <v>8</v>
      </c>
      <c r="C2089">
        <v>60</v>
      </c>
      <c r="D2089" t="s">
        <v>305</v>
      </c>
      <c r="E2089" s="21" t="s">
        <v>290</v>
      </c>
      <c r="F2089" s="11">
        <v>8.625</v>
      </c>
      <c r="G2089" s="12">
        <v>7.8129999999999997</v>
      </c>
      <c r="H2089" s="11">
        <v>0.40600000000000003</v>
      </c>
      <c r="I2089" t="s">
        <v>290</v>
      </c>
      <c r="J2089">
        <v>60</v>
      </c>
      <c r="K2089" s="21" t="s">
        <v>290</v>
      </c>
      <c r="L2089" s="1" t="s">
        <v>305</v>
      </c>
      <c r="M2089" t="s">
        <v>290</v>
      </c>
      <c r="N2089" s="159" t="s">
        <v>290</v>
      </c>
      <c r="P2089" s="18" t="s">
        <v>290</v>
      </c>
      <c r="Q2089" s="18" t="s">
        <v>290</v>
      </c>
      <c r="S2089" t="s">
        <v>290</v>
      </c>
      <c r="T2089" t="s">
        <v>290</v>
      </c>
      <c r="V2089" t="s">
        <v>290</v>
      </c>
      <c r="X2089" s="158" t="s">
        <v>2019</v>
      </c>
      <c r="Y2089" s="11">
        <v>8</v>
      </c>
      <c r="Z2089">
        <v>60</v>
      </c>
      <c r="AA2089" t="s">
        <v>305</v>
      </c>
      <c r="AB2089" s="21" t="s">
        <v>290</v>
      </c>
      <c r="AC2089" s="11">
        <v>8.625</v>
      </c>
      <c r="AD2089" s="12">
        <v>7.8129999999999997</v>
      </c>
      <c r="AE2089" s="11">
        <v>0.40600000000000003</v>
      </c>
      <c r="AF2089" t="s">
        <v>290</v>
      </c>
      <c r="AG2089">
        <v>60</v>
      </c>
      <c r="AH2089" s="21" t="s">
        <v>290</v>
      </c>
      <c r="AI2089" s="1" t="s">
        <v>305</v>
      </c>
      <c r="AJ2089" t="s">
        <v>290</v>
      </c>
      <c r="AK2089" s="159" t="s">
        <v>290</v>
      </c>
    </row>
    <row r="2090" spans="1:89" x14ac:dyDescent="0.35">
      <c r="A2090" s="158" t="s">
        <v>2020</v>
      </c>
      <c r="B2090" s="11">
        <v>8</v>
      </c>
      <c r="C2090">
        <v>80</v>
      </c>
      <c r="D2090" t="s">
        <v>305</v>
      </c>
      <c r="E2090" s="21" t="s">
        <v>290</v>
      </c>
      <c r="F2090" s="11">
        <v>8.625</v>
      </c>
      <c r="G2090" s="12">
        <v>7.625</v>
      </c>
      <c r="H2090" s="11">
        <v>0.5</v>
      </c>
      <c r="I2090" t="s">
        <v>290</v>
      </c>
      <c r="J2090">
        <v>80</v>
      </c>
      <c r="K2090" s="21" t="s">
        <v>290</v>
      </c>
      <c r="L2090" s="1" t="s">
        <v>305</v>
      </c>
      <c r="M2090" t="s">
        <v>290</v>
      </c>
      <c r="N2090" s="159" t="s">
        <v>290</v>
      </c>
      <c r="P2090" s="18" t="s">
        <v>290</v>
      </c>
      <c r="Q2090" s="18" t="s">
        <v>290</v>
      </c>
      <c r="S2090" t="s">
        <v>290</v>
      </c>
      <c r="T2090" t="s">
        <v>290</v>
      </c>
      <c r="V2090" t="s">
        <v>290</v>
      </c>
      <c r="X2090" s="158" t="s">
        <v>2020</v>
      </c>
      <c r="Y2090" s="11">
        <v>8</v>
      </c>
      <c r="Z2090">
        <v>80</v>
      </c>
      <c r="AA2090" t="s">
        <v>305</v>
      </c>
      <c r="AB2090" s="21" t="s">
        <v>290</v>
      </c>
      <c r="AC2090" s="11">
        <v>8.625</v>
      </c>
      <c r="AD2090" s="12">
        <v>7.625</v>
      </c>
      <c r="AE2090" s="11">
        <v>0.5</v>
      </c>
      <c r="AF2090" t="s">
        <v>290</v>
      </c>
      <c r="AG2090">
        <v>80</v>
      </c>
      <c r="AH2090" s="21" t="s">
        <v>290</v>
      </c>
      <c r="AI2090" s="1" t="s">
        <v>305</v>
      </c>
      <c r="AJ2090" t="s">
        <v>290</v>
      </c>
      <c r="AK2090" s="159" t="s">
        <v>290</v>
      </c>
    </row>
    <row r="2091" spans="1:89" x14ac:dyDescent="0.35">
      <c r="A2091" s="158" t="s">
        <v>2021</v>
      </c>
      <c r="B2091" s="11">
        <v>8</v>
      </c>
      <c r="C2091">
        <v>100</v>
      </c>
      <c r="D2091" t="s">
        <v>305</v>
      </c>
      <c r="E2091" s="21" t="s">
        <v>290</v>
      </c>
      <c r="F2091" s="11">
        <v>8.625</v>
      </c>
      <c r="G2091" s="12">
        <v>7.4390000000000001</v>
      </c>
      <c r="H2091" s="11">
        <v>0.59299999999999997</v>
      </c>
      <c r="I2091" t="s">
        <v>290</v>
      </c>
      <c r="J2091">
        <v>100</v>
      </c>
      <c r="K2091" s="21" t="s">
        <v>290</v>
      </c>
      <c r="L2091" s="1" t="s">
        <v>305</v>
      </c>
      <c r="M2091" t="s">
        <v>290</v>
      </c>
      <c r="N2091" s="159" t="s">
        <v>290</v>
      </c>
      <c r="P2091" s="18" t="s">
        <v>290</v>
      </c>
      <c r="Q2091" s="18" t="s">
        <v>290</v>
      </c>
      <c r="S2091" t="s">
        <v>290</v>
      </c>
      <c r="T2091" t="s">
        <v>290</v>
      </c>
      <c r="V2091" t="s">
        <v>290</v>
      </c>
      <c r="X2091" s="158" t="s">
        <v>2021</v>
      </c>
      <c r="Y2091" s="11">
        <v>8</v>
      </c>
      <c r="Z2091">
        <v>100</v>
      </c>
      <c r="AA2091" t="s">
        <v>305</v>
      </c>
      <c r="AB2091" s="21" t="s">
        <v>290</v>
      </c>
      <c r="AC2091" s="11">
        <v>8.625</v>
      </c>
      <c r="AD2091" s="12">
        <v>7.4390000000000001</v>
      </c>
      <c r="AE2091" s="11">
        <v>0.59299999999999997</v>
      </c>
      <c r="AF2091" t="s">
        <v>290</v>
      </c>
      <c r="AG2091">
        <v>100</v>
      </c>
      <c r="AH2091" s="21" t="s">
        <v>290</v>
      </c>
      <c r="AI2091" s="1" t="s">
        <v>305</v>
      </c>
      <c r="AJ2091" t="s">
        <v>290</v>
      </c>
      <c r="AK2091" s="159" t="s">
        <v>290</v>
      </c>
    </row>
    <row r="2092" spans="1:89" x14ac:dyDescent="0.35">
      <c r="A2092" s="158" t="s">
        <v>2022</v>
      </c>
      <c r="B2092" s="11">
        <v>8</v>
      </c>
      <c r="C2092">
        <v>120</v>
      </c>
      <c r="D2092" t="s">
        <v>305</v>
      </c>
      <c r="E2092" s="21" t="s">
        <v>290</v>
      </c>
      <c r="F2092" s="11">
        <v>8.625</v>
      </c>
      <c r="G2092" s="12">
        <v>7.1890000000000001</v>
      </c>
      <c r="H2092" s="11">
        <v>0.71799999999999997</v>
      </c>
      <c r="I2092" t="s">
        <v>290</v>
      </c>
      <c r="J2092">
        <v>120</v>
      </c>
      <c r="K2092" s="21" t="s">
        <v>290</v>
      </c>
      <c r="L2092" s="1" t="s">
        <v>305</v>
      </c>
      <c r="M2092" t="s">
        <v>290</v>
      </c>
      <c r="N2092" s="159" t="s">
        <v>290</v>
      </c>
      <c r="P2092" s="18" t="s">
        <v>290</v>
      </c>
      <c r="Q2092" s="18" t="s">
        <v>290</v>
      </c>
      <c r="S2092" t="s">
        <v>290</v>
      </c>
      <c r="T2092" t="s">
        <v>290</v>
      </c>
      <c r="V2092" t="s">
        <v>290</v>
      </c>
      <c r="X2092" s="158" t="s">
        <v>2022</v>
      </c>
      <c r="Y2092" s="11">
        <v>8</v>
      </c>
      <c r="Z2092">
        <v>120</v>
      </c>
      <c r="AA2092" t="s">
        <v>305</v>
      </c>
      <c r="AB2092" s="21" t="s">
        <v>290</v>
      </c>
      <c r="AC2092" s="11">
        <v>8.625</v>
      </c>
      <c r="AD2092" s="12">
        <v>7.1890000000000001</v>
      </c>
      <c r="AE2092" s="11">
        <v>0.71799999999999997</v>
      </c>
      <c r="AF2092" t="s">
        <v>290</v>
      </c>
      <c r="AG2092">
        <v>120</v>
      </c>
      <c r="AH2092" s="21" t="s">
        <v>290</v>
      </c>
      <c r="AI2092" s="1" t="s">
        <v>305</v>
      </c>
      <c r="AJ2092" t="s">
        <v>290</v>
      </c>
      <c r="AK2092" s="159" t="s">
        <v>290</v>
      </c>
    </row>
    <row r="2093" spans="1:89" x14ac:dyDescent="0.35">
      <c r="A2093" s="158" t="s">
        <v>2023</v>
      </c>
      <c r="B2093" s="11">
        <v>8</v>
      </c>
      <c r="C2093">
        <v>140</v>
      </c>
      <c r="D2093" t="s">
        <v>305</v>
      </c>
      <c r="E2093" s="21" t="s">
        <v>290</v>
      </c>
      <c r="F2093" s="11">
        <v>8.625</v>
      </c>
      <c r="G2093" s="12">
        <v>7.0009999999999994</v>
      </c>
      <c r="H2093" s="11">
        <v>0.81200000000000006</v>
      </c>
      <c r="I2093" t="s">
        <v>290</v>
      </c>
      <c r="J2093">
        <v>140</v>
      </c>
      <c r="K2093" s="21" t="s">
        <v>290</v>
      </c>
      <c r="L2093" s="1" t="s">
        <v>305</v>
      </c>
      <c r="M2093" t="s">
        <v>290</v>
      </c>
      <c r="N2093" s="159" t="s">
        <v>290</v>
      </c>
      <c r="P2093" s="18" t="s">
        <v>290</v>
      </c>
      <c r="Q2093" s="18" t="s">
        <v>290</v>
      </c>
      <c r="S2093" t="s">
        <v>290</v>
      </c>
      <c r="T2093" t="s">
        <v>290</v>
      </c>
      <c r="V2093" t="s">
        <v>290</v>
      </c>
      <c r="X2093" s="158" t="s">
        <v>2023</v>
      </c>
      <c r="Y2093" s="11">
        <v>8</v>
      </c>
      <c r="Z2093">
        <v>140</v>
      </c>
      <c r="AA2093" t="s">
        <v>305</v>
      </c>
      <c r="AB2093" s="21" t="s">
        <v>290</v>
      </c>
      <c r="AC2093" s="11">
        <v>8.625</v>
      </c>
      <c r="AD2093" s="12">
        <v>7.0009999999999994</v>
      </c>
      <c r="AE2093" s="11">
        <v>0.81200000000000006</v>
      </c>
      <c r="AF2093" t="s">
        <v>290</v>
      </c>
      <c r="AG2093">
        <v>140</v>
      </c>
      <c r="AH2093" s="21" t="s">
        <v>290</v>
      </c>
      <c r="AI2093" s="1" t="s">
        <v>305</v>
      </c>
      <c r="AJ2093" t="s">
        <v>290</v>
      </c>
      <c r="AK2093" s="159" t="s">
        <v>290</v>
      </c>
    </row>
    <row r="2094" spans="1:89" x14ac:dyDescent="0.35">
      <c r="A2094" s="158" t="s">
        <v>2024</v>
      </c>
      <c r="B2094" s="11">
        <v>8</v>
      </c>
      <c r="C2094" s="11">
        <v>160</v>
      </c>
      <c r="D2094" t="s">
        <v>305</v>
      </c>
      <c r="E2094" s="21" t="s">
        <v>290</v>
      </c>
      <c r="F2094" s="11">
        <v>8.625</v>
      </c>
      <c r="G2094" s="12">
        <v>6.8129999999999997</v>
      </c>
      <c r="H2094" s="11">
        <v>0.90600000000000003</v>
      </c>
      <c r="I2094" t="s">
        <v>290</v>
      </c>
      <c r="J2094" s="11">
        <v>160</v>
      </c>
      <c r="K2094" s="21" t="s">
        <v>290</v>
      </c>
      <c r="L2094" s="1" t="s">
        <v>305</v>
      </c>
      <c r="M2094" t="s">
        <v>290</v>
      </c>
      <c r="N2094" s="159" t="s">
        <v>290</v>
      </c>
      <c r="P2094" s="18" t="s">
        <v>290</v>
      </c>
      <c r="Q2094" s="18" t="s">
        <v>290</v>
      </c>
      <c r="S2094" t="s">
        <v>290</v>
      </c>
      <c r="T2094" t="s">
        <v>290</v>
      </c>
      <c r="V2094" t="s">
        <v>290</v>
      </c>
      <c r="X2094" s="158" t="s">
        <v>2024</v>
      </c>
      <c r="Y2094" s="11">
        <v>8</v>
      </c>
      <c r="Z2094" s="11">
        <v>160</v>
      </c>
      <c r="AA2094" t="s">
        <v>305</v>
      </c>
      <c r="AB2094" s="21" t="s">
        <v>290</v>
      </c>
      <c r="AC2094" s="11">
        <v>8.625</v>
      </c>
      <c r="AD2094" s="12">
        <v>6.8129999999999997</v>
      </c>
      <c r="AE2094" s="11">
        <v>0.90600000000000003</v>
      </c>
      <c r="AF2094" t="s">
        <v>290</v>
      </c>
      <c r="AG2094" s="11">
        <v>160</v>
      </c>
      <c r="AH2094" s="21" t="s">
        <v>290</v>
      </c>
      <c r="AI2094" s="1" t="s">
        <v>305</v>
      </c>
      <c r="AJ2094" t="s">
        <v>290</v>
      </c>
      <c r="AK2094" s="159" t="s">
        <v>290</v>
      </c>
    </row>
    <row r="2095" spans="1:89" x14ac:dyDescent="0.35">
      <c r="A2095" s="158" t="s">
        <v>2025</v>
      </c>
      <c r="B2095" s="11">
        <v>8</v>
      </c>
      <c r="C2095" s="11" t="s">
        <v>272</v>
      </c>
      <c r="D2095" t="s">
        <v>305</v>
      </c>
      <c r="E2095" s="21" t="s">
        <v>290</v>
      </c>
      <c r="F2095" s="11">
        <v>8.625</v>
      </c>
      <c r="G2095" s="12">
        <v>7.625</v>
      </c>
      <c r="H2095" s="11">
        <v>0.5</v>
      </c>
      <c r="I2095" t="s">
        <v>272</v>
      </c>
      <c r="J2095" s="11">
        <v>2</v>
      </c>
      <c r="K2095" s="21" t="s">
        <v>290</v>
      </c>
      <c r="L2095" s="1" t="s">
        <v>305</v>
      </c>
      <c r="M2095" t="s">
        <v>290</v>
      </c>
      <c r="N2095" s="159" t="s">
        <v>290</v>
      </c>
      <c r="P2095" s="18" t="s">
        <v>290</v>
      </c>
      <c r="Q2095" s="18" t="s">
        <v>290</v>
      </c>
      <c r="S2095" t="s">
        <v>290</v>
      </c>
      <c r="T2095" t="s">
        <v>290</v>
      </c>
      <c r="V2095" t="s">
        <v>290</v>
      </c>
      <c r="X2095" s="158" t="s">
        <v>2025</v>
      </c>
      <c r="Y2095" s="11">
        <v>8</v>
      </c>
      <c r="Z2095" s="11" t="s">
        <v>272</v>
      </c>
      <c r="AA2095" t="s">
        <v>305</v>
      </c>
      <c r="AB2095" s="21" t="s">
        <v>290</v>
      </c>
      <c r="AC2095" s="11">
        <v>8.625</v>
      </c>
      <c r="AD2095" s="12">
        <v>7.625</v>
      </c>
      <c r="AE2095" s="11">
        <v>0.5</v>
      </c>
      <c r="AF2095" t="s">
        <v>272</v>
      </c>
      <c r="AG2095" s="11">
        <v>2</v>
      </c>
      <c r="AH2095" s="21" t="s">
        <v>290</v>
      </c>
      <c r="AI2095" s="1" t="s">
        <v>305</v>
      </c>
      <c r="AJ2095" t="s">
        <v>290</v>
      </c>
      <c r="AK2095" s="159" t="s">
        <v>290</v>
      </c>
      <c r="BJ2095" s="4"/>
      <c r="BK2095" s="4"/>
      <c r="BL2095" s="4"/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  <c r="BX2095" s="4"/>
      <c r="BY2095" s="4"/>
      <c r="BZ2095" s="4"/>
      <c r="CA2095" s="51"/>
    </row>
    <row r="2096" spans="1:89" x14ac:dyDescent="0.25">
      <c r="A2096" s="158" t="s">
        <v>2026</v>
      </c>
      <c r="B2096" s="11">
        <v>8</v>
      </c>
      <c r="C2096" t="s">
        <v>273</v>
      </c>
      <c r="D2096" t="s">
        <v>305</v>
      </c>
      <c r="E2096" s="24" t="s">
        <v>290</v>
      </c>
      <c r="F2096" s="11">
        <v>8.625</v>
      </c>
      <c r="G2096" s="12">
        <v>6.875</v>
      </c>
      <c r="H2096" s="11">
        <v>0.875</v>
      </c>
      <c r="I2096" s="11" t="s">
        <v>273</v>
      </c>
      <c r="J2096">
        <v>4</v>
      </c>
      <c r="K2096" s="24" t="s">
        <v>290</v>
      </c>
      <c r="L2096" s="1" t="s">
        <v>305</v>
      </c>
      <c r="M2096" t="s">
        <v>290</v>
      </c>
      <c r="N2096" s="159" t="s">
        <v>290</v>
      </c>
      <c r="P2096" s="18" t="s">
        <v>290</v>
      </c>
      <c r="Q2096" s="18" t="s">
        <v>290</v>
      </c>
      <c r="S2096" t="s">
        <v>290</v>
      </c>
      <c r="T2096" t="s">
        <v>290</v>
      </c>
      <c r="V2096" t="s">
        <v>290</v>
      </c>
      <c r="X2096" s="158" t="s">
        <v>2026</v>
      </c>
      <c r="Y2096" s="11">
        <v>8</v>
      </c>
      <c r="Z2096" t="s">
        <v>273</v>
      </c>
      <c r="AA2096" t="s">
        <v>305</v>
      </c>
      <c r="AB2096" s="24" t="s">
        <v>290</v>
      </c>
      <c r="AC2096" s="11">
        <v>8.625</v>
      </c>
      <c r="AD2096" s="12">
        <v>6.875</v>
      </c>
      <c r="AE2096" s="11">
        <v>0.875</v>
      </c>
      <c r="AF2096" s="11" t="s">
        <v>273</v>
      </c>
      <c r="AG2096">
        <v>4</v>
      </c>
      <c r="AH2096" s="24" t="s">
        <v>290</v>
      </c>
      <c r="AI2096" s="1" t="s">
        <v>305</v>
      </c>
      <c r="AJ2096" t="s">
        <v>290</v>
      </c>
      <c r="AK2096" s="159" t="s">
        <v>290</v>
      </c>
      <c r="BJ2096" s="4"/>
      <c r="BK2096" s="4"/>
      <c r="BL2096" s="4"/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  <c r="BX2096" s="4"/>
      <c r="BY2096" s="4"/>
      <c r="BZ2096" s="4"/>
      <c r="CA2096" s="51"/>
      <c r="CC2096" s="4"/>
      <c r="CD2096" s="51"/>
      <c r="CE2096" s="51"/>
      <c r="CF2096" s="51"/>
      <c r="CG2096" s="51"/>
      <c r="CH2096" s="51"/>
      <c r="CI2096" s="51"/>
      <c r="CJ2096" s="51"/>
      <c r="CK2096" s="51"/>
    </row>
    <row r="2097" spans="1:89" x14ac:dyDescent="0.35">
      <c r="A2097" s="160" t="s">
        <v>2027</v>
      </c>
      <c r="B2097" s="2">
        <v>9</v>
      </c>
      <c r="C2097" s="2" t="s">
        <v>272</v>
      </c>
      <c r="D2097" s="4" t="s">
        <v>305</v>
      </c>
      <c r="E2097" s="22" t="s">
        <v>290</v>
      </c>
      <c r="F2097" s="2">
        <v>9.625</v>
      </c>
      <c r="G2097" s="3">
        <v>8.625</v>
      </c>
      <c r="H2097" s="2">
        <v>0.5</v>
      </c>
      <c r="I2097" s="4" t="s">
        <v>272</v>
      </c>
      <c r="J2097" s="2">
        <v>2</v>
      </c>
      <c r="K2097" s="22" t="s">
        <v>290</v>
      </c>
      <c r="L2097" s="6" t="s">
        <v>305</v>
      </c>
      <c r="M2097" s="4" t="s">
        <v>290</v>
      </c>
      <c r="N2097" s="161" t="s">
        <v>290</v>
      </c>
      <c r="P2097" s="18" t="s">
        <v>290</v>
      </c>
      <c r="Q2097" s="18" t="s">
        <v>290</v>
      </c>
      <c r="S2097" t="s">
        <v>290</v>
      </c>
      <c r="T2097" t="s">
        <v>290</v>
      </c>
      <c r="V2097" t="s">
        <v>290</v>
      </c>
      <c r="X2097" s="160" t="s">
        <v>2027</v>
      </c>
      <c r="Y2097" s="2">
        <v>9</v>
      </c>
      <c r="Z2097" s="2" t="s">
        <v>272</v>
      </c>
      <c r="AA2097" s="4" t="s">
        <v>305</v>
      </c>
      <c r="AB2097" s="22" t="s">
        <v>290</v>
      </c>
      <c r="AC2097" s="2">
        <v>9.625</v>
      </c>
      <c r="AD2097" s="3">
        <v>8.625</v>
      </c>
      <c r="AE2097" s="2">
        <v>0.5</v>
      </c>
      <c r="AF2097" s="4" t="s">
        <v>272</v>
      </c>
      <c r="AG2097" s="2">
        <v>2</v>
      </c>
      <c r="AH2097" s="22" t="s">
        <v>290</v>
      </c>
      <c r="AI2097" s="6" t="s">
        <v>305</v>
      </c>
      <c r="AJ2097" s="4" t="s">
        <v>290</v>
      </c>
      <c r="AK2097" s="161" t="s">
        <v>290</v>
      </c>
      <c r="CC2097" s="4"/>
      <c r="CD2097" s="51"/>
      <c r="CE2097" s="51"/>
      <c r="CF2097" s="51"/>
      <c r="CG2097" s="51"/>
      <c r="CH2097" s="51"/>
      <c r="CI2097" s="51"/>
      <c r="CJ2097" s="51"/>
      <c r="CK2097" s="51"/>
    </row>
    <row r="2098" spans="1:89" x14ac:dyDescent="0.35">
      <c r="A2098" s="156" t="s">
        <v>2028</v>
      </c>
      <c r="B2098" s="11">
        <v>10</v>
      </c>
      <c r="C2098" s="11">
        <v>5</v>
      </c>
      <c r="D2098" t="s">
        <v>305</v>
      </c>
      <c r="E2098" s="21" t="s">
        <v>290</v>
      </c>
      <c r="F2098" s="11">
        <v>10.750000000000002</v>
      </c>
      <c r="G2098" s="12">
        <v>10.482000000000001</v>
      </c>
      <c r="H2098" s="11">
        <v>0.13400000000000001</v>
      </c>
      <c r="I2098" t="s">
        <v>290</v>
      </c>
      <c r="J2098" s="11">
        <v>5</v>
      </c>
      <c r="K2098" s="21" t="s">
        <v>290</v>
      </c>
      <c r="L2098" s="11" t="s">
        <v>305</v>
      </c>
      <c r="M2098" t="s">
        <v>290</v>
      </c>
      <c r="N2098" s="159" t="s">
        <v>290</v>
      </c>
      <c r="P2098" s="18" t="s">
        <v>290</v>
      </c>
      <c r="Q2098" s="18" t="s">
        <v>290</v>
      </c>
      <c r="S2098" t="s">
        <v>290</v>
      </c>
      <c r="T2098" t="s">
        <v>290</v>
      </c>
      <c r="V2098" t="s">
        <v>290</v>
      </c>
      <c r="X2098" s="156" t="s">
        <v>2028</v>
      </c>
      <c r="Y2098" s="11">
        <v>10</v>
      </c>
      <c r="Z2098" s="11">
        <v>5</v>
      </c>
      <c r="AA2098" t="s">
        <v>305</v>
      </c>
      <c r="AB2098" s="21" t="s">
        <v>290</v>
      </c>
      <c r="AC2098" s="11">
        <v>10.750000000000002</v>
      </c>
      <c r="AD2098" s="12">
        <v>10.482000000000001</v>
      </c>
      <c r="AE2098" s="11">
        <v>0.13400000000000001</v>
      </c>
      <c r="AF2098" t="s">
        <v>290</v>
      </c>
      <c r="AG2098" s="11">
        <v>5</v>
      </c>
      <c r="AH2098" s="21" t="s">
        <v>290</v>
      </c>
      <c r="AI2098" s="11" t="s">
        <v>305</v>
      </c>
      <c r="AJ2098" t="s">
        <v>290</v>
      </c>
      <c r="AK2098" s="159" t="s">
        <v>290</v>
      </c>
    </row>
    <row r="2099" spans="1:89" x14ac:dyDescent="0.35">
      <c r="A2099" s="156" t="s">
        <v>2029</v>
      </c>
      <c r="B2099" s="11">
        <v>10</v>
      </c>
      <c r="C2099" s="11">
        <v>10</v>
      </c>
      <c r="D2099" t="s">
        <v>305</v>
      </c>
      <c r="E2099" s="21" t="s">
        <v>290</v>
      </c>
      <c r="F2099" s="11">
        <v>10.750000000000002</v>
      </c>
      <c r="G2099" s="12">
        <v>10.420000000000002</v>
      </c>
      <c r="H2099" s="11">
        <v>0.16500000000000001</v>
      </c>
      <c r="I2099" t="s">
        <v>290</v>
      </c>
      <c r="J2099" s="11">
        <v>10</v>
      </c>
      <c r="K2099" s="21" t="s">
        <v>290</v>
      </c>
      <c r="L2099" s="11" t="s">
        <v>305</v>
      </c>
      <c r="M2099" t="s">
        <v>290</v>
      </c>
      <c r="N2099" s="159" t="s">
        <v>290</v>
      </c>
      <c r="P2099" s="18" t="s">
        <v>290</v>
      </c>
      <c r="Q2099" s="18" t="s">
        <v>290</v>
      </c>
      <c r="S2099" t="s">
        <v>290</v>
      </c>
      <c r="T2099" t="s">
        <v>290</v>
      </c>
      <c r="V2099" t="s">
        <v>290</v>
      </c>
      <c r="X2099" s="156" t="s">
        <v>2029</v>
      </c>
      <c r="Y2099" s="11">
        <v>10</v>
      </c>
      <c r="Z2099" s="11">
        <v>10</v>
      </c>
      <c r="AA2099" t="s">
        <v>305</v>
      </c>
      <c r="AB2099" s="21" t="s">
        <v>290</v>
      </c>
      <c r="AC2099" s="11">
        <v>10.750000000000002</v>
      </c>
      <c r="AD2099" s="12">
        <v>10.420000000000002</v>
      </c>
      <c r="AE2099" s="11">
        <v>0.16500000000000001</v>
      </c>
      <c r="AF2099" t="s">
        <v>290</v>
      </c>
      <c r="AG2099" s="11">
        <v>10</v>
      </c>
      <c r="AH2099" s="21" t="s">
        <v>290</v>
      </c>
      <c r="AI2099" s="11" t="s">
        <v>305</v>
      </c>
      <c r="AJ2099" t="s">
        <v>290</v>
      </c>
      <c r="AK2099" s="159" t="s">
        <v>290</v>
      </c>
    </row>
    <row r="2100" spans="1:89" x14ac:dyDescent="0.35">
      <c r="A2100" s="158" t="s">
        <v>2030</v>
      </c>
      <c r="B2100" s="11">
        <v>10</v>
      </c>
      <c r="C2100" s="11">
        <v>20</v>
      </c>
      <c r="D2100" t="s">
        <v>305</v>
      </c>
      <c r="E2100" s="21" t="s">
        <v>290</v>
      </c>
      <c r="F2100" s="11">
        <v>10.750000000000002</v>
      </c>
      <c r="G2100" s="12">
        <v>10.250000000000002</v>
      </c>
      <c r="H2100" s="11">
        <v>0.25</v>
      </c>
      <c r="I2100" t="s">
        <v>290</v>
      </c>
      <c r="J2100" s="11">
        <v>20</v>
      </c>
      <c r="K2100" s="21" t="s">
        <v>290</v>
      </c>
      <c r="L2100" s="1" t="s">
        <v>305</v>
      </c>
      <c r="M2100" t="s">
        <v>290</v>
      </c>
      <c r="N2100" s="159" t="s">
        <v>290</v>
      </c>
      <c r="P2100" s="18" t="s">
        <v>290</v>
      </c>
      <c r="Q2100" s="18" t="s">
        <v>290</v>
      </c>
      <c r="S2100" t="s">
        <v>290</v>
      </c>
      <c r="T2100" t="s">
        <v>290</v>
      </c>
      <c r="V2100" t="s">
        <v>290</v>
      </c>
      <c r="X2100" s="158" t="s">
        <v>2030</v>
      </c>
      <c r="Y2100" s="11">
        <v>10</v>
      </c>
      <c r="Z2100" s="11">
        <v>20</v>
      </c>
      <c r="AA2100" t="s">
        <v>305</v>
      </c>
      <c r="AB2100" s="21" t="s">
        <v>290</v>
      </c>
      <c r="AC2100" s="11">
        <v>10.750000000000002</v>
      </c>
      <c r="AD2100" s="12">
        <v>10.250000000000002</v>
      </c>
      <c r="AE2100" s="11">
        <v>0.25</v>
      </c>
      <c r="AF2100" t="s">
        <v>290</v>
      </c>
      <c r="AG2100" s="11">
        <v>20</v>
      </c>
      <c r="AH2100" s="21" t="s">
        <v>290</v>
      </c>
      <c r="AI2100" s="1" t="s">
        <v>305</v>
      </c>
      <c r="AJ2100" t="s">
        <v>290</v>
      </c>
      <c r="AK2100" s="159" t="s">
        <v>290</v>
      </c>
    </row>
    <row r="2101" spans="1:89" x14ac:dyDescent="0.35">
      <c r="A2101" s="158" t="s">
        <v>2031</v>
      </c>
      <c r="B2101" s="11">
        <v>10</v>
      </c>
      <c r="C2101">
        <v>30</v>
      </c>
      <c r="D2101" t="s">
        <v>305</v>
      </c>
      <c r="E2101" s="21" t="s">
        <v>290</v>
      </c>
      <c r="F2101" s="11">
        <v>10.750000000000002</v>
      </c>
      <c r="G2101" s="12">
        <v>10.136000000000001</v>
      </c>
      <c r="H2101" s="11">
        <v>0.307</v>
      </c>
      <c r="I2101" t="s">
        <v>290</v>
      </c>
      <c r="J2101">
        <v>30</v>
      </c>
      <c r="K2101" s="21" t="s">
        <v>290</v>
      </c>
      <c r="L2101" s="1" t="s">
        <v>305</v>
      </c>
      <c r="M2101" t="s">
        <v>290</v>
      </c>
      <c r="N2101" s="159" t="s">
        <v>290</v>
      </c>
      <c r="P2101" s="18" t="s">
        <v>290</v>
      </c>
      <c r="Q2101" s="18" t="s">
        <v>290</v>
      </c>
      <c r="S2101" t="s">
        <v>290</v>
      </c>
      <c r="T2101" t="s">
        <v>290</v>
      </c>
      <c r="V2101" t="s">
        <v>290</v>
      </c>
      <c r="X2101" s="158" t="s">
        <v>2031</v>
      </c>
      <c r="Y2101" s="11">
        <v>10</v>
      </c>
      <c r="Z2101">
        <v>30</v>
      </c>
      <c r="AA2101" t="s">
        <v>305</v>
      </c>
      <c r="AB2101" s="21" t="s">
        <v>290</v>
      </c>
      <c r="AC2101" s="11">
        <v>10.750000000000002</v>
      </c>
      <c r="AD2101" s="12">
        <v>10.136000000000001</v>
      </c>
      <c r="AE2101" s="11">
        <v>0.307</v>
      </c>
      <c r="AF2101" t="s">
        <v>290</v>
      </c>
      <c r="AG2101">
        <v>30</v>
      </c>
      <c r="AH2101" s="21" t="s">
        <v>290</v>
      </c>
      <c r="AI2101" s="1" t="s">
        <v>305</v>
      </c>
      <c r="AJ2101" t="s">
        <v>290</v>
      </c>
      <c r="AK2101" s="159" t="s">
        <v>290</v>
      </c>
    </row>
    <row r="2102" spans="1:89" x14ac:dyDescent="0.35">
      <c r="A2102" s="158" t="s">
        <v>2032</v>
      </c>
      <c r="B2102" s="11">
        <v>10</v>
      </c>
      <c r="C2102">
        <v>40</v>
      </c>
      <c r="D2102" t="s">
        <v>305</v>
      </c>
      <c r="E2102" s="21" t="s">
        <v>290</v>
      </c>
      <c r="F2102" s="11">
        <v>10.750000000000002</v>
      </c>
      <c r="G2102" s="12">
        <v>10.020000000000001</v>
      </c>
      <c r="H2102" s="11">
        <v>0.36499999999999999</v>
      </c>
      <c r="I2102" t="s">
        <v>290</v>
      </c>
      <c r="J2102">
        <v>40</v>
      </c>
      <c r="K2102" s="21" t="s">
        <v>290</v>
      </c>
      <c r="L2102" s="1" t="s">
        <v>305</v>
      </c>
      <c r="M2102" t="s">
        <v>290</v>
      </c>
      <c r="N2102" s="159" t="s">
        <v>290</v>
      </c>
      <c r="P2102" s="18" t="s">
        <v>290</v>
      </c>
      <c r="Q2102" s="18" t="s">
        <v>290</v>
      </c>
      <c r="S2102" t="s">
        <v>290</v>
      </c>
      <c r="T2102" t="s">
        <v>290</v>
      </c>
      <c r="V2102" t="s">
        <v>290</v>
      </c>
      <c r="X2102" s="158" t="s">
        <v>2032</v>
      </c>
      <c r="Y2102" s="11">
        <v>10</v>
      </c>
      <c r="Z2102">
        <v>40</v>
      </c>
      <c r="AA2102" t="s">
        <v>305</v>
      </c>
      <c r="AB2102" s="21" t="s">
        <v>290</v>
      </c>
      <c r="AC2102" s="11">
        <v>10.750000000000002</v>
      </c>
      <c r="AD2102" s="12">
        <v>10.020000000000001</v>
      </c>
      <c r="AE2102" s="11">
        <v>0.36499999999999999</v>
      </c>
      <c r="AF2102" t="s">
        <v>290</v>
      </c>
      <c r="AG2102">
        <v>40</v>
      </c>
      <c r="AH2102" s="21" t="s">
        <v>290</v>
      </c>
      <c r="AI2102" s="1" t="s">
        <v>305</v>
      </c>
      <c r="AJ2102" t="s">
        <v>290</v>
      </c>
      <c r="AK2102" s="159" t="s">
        <v>290</v>
      </c>
    </row>
    <row r="2103" spans="1:89" x14ac:dyDescent="0.35">
      <c r="A2103" s="158" t="s">
        <v>6923</v>
      </c>
      <c r="B2103" s="11">
        <v>10</v>
      </c>
      <c r="C2103" t="s">
        <v>6422</v>
      </c>
      <c r="D2103" t="s">
        <v>305</v>
      </c>
      <c r="E2103" s="21" t="s">
        <v>290</v>
      </c>
      <c r="F2103" s="11">
        <v>10.750000000000002</v>
      </c>
      <c r="G2103" s="12">
        <v>10.020000000000001</v>
      </c>
      <c r="H2103" s="11">
        <v>0.36499999999999999</v>
      </c>
      <c r="I2103" t="s">
        <v>6422</v>
      </c>
      <c r="J2103">
        <v>1</v>
      </c>
      <c r="K2103" s="21" t="s">
        <v>290</v>
      </c>
      <c r="L2103" s="1" t="s">
        <v>305</v>
      </c>
      <c r="M2103" t="s">
        <v>290</v>
      </c>
      <c r="N2103" s="159" t="s">
        <v>290</v>
      </c>
      <c r="P2103" s="18" t="s">
        <v>290</v>
      </c>
      <c r="Q2103" s="18" t="s">
        <v>290</v>
      </c>
      <c r="S2103" t="s">
        <v>290</v>
      </c>
      <c r="T2103" t="s">
        <v>290</v>
      </c>
      <c r="V2103" t="s">
        <v>290</v>
      </c>
      <c r="X2103" s="158" t="s">
        <v>6923</v>
      </c>
      <c r="Y2103" s="11">
        <v>10</v>
      </c>
      <c r="Z2103" t="s">
        <v>6422</v>
      </c>
      <c r="AA2103" t="s">
        <v>305</v>
      </c>
      <c r="AB2103" s="21" t="s">
        <v>290</v>
      </c>
      <c r="AC2103" s="11">
        <v>10.750000000000002</v>
      </c>
      <c r="AD2103" s="12">
        <v>10.020000000000001</v>
      </c>
      <c r="AE2103" s="11">
        <v>0.36499999999999999</v>
      </c>
      <c r="AF2103" t="s">
        <v>6422</v>
      </c>
      <c r="AG2103">
        <v>1</v>
      </c>
      <c r="AH2103" s="21" t="s">
        <v>290</v>
      </c>
      <c r="AI2103" s="1" t="s">
        <v>305</v>
      </c>
      <c r="AJ2103" t="s">
        <v>290</v>
      </c>
      <c r="AK2103" s="159" t="s">
        <v>290</v>
      </c>
    </row>
    <row r="2104" spans="1:89" x14ac:dyDescent="0.35">
      <c r="A2104" s="158" t="s">
        <v>2033</v>
      </c>
      <c r="B2104" s="11">
        <v>10</v>
      </c>
      <c r="C2104">
        <v>60</v>
      </c>
      <c r="D2104" t="s">
        <v>305</v>
      </c>
      <c r="E2104" s="21" t="s">
        <v>290</v>
      </c>
      <c r="F2104" s="11">
        <v>10.750000000000002</v>
      </c>
      <c r="G2104" s="12">
        <v>9.7500000000000018</v>
      </c>
      <c r="H2104" s="11">
        <v>0.5</v>
      </c>
      <c r="I2104" t="s">
        <v>290</v>
      </c>
      <c r="J2104">
        <v>60</v>
      </c>
      <c r="K2104" s="21" t="s">
        <v>290</v>
      </c>
      <c r="L2104" s="1" t="s">
        <v>305</v>
      </c>
      <c r="M2104" t="s">
        <v>290</v>
      </c>
      <c r="N2104" s="159" t="s">
        <v>290</v>
      </c>
      <c r="P2104" s="18" t="s">
        <v>290</v>
      </c>
      <c r="Q2104" s="18" t="s">
        <v>290</v>
      </c>
      <c r="S2104" t="s">
        <v>290</v>
      </c>
      <c r="T2104" t="s">
        <v>290</v>
      </c>
      <c r="V2104" t="s">
        <v>290</v>
      </c>
      <c r="X2104" s="158" t="s">
        <v>2033</v>
      </c>
      <c r="Y2104" s="11">
        <v>10</v>
      </c>
      <c r="Z2104">
        <v>60</v>
      </c>
      <c r="AA2104" t="s">
        <v>305</v>
      </c>
      <c r="AB2104" s="21" t="s">
        <v>290</v>
      </c>
      <c r="AC2104" s="11">
        <v>10.750000000000002</v>
      </c>
      <c r="AD2104" s="12">
        <v>9.7500000000000018</v>
      </c>
      <c r="AE2104" s="11">
        <v>0.5</v>
      </c>
      <c r="AF2104" t="s">
        <v>290</v>
      </c>
      <c r="AG2104">
        <v>60</v>
      </c>
      <c r="AH2104" s="21" t="s">
        <v>290</v>
      </c>
      <c r="AI2104" s="1" t="s">
        <v>305</v>
      </c>
      <c r="AJ2104" t="s">
        <v>290</v>
      </c>
      <c r="AK2104" s="159" t="s">
        <v>290</v>
      </c>
    </row>
    <row r="2105" spans="1:89" x14ac:dyDescent="0.35">
      <c r="A2105" s="158" t="s">
        <v>2034</v>
      </c>
      <c r="B2105" s="11">
        <v>10</v>
      </c>
      <c r="C2105">
        <v>80</v>
      </c>
      <c r="D2105" t="s">
        <v>305</v>
      </c>
      <c r="E2105" s="21" t="s">
        <v>290</v>
      </c>
      <c r="F2105" s="11">
        <v>10.750000000000002</v>
      </c>
      <c r="G2105" s="12">
        <v>9.5640000000000018</v>
      </c>
      <c r="H2105" s="11">
        <v>0.59299999999999997</v>
      </c>
      <c r="I2105" t="s">
        <v>290</v>
      </c>
      <c r="J2105">
        <v>80</v>
      </c>
      <c r="K2105" s="21" t="s">
        <v>290</v>
      </c>
      <c r="L2105" s="1" t="s">
        <v>305</v>
      </c>
      <c r="M2105" t="s">
        <v>290</v>
      </c>
      <c r="N2105" s="159" t="s">
        <v>290</v>
      </c>
      <c r="P2105" s="18" t="s">
        <v>290</v>
      </c>
      <c r="Q2105" s="18" t="s">
        <v>290</v>
      </c>
      <c r="S2105" t="s">
        <v>290</v>
      </c>
      <c r="T2105" t="s">
        <v>290</v>
      </c>
      <c r="V2105" t="s">
        <v>290</v>
      </c>
      <c r="X2105" s="158" t="s">
        <v>2034</v>
      </c>
      <c r="Y2105" s="11">
        <v>10</v>
      </c>
      <c r="Z2105">
        <v>80</v>
      </c>
      <c r="AA2105" t="s">
        <v>305</v>
      </c>
      <c r="AB2105" s="21" t="s">
        <v>290</v>
      </c>
      <c r="AC2105" s="11">
        <v>10.750000000000002</v>
      </c>
      <c r="AD2105" s="12">
        <v>9.5640000000000018</v>
      </c>
      <c r="AE2105" s="11">
        <v>0.59299999999999997</v>
      </c>
      <c r="AF2105" t="s">
        <v>290</v>
      </c>
      <c r="AG2105">
        <v>80</v>
      </c>
      <c r="AH2105" s="21" t="s">
        <v>290</v>
      </c>
      <c r="AI2105" s="1" t="s">
        <v>305</v>
      </c>
      <c r="AJ2105" t="s">
        <v>290</v>
      </c>
      <c r="AK2105" s="159" t="s">
        <v>290</v>
      </c>
    </row>
    <row r="2106" spans="1:89" x14ac:dyDescent="0.35">
      <c r="A2106" s="158" t="s">
        <v>2035</v>
      </c>
      <c r="B2106" s="11">
        <v>10</v>
      </c>
      <c r="C2106">
        <v>100</v>
      </c>
      <c r="D2106" t="s">
        <v>305</v>
      </c>
      <c r="E2106" s="21" t="s">
        <v>290</v>
      </c>
      <c r="F2106" s="11">
        <v>10.750000000000002</v>
      </c>
      <c r="G2106" s="12">
        <v>9.3140000000000018</v>
      </c>
      <c r="H2106" s="11">
        <v>0.71799999999999997</v>
      </c>
      <c r="I2106" t="s">
        <v>290</v>
      </c>
      <c r="J2106">
        <v>100</v>
      </c>
      <c r="K2106" s="21" t="s">
        <v>290</v>
      </c>
      <c r="L2106" s="1" t="s">
        <v>305</v>
      </c>
      <c r="M2106" t="s">
        <v>290</v>
      </c>
      <c r="N2106" s="159" t="s">
        <v>290</v>
      </c>
      <c r="P2106" s="18" t="s">
        <v>290</v>
      </c>
      <c r="Q2106" s="18" t="s">
        <v>290</v>
      </c>
      <c r="S2106" t="s">
        <v>290</v>
      </c>
      <c r="T2106" t="s">
        <v>290</v>
      </c>
      <c r="V2106" t="s">
        <v>290</v>
      </c>
      <c r="X2106" s="158" t="s">
        <v>2035</v>
      </c>
      <c r="Y2106" s="11">
        <v>10</v>
      </c>
      <c r="Z2106">
        <v>100</v>
      </c>
      <c r="AA2106" t="s">
        <v>305</v>
      </c>
      <c r="AB2106" s="21" t="s">
        <v>290</v>
      </c>
      <c r="AC2106" s="11">
        <v>10.750000000000002</v>
      </c>
      <c r="AD2106" s="12">
        <v>9.3140000000000018</v>
      </c>
      <c r="AE2106" s="11">
        <v>0.71799999999999997</v>
      </c>
      <c r="AF2106" t="s">
        <v>290</v>
      </c>
      <c r="AG2106">
        <v>100</v>
      </c>
      <c r="AH2106" s="21" t="s">
        <v>290</v>
      </c>
      <c r="AI2106" s="1" t="s">
        <v>305</v>
      </c>
      <c r="AJ2106" t="s">
        <v>290</v>
      </c>
      <c r="AK2106" s="159" t="s">
        <v>290</v>
      </c>
    </row>
    <row r="2107" spans="1:89" x14ac:dyDescent="0.35">
      <c r="A2107" s="158" t="s">
        <v>2036</v>
      </c>
      <c r="B2107" s="11">
        <v>10</v>
      </c>
      <c r="C2107">
        <v>120</v>
      </c>
      <c r="D2107" t="s">
        <v>305</v>
      </c>
      <c r="E2107" s="21" t="s">
        <v>290</v>
      </c>
      <c r="F2107" s="11">
        <v>10.750000000000002</v>
      </c>
      <c r="G2107" s="12">
        <v>9.0640000000000018</v>
      </c>
      <c r="H2107" s="11">
        <v>0.84299999999999997</v>
      </c>
      <c r="I2107" t="s">
        <v>290</v>
      </c>
      <c r="J2107">
        <v>120</v>
      </c>
      <c r="K2107" s="21" t="s">
        <v>290</v>
      </c>
      <c r="L2107" s="1" t="s">
        <v>305</v>
      </c>
      <c r="M2107" t="s">
        <v>290</v>
      </c>
      <c r="N2107" s="159" t="s">
        <v>290</v>
      </c>
      <c r="P2107" s="18" t="s">
        <v>290</v>
      </c>
      <c r="Q2107" s="18" t="s">
        <v>290</v>
      </c>
      <c r="S2107" t="s">
        <v>290</v>
      </c>
      <c r="T2107" t="s">
        <v>290</v>
      </c>
      <c r="V2107" t="s">
        <v>290</v>
      </c>
      <c r="X2107" s="158" t="s">
        <v>2036</v>
      </c>
      <c r="Y2107" s="11">
        <v>10</v>
      </c>
      <c r="Z2107">
        <v>120</v>
      </c>
      <c r="AA2107" t="s">
        <v>305</v>
      </c>
      <c r="AB2107" s="21" t="s">
        <v>290</v>
      </c>
      <c r="AC2107" s="11">
        <v>10.750000000000002</v>
      </c>
      <c r="AD2107" s="12">
        <v>9.0640000000000018</v>
      </c>
      <c r="AE2107" s="11">
        <v>0.84299999999999997</v>
      </c>
      <c r="AF2107" t="s">
        <v>290</v>
      </c>
      <c r="AG2107">
        <v>120</v>
      </c>
      <c r="AH2107" s="21" t="s">
        <v>290</v>
      </c>
      <c r="AI2107" s="1" t="s">
        <v>305</v>
      </c>
      <c r="AJ2107" t="s">
        <v>290</v>
      </c>
      <c r="AK2107" s="159" t="s">
        <v>290</v>
      </c>
    </row>
    <row r="2108" spans="1:89" x14ac:dyDescent="0.35">
      <c r="A2108" s="158" t="s">
        <v>2037</v>
      </c>
      <c r="B2108" s="11">
        <v>10</v>
      </c>
      <c r="C2108">
        <v>140</v>
      </c>
      <c r="D2108" t="s">
        <v>305</v>
      </c>
      <c r="E2108" s="21" t="s">
        <v>290</v>
      </c>
      <c r="F2108" s="11">
        <v>10.750000000000002</v>
      </c>
      <c r="G2108" s="12">
        <v>8.7500000000000018</v>
      </c>
      <c r="H2108" s="11">
        <v>1</v>
      </c>
      <c r="I2108" t="s">
        <v>290</v>
      </c>
      <c r="J2108">
        <v>140</v>
      </c>
      <c r="K2108" s="21" t="s">
        <v>290</v>
      </c>
      <c r="L2108" s="1" t="s">
        <v>305</v>
      </c>
      <c r="M2108" t="s">
        <v>290</v>
      </c>
      <c r="N2108" s="159" t="s">
        <v>290</v>
      </c>
      <c r="P2108" s="18" t="s">
        <v>290</v>
      </c>
      <c r="Q2108" s="18" t="s">
        <v>290</v>
      </c>
      <c r="S2108" t="s">
        <v>290</v>
      </c>
      <c r="T2108" t="s">
        <v>290</v>
      </c>
      <c r="V2108" t="s">
        <v>290</v>
      </c>
      <c r="X2108" s="158" t="s">
        <v>2037</v>
      </c>
      <c r="Y2108" s="11">
        <v>10</v>
      </c>
      <c r="Z2108">
        <v>140</v>
      </c>
      <c r="AA2108" t="s">
        <v>305</v>
      </c>
      <c r="AB2108" s="21" t="s">
        <v>290</v>
      </c>
      <c r="AC2108" s="11">
        <v>10.750000000000002</v>
      </c>
      <c r="AD2108" s="12">
        <v>8.7500000000000018</v>
      </c>
      <c r="AE2108" s="11">
        <v>1</v>
      </c>
      <c r="AF2108" t="s">
        <v>290</v>
      </c>
      <c r="AG2108">
        <v>140</v>
      </c>
      <c r="AH2108" s="21" t="s">
        <v>290</v>
      </c>
      <c r="AI2108" s="1" t="s">
        <v>305</v>
      </c>
      <c r="AJ2108" t="s">
        <v>290</v>
      </c>
      <c r="AK2108" s="159" t="s">
        <v>290</v>
      </c>
      <c r="BJ2108" s="4"/>
      <c r="BK2108" s="4"/>
      <c r="BL2108" s="4"/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  <c r="BX2108" s="4"/>
      <c r="BY2108" s="4"/>
      <c r="BZ2108" s="4"/>
      <c r="CA2108" s="51"/>
    </row>
    <row r="2109" spans="1:89" x14ac:dyDescent="0.35">
      <c r="A2109" s="158" t="s">
        <v>2038</v>
      </c>
      <c r="B2109" s="11">
        <v>10</v>
      </c>
      <c r="C2109" s="11">
        <v>160</v>
      </c>
      <c r="D2109" t="s">
        <v>305</v>
      </c>
      <c r="E2109" s="21" t="s">
        <v>290</v>
      </c>
      <c r="F2109" s="11">
        <v>10.750000000000002</v>
      </c>
      <c r="G2109" s="12">
        <v>8.5000000000000018</v>
      </c>
      <c r="H2109" s="11">
        <v>1.125</v>
      </c>
      <c r="I2109" t="s">
        <v>290</v>
      </c>
      <c r="J2109" s="11">
        <v>160</v>
      </c>
      <c r="K2109" s="21" t="s">
        <v>290</v>
      </c>
      <c r="L2109" s="1" t="s">
        <v>305</v>
      </c>
      <c r="M2109" t="s">
        <v>290</v>
      </c>
      <c r="N2109" s="159" t="s">
        <v>290</v>
      </c>
      <c r="P2109" s="18" t="s">
        <v>290</v>
      </c>
      <c r="Q2109" s="18" t="s">
        <v>290</v>
      </c>
      <c r="S2109" t="s">
        <v>290</v>
      </c>
      <c r="T2109" t="s">
        <v>290</v>
      </c>
      <c r="V2109" t="s">
        <v>290</v>
      </c>
      <c r="X2109" s="158" t="s">
        <v>2038</v>
      </c>
      <c r="Y2109" s="11">
        <v>10</v>
      </c>
      <c r="Z2109" s="11">
        <v>160</v>
      </c>
      <c r="AA2109" t="s">
        <v>305</v>
      </c>
      <c r="AB2109" s="21" t="s">
        <v>290</v>
      </c>
      <c r="AC2109" s="11">
        <v>10.750000000000002</v>
      </c>
      <c r="AD2109" s="12">
        <v>8.5000000000000018</v>
      </c>
      <c r="AE2109" s="11">
        <v>1.125</v>
      </c>
      <c r="AF2109" t="s">
        <v>290</v>
      </c>
      <c r="AG2109" s="11">
        <v>160</v>
      </c>
      <c r="AH2109" s="21" t="s">
        <v>290</v>
      </c>
      <c r="AI2109" s="1" t="s">
        <v>305</v>
      </c>
      <c r="AJ2109" t="s">
        <v>290</v>
      </c>
      <c r="AK2109" s="159" t="s">
        <v>290</v>
      </c>
      <c r="CC2109" s="4"/>
      <c r="CD2109" s="51"/>
      <c r="CE2109" s="51"/>
      <c r="CF2109" s="51"/>
      <c r="CG2109" s="51"/>
      <c r="CH2109" s="51"/>
      <c r="CI2109" s="51"/>
      <c r="CJ2109" s="51"/>
      <c r="CK2109" s="51"/>
    </row>
    <row r="2110" spans="1:89" x14ac:dyDescent="0.35">
      <c r="A2110" s="160" t="s">
        <v>2039</v>
      </c>
      <c r="B2110" s="2">
        <v>10</v>
      </c>
      <c r="C2110" s="2" t="s">
        <v>272</v>
      </c>
      <c r="D2110" s="4" t="s">
        <v>305</v>
      </c>
      <c r="E2110" s="22" t="s">
        <v>290</v>
      </c>
      <c r="F2110" s="2">
        <v>10.750000000000002</v>
      </c>
      <c r="G2110" s="3">
        <v>9.7500000000000018</v>
      </c>
      <c r="H2110" s="2">
        <v>0.5</v>
      </c>
      <c r="I2110" s="4" t="s">
        <v>272</v>
      </c>
      <c r="J2110" s="2">
        <v>2</v>
      </c>
      <c r="K2110" s="22" t="s">
        <v>290</v>
      </c>
      <c r="L2110" s="6" t="s">
        <v>305</v>
      </c>
      <c r="M2110" s="4" t="s">
        <v>290</v>
      </c>
      <c r="N2110" s="161" t="s">
        <v>290</v>
      </c>
      <c r="P2110" s="18" t="s">
        <v>290</v>
      </c>
      <c r="Q2110" s="18" t="s">
        <v>290</v>
      </c>
      <c r="S2110" t="s">
        <v>290</v>
      </c>
      <c r="T2110" t="s">
        <v>290</v>
      </c>
      <c r="V2110" t="s">
        <v>290</v>
      </c>
      <c r="X2110" s="160" t="s">
        <v>2039</v>
      </c>
      <c r="Y2110" s="2">
        <v>10</v>
      </c>
      <c r="Z2110" s="2" t="s">
        <v>272</v>
      </c>
      <c r="AA2110" s="4" t="s">
        <v>305</v>
      </c>
      <c r="AB2110" s="22" t="s">
        <v>290</v>
      </c>
      <c r="AC2110" s="2">
        <v>10.750000000000002</v>
      </c>
      <c r="AD2110" s="3">
        <v>9.7500000000000018</v>
      </c>
      <c r="AE2110" s="2">
        <v>0.5</v>
      </c>
      <c r="AF2110" s="4" t="s">
        <v>272</v>
      </c>
      <c r="AG2110" s="2">
        <v>2</v>
      </c>
      <c r="AH2110" s="22" t="s">
        <v>290</v>
      </c>
      <c r="AI2110" s="6" t="s">
        <v>305</v>
      </c>
      <c r="AJ2110" s="4" t="s">
        <v>290</v>
      </c>
      <c r="AK2110" s="161" t="s">
        <v>290</v>
      </c>
    </row>
    <row r="2111" spans="1:89" x14ac:dyDescent="0.35">
      <c r="A2111" s="167" t="s">
        <v>6924</v>
      </c>
      <c r="B2111" s="48">
        <v>11</v>
      </c>
      <c r="C2111" s="48" t="s">
        <v>6422</v>
      </c>
      <c r="D2111" s="168" t="s">
        <v>305</v>
      </c>
      <c r="E2111" s="169" t="s">
        <v>290</v>
      </c>
      <c r="F2111" s="48">
        <v>11.75</v>
      </c>
      <c r="G2111" s="170">
        <v>11</v>
      </c>
      <c r="H2111" s="48">
        <v>0.375</v>
      </c>
      <c r="I2111" s="168" t="s">
        <v>6422</v>
      </c>
      <c r="J2111" s="48">
        <v>1</v>
      </c>
      <c r="K2111" s="169"/>
      <c r="L2111" s="171" t="s">
        <v>305</v>
      </c>
      <c r="M2111" s="168"/>
      <c r="N2111" s="163"/>
      <c r="P2111" s="18" t="s">
        <v>290</v>
      </c>
      <c r="Q2111" s="18" t="s">
        <v>290</v>
      </c>
      <c r="S2111" t="s">
        <v>290</v>
      </c>
      <c r="T2111" t="s">
        <v>290</v>
      </c>
      <c r="V2111" t="s">
        <v>290</v>
      </c>
      <c r="X2111" s="167" t="s">
        <v>6924</v>
      </c>
      <c r="Y2111" s="48">
        <v>11</v>
      </c>
      <c r="Z2111" s="48" t="s">
        <v>6422</v>
      </c>
      <c r="AA2111" s="168" t="s">
        <v>305</v>
      </c>
      <c r="AB2111" s="169" t="s">
        <v>290</v>
      </c>
      <c r="AC2111" s="48">
        <v>11.75</v>
      </c>
      <c r="AD2111" s="170">
        <v>11</v>
      </c>
      <c r="AE2111" s="48">
        <v>0.375</v>
      </c>
      <c r="AF2111" s="168" t="s">
        <v>6422</v>
      </c>
      <c r="AG2111" s="48">
        <v>1</v>
      </c>
      <c r="AH2111" s="169"/>
      <c r="AI2111" s="171" t="s">
        <v>305</v>
      </c>
      <c r="AJ2111" s="168"/>
      <c r="AK2111" s="163"/>
    </row>
    <row r="2112" spans="1:89" x14ac:dyDescent="0.35">
      <c r="A2112" s="160" t="s">
        <v>2040</v>
      </c>
      <c r="B2112" s="2">
        <v>11</v>
      </c>
      <c r="C2112" s="2" t="s">
        <v>272</v>
      </c>
      <c r="D2112" s="4" t="s">
        <v>305</v>
      </c>
      <c r="E2112" s="22" t="s">
        <v>290</v>
      </c>
      <c r="F2112" s="2">
        <v>11.75</v>
      </c>
      <c r="G2112" s="3">
        <v>10.75</v>
      </c>
      <c r="H2112" s="2">
        <v>0.5</v>
      </c>
      <c r="I2112" s="4" t="s">
        <v>272</v>
      </c>
      <c r="J2112" s="2">
        <v>2</v>
      </c>
      <c r="K2112" s="22" t="s">
        <v>290</v>
      </c>
      <c r="L2112" s="6" t="s">
        <v>305</v>
      </c>
      <c r="M2112" s="4" t="s">
        <v>290</v>
      </c>
      <c r="N2112" s="161" t="s">
        <v>290</v>
      </c>
      <c r="P2112" s="18" t="s">
        <v>290</v>
      </c>
      <c r="Q2112" s="18" t="s">
        <v>290</v>
      </c>
      <c r="S2112" t="s">
        <v>290</v>
      </c>
      <c r="T2112" t="s">
        <v>290</v>
      </c>
      <c r="V2112" t="s">
        <v>290</v>
      </c>
      <c r="X2112" s="160" t="s">
        <v>2040</v>
      </c>
      <c r="Y2112" s="2">
        <v>11</v>
      </c>
      <c r="Z2112" s="2" t="s">
        <v>272</v>
      </c>
      <c r="AA2112" s="4" t="s">
        <v>305</v>
      </c>
      <c r="AB2112" s="22" t="s">
        <v>290</v>
      </c>
      <c r="AC2112" s="2">
        <v>11.75</v>
      </c>
      <c r="AD2112" s="3">
        <v>10.75</v>
      </c>
      <c r="AE2112" s="2">
        <v>0.5</v>
      </c>
      <c r="AF2112" s="4" t="s">
        <v>272</v>
      </c>
      <c r="AG2112" s="2">
        <v>2</v>
      </c>
      <c r="AH2112" s="22" t="s">
        <v>290</v>
      </c>
      <c r="AI2112" s="6" t="s">
        <v>305</v>
      </c>
      <c r="AJ2112" s="4" t="s">
        <v>290</v>
      </c>
      <c r="AK2112" s="161" t="s">
        <v>290</v>
      </c>
    </row>
    <row r="2113" spans="1:89" x14ac:dyDescent="0.35">
      <c r="A2113" s="156" t="s">
        <v>2041</v>
      </c>
      <c r="B2113" s="11">
        <v>12.000000000000002</v>
      </c>
      <c r="C2113" s="11">
        <v>5</v>
      </c>
      <c r="D2113" t="s">
        <v>305</v>
      </c>
      <c r="E2113" s="21" t="s">
        <v>290</v>
      </c>
      <c r="F2113" s="11">
        <v>12.75</v>
      </c>
      <c r="G2113" s="12">
        <v>12.42</v>
      </c>
      <c r="H2113" s="11">
        <v>0.16500000000000001</v>
      </c>
      <c r="I2113" t="s">
        <v>290</v>
      </c>
      <c r="J2113" s="11">
        <v>5</v>
      </c>
      <c r="K2113" s="21" t="s">
        <v>290</v>
      </c>
      <c r="L2113" s="11" t="s">
        <v>305</v>
      </c>
      <c r="M2113" t="s">
        <v>290</v>
      </c>
      <c r="N2113" s="159" t="s">
        <v>290</v>
      </c>
      <c r="P2113" s="18" t="s">
        <v>290</v>
      </c>
      <c r="Q2113" s="18" t="s">
        <v>290</v>
      </c>
      <c r="S2113" t="s">
        <v>290</v>
      </c>
      <c r="T2113" t="s">
        <v>290</v>
      </c>
      <c r="V2113" t="s">
        <v>290</v>
      </c>
      <c r="X2113" s="156" t="s">
        <v>2041</v>
      </c>
      <c r="Y2113" s="11">
        <v>12.000000000000002</v>
      </c>
      <c r="Z2113" s="11">
        <v>5</v>
      </c>
      <c r="AA2113" t="s">
        <v>305</v>
      </c>
      <c r="AB2113" s="21" t="s">
        <v>290</v>
      </c>
      <c r="AC2113" s="11">
        <v>12.75</v>
      </c>
      <c r="AD2113" s="12">
        <v>12.42</v>
      </c>
      <c r="AE2113" s="11">
        <v>0.16500000000000001</v>
      </c>
      <c r="AF2113" t="s">
        <v>290</v>
      </c>
      <c r="AG2113" s="11">
        <v>5</v>
      </c>
      <c r="AH2113" s="21" t="s">
        <v>290</v>
      </c>
      <c r="AI2113" s="11" t="s">
        <v>305</v>
      </c>
      <c r="AJ2113" t="s">
        <v>290</v>
      </c>
      <c r="AK2113" s="159" t="s">
        <v>290</v>
      </c>
    </row>
    <row r="2114" spans="1:89" x14ac:dyDescent="0.35">
      <c r="A2114" s="156" t="s">
        <v>2042</v>
      </c>
      <c r="B2114" s="11">
        <v>12.000000000000002</v>
      </c>
      <c r="C2114" s="11">
        <v>10</v>
      </c>
      <c r="D2114" t="s">
        <v>305</v>
      </c>
      <c r="E2114" s="21" t="s">
        <v>290</v>
      </c>
      <c r="F2114" s="11">
        <v>12.75</v>
      </c>
      <c r="G2114" s="12">
        <v>12.39</v>
      </c>
      <c r="H2114" s="11">
        <v>0.18</v>
      </c>
      <c r="I2114" t="s">
        <v>290</v>
      </c>
      <c r="J2114" s="11">
        <v>10</v>
      </c>
      <c r="K2114" s="21" t="s">
        <v>290</v>
      </c>
      <c r="L2114" s="11" t="s">
        <v>305</v>
      </c>
      <c r="M2114" t="s">
        <v>290</v>
      </c>
      <c r="N2114" s="159" t="s">
        <v>290</v>
      </c>
      <c r="P2114" s="18" t="s">
        <v>290</v>
      </c>
      <c r="Q2114" s="18" t="s">
        <v>290</v>
      </c>
      <c r="S2114" t="s">
        <v>290</v>
      </c>
      <c r="T2114" t="s">
        <v>290</v>
      </c>
      <c r="V2114" t="s">
        <v>290</v>
      </c>
      <c r="X2114" s="156" t="s">
        <v>2042</v>
      </c>
      <c r="Y2114" s="11">
        <v>12.000000000000002</v>
      </c>
      <c r="Z2114" s="11">
        <v>10</v>
      </c>
      <c r="AA2114" t="s">
        <v>305</v>
      </c>
      <c r="AB2114" s="21" t="s">
        <v>290</v>
      </c>
      <c r="AC2114" s="11">
        <v>12.75</v>
      </c>
      <c r="AD2114" s="12">
        <v>12.39</v>
      </c>
      <c r="AE2114" s="11">
        <v>0.18</v>
      </c>
      <c r="AF2114" t="s">
        <v>290</v>
      </c>
      <c r="AG2114" s="11">
        <v>10</v>
      </c>
      <c r="AH2114" s="21" t="s">
        <v>290</v>
      </c>
      <c r="AI2114" s="11" t="s">
        <v>305</v>
      </c>
      <c r="AJ2114" t="s">
        <v>290</v>
      </c>
      <c r="AK2114" s="159" t="s">
        <v>290</v>
      </c>
    </row>
    <row r="2115" spans="1:89" x14ac:dyDescent="0.35">
      <c r="A2115" s="158" t="s">
        <v>2043</v>
      </c>
      <c r="B2115" s="11">
        <v>12.000000000000002</v>
      </c>
      <c r="C2115" s="11">
        <v>20</v>
      </c>
      <c r="D2115" t="s">
        <v>305</v>
      </c>
      <c r="E2115" s="21" t="s">
        <v>290</v>
      </c>
      <c r="F2115" s="11">
        <v>12.75</v>
      </c>
      <c r="G2115" s="12">
        <v>12.25</v>
      </c>
      <c r="H2115" s="11">
        <v>0.25</v>
      </c>
      <c r="I2115" t="s">
        <v>290</v>
      </c>
      <c r="J2115" s="11">
        <v>20</v>
      </c>
      <c r="K2115" s="21" t="s">
        <v>290</v>
      </c>
      <c r="L2115" s="1" t="s">
        <v>305</v>
      </c>
      <c r="M2115" t="s">
        <v>290</v>
      </c>
      <c r="N2115" s="159" t="s">
        <v>290</v>
      </c>
      <c r="P2115" s="18" t="s">
        <v>290</v>
      </c>
      <c r="Q2115" s="18" t="s">
        <v>290</v>
      </c>
      <c r="S2115" t="s">
        <v>290</v>
      </c>
      <c r="T2115" t="s">
        <v>290</v>
      </c>
      <c r="V2115" t="s">
        <v>290</v>
      </c>
      <c r="X2115" s="158" t="s">
        <v>2043</v>
      </c>
      <c r="Y2115" s="11">
        <v>12.000000000000002</v>
      </c>
      <c r="Z2115" s="11">
        <v>20</v>
      </c>
      <c r="AA2115" t="s">
        <v>305</v>
      </c>
      <c r="AB2115" s="21" t="s">
        <v>290</v>
      </c>
      <c r="AC2115" s="11">
        <v>12.75</v>
      </c>
      <c r="AD2115" s="12">
        <v>12.25</v>
      </c>
      <c r="AE2115" s="11">
        <v>0.25</v>
      </c>
      <c r="AF2115" t="s">
        <v>290</v>
      </c>
      <c r="AG2115" s="11">
        <v>20</v>
      </c>
      <c r="AH2115" s="21" t="s">
        <v>290</v>
      </c>
      <c r="AI2115" s="1" t="s">
        <v>305</v>
      </c>
      <c r="AJ2115" t="s">
        <v>290</v>
      </c>
      <c r="AK2115" s="159" t="s">
        <v>290</v>
      </c>
    </row>
    <row r="2116" spans="1:89" x14ac:dyDescent="0.35">
      <c r="A2116" s="158" t="s">
        <v>2044</v>
      </c>
      <c r="B2116" s="11">
        <v>12.000000000000002</v>
      </c>
      <c r="C2116">
        <v>30</v>
      </c>
      <c r="D2116" t="s">
        <v>305</v>
      </c>
      <c r="E2116" s="21" t="s">
        <v>290</v>
      </c>
      <c r="F2116" s="11">
        <v>12.75</v>
      </c>
      <c r="G2116" s="12">
        <v>12.09</v>
      </c>
      <c r="H2116" s="11">
        <v>0.33</v>
      </c>
      <c r="I2116" t="s">
        <v>290</v>
      </c>
      <c r="J2116">
        <v>30</v>
      </c>
      <c r="K2116" s="21" t="s">
        <v>290</v>
      </c>
      <c r="L2116" s="1" t="s">
        <v>305</v>
      </c>
      <c r="M2116" t="s">
        <v>290</v>
      </c>
      <c r="N2116" s="159" t="s">
        <v>290</v>
      </c>
      <c r="P2116" s="18" t="s">
        <v>290</v>
      </c>
      <c r="Q2116" s="18" t="s">
        <v>290</v>
      </c>
      <c r="S2116" t="s">
        <v>290</v>
      </c>
      <c r="T2116" t="s">
        <v>290</v>
      </c>
      <c r="V2116" t="s">
        <v>290</v>
      </c>
      <c r="X2116" s="158" t="s">
        <v>2044</v>
      </c>
      <c r="Y2116" s="11">
        <v>12.000000000000002</v>
      </c>
      <c r="Z2116">
        <v>30</v>
      </c>
      <c r="AA2116" t="s">
        <v>305</v>
      </c>
      <c r="AB2116" s="21" t="s">
        <v>290</v>
      </c>
      <c r="AC2116" s="11">
        <v>12.75</v>
      </c>
      <c r="AD2116" s="12">
        <v>12.09</v>
      </c>
      <c r="AE2116" s="11">
        <v>0.33</v>
      </c>
      <c r="AF2116" t="s">
        <v>290</v>
      </c>
      <c r="AG2116">
        <v>30</v>
      </c>
      <c r="AH2116" s="21" t="s">
        <v>290</v>
      </c>
      <c r="AI2116" s="1" t="s">
        <v>305</v>
      </c>
      <c r="AJ2116" t="s">
        <v>290</v>
      </c>
      <c r="AK2116" s="159" t="s">
        <v>290</v>
      </c>
    </row>
    <row r="2117" spans="1:89" x14ac:dyDescent="0.35">
      <c r="A2117" s="158" t="s">
        <v>2045</v>
      </c>
      <c r="B2117" s="11">
        <v>12.000000000000002</v>
      </c>
      <c r="C2117">
        <v>40</v>
      </c>
      <c r="D2117" t="s">
        <v>305</v>
      </c>
      <c r="E2117" s="21" t="s">
        <v>290</v>
      </c>
      <c r="F2117" s="11">
        <v>12.75</v>
      </c>
      <c r="G2117" s="12">
        <v>11.938000000000001</v>
      </c>
      <c r="H2117" s="11">
        <v>0.40600000000000003</v>
      </c>
      <c r="I2117" t="s">
        <v>290</v>
      </c>
      <c r="J2117">
        <v>40</v>
      </c>
      <c r="K2117" s="21" t="s">
        <v>290</v>
      </c>
      <c r="L2117" s="1" t="s">
        <v>305</v>
      </c>
      <c r="M2117" t="s">
        <v>290</v>
      </c>
      <c r="N2117" s="159" t="s">
        <v>290</v>
      </c>
      <c r="P2117" s="18" t="s">
        <v>290</v>
      </c>
      <c r="Q2117" s="18" t="s">
        <v>290</v>
      </c>
      <c r="S2117" t="s">
        <v>290</v>
      </c>
      <c r="T2117" t="s">
        <v>290</v>
      </c>
      <c r="V2117" t="s">
        <v>290</v>
      </c>
      <c r="X2117" s="158" t="s">
        <v>2045</v>
      </c>
      <c r="Y2117" s="11">
        <v>12.000000000000002</v>
      </c>
      <c r="Z2117">
        <v>40</v>
      </c>
      <c r="AA2117" t="s">
        <v>305</v>
      </c>
      <c r="AB2117" s="21" t="s">
        <v>290</v>
      </c>
      <c r="AC2117" s="11">
        <v>12.75</v>
      </c>
      <c r="AD2117" s="12">
        <v>11.938000000000001</v>
      </c>
      <c r="AE2117" s="11">
        <v>0.40600000000000003</v>
      </c>
      <c r="AF2117" t="s">
        <v>290</v>
      </c>
      <c r="AG2117">
        <v>40</v>
      </c>
      <c r="AH2117" s="21" t="s">
        <v>290</v>
      </c>
      <c r="AI2117" s="1" t="s">
        <v>305</v>
      </c>
      <c r="AJ2117" t="s">
        <v>290</v>
      </c>
      <c r="AK2117" s="159" t="s">
        <v>290</v>
      </c>
    </row>
    <row r="2118" spans="1:89" x14ac:dyDescent="0.35">
      <c r="A2118" s="158" t="s">
        <v>6925</v>
      </c>
      <c r="B2118" s="11">
        <v>12.000000000000002</v>
      </c>
      <c r="C2118" t="s">
        <v>6422</v>
      </c>
      <c r="D2118" t="s">
        <v>305</v>
      </c>
      <c r="E2118" s="21" t="s">
        <v>290</v>
      </c>
      <c r="F2118" s="11">
        <v>12.75</v>
      </c>
      <c r="G2118" s="12">
        <v>12</v>
      </c>
      <c r="H2118" s="11">
        <v>0.375</v>
      </c>
      <c r="I2118" t="s">
        <v>6422</v>
      </c>
      <c r="J2118">
        <v>1</v>
      </c>
      <c r="K2118" s="21" t="s">
        <v>290</v>
      </c>
      <c r="L2118" s="1" t="s">
        <v>305</v>
      </c>
      <c r="M2118" t="s">
        <v>290</v>
      </c>
      <c r="N2118" s="159" t="s">
        <v>290</v>
      </c>
      <c r="P2118" s="18" t="s">
        <v>290</v>
      </c>
      <c r="Q2118" s="18" t="s">
        <v>290</v>
      </c>
      <c r="S2118" t="s">
        <v>290</v>
      </c>
      <c r="T2118" t="s">
        <v>290</v>
      </c>
      <c r="V2118" t="s">
        <v>290</v>
      </c>
      <c r="X2118" s="158" t="s">
        <v>6925</v>
      </c>
      <c r="Y2118" s="11">
        <v>12.000000000000002</v>
      </c>
      <c r="Z2118" t="s">
        <v>6422</v>
      </c>
      <c r="AA2118" t="s">
        <v>305</v>
      </c>
      <c r="AB2118" s="21" t="s">
        <v>290</v>
      </c>
      <c r="AC2118" s="11">
        <v>12.75</v>
      </c>
      <c r="AD2118" s="12">
        <v>12</v>
      </c>
      <c r="AE2118" s="11">
        <v>0.375</v>
      </c>
      <c r="AF2118" t="s">
        <v>6422</v>
      </c>
      <c r="AG2118">
        <v>1</v>
      </c>
      <c r="AH2118" s="21" t="s">
        <v>290</v>
      </c>
      <c r="AI2118" s="1" t="s">
        <v>305</v>
      </c>
      <c r="AJ2118" t="s">
        <v>290</v>
      </c>
      <c r="AK2118" s="159" t="s">
        <v>290</v>
      </c>
    </row>
    <row r="2119" spans="1:89" x14ac:dyDescent="0.35">
      <c r="A2119" s="158" t="s">
        <v>2046</v>
      </c>
      <c r="B2119" s="11">
        <v>12.000000000000002</v>
      </c>
      <c r="C2119">
        <v>60</v>
      </c>
      <c r="D2119" t="s">
        <v>305</v>
      </c>
      <c r="E2119" s="21" t="s">
        <v>290</v>
      </c>
      <c r="F2119" s="11">
        <v>12.75</v>
      </c>
      <c r="G2119" s="12">
        <v>11.625999999999999</v>
      </c>
      <c r="H2119" s="11">
        <v>0.56200000000000006</v>
      </c>
      <c r="I2119" t="s">
        <v>290</v>
      </c>
      <c r="J2119">
        <v>60</v>
      </c>
      <c r="K2119" s="21" t="s">
        <v>290</v>
      </c>
      <c r="L2119" s="1" t="s">
        <v>305</v>
      </c>
      <c r="M2119" t="s">
        <v>290</v>
      </c>
      <c r="N2119" s="159" t="s">
        <v>290</v>
      </c>
      <c r="P2119" s="18" t="s">
        <v>290</v>
      </c>
      <c r="Q2119" s="18" t="s">
        <v>290</v>
      </c>
      <c r="S2119" t="s">
        <v>290</v>
      </c>
      <c r="T2119" t="s">
        <v>290</v>
      </c>
      <c r="V2119" t="s">
        <v>290</v>
      </c>
      <c r="X2119" s="158" t="s">
        <v>2046</v>
      </c>
      <c r="Y2119" s="11">
        <v>12.000000000000002</v>
      </c>
      <c r="Z2119">
        <v>60</v>
      </c>
      <c r="AA2119" t="s">
        <v>305</v>
      </c>
      <c r="AB2119" s="21" t="s">
        <v>290</v>
      </c>
      <c r="AC2119" s="11">
        <v>12.75</v>
      </c>
      <c r="AD2119" s="12">
        <v>11.625999999999999</v>
      </c>
      <c r="AE2119" s="11">
        <v>0.56200000000000006</v>
      </c>
      <c r="AF2119" t="s">
        <v>290</v>
      </c>
      <c r="AG2119">
        <v>60</v>
      </c>
      <c r="AH2119" s="21" t="s">
        <v>290</v>
      </c>
      <c r="AI2119" s="1" t="s">
        <v>305</v>
      </c>
      <c r="AJ2119" t="s">
        <v>290</v>
      </c>
      <c r="AK2119" s="159" t="s">
        <v>290</v>
      </c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51"/>
    </row>
    <row r="2120" spans="1:89" x14ac:dyDescent="0.35">
      <c r="A2120" s="158" t="s">
        <v>2047</v>
      </c>
      <c r="B2120" s="11">
        <v>12.000000000000002</v>
      </c>
      <c r="C2120">
        <v>80</v>
      </c>
      <c r="D2120" t="s">
        <v>305</v>
      </c>
      <c r="E2120" s="21" t="s">
        <v>290</v>
      </c>
      <c r="F2120" s="11">
        <v>12.75</v>
      </c>
      <c r="G2120" s="12">
        <v>11.375999999999999</v>
      </c>
      <c r="H2120" s="11">
        <v>0.68700000000000006</v>
      </c>
      <c r="I2120" t="s">
        <v>290</v>
      </c>
      <c r="J2120">
        <v>80</v>
      </c>
      <c r="K2120" s="21" t="s">
        <v>290</v>
      </c>
      <c r="L2120" s="1" t="s">
        <v>305</v>
      </c>
      <c r="M2120" t="s">
        <v>290</v>
      </c>
      <c r="N2120" s="159" t="s">
        <v>290</v>
      </c>
      <c r="P2120" s="18" t="s">
        <v>290</v>
      </c>
      <c r="Q2120" s="18" t="s">
        <v>290</v>
      </c>
      <c r="S2120" t="s">
        <v>290</v>
      </c>
      <c r="T2120" t="s">
        <v>290</v>
      </c>
      <c r="V2120" t="s">
        <v>290</v>
      </c>
      <c r="X2120" s="158" t="s">
        <v>2047</v>
      </c>
      <c r="Y2120" s="11">
        <v>12.000000000000002</v>
      </c>
      <c r="Z2120">
        <v>80</v>
      </c>
      <c r="AA2120" t="s">
        <v>305</v>
      </c>
      <c r="AB2120" s="21" t="s">
        <v>290</v>
      </c>
      <c r="AC2120" s="11">
        <v>12.75</v>
      </c>
      <c r="AD2120" s="12">
        <v>11.375999999999999</v>
      </c>
      <c r="AE2120" s="11">
        <v>0.68700000000000006</v>
      </c>
      <c r="AF2120" t="s">
        <v>290</v>
      </c>
      <c r="AG2120">
        <v>80</v>
      </c>
      <c r="AH2120" s="21" t="s">
        <v>290</v>
      </c>
      <c r="AI2120" s="1" t="s">
        <v>305</v>
      </c>
      <c r="AJ2120" t="s">
        <v>290</v>
      </c>
      <c r="AK2120" s="159" t="s">
        <v>290</v>
      </c>
      <c r="CC2120" s="4"/>
      <c r="CD2120" s="51"/>
      <c r="CE2120" s="51"/>
      <c r="CF2120" s="51"/>
      <c r="CG2120" s="51"/>
      <c r="CH2120" s="51"/>
      <c r="CI2120" s="51"/>
      <c r="CJ2120" s="51"/>
      <c r="CK2120" s="51"/>
    </row>
    <row r="2121" spans="1:89" x14ac:dyDescent="0.35">
      <c r="A2121" s="158" t="s">
        <v>2048</v>
      </c>
      <c r="B2121" s="11">
        <v>12.000000000000002</v>
      </c>
      <c r="C2121">
        <v>100</v>
      </c>
      <c r="D2121" t="s">
        <v>305</v>
      </c>
      <c r="E2121" s="21" t="s">
        <v>290</v>
      </c>
      <c r="F2121" s="11">
        <v>12.75</v>
      </c>
      <c r="G2121" s="12">
        <v>11.064</v>
      </c>
      <c r="H2121" s="11">
        <v>0.84299999999999997</v>
      </c>
      <c r="I2121" t="s">
        <v>290</v>
      </c>
      <c r="J2121">
        <v>100</v>
      </c>
      <c r="K2121" s="21" t="s">
        <v>290</v>
      </c>
      <c r="L2121" s="1" t="s">
        <v>305</v>
      </c>
      <c r="M2121" t="s">
        <v>290</v>
      </c>
      <c r="N2121" s="159" t="s">
        <v>290</v>
      </c>
      <c r="P2121" s="18" t="s">
        <v>290</v>
      </c>
      <c r="Q2121" s="18" t="s">
        <v>290</v>
      </c>
      <c r="S2121" t="s">
        <v>290</v>
      </c>
      <c r="T2121" t="s">
        <v>290</v>
      </c>
      <c r="V2121" t="s">
        <v>290</v>
      </c>
      <c r="X2121" s="158" t="s">
        <v>2048</v>
      </c>
      <c r="Y2121" s="11">
        <v>12.000000000000002</v>
      </c>
      <c r="Z2121">
        <v>100</v>
      </c>
      <c r="AA2121" t="s">
        <v>305</v>
      </c>
      <c r="AB2121" s="21" t="s">
        <v>290</v>
      </c>
      <c r="AC2121" s="11">
        <v>12.75</v>
      </c>
      <c r="AD2121" s="12">
        <v>11.064</v>
      </c>
      <c r="AE2121" s="11">
        <v>0.84299999999999997</v>
      </c>
      <c r="AF2121" t="s">
        <v>290</v>
      </c>
      <c r="AG2121">
        <v>100</v>
      </c>
      <c r="AH2121" s="21" t="s">
        <v>290</v>
      </c>
      <c r="AI2121" s="1" t="s">
        <v>305</v>
      </c>
      <c r="AJ2121" t="s">
        <v>290</v>
      </c>
      <c r="AK2121" s="159" t="s">
        <v>290</v>
      </c>
    </row>
    <row r="2122" spans="1:89" x14ac:dyDescent="0.35">
      <c r="A2122" s="158" t="s">
        <v>2049</v>
      </c>
      <c r="B2122" s="11">
        <v>12.000000000000002</v>
      </c>
      <c r="C2122">
        <v>120</v>
      </c>
      <c r="D2122" t="s">
        <v>305</v>
      </c>
      <c r="E2122" s="21" t="s">
        <v>290</v>
      </c>
      <c r="F2122" s="11">
        <v>12.75</v>
      </c>
      <c r="G2122" s="12">
        <v>10.75</v>
      </c>
      <c r="H2122" s="11">
        <v>1</v>
      </c>
      <c r="I2122" t="s">
        <v>290</v>
      </c>
      <c r="J2122">
        <v>120</v>
      </c>
      <c r="K2122" s="21" t="s">
        <v>290</v>
      </c>
      <c r="L2122" s="1" t="s">
        <v>305</v>
      </c>
      <c r="M2122" t="s">
        <v>290</v>
      </c>
      <c r="N2122" s="159" t="s">
        <v>290</v>
      </c>
      <c r="P2122" s="18" t="s">
        <v>290</v>
      </c>
      <c r="Q2122" s="18" t="s">
        <v>290</v>
      </c>
      <c r="S2122" t="s">
        <v>290</v>
      </c>
      <c r="T2122" t="s">
        <v>290</v>
      </c>
      <c r="V2122" t="s">
        <v>290</v>
      </c>
      <c r="X2122" s="158" t="s">
        <v>2049</v>
      </c>
      <c r="Y2122" s="11">
        <v>12.000000000000002</v>
      </c>
      <c r="Z2122">
        <v>120</v>
      </c>
      <c r="AA2122" t="s">
        <v>305</v>
      </c>
      <c r="AB2122" s="21" t="s">
        <v>290</v>
      </c>
      <c r="AC2122" s="11">
        <v>12.75</v>
      </c>
      <c r="AD2122" s="12">
        <v>10.75</v>
      </c>
      <c r="AE2122" s="11">
        <v>1</v>
      </c>
      <c r="AF2122" t="s">
        <v>290</v>
      </c>
      <c r="AG2122">
        <v>120</v>
      </c>
      <c r="AH2122" s="21" t="s">
        <v>290</v>
      </c>
      <c r="AI2122" s="1" t="s">
        <v>305</v>
      </c>
      <c r="AJ2122" t="s">
        <v>290</v>
      </c>
      <c r="AK2122" s="159" t="s">
        <v>290</v>
      </c>
    </row>
    <row r="2123" spans="1:89" x14ac:dyDescent="0.35">
      <c r="A2123" s="158" t="s">
        <v>2050</v>
      </c>
      <c r="B2123" s="11">
        <v>12.000000000000002</v>
      </c>
      <c r="C2123">
        <v>140</v>
      </c>
      <c r="D2123" t="s">
        <v>305</v>
      </c>
      <c r="E2123" s="21" t="s">
        <v>290</v>
      </c>
      <c r="F2123" s="11">
        <v>12.75</v>
      </c>
      <c r="G2123" s="12">
        <v>10.5</v>
      </c>
      <c r="H2123" s="11">
        <v>1.125</v>
      </c>
      <c r="I2123" t="s">
        <v>290</v>
      </c>
      <c r="J2123">
        <v>140</v>
      </c>
      <c r="K2123" s="21" t="s">
        <v>290</v>
      </c>
      <c r="L2123" s="1" t="s">
        <v>305</v>
      </c>
      <c r="M2123" t="s">
        <v>290</v>
      </c>
      <c r="N2123" s="159" t="s">
        <v>290</v>
      </c>
      <c r="P2123" s="18" t="s">
        <v>290</v>
      </c>
      <c r="Q2123" s="18" t="s">
        <v>290</v>
      </c>
      <c r="S2123" t="s">
        <v>290</v>
      </c>
      <c r="T2123" t="s">
        <v>290</v>
      </c>
      <c r="V2123" t="s">
        <v>290</v>
      </c>
      <c r="X2123" s="158" t="s">
        <v>2050</v>
      </c>
      <c r="Y2123" s="11">
        <v>12.000000000000002</v>
      </c>
      <c r="Z2123">
        <v>140</v>
      </c>
      <c r="AA2123" t="s">
        <v>305</v>
      </c>
      <c r="AB2123" s="21" t="s">
        <v>290</v>
      </c>
      <c r="AC2123" s="11">
        <v>12.75</v>
      </c>
      <c r="AD2123" s="12">
        <v>10.5</v>
      </c>
      <c r="AE2123" s="11">
        <v>1.125</v>
      </c>
      <c r="AF2123" t="s">
        <v>290</v>
      </c>
      <c r="AG2123">
        <v>140</v>
      </c>
      <c r="AH2123" s="21" t="s">
        <v>290</v>
      </c>
      <c r="AI2123" s="1" t="s">
        <v>305</v>
      </c>
      <c r="AJ2123" t="s">
        <v>290</v>
      </c>
      <c r="AK2123" s="159" t="s">
        <v>290</v>
      </c>
    </row>
    <row r="2124" spans="1:89" x14ac:dyDescent="0.35">
      <c r="A2124" s="158" t="s">
        <v>2051</v>
      </c>
      <c r="B2124" s="11">
        <v>12.000000000000002</v>
      </c>
      <c r="C2124" s="11">
        <v>160</v>
      </c>
      <c r="D2124" t="s">
        <v>305</v>
      </c>
      <c r="E2124" s="21" t="s">
        <v>290</v>
      </c>
      <c r="F2124" s="11">
        <v>12.75</v>
      </c>
      <c r="G2124" s="12">
        <v>10.125999999999999</v>
      </c>
      <c r="H2124" s="11">
        <v>1.3120000000000001</v>
      </c>
      <c r="I2124" t="s">
        <v>290</v>
      </c>
      <c r="J2124" s="11">
        <v>160</v>
      </c>
      <c r="K2124" s="21" t="s">
        <v>290</v>
      </c>
      <c r="L2124" s="1" t="s">
        <v>305</v>
      </c>
      <c r="M2124" t="s">
        <v>290</v>
      </c>
      <c r="N2124" s="159" t="s">
        <v>290</v>
      </c>
      <c r="P2124" s="18" t="s">
        <v>290</v>
      </c>
      <c r="Q2124" s="18" t="s">
        <v>290</v>
      </c>
      <c r="S2124" t="s">
        <v>290</v>
      </c>
      <c r="T2124" t="s">
        <v>290</v>
      </c>
      <c r="V2124" t="s">
        <v>290</v>
      </c>
      <c r="X2124" s="158" t="s">
        <v>2051</v>
      </c>
      <c r="Y2124" s="11">
        <v>12.000000000000002</v>
      </c>
      <c r="Z2124" s="11">
        <v>160</v>
      </c>
      <c r="AA2124" t="s">
        <v>305</v>
      </c>
      <c r="AB2124" s="21" t="s">
        <v>290</v>
      </c>
      <c r="AC2124" s="11">
        <v>12.75</v>
      </c>
      <c r="AD2124" s="12">
        <v>10.125999999999999</v>
      </c>
      <c r="AE2124" s="11">
        <v>1.3120000000000001</v>
      </c>
      <c r="AF2124" t="s">
        <v>290</v>
      </c>
      <c r="AG2124" s="11">
        <v>160</v>
      </c>
      <c r="AH2124" s="21" t="s">
        <v>290</v>
      </c>
      <c r="AI2124" s="1" t="s">
        <v>305</v>
      </c>
      <c r="AJ2124" t="s">
        <v>290</v>
      </c>
      <c r="AK2124" s="159" t="s">
        <v>290</v>
      </c>
    </row>
    <row r="2125" spans="1:89" x14ac:dyDescent="0.35">
      <c r="A2125" s="160" t="s">
        <v>2052</v>
      </c>
      <c r="B2125" s="2">
        <v>12.000000000000002</v>
      </c>
      <c r="C2125" s="2" t="s">
        <v>272</v>
      </c>
      <c r="D2125" s="4" t="s">
        <v>305</v>
      </c>
      <c r="E2125" s="22" t="s">
        <v>290</v>
      </c>
      <c r="F2125" s="2">
        <v>12.75</v>
      </c>
      <c r="G2125" s="3">
        <v>11.75</v>
      </c>
      <c r="H2125" s="2">
        <v>0.5</v>
      </c>
      <c r="I2125" s="4" t="s">
        <v>272</v>
      </c>
      <c r="J2125" s="2">
        <v>2</v>
      </c>
      <c r="K2125" s="22" t="s">
        <v>290</v>
      </c>
      <c r="L2125" s="6" t="s">
        <v>305</v>
      </c>
      <c r="M2125" s="4" t="s">
        <v>290</v>
      </c>
      <c r="N2125" s="161" t="s">
        <v>290</v>
      </c>
      <c r="P2125" s="18" t="s">
        <v>290</v>
      </c>
      <c r="Q2125" s="18" t="s">
        <v>290</v>
      </c>
      <c r="S2125" t="s">
        <v>290</v>
      </c>
      <c r="T2125" t="s">
        <v>290</v>
      </c>
      <c r="V2125" t="s">
        <v>290</v>
      </c>
      <c r="X2125" s="160" t="s">
        <v>2052</v>
      </c>
      <c r="Y2125" s="2">
        <v>12.000000000000002</v>
      </c>
      <c r="Z2125" s="2" t="s">
        <v>272</v>
      </c>
      <c r="AA2125" s="4" t="s">
        <v>305</v>
      </c>
      <c r="AB2125" s="22" t="s">
        <v>290</v>
      </c>
      <c r="AC2125" s="2">
        <v>12.75</v>
      </c>
      <c r="AD2125" s="3">
        <v>11.75</v>
      </c>
      <c r="AE2125" s="2">
        <v>0.5</v>
      </c>
      <c r="AF2125" s="4" t="s">
        <v>272</v>
      </c>
      <c r="AG2125" s="2">
        <v>2</v>
      </c>
      <c r="AH2125" s="22" t="s">
        <v>290</v>
      </c>
      <c r="AI2125" s="6" t="s">
        <v>305</v>
      </c>
      <c r="AJ2125" s="4" t="s">
        <v>290</v>
      </c>
      <c r="AK2125" s="161" t="s">
        <v>290</v>
      </c>
    </row>
    <row r="2126" spans="1:89" x14ac:dyDescent="0.35">
      <c r="A2126" s="156" t="s">
        <v>2053</v>
      </c>
      <c r="B2126" s="11">
        <v>14</v>
      </c>
      <c r="C2126" s="11">
        <v>10</v>
      </c>
      <c r="D2126" t="s">
        <v>305</v>
      </c>
      <c r="E2126" s="21" t="s">
        <v>290</v>
      </c>
      <c r="F2126" s="11">
        <v>14</v>
      </c>
      <c r="G2126" s="13">
        <v>13.5</v>
      </c>
      <c r="H2126" s="11">
        <v>0.25</v>
      </c>
      <c r="I2126" t="s">
        <v>290</v>
      </c>
      <c r="J2126" s="11">
        <v>10</v>
      </c>
      <c r="K2126" s="21" t="s">
        <v>290</v>
      </c>
      <c r="L2126" s="11" t="s">
        <v>305</v>
      </c>
      <c r="M2126" t="s">
        <v>290</v>
      </c>
      <c r="N2126" s="159" t="s">
        <v>290</v>
      </c>
      <c r="P2126" s="18" t="s">
        <v>290</v>
      </c>
      <c r="Q2126" s="18" t="s">
        <v>290</v>
      </c>
      <c r="S2126" t="s">
        <v>290</v>
      </c>
      <c r="T2126" t="s">
        <v>290</v>
      </c>
      <c r="V2126" t="s">
        <v>290</v>
      </c>
      <c r="X2126" s="156" t="s">
        <v>2053</v>
      </c>
      <c r="Y2126" s="11">
        <v>14</v>
      </c>
      <c r="Z2126" s="11">
        <v>10</v>
      </c>
      <c r="AA2126" t="s">
        <v>305</v>
      </c>
      <c r="AB2126" s="21" t="s">
        <v>290</v>
      </c>
      <c r="AC2126" s="11">
        <v>14</v>
      </c>
      <c r="AD2126" s="13">
        <v>13.5</v>
      </c>
      <c r="AE2126" s="11">
        <v>0.25</v>
      </c>
      <c r="AF2126" t="s">
        <v>290</v>
      </c>
      <c r="AG2126" s="11">
        <v>10</v>
      </c>
      <c r="AH2126" s="21" t="s">
        <v>290</v>
      </c>
      <c r="AI2126" s="11" t="s">
        <v>305</v>
      </c>
      <c r="AJ2126" t="s">
        <v>290</v>
      </c>
      <c r="AK2126" s="159" t="s">
        <v>290</v>
      </c>
    </row>
    <row r="2127" spans="1:89" x14ac:dyDescent="0.35">
      <c r="A2127" s="158" t="s">
        <v>2054</v>
      </c>
      <c r="B2127" s="11">
        <v>14</v>
      </c>
      <c r="C2127" s="11">
        <v>20</v>
      </c>
      <c r="D2127" t="s">
        <v>305</v>
      </c>
      <c r="E2127" s="21" t="s">
        <v>290</v>
      </c>
      <c r="F2127" s="11">
        <v>14</v>
      </c>
      <c r="G2127" s="13">
        <v>13.375999999999999</v>
      </c>
      <c r="H2127" s="11">
        <v>0.312</v>
      </c>
      <c r="I2127" t="s">
        <v>290</v>
      </c>
      <c r="J2127" s="11">
        <v>20</v>
      </c>
      <c r="K2127" s="21" t="s">
        <v>290</v>
      </c>
      <c r="L2127" s="1" t="s">
        <v>305</v>
      </c>
      <c r="M2127" t="s">
        <v>290</v>
      </c>
      <c r="N2127" s="159" t="s">
        <v>290</v>
      </c>
      <c r="P2127" s="18" t="s">
        <v>290</v>
      </c>
      <c r="Q2127" s="18" t="s">
        <v>290</v>
      </c>
      <c r="S2127" t="s">
        <v>290</v>
      </c>
      <c r="T2127" t="s">
        <v>290</v>
      </c>
      <c r="V2127" t="s">
        <v>290</v>
      </c>
      <c r="X2127" s="158" t="s">
        <v>2054</v>
      </c>
      <c r="Y2127" s="11">
        <v>14</v>
      </c>
      <c r="Z2127" s="11">
        <v>20</v>
      </c>
      <c r="AA2127" t="s">
        <v>305</v>
      </c>
      <c r="AB2127" s="21" t="s">
        <v>290</v>
      </c>
      <c r="AC2127" s="11">
        <v>14</v>
      </c>
      <c r="AD2127" s="13">
        <v>13.375999999999999</v>
      </c>
      <c r="AE2127" s="11">
        <v>0.312</v>
      </c>
      <c r="AF2127" t="s">
        <v>290</v>
      </c>
      <c r="AG2127" s="11">
        <v>20</v>
      </c>
      <c r="AH2127" s="21" t="s">
        <v>290</v>
      </c>
      <c r="AI2127" s="1" t="s">
        <v>305</v>
      </c>
      <c r="AJ2127" t="s">
        <v>290</v>
      </c>
      <c r="AK2127" s="159" t="s">
        <v>290</v>
      </c>
    </row>
    <row r="2128" spans="1:89" x14ac:dyDescent="0.35">
      <c r="A2128" s="158" t="s">
        <v>2055</v>
      </c>
      <c r="B2128" s="11">
        <v>14</v>
      </c>
      <c r="C2128">
        <v>30</v>
      </c>
      <c r="D2128" t="s">
        <v>305</v>
      </c>
      <c r="E2128" s="21" t="s">
        <v>290</v>
      </c>
      <c r="F2128" s="11">
        <v>14</v>
      </c>
      <c r="G2128" s="13">
        <v>13.25</v>
      </c>
      <c r="H2128" s="11">
        <v>0.375</v>
      </c>
      <c r="I2128" t="s">
        <v>290</v>
      </c>
      <c r="J2128">
        <v>30</v>
      </c>
      <c r="K2128" s="21" t="s">
        <v>290</v>
      </c>
      <c r="L2128" s="1" t="s">
        <v>305</v>
      </c>
      <c r="M2128" t="s">
        <v>290</v>
      </c>
      <c r="N2128" s="159" t="s">
        <v>290</v>
      </c>
      <c r="P2128" s="18" t="s">
        <v>290</v>
      </c>
      <c r="Q2128" s="18" t="s">
        <v>290</v>
      </c>
      <c r="S2128" t="s">
        <v>290</v>
      </c>
      <c r="T2128" t="s">
        <v>290</v>
      </c>
      <c r="V2128" t="s">
        <v>290</v>
      </c>
      <c r="X2128" s="158" t="s">
        <v>2055</v>
      </c>
      <c r="Y2128" s="11">
        <v>14</v>
      </c>
      <c r="Z2128">
        <v>30</v>
      </c>
      <c r="AA2128" t="s">
        <v>305</v>
      </c>
      <c r="AB2128" s="21" t="s">
        <v>290</v>
      </c>
      <c r="AC2128" s="11">
        <v>14</v>
      </c>
      <c r="AD2128" s="13">
        <v>13.25</v>
      </c>
      <c r="AE2128" s="11">
        <v>0.375</v>
      </c>
      <c r="AF2128" t="s">
        <v>290</v>
      </c>
      <c r="AG2128">
        <v>30</v>
      </c>
      <c r="AH2128" s="21" t="s">
        <v>290</v>
      </c>
      <c r="AI2128" s="1" t="s">
        <v>305</v>
      </c>
      <c r="AJ2128" t="s">
        <v>290</v>
      </c>
      <c r="AK2128" s="159" t="s">
        <v>290</v>
      </c>
    </row>
    <row r="2129" spans="1:89" x14ac:dyDescent="0.35">
      <c r="A2129" s="158" t="s">
        <v>2056</v>
      </c>
      <c r="B2129" s="11">
        <v>14</v>
      </c>
      <c r="C2129">
        <v>40</v>
      </c>
      <c r="D2129" t="s">
        <v>305</v>
      </c>
      <c r="E2129" s="21" t="s">
        <v>290</v>
      </c>
      <c r="F2129" s="11">
        <v>14</v>
      </c>
      <c r="G2129" s="13">
        <v>13.125999999999999</v>
      </c>
      <c r="H2129" s="11">
        <v>0.437</v>
      </c>
      <c r="I2129" t="s">
        <v>290</v>
      </c>
      <c r="J2129">
        <v>40</v>
      </c>
      <c r="K2129" s="21" t="s">
        <v>290</v>
      </c>
      <c r="L2129" s="1" t="s">
        <v>305</v>
      </c>
      <c r="M2129" t="s">
        <v>290</v>
      </c>
      <c r="N2129" s="159" t="s">
        <v>290</v>
      </c>
      <c r="P2129" s="18" t="s">
        <v>290</v>
      </c>
      <c r="Q2129" s="18" t="s">
        <v>290</v>
      </c>
      <c r="S2129" t="s">
        <v>290</v>
      </c>
      <c r="T2129" t="s">
        <v>290</v>
      </c>
      <c r="V2129" t="s">
        <v>290</v>
      </c>
      <c r="X2129" s="158" t="s">
        <v>2056</v>
      </c>
      <c r="Y2129" s="11">
        <v>14</v>
      </c>
      <c r="Z2129">
        <v>40</v>
      </c>
      <c r="AA2129" t="s">
        <v>305</v>
      </c>
      <c r="AB2129" s="21" t="s">
        <v>290</v>
      </c>
      <c r="AC2129" s="11">
        <v>14</v>
      </c>
      <c r="AD2129" s="13">
        <v>13.125999999999999</v>
      </c>
      <c r="AE2129" s="11">
        <v>0.437</v>
      </c>
      <c r="AF2129" t="s">
        <v>290</v>
      </c>
      <c r="AG2129">
        <v>40</v>
      </c>
      <c r="AH2129" s="21" t="s">
        <v>290</v>
      </c>
      <c r="AI2129" s="1" t="s">
        <v>305</v>
      </c>
      <c r="AJ2129" t="s">
        <v>290</v>
      </c>
      <c r="AK2129" s="159" t="s">
        <v>290</v>
      </c>
    </row>
    <row r="2130" spans="1:89" x14ac:dyDescent="0.35">
      <c r="A2130" s="158" t="s">
        <v>6926</v>
      </c>
      <c r="B2130" s="11">
        <v>14</v>
      </c>
      <c r="C2130" t="s">
        <v>6422</v>
      </c>
      <c r="D2130" t="s">
        <v>305</v>
      </c>
      <c r="E2130" s="21" t="s">
        <v>290</v>
      </c>
      <c r="F2130" s="11">
        <v>14</v>
      </c>
      <c r="G2130" s="12">
        <v>13.25</v>
      </c>
      <c r="H2130" s="11">
        <v>0.375</v>
      </c>
      <c r="I2130" t="s">
        <v>6422</v>
      </c>
      <c r="J2130">
        <v>1</v>
      </c>
      <c r="K2130" s="21" t="s">
        <v>290</v>
      </c>
      <c r="L2130" s="1" t="s">
        <v>305</v>
      </c>
      <c r="M2130" t="s">
        <v>290</v>
      </c>
      <c r="N2130" s="159" t="s">
        <v>290</v>
      </c>
      <c r="P2130" s="18" t="s">
        <v>290</v>
      </c>
      <c r="Q2130" s="18" t="s">
        <v>290</v>
      </c>
      <c r="S2130" t="s">
        <v>290</v>
      </c>
      <c r="T2130" t="s">
        <v>290</v>
      </c>
      <c r="V2130" t="s">
        <v>290</v>
      </c>
      <c r="X2130" s="158" t="s">
        <v>6926</v>
      </c>
      <c r="Y2130" s="11">
        <v>14</v>
      </c>
      <c r="Z2130" t="s">
        <v>6422</v>
      </c>
      <c r="AA2130" t="s">
        <v>305</v>
      </c>
      <c r="AB2130" s="21" t="s">
        <v>290</v>
      </c>
      <c r="AC2130" s="11">
        <v>14</v>
      </c>
      <c r="AD2130" s="12">
        <v>13.25</v>
      </c>
      <c r="AE2130" s="11">
        <v>0.375</v>
      </c>
      <c r="AF2130" t="s">
        <v>6422</v>
      </c>
      <c r="AG2130">
        <v>1</v>
      </c>
      <c r="AH2130" s="21" t="s">
        <v>290</v>
      </c>
      <c r="AI2130" s="1" t="s">
        <v>305</v>
      </c>
      <c r="AJ2130" t="s">
        <v>290</v>
      </c>
      <c r="AK2130" s="159" t="s">
        <v>290</v>
      </c>
      <c r="BJ2130" s="4"/>
      <c r="BK2130" s="4"/>
      <c r="BL2130" s="4"/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  <c r="BX2130" s="4"/>
      <c r="BY2130" s="4"/>
      <c r="BZ2130" s="4"/>
      <c r="CA2130" s="51"/>
    </row>
    <row r="2131" spans="1:89" x14ac:dyDescent="0.35">
      <c r="A2131" s="158" t="s">
        <v>2057</v>
      </c>
      <c r="B2131" s="11">
        <v>14</v>
      </c>
      <c r="C2131">
        <v>60</v>
      </c>
      <c r="D2131" t="s">
        <v>305</v>
      </c>
      <c r="E2131" s="21" t="s">
        <v>290</v>
      </c>
      <c r="F2131" s="11">
        <v>14</v>
      </c>
      <c r="G2131" s="13">
        <v>12.811999999999999</v>
      </c>
      <c r="H2131" s="11">
        <v>0.59399999999999997</v>
      </c>
      <c r="I2131" t="s">
        <v>290</v>
      </c>
      <c r="J2131">
        <v>60</v>
      </c>
      <c r="K2131" s="21" t="s">
        <v>290</v>
      </c>
      <c r="L2131" s="1" t="s">
        <v>305</v>
      </c>
      <c r="M2131" t="s">
        <v>290</v>
      </c>
      <c r="N2131" s="159" t="s">
        <v>290</v>
      </c>
      <c r="P2131" s="18" t="s">
        <v>290</v>
      </c>
      <c r="Q2131" s="18" t="s">
        <v>290</v>
      </c>
      <c r="S2131" t="s">
        <v>290</v>
      </c>
      <c r="T2131" t="s">
        <v>290</v>
      </c>
      <c r="V2131" t="s">
        <v>290</v>
      </c>
      <c r="X2131" s="158" t="s">
        <v>2057</v>
      </c>
      <c r="Y2131" s="11">
        <v>14</v>
      </c>
      <c r="Z2131">
        <v>60</v>
      </c>
      <c r="AA2131" t="s">
        <v>305</v>
      </c>
      <c r="AB2131" s="21" t="s">
        <v>290</v>
      </c>
      <c r="AC2131" s="11">
        <v>14</v>
      </c>
      <c r="AD2131" s="13">
        <v>12.811999999999999</v>
      </c>
      <c r="AE2131" s="11">
        <v>0.59399999999999997</v>
      </c>
      <c r="AF2131" t="s">
        <v>290</v>
      </c>
      <c r="AG2131">
        <v>60</v>
      </c>
      <c r="AH2131" s="21" t="s">
        <v>290</v>
      </c>
      <c r="AI2131" s="1" t="s">
        <v>305</v>
      </c>
      <c r="AJ2131" t="s">
        <v>290</v>
      </c>
      <c r="AK2131" s="159" t="s">
        <v>290</v>
      </c>
      <c r="CC2131" s="4"/>
      <c r="CD2131" s="51"/>
      <c r="CE2131" s="51"/>
      <c r="CF2131" s="51"/>
      <c r="CG2131" s="51"/>
      <c r="CH2131" s="51"/>
      <c r="CI2131" s="51"/>
      <c r="CJ2131" s="51"/>
      <c r="CK2131" s="51"/>
    </row>
    <row r="2132" spans="1:89" x14ac:dyDescent="0.35">
      <c r="A2132" s="158" t="s">
        <v>2058</v>
      </c>
      <c r="B2132" s="11">
        <v>14</v>
      </c>
      <c r="C2132">
        <v>80</v>
      </c>
      <c r="D2132" t="s">
        <v>305</v>
      </c>
      <c r="E2132" s="21" t="s">
        <v>290</v>
      </c>
      <c r="F2132" s="11">
        <v>14</v>
      </c>
      <c r="G2132" s="13">
        <v>12.5</v>
      </c>
      <c r="H2132" s="11">
        <v>0.75</v>
      </c>
      <c r="I2132" t="s">
        <v>290</v>
      </c>
      <c r="J2132">
        <v>80</v>
      </c>
      <c r="K2132" s="21" t="s">
        <v>290</v>
      </c>
      <c r="L2132" s="1" t="s">
        <v>305</v>
      </c>
      <c r="M2132" t="s">
        <v>290</v>
      </c>
      <c r="N2132" s="159" t="s">
        <v>290</v>
      </c>
      <c r="P2132" s="18" t="s">
        <v>290</v>
      </c>
      <c r="Q2132" s="18" t="s">
        <v>290</v>
      </c>
      <c r="S2132" t="s">
        <v>290</v>
      </c>
      <c r="T2132" t="s">
        <v>290</v>
      </c>
      <c r="V2132" t="s">
        <v>290</v>
      </c>
      <c r="X2132" s="158" t="s">
        <v>2058</v>
      </c>
      <c r="Y2132" s="11">
        <v>14</v>
      </c>
      <c r="Z2132">
        <v>80</v>
      </c>
      <c r="AA2132" t="s">
        <v>305</v>
      </c>
      <c r="AB2132" s="21" t="s">
        <v>290</v>
      </c>
      <c r="AC2132" s="11">
        <v>14</v>
      </c>
      <c r="AD2132" s="13">
        <v>12.5</v>
      </c>
      <c r="AE2132" s="11">
        <v>0.75</v>
      </c>
      <c r="AF2132" t="s">
        <v>290</v>
      </c>
      <c r="AG2132">
        <v>80</v>
      </c>
      <c r="AH2132" s="21" t="s">
        <v>290</v>
      </c>
      <c r="AI2132" s="1" t="s">
        <v>305</v>
      </c>
      <c r="AJ2132" t="s">
        <v>290</v>
      </c>
      <c r="AK2132" s="159" t="s">
        <v>290</v>
      </c>
    </row>
    <row r="2133" spans="1:89" x14ac:dyDescent="0.35">
      <c r="A2133" s="158" t="s">
        <v>2059</v>
      </c>
      <c r="B2133" s="11">
        <v>14</v>
      </c>
      <c r="C2133">
        <v>100</v>
      </c>
      <c r="D2133" t="s">
        <v>305</v>
      </c>
      <c r="E2133" s="21" t="s">
        <v>290</v>
      </c>
      <c r="F2133" s="11">
        <v>14</v>
      </c>
      <c r="G2133" s="13">
        <v>12.125999999999999</v>
      </c>
      <c r="H2133" s="11">
        <v>0.93700000000000006</v>
      </c>
      <c r="I2133" t="s">
        <v>290</v>
      </c>
      <c r="J2133">
        <v>100</v>
      </c>
      <c r="K2133" s="21" t="s">
        <v>290</v>
      </c>
      <c r="L2133" s="1" t="s">
        <v>305</v>
      </c>
      <c r="M2133" t="s">
        <v>290</v>
      </c>
      <c r="N2133" s="159" t="s">
        <v>290</v>
      </c>
      <c r="P2133" s="18" t="s">
        <v>290</v>
      </c>
      <c r="Q2133" s="18" t="s">
        <v>290</v>
      </c>
      <c r="S2133" t="s">
        <v>290</v>
      </c>
      <c r="T2133" t="s">
        <v>290</v>
      </c>
      <c r="V2133" t="s">
        <v>290</v>
      </c>
      <c r="X2133" s="158" t="s">
        <v>2059</v>
      </c>
      <c r="Y2133" s="11">
        <v>14</v>
      </c>
      <c r="Z2133">
        <v>100</v>
      </c>
      <c r="AA2133" t="s">
        <v>305</v>
      </c>
      <c r="AB2133" s="21" t="s">
        <v>290</v>
      </c>
      <c r="AC2133" s="11">
        <v>14</v>
      </c>
      <c r="AD2133" s="13">
        <v>12.125999999999999</v>
      </c>
      <c r="AE2133" s="11">
        <v>0.93700000000000006</v>
      </c>
      <c r="AF2133" t="s">
        <v>290</v>
      </c>
      <c r="AG2133">
        <v>100</v>
      </c>
      <c r="AH2133" s="21" t="s">
        <v>290</v>
      </c>
      <c r="AI2133" s="1" t="s">
        <v>305</v>
      </c>
      <c r="AJ2133" t="s">
        <v>290</v>
      </c>
      <c r="AK2133" s="159" t="s">
        <v>290</v>
      </c>
    </row>
    <row r="2134" spans="1:89" x14ac:dyDescent="0.35">
      <c r="A2134" s="158" t="s">
        <v>2060</v>
      </c>
      <c r="B2134" s="11">
        <v>14</v>
      </c>
      <c r="C2134">
        <v>120</v>
      </c>
      <c r="D2134" t="s">
        <v>305</v>
      </c>
      <c r="E2134" s="21" t="s">
        <v>290</v>
      </c>
      <c r="F2134" s="11">
        <v>14</v>
      </c>
      <c r="G2134" s="13">
        <v>11.814</v>
      </c>
      <c r="H2134" s="11">
        <v>1.093</v>
      </c>
      <c r="I2134" t="s">
        <v>290</v>
      </c>
      <c r="J2134">
        <v>120</v>
      </c>
      <c r="K2134" s="21" t="s">
        <v>290</v>
      </c>
      <c r="L2134" s="1" t="s">
        <v>305</v>
      </c>
      <c r="M2134" t="s">
        <v>290</v>
      </c>
      <c r="N2134" s="159" t="s">
        <v>290</v>
      </c>
      <c r="P2134" s="18" t="s">
        <v>290</v>
      </c>
      <c r="Q2134" s="18" t="s">
        <v>290</v>
      </c>
      <c r="S2134" t="s">
        <v>290</v>
      </c>
      <c r="T2134" t="s">
        <v>290</v>
      </c>
      <c r="V2134" t="s">
        <v>290</v>
      </c>
      <c r="X2134" s="158" t="s">
        <v>2060</v>
      </c>
      <c r="Y2134" s="11">
        <v>14</v>
      </c>
      <c r="Z2134">
        <v>120</v>
      </c>
      <c r="AA2134" t="s">
        <v>305</v>
      </c>
      <c r="AB2134" s="21" t="s">
        <v>290</v>
      </c>
      <c r="AC2134" s="11">
        <v>14</v>
      </c>
      <c r="AD2134" s="13">
        <v>11.814</v>
      </c>
      <c r="AE2134" s="11">
        <v>1.093</v>
      </c>
      <c r="AF2134" t="s">
        <v>290</v>
      </c>
      <c r="AG2134">
        <v>120</v>
      </c>
      <c r="AH2134" s="21" t="s">
        <v>290</v>
      </c>
      <c r="AI2134" s="1" t="s">
        <v>305</v>
      </c>
      <c r="AJ2134" t="s">
        <v>290</v>
      </c>
      <c r="AK2134" s="159" t="s">
        <v>290</v>
      </c>
    </row>
    <row r="2135" spans="1:89" x14ac:dyDescent="0.35">
      <c r="A2135" s="158" t="s">
        <v>2061</v>
      </c>
      <c r="B2135" s="11">
        <v>14</v>
      </c>
      <c r="C2135">
        <v>140</v>
      </c>
      <c r="D2135" t="s">
        <v>305</v>
      </c>
      <c r="E2135" s="21" t="s">
        <v>290</v>
      </c>
      <c r="F2135" s="11">
        <v>14</v>
      </c>
      <c r="G2135" s="13">
        <v>11.5</v>
      </c>
      <c r="H2135" s="11">
        <v>1.25</v>
      </c>
      <c r="I2135" t="s">
        <v>290</v>
      </c>
      <c r="J2135">
        <v>140</v>
      </c>
      <c r="K2135" s="21" t="s">
        <v>290</v>
      </c>
      <c r="L2135" s="1" t="s">
        <v>305</v>
      </c>
      <c r="M2135" t="s">
        <v>290</v>
      </c>
      <c r="N2135" s="159" t="s">
        <v>290</v>
      </c>
      <c r="P2135" s="18" t="s">
        <v>290</v>
      </c>
      <c r="Q2135" s="18" t="s">
        <v>290</v>
      </c>
      <c r="S2135" t="s">
        <v>290</v>
      </c>
      <c r="T2135" t="s">
        <v>290</v>
      </c>
      <c r="V2135" t="s">
        <v>290</v>
      </c>
      <c r="X2135" s="158" t="s">
        <v>2061</v>
      </c>
      <c r="Y2135" s="11">
        <v>14</v>
      </c>
      <c r="Z2135">
        <v>140</v>
      </c>
      <c r="AA2135" t="s">
        <v>305</v>
      </c>
      <c r="AB2135" s="21" t="s">
        <v>290</v>
      </c>
      <c r="AC2135" s="11">
        <v>14</v>
      </c>
      <c r="AD2135" s="13">
        <v>11.5</v>
      </c>
      <c r="AE2135" s="11">
        <v>1.25</v>
      </c>
      <c r="AF2135" t="s">
        <v>290</v>
      </c>
      <c r="AG2135">
        <v>140</v>
      </c>
      <c r="AH2135" s="21" t="s">
        <v>290</v>
      </c>
      <c r="AI2135" s="1" t="s">
        <v>305</v>
      </c>
      <c r="AJ2135" t="s">
        <v>290</v>
      </c>
      <c r="AK2135" s="159" t="s">
        <v>290</v>
      </c>
    </row>
    <row r="2136" spans="1:89" x14ac:dyDescent="0.35">
      <c r="A2136" s="158" t="s">
        <v>2062</v>
      </c>
      <c r="B2136" s="11">
        <v>14</v>
      </c>
      <c r="C2136" s="11">
        <v>160</v>
      </c>
      <c r="D2136" t="s">
        <v>305</v>
      </c>
      <c r="E2136" s="21" t="s">
        <v>290</v>
      </c>
      <c r="F2136" s="11">
        <v>14</v>
      </c>
      <c r="G2136" s="13">
        <v>11.188000000000001</v>
      </c>
      <c r="H2136" s="11">
        <v>1.4059999999999999</v>
      </c>
      <c r="I2136" t="s">
        <v>290</v>
      </c>
      <c r="J2136" s="11">
        <v>160</v>
      </c>
      <c r="K2136" s="21" t="s">
        <v>290</v>
      </c>
      <c r="L2136" s="1" t="s">
        <v>305</v>
      </c>
      <c r="M2136" t="s">
        <v>290</v>
      </c>
      <c r="N2136" s="159" t="s">
        <v>290</v>
      </c>
      <c r="P2136" s="18" t="s">
        <v>290</v>
      </c>
      <c r="Q2136" s="18" t="s">
        <v>290</v>
      </c>
      <c r="S2136" t="s">
        <v>290</v>
      </c>
      <c r="T2136" t="s">
        <v>290</v>
      </c>
      <c r="V2136" t="s">
        <v>290</v>
      </c>
      <c r="X2136" s="158" t="s">
        <v>2062</v>
      </c>
      <c r="Y2136" s="11">
        <v>14</v>
      </c>
      <c r="Z2136" s="11">
        <v>160</v>
      </c>
      <c r="AA2136" t="s">
        <v>305</v>
      </c>
      <c r="AB2136" s="21" t="s">
        <v>290</v>
      </c>
      <c r="AC2136" s="11">
        <v>14</v>
      </c>
      <c r="AD2136" s="13">
        <v>11.188000000000001</v>
      </c>
      <c r="AE2136" s="11">
        <v>1.4059999999999999</v>
      </c>
      <c r="AF2136" t="s">
        <v>290</v>
      </c>
      <c r="AG2136" s="11">
        <v>160</v>
      </c>
      <c r="AH2136" s="21" t="s">
        <v>290</v>
      </c>
      <c r="AI2136" s="1" t="s">
        <v>305</v>
      </c>
      <c r="AJ2136" t="s">
        <v>290</v>
      </c>
      <c r="AK2136" s="159" t="s">
        <v>290</v>
      </c>
    </row>
    <row r="2137" spans="1:89" x14ac:dyDescent="0.35">
      <c r="A2137" s="160" t="s">
        <v>2063</v>
      </c>
      <c r="B2137" s="2">
        <v>14</v>
      </c>
      <c r="C2137" s="2" t="s">
        <v>272</v>
      </c>
      <c r="D2137" s="4" t="s">
        <v>305</v>
      </c>
      <c r="E2137" s="22" t="s">
        <v>290</v>
      </c>
      <c r="F2137" s="2">
        <v>14</v>
      </c>
      <c r="G2137" s="5">
        <v>13</v>
      </c>
      <c r="H2137" s="2">
        <v>0.5</v>
      </c>
      <c r="I2137" s="4" t="s">
        <v>272</v>
      </c>
      <c r="J2137" s="2">
        <v>2</v>
      </c>
      <c r="K2137" s="22" t="s">
        <v>290</v>
      </c>
      <c r="L2137" s="6" t="s">
        <v>305</v>
      </c>
      <c r="M2137" s="4" t="s">
        <v>290</v>
      </c>
      <c r="N2137" s="161" t="s">
        <v>290</v>
      </c>
      <c r="P2137" s="18" t="s">
        <v>290</v>
      </c>
      <c r="Q2137" s="18" t="s">
        <v>290</v>
      </c>
      <c r="S2137" t="s">
        <v>290</v>
      </c>
      <c r="T2137" t="s">
        <v>290</v>
      </c>
      <c r="V2137" t="s">
        <v>290</v>
      </c>
      <c r="X2137" s="160" t="s">
        <v>2063</v>
      </c>
      <c r="Y2137" s="2">
        <v>14</v>
      </c>
      <c r="Z2137" s="2" t="s">
        <v>272</v>
      </c>
      <c r="AA2137" s="4" t="s">
        <v>305</v>
      </c>
      <c r="AB2137" s="22" t="s">
        <v>290</v>
      </c>
      <c r="AC2137" s="2">
        <v>14</v>
      </c>
      <c r="AD2137" s="5">
        <v>13</v>
      </c>
      <c r="AE2137" s="2">
        <v>0.5</v>
      </c>
      <c r="AF2137" s="4" t="s">
        <v>272</v>
      </c>
      <c r="AG2137" s="2">
        <v>2</v>
      </c>
      <c r="AH2137" s="22" t="s">
        <v>290</v>
      </c>
      <c r="AI2137" s="6" t="s">
        <v>305</v>
      </c>
      <c r="AJ2137" s="4" t="s">
        <v>290</v>
      </c>
      <c r="AK2137" s="161" t="s">
        <v>290</v>
      </c>
    </row>
    <row r="2138" spans="1:89" x14ac:dyDescent="0.35">
      <c r="A2138" s="156" t="s">
        <v>2064</v>
      </c>
      <c r="B2138" s="11">
        <v>16</v>
      </c>
      <c r="C2138" s="11">
        <v>10</v>
      </c>
      <c r="D2138" t="s">
        <v>305</v>
      </c>
      <c r="E2138" s="21" t="s">
        <v>290</v>
      </c>
      <c r="F2138" s="11">
        <v>16</v>
      </c>
      <c r="G2138" s="13">
        <v>15.5</v>
      </c>
      <c r="H2138" s="11">
        <v>0.25</v>
      </c>
      <c r="I2138" t="s">
        <v>290</v>
      </c>
      <c r="J2138" s="11">
        <v>10</v>
      </c>
      <c r="K2138" s="21" t="s">
        <v>290</v>
      </c>
      <c r="L2138" s="11" t="s">
        <v>305</v>
      </c>
      <c r="M2138" t="s">
        <v>290</v>
      </c>
      <c r="N2138" s="159" t="s">
        <v>290</v>
      </c>
      <c r="P2138" s="18" t="s">
        <v>290</v>
      </c>
      <c r="Q2138" s="18" t="s">
        <v>290</v>
      </c>
      <c r="S2138" t="s">
        <v>290</v>
      </c>
      <c r="T2138" t="s">
        <v>290</v>
      </c>
      <c r="V2138" t="s">
        <v>290</v>
      </c>
      <c r="X2138" s="156" t="s">
        <v>2064</v>
      </c>
      <c r="Y2138" s="11">
        <v>16</v>
      </c>
      <c r="Z2138" s="11">
        <v>10</v>
      </c>
      <c r="AA2138" t="s">
        <v>305</v>
      </c>
      <c r="AB2138" s="21" t="s">
        <v>290</v>
      </c>
      <c r="AC2138" s="11">
        <v>16</v>
      </c>
      <c r="AD2138" s="13">
        <v>15.5</v>
      </c>
      <c r="AE2138" s="11">
        <v>0.25</v>
      </c>
      <c r="AF2138" t="s">
        <v>290</v>
      </c>
      <c r="AG2138" s="11">
        <v>10</v>
      </c>
      <c r="AH2138" s="21" t="s">
        <v>290</v>
      </c>
      <c r="AI2138" s="11" t="s">
        <v>305</v>
      </c>
      <c r="AJ2138" t="s">
        <v>290</v>
      </c>
      <c r="AK2138" s="159" t="s">
        <v>290</v>
      </c>
    </row>
    <row r="2139" spans="1:89" x14ac:dyDescent="0.35">
      <c r="A2139" s="158" t="s">
        <v>2065</v>
      </c>
      <c r="B2139" s="11">
        <v>16</v>
      </c>
      <c r="C2139" s="11">
        <v>20</v>
      </c>
      <c r="D2139" t="s">
        <v>305</v>
      </c>
      <c r="E2139" s="21" t="s">
        <v>290</v>
      </c>
      <c r="F2139" s="11">
        <v>16</v>
      </c>
      <c r="G2139" s="13">
        <v>15.375999999999999</v>
      </c>
      <c r="H2139" s="11">
        <v>0.312</v>
      </c>
      <c r="I2139" t="s">
        <v>290</v>
      </c>
      <c r="J2139" s="11">
        <v>20</v>
      </c>
      <c r="K2139" s="21" t="s">
        <v>290</v>
      </c>
      <c r="L2139" s="1" t="s">
        <v>305</v>
      </c>
      <c r="M2139" t="s">
        <v>290</v>
      </c>
      <c r="N2139" s="159" t="s">
        <v>290</v>
      </c>
      <c r="P2139" s="18" t="s">
        <v>290</v>
      </c>
      <c r="Q2139" s="18" t="s">
        <v>290</v>
      </c>
      <c r="S2139" t="s">
        <v>290</v>
      </c>
      <c r="T2139" t="s">
        <v>290</v>
      </c>
      <c r="V2139" t="s">
        <v>290</v>
      </c>
      <c r="X2139" s="158" t="s">
        <v>2065</v>
      </c>
      <c r="Y2139" s="11">
        <v>16</v>
      </c>
      <c r="Z2139" s="11">
        <v>20</v>
      </c>
      <c r="AA2139" t="s">
        <v>305</v>
      </c>
      <c r="AB2139" s="21" t="s">
        <v>290</v>
      </c>
      <c r="AC2139" s="11">
        <v>16</v>
      </c>
      <c r="AD2139" s="13">
        <v>15.375999999999999</v>
      </c>
      <c r="AE2139" s="11">
        <v>0.312</v>
      </c>
      <c r="AF2139" t="s">
        <v>290</v>
      </c>
      <c r="AG2139" s="11">
        <v>20</v>
      </c>
      <c r="AH2139" s="21" t="s">
        <v>290</v>
      </c>
      <c r="AI2139" s="1" t="s">
        <v>305</v>
      </c>
      <c r="AJ2139" t="s">
        <v>290</v>
      </c>
      <c r="AK2139" s="159" t="s">
        <v>290</v>
      </c>
    </row>
    <row r="2140" spans="1:89" x14ac:dyDescent="0.35">
      <c r="A2140" s="158" t="s">
        <v>2066</v>
      </c>
      <c r="B2140" s="11">
        <v>16</v>
      </c>
      <c r="C2140">
        <v>30</v>
      </c>
      <c r="D2140" t="s">
        <v>305</v>
      </c>
      <c r="E2140" s="21" t="s">
        <v>290</v>
      </c>
      <c r="F2140" s="11">
        <v>16</v>
      </c>
      <c r="G2140" s="13">
        <v>15.25</v>
      </c>
      <c r="H2140" s="11">
        <v>0.375</v>
      </c>
      <c r="I2140" t="s">
        <v>290</v>
      </c>
      <c r="J2140">
        <v>30</v>
      </c>
      <c r="K2140" s="21" t="s">
        <v>290</v>
      </c>
      <c r="L2140" s="1" t="s">
        <v>305</v>
      </c>
      <c r="M2140" t="s">
        <v>290</v>
      </c>
      <c r="N2140" s="159" t="s">
        <v>290</v>
      </c>
      <c r="P2140" s="18" t="s">
        <v>290</v>
      </c>
      <c r="Q2140" s="18" t="s">
        <v>290</v>
      </c>
      <c r="S2140" t="s">
        <v>290</v>
      </c>
      <c r="T2140" t="s">
        <v>290</v>
      </c>
      <c r="V2140" t="s">
        <v>290</v>
      </c>
      <c r="X2140" s="158" t="s">
        <v>2066</v>
      </c>
      <c r="Y2140" s="11">
        <v>16</v>
      </c>
      <c r="Z2140">
        <v>30</v>
      </c>
      <c r="AA2140" t="s">
        <v>305</v>
      </c>
      <c r="AB2140" s="21" t="s">
        <v>290</v>
      </c>
      <c r="AC2140" s="11">
        <v>16</v>
      </c>
      <c r="AD2140" s="13">
        <v>15.25</v>
      </c>
      <c r="AE2140" s="11">
        <v>0.375</v>
      </c>
      <c r="AF2140" t="s">
        <v>290</v>
      </c>
      <c r="AG2140">
        <v>30</v>
      </c>
      <c r="AH2140" s="21" t="s">
        <v>290</v>
      </c>
      <c r="AI2140" s="1" t="s">
        <v>305</v>
      </c>
      <c r="AJ2140" t="s">
        <v>290</v>
      </c>
      <c r="AK2140" s="159" t="s">
        <v>290</v>
      </c>
    </row>
    <row r="2141" spans="1:89" x14ac:dyDescent="0.35">
      <c r="A2141" s="158" t="s">
        <v>2067</v>
      </c>
      <c r="B2141" s="11">
        <v>16</v>
      </c>
      <c r="C2141">
        <v>40</v>
      </c>
      <c r="D2141" t="s">
        <v>305</v>
      </c>
      <c r="E2141" s="21" t="s">
        <v>290</v>
      </c>
      <c r="F2141" s="11">
        <v>16</v>
      </c>
      <c r="G2141" s="13">
        <v>15</v>
      </c>
      <c r="H2141" s="11">
        <v>0.5</v>
      </c>
      <c r="I2141" t="s">
        <v>290</v>
      </c>
      <c r="J2141">
        <v>40</v>
      </c>
      <c r="K2141" s="21" t="s">
        <v>290</v>
      </c>
      <c r="L2141" s="1" t="s">
        <v>305</v>
      </c>
      <c r="M2141" t="s">
        <v>290</v>
      </c>
      <c r="N2141" s="159" t="s">
        <v>290</v>
      </c>
      <c r="P2141" s="18" t="s">
        <v>290</v>
      </c>
      <c r="Q2141" s="18" t="s">
        <v>290</v>
      </c>
      <c r="S2141" t="s">
        <v>290</v>
      </c>
      <c r="T2141" t="s">
        <v>290</v>
      </c>
      <c r="V2141" t="s">
        <v>290</v>
      </c>
      <c r="X2141" s="158" t="s">
        <v>2067</v>
      </c>
      <c r="Y2141" s="11">
        <v>16</v>
      </c>
      <c r="Z2141">
        <v>40</v>
      </c>
      <c r="AA2141" t="s">
        <v>305</v>
      </c>
      <c r="AB2141" s="21" t="s">
        <v>290</v>
      </c>
      <c r="AC2141" s="11">
        <v>16</v>
      </c>
      <c r="AD2141" s="13">
        <v>15</v>
      </c>
      <c r="AE2141" s="11">
        <v>0.5</v>
      </c>
      <c r="AF2141" t="s">
        <v>290</v>
      </c>
      <c r="AG2141">
        <v>40</v>
      </c>
      <c r="AH2141" s="21" t="s">
        <v>290</v>
      </c>
      <c r="AI2141" s="1" t="s">
        <v>305</v>
      </c>
      <c r="AJ2141" t="s">
        <v>290</v>
      </c>
      <c r="AK2141" s="159" t="s">
        <v>290</v>
      </c>
      <c r="BJ2141" s="4"/>
      <c r="BK2141" s="4"/>
      <c r="BL2141" s="4"/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  <c r="BX2141" s="4"/>
      <c r="BY2141" s="4"/>
      <c r="BZ2141" s="4"/>
      <c r="CA2141" s="51"/>
    </row>
    <row r="2142" spans="1:89" x14ac:dyDescent="0.35">
      <c r="A2142" s="158" t="s">
        <v>6927</v>
      </c>
      <c r="B2142" s="11">
        <v>16</v>
      </c>
      <c r="C2142" t="s">
        <v>6422</v>
      </c>
      <c r="D2142" t="s">
        <v>305</v>
      </c>
      <c r="E2142" s="21" t="s">
        <v>290</v>
      </c>
      <c r="F2142" s="11">
        <v>16</v>
      </c>
      <c r="G2142" s="12">
        <v>15.25</v>
      </c>
      <c r="H2142" s="11">
        <v>0.375</v>
      </c>
      <c r="I2142" t="s">
        <v>6422</v>
      </c>
      <c r="J2142">
        <v>1</v>
      </c>
      <c r="K2142" s="21" t="s">
        <v>290</v>
      </c>
      <c r="L2142" s="1" t="s">
        <v>305</v>
      </c>
      <c r="M2142" t="s">
        <v>290</v>
      </c>
      <c r="N2142" s="159" t="s">
        <v>290</v>
      </c>
      <c r="P2142" s="18" t="s">
        <v>290</v>
      </c>
      <c r="Q2142" s="18" t="s">
        <v>290</v>
      </c>
      <c r="S2142" t="s">
        <v>290</v>
      </c>
      <c r="T2142" t="s">
        <v>290</v>
      </c>
      <c r="V2142" t="s">
        <v>290</v>
      </c>
      <c r="X2142" s="158" t="s">
        <v>6927</v>
      </c>
      <c r="Y2142" s="11">
        <v>16</v>
      </c>
      <c r="Z2142" t="s">
        <v>6422</v>
      </c>
      <c r="AA2142" t="s">
        <v>305</v>
      </c>
      <c r="AB2142" s="21" t="s">
        <v>290</v>
      </c>
      <c r="AC2142" s="11">
        <v>16</v>
      </c>
      <c r="AD2142" s="12">
        <v>15.25</v>
      </c>
      <c r="AE2142" s="11">
        <v>0.375</v>
      </c>
      <c r="AF2142" t="s">
        <v>6422</v>
      </c>
      <c r="AG2142">
        <v>1</v>
      </c>
      <c r="AH2142" s="21" t="s">
        <v>290</v>
      </c>
      <c r="AI2142" s="1" t="s">
        <v>305</v>
      </c>
      <c r="AJ2142" t="s">
        <v>290</v>
      </c>
      <c r="AK2142" s="159" t="s">
        <v>290</v>
      </c>
      <c r="CC2142" s="4"/>
      <c r="CD2142" s="51"/>
      <c r="CE2142" s="51"/>
      <c r="CF2142" s="51"/>
      <c r="CG2142" s="51"/>
      <c r="CH2142" s="51"/>
      <c r="CI2142" s="51"/>
      <c r="CJ2142" s="51"/>
      <c r="CK2142" s="51"/>
    </row>
    <row r="2143" spans="1:89" x14ac:dyDescent="0.35">
      <c r="A2143" s="158" t="s">
        <v>2068</v>
      </c>
      <c r="B2143" s="11">
        <v>16</v>
      </c>
      <c r="C2143">
        <v>60</v>
      </c>
      <c r="D2143" t="s">
        <v>305</v>
      </c>
      <c r="E2143" s="21" t="s">
        <v>290</v>
      </c>
      <c r="F2143" s="11">
        <v>16</v>
      </c>
      <c r="G2143" s="13">
        <v>14.688000000000001</v>
      </c>
      <c r="H2143" s="11">
        <v>0.65600000000000003</v>
      </c>
      <c r="I2143" t="s">
        <v>290</v>
      </c>
      <c r="J2143">
        <v>60</v>
      </c>
      <c r="K2143" s="21" t="s">
        <v>290</v>
      </c>
      <c r="L2143" s="1" t="s">
        <v>305</v>
      </c>
      <c r="M2143" t="s">
        <v>290</v>
      </c>
      <c r="N2143" s="159" t="s">
        <v>290</v>
      </c>
      <c r="P2143" s="18" t="s">
        <v>290</v>
      </c>
      <c r="Q2143" s="18" t="s">
        <v>290</v>
      </c>
      <c r="S2143" t="s">
        <v>290</v>
      </c>
      <c r="T2143" t="s">
        <v>290</v>
      </c>
      <c r="V2143" t="s">
        <v>290</v>
      </c>
      <c r="X2143" s="158" t="s">
        <v>2068</v>
      </c>
      <c r="Y2143" s="11">
        <v>16</v>
      </c>
      <c r="Z2143">
        <v>60</v>
      </c>
      <c r="AA2143" t="s">
        <v>305</v>
      </c>
      <c r="AB2143" s="21" t="s">
        <v>290</v>
      </c>
      <c r="AC2143" s="11">
        <v>16</v>
      </c>
      <c r="AD2143" s="13">
        <v>14.688000000000001</v>
      </c>
      <c r="AE2143" s="11">
        <v>0.65600000000000003</v>
      </c>
      <c r="AF2143" t="s">
        <v>290</v>
      </c>
      <c r="AG2143">
        <v>60</v>
      </c>
      <c r="AH2143" s="21" t="s">
        <v>290</v>
      </c>
      <c r="AI2143" s="1" t="s">
        <v>305</v>
      </c>
      <c r="AJ2143" t="s">
        <v>290</v>
      </c>
      <c r="AK2143" s="159" t="s">
        <v>290</v>
      </c>
    </row>
    <row r="2144" spans="1:89" x14ac:dyDescent="0.35">
      <c r="A2144" s="158" t="s">
        <v>2069</v>
      </c>
      <c r="B2144" s="11">
        <v>16</v>
      </c>
      <c r="C2144">
        <v>80</v>
      </c>
      <c r="D2144" t="s">
        <v>305</v>
      </c>
      <c r="E2144" s="21" t="s">
        <v>290</v>
      </c>
      <c r="F2144" s="11">
        <v>16</v>
      </c>
      <c r="G2144" s="13">
        <v>14.314</v>
      </c>
      <c r="H2144" s="11">
        <v>0.84299999999999997</v>
      </c>
      <c r="I2144" t="s">
        <v>290</v>
      </c>
      <c r="J2144">
        <v>80</v>
      </c>
      <c r="K2144" s="21" t="s">
        <v>290</v>
      </c>
      <c r="L2144" s="1" t="s">
        <v>305</v>
      </c>
      <c r="M2144" t="s">
        <v>290</v>
      </c>
      <c r="N2144" s="159" t="s">
        <v>290</v>
      </c>
      <c r="P2144" s="18" t="s">
        <v>290</v>
      </c>
      <c r="Q2144" s="18" t="s">
        <v>290</v>
      </c>
      <c r="S2144" t="s">
        <v>290</v>
      </c>
      <c r="T2144" t="s">
        <v>290</v>
      </c>
      <c r="V2144" t="s">
        <v>290</v>
      </c>
      <c r="X2144" s="158" t="s">
        <v>2069</v>
      </c>
      <c r="Y2144" s="11">
        <v>16</v>
      </c>
      <c r="Z2144">
        <v>80</v>
      </c>
      <c r="AA2144" t="s">
        <v>305</v>
      </c>
      <c r="AB2144" s="21" t="s">
        <v>290</v>
      </c>
      <c r="AC2144" s="11">
        <v>16</v>
      </c>
      <c r="AD2144" s="13">
        <v>14.314</v>
      </c>
      <c r="AE2144" s="11">
        <v>0.84299999999999997</v>
      </c>
      <c r="AF2144" t="s">
        <v>290</v>
      </c>
      <c r="AG2144">
        <v>80</v>
      </c>
      <c r="AH2144" s="21" t="s">
        <v>290</v>
      </c>
      <c r="AI2144" s="1" t="s">
        <v>305</v>
      </c>
      <c r="AJ2144" t="s">
        <v>290</v>
      </c>
      <c r="AK2144" s="159" t="s">
        <v>290</v>
      </c>
    </row>
    <row r="2145" spans="1:89" x14ac:dyDescent="0.35">
      <c r="A2145" s="158" t="s">
        <v>2070</v>
      </c>
      <c r="B2145" s="11">
        <v>16</v>
      </c>
      <c r="C2145">
        <v>100</v>
      </c>
      <c r="D2145" t="s">
        <v>305</v>
      </c>
      <c r="E2145" s="21" t="s">
        <v>290</v>
      </c>
      <c r="F2145" s="11">
        <v>16</v>
      </c>
      <c r="G2145" s="13">
        <v>13.938000000000001</v>
      </c>
      <c r="H2145" s="11">
        <v>1.0309999999999999</v>
      </c>
      <c r="I2145" t="s">
        <v>290</v>
      </c>
      <c r="J2145">
        <v>100</v>
      </c>
      <c r="K2145" s="21" t="s">
        <v>290</v>
      </c>
      <c r="L2145" s="1" t="s">
        <v>305</v>
      </c>
      <c r="M2145" t="s">
        <v>290</v>
      </c>
      <c r="N2145" s="159" t="s">
        <v>290</v>
      </c>
      <c r="P2145" s="18" t="s">
        <v>290</v>
      </c>
      <c r="Q2145" s="18" t="s">
        <v>290</v>
      </c>
      <c r="S2145" t="s">
        <v>290</v>
      </c>
      <c r="T2145" t="s">
        <v>290</v>
      </c>
      <c r="V2145" t="s">
        <v>290</v>
      </c>
      <c r="X2145" s="158" t="s">
        <v>2070</v>
      </c>
      <c r="Y2145" s="11">
        <v>16</v>
      </c>
      <c r="Z2145">
        <v>100</v>
      </c>
      <c r="AA2145" t="s">
        <v>305</v>
      </c>
      <c r="AB2145" s="21" t="s">
        <v>290</v>
      </c>
      <c r="AC2145" s="11">
        <v>16</v>
      </c>
      <c r="AD2145" s="13">
        <v>13.938000000000001</v>
      </c>
      <c r="AE2145" s="11">
        <v>1.0309999999999999</v>
      </c>
      <c r="AF2145" t="s">
        <v>290</v>
      </c>
      <c r="AG2145">
        <v>100</v>
      </c>
      <c r="AH2145" s="21" t="s">
        <v>290</v>
      </c>
      <c r="AI2145" s="1" t="s">
        <v>305</v>
      </c>
      <c r="AJ2145" t="s">
        <v>290</v>
      </c>
      <c r="AK2145" s="159" t="s">
        <v>290</v>
      </c>
    </row>
    <row r="2146" spans="1:89" x14ac:dyDescent="0.35">
      <c r="A2146" s="158" t="s">
        <v>2071</v>
      </c>
      <c r="B2146" s="11">
        <v>16</v>
      </c>
      <c r="C2146">
        <v>120</v>
      </c>
      <c r="D2146" t="s">
        <v>305</v>
      </c>
      <c r="E2146" s="21" t="s">
        <v>290</v>
      </c>
      <c r="F2146" s="11">
        <v>16</v>
      </c>
      <c r="G2146" s="13">
        <v>13.564</v>
      </c>
      <c r="H2146" s="11">
        <v>1.218</v>
      </c>
      <c r="I2146" t="s">
        <v>290</v>
      </c>
      <c r="J2146">
        <v>120</v>
      </c>
      <c r="K2146" s="21" t="s">
        <v>290</v>
      </c>
      <c r="L2146" s="1" t="s">
        <v>305</v>
      </c>
      <c r="M2146" t="s">
        <v>290</v>
      </c>
      <c r="N2146" s="159" t="s">
        <v>290</v>
      </c>
      <c r="P2146" s="18" t="s">
        <v>290</v>
      </c>
      <c r="Q2146" s="18" t="s">
        <v>290</v>
      </c>
      <c r="S2146" t="s">
        <v>290</v>
      </c>
      <c r="T2146" t="s">
        <v>290</v>
      </c>
      <c r="V2146" t="s">
        <v>290</v>
      </c>
      <c r="X2146" s="158" t="s">
        <v>2071</v>
      </c>
      <c r="Y2146" s="11">
        <v>16</v>
      </c>
      <c r="Z2146">
        <v>120</v>
      </c>
      <c r="AA2146" t="s">
        <v>305</v>
      </c>
      <c r="AB2146" s="21" t="s">
        <v>290</v>
      </c>
      <c r="AC2146" s="11">
        <v>16</v>
      </c>
      <c r="AD2146" s="13">
        <v>13.564</v>
      </c>
      <c r="AE2146" s="11">
        <v>1.218</v>
      </c>
      <c r="AF2146" t="s">
        <v>290</v>
      </c>
      <c r="AG2146">
        <v>120</v>
      </c>
      <c r="AH2146" s="21" t="s">
        <v>290</v>
      </c>
      <c r="AI2146" s="1" t="s">
        <v>305</v>
      </c>
      <c r="AJ2146" t="s">
        <v>290</v>
      </c>
      <c r="AK2146" s="159" t="s">
        <v>290</v>
      </c>
    </row>
    <row r="2147" spans="1:89" x14ac:dyDescent="0.35">
      <c r="A2147" s="158" t="s">
        <v>2072</v>
      </c>
      <c r="B2147" s="11">
        <v>16</v>
      </c>
      <c r="C2147">
        <v>140</v>
      </c>
      <c r="D2147" t="s">
        <v>305</v>
      </c>
      <c r="E2147" s="21" t="s">
        <v>290</v>
      </c>
      <c r="F2147" s="11">
        <v>16</v>
      </c>
      <c r="G2147" s="13">
        <v>13.125999999999999</v>
      </c>
      <c r="H2147" s="11">
        <v>1.4370000000000001</v>
      </c>
      <c r="I2147" t="s">
        <v>290</v>
      </c>
      <c r="J2147">
        <v>140</v>
      </c>
      <c r="K2147" s="21" t="s">
        <v>290</v>
      </c>
      <c r="L2147" s="1" t="s">
        <v>305</v>
      </c>
      <c r="M2147" t="s">
        <v>290</v>
      </c>
      <c r="N2147" s="159" t="s">
        <v>290</v>
      </c>
      <c r="P2147" s="18" t="s">
        <v>290</v>
      </c>
      <c r="Q2147" s="18" t="s">
        <v>290</v>
      </c>
      <c r="S2147" t="s">
        <v>290</v>
      </c>
      <c r="T2147" t="s">
        <v>290</v>
      </c>
      <c r="V2147" t="s">
        <v>290</v>
      </c>
      <c r="X2147" s="158" t="s">
        <v>2072</v>
      </c>
      <c r="Y2147" s="11">
        <v>16</v>
      </c>
      <c r="Z2147">
        <v>140</v>
      </c>
      <c r="AA2147" t="s">
        <v>305</v>
      </c>
      <c r="AB2147" s="21" t="s">
        <v>290</v>
      </c>
      <c r="AC2147" s="11">
        <v>16</v>
      </c>
      <c r="AD2147" s="13">
        <v>13.125999999999999</v>
      </c>
      <c r="AE2147" s="11">
        <v>1.4370000000000001</v>
      </c>
      <c r="AF2147" t="s">
        <v>290</v>
      </c>
      <c r="AG2147">
        <v>140</v>
      </c>
      <c r="AH2147" s="21" t="s">
        <v>290</v>
      </c>
      <c r="AI2147" s="1" t="s">
        <v>305</v>
      </c>
      <c r="AJ2147" t="s">
        <v>290</v>
      </c>
      <c r="AK2147" s="159" t="s">
        <v>290</v>
      </c>
    </row>
    <row r="2148" spans="1:89" x14ac:dyDescent="0.35">
      <c r="A2148" s="158" t="s">
        <v>2073</v>
      </c>
      <c r="B2148" s="11">
        <v>16</v>
      </c>
      <c r="C2148" s="11">
        <v>160</v>
      </c>
      <c r="D2148" t="s">
        <v>305</v>
      </c>
      <c r="E2148" s="21" t="s">
        <v>290</v>
      </c>
      <c r="F2148" s="11">
        <v>16</v>
      </c>
      <c r="G2148" s="13">
        <v>12.814</v>
      </c>
      <c r="H2148" s="11">
        <v>1.593</v>
      </c>
      <c r="I2148" t="s">
        <v>290</v>
      </c>
      <c r="J2148" s="11">
        <v>160</v>
      </c>
      <c r="K2148" s="21" t="s">
        <v>290</v>
      </c>
      <c r="L2148" s="1" t="s">
        <v>305</v>
      </c>
      <c r="M2148" t="s">
        <v>290</v>
      </c>
      <c r="N2148" s="159" t="s">
        <v>290</v>
      </c>
      <c r="P2148" s="18" t="s">
        <v>290</v>
      </c>
      <c r="Q2148" s="18" t="s">
        <v>290</v>
      </c>
      <c r="S2148" t="s">
        <v>290</v>
      </c>
      <c r="T2148" t="s">
        <v>290</v>
      </c>
      <c r="V2148" t="s">
        <v>290</v>
      </c>
      <c r="X2148" s="158" t="s">
        <v>2073</v>
      </c>
      <c r="Y2148" s="11">
        <v>16</v>
      </c>
      <c r="Z2148" s="11">
        <v>160</v>
      </c>
      <c r="AA2148" t="s">
        <v>305</v>
      </c>
      <c r="AB2148" s="21" t="s">
        <v>290</v>
      </c>
      <c r="AC2148" s="11">
        <v>16</v>
      </c>
      <c r="AD2148" s="13">
        <v>12.814</v>
      </c>
      <c r="AE2148" s="11">
        <v>1.593</v>
      </c>
      <c r="AF2148" t="s">
        <v>290</v>
      </c>
      <c r="AG2148" s="11">
        <v>160</v>
      </c>
      <c r="AH2148" s="21" t="s">
        <v>290</v>
      </c>
      <c r="AI2148" s="1" t="s">
        <v>305</v>
      </c>
      <c r="AJ2148" t="s">
        <v>290</v>
      </c>
      <c r="AK2148" s="159" t="s">
        <v>290</v>
      </c>
    </row>
    <row r="2149" spans="1:89" x14ac:dyDescent="0.35">
      <c r="A2149" s="160" t="s">
        <v>2074</v>
      </c>
      <c r="B2149" s="2">
        <v>16</v>
      </c>
      <c r="C2149" s="2" t="s">
        <v>272</v>
      </c>
      <c r="D2149" s="4" t="s">
        <v>305</v>
      </c>
      <c r="E2149" s="22" t="s">
        <v>290</v>
      </c>
      <c r="F2149" s="2">
        <v>16</v>
      </c>
      <c r="G2149" s="5">
        <v>15</v>
      </c>
      <c r="H2149" s="2">
        <v>0.5</v>
      </c>
      <c r="I2149" s="4" t="s">
        <v>272</v>
      </c>
      <c r="J2149" s="2">
        <v>2</v>
      </c>
      <c r="K2149" s="22" t="s">
        <v>290</v>
      </c>
      <c r="L2149" s="6" t="s">
        <v>305</v>
      </c>
      <c r="M2149" s="4" t="s">
        <v>290</v>
      </c>
      <c r="N2149" s="161" t="s">
        <v>290</v>
      </c>
      <c r="P2149" s="18" t="s">
        <v>290</v>
      </c>
      <c r="Q2149" s="18" t="s">
        <v>290</v>
      </c>
      <c r="S2149" t="s">
        <v>290</v>
      </c>
      <c r="T2149" t="s">
        <v>290</v>
      </c>
      <c r="V2149" t="s">
        <v>290</v>
      </c>
      <c r="X2149" s="160" t="s">
        <v>2074</v>
      </c>
      <c r="Y2149" s="2">
        <v>16</v>
      </c>
      <c r="Z2149" s="2" t="s">
        <v>272</v>
      </c>
      <c r="AA2149" s="4" t="s">
        <v>305</v>
      </c>
      <c r="AB2149" s="22" t="s">
        <v>290</v>
      </c>
      <c r="AC2149" s="2">
        <v>16</v>
      </c>
      <c r="AD2149" s="5">
        <v>15</v>
      </c>
      <c r="AE2149" s="2">
        <v>0.5</v>
      </c>
      <c r="AF2149" s="4" t="s">
        <v>272</v>
      </c>
      <c r="AG2149" s="2">
        <v>2</v>
      </c>
      <c r="AH2149" s="22" t="s">
        <v>290</v>
      </c>
      <c r="AI2149" s="6" t="s">
        <v>305</v>
      </c>
      <c r="AJ2149" s="4" t="s">
        <v>290</v>
      </c>
      <c r="AK2149" s="161" t="s">
        <v>290</v>
      </c>
    </row>
    <row r="2150" spans="1:89" x14ac:dyDescent="0.35">
      <c r="A2150" s="156" t="s">
        <v>2075</v>
      </c>
      <c r="B2150" s="11">
        <v>18</v>
      </c>
      <c r="C2150" s="11">
        <v>10</v>
      </c>
      <c r="D2150" t="s">
        <v>305</v>
      </c>
      <c r="E2150" s="21" t="s">
        <v>290</v>
      </c>
      <c r="F2150" s="11">
        <v>18</v>
      </c>
      <c r="G2150" s="13">
        <v>17.5</v>
      </c>
      <c r="H2150" s="11">
        <v>0.25</v>
      </c>
      <c r="I2150" t="s">
        <v>290</v>
      </c>
      <c r="J2150" s="11">
        <v>10</v>
      </c>
      <c r="K2150" s="21" t="s">
        <v>290</v>
      </c>
      <c r="L2150" s="11" t="s">
        <v>305</v>
      </c>
      <c r="M2150" t="s">
        <v>290</v>
      </c>
      <c r="N2150" s="159" t="s">
        <v>290</v>
      </c>
      <c r="P2150" s="18" t="s">
        <v>290</v>
      </c>
      <c r="Q2150" s="18" t="s">
        <v>290</v>
      </c>
      <c r="S2150" t="s">
        <v>290</v>
      </c>
      <c r="T2150" t="s">
        <v>290</v>
      </c>
      <c r="V2150" t="s">
        <v>290</v>
      </c>
      <c r="X2150" s="156" t="s">
        <v>2075</v>
      </c>
      <c r="Y2150" s="11">
        <v>18</v>
      </c>
      <c r="Z2150" s="11">
        <v>10</v>
      </c>
      <c r="AA2150" t="s">
        <v>305</v>
      </c>
      <c r="AB2150" s="21" t="s">
        <v>290</v>
      </c>
      <c r="AC2150" s="11">
        <v>18</v>
      </c>
      <c r="AD2150" s="13">
        <v>17.5</v>
      </c>
      <c r="AE2150" s="11">
        <v>0.25</v>
      </c>
      <c r="AF2150" t="s">
        <v>290</v>
      </c>
      <c r="AG2150" s="11">
        <v>10</v>
      </c>
      <c r="AH2150" s="21" t="s">
        <v>290</v>
      </c>
      <c r="AI2150" s="11" t="s">
        <v>305</v>
      </c>
      <c r="AJ2150" t="s">
        <v>290</v>
      </c>
      <c r="AK2150" s="159" t="s">
        <v>290</v>
      </c>
    </row>
    <row r="2151" spans="1:89" x14ac:dyDescent="0.35">
      <c r="A2151" s="158" t="s">
        <v>2076</v>
      </c>
      <c r="B2151" s="11">
        <v>18</v>
      </c>
      <c r="C2151" s="11">
        <v>20</v>
      </c>
      <c r="D2151" t="s">
        <v>305</v>
      </c>
      <c r="E2151" s="21" t="s">
        <v>290</v>
      </c>
      <c r="F2151" s="11">
        <v>18</v>
      </c>
      <c r="G2151" s="13">
        <v>17.376000000000001</v>
      </c>
      <c r="H2151" s="11">
        <v>0.312</v>
      </c>
      <c r="I2151" t="s">
        <v>290</v>
      </c>
      <c r="J2151" s="11">
        <v>20</v>
      </c>
      <c r="K2151" s="21" t="s">
        <v>290</v>
      </c>
      <c r="L2151" s="1" t="s">
        <v>305</v>
      </c>
      <c r="M2151" t="s">
        <v>290</v>
      </c>
      <c r="N2151" s="159" t="s">
        <v>290</v>
      </c>
      <c r="P2151" s="18" t="s">
        <v>290</v>
      </c>
      <c r="Q2151" s="18" t="s">
        <v>290</v>
      </c>
      <c r="S2151" t="s">
        <v>290</v>
      </c>
      <c r="T2151" t="s">
        <v>290</v>
      </c>
      <c r="V2151" t="s">
        <v>290</v>
      </c>
      <c r="X2151" s="158" t="s">
        <v>2076</v>
      </c>
      <c r="Y2151" s="11">
        <v>18</v>
      </c>
      <c r="Z2151" s="11">
        <v>20</v>
      </c>
      <c r="AA2151" t="s">
        <v>305</v>
      </c>
      <c r="AB2151" s="21" t="s">
        <v>290</v>
      </c>
      <c r="AC2151" s="11">
        <v>18</v>
      </c>
      <c r="AD2151" s="13">
        <v>17.376000000000001</v>
      </c>
      <c r="AE2151" s="11">
        <v>0.312</v>
      </c>
      <c r="AF2151" t="s">
        <v>290</v>
      </c>
      <c r="AG2151" s="11">
        <v>20</v>
      </c>
      <c r="AH2151" s="21" t="s">
        <v>290</v>
      </c>
      <c r="AI2151" s="1" t="s">
        <v>305</v>
      </c>
      <c r="AJ2151" t="s">
        <v>290</v>
      </c>
      <c r="AK2151" s="159" t="s">
        <v>290</v>
      </c>
    </row>
    <row r="2152" spans="1:89" x14ac:dyDescent="0.35">
      <c r="A2152" s="158" t="s">
        <v>2077</v>
      </c>
      <c r="B2152" s="11">
        <v>18</v>
      </c>
      <c r="C2152">
        <v>30</v>
      </c>
      <c r="D2152" t="s">
        <v>305</v>
      </c>
      <c r="E2152" s="21" t="s">
        <v>290</v>
      </c>
      <c r="F2152" s="11">
        <v>18</v>
      </c>
      <c r="G2152" s="13">
        <v>17.123999999999999</v>
      </c>
      <c r="H2152" s="11">
        <v>0.438</v>
      </c>
      <c r="I2152" t="s">
        <v>290</v>
      </c>
      <c r="J2152">
        <v>30</v>
      </c>
      <c r="K2152" s="21" t="s">
        <v>290</v>
      </c>
      <c r="L2152" s="1" t="s">
        <v>305</v>
      </c>
      <c r="M2152" t="s">
        <v>290</v>
      </c>
      <c r="N2152" s="159" t="s">
        <v>290</v>
      </c>
      <c r="P2152" s="18" t="s">
        <v>290</v>
      </c>
      <c r="Q2152" s="18" t="s">
        <v>290</v>
      </c>
      <c r="S2152" t="s">
        <v>290</v>
      </c>
      <c r="T2152" t="s">
        <v>290</v>
      </c>
      <c r="V2152" t="s">
        <v>290</v>
      </c>
      <c r="X2152" s="158" t="s">
        <v>2077</v>
      </c>
      <c r="Y2152" s="11">
        <v>18</v>
      </c>
      <c r="Z2152">
        <v>30</v>
      </c>
      <c r="AA2152" t="s">
        <v>305</v>
      </c>
      <c r="AB2152" s="21" t="s">
        <v>290</v>
      </c>
      <c r="AC2152" s="11">
        <v>18</v>
      </c>
      <c r="AD2152" s="13">
        <v>17.123999999999999</v>
      </c>
      <c r="AE2152" s="11">
        <v>0.438</v>
      </c>
      <c r="AF2152" t="s">
        <v>290</v>
      </c>
      <c r="AG2152">
        <v>30</v>
      </c>
      <c r="AH2152" s="21" t="s">
        <v>290</v>
      </c>
      <c r="AI2152" s="1" t="s">
        <v>305</v>
      </c>
      <c r="AJ2152" t="s">
        <v>290</v>
      </c>
      <c r="AK2152" s="159" t="s">
        <v>290</v>
      </c>
      <c r="BJ2152" s="4"/>
      <c r="BK2152" s="4"/>
      <c r="BL2152" s="4"/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  <c r="BX2152" s="4"/>
      <c r="BY2152" s="4"/>
      <c r="BZ2152" s="4"/>
      <c r="CA2152" s="51"/>
    </row>
    <row r="2153" spans="1:89" x14ac:dyDescent="0.35">
      <c r="A2153" s="158" t="s">
        <v>2078</v>
      </c>
      <c r="B2153" s="11">
        <v>18</v>
      </c>
      <c r="C2153">
        <v>40</v>
      </c>
      <c r="D2153" t="s">
        <v>305</v>
      </c>
      <c r="E2153" s="21" t="s">
        <v>290</v>
      </c>
      <c r="F2153" s="11">
        <v>18</v>
      </c>
      <c r="G2153" s="13">
        <v>16.876000000000001</v>
      </c>
      <c r="H2153" s="11">
        <v>0.56200000000000006</v>
      </c>
      <c r="I2153" t="s">
        <v>290</v>
      </c>
      <c r="J2153">
        <v>40</v>
      </c>
      <c r="K2153" s="21" t="s">
        <v>290</v>
      </c>
      <c r="L2153" s="1" t="s">
        <v>305</v>
      </c>
      <c r="M2153" t="s">
        <v>290</v>
      </c>
      <c r="N2153" s="159" t="s">
        <v>290</v>
      </c>
      <c r="P2153" s="18" t="s">
        <v>290</v>
      </c>
      <c r="Q2153" s="18" t="s">
        <v>290</v>
      </c>
      <c r="S2153" t="s">
        <v>290</v>
      </c>
      <c r="T2153" t="s">
        <v>290</v>
      </c>
      <c r="V2153" t="s">
        <v>290</v>
      </c>
      <c r="X2153" s="158" t="s">
        <v>2078</v>
      </c>
      <c r="Y2153" s="11">
        <v>18</v>
      </c>
      <c r="Z2153">
        <v>40</v>
      </c>
      <c r="AA2153" t="s">
        <v>305</v>
      </c>
      <c r="AB2153" s="21" t="s">
        <v>290</v>
      </c>
      <c r="AC2153" s="11">
        <v>18</v>
      </c>
      <c r="AD2153" s="13">
        <v>16.876000000000001</v>
      </c>
      <c r="AE2153" s="11">
        <v>0.56200000000000006</v>
      </c>
      <c r="AF2153" t="s">
        <v>290</v>
      </c>
      <c r="AG2153">
        <v>40</v>
      </c>
      <c r="AH2153" s="21" t="s">
        <v>290</v>
      </c>
      <c r="AI2153" s="1" t="s">
        <v>305</v>
      </c>
      <c r="AJ2153" t="s">
        <v>290</v>
      </c>
      <c r="AK2153" s="159" t="s">
        <v>290</v>
      </c>
      <c r="CC2153" s="4"/>
      <c r="CD2153" s="51"/>
      <c r="CE2153" s="51"/>
      <c r="CF2153" s="51"/>
      <c r="CG2153" s="51"/>
      <c r="CH2153" s="51"/>
      <c r="CI2153" s="51"/>
      <c r="CJ2153" s="51"/>
      <c r="CK2153" s="51"/>
    </row>
    <row r="2154" spans="1:89" x14ac:dyDescent="0.35">
      <c r="A2154" s="158" t="s">
        <v>6928</v>
      </c>
      <c r="B2154" s="11">
        <v>18</v>
      </c>
      <c r="C2154" t="s">
        <v>6422</v>
      </c>
      <c r="D2154" t="s">
        <v>305</v>
      </c>
      <c r="E2154" s="21" t="s">
        <v>290</v>
      </c>
      <c r="F2154" s="11">
        <v>18</v>
      </c>
      <c r="G2154" s="13">
        <v>17.25</v>
      </c>
      <c r="H2154" s="11">
        <v>0.375</v>
      </c>
      <c r="I2154" t="s">
        <v>6422</v>
      </c>
      <c r="J2154">
        <v>1</v>
      </c>
      <c r="K2154" s="21" t="s">
        <v>290</v>
      </c>
      <c r="L2154" s="1" t="s">
        <v>305</v>
      </c>
      <c r="M2154" t="s">
        <v>290</v>
      </c>
      <c r="N2154" s="159" t="s">
        <v>290</v>
      </c>
      <c r="P2154" s="18" t="s">
        <v>290</v>
      </c>
      <c r="Q2154" s="18" t="s">
        <v>290</v>
      </c>
      <c r="S2154" t="s">
        <v>290</v>
      </c>
      <c r="T2154" t="s">
        <v>290</v>
      </c>
      <c r="V2154" t="s">
        <v>290</v>
      </c>
      <c r="X2154" s="158" t="s">
        <v>6928</v>
      </c>
      <c r="Y2154" s="11">
        <v>18</v>
      </c>
      <c r="Z2154" t="s">
        <v>6422</v>
      </c>
      <c r="AA2154" t="s">
        <v>305</v>
      </c>
      <c r="AB2154" s="21" t="s">
        <v>290</v>
      </c>
      <c r="AC2154" s="11">
        <v>18</v>
      </c>
      <c r="AD2154" s="13">
        <v>17.25</v>
      </c>
      <c r="AE2154" s="11">
        <v>0.375</v>
      </c>
      <c r="AF2154" t="s">
        <v>6422</v>
      </c>
      <c r="AG2154">
        <v>1</v>
      </c>
      <c r="AH2154" s="21" t="s">
        <v>290</v>
      </c>
      <c r="AI2154" s="1" t="s">
        <v>305</v>
      </c>
      <c r="AJ2154" t="s">
        <v>290</v>
      </c>
      <c r="AK2154" s="159" t="s">
        <v>290</v>
      </c>
    </row>
    <row r="2155" spans="1:89" x14ac:dyDescent="0.35">
      <c r="A2155" s="158" t="s">
        <v>2079</v>
      </c>
      <c r="B2155" s="11">
        <v>18</v>
      </c>
      <c r="C2155">
        <v>60</v>
      </c>
      <c r="D2155" t="s">
        <v>305</v>
      </c>
      <c r="E2155" s="21" t="s">
        <v>290</v>
      </c>
      <c r="F2155" s="11">
        <v>18</v>
      </c>
      <c r="G2155" s="13">
        <v>16.5</v>
      </c>
      <c r="H2155" s="11">
        <v>0.75</v>
      </c>
      <c r="I2155" t="s">
        <v>290</v>
      </c>
      <c r="J2155">
        <v>60</v>
      </c>
      <c r="K2155" s="21" t="s">
        <v>290</v>
      </c>
      <c r="L2155" s="1" t="s">
        <v>305</v>
      </c>
      <c r="M2155" t="s">
        <v>290</v>
      </c>
      <c r="N2155" s="159" t="s">
        <v>290</v>
      </c>
      <c r="P2155" s="18" t="s">
        <v>290</v>
      </c>
      <c r="Q2155" s="18" t="s">
        <v>290</v>
      </c>
      <c r="S2155" t="s">
        <v>290</v>
      </c>
      <c r="T2155" t="s">
        <v>290</v>
      </c>
      <c r="V2155" t="s">
        <v>290</v>
      </c>
      <c r="X2155" s="158" t="s">
        <v>2079</v>
      </c>
      <c r="Y2155" s="11">
        <v>18</v>
      </c>
      <c r="Z2155">
        <v>60</v>
      </c>
      <c r="AA2155" t="s">
        <v>305</v>
      </c>
      <c r="AB2155" s="21" t="s">
        <v>290</v>
      </c>
      <c r="AC2155" s="11">
        <v>18</v>
      </c>
      <c r="AD2155" s="13">
        <v>16.5</v>
      </c>
      <c r="AE2155" s="11">
        <v>0.75</v>
      </c>
      <c r="AF2155" t="s">
        <v>290</v>
      </c>
      <c r="AG2155">
        <v>60</v>
      </c>
      <c r="AH2155" s="21" t="s">
        <v>290</v>
      </c>
      <c r="AI2155" s="1" t="s">
        <v>305</v>
      </c>
      <c r="AJ2155" t="s">
        <v>290</v>
      </c>
      <c r="AK2155" s="159" t="s">
        <v>290</v>
      </c>
    </row>
    <row r="2156" spans="1:89" x14ac:dyDescent="0.35">
      <c r="A2156" s="158" t="s">
        <v>2080</v>
      </c>
      <c r="B2156" s="11">
        <v>18</v>
      </c>
      <c r="C2156">
        <v>80</v>
      </c>
      <c r="D2156" t="s">
        <v>305</v>
      </c>
      <c r="E2156" s="21" t="s">
        <v>290</v>
      </c>
      <c r="F2156" s="11">
        <v>18</v>
      </c>
      <c r="G2156" s="13">
        <v>16.126000000000001</v>
      </c>
      <c r="H2156" s="11">
        <v>0.93700000000000006</v>
      </c>
      <c r="I2156" t="s">
        <v>290</v>
      </c>
      <c r="J2156">
        <v>80</v>
      </c>
      <c r="K2156" s="21" t="s">
        <v>290</v>
      </c>
      <c r="L2156" s="1" t="s">
        <v>305</v>
      </c>
      <c r="M2156" t="s">
        <v>290</v>
      </c>
      <c r="N2156" s="159" t="s">
        <v>290</v>
      </c>
      <c r="P2156" s="18" t="s">
        <v>290</v>
      </c>
      <c r="Q2156" s="18" t="s">
        <v>290</v>
      </c>
      <c r="S2156" t="s">
        <v>290</v>
      </c>
      <c r="T2156" t="s">
        <v>290</v>
      </c>
      <c r="V2156" t="s">
        <v>290</v>
      </c>
      <c r="X2156" s="158" t="s">
        <v>2080</v>
      </c>
      <c r="Y2156" s="11">
        <v>18</v>
      </c>
      <c r="Z2156">
        <v>80</v>
      </c>
      <c r="AA2156" t="s">
        <v>305</v>
      </c>
      <c r="AB2156" s="21" t="s">
        <v>290</v>
      </c>
      <c r="AC2156" s="11">
        <v>18</v>
      </c>
      <c r="AD2156" s="13">
        <v>16.126000000000001</v>
      </c>
      <c r="AE2156" s="11">
        <v>0.93700000000000006</v>
      </c>
      <c r="AF2156" t="s">
        <v>290</v>
      </c>
      <c r="AG2156">
        <v>80</v>
      </c>
      <c r="AH2156" s="21" t="s">
        <v>290</v>
      </c>
      <c r="AI2156" s="1" t="s">
        <v>305</v>
      </c>
      <c r="AJ2156" t="s">
        <v>290</v>
      </c>
      <c r="AK2156" s="159" t="s">
        <v>290</v>
      </c>
    </row>
    <row r="2157" spans="1:89" x14ac:dyDescent="0.35">
      <c r="A2157" s="158" t="s">
        <v>2081</v>
      </c>
      <c r="B2157" s="11">
        <v>18</v>
      </c>
      <c r="C2157">
        <v>100</v>
      </c>
      <c r="D2157" t="s">
        <v>305</v>
      </c>
      <c r="E2157" s="21" t="s">
        <v>290</v>
      </c>
      <c r="F2157" s="11">
        <v>18</v>
      </c>
      <c r="G2157" s="13">
        <v>15.688000000000001</v>
      </c>
      <c r="H2157" s="11">
        <v>1.1559999999999999</v>
      </c>
      <c r="I2157" t="s">
        <v>290</v>
      </c>
      <c r="J2157">
        <v>100</v>
      </c>
      <c r="K2157" s="21" t="s">
        <v>290</v>
      </c>
      <c r="L2157" s="1" t="s">
        <v>305</v>
      </c>
      <c r="M2157" t="s">
        <v>290</v>
      </c>
      <c r="N2157" s="159" t="s">
        <v>290</v>
      </c>
      <c r="P2157" s="18" t="s">
        <v>290</v>
      </c>
      <c r="Q2157" s="18" t="s">
        <v>290</v>
      </c>
      <c r="S2157" t="s">
        <v>290</v>
      </c>
      <c r="T2157" t="s">
        <v>290</v>
      </c>
      <c r="V2157" t="s">
        <v>290</v>
      </c>
      <c r="X2157" s="158" t="s">
        <v>2081</v>
      </c>
      <c r="Y2157" s="11">
        <v>18</v>
      </c>
      <c r="Z2157">
        <v>100</v>
      </c>
      <c r="AA2157" t="s">
        <v>305</v>
      </c>
      <c r="AB2157" s="21" t="s">
        <v>290</v>
      </c>
      <c r="AC2157" s="11">
        <v>18</v>
      </c>
      <c r="AD2157" s="13">
        <v>15.688000000000001</v>
      </c>
      <c r="AE2157" s="11">
        <v>1.1559999999999999</v>
      </c>
      <c r="AF2157" t="s">
        <v>290</v>
      </c>
      <c r="AG2157">
        <v>100</v>
      </c>
      <c r="AH2157" s="21" t="s">
        <v>290</v>
      </c>
      <c r="AI2157" s="1" t="s">
        <v>305</v>
      </c>
      <c r="AJ2157" t="s">
        <v>290</v>
      </c>
      <c r="AK2157" s="159" t="s">
        <v>290</v>
      </c>
    </row>
    <row r="2158" spans="1:89" x14ac:dyDescent="0.35">
      <c r="A2158" s="158" t="s">
        <v>2082</v>
      </c>
      <c r="B2158" s="11">
        <v>18</v>
      </c>
      <c r="C2158">
        <v>120</v>
      </c>
      <c r="D2158" t="s">
        <v>305</v>
      </c>
      <c r="E2158" s="21" t="s">
        <v>290</v>
      </c>
      <c r="F2158" s="11">
        <v>18</v>
      </c>
      <c r="G2158" s="13">
        <v>15.25</v>
      </c>
      <c r="H2158" s="11">
        <v>1.375</v>
      </c>
      <c r="I2158" t="s">
        <v>290</v>
      </c>
      <c r="J2158">
        <v>120</v>
      </c>
      <c r="K2158" s="21" t="s">
        <v>290</v>
      </c>
      <c r="L2158" s="1" t="s">
        <v>305</v>
      </c>
      <c r="M2158" t="s">
        <v>290</v>
      </c>
      <c r="N2158" s="159" t="s">
        <v>290</v>
      </c>
      <c r="P2158" s="18" t="s">
        <v>290</v>
      </c>
      <c r="Q2158" s="18" t="s">
        <v>290</v>
      </c>
      <c r="S2158" t="s">
        <v>290</v>
      </c>
      <c r="T2158" t="s">
        <v>290</v>
      </c>
      <c r="V2158" t="s">
        <v>290</v>
      </c>
      <c r="X2158" s="158" t="s">
        <v>2082</v>
      </c>
      <c r="Y2158" s="11">
        <v>18</v>
      </c>
      <c r="Z2158">
        <v>120</v>
      </c>
      <c r="AA2158" t="s">
        <v>305</v>
      </c>
      <c r="AB2158" s="21" t="s">
        <v>290</v>
      </c>
      <c r="AC2158" s="11">
        <v>18</v>
      </c>
      <c r="AD2158" s="13">
        <v>15.25</v>
      </c>
      <c r="AE2158" s="11">
        <v>1.375</v>
      </c>
      <c r="AF2158" t="s">
        <v>290</v>
      </c>
      <c r="AG2158">
        <v>120</v>
      </c>
      <c r="AH2158" s="21" t="s">
        <v>290</v>
      </c>
      <c r="AI2158" s="1" t="s">
        <v>305</v>
      </c>
      <c r="AJ2158" t="s">
        <v>290</v>
      </c>
      <c r="AK2158" s="159" t="s">
        <v>290</v>
      </c>
    </row>
    <row r="2159" spans="1:89" x14ac:dyDescent="0.35">
      <c r="A2159" s="158" t="s">
        <v>2083</v>
      </c>
      <c r="B2159" s="11">
        <v>18</v>
      </c>
      <c r="C2159">
        <v>140</v>
      </c>
      <c r="D2159" t="s">
        <v>305</v>
      </c>
      <c r="E2159" s="21" t="s">
        <v>290</v>
      </c>
      <c r="F2159" s="11">
        <v>18</v>
      </c>
      <c r="G2159" s="13">
        <v>14.875999999999999</v>
      </c>
      <c r="H2159" s="11">
        <v>1.5620000000000001</v>
      </c>
      <c r="I2159" t="s">
        <v>290</v>
      </c>
      <c r="J2159">
        <v>140</v>
      </c>
      <c r="K2159" s="21" t="s">
        <v>290</v>
      </c>
      <c r="L2159" s="1" t="s">
        <v>305</v>
      </c>
      <c r="M2159" t="s">
        <v>290</v>
      </c>
      <c r="N2159" s="159" t="s">
        <v>290</v>
      </c>
      <c r="P2159" s="18" t="s">
        <v>290</v>
      </c>
      <c r="Q2159" s="18" t="s">
        <v>290</v>
      </c>
      <c r="S2159" t="s">
        <v>290</v>
      </c>
      <c r="T2159" t="s">
        <v>290</v>
      </c>
      <c r="V2159" t="s">
        <v>290</v>
      </c>
      <c r="X2159" s="158" t="s">
        <v>2083</v>
      </c>
      <c r="Y2159" s="11">
        <v>18</v>
      </c>
      <c r="Z2159">
        <v>140</v>
      </c>
      <c r="AA2159" t="s">
        <v>305</v>
      </c>
      <c r="AB2159" s="21" t="s">
        <v>290</v>
      </c>
      <c r="AC2159" s="11">
        <v>18</v>
      </c>
      <c r="AD2159" s="13">
        <v>14.875999999999999</v>
      </c>
      <c r="AE2159" s="11">
        <v>1.5620000000000001</v>
      </c>
      <c r="AF2159" t="s">
        <v>290</v>
      </c>
      <c r="AG2159">
        <v>140</v>
      </c>
      <c r="AH2159" s="21" t="s">
        <v>290</v>
      </c>
      <c r="AI2159" s="1" t="s">
        <v>305</v>
      </c>
      <c r="AJ2159" t="s">
        <v>290</v>
      </c>
      <c r="AK2159" s="159" t="s">
        <v>290</v>
      </c>
    </row>
    <row r="2160" spans="1:89" x14ac:dyDescent="0.35">
      <c r="A2160" s="158" t="s">
        <v>2084</v>
      </c>
      <c r="B2160" s="11">
        <v>18</v>
      </c>
      <c r="C2160" s="11">
        <v>160</v>
      </c>
      <c r="D2160" t="s">
        <v>305</v>
      </c>
      <c r="E2160" s="21" t="s">
        <v>290</v>
      </c>
      <c r="F2160" s="11">
        <v>18</v>
      </c>
      <c r="G2160" s="13">
        <v>14.438000000000001</v>
      </c>
      <c r="H2160" s="11">
        <v>1.7809999999999999</v>
      </c>
      <c r="I2160" t="s">
        <v>290</v>
      </c>
      <c r="J2160" s="11">
        <v>160</v>
      </c>
      <c r="K2160" s="21" t="s">
        <v>290</v>
      </c>
      <c r="L2160" s="1" t="s">
        <v>305</v>
      </c>
      <c r="M2160" t="s">
        <v>290</v>
      </c>
      <c r="N2160" s="159" t="s">
        <v>290</v>
      </c>
      <c r="P2160" s="18" t="s">
        <v>290</v>
      </c>
      <c r="Q2160" s="18" t="s">
        <v>290</v>
      </c>
      <c r="S2160" t="s">
        <v>290</v>
      </c>
      <c r="T2160" t="s">
        <v>290</v>
      </c>
      <c r="V2160" t="s">
        <v>290</v>
      </c>
      <c r="X2160" s="158" t="s">
        <v>2084</v>
      </c>
      <c r="Y2160" s="11">
        <v>18</v>
      </c>
      <c r="Z2160" s="11">
        <v>160</v>
      </c>
      <c r="AA2160" t="s">
        <v>305</v>
      </c>
      <c r="AB2160" s="21" t="s">
        <v>290</v>
      </c>
      <c r="AC2160" s="11">
        <v>18</v>
      </c>
      <c r="AD2160" s="13">
        <v>14.438000000000001</v>
      </c>
      <c r="AE2160" s="11">
        <v>1.7809999999999999</v>
      </c>
      <c r="AF2160" t="s">
        <v>290</v>
      </c>
      <c r="AG2160" s="11">
        <v>160</v>
      </c>
      <c r="AH2160" s="21" t="s">
        <v>290</v>
      </c>
      <c r="AI2160" s="1" t="s">
        <v>305</v>
      </c>
      <c r="AJ2160" t="s">
        <v>290</v>
      </c>
      <c r="AK2160" s="159" t="s">
        <v>290</v>
      </c>
    </row>
    <row r="2161" spans="1:89" x14ac:dyDescent="0.35">
      <c r="A2161" s="160" t="s">
        <v>2085</v>
      </c>
      <c r="B2161" s="2">
        <v>18</v>
      </c>
      <c r="C2161" s="2" t="s">
        <v>272</v>
      </c>
      <c r="D2161" s="4" t="s">
        <v>305</v>
      </c>
      <c r="E2161" s="22" t="s">
        <v>290</v>
      </c>
      <c r="F2161" s="2">
        <v>18</v>
      </c>
      <c r="G2161" s="5">
        <v>17</v>
      </c>
      <c r="H2161" s="2">
        <v>0.5</v>
      </c>
      <c r="I2161" s="4" t="s">
        <v>272</v>
      </c>
      <c r="J2161" s="2">
        <v>2</v>
      </c>
      <c r="K2161" s="22" t="s">
        <v>290</v>
      </c>
      <c r="L2161" s="6" t="s">
        <v>305</v>
      </c>
      <c r="M2161" s="4" t="s">
        <v>290</v>
      </c>
      <c r="N2161" s="161" t="s">
        <v>290</v>
      </c>
      <c r="P2161" s="18" t="s">
        <v>290</v>
      </c>
      <c r="Q2161" s="18" t="s">
        <v>290</v>
      </c>
      <c r="S2161" t="s">
        <v>290</v>
      </c>
      <c r="T2161" t="s">
        <v>290</v>
      </c>
      <c r="V2161" t="s">
        <v>290</v>
      </c>
      <c r="X2161" s="160" t="s">
        <v>2085</v>
      </c>
      <c r="Y2161" s="2">
        <v>18</v>
      </c>
      <c r="Z2161" s="2" t="s">
        <v>272</v>
      </c>
      <c r="AA2161" s="4" t="s">
        <v>305</v>
      </c>
      <c r="AB2161" s="22" t="s">
        <v>290</v>
      </c>
      <c r="AC2161" s="2">
        <v>18</v>
      </c>
      <c r="AD2161" s="5">
        <v>17</v>
      </c>
      <c r="AE2161" s="2">
        <v>0.5</v>
      </c>
      <c r="AF2161" s="4" t="s">
        <v>272</v>
      </c>
      <c r="AG2161" s="2">
        <v>2</v>
      </c>
      <c r="AH2161" s="22" t="s">
        <v>290</v>
      </c>
      <c r="AI2161" s="6" t="s">
        <v>305</v>
      </c>
      <c r="AJ2161" s="4" t="s">
        <v>290</v>
      </c>
      <c r="AK2161" s="161" t="s">
        <v>290</v>
      </c>
    </row>
    <row r="2162" spans="1:89" x14ac:dyDescent="0.35">
      <c r="A2162" s="156" t="s">
        <v>2086</v>
      </c>
      <c r="B2162" s="11">
        <v>20</v>
      </c>
      <c r="C2162" s="11">
        <v>10</v>
      </c>
      <c r="D2162" t="s">
        <v>305</v>
      </c>
      <c r="E2162" s="21" t="s">
        <v>290</v>
      </c>
      <c r="F2162" s="11">
        <v>20</v>
      </c>
      <c r="G2162" s="13">
        <v>19.5</v>
      </c>
      <c r="H2162" s="11">
        <v>0.25</v>
      </c>
      <c r="I2162" t="s">
        <v>290</v>
      </c>
      <c r="J2162" s="11">
        <v>10</v>
      </c>
      <c r="K2162" s="21" t="s">
        <v>290</v>
      </c>
      <c r="L2162" s="11" t="s">
        <v>305</v>
      </c>
      <c r="M2162" t="s">
        <v>290</v>
      </c>
      <c r="N2162" s="159" t="s">
        <v>290</v>
      </c>
      <c r="P2162" s="18" t="s">
        <v>290</v>
      </c>
      <c r="Q2162" s="18" t="s">
        <v>290</v>
      </c>
      <c r="S2162" t="s">
        <v>290</v>
      </c>
      <c r="T2162" t="s">
        <v>290</v>
      </c>
      <c r="V2162" t="s">
        <v>290</v>
      </c>
      <c r="X2162" s="156" t="s">
        <v>2086</v>
      </c>
      <c r="Y2162" s="11">
        <v>20</v>
      </c>
      <c r="Z2162" s="11">
        <v>10</v>
      </c>
      <c r="AA2162" t="s">
        <v>305</v>
      </c>
      <c r="AB2162" s="21" t="s">
        <v>290</v>
      </c>
      <c r="AC2162" s="11">
        <v>20</v>
      </c>
      <c r="AD2162" s="13">
        <v>19.5</v>
      </c>
      <c r="AE2162" s="11">
        <v>0.25</v>
      </c>
      <c r="AF2162" t="s">
        <v>290</v>
      </c>
      <c r="AG2162" s="11">
        <v>10</v>
      </c>
      <c r="AH2162" s="21" t="s">
        <v>290</v>
      </c>
      <c r="AI2162" s="11" t="s">
        <v>305</v>
      </c>
      <c r="AJ2162" t="s">
        <v>290</v>
      </c>
      <c r="AK2162" s="159" t="s">
        <v>290</v>
      </c>
      <c r="BJ2162" s="4"/>
      <c r="BK2162" s="4"/>
      <c r="BL2162" s="4"/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  <c r="BX2162" s="4"/>
      <c r="BY2162" s="4"/>
      <c r="BZ2162" s="4"/>
      <c r="CA2162" s="51"/>
    </row>
    <row r="2163" spans="1:89" x14ac:dyDescent="0.35">
      <c r="A2163" s="158" t="s">
        <v>2087</v>
      </c>
      <c r="B2163" s="11">
        <v>20</v>
      </c>
      <c r="C2163" s="11">
        <v>20</v>
      </c>
      <c r="D2163" t="s">
        <v>305</v>
      </c>
      <c r="E2163" s="21" t="s">
        <v>290</v>
      </c>
      <c r="F2163" s="11">
        <v>20</v>
      </c>
      <c r="G2163" s="13">
        <v>19.25</v>
      </c>
      <c r="H2163" s="11">
        <v>0.375</v>
      </c>
      <c r="I2163" t="s">
        <v>290</v>
      </c>
      <c r="J2163" s="11">
        <v>20</v>
      </c>
      <c r="K2163" s="21" t="s">
        <v>290</v>
      </c>
      <c r="L2163" s="1" t="s">
        <v>305</v>
      </c>
      <c r="M2163" t="s">
        <v>290</v>
      </c>
      <c r="N2163" s="159" t="s">
        <v>290</v>
      </c>
      <c r="P2163" s="18" t="s">
        <v>290</v>
      </c>
      <c r="Q2163" s="18" t="s">
        <v>290</v>
      </c>
      <c r="S2163" t="s">
        <v>290</v>
      </c>
      <c r="T2163" t="s">
        <v>290</v>
      </c>
      <c r="V2163" t="s">
        <v>290</v>
      </c>
      <c r="X2163" s="158" t="s">
        <v>2087</v>
      </c>
      <c r="Y2163" s="11">
        <v>20</v>
      </c>
      <c r="Z2163" s="11">
        <v>20</v>
      </c>
      <c r="AA2163" t="s">
        <v>305</v>
      </c>
      <c r="AB2163" s="21" t="s">
        <v>290</v>
      </c>
      <c r="AC2163" s="11">
        <v>20</v>
      </c>
      <c r="AD2163" s="13">
        <v>19.25</v>
      </c>
      <c r="AE2163" s="11">
        <v>0.375</v>
      </c>
      <c r="AF2163" t="s">
        <v>290</v>
      </c>
      <c r="AG2163" s="11">
        <v>20</v>
      </c>
      <c r="AH2163" s="21" t="s">
        <v>290</v>
      </c>
      <c r="AI2163" s="1" t="s">
        <v>305</v>
      </c>
      <c r="AJ2163" t="s">
        <v>290</v>
      </c>
      <c r="AK2163" s="159" t="s">
        <v>290</v>
      </c>
      <c r="CC2163" s="4"/>
      <c r="CD2163" s="51"/>
      <c r="CE2163" s="51"/>
      <c r="CF2163" s="51"/>
      <c r="CG2163" s="51"/>
      <c r="CH2163" s="51"/>
      <c r="CI2163" s="51"/>
      <c r="CJ2163" s="51"/>
      <c r="CK2163" s="51"/>
    </row>
    <row r="2164" spans="1:89" x14ac:dyDescent="0.35">
      <c r="A2164" s="158" t="s">
        <v>2088</v>
      </c>
      <c r="B2164" s="11">
        <v>20</v>
      </c>
      <c r="C2164">
        <v>30</v>
      </c>
      <c r="D2164" t="s">
        <v>305</v>
      </c>
      <c r="E2164" s="21" t="s">
        <v>290</v>
      </c>
      <c r="F2164" s="11">
        <v>20</v>
      </c>
      <c r="G2164" s="13">
        <v>19</v>
      </c>
      <c r="H2164" s="11">
        <v>0.5</v>
      </c>
      <c r="I2164" t="s">
        <v>290</v>
      </c>
      <c r="J2164">
        <v>30</v>
      </c>
      <c r="K2164" s="21" t="s">
        <v>290</v>
      </c>
      <c r="L2164" s="1" t="s">
        <v>305</v>
      </c>
      <c r="M2164" t="s">
        <v>290</v>
      </c>
      <c r="N2164" s="159" t="s">
        <v>290</v>
      </c>
      <c r="P2164" s="18" t="s">
        <v>290</v>
      </c>
      <c r="Q2164" s="18" t="s">
        <v>290</v>
      </c>
      <c r="S2164" t="s">
        <v>290</v>
      </c>
      <c r="T2164" t="s">
        <v>290</v>
      </c>
      <c r="V2164" t="s">
        <v>290</v>
      </c>
      <c r="X2164" s="158" t="s">
        <v>2088</v>
      </c>
      <c r="Y2164" s="11">
        <v>20</v>
      </c>
      <c r="Z2164">
        <v>30</v>
      </c>
      <c r="AA2164" t="s">
        <v>305</v>
      </c>
      <c r="AB2164" s="21" t="s">
        <v>290</v>
      </c>
      <c r="AC2164" s="11">
        <v>20</v>
      </c>
      <c r="AD2164" s="13">
        <v>19</v>
      </c>
      <c r="AE2164" s="11">
        <v>0.5</v>
      </c>
      <c r="AF2164" t="s">
        <v>290</v>
      </c>
      <c r="AG2164">
        <v>30</v>
      </c>
      <c r="AH2164" s="21" t="s">
        <v>290</v>
      </c>
      <c r="AI2164" s="1" t="s">
        <v>305</v>
      </c>
      <c r="AJ2164" t="s">
        <v>290</v>
      </c>
      <c r="AK2164" s="159" t="s">
        <v>290</v>
      </c>
    </row>
    <row r="2165" spans="1:89" x14ac:dyDescent="0.35">
      <c r="A2165" s="158" t="s">
        <v>2089</v>
      </c>
      <c r="B2165" s="11">
        <v>20</v>
      </c>
      <c r="C2165">
        <v>40</v>
      </c>
      <c r="D2165" t="s">
        <v>305</v>
      </c>
      <c r="E2165" s="21" t="s">
        <v>290</v>
      </c>
      <c r="F2165" s="11">
        <v>20</v>
      </c>
      <c r="G2165" s="13">
        <v>18.814</v>
      </c>
      <c r="H2165" s="11">
        <v>0.59299999999999997</v>
      </c>
      <c r="I2165" t="s">
        <v>290</v>
      </c>
      <c r="J2165">
        <v>40</v>
      </c>
      <c r="K2165" s="21" t="s">
        <v>290</v>
      </c>
      <c r="L2165" s="1" t="s">
        <v>305</v>
      </c>
      <c r="M2165" t="s">
        <v>290</v>
      </c>
      <c r="N2165" s="159" t="s">
        <v>290</v>
      </c>
      <c r="P2165" s="18" t="s">
        <v>290</v>
      </c>
      <c r="Q2165" s="18" t="s">
        <v>290</v>
      </c>
      <c r="S2165" t="s">
        <v>290</v>
      </c>
      <c r="T2165" t="s">
        <v>290</v>
      </c>
      <c r="V2165" t="s">
        <v>290</v>
      </c>
      <c r="X2165" s="158" t="s">
        <v>2089</v>
      </c>
      <c r="Y2165" s="11">
        <v>20</v>
      </c>
      <c r="Z2165">
        <v>40</v>
      </c>
      <c r="AA2165" t="s">
        <v>305</v>
      </c>
      <c r="AB2165" s="21" t="s">
        <v>290</v>
      </c>
      <c r="AC2165" s="11">
        <v>20</v>
      </c>
      <c r="AD2165" s="13">
        <v>18.814</v>
      </c>
      <c r="AE2165" s="11">
        <v>0.59299999999999997</v>
      </c>
      <c r="AF2165" t="s">
        <v>290</v>
      </c>
      <c r="AG2165">
        <v>40</v>
      </c>
      <c r="AH2165" s="21" t="s">
        <v>290</v>
      </c>
      <c r="AI2165" s="1" t="s">
        <v>305</v>
      </c>
      <c r="AJ2165" t="s">
        <v>290</v>
      </c>
      <c r="AK2165" s="159" t="s">
        <v>290</v>
      </c>
    </row>
    <row r="2166" spans="1:89" x14ac:dyDescent="0.35">
      <c r="A2166" s="158" t="s">
        <v>6929</v>
      </c>
      <c r="B2166" s="11">
        <v>20</v>
      </c>
      <c r="C2166" t="s">
        <v>6422</v>
      </c>
      <c r="D2166" t="s">
        <v>305</v>
      </c>
      <c r="E2166" s="21" t="s">
        <v>290</v>
      </c>
      <c r="F2166" s="11">
        <v>20</v>
      </c>
      <c r="G2166" s="13">
        <v>19.25</v>
      </c>
      <c r="H2166" s="11">
        <v>0.375</v>
      </c>
      <c r="I2166" t="s">
        <v>6422</v>
      </c>
      <c r="J2166">
        <v>1</v>
      </c>
      <c r="K2166" s="21" t="s">
        <v>290</v>
      </c>
      <c r="L2166" s="1" t="s">
        <v>305</v>
      </c>
      <c r="M2166" t="s">
        <v>290</v>
      </c>
      <c r="N2166" s="159" t="s">
        <v>290</v>
      </c>
      <c r="P2166" s="18" t="s">
        <v>290</v>
      </c>
      <c r="Q2166" s="18" t="s">
        <v>290</v>
      </c>
      <c r="S2166" t="s">
        <v>290</v>
      </c>
      <c r="T2166" t="s">
        <v>290</v>
      </c>
      <c r="V2166" t="s">
        <v>290</v>
      </c>
      <c r="X2166" s="158" t="s">
        <v>6929</v>
      </c>
      <c r="Y2166" s="11">
        <v>20</v>
      </c>
      <c r="Z2166" t="s">
        <v>6422</v>
      </c>
      <c r="AA2166" t="s">
        <v>305</v>
      </c>
      <c r="AB2166" s="21" t="s">
        <v>290</v>
      </c>
      <c r="AC2166" s="11">
        <v>20</v>
      </c>
      <c r="AD2166" s="13">
        <v>19.25</v>
      </c>
      <c r="AE2166" s="11">
        <v>0.375</v>
      </c>
      <c r="AF2166" t="s">
        <v>6422</v>
      </c>
      <c r="AG2166">
        <v>1</v>
      </c>
      <c r="AH2166" s="21" t="s">
        <v>290</v>
      </c>
      <c r="AI2166" s="1" t="s">
        <v>305</v>
      </c>
      <c r="AJ2166" t="s">
        <v>290</v>
      </c>
      <c r="AK2166" s="159" t="s">
        <v>290</v>
      </c>
    </row>
    <row r="2167" spans="1:89" x14ac:dyDescent="0.35">
      <c r="A2167" s="158" t="s">
        <v>2090</v>
      </c>
      <c r="B2167" s="11">
        <v>20</v>
      </c>
      <c r="C2167">
        <v>60</v>
      </c>
      <c r="D2167" t="s">
        <v>305</v>
      </c>
      <c r="E2167" s="21" t="s">
        <v>290</v>
      </c>
      <c r="F2167" s="11">
        <v>20</v>
      </c>
      <c r="G2167" s="13">
        <v>18.376000000000001</v>
      </c>
      <c r="H2167" s="11">
        <v>0.81200000000000006</v>
      </c>
      <c r="I2167" t="s">
        <v>290</v>
      </c>
      <c r="J2167">
        <v>60</v>
      </c>
      <c r="K2167" s="21" t="s">
        <v>290</v>
      </c>
      <c r="L2167" s="1" t="s">
        <v>305</v>
      </c>
      <c r="M2167" t="s">
        <v>290</v>
      </c>
      <c r="N2167" s="159" t="s">
        <v>290</v>
      </c>
      <c r="P2167" s="18" t="s">
        <v>290</v>
      </c>
      <c r="Q2167" s="18" t="s">
        <v>290</v>
      </c>
      <c r="S2167" t="s">
        <v>290</v>
      </c>
      <c r="T2167" t="s">
        <v>290</v>
      </c>
      <c r="V2167" t="s">
        <v>290</v>
      </c>
      <c r="X2167" s="158" t="s">
        <v>2090</v>
      </c>
      <c r="Y2167" s="11">
        <v>20</v>
      </c>
      <c r="Z2167">
        <v>60</v>
      </c>
      <c r="AA2167" t="s">
        <v>305</v>
      </c>
      <c r="AB2167" s="21" t="s">
        <v>290</v>
      </c>
      <c r="AC2167" s="11">
        <v>20</v>
      </c>
      <c r="AD2167" s="13">
        <v>18.376000000000001</v>
      </c>
      <c r="AE2167" s="11">
        <v>0.81200000000000006</v>
      </c>
      <c r="AF2167" t="s">
        <v>290</v>
      </c>
      <c r="AG2167">
        <v>60</v>
      </c>
      <c r="AH2167" s="21" t="s">
        <v>290</v>
      </c>
      <c r="AI2167" s="1" t="s">
        <v>305</v>
      </c>
      <c r="AJ2167" t="s">
        <v>290</v>
      </c>
      <c r="AK2167" s="159" t="s">
        <v>290</v>
      </c>
    </row>
    <row r="2168" spans="1:89" x14ac:dyDescent="0.35">
      <c r="A2168" s="158" t="s">
        <v>2091</v>
      </c>
      <c r="B2168" s="11">
        <v>20</v>
      </c>
      <c r="C2168">
        <v>80</v>
      </c>
      <c r="D2168" t="s">
        <v>305</v>
      </c>
      <c r="E2168" s="21" t="s">
        <v>290</v>
      </c>
      <c r="F2168" s="11">
        <v>20</v>
      </c>
      <c r="G2168" s="13">
        <v>17.937999999999999</v>
      </c>
      <c r="H2168" s="11">
        <v>1.0309999999999999</v>
      </c>
      <c r="I2168" t="s">
        <v>290</v>
      </c>
      <c r="J2168">
        <v>80</v>
      </c>
      <c r="K2168" s="21" t="s">
        <v>290</v>
      </c>
      <c r="L2168" s="1" t="s">
        <v>305</v>
      </c>
      <c r="M2168" t="s">
        <v>290</v>
      </c>
      <c r="N2168" s="159" t="s">
        <v>290</v>
      </c>
      <c r="P2168" s="18" t="s">
        <v>290</v>
      </c>
      <c r="Q2168" s="18" t="s">
        <v>290</v>
      </c>
      <c r="S2168" t="s">
        <v>290</v>
      </c>
      <c r="T2168" t="s">
        <v>290</v>
      </c>
      <c r="V2168" t="s">
        <v>290</v>
      </c>
      <c r="X2168" s="158" t="s">
        <v>2091</v>
      </c>
      <c r="Y2168" s="11">
        <v>20</v>
      </c>
      <c r="Z2168">
        <v>80</v>
      </c>
      <c r="AA2168" t="s">
        <v>305</v>
      </c>
      <c r="AB2168" s="21" t="s">
        <v>290</v>
      </c>
      <c r="AC2168" s="11">
        <v>20</v>
      </c>
      <c r="AD2168" s="13">
        <v>17.937999999999999</v>
      </c>
      <c r="AE2168" s="11">
        <v>1.0309999999999999</v>
      </c>
      <c r="AF2168" t="s">
        <v>290</v>
      </c>
      <c r="AG2168">
        <v>80</v>
      </c>
      <c r="AH2168" s="21" t="s">
        <v>290</v>
      </c>
      <c r="AI2168" s="1" t="s">
        <v>305</v>
      </c>
      <c r="AJ2168" t="s">
        <v>290</v>
      </c>
      <c r="AK2168" s="159" t="s">
        <v>290</v>
      </c>
    </row>
    <row r="2169" spans="1:89" x14ac:dyDescent="0.35">
      <c r="A2169" s="158" t="s">
        <v>2092</v>
      </c>
      <c r="B2169" s="11">
        <v>20</v>
      </c>
      <c r="C2169">
        <v>100</v>
      </c>
      <c r="D2169" t="s">
        <v>305</v>
      </c>
      <c r="E2169" s="21" t="s">
        <v>290</v>
      </c>
      <c r="F2169" s="11">
        <v>20</v>
      </c>
      <c r="G2169" s="13">
        <v>17.440000000000001</v>
      </c>
      <c r="H2169" s="11">
        <v>1.28</v>
      </c>
      <c r="I2169" t="s">
        <v>290</v>
      </c>
      <c r="J2169">
        <v>100</v>
      </c>
      <c r="K2169" s="21" t="s">
        <v>290</v>
      </c>
      <c r="L2169" s="1" t="s">
        <v>305</v>
      </c>
      <c r="M2169" t="s">
        <v>290</v>
      </c>
      <c r="N2169" s="159" t="s">
        <v>290</v>
      </c>
      <c r="P2169" s="18" t="s">
        <v>290</v>
      </c>
      <c r="Q2169" s="18" t="s">
        <v>290</v>
      </c>
      <c r="S2169" t="s">
        <v>290</v>
      </c>
      <c r="T2169" t="s">
        <v>290</v>
      </c>
      <c r="V2169" t="s">
        <v>290</v>
      </c>
      <c r="X2169" s="158" t="s">
        <v>2092</v>
      </c>
      <c r="Y2169" s="11">
        <v>20</v>
      </c>
      <c r="Z2169">
        <v>100</v>
      </c>
      <c r="AA2169" t="s">
        <v>305</v>
      </c>
      <c r="AB2169" s="21" t="s">
        <v>290</v>
      </c>
      <c r="AC2169" s="11">
        <v>20</v>
      </c>
      <c r="AD2169" s="13">
        <v>17.440000000000001</v>
      </c>
      <c r="AE2169" s="11">
        <v>1.28</v>
      </c>
      <c r="AF2169" t="s">
        <v>290</v>
      </c>
      <c r="AG2169">
        <v>100</v>
      </c>
      <c r="AH2169" s="21" t="s">
        <v>290</v>
      </c>
      <c r="AI2169" s="1" t="s">
        <v>305</v>
      </c>
      <c r="AJ2169" t="s">
        <v>290</v>
      </c>
      <c r="AK2169" s="159" t="s">
        <v>290</v>
      </c>
    </row>
    <row r="2170" spans="1:89" x14ac:dyDescent="0.35">
      <c r="A2170" s="158" t="s">
        <v>2093</v>
      </c>
      <c r="B2170" s="11">
        <v>20</v>
      </c>
      <c r="C2170">
        <v>120</v>
      </c>
      <c r="D2170" t="s">
        <v>305</v>
      </c>
      <c r="E2170" s="21" t="s">
        <v>290</v>
      </c>
      <c r="F2170" s="11">
        <v>20</v>
      </c>
      <c r="G2170" s="13">
        <v>17</v>
      </c>
      <c r="H2170" s="11">
        <v>1.5</v>
      </c>
      <c r="I2170" t="s">
        <v>290</v>
      </c>
      <c r="J2170">
        <v>120</v>
      </c>
      <c r="K2170" s="21" t="s">
        <v>290</v>
      </c>
      <c r="L2170" s="1" t="s">
        <v>305</v>
      </c>
      <c r="M2170" t="s">
        <v>290</v>
      </c>
      <c r="N2170" s="159" t="s">
        <v>290</v>
      </c>
      <c r="P2170" s="18" t="s">
        <v>290</v>
      </c>
      <c r="Q2170" s="18" t="s">
        <v>290</v>
      </c>
      <c r="S2170" t="s">
        <v>290</v>
      </c>
      <c r="T2170" t="s">
        <v>290</v>
      </c>
      <c r="V2170" t="s">
        <v>290</v>
      </c>
      <c r="X2170" s="158" t="s">
        <v>2093</v>
      </c>
      <c r="Y2170" s="11">
        <v>20</v>
      </c>
      <c r="Z2170">
        <v>120</v>
      </c>
      <c r="AA2170" t="s">
        <v>305</v>
      </c>
      <c r="AB2170" s="21" t="s">
        <v>290</v>
      </c>
      <c r="AC2170" s="11">
        <v>20</v>
      </c>
      <c r="AD2170" s="13">
        <v>17</v>
      </c>
      <c r="AE2170" s="11">
        <v>1.5</v>
      </c>
      <c r="AF2170" t="s">
        <v>290</v>
      </c>
      <c r="AG2170">
        <v>120</v>
      </c>
      <c r="AH2170" s="21" t="s">
        <v>290</v>
      </c>
      <c r="AI2170" s="1" t="s">
        <v>305</v>
      </c>
      <c r="AJ2170" t="s">
        <v>290</v>
      </c>
      <c r="AK2170" s="159" t="s">
        <v>290</v>
      </c>
    </row>
    <row r="2171" spans="1:89" x14ac:dyDescent="0.35">
      <c r="A2171" s="158" t="s">
        <v>2094</v>
      </c>
      <c r="B2171" s="11">
        <v>20</v>
      </c>
      <c r="C2171">
        <v>140</v>
      </c>
      <c r="D2171" t="s">
        <v>305</v>
      </c>
      <c r="E2171" s="21" t="s">
        <v>290</v>
      </c>
      <c r="F2171" s="11">
        <v>20</v>
      </c>
      <c r="G2171" s="13">
        <v>16.5</v>
      </c>
      <c r="H2171" s="11">
        <v>1.75</v>
      </c>
      <c r="I2171" t="s">
        <v>290</v>
      </c>
      <c r="J2171">
        <v>140</v>
      </c>
      <c r="K2171" s="21" t="s">
        <v>290</v>
      </c>
      <c r="L2171" s="1" t="s">
        <v>305</v>
      </c>
      <c r="M2171" t="s">
        <v>290</v>
      </c>
      <c r="N2171" s="159" t="s">
        <v>290</v>
      </c>
      <c r="P2171" s="18" t="s">
        <v>290</v>
      </c>
      <c r="Q2171" s="18" t="s">
        <v>290</v>
      </c>
      <c r="S2171" t="s">
        <v>290</v>
      </c>
      <c r="T2171" t="s">
        <v>290</v>
      </c>
      <c r="V2171" t="s">
        <v>290</v>
      </c>
      <c r="X2171" s="158" t="s">
        <v>2094</v>
      </c>
      <c r="Y2171" s="11">
        <v>20</v>
      </c>
      <c r="Z2171">
        <v>140</v>
      </c>
      <c r="AA2171" t="s">
        <v>305</v>
      </c>
      <c r="AB2171" s="21" t="s">
        <v>290</v>
      </c>
      <c r="AC2171" s="11">
        <v>20</v>
      </c>
      <c r="AD2171" s="13">
        <v>16.5</v>
      </c>
      <c r="AE2171" s="11">
        <v>1.75</v>
      </c>
      <c r="AF2171" t="s">
        <v>290</v>
      </c>
      <c r="AG2171">
        <v>140</v>
      </c>
      <c r="AH2171" s="21" t="s">
        <v>290</v>
      </c>
      <c r="AI2171" s="1" t="s">
        <v>305</v>
      </c>
      <c r="AJ2171" t="s">
        <v>290</v>
      </c>
      <c r="AK2171" s="159" t="s">
        <v>290</v>
      </c>
    </row>
    <row r="2172" spans="1:89" x14ac:dyDescent="0.35">
      <c r="A2172" s="158" t="s">
        <v>2095</v>
      </c>
      <c r="B2172" s="11">
        <v>20</v>
      </c>
      <c r="C2172" s="11">
        <v>160</v>
      </c>
      <c r="D2172" t="s">
        <v>305</v>
      </c>
      <c r="E2172" s="21" t="s">
        <v>290</v>
      </c>
      <c r="F2172" s="11">
        <v>20</v>
      </c>
      <c r="G2172" s="13">
        <v>16.064</v>
      </c>
      <c r="H2172" s="11">
        <v>1.968</v>
      </c>
      <c r="I2172" t="s">
        <v>290</v>
      </c>
      <c r="J2172" s="11">
        <v>160</v>
      </c>
      <c r="K2172" s="21" t="s">
        <v>290</v>
      </c>
      <c r="L2172" s="1" t="s">
        <v>305</v>
      </c>
      <c r="M2172" t="s">
        <v>290</v>
      </c>
      <c r="N2172" s="159" t="s">
        <v>290</v>
      </c>
      <c r="P2172" s="18" t="s">
        <v>290</v>
      </c>
      <c r="Q2172" s="18" t="s">
        <v>290</v>
      </c>
      <c r="S2172" t="s">
        <v>290</v>
      </c>
      <c r="T2172" t="s">
        <v>290</v>
      </c>
      <c r="V2172" t="s">
        <v>290</v>
      </c>
      <c r="X2172" s="158" t="s">
        <v>2095</v>
      </c>
      <c r="Y2172" s="11">
        <v>20</v>
      </c>
      <c r="Z2172" s="11">
        <v>160</v>
      </c>
      <c r="AA2172" t="s">
        <v>305</v>
      </c>
      <c r="AB2172" s="21" t="s">
        <v>290</v>
      </c>
      <c r="AC2172" s="11">
        <v>20</v>
      </c>
      <c r="AD2172" s="13">
        <v>16.064</v>
      </c>
      <c r="AE2172" s="11">
        <v>1.968</v>
      </c>
      <c r="AF2172" t="s">
        <v>290</v>
      </c>
      <c r="AG2172" s="11">
        <v>160</v>
      </c>
      <c r="AH2172" s="21" t="s">
        <v>290</v>
      </c>
      <c r="AI2172" s="1" t="s">
        <v>305</v>
      </c>
      <c r="AJ2172" t="s">
        <v>290</v>
      </c>
      <c r="AK2172" s="159" t="s">
        <v>290</v>
      </c>
    </row>
    <row r="2173" spans="1:89" x14ac:dyDescent="0.35">
      <c r="A2173" s="160" t="s">
        <v>2096</v>
      </c>
      <c r="B2173" s="2">
        <v>20</v>
      </c>
      <c r="C2173" s="2" t="s">
        <v>272</v>
      </c>
      <c r="D2173" s="4" t="s">
        <v>305</v>
      </c>
      <c r="E2173" s="22" t="s">
        <v>290</v>
      </c>
      <c r="F2173" s="2">
        <v>20</v>
      </c>
      <c r="G2173" s="5">
        <v>19</v>
      </c>
      <c r="H2173" s="2">
        <v>0.5</v>
      </c>
      <c r="I2173" s="4" t="s">
        <v>272</v>
      </c>
      <c r="J2173" s="2">
        <v>2</v>
      </c>
      <c r="K2173" s="22" t="s">
        <v>290</v>
      </c>
      <c r="L2173" s="6" t="s">
        <v>305</v>
      </c>
      <c r="M2173" s="4" t="s">
        <v>290</v>
      </c>
      <c r="N2173" s="161" t="s">
        <v>290</v>
      </c>
      <c r="P2173" s="18" t="s">
        <v>290</v>
      </c>
      <c r="Q2173" s="18" t="s">
        <v>290</v>
      </c>
      <c r="S2173" t="s">
        <v>290</v>
      </c>
      <c r="T2173" t="s">
        <v>290</v>
      </c>
      <c r="V2173" t="s">
        <v>290</v>
      </c>
      <c r="X2173" s="160" t="s">
        <v>2096</v>
      </c>
      <c r="Y2173" s="2">
        <v>20</v>
      </c>
      <c r="Z2173" s="2" t="s">
        <v>272</v>
      </c>
      <c r="AA2173" s="4" t="s">
        <v>305</v>
      </c>
      <c r="AB2173" s="22" t="s">
        <v>290</v>
      </c>
      <c r="AC2173" s="2">
        <v>20</v>
      </c>
      <c r="AD2173" s="5">
        <v>19</v>
      </c>
      <c r="AE2173" s="2">
        <v>0.5</v>
      </c>
      <c r="AF2173" s="4" t="s">
        <v>272</v>
      </c>
      <c r="AG2173" s="2">
        <v>2</v>
      </c>
      <c r="AH2173" s="22" t="s">
        <v>290</v>
      </c>
      <c r="AI2173" s="6" t="s">
        <v>305</v>
      </c>
      <c r="AJ2173" s="4" t="s">
        <v>290</v>
      </c>
      <c r="AK2173" s="161" t="s">
        <v>290</v>
      </c>
      <c r="BJ2173" s="4"/>
      <c r="BK2173" s="4"/>
      <c r="BL2173" s="4"/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  <c r="BX2173" s="4"/>
      <c r="BY2173" s="4"/>
      <c r="BZ2173" s="4"/>
      <c r="CA2173" s="51"/>
    </row>
    <row r="2174" spans="1:89" x14ac:dyDescent="0.35">
      <c r="A2174" s="156" t="s">
        <v>2097</v>
      </c>
      <c r="B2174" s="11">
        <v>22</v>
      </c>
      <c r="C2174" s="11">
        <v>10</v>
      </c>
      <c r="D2174" t="s">
        <v>305</v>
      </c>
      <c r="E2174" s="21" t="s">
        <v>290</v>
      </c>
      <c r="F2174" s="11">
        <v>22</v>
      </c>
      <c r="G2174" s="13">
        <v>21.5</v>
      </c>
      <c r="H2174" s="11">
        <v>0.25</v>
      </c>
      <c r="I2174" t="s">
        <v>290</v>
      </c>
      <c r="J2174" s="11">
        <v>10</v>
      </c>
      <c r="K2174" s="21" t="s">
        <v>290</v>
      </c>
      <c r="L2174" s="11" t="s">
        <v>305</v>
      </c>
      <c r="M2174" t="s">
        <v>290</v>
      </c>
      <c r="N2174" s="159" t="s">
        <v>290</v>
      </c>
      <c r="P2174" s="18" t="s">
        <v>290</v>
      </c>
      <c r="Q2174" s="18" t="s">
        <v>290</v>
      </c>
      <c r="S2174" t="s">
        <v>290</v>
      </c>
      <c r="T2174" t="s">
        <v>290</v>
      </c>
      <c r="V2174" t="s">
        <v>290</v>
      </c>
      <c r="X2174" s="156" t="s">
        <v>2097</v>
      </c>
      <c r="Y2174" s="11">
        <v>22</v>
      </c>
      <c r="Z2174" s="11">
        <v>10</v>
      </c>
      <c r="AA2174" t="s">
        <v>305</v>
      </c>
      <c r="AB2174" s="21" t="s">
        <v>290</v>
      </c>
      <c r="AC2174" s="11">
        <v>22</v>
      </c>
      <c r="AD2174" s="13">
        <v>21.5</v>
      </c>
      <c r="AE2174" s="11">
        <v>0.25</v>
      </c>
      <c r="AF2174" t="s">
        <v>290</v>
      </c>
      <c r="AG2174" s="11">
        <v>10</v>
      </c>
      <c r="AH2174" s="21" t="s">
        <v>290</v>
      </c>
      <c r="AI2174" s="11" t="s">
        <v>305</v>
      </c>
      <c r="AJ2174" t="s">
        <v>290</v>
      </c>
      <c r="AK2174" s="159" t="s">
        <v>290</v>
      </c>
      <c r="CC2174" s="4"/>
      <c r="CD2174" s="51"/>
      <c r="CE2174" s="51"/>
      <c r="CF2174" s="51"/>
      <c r="CG2174" s="51"/>
      <c r="CH2174" s="51"/>
      <c r="CI2174" s="51"/>
      <c r="CJ2174" s="51"/>
      <c r="CK2174" s="51"/>
    </row>
    <row r="2175" spans="1:89" x14ac:dyDescent="0.35">
      <c r="A2175" s="158" t="s">
        <v>2098</v>
      </c>
      <c r="B2175" s="11">
        <v>22</v>
      </c>
      <c r="C2175" s="11">
        <v>20</v>
      </c>
      <c r="D2175" t="s">
        <v>305</v>
      </c>
      <c r="E2175" s="21" t="s">
        <v>290</v>
      </c>
      <c r="F2175" s="11">
        <v>22</v>
      </c>
      <c r="G2175" s="13">
        <v>21.25</v>
      </c>
      <c r="H2175" s="11">
        <v>0.375</v>
      </c>
      <c r="I2175" t="s">
        <v>290</v>
      </c>
      <c r="J2175" s="11">
        <v>20</v>
      </c>
      <c r="K2175" s="21" t="s">
        <v>290</v>
      </c>
      <c r="L2175" s="1" t="s">
        <v>305</v>
      </c>
      <c r="M2175" t="s">
        <v>290</v>
      </c>
      <c r="N2175" s="159" t="s">
        <v>290</v>
      </c>
      <c r="P2175" s="18" t="s">
        <v>290</v>
      </c>
      <c r="Q2175" s="18" t="s">
        <v>290</v>
      </c>
      <c r="S2175" t="s">
        <v>290</v>
      </c>
      <c r="T2175" t="s">
        <v>290</v>
      </c>
      <c r="V2175" t="s">
        <v>290</v>
      </c>
      <c r="X2175" s="158" t="s">
        <v>2098</v>
      </c>
      <c r="Y2175" s="11">
        <v>22</v>
      </c>
      <c r="Z2175" s="11">
        <v>20</v>
      </c>
      <c r="AA2175" t="s">
        <v>305</v>
      </c>
      <c r="AB2175" s="21" t="s">
        <v>290</v>
      </c>
      <c r="AC2175" s="11">
        <v>22</v>
      </c>
      <c r="AD2175" s="13">
        <v>21.25</v>
      </c>
      <c r="AE2175" s="11">
        <v>0.375</v>
      </c>
      <c r="AF2175" t="s">
        <v>290</v>
      </c>
      <c r="AG2175" s="11">
        <v>20</v>
      </c>
      <c r="AH2175" s="21" t="s">
        <v>290</v>
      </c>
      <c r="AI2175" s="1" t="s">
        <v>305</v>
      </c>
      <c r="AJ2175" t="s">
        <v>290</v>
      </c>
      <c r="AK2175" s="159" t="s">
        <v>290</v>
      </c>
    </row>
    <row r="2176" spans="1:89" x14ac:dyDescent="0.35">
      <c r="A2176" s="158" t="s">
        <v>2099</v>
      </c>
      <c r="B2176" s="11">
        <v>22</v>
      </c>
      <c r="C2176">
        <v>30</v>
      </c>
      <c r="D2176" t="s">
        <v>305</v>
      </c>
      <c r="E2176" s="21" t="s">
        <v>290</v>
      </c>
      <c r="F2176" s="11">
        <v>22</v>
      </c>
      <c r="G2176" s="13">
        <v>21</v>
      </c>
      <c r="H2176" s="11">
        <v>0.5</v>
      </c>
      <c r="I2176" t="s">
        <v>290</v>
      </c>
      <c r="J2176">
        <v>30</v>
      </c>
      <c r="K2176" s="21" t="s">
        <v>290</v>
      </c>
      <c r="L2176" s="1" t="s">
        <v>305</v>
      </c>
      <c r="M2176" t="s">
        <v>290</v>
      </c>
      <c r="N2176" s="159" t="s">
        <v>290</v>
      </c>
      <c r="P2176" s="18" t="s">
        <v>290</v>
      </c>
      <c r="Q2176" s="18" t="s">
        <v>290</v>
      </c>
      <c r="S2176" t="s">
        <v>290</v>
      </c>
      <c r="T2176" t="s">
        <v>290</v>
      </c>
      <c r="V2176" t="s">
        <v>290</v>
      </c>
      <c r="X2176" s="158" t="s">
        <v>2099</v>
      </c>
      <c r="Y2176" s="11">
        <v>22</v>
      </c>
      <c r="Z2176">
        <v>30</v>
      </c>
      <c r="AA2176" t="s">
        <v>305</v>
      </c>
      <c r="AB2176" s="21" t="s">
        <v>290</v>
      </c>
      <c r="AC2176" s="11">
        <v>22</v>
      </c>
      <c r="AD2176" s="13">
        <v>21</v>
      </c>
      <c r="AE2176" s="11">
        <v>0.5</v>
      </c>
      <c r="AF2176" t="s">
        <v>290</v>
      </c>
      <c r="AG2176">
        <v>30</v>
      </c>
      <c r="AH2176" s="21" t="s">
        <v>290</v>
      </c>
      <c r="AI2176" s="1" t="s">
        <v>305</v>
      </c>
      <c r="AJ2176" t="s">
        <v>290</v>
      </c>
      <c r="AK2176" s="159" t="s">
        <v>290</v>
      </c>
      <c r="BJ2176" s="4"/>
      <c r="BK2176" s="4"/>
      <c r="BL2176" s="4"/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  <c r="BX2176" s="4"/>
      <c r="BY2176" s="4"/>
      <c r="BZ2176" s="4"/>
      <c r="CA2176" s="51"/>
    </row>
    <row r="2177" spans="1:89" x14ac:dyDescent="0.35">
      <c r="A2177" s="158" t="s">
        <v>2100</v>
      </c>
      <c r="B2177" s="11">
        <v>22</v>
      </c>
      <c r="C2177">
        <v>60</v>
      </c>
      <c r="D2177" t="s">
        <v>305</v>
      </c>
      <c r="E2177" s="21" t="s">
        <v>290</v>
      </c>
      <c r="F2177" s="11">
        <v>22</v>
      </c>
      <c r="G2177" s="13">
        <v>20.25</v>
      </c>
      <c r="H2177" s="11">
        <v>0.875</v>
      </c>
      <c r="I2177" t="s">
        <v>290</v>
      </c>
      <c r="J2177">
        <v>60</v>
      </c>
      <c r="K2177" s="21" t="s">
        <v>290</v>
      </c>
      <c r="L2177" s="1" t="s">
        <v>305</v>
      </c>
      <c r="M2177" t="s">
        <v>290</v>
      </c>
      <c r="N2177" s="159" t="s">
        <v>290</v>
      </c>
      <c r="P2177" s="18" t="s">
        <v>290</v>
      </c>
      <c r="Q2177" s="18" t="s">
        <v>290</v>
      </c>
      <c r="S2177" t="s">
        <v>290</v>
      </c>
      <c r="T2177" t="s">
        <v>290</v>
      </c>
      <c r="V2177" t="s">
        <v>290</v>
      </c>
      <c r="X2177" s="158" t="s">
        <v>2100</v>
      </c>
      <c r="Y2177" s="11">
        <v>22</v>
      </c>
      <c r="Z2177">
        <v>60</v>
      </c>
      <c r="AA2177" t="s">
        <v>305</v>
      </c>
      <c r="AB2177" s="21" t="s">
        <v>290</v>
      </c>
      <c r="AC2177" s="11">
        <v>22</v>
      </c>
      <c r="AD2177" s="13">
        <v>20.25</v>
      </c>
      <c r="AE2177" s="11">
        <v>0.875</v>
      </c>
      <c r="AF2177" t="s">
        <v>290</v>
      </c>
      <c r="AG2177">
        <v>60</v>
      </c>
      <c r="AH2177" s="21" t="s">
        <v>290</v>
      </c>
      <c r="AI2177" s="1" t="s">
        <v>305</v>
      </c>
      <c r="AJ2177" t="s">
        <v>290</v>
      </c>
      <c r="AK2177" s="159" t="s">
        <v>290</v>
      </c>
      <c r="CC2177" s="4"/>
      <c r="CD2177" s="51"/>
      <c r="CE2177" s="51"/>
      <c r="CF2177" s="51"/>
      <c r="CG2177" s="51"/>
      <c r="CH2177" s="51"/>
      <c r="CI2177" s="51"/>
      <c r="CJ2177" s="51"/>
      <c r="CK2177" s="51"/>
    </row>
    <row r="2178" spans="1:89" x14ac:dyDescent="0.35">
      <c r="A2178" s="158" t="s">
        <v>2101</v>
      </c>
      <c r="B2178" s="11">
        <v>22</v>
      </c>
      <c r="C2178">
        <v>80</v>
      </c>
      <c r="D2178" t="s">
        <v>305</v>
      </c>
      <c r="E2178" s="21" t="s">
        <v>290</v>
      </c>
      <c r="F2178" s="11">
        <v>22</v>
      </c>
      <c r="G2178" s="13">
        <v>19.75</v>
      </c>
      <c r="H2178" s="11">
        <v>1.125</v>
      </c>
      <c r="I2178" t="s">
        <v>290</v>
      </c>
      <c r="J2178">
        <v>80</v>
      </c>
      <c r="K2178" s="21" t="s">
        <v>290</v>
      </c>
      <c r="L2178" s="1" t="s">
        <v>305</v>
      </c>
      <c r="M2178" t="s">
        <v>290</v>
      </c>
      <c r="N2178" s="159" t="s">
        <v>290</v>
      </c>
      <c r="P2178" s="18" t="s">
        <v>290</v>
      </c>
      <c r="Q2178" s="18" t="s">
        <v>290</v>
      </c>
      <c r="S2178" t="s">
        <v>290</v>
      </c>
      <c r="T2178" t="s">
        <v>290</v>
      </c>
      <c r="V2178" t="s">
        <v>290</v>
      </c>
      <c r="X2178" s="158" t="s">
        <v>2101</v>
      </c>
      <c r="Y2178" s="11">
        <v>22</v>
      </c>
      <c r="Z2178">
        <v>80</v>
      </c>
      <c r="AA2178" t="s">
        <v>305</v>
      </c>
      <c r="AB2178" s="21" t="s">
        <v>290</v>
      </c>
      <c r="AC2178" s="11">
        <v>22</v>
      </c>
      <c r="AD2178" s="13">
        <v>19.75</v>
      </c>
      <c r="AE2178" s="11">
        <v>1.125</v>
      </c>
      <c r="AF2178" t="s">
        <v>290</v>
      </c>
      <c r="AG2178">
        <v>80</v>
      </c>
      <c r="AH2178" s="21" t="s">
        <v>290</v>
      </c>
      <c r="AI2178" s="1" t="s">
        <v>305</v>
      </c>
      <c r="AJ2178" t="s">
        <v>290</v>
      </c>
      <c r="AK2178" s="159" t="s">
        <v>290</v>
      </c>
    </row>
    <row r="2179" spans="1:89" x14ac:dyDescent="0.35">
      <c r="A2179" s="158" t="s">
        <v>2102</v>
      </c>
      <c r="B2179" s="11">
        <v>22</v>
      </c>
      <c r="C2179">
        <v>100</v>
      </c>
      <c r="D2179" t="s">
        <v>305</v>
      </c>
      <c r="E2179" s="21" t="s">
        <v>290</v>
      </c>
      <c r="F2179" s="11">
        <v>22</v>
      </c>
      <c r="G2179" s="13">
        <v>19.25</v>
      </c>
      <c r="H2179" s="11">
        <v>1.375</v>
      </c>
      <c r="I2179" t="s">
        <v>290</v>
      </c>
      <c r="J2179">
        <v>100</v>
      </c>
      <c r="K2179" s="21" t="s">
        <v>290</v>
      </c>
      <c r="L2179" s="1" t="s">
        <v>305</v>
      </c>
      <c r="M2179" t="s">
        <v>290</v>
      </c>
      <c r="N2179" s="159" t="s">
        <v>290</v>
      </c>
      <c r="P2179" s="18" t="s">
        <v>290</v>
      </c>
      <c r="Q2179" s="18" t="s">
        <v>290</v>
      </c>
      <c r="S2179" t="s">
        <v>290</v>
      </c>
      <c r="T2179" t="s">
        <v>290</v>
      </c>
      <c r="V2179" t="s">
        <v>290</v>
      </c>
      <c r="X2179" s="158" t="s">
        <v>2102</v>
      </c>
      <c r="Y2179" s="11">
        <v>22</v>
      </c>
      <c r="Z2179">
        <v>100</v>
      </c>
      <c r="AA2179" t="s">
        <v>305</v>
      </c>
      <c r="AB2179" s="21" t="s">
        <v>290</v>
      </c>
      <c r="AC2179" s="11">
        <v>22</v>
      </c>
      <c r="AD2179" s="13">
        <v>19.25</v>
      </c>
      <c r="AE2179" s="11">
        <v>1.375</v>
      </c>
      <c r="AF2179" t="s">
        <v>290</v>
      </c>
      <c r="AG2179">
        <v>100</v>
      </c>
      <c r="AH2179" s="21" t="s">
        <v>290</v>
      </c>
      <c r="AI2179" s="1" t="s">
        <v>305</v>
      </c>
      <c r="AJ2179" t="s">
        <v>290</v>
      </c>
      <c r="AK2179" s="159" t="s">
        <v>290</v>
      </c>
    </row>
    <row r="2180" spans="1:89" x14ac:dyDescent="0.35">
      <c r="A2180" s="158" t="s">
        <v>2103</v>
      </c>
      <c r="B2180" s="11">
        <v>22</v>
      </c>
      <c r="C2180">
        <v>120</v>
      </c>
      <c r="D2180" t="s">
        <v>305</v>
      </c>
      <c r="E2180" s="21" t="s">
        <v>290</v>
      </c>
      <c r="F2180" s="11">
        <v>22</v>
      </c>
      <c r="G2180" s="13">
        <v>18.75</v>
      </c>
      <c r="H2180" s="11">
        <v>1.625</v>
      </c>
      <c r="I2180" t="s">
        <v>290</v>
      </c>
      <c r="J2180">
        <v>120</v>
      </c>
      <c r="K2180" s="21" t="s">
        <v>290</v>
      </c>
      <c r="L2180" s="1" t="s">
        <v>305</v>
      </c>
      <c r="M2180" t="s">
        <v>290</v>
      </c>
      <c r="N2180" s="159" t="s">
        <v>290</v>
      </c>
      <c r="P2180" s="18" t="s">
        <v>290</v>
      </c>
      <c r="Q2180" s="18" t="s">
        <v>290</v>
      </c>
      <c r="S2180" t="s">
        <v>290</v>
      </c>
      <c r="T2180" t="s">
        <v>290</v>
      </c>
      <c r="V2180" t="s">
        <v>290</v>
      </c>
      <c r="X2180" s="158" t="s">
        <v>2103</v>
      </c>
      <c r="Y2180" s="11">
        <v>22</v>
      </c>
      <c r="Z2180">
        <v>120</v>
      </c>
      <c r="AA2180" t="s">
        <v>305</v>
      </c>
      <c r="AB2180" s="21" t="s">
        <v>290</v>
      </c>
      <c r="AC2180" s="11">
        <v>22</v>
      </c>
      <c r="AD2180" s="13">
        <v>18.75</v>
      </c>
      <c r="AE2180" s="11">
        <v>1.625</v>
      </c>
      <c r="AF2180" t="s">
        <v>290</v>
      </c>
      <c r="AG2180">
        <v>120</v>
      </c>
      <c r="AH2180" s="21" t="s">
        <v>290</v>
      </c>
      <c r="AI2180" s="1" t="s">
        <v>305</v>
      </c>
      <c r="AJ2180" t="s">
        <v>290</v>
      </c>
      <c r="AK2180" s="159" t="s">
        <v>290</v>
      </c>
      <c r="BJ2180" s="4"/>
      <c r="BK2180" s="4"/>
      <c r="BL2180" s="4"/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  <c r="BX2180" s="4"/>
      <c r="BY2180" s="4"/>
      <c r="BZ2180" s="4"/>
      <c r="CA2180" s="51"/>
    </row>
    <row r="2181" spans="1:89" x14ac:dyDescent="0.35">
      <c r="A2181" s="158" t="s">
        <v>2104</v>
      </c>
      <c r="B2181" s="11">
        <v>22</v>
      </c>
      <c r="C2181">
        <v>140</v>
      </c>
      <c r="D2181" t="s">
        <v>305</v>
      </c>
      <c r="E2181" s="21" t="s">
        <v>290</v>
      </c>
      <c r="F2181" s="11">
        <v>22</v>
      </c>
      <c r="G2181" s="13">
        <v>18.25</v>
      </c>
      <c r="H2181" s="11">
        <v>1.875</v>
      </c>
      <c r="I2181" t="s">
        <v>290</v>
      </c>
      <c r="J2181">
        <v>140</v>
      </c>
      <c r="K2181" s="21" t="s">
        <v>290</v>
      </c>
      <c r="L2181" s="1" t="s">
        <v>305</v>
      </c>
      <c r="M2181" t="s">
        <v>290</v>
      </c>
      <c r="N2181" s="159" t="s">
        <v>290</v>
      </c>
      <c r="P2181" s="18" t="s">
        <v>290</v>
      </c>
      <c r="Q2181" s="18" t="s">
        <v>290</v>
      </c>
      <c r="S2181" t="s">
        <v>290</v>
      </c>
      <c r="T2181" t="s">
        <v>290</v>
      </c>
      <c r="V2181" t="s">
        <v>290</v>
      </c>
      <c r="X2181" s="158" t="s">
        <v>2104</v>
      </c>
      <c r="Y2181" s="11">
        <v>22</v>
      </c>
      <c r="Z2181">
        <v>140</v>
      </c>
      <c r="AA2181" t="s">
        <v>305</v>
      </c>
      <c r="AB2181" s="21" t="s">
        <v>290</v>
      </c>
      <c r="AC2181" s="11">
        <v>22</v>
      </c>
      <c r="AD2181" s="13">
        <v>18.25</v>
      </c>
      <c r="AE2181" s="11">
        <v>1.875</v>
      </c>
      <c r="AF2181" t="s">
        <v>290</v>
      </c>
      <c r="AG2181">
        <v>140</v>
      </c>
      <c r="AH2181" s="21" t="s">
        <v>290</v>
      </c>
      <c r="AI2181" s="1" t="s">
        <v>305</v>
      </c>
      <c r="AJ2181" t="s">
        <v>290</v>
      </c>
      <c r="AK2181" s="159" t="s">
        <v>290</v>
      </c>
      <c r="CC2181" s="4"/>
      <c r="CD2181" s="51"/>
      <c r="CE2181" s="51"/>
      <c r="CF2181" s="51"/>
      <c r="CG2181" s="51"/>
      <c r="CH2181" s="51"/>
      <c r="CI2181" s="51"/>
      <c r="CJ2181" s="51"/>
      <c r="CK2181" s="51"/>
    </row>
    <row r="2182" spans="1:89" x14ac:dyDescent="0.35">
      <c r="A2182" s="158" t="s">
        <v>2105</v>
      </c>
      <c r="B2182" s="11">
        <v>22</v>
      </c>
      <c r="C2182" s="11">
        <v>160</v>
      </c>
      <c r="D2182" t="s">
        <v>305</v>
      </c>
      <c r="E2182" s="21" t="s">
        <v>290</v>
      </c>
      <c r="F2182" s="11">
        <v>22</v>
      </c>
      <c r="G2182" s="13">
        <v>17.75</v>
      </c>
      <c r="H2182" s="11">
        <v>2.125</v>
      </c>
      <c r="I2182" t="s">
        <v>290</v>
      </c>
      <c r="J2182" s="11">
        <v>160</v>
      </c>
      <c r="K2182" s="21" t="s">
        <v>290</v>
      </c>
      <c r="L2182" s="1" t="s">
        <v>305</v>
      </c>
      <c r="M2182" t="s">
        <v>290</v>
      </c>
      <c r="N2182" s="159" t="s">
        <v>290</v>
      </c>
      <c r="P2182" s="18" t="s">
        <v>290</v>
      </c>
      <c r="Q2182" s="18" t="s">
        <v>290</v>
      </c>
      <c r="S2182" t="s">
        <v>290</v>
      </c>
      <c r="T2182" t="s">
        <v>290</v>
      </c>
      <c r="V2182" t="s">
        <v>290</v>
      </c>
      <c r="X2182" s="158" t="s">
        <v>2105</v>
      </c>
      <c r="Y2182" s="11">
        <v>22</v>
      </c>
      <c r="Z2182" s="11">
        <v>160</v>
      </c>
      <c r="AA2182" t="s">
        <v>305</v>
      </c>
      <c r="AB2182" s="21" t="s">
        <v>290</v>
      </c>
      <c r="AC2182" s="11">
        <v>22</v>
      </c>
      <c r="AD2182" s="13">
        <v>17.75</v>
      </c>
      <c r="AE2182" s="11">
        <v>2.125</v>
      </c>
      <c r="AF2182" t="s">
        <v>290</v>
      </c>
      <c r="AG2182" s="11">
        <v>160</v>
      </c>
      <c r="AH2182" s="21" t="s">
        <v>290</v>
      </c>
      <c r="AI2182" s="1" t="s">
        <v>305</v>
      </c>
      <c r="AJ2182" t="s">
        <v>290</v>
      </c>
      <c r="AK2182" s="159" t="s">
        <v>290</v>
      </c>
    </row>
    <row r="2183" spans="1:89" x14ac:dyDescent="0.35">
      <c r="A2183" s="160" t="s">
        <v>2106</v>
      </c>
      <c r="B2183" s="2">
        <v>22</v>
      </c>
      <c r="C2183" s="2" t="s">
        <v>272</v>
      </c>
      <c r="D2183" s="4" t="s">
        <v>305</v>
      </c>
      <c r="E2183" s="22" t="s">
        <v>290</v>
      </c>
      <c r="F2183" s="2">
        <v>22</v>
      </c>
      <c r="G2183" s="5">
        <v>21</v>
      </c>
      <c r="H2183" s="2">
        <v>0.5</v>
      </c>
      <c r="I2183" s="4" t="s">
        <v>272</v>
      </c>
      <c r="J2183" s="2">
        <v>2</v>
      </c>
      <c r="K2183" s="22" t="s">
        <v>290</v>
      </c>
      <c r="L2183" s="6" t="s">
        <v>305</v>
      </c>
      <c r="M2183" s="4" t="s">
        <v>290</v>
      </c>
      <c r="N2183" s="161" t="s">
        <v>290</v>
      </c>
      <c r="P2183" s="18" t="s">
        <v>290</v>
      </c>
      <c r="Q2183" s="18" t="s">
        <v>290</v>
      </c>
      <c r="S2183" t="s">
        <v>290</v>
      </c>
      <c r="T2183" t="s">
        <v>290</v>
      </c>
      <c r="V2183" t="s">
        <v>290</v>
      </c>
      <c r="X2183" s="160" t="s">
        <v>2106</v>
      </c>
      <c r="Y2183" s="2">
        <v>22</v>
      </c>
      <c r="Z2183" s="2" t="s">
        <v>272</v>
      </c>
      <c r="AA2183" s="4" t="s">
        <v>305</v>
      </c>
      <c r="AB2183" s="22" t="s">
        <v>290</v>
      </c>
      <c r="AC2183" s="2">
        <v>22</v>
      </c>
      <c r="AD2183" s="5">
        <v>21</v>
      </c>
      <c r="AE2183" s="2">
        <v>0.5</v>
      </c>
      <c r="AF2183" s="4" t="s">
        <v>272</v>
      </c>
      <c r="AG2183" s="2">
        <v>2</v>
      </c>
      <c r="AH2183" s="22" t="s">
        <v>290</v>
      </c>
      <c r="AI2183" s="6" t="s">
        <v>305</v>
      </c>
      <c r="AJ2183" s="4" t="s">
        <v>290</v>
      </c>
      <c r="AK2183" s="161" t="s">
        <v>290</v>
      </c>
    </row>
    <row r="2184" spans="1:89" x14ac:dyDescent="0.35">
      <c r="A2184" s="156" t="s">
        <v>2107</v>
      </c>
      <c r="B2184" s="11">
        <v>24.000000000000004</v>
      </c>
      <c r="C2184" s="11">
        <v>10</v>
      </c>
      <c r="D2184" t="s">
        <v>305</v>
      </c>
      <c r="E2184" s="21" t="s">
        <v>290</v>
      </c>
      <c r="F2184" s="11">
        <v>24.000000000000004</v>
      </c>
      <c r="G2184" s="13">
        <v>23.500000000000004</v>
      </c>
      <c r="H2184" s="11">
        <v>0.25</v>
      </c>
      <c r="I2184" t="s">
        <v>290</v>
      </c>
      <c r="J2184" s="11">
        <v>10</v>
      </c>
      <c r="K2184" s="21" t="s">
        <v>290</v>
      </c>
      <c r="L2184" s="11" t="s">
        <v>305</v>
      </c>
      <c r="M2184" t="s">
        <v>290</v>
      </c>
      <c r="N2184" s="159" t="s">
        <v>290</v>
      </c>
      <c r="P2184" s="18" t="s">
        <v>290</v>
      </c>
      <c r="Q2184" s="18" t="s">
        <v>290</v>
      </c>
      <c r="S2184" t="s">
        <v>290</v>
      </c>
      <c r="T2184" t="s">
        <v>290</v>
      </c>
      <c r="V2184" t="s">
        <v>290</v>
      </c>
      <c r="X2184" s="156" t="s">
        <v>2107</v>
      </c>
      <c r="Y2184" s="11">
        <v>24.000000000000004</v>
      </c>
      <c r="Z2184" s="11">
        <v>10</v>
      </c>
      <c r="AA2184" t="s">
        <v>305</v>
      </c>
      <c r="AB2184" s="21" t="s">
        <v>290</v>
      </c>
      <c r="AC2184" s="11">
        <v>24.000000000000004</v>
      </c>
      <c r="AD2184" s="13">
        <v>23.500000000000004</v>
      </c>
      <c r="AE2184" s="11">
        <v>0.25</v>
      </c>
      <c r="AF2184" t="s">
        <v>290</v>
      </c>
      <c r="AG2184" s="11">
        <v>10</v>
      </c>
      <c r="AH2184" s="21" t="s">
        <v>290</v>
      </c>
      <c r="AI2184" s="11" t="s">
        <v>305</v>
      </c>
      <c r="AJ2184" t="s">
        <v>290</v>
      </c>
      <c r="AK2184" s="159" t="s">
        <v>290</v>
      </c>
      <c r="BJ2184" s="4"/>
      <c r="BK2184" s="4"/>
      <c r="BL2184" s="4"/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  <c r="BX2184" s="4"/>
      <c r="BY2184" s="4"/>
      <c r="BZ2184" s="4"/>
      <c r="CA2184" s="51"/>
    </row>
    <row r="2185" spans="1:89" x14ac:dyDescent="0.35">
      <c r="A2185" s="158" t="s">
        <v>2108</v>
      </c>
      <c r="B2185" s="11">
        <v>24.000000000000004</v>
      </c>
      <c r="C2185" s="11">
        <v>20</v>
      </c>
      <c r="D2185" t="s">
        <v>305</v>
      </c>
      <c r="E2185" s="21" t="s">
        <v>290</v>
      </c>
      <c r="F2185" s="11">
        <v>24.000000000000004</v>
      </c>
      <c r="G2185" s="13">
        <v>23.250000000000004</v>
      </c>
      <c r="H2185" s="11">
        <v>0.375</v>
      </c>
      <c r="I2185" t="s">
        <v>290</v>
      </c>
      <c r="J2185" s="11">
        <v>20</v>
      </c>
      <c r="K2185" s="21" t="s">
        <v>290</v>
      </c>
      <c r="L2185" s="1" t="s">
        <v>305</v>
      </c>
      <c r="M2185" t="s">
        <v>290</v>
      </c>
      <c r="N2185" s="159" t="s">
        <v>290</v>
      </c>
      <c r="P2185" s="18" t="s">
        <v>290</v>
      </c>
      <c r="Q2185" s="18" t="s">
        <v>290</v>
      </c>
      <c r="S2185" t="s">
        <v>290</v>
      </c>
      <c r="T2185" t="s">
        <v>290</v>
      </c>
      <c r="V2185" t="s">
        <v>290</v>
      </c>
      <c r="X2185" s="158" t="s">
        <v>2108</v>
      </c>
      <c r="Y2185" s="11">
        <v>24.000000000000004</v>
      </c>
      <c r="Z2185" s="11">
        <v>20</v>
      </c>
      <c r="AA2185" t="s">
        <v>305</v>
      </c>
      <c r="AB2185" s="21" t="s">
        <v>290</v>
      </c>
      <c r="AC2185" s="11">
        <v>24.000000000000004</v>
      </c>
      <c r="AD2185" s="13">
        <v>23.250000000000004</v>
      </c>
      <c r="AE2185" s="11">
        <v>0.375</v>
      </c>
      <c r="AF2185" t="s">
        <v>290</v>
      </c>
      <c r="AG2185" s="11">
        <v>20</v>
      </c>
      <c r="AH2185" s="21" t="s">
        <v>290</v>
      </c>
      <c r="AI2185" s="1" t="s">
        <v>305</v>
      </c>
      <c r="AJ2185" t="s">
        <v>290</v>
      </c>
      <c r="AK2185" s="159" t="s">
        <v>290</v>
      </c>
      <c r="CC2185" s="4"/>
      <c r="CD2185" s="51"/>
      <c r="CE2185" s="51"/>
      <c r="CF2185" s="51"/>
      <c r="CG2185" s="51"/>
      <c r="CH2185" s="51"/>
      <c r="CI2185" s="51"/>
      <c r="CJ2185" s="51"/>
      <c r="CK2185" s="51"/>
    </row>
    <row r="2186" spans="1:89" x14ac:dyDescent="0.35">
      <c r="A2186" s="158" t="s">
        <v>2109</v>
      </c>
      <c r="B2186" s="11">
        <v>24.000000000000004</v>
      </c>
      <c r="C2186">
        <v>30</v>
      </c>
      <c r="D2186" t="s">
        <v>305</v>
      </c>
      <c r="E2186" s="21" t="s">
        <v>290</v>
      </c>
      <c r="F2186" s="11">
        <v>24.000000000000004</v>
      </c>
      <c r="G2186" s="13">
        <v>22.876000000000005</v>
      </c>
      <c r="H2186" s="11">
        <v>0.56200000000000006</v>
      </c>
      <c r="I2186" t="s">
        <v>290</v>
      </c>
      <c r="J2186">
        <v>30</v>
      </c>
      <c r="K2186" s="21" t="s">
        <v>290</v>
      </c>
      <c r="L2186" s="1" t="s">
        <v>305</v>
      </c>
      <c r="M2186" t="s">
        <v>290</v>
      </c>
      <c r="N2186" s="159" t="s">
        <v>290</v>
      </c>
      <c r="P2186" s="18" t="s">
        <v>290</v>
      </c>
      <c r="Q2186" s="18" t="s">
        <v>290</v>
      </c>
      <c r="S2186" t="s">
        <v>290</v>
      </c>
      <c r="T2186" t="s">
        <v>290</v>
      </c>
      <c r="V2186" t="s">
        <v>290</v>
      </c>
      <c r="X2186" s="158" t="s">
        <v>2109</v>
      </c>
      <c r="Y2186" s="11">
        <v>24.000000000000004</v>
      </c>
      <c r="Z2186">
        <v>30</v>
      </c>
      <c r="AA2186" t="s">
        <v>305</v>
      </c>
      <c r="AB2186" s="21" t="s">
        <v>290</v>
      </c>
      <c r="AC2186" s="11">
        <v>24.000000000000004</v>
      </c>
      <c r="AD2186" s="13">
        <v>22.876000000000005</v>
      </c>
      <c r="AE2186" s="11">
        <v>0.56200000000000006</v>
      </c>
      <c r="AF2186" t="s">
        <v>290</v>
      </c>
      <c r="AG2186">
        <v>30</v>
      </c>
      <c r="AH2186" s="21" t="s">
        <v>290</v>
      </c>
      <c r="AI2186" s="1" t="s">
        <v>305</v>
      </c>
      <c r="AJ2186" t="s">
        <v>290</v>
      </c>
      <c r="AK2186" s="159" t="s">
        <v>290</v>
      </c>
    </row>
    <row r="2187" spans="1:89" x14ac:dyDescent="0.35">
      <c r="A2187" s="158" t="s">
        <v>2110</v>
      </c>
      <c r="B2187" s="11">
        <v>24.000000000000004</v>
      </c>
      <c r="C2187">
        <v>40</v>
      </c>
      <c r="D2187" t="s">
        <v>305</v>
      </c>
      <c r="E2187" s="21" t="s">
        <v>290</v>
      </c>
      <c r="F2187" s="11">
        <v>24.000000000000004</v>
      </c>
      <c r="G2187" s="13">
        <v>22.626000000000005</v>
      </c>
      <c r="H2187" s="11">
        <v>0.68700000000000006</v>
      </c>
      <c r="I2187" t="s">
        <v>290</v>
      </c>
      <c r="J2187">
        <v>40</v>
      </c>
      <c r="K2187" s="21" t="s">
        <v>290</v>
      </c>
      <c r="L2187" s="1" t="s">
        <v>305</v>
      </c>
      <c r="M2187" t="s">
        <v>290</v>
      </c>
      <c r="N2187" s="159" t="s">
        <v>290</v>
      </c>
      <c r="P2187" s="18" t="s">
        <v>290</v>
      </c>
      <c r="Q2187" s="18" t="s">
        <v>290</v>
      </c>
      <c r="S2187" t="s">
        <v>290</v>
      </c>
      <c r="T2187" t="s">
        <v>290</v>
      </c>
      <c r="V2187" t="s">
        <v>290</v>
      </c>
      <c r="X2187" s="158" t="s">
        <v>2110</v>
      </c>
      <c r="Y2187" s="11">
        <v>24.000000000000004</v>
      </c>
      <c r="Z2187">
        <v>40</v>
      </c>
      <c r="AA2187" t="s">
        <v>305</v>
      </c>
      <c r="AB2187" s="21" t="s">
        <v>290</v>
      </c>
      <c r="AC2187" s="11">
        <v>24.000000000000004</v>
      </c>
      <c r="AD2187" s="13">
        <v>22.626000000000005</v>
      </c>
      <c r="AE2187" s="11">
        <v>0.68700000000000006</v>
      </c>
      <c r="AF2187" t="s">
        <v>290</v>
      </c>
      <c r="AG2187">
        <v>40</v>
      </c>
      <c r="AH2187" s="21" t="s">
        <v>290</v>
      </c>
      <c r="AI2187" s="1" t="s">
        <v>305</v>
      </c>
      <c r="AJ2187" t="s">
        <v>290</v>
      </c>
      <c r="AK2187" s="159" t="s">
        <v>290</v>
      </c>
    </row>
    <row r="2188" spans="1:89" x14ac:dyDescent="0.35">
      <c r="A2188" s="158" t="s">
        <v>6930</v>
      </c>
      <c r="B2188" s="11">
        <v>24</v>
      </c>
      <c r="C2188" t="s">
        <v>6422</v>
      </c>
      <c r="D2188" t="s">
        <v>305</v>
      </c>
      <c r="E2188" s="21" t="s">
        <v>290</v>
      </c>
      <c r="F2188" s="11">
        <v>24</v>
      </c>
      <c r="G2188" s="13">
        <v>23.25</v>
      </c>
      <c r="H2188" s="11">
        <v>0.375</v>
      </c>
      <c r="I2188" t="s">
        <v>6422</v>
      </c>
      <c r="J2188">
        <v>1</v>
      </c>
      <c r="K2188" s="21" t="s">
        <v>290</v>
      </c>
      <c r="L2188" s="1" t="s">
        <v>305</v>
      </c>
      <c r="M2188" t="s">
        <v>290</v>
      </c>
      <c r="N2188" s="159" t="s">
        <v>290</v>
      </c>
      <c r="P2188" s="18" t="s">
        <v>290</v>
      </c>
      <c r="Q2188" s="18" t="s">
        <v>290</v>
      </c>
      <c r="S2188" t="s">
        <v>290</v>
      </c>
      <c r="T2188" t="s">
        <v>290</v>
      </c>
      <c r="V2188" t="s">
        <v>290</v>
      </c>
      <c r="X2188" s="158" t="s">
        <v>6930</v>
      </c>
      <c r="Y2188" s="11">
        <v>24</v>
      </c>
      <c r="Z2188" t="s">
        <v>6422</v>
      </c>
      <c r="AA2188" t="s">
        <v>305</v>
      </c>
      <c r="AB2188" s="21" t="s">
        <v>290</v>
      </c>
      <c r="AC2188" s="11">
        <v>24</v>
      </c>
      <c r="AD2188" s="13">
        <v>23.25</v>
      </c>
      <c r="AE2188" s="11">
        <v>0.375</v>
      </c>
      <c r="AF2188" t="s">
        <v>6422</v>
      </c>
      <c r="AG2188">
        <v>1</v>
      </c>
      <c r="AH2188" s="21" t="s">
        <v>290</v>
      </c>
      <c r="AI2188" s="1" t="s">
        <v>305</v>
      </c>
      <c r="AJ2188" t="s">
        <v>290</v>
      </c>
      <c r="AK2188" s="159" t="s">
        <v>290</v>
      </c>
    </row>
    <row r="2189" spans="1:89" x14ac:dyDescent="0.35">
      <c r="A2189" s="158" t="s">
        <v>2111</v>
      </c>
      <c r="B2189" s="11">
        <v>24.000000000000004</v>
      </c>
      <c r="C2189">
        <v>60</v>
      </c>
      <c r="D2189" t="s">
        <v>305</v>
      </c>
      <c r="E2189" s="21" t="s">
        <v>290</v>
      </c>
      <c r="F2189" s="11">
        <v>24.000000000000004</v>
      </c>
      <c r="G2189" s="13">
        <v>22.062000000000005</v>
      </c>
      <c r="H2189" s="11">
        <v>0.96899999999999997</v>
      </c>
      <c r="I2189" t="s">
        <v>290</v>
      </c>
      <c r="J2189">
        <v>60</v>
      </c>
      <c r="K2189" s="21" t="s">
        <v>290</v>
      </c>
      <c r="L2189" s="1" t="s">
        <v>305</v>
      </c>
      <c r="M2189" t="s">
        <v>290</v>
      </c>
      <c r="N2189" s="159" t="s">
        <v>290</v>
      </c>
      <c r="P2189" s="18" t="s">
        <v>290</v>
      </c>
      <c r="Q2189" s="18" t="s">
        <v>290</v>
      </c>
      <c r="S2189" t="s">
        <v>290</v>
      </c>
      <c r="T2189" t="s">
        <v>290</v>
      </c>
      <c r="V2189" t="s">
        <v>290</v>
      </c>
      <c r="X2189" s="158" t="s">
        <v>2111</v>
      </c>
      <c r="Y2189" s="11">
        <v>24.000000000000004</v>
      </c>
      <c r="Z2189">
        <v>60</v>
      </c>
      <c r="AA2189" t="s">
        <v>305</v>
      </c>
      <c r="AB2189" s="21" t="s">
        <v>290</v>
      </c>
      <c r="AC2189" s="11">
        <v>24.000000000000004</v>
      </c>
      <c r="AD2189" s="13">
        <v>22.062000000000005</v>
      </c>
      <c r="AE2189" s="11">
        <v>0.96899999999999997</v>
      </c>
      <c r="AF2189" t="s">
        <v>290</v>
      </c>
      <c r="AG2189">
        <v>60</v>
      </c>
      <c r="AH2189" s="21" t="s">
        <v>290</v>
      </c>
      <c r="AI2189" s="1" t="s">
        <v>305</v>
      </c>
      <c r="AJ2189" t="s">
        <v>290</v>
      </c>
      <c r="AK2189" s="159" t="s">
        <v>290</v>
      </c>
      <c r="BJ2189" s="4"/>
      <c r="BK2189" s="4"/>
      <c r="BL2189" s="4"/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  <c r="BX2189" s="4"/>
      <c r="BY2189" s="4"/>
      <c r="BZ2189" s="4"/>
      <c r="CA2189" s="51"/>
    </row>
    <row r="2190" spans="1:89" x14ac:dyDescent="0.35">
      <c r="A2190" s="158" t="s">
        <v>2112</v>
      </c>
      <c r="B2190" s="11">
        <v>24.000000000000004</v>
      </c>
      <c r="C2190">
        <v>80</v>
      </c>
      <c r="D2190" t="s">
        <v>305</v>
      </c>
      <c r="E2190" s="21" t="s">
        <v>290</v>
      </c>
      <c r="F2190" s="11">
        <v>24.000000000000004</v>
      </c>
      <c r="G2190" s="13">
        <v>21.564000000000004</v>
      </c>
      <c r="H2190" s="11">
        <v>1.218</v>
      </c>
      <c r="I2190" t="s">
        <v>290</v>
      </c>
      <c r="J2190">
        <v>80</v>
      </c>
      <c r="K2190" s="21" t="s">
        <v>290</v>
      </c>
      <c r="L2190" s="1" t="s">
        <v>305</v>
      </c>
      <c r="M2190" t="s">
        <v>290</v>
      </c>
      <c r="N2190" s="159" t="s">
        <v>290</v>
      </c>
      <c r="P2190" s="18" t="s">
        <v>290</v>
      </c>
      <c r="Q2190" s="18" t="s">
        <v>290</v>
      </c>
      <c r="S2190" t="s">
        <v>290</v>
      </c>
      <c r="T2190" t="s">
        <v>290</v>
      </c>
      <c r="V2190" t="s">
        <v>290</v>
      </c>
      <c r="X2190" s="158" t="s">
        <v>2112</v>
      </c>
      <c r="Y2190" s="11">
        <v>24.000000000000004</v>
      </c>
      <c r="Z2190">
        <v>80</v>
      </c>
      <c r="AA2190" t="s">
        <v>305</v>
      </c>
      <c r="AB2190" s="21" t="s">
        <v>290</v>
      </c>
      <c r="AC2190" s="11">
        <v>24.000000000000004</v>
      </c>
      <c r="AD2190" s="13">
        <v>21.564000000000004</v>
      </c>
      <c r="AE2190" s="11">
        <v>1.218</v>
      </c>
      <c r="AF2190" t="s">
        <v>290</v>
      </c>
      <c r="AG2190">
        <v>80</v>
      </c>
      <c r="AH2190" s="21" t="s">
        <v>290</v>
      </c>
      <c r="AI2190" s="1" t="s">
        <v>305</v>
      </c>
      <c r="AJ2190" t="s">
        <v>290</v>
      </c>
      <c r="AK2190" s="159" t="s">
        <v>290</v>
      </c>
      <c r="CC2190" s="4"/>
      <c r="CD2190" s="51"/>
      <c r="CE2190" s="51"/>
      <c r="CF2190" s="51"/>
      <c r="CG2190" s="51"/>
      <c r="CH2190" s="51"/>
      <c r="CI2190" s="51"/>
      <c r="CJ2190" s="51"/>
      <c r="CK2190" s="51"/>
    </row>
    <row r="2191" spans="1:89" x14ac:dyDescent="0.35">
      <c r="A2191" s="158" t="s">
        <v>2113</v>
      </c>
      <c r="B2191" s="11">
        <v>24.000000000000004</v>
      </c>
      <c r="C2191">
        <v>100</v>
      </c>
      <c r="D2191" t="s">
        <v>305</v>
      </c>
      <c r="E2191" s="21" t="s">
        <v>290</v>
      </c>
      <c r="F2191" s="11">
        <v>24.000000000000004</v>
      </c>
      <c r="G2191" s="13">
        <v>20.938000000000002</v>
      </c>
      <c r="H2191" s="11">
        <v>1.5309999999999999</v>
      </c>
      <c r="I2191" t="s">
        <v>290</v>
      </c>
      <c r="J2191">
        <v>100</v>
      </c>
      <c r="K2191" s="21" t="s">
        <v>290</v>
      </c>
      <c r="L2191" s="1" t="s">
        <v>305</v>
      </c>
      <c r="M2191" t="s">
        <v>290</v>
      </c>
      <c r="N2191" s="159" t="s">
        <v>290</v>
      </c>
      <c r="P2191" s="18" t="s">
        <v>290</v>
      </c>
      <c r="Q2191" s="18" t="s">
        <v>290</v>
      </c>
      <c r="S2191" t="s">
        <v>290</v>
      </c>
      <c r="T2191" t="s">
        <v>290</v>
      </c>
      <c r="V2191" t="s">
        <v>290</v>
      </c>
      <c r="X2191" s="158" t="s">
        <v>2113</v>
      </c>
      <c r="Y2191" s="11">
        <v>24.000000000000004</v>
      </c>
      <c r="Z2191">
        <v>100</v>
      </c>
      <c r="AA2191" t="s">
        <v>305</v>
      </c>
      <c r="AB2191" s="21" t="s">
        <v>290</v>
      </c>
      <c r="AC2191" s="11">
        <v>24.000000000000004</v>
      </c>
      <c r="AD2191" s="13">
        <v>20.938000000000002</v>
      </c>
      <c r="AE2191" s="11">
        <v>1.5309999999999999</v>
      </c>
      <c r="AF2191" t="s">
        <v>290</v>
      </c>
      <c r="AG2191">
        <v>100</v>
      </c>
      <c r="AH2191" s="21" t="s">
        <v>290</v>
      </c>
      <c r="AI2191" s="1" t="s">
        <v>305</v>
      </c>
      <c r="AJ2191" t="s">
        <v>290</v>
      </c>
      <c r="AK2191" s="159" t="s">
        <v>290</v>
      </c>
    </row>
    <row r="2192" spans="1:89" x14ac:dyDescent="0.35">
      <c r="A2192" s="158" t="s">
        <v>2114</v>
      </c>
      <c r="B2192" s="11">
        <v>24.000000000000004</v>
      </c>
      <c r="C2192">
        <v>120</v>
      </c>
      <c r="D2192" t="s">
        <v>305</v>
      </c>
      <c r="E2192" s="21" t="s">
        <v>290</v>
      </c>
      <c r="F2192" s="11">
        <v>24.000000000000004</v>
      </c>
      <c r="G2192" s="13">
        <v>20.376000000000005</v>
      </c>
      <c r="H2192" s="11">
        <v>1.8120000000000001</v>
      </c>
      <c r="I2192" t="s">
        <v>290</v>
      </c>
      <c r="J2192">
        <v>120</v>
      </c>
      <c r="K2192" s="21" t="s">
        <v>290</v>
      </c>
      <c r="L2192" s="1" t="s">
        <v>305</v>
      </c>
      <c r="M2192" t="s">
        <v>290</v>
      </c>
      <c r="N2192" s="159" t="s">
        <v>290</v>
      </c>
      <c r="P2192" s="18" t="s">
        <v>290</v>
      </c>
      <c r="Q2192" s="18" t="s">
        <v>290</v>
      </c>
      <c r="S2192" t="s">
        <v>290</v>
      </c>
      <c r="T2192" t="s">
        <v>290</v>
      </c>
      <c r="V2192" t="s">
        <v>290</v>
      </c>
      <c r="X2192" s="158" t="s">
        <v>2114</v>
      </c>
      <c r="Y2192" s="11">
        <v>24.000000000000004</v>
      </c>
      <c r="Z2192">
        <v>120</v>
      </c>
      <c r="AA2192" t="s">
        <v>305</v>
      </c>
      <c r="AB2192" s="21" t="s">
        <v>290</v>
      </c>
      <c r="AC2192" s="11">
        <v>24.000000000000004</v>
      </c>
      <c r="AD2192" s="13">
        <v>20.376000000000005</v>
      </c>
      <c r="AE2192" s="11">
        <v>1.8120000000000001</v>
      </c>
      <c r="AF2192" t="s">
        <v>290</v>
      </c>
      <c r="AG2192">
        <v>120</v>
      </c>
      <c r="AH2192" s="21" t="s">
        <v>290</v>
      </c>
      <c r="AI2192" s="1" t="s">
        <v>305</v>
      </c>
      <c r="AJ2192" t="s">
        <v>290</v>
      </c>
      <c r="AK2192" s="159" t="s">
        <v>290</v>
      </c>
    </row>
    <row r="2193" spans="1:122" x14ac:dyDescent="0.35">
      <c r="A2193" s="158" t="s">
        <v>2115</v>
      </c>
      <c r="B2193" s="11">
        <v>24.000000000000004</v>
      </c>
      <c r="C2193">
        <v>140</v>
      </c>
      <c r="D2193" t="s">
        <v>305</v>
      </c>
      <c r="E2193" s="21" t="s">
        <v>290</v>
      </c>
      <c r="F2193" s="11">
        <v>24.000000000000004</v>
      </c>
      <c r="G2193" s="13">
        <v>19.876000000000005</v>
      </c>
      <c r="H2193" s="11">
        <v>2.0619999999999998</v>
      </c>
      <c r="I2193" t="s">
        <v>290</v>
      </c>
      <c r="J2193">
        <v>140</v>
      </c>
      <c r="K2193" s="21" t="s">
        <v>290</v>
      </c>
      <c r="L2193" s="1" t="s">
        <v>305</v>
      </c>
      <c r="M2193" t="s">
        <v>290</v>
      </c>
      <c r="N2193" s="159" t="s">
        <v>290</v>
      </c>
      <c r="P2193" s="18" t="s">
        <v>290</v>
      </c>
      <c r="Q2193" s="18" t="s">
        <v>290</v>
      </c>
      <c r="S2193" t="s">
        <v>290</v>
      </c>
      <c r="T2193" t="s">
        <v>290</v>
      </c>
      <c r="V2193" t="s">
        <v>290</v>
      </c>
      <c r="X2193" s="158" t="s">
        <v>2115</v>
      </c>
      <c r="Y2193" s="11">
        <v>24.000000000000004</v>
      </c>
      <c r="Z2193">
        <v>140</v>
      </c>
      <c r="AA2193" t="s">
        <v>305</v>
      </c>
      <c r="AB2193" s="21" t="s">
        <v>290</v>
      </c>
      <c r="AC2193" s="11">
        <v>24.000000000000004</v>
      </c>
      <c r="AD2193" s="13">
        <v>19.876000000000005</v>
      </c>
      <c r="AE2193" s="11">
        <v>2.0619999999999998</v>
      </c>
      <c r="AF2193" t="s">
        <v>290</v>
      </c>
      <c r="AG2193">
        <v>140</v>
      </c>
      <c r="AH2193" s="21" t="s">
        <v>290</v>
      </c>
      <c r="AI2193" s="1" t="s">
        <v>305</v>
      </c>
      <c r="AJ2193" t="s">
        <v>290</v>
      </c>
      <c r="AK2193" s="159" t="s">
        <v>290</v>
      </c>
    </row>
    <row r="2194" spans="1:122" x14ac:dyDescent="0.35">
      <c r="A2194" s="158" t="s">
        <v>2116</v>
      </c>
      <c r="B2194" s="11">
        <v>24.000000000000004</v>
      </c>
      <c r="C2194" s="11">
        <v>160</v>
      </c>
      <c r="D2194" t="s">
        <v>305</v>
      </c>
      <c r="E2194" s="21" t="s">
        <v>290</v>
      </c>
      <c r="F2194" s="11">
        <v>24.000000000000004</v>
      </c>
      <c r="G2194" s="13">
        <v>19.314000000000004</v>
      </c>
      <c r="H2194" s="11">
        <v>2.343</v>
      </c>
      <c r="I2194" t="s">
        <v>290</v>
      </c>
      <c r="J2194" s="11">
        <v>160</v>
      </c>
      <c r="K2194" s="21" t="s">
        <v>290</v>
      </c>
      <c r="L2194" s="1" t="s">
        <v>305</v>
      </c>
      <c r="M2194" t="s">
        <v>290</v>
      </c>
      <c r="N2194" s="159" t="s">
        <v>290</v>
      </c>
      <c r="P2194" s="18" t="s">
        <v>290</v>
      </c>
      <c r="Q2194" s="18" t="s">
        <v>290</v>
      </c>
      <c r="S2194" t="s">
        <v>290</v>
      </c>
      <c r="T2194" t="s">
        <v>290</v>
      </c>
      <c r="V2194" t="s">
        <v>290</v>
      </c>
      <c r="X2194" s="158" t="s">
        <v>2116</v>
      </c>
      <c r="Y2194" s="11">
        <v>24.000000000000004</v>
      </c>
      <c r="Z2194" s="11">
        <v>160</v>
      </c>
      <c r="AA2194" t="s">
        <v>305</v>
      </c>
      <c r="AB2194" s="21" t="s">
        <v>290</v>
      </c>
      <c r="AC2194" s="11">
        <v>24.000000000000004</v>
      </c>
      <c r="AD2194" s="13">
        <v>19.314000000000004</v>
      </c>
      <c r="AE2194" s="11">
        <v>2.343</v>
      </c>
      <c r="AF2194" t="s">
        <v>290</v>
      </c>
      <c r="AG2194" s="11">
        <v>160</v>
      </c>
      <c r="AH2194" s="21" t="s">
        <v>290</v>
      </c>
      <c r="AI2194" s="1" t="s">
        <v>305</v>
      </c>
      <c r="AJ2194" t="s">
        <v>290</v>
      </c>
      <c r="AK2194" s="159" t="s">
        <v>290</v>
      </c>
      <c r="BJ2194" s="4"/>
      <c r="BK2194" s="4"/>
      <c r="BL2194" s="4"/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  <c r="BX2194" s="4"/>
      <c r="BY2194" s="4"/>
      <c r="BZ2194" s="4"/>
      <c r="CA2194" s="51"/>
    </row>
    <row r="2195" spans="1:122" x14ac:dyDescent="0.35">
      <c r="A2195" s="160" t="s">
        <v>2117</v>
      </c>
      <c r="B2195" s="2">
        <v>24.000000000000004</v>
      </c>
      <c r="C2195" s="2" t="s">
        <v>272</v>
      </c>
      <c r="D2195" s="4" t="s">
        <v>305</v>
      </c>
      <c r="E2195" s="22" t="s">
        <v>290</v>
      </c>
      <c r="F2195" s="2">
        <v>24.000000000000004</v>
      </c>
      <c r="G2195" s="5">
        <v>23.000000000000004</v>
      </c>
      <c r="H2195" s="2">
        <v>0.5</v>
      </c>
      <c r="I2195" s="4" t="s">
        <v>272</v>
      </c>
      <c r="J2195" s="2">
        <v>2</v>
      </c>
      <c r="K2195" s="22" t="s">
        <v>290</v>
      </c>
      <c r="L2195" s="6" t="s">
        <v>305</v>
      </c>
      <c r="M2195" s="4" t="s">
        <v>290</v>
      </c>
      <c r="N2195" s="161" t="s">
        <v>290</v>
      </c>
      <c r="P2195" s="18" t="s">
        <v>290</v>
      </c>
      <c r="Q2195" s="18" t="s">
        <v>290</v>
      </c>
      <c r="S2195" t="s">
        <v>290</v>
      </c>
      <c r="T2195" t="s">
        <v>290</v>
      </c>
      <c r="V2195" t="s">
        <v>290</v>
      </c>
      <c r="X2195" s="160" t="s">
        <v>2117</v>
      </c>
      <c r="Y2195" s="2">
        <v>24.000000000000004</v>
      </c>
      <c r="Z2195" s="2" t="s">
        <v>272</v>
      </c>
      <c r="AA2195" s="4" t="s">
        <v>305</v>
      </c>
      <c r="AB2195" s="22" t="s">
        <v>290</v>
      </c>
      <c r="AC2195" s="2">
        <v>24.000000000000004</v>
      </c>
      <c r="AD2195" s="5">
        <v>23.000000000000004</v>
      </c>
      <c r="AE2195" s="2">
        <v>0.5</v>
      </c>
      <c r="AF2195" s="4" t="s">
        <v>272</v>
      </c>
      <c r="AG2195" s="2">
        <v>2</v>
      </c>
      <c r="AH2195" s="22" t="s">
        <v>290</v>
      </c>
      <c r="AI2195" s="6" t="s">
        <v>305</v>
      </c>
      <c r="AJ2195" s="4" t="s">
        <v>290</v>
      </c>
      <c r="AK2195" s="161" t="s">
        <v>290</v>
      </c>
      <c r="CC2195" s="4"/>
      <c r="CD2195" s="51"/>
      <c r="CE2195" s="51"/>
      <c r="CF2195" s="51"/>
      <c r="CG2195" s="51"/>
      <c r="CH2195" s="51"/>
      <c r="CI2195" s="51"/>
      <c r="CJ2195" s="51"/>
      <c r="CK2195" s="51"/>
    </row>
    <row r="2196" spans="1:122" x14ac:dyDescent="0.35">
      <c r="A2196" s="156" t="s">
        <v>2118</v>
      </c>
      <c r="B2196" s="11">
        <v>26</v>
      </c>
      <c r="C2196" s="11">
        <v>10</v>
      </c>
      <c r="D2196" t="s">
        <v>305</v>
      </c>
      <c r="E2196" s="21" t="s">
        <v>290</v>
      </c>
      <c r="F2196" s="11">
        <v>26</v>
      </c>
      <c r="G2196" s="13">
        <v>25.376000000000001</v>
      </c>
      <c r="H2196" s="11">
        <v>0.312</v>
      </c>
      <c r="I2196" t="s">
        <v>290</v>
      </c>
      <c r="J2196" s="11">
        <v>10</v>
      </c>
      <c r="K2196" s="21" t="s">
        <v>290</v>
      </c>
      <c r="L2196" s="11" t="s">
        <v>305</v>
      </c>
      <c r="M2196" t="s">
        <v>290</v>
      </c>
      <c r="N2196" s="159" t="s">
        <v>290</v>
      </c>
      <c r="P2196" s="18" t="s">
        <v>290</v>
      </c>
      <c r="Q2196" s="18" t="s">
        <v>290</v>
      </c>
      <c r="S2196" t="s">
        <v>290</v>
      </c>
      <c r="T2196" t="s">
        <v>290</v>
      </c>
      <c r="V2196" t="s">
        <v>290</v>
      </c>
      <c r="X2196" s="156" t="s">
        <v>2118</v>
      </c>
      <c r="Y2196" s="11">
        <v>26</v>
      </c>
      <c r="Z2196" s="11">
        <v>10</v>
      </c>
      <c r="AA2196" t="s">
        <v>305</v>
      </c>
      <c r="AB2196" s="21" t="s">
        <v>290</v>
      </c>
      <c r="AC2196" s="11">
        <v>26</v>
      </c>
      <c r="AD2196" s="13">
        <v>25.376000000000001</v>
      </c>
      <c r="AE2196" s="11">
        <v>0.312</v>
      </c>
      <c r="AF2196" t="s">
        <v>290</v>
      </c>
      <c r="AG2196" s="11">
        <v>10</v>
      </c>
      <c r="AH2196" s="21" t="s">
        <v>290</v>
      </c>
      <c r="AI2196" s="11" t="s">
        <v>305</v>
      </c>
      <c r="AJ2196" t="s">
        <v>290</v>
      </c>
      <c r="AK2196" s="159" t="s">
        <v>290</v>
      </c>
    </row>
    <row r="2197" spans="1:122" x14ac:dyDescent="0.35">
      <c r="A2197" s="158" t="s">
        <v>2119</v>
      </c>
      <c r="B2197" s="11">
        <v>26</v>
      </c>
      <c r="C2197" s="11">
        <v>20</v>
      </c>
      <c r="D2197" t="s">
        <v>305</v>
      </c>
      <c r="E2197" s="21" t="s">
        <v>290</v>
      </c>
      <c r="F2197" s="11">
        <v>26</v>
      </c>
      <c r="G2197" s="13">
        <v>25</v>
      </c>
      <c r="H2197" s="11">
        <v>0.5</v>
      </c>
      <c r="I2197" t="s">
        <v>290</v>
      </c>
      <c r="J2197" s="11">
        <v>20</v>
      </c>
      <c r="K2197" s="21" t="s">
        <v>290</v>
      </c>
      <c r="L2197" s="1" t="s">
        <v>305</v>
      </c>
      <c r="M2197" t="s">
        <v>290</v>
      </c>
      <c r="N2197" s="159" t="s">
        <v>290</v>
      </c>
      <c r="P2197" s="18" t="s">
        <v>290</v>
      </c>
      <c r="Q2197" s="18" t="s">
        <v>290</v>
      </c>
      <c r="S2197" t="s">
        <v>290</v>
      </c>
      <c r="T2197" t="s">
        <v>290</v>
      </c>
      <c r="V2197" t="s">
        <v>290</v>
      </c>
      <c r="X2197" s="158" t="s">
        <v>2119</v>
      </c>
      <c r="Y2197" s="11">
        <v>26</v>
      </c>
      <c r="Z2197" s="11">
        <v>20</v>
      </c>
      <c r="AA2197" t="s">
        <v>305</v>
      </c>
      <c r="AB2197" s="21" t="s">
        <v>290</v>
      </c>
      <c r="AC2197" s="11">
        <v>26</v>
      </c>
      <c r="AD2197" s="13">
        <v>25</v>
      </c>
      <c r="AE2197" s="11">
        <v>0.5</v>
      </c>
      <c r="AF2197" t="s">
        <v>290</v>
      </c>
      <c r="AG2197" s="11">
        <v>20</v>
      </c>
      <c r="AH2197" s="21" t="s">
        <v>290</v>
      </c>
      <c r="AI2197" s="1" t="s">
        <v>305</v>
      </c>
      <c r="AJ2197" t="s">
        <v>290</v>
      </c>
      <c r="AK2197" s="159" t="s">
        <v>290</v>
      </c>
    </row>
    <row r="2198" spans="1:122" x14ac:dyDescent="0.35">
      <c r="A2198" s="158" t="s">
        <v>6931</v>
      </c>
      <c r="B2198" s="11">
        <v>26</v>
      </c>
      <c r="C2198" t="s">
        <v>6422</v>
      </c>
      <c r="D2198" t="s">
        <v>305</v>
      </c>
      <c r="E2198" s="21" t="s">
        <v>290</v>
      </c>
      <c r="F2198" s="11">
        <v>26</v>
      </c>
      <c r="G2198" s="13">
        <v>25.25</v>
      </c>
      <c r="H2198" s="11">
        <v>0.375</v>
      </c>
      <c r="I2198" t="s">
        <v>6422</v>
      </c>
      <c r="J2198">
        <v>1</v>
      </c>
      <c r="K2198" s="21" t="s">
        <v>290</v>
      </c>
      <c r="L2198" s="1" t="s">
        <v>305</v>
      </c>
      <c r="M2198" t="s">
        <v>290</v>
      </c>
      <c r="N2198" s="159" t="s">
        <v>290</v>
      </c>
      <c r="P2198" s="18" t="s">
        <v>290</v>
      </c>
      <c r="Q2198" s="18" t="s">
        <v>290</v>
      </c>
      <c r="S2198" t="s">
        <v>290</v>
      </c>
      <c r="T2198" t="s">
        <v>290</v>
      </c>
      <c r="V2198" t="s">
        <v>290</v>
      </c>
      <c r="X2198" s="158" t="s">
        <v>6931</v>
      </c>
      <c r="Y2198" s="11">
        <v>26</v>
      </c>
      <c r="Z2198" t="s">
        <v>6422</v>
      </c>
      <c r="AA2198" t="s">
        <v>305</v>
      </c>
      <c r="AB2198" s="21" t="s">
        <v>290</v>
      </c>
      <c r="AC2198" s="11">
        <v>26</v>
      </c>
      <c r="AD2198" s="13">
        <v>25.25</v>
      </c>
      <c r="AE2198" s="11">
        <v>0.375</v>
      </c>
      <c r="AF2198" t="s">
        <v>6422</v>
      </c>
      <c r="AG2198">
        <v>1</v>
      </c>
      <c r="AH2198" s="21" t="s">
        <v>290</v>
      </c>
      <c r="AI2198" s="1" t="s">
        <v>305</v>
      </c>
      <c r="AJ2198" t="s">
        <v>290</v>
      </c>
      <c r="AK2198" s="159" t="s">
        <v>290</v>
      </c>
    </row>
    <row r="2199" spans="1:122" x14ac:dyDescent="0.35">
      <c r="A2199" s="160" t="s">
        <v>2120</v>
      </c>
      <c r="B2199" s="2">
        <v>26</v>
      </c>
      <c r="C2199" s="2" t="s">
        <v>272</v>
      </c>
      <c r="D2199" s="4" t="s">
        <v>305</v>
      </c>
      <c r="E2199" s="22" t="s">
        <v>290</v>
      </c>
      <c r="F2199" s="2">
        <v>26</v>
      </c>
      <c r="G2199" s="5">
        <v>25</v>
      </c>
      <c r="H2199" s="2">
        <v>0.5</v>
      </c>
      <c r="I2199" s="4" t="s">
        <v>272</v>
      </c>
      <c r="J2199" s="2">
        <v>2</v>
      </c>
      <c r="K2199" s="22" t="s">
        <v>290</v>
      </c>
      <c r="L2199" s="6" t="s">
        <v>305</v>
      </c>
      <c r="M2199" s="4" t="s">
        <v>290</v>
      </c>
      <c r="N2199" s="161" t="s">
        <v>290</v>
      </c>
      <c r="P2199" s="18" t="s">
        <v>290</v>
      </c>
      <c r="Q2199" s="18" t="s">
        <v>290</v>
      </c>
      <c r="S2199" t="s">
        <v>290</v>
      </c>
      <c r="T2199" t="s">
        <v>290</v>
      </c>
      <c r="V2199" t="s">
        <v>290</v>
      </c>
      <c r="X2199" s="160" t="s">
        <v>2120</v>
      </c>
      <c r="Y2199" s="2">
        <v>26</v>
      </c>
      <c r="Z2199" s="2" t="s">
        <v>272</v>
      </c>
      <c r="AA2199" s="4" t="s">
        <v>305</v>
      </c>
      <c r="AB2199" s="22" t="s">
        <v>290</v>
      </c>
      <c r="AC2199" s="2">
        <v>26</v>
      </c>
      <c r="AD2199" s="5">
        <v>25</v>
      </c>
      <c r="AE2199" s="2">
        <v>0.5</v>
      </c>
      <c r="AF2199" s="4" t="s">
        <v>272</v>
      </c>
      <c r="AG2199" s="2">
        <v>2</v>
      </c>
      <c r="AH2199" s="22" t="s">
        <v>290</v>
      </c>
      <c r="AI2199" s="6" t="s">
        <v>305</v>
      </c>
      <c r="AJ2199" s="4" t="s">
        <v>290</v>
      </c>
      <c r="AK2199" s="161" t="s">
        <v>290</v>
      </c>
      <c r="BJ2199" s="4"/>
      <c r="BK2199" s="4"/>
      <c r="BL2199" s="4"/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  <c r="BX2199" s="4"/>
      <c r="BY2199" s="4"/>
      <c r="BZ2199" s="4"/>
      <c r="CA2199" s="51"/>
    </row>
    <row r="2200" spans="1:122" x14ac:dyDescent="0.35">
      <c r="A2200" s="156" t="s">
        <v>2121</v>
      </c>
      <c r="B2200" s="11">
        <v>28</v>
      </c>
      <c r="C2200" s="11">
        <v>10</v>
      </c>
      <c r="D2200" t="s">
        <v>305</v>
      </c>
      <c r="E2200" s="21" t="s">
        <v>290</v>
      </c>
      <c r="F2200" s="11">
        <v>28</v>
      </c>
      <c r="G2200" s="13">
        <v>27.376000000000001</v>
      </c>
      <c r="H2200" s="11">
        <v>0.312</v>
      </c>
      <c r="I2200" t="s">
        <v>290</v>
      </c>
      <c r="J2200" s="11">
        <v>10</v>
      </c>
      <c r="K2200" s="21" t="s">
        <v>290</v>
      </c>
      <c r="L2200" s="11" t="s">
        <v>305</v>
      </c>
      <c r="M2200" t="s">
        <v>290</v>
      </c>
      <c r="N2200" s="159" t="s">
        <v>290</v>
      </c>
      <c r="P2200" s="18" t="s">
        <v>290</v>
      </c>
      <c r="Q2200" s="18" t="s">
        <v>290</v>
      </c>
      <c r="S2200" t="s">
        <v>290</v>
      </c>
      <c r="T2200" t="s">
        <v>290</v>
      </c>
      <c r="V2200" t="s">
        <v>290</v>
      </c>
      <c r="X2200" s="156" t="s">
        <v>2121</v>
      </c>
      <c r="Y2200" s="11">
        <v>28</v>
      </c>
      <c r="Z2200" s="11">
        <v>10</v>
      </c>
      <c r="AA2200" t="s">
        <v>305</v>
      </c>
      <c r="AB2200" s="21" t="s">
        <v>290</v>
      </c>
      <c r="AC2200" s="11">
        <v>28</v>
      </c>
      <c r="AD2200" s="13">
        <v>27.376000000000001</v>
      </c>
      <c r="AE2200" s="11">
        <v>0.312</v>
      </c>
      <c r="AF2200" t="s">
        <v>290</v>
      </c>
      <c r="AG2200" s="11">
        <v>10</v>
      </c>
      <c r="AH2200" s="21" t="s">
        <v>290</v>
      </c>
      <c r="AI2200" s="11" t="s">
        <v>305</v>
      </c>
      <c r="AJ2200" t="s">
        <v>290</v>
      </c>
      <c r="AK2200" s="159" t="s">
        <v>290</v>
      </c>
      <c r="CC2200" s="4"/>
      <c r="CD2200" s="51"/>
      <c r="CE2200" s="51"/>
      <c r="CF2200" s="51"/>
      <c r="CG2200" s="51"/>
      <c r="CH2200" s="51"/>
      <c r="CI2200" s="51"/>
      <c r="CJ2200" s="51"/>
      <c r="CK2200" s="51"/>
    </row>
    <row r="2201" spans="1:122" x14ac:dyDescent="0.35">
      <c r="A2201" s="158" t="s">
        <v>2122</v>
      </c>
      <c r="B2201" s="11">
        <v>28</v>
      </c>
      <c r="C2201" s="11">
        <v>20</v>
      </c>
      <c r="D2201" t="s">
        <v>305</v>
      </c>
      <c r="E2201" s="21" t="s">
        <v>290</v>
      </c>
      <c r="F2201" s="11">
        <v>28</v>
      </c>
      <c r="G2201" s="13">
        <v>27</v>
      </c>
      <c r="H2201" s="11">
        <v>0.5</v>
      </c>
      <c r="I2201" t="s">
        <v>290</v>
      </c>
      <c r="J2201" s="11">
        <v>20</v>
      </c>
      <c r="K2201" s="21" t="s">
        <v>290</v>
      </c>
      <c r="L2201" s="1" t="s">
        <v>305</v>
      </c>
      <c r="M2201" t="s">
        <v>290</v>
      </c>
      <c r="N2201" s="159" t="s">
        <v>290</v>
      </c>
      <c r="P2201" s="18" t="s">
        <v>290</v>
      </c>
      <c r="Q2201" s="18" t="s">
        <v>290</v>
      </c>
      <c r="S2201" t="s">
        <v>290</v>
      </c>
      <c r="T2201" t="s">
        <v>290</v>
      </c>
      <c r="V2201" t="s">
        <v>290</v>
      </c>
      <c r="X2201" s="158" t="s">
        <v>2122</v>
      </c>
      <c r="Y2201" s="11">
        <v>28</v>
      </c>
      <c r="Z2201" s="11">
        <v>20</v>
      </c>
      <c r="AA2201" t="s">
        <v>305</v>
      </c>
      <c r="AB2201" s="21" t="s">
        <v>290</v>
      </c>
      <c r="AC2201" s="11">
        <v>28</v>
      </c>
      <c r="AD2201" s="13">
        <v>27</v>
      </c>
      <c r="AE2201" s="11">
        <v>0.5</v>
      </c>
      <c r="AF2201" t="s">
        <v>290</v>
      </c>
      <c r="AG2201" s="11">
        <v>20</v>
      </c>
      <c r="AH2201" s="21" t="s">
        <v>290</v>
      </c>
      <c r="AI2201" s="1" t="s">
        <v>305</v>
      </c>
      <c r="AJ2201" t="s">
        <v>290</v>
      </c>
      <c r="AK2201" s="159" t="s">
        <v>290</v>
      </c>
    </row>
    <row r="2202" spans="1:122" x14ac:dyDescent="0.35">
      <c r="A2202" s="158" t="s">
        <v>2123</v>
      </c>
      <c r="B2202" s="11">
        <v>28</v>
      </c>
      <c r="C2202">
        <v>30</v>
      </c>
      <c r="D2202" t="s">
        <v>305</v>
      </c>
      <c r="E2202" s="21" t="s">
        <v>290</v>
      </c>
      <c r="F2202" s="11">
        <v>28</v>
      </c>
      <c r="G2202" s="13">
        <v>26.75</v>
      </c>
      <c r="H2202" s="11">
        <v>0.625</v>
      </c>
      <c r="I2202" t="s">
        <v>290</v>
      </c>
      <c r="J2202">
        <v>30</v>
      </c>
      <c r="K2202" s="21" t="s">
        <v>290</v>
      </c>
      <c r="L2202" s="1" t="s">
        <v>305</v>
      </c>
      <c r="M2202" t="s">
        <v>290</v>
      </c>
      <c r="N2202" s="159" t="s">
        <v>290</v>
      </c>
      <c r="P2202" s="18" t="s">
        <v>290</v>
      </c>
      <c r="Q2202" s="18" t="s">
        <v>290</v>
      </c>
      <c r="S2202" t="s">
        <v>290</v>
      </c>
      <c r="T2202" t="s">
        <v>290</v>
      </c>
      <c r="V2202" t="s">
        <v>290</v>
      </c>
      <c r="X2202" s="158" t="s">
        <v>2123</v>
      </c>
      <c r="Y2202" s="11">
        <v>28</v>
      </c>
      <c r="Z2202">
        <v>30</v>
      </c>
      <c r="AA2202" t="s">
        <v>305</v>
      </c>
      <c r="AB2202" s="21" t="s">
        <v>290</v>
      </c>
      <c r="AC2202" s="11">
        <v>28</v>
      </c>
      <c r="AD2202" s="13">
        <v>26.75</v>
      </c>
      <c r="AE2202" s="11">
        <v>0.625</v>
      </c>
      <c r="AF2202" t="s">
        <v>290</v>
      </c>
      <c r="AG2202">
        <v>30</v>
      </c>
      <c r="AH2202" s="21" t="s">
        <v>290</v>
      </c>
      <c r="AI2202" s="1" t="s">
        <v>305</v>
      </c>
      <c r="AJ2202" t="s">
        <v>290</v>
      </c>
      <c r="AK2202" s="159" t="s">
        <v>290</v>
      </c>
      <c r="BJ2202" s="4"/>
      <c r="BK2202" s="4"/>
      <c r="BL2202" s="4"/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  <c r="BX2202" s="4"/>
      <c r="BY2202" s="4"/>
      <c r="BZ2202" s="4"/>
      <c r="CA2202" s="51"/>
    </row>
    <row r="2203" spans="1:122" x14ac:dyDescent="0.35">
      <c r="A2203" s="158" t="s">
        <v>6932</v>
      </c>
      <c r="B2203" s="11">
        <v>28</v>
      </c>
      <c r="C2203" t="s">
        <v>6422</v>
      </c>
      <c r="D2203" t="s">
        <v>305</v>
      </c>
      <c r="E2203" s="21" t="s">
        <v>290</v>
      </c>
      <c r="F2203" s="11">
        <v>28</v>
      </c>
      <c r="G2203" s="13">
        <v>27.25</v>
      </c>
      <c r="H2203" s="11">
        <v>0.375</v>
      </c>
      <c r="I2203" t="s">
        <v>6422</v>
      </c>
      <c r="J2203">
        <v>1</v>
      </c>
      <c r="K2203" s="21" t="s">
        <v>290</v>
      </c>
      <c r="L2203" s="1" t="s">
        <v>305</v>
      </c>
      <c r="M2203" t="s">
        <v>290</v>
      </c>
      <c r="N2203" s="159" t="s">
        <v>290</v>
      </c>
      <c r="P2203" s="18" t="s">
        <v>290</v>
      </c>
      <c r="Q2203" s="18" t="s">
        <v>290</v>
      </c>
      <c r="S2203" t="s">
        <v>290</v>
      </c>
      <c r="T2203" t="s">
        <v>290</v>
      </c>
      <c r="V2203" t="s">
        <v>290</v>
      </c>
      <c r="X2203" s="158" t="s">
        <v>6932</v>
      </c>
      <c r="Y2203" s="11">
        <v>28</v>
      </c>
      <c r="Z2203" t="s">
        <v>6422</v>
      </c>
      <c r="AA2203" t="s">
        <v>305</v>
      </c>
      <c r="AB2203" s="21" t="s">
        <v>290</v>
      </c>
      <c r="AC2203" s="11">
        <v>28</v>
      </c>
      <c r="AD2203" s="13">
        <v>27.25</v>
      </c>
      <c r="AE2203" s="11">
        <v>0.375</v>
      </c>
      <c r="AF2203" t="s">
        <v>6422</v>
      </c>
      <c r="AG2203">
        <v>1</v>
      </c>
      <c r="AH2203" s="21" t="s">
        <v>290</v>
      </c>
      <c r="AI2203" s="1" t="s">
        <v>305</v>
      </c>
      <c r="AJ2203" t="s">
        <v>290</v>
      </c>
      <c r="AK2203" s="159" t="s">
        <v>290</v>
      </c>
      <c r="CC2203" s="4"/>
      <c r="CD2203" s="51"/>
      <c r="CE2203" s="51"/>
      <c r="CF2203" s="51"/>
      <c r="CG2203" s="51"/>
      <c r="CH2203" s="51"/>
      <c r="CI2203" s="51"/>
      <c r="CJ2203" s="51"/>
      <c r="CK2203" s="51"/>
    </row>
    <row r="2204" spans="1:122" x14ac:dyDescent="0.35">
      <c r="A2204" s="160" t="s">
        <v>2124</v>
      </c>
      <c r="B2204" s="2">
        <v>28</v>
      </c>
      <c r="C2204" s="2" t="s">
        <v>272</v>
      </c>
      <c r="D2204" s="4" t="s">
        <v>305</v>
      </c>
      <c r="E2204" s="22" t="s">
        <v>290</v>
      </c>
      <c r="F2204" s="2">
        <v>28</v>
      </c>
      <c r="G2204" s="5">
        <v>27</v>
      </c>
      <c r="H2204" s="2">
        <v>0.5</v>
      </c>
      <c r="I2204" s="4" t="s">
        <v>272</v>
      </c>
      <c r="J2204" s="2">
        <v>2</v>
      </c>
      <c r="K2204" s="22" t="s">
        <v>290</v>
      </c>
      <c r="L2204" s="6" t="s">
        <v>305</v>
      </c>
      <c r="M2204" s="4" t="s">
        <v>290</v>
      </c>
      <c r="N2204" s="161" t="s">
        <v>290</v>
      </c>
      <c r="P2204" s="18" t="s">
        <v>290</v>
      </c>
      <c r="Q2204" s="18" t="s">
        <v>290</v>
      </c>
      <c r="S2204" t="s">
        <v>290</v>
      </c>
      <c r="T2204" t="s">
        <v>290</v>
      </c>
      <c r="V2204" t="s">
        <v>290</v>
      </c>
      <c r="X2204" s="160" t="s">
        <v>2124</v>
      </c>
      <c r="Y2204" s="2">
        <v>28</v>
      </c>
      <c r="Z2204" s="2" t="s">
        <v>272</v>
      </c>
      <c r="AA2204" s="4" t="s">
        <v>305</v>
      </c>
      <c r="AB2204" s="22" t="s">
        <v>290</v>
      </c>
      <c r="AC2204" s="2">
        <v>28</v>
      </c>
      <c r="AD2204" s="5">
        <v>27</v>
      </c>
      <c r="AE2204" s="2">
        <v>0.5</v>
      </c>
      <c r="AF2204" s="4" t="s">
        <v>272</v>
      </c>
      <c r="AG2204" s="2">
        <v>2</v>
      </c>
      <c r="AH2204" s="22" t="s">
        <v>290</v>
      </c>
      <c r="AI2204" s="6" t="s">
        <v>305</v>
      </c>
      <c r="AJ2204" s="4" t="s">
        <v>290</v>
      </c>
      <c r="AK2204" s="161" t="s">
        <v>290</v>
      </c>
    </row>
    <row r="2205" spans="1:122" x14ac:dyDescent="0.35">
      <c r="A2205" s="156" t="s">
        <v>2125</v>
      </c>
      <c r="B2205" s="11">
        <v>30</v>
      </c>
      <c r="C2205" s="11">
        <v>10</v>
      </c>
      <c r="D2205" t="s">
        <v>305</v>
      </c>
      <c r="E2205" s="21" t="s">
        <v>290</v>
      </c>
      <c r="F2205" s="11">
        <v>30</v>
      </c>
      <c r="G2205" s="13">
        <v>29.376000000000001</v>
      </c>
      <c r="H2205" s="11">
        <v>0.312</v>
      </c>
      <c r="I2205" t="s">
        <v>290</v>
      </c>
      <c r="J2205" s="11">
        <v>10</v>
      </c>
      <c r="K2205" s="21" t="s">
        <v>290</v>
      </c>
      <c r="L2205" s="11" t="s">
        <v>305</v>
      </c>
      <c r="M2205" t="s">
        <v>290</v>
      </c>
      <c r="N2205" s="159" t="s">
        <v>290</v>
      </c>
      <c r="P2205" s="18" t="s">
        <v>290</v>
      </c>
      <c r="Q2205" s="18" t="s">
        <v>290</v>
      </c>
      <c r="S2205" t="s">
        <v>290</v>
      </c>
      <c r="T2205" t="s">
        <v>290</v>
      </c>
      <c r="V2205" t="s">
        <v>290</v>
      </c>
      <c r="X2205" s="156" t="s">
        <v>2125</v>
      </c>
      <c r="Y2205" s="11">
        <v>30</v>
      </c>
      <c r="Z2205" s="11">
        <v>10</v>
      </c>
      <c r="AA2205" t="s">
        <v>305</v>
      </c>
      <c r="AB2205" s="21" t="s">
        <v>290</v>
      </c>
      <c r="AC2205" s="11">
        <v>30</v>
      </c>
      <c r="AD2205" s="13">
        <v>29.376000000000001</v>
      </c>
      <c r="AE2205" s="11">
        <v>0.312</v>
      </c>
      <c r="AF2205" t="s">
        <v>290</v>
      </c>
      <c r="AG2205" s="11">
        <v>10</v>
      </c>
      <c r="AH2205" s="21" t="s">
        <v>290</v>
      </c>
      <c r="AI2205" s="11" t="s">
        <v>305</v>
      </c>
      <c r="AJ2205" t="s">
        <v>290</v>
      </c>
      <c r="AK2205" s="159" t="s">
        <v>290</v>
      </c>
      <c r="BJ2205" s="4"/>
      <c r="BK2205" s="4"/>
      <c r="BL2205" s="4"/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  <c r="BX2205" s="4"/>
      <c r="BY2205" s="4"/>
      <c r="BZ2205" s="4"/>
      <c r="CA2205" s="51"/>
    </row>
    <row r="2206" spans="1:122" x14ac:dyDescent="0.35">
      <c r="A2206" s="158" t="s">
        <v>2126</v>
      </c>
      <c r="B2206" s="11">
        <v>30</v>
      </c>
      <c r="C2206" s="11">
        <v>20</v>
      </c>
      <c r="D2206" t="s">
        <v>305</v>
      </c>
      <c r="E2206" s="21" t="s">
        <v>290</v>
      </c>
      <c r="F2206" s="11">
        <v>30</v>
      </c>
      <c r="G2206" s="13">
        <v>29</v>
      </c>
      <c r="H2206" s="11">
        <v>0.5</v>
      </c>
      <c r="I2206" t="s">
        <v>290</v>
      </c>
      <c r="J2206" s="11">
        <v>20</v>
      </c>
      <c r="K2206" s="21" t="s">
        <v>290</v>
      </c>
      <c r="L2206" s="1" t="s">
        <v>305</v>
      </c>
      <c r="M2206" t="s">
        <v>290</v>
      </c>
      <c r="N2206" s="159" t="s">
        <v>290</v>
      </c>
      <c r="P2206" s="18" t="s">
        <v>290</v>
      </c>
      <c r="Q2206" s="18" t="s">
        <v>290</v>
      </c>
      <c r="S2206" t="s">
        <v>290</v>
      </c>
      <c r="T2206" t="s">
        <v>290</v>
      </c>
      <c r="V2206" t="s">
        <v>290</v>
      </c>
      <c r="X2206" s="158" t="s">
        <v>2126</v>
      </c>
      <c r="Y2206" s="11">
        <v>30</v>
      </c>
      <c r="Z2206" s="11">
        <v>20</v>
      </c>
      <c r="AA2206" t="s">
        <v>305</v>
      </c>
      <c r="AB2206" s="21" t="s">
        <v>290</v>
      </c>
      <c r="AC2206" s="11">
        <v>30</v>
      </c>
      <c r="AD2206" s="13">
        <v>29</v>
      </c>
      <c r="AE2206" s="11">
        <v>0.5</v>
      </c>
      <c r="AF2206" t="s">
        <v>290</v>
      </c>
      <c r="AG2206" s="11">
        <v>20</v>
      </c>
      <c r="AH2206" s="21" t="s">
        <v>290</v>
      </c>
      <c r="AI2206" s="1" t="s">
        <v>305</v>
      </c>
      <c r="AJ2206" t="s">
        <v>290</v>
      </c>
      <c r="AK2206" s="159" t="s">
        <v>290</v>
      </c>
      <c r="BJ2206" s="10"/>
      <c r="BK2206" s="10"/>
      <c r="BL2206" s="10"/>
      <c r="BM2206" s="10"/>
      <c r="BN2206" s="10"/>
      <c r="BO2206" s="10"/>
      <c r="BP2206" s="10"/>
      <c r="BQ2206" s="10"/>
      <c r="BR2206" s="10"/>
      <c r="BS2206" s="10"/>
      <c r="BT2206" s="10"/>
      <c r="BU2206" s="10"/>
      <c r="BV2206" s="10"/>
      <c r="BW2206" s="10"/>
      <c r="BX2206" s="10"/>
      <c r="BY2206" s="10"/>
      <c r="BZ2206" s="10"/>
      <c r="CA2206" s="10"/>
      <c r="CC2206" s="4"/>
      <c r="CD2206" s="51"/>
      <c r="CE2206" s="51"/>
      <c r="CF2206" s="51"/>
      <c r="CG2206" s="51"/>
      <c r="CH2206" s="51"/>
      <c r="CI2206" s="51"/>
      <c r="CJ2206" s="51"/>
      <c r="CK2206" s="51"/>
    </row>
    <row r="2207" spans="1:122" x14ac:dyDescent="0.35">
      <c r="A2207" s="158" t="s">
        <v>2127</v>
      </c>
      <c r="B2207" s="11">
        <v>30</v>
      </c>
      <c r="C2207">
        <v>30</v>
      </c>
      <c r="D2207" t="s">
        <v>305</v>
      </c>
      <c r="E2207" s="21" t="s">
        <v>290</v>
      </c>
      <c r="F2207" s="11">
        <v>30</v>
      </c>
      <c r="G2207" s="13">
        <v>28.75</v>
      </c>
      <c r="H2207" s="11">
        <v>0.625</v>
      </c>
      <c r="I2207" t="s">
        <v>290</v>
      </c>
      <c r="J2207">
        <v>30</v>
      </c>
      <c r="K2207" s="21" t="s">
        <v>290</v>
      </c>
      <c r="L2207" s="1" t="s">
        <v>305</v>
      </c>
      <c r="M2207" t="s">
        <v>290</v>
      </c>
      <c r="N2207" s="159" t="s">
        <v>290</v>
      </c>
      <c r="P2207" s="18" t="s">
        <v>290</v>
      </c>
      <c r="Q2207" s="18" t="s">
        <v>290</v>
      </c>
      <c r="S2207" t="s">
        <v>290</v>
      </c>
      <c r="T2207" t="s">
        <v>290</v>
      </c>
      <c r="V2207" t="s">
        <v>290</v>
      </c>
      <c r="X2207" s="158" t="s">
        <v>2127</v>
      </c>
      <c r="Y2207" s="11">
        <v>30</v>
      </c>
      <c r="Z2207">
        <v>30</v>
      </c>
      <c r="AA2207" t="s">
        <v>305</v>
      </c>
      <c r="AB2207" s="21" t="s">
        <v>290</v>
      </c>
      <c r="AC2207" s="11">
        <v>30</v>
      </c>
      <c r="AD2207" s="13">
        <v>28.75</v>
      </c>
      <c r="AE2207" s="11">
        <v>0.625</v>
      </c>
      <c r="AF2207" t="s">
        <v>290</v>
      </c>
      <c r="AG2207">
        <v>30</v>
      </c>
      <c r="AH2207" s="21" t="s">
        <v>290</v>
      </c>
      <c r="AI2207" s="1" t="s">
        <v>305</v>
      </c>
      <c r="AJ2207" t="s">
        <v>290</v>
      </c>
      <c r="AK2207" s="159" t="s">
        <v>290</v>
      </c>
      <c r="BJ2207" s="11"/>
      <c r="BK2207" s="11"/>
      <c r="BL2207" s="11"/>
      <c r="BM2207" s="11"/>
      <c r="BN2207" s="11"/>
      <c r="BO2207" s="11"/>
      <c r="BP2207" s="11"/>
      <c r="BQ2207" s="11"/>
      <c r="BR2207" s="11"/>
      <c r="BS2207" s="11"/>
      <c r="BT2207" s="11"/>
      <c r="BU2207" s="11"/>
      <c r="BV2207" s="11"/>
      <c r="BW2207" s="11"/>
      <c r="BX2207" s="11"/>
      <c r="BY2207" s="11"/>
      <c r="BZ2207" s="11"/>
      <c r="CA2207" s="14"/>
      <c r="CC2207" s="10"/>
      <c r="CD2207" s="10"/>
      <c r="CE2207" s="10"/>
      <c r="CF2207" s="10"/>
      <c r="CG2207" s="10"/>
      <c r="CH2207" s="10"/>
      <c r="CI2207" s="10"/>
      <c r="CJ2207" s="10"/>
      <c r="CK2207" s="10"/>
    </row>
    <row r="2208" spans="1:122" s="8" customFormat="1" x14ac:dyDescent="0.35">
      <c r="A2208" s="158" t="s">
        <v>6933</v>
      </c>
      <c r="B2208" s="11">
        <v>30</v>
      </c>
      <c r="C2208" t="s">
        <v>6422</v>
      </c>
      <c r="D2208" t="s">
        <v>305</v>
      </c>
      <c r="E2208" s="21" t="s">
        <v>290</v>
      </c>
      <c r="F2208" s="11">
        <v>30</v>
      </c>
      <c r="G2208" s="13">
        <v>29.25</v>
      </c>
      <c r="H2208" s="11">
        <v>0.375</v>
      </c>
      <c r="I2208" t="s">
        <v>6422</v>
      </c>
      <c r="J2208">
        <v>1</v>
      </c>
      <c r="K2208" s="21" t="s">
        <v>290</v>
      </c>
      <c r="L2208" s="1" t="s">
        <v>305</v>
      </c>
      <c r="M2208" t="s">
        <v>290</v>
      </c>
      <c r="N2208" s="159" t="s">
        <v>290</v>
      </c>
      <c r="O2208"/>
      <c r="P2208" s="18" t="s">
        <v>290</v>
      </c>
      <c r="Q2208" s="18" t="s">
        <v>290</v>
      </c>
      <c r="R2208" s="18"/>
      <c r="S2208" t="s">
        <v>290</v>
      </c>
      <c r="T2208" t="s">
        <v>290</v>
      </c>
      <c r="U2208"/>
      <c r="V2208" t="s">
        <v>290</v>
      </c>
      <c r="W2208"/>
      <c r="X2208" s="158" t="s">
        <v>6933</v>
      </c>
      <c r="Y2208" s="11">
        <v>30</v>
      </c>
      <c r="Z2208" t="s">
        <v>6422</v>
      </c>
      <c r="AA2208" t="s">
        <v>305</v>
      </c>
      <c r="AB2208" s="21" t="s">
        <v>290</v>
      </c>
      <c r="AC2208" s="11">
        <v>30</v>
      </c>
      <c r="AD2208" s="13">
        <v>29.25</v>
      </c>
      <c r="AE2208" s="11">
        <v>0.375</v>
      </c>
      <c r="AF2208" t="s">
        <v>6422</v>
      </c>
      <c r="AG2208">
        <v>1</v>
      </c>
      <c r="AH2208" s="21" t="s">
        <v>290</v>
      </c>
      <c r="AI2208" s="1" t="s">
        <v>305</v>
      </c>
      <c r="AJ2208" t="s">
        <v>290</v>
      </c>
      <c r="AK2208" s="159" t="s">
        <v>290</v>
      </c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 s="11"/>
      <c r="BK2208" s="11"/>
      <c r="BL2208" s="11"/>
      <c r="BM2208" s="11"/>
      <c r="BN2208" s="11"/>
      <c r="BO2208" s="11"/>
      <c r="BP2208" s="11"/>
      <c r="BQ2208" s="11"/>
      <c r="BR2208" s="11"/>
      <c r="BS2208" s="11"/>
      <c r="BT2208" s="11"/>
      <c r="BU2208" s="11"/>
      <c r="BV2208" s="11"/>
      <c r="BW2208" s="11"/>
      <c r="BX2208" s="11"/>
      <c r="BY2208" s="11"/>
      <c r="BZ2208" s="11"/>
      <c r="CA2208" s="14"/>
      <c r="CC2208" s="11"/>
      <c r="CD2208" s="14"/>
      <c r="CE2208" s="14"/>
      <c r="CF2208" s="14"/>
      <c r="CG2208" s="14"/>
      <c r="CH2208" s="14"/>
      <c r="CI2208" s="14"/>
      <c r="CJ2208" s="14"/>
      <c r="CK2208" s="14"/>
      <c r="CO2208"/>
      <c r="CP2208"/>
      <c r="DR2208" s="1"/>
    </row>
    <row r="2209" spans="1:122" s="11" customFormat="1" x14ac:dyDescent="0.35">
      <c r="A2209" s="160" t="s">
        <v>2128</v>
      </c>
      <c r="B2209" s="2">
        <v>30</v>
      </c>
      <c r="C2209" s="2" t="s">
        <v>272</v>
      </c>
      <c r="D2209" s="4" t="s">
        <v>305</v>
      </c>
      <c r="E2209" s="22" t="s">
        <v>290</v>
      </c>
      <c r="F2209" s="2">
        <v>30</v>
      </c>
      <c r="G2209" s="5">
        <v>29</v>
      </c>
      <c r="H2209" s="2">
        <v>0.5</v>
      </c>
      <c r="I2209" s="4" t="s">
        <v>272</v>
      </c>
      <c r="J2209" s="2">
        <v>2</v>
      </c>
      <c r="K2209" s="22" t="s">
        <v>290</v>
      </c>
      <c r="L2209" s="6" t="s">
        <v>305</v>
      </c>
      <c r="M2209" s="4" t="s">
        <v>290</v>
      </c>
      <c r="N2209" s="161" t="s">
        <v>290</v>
      </c>
      <c r="O2209"/>
      <c r="P2209" s="18" t="s">
        <v>290</v>
      </c>
      <c r="Q2209" s="18" t="s">
        <v>290</v>
      </c>
      <c r="R2209" s="18"/>
      <c r="S2209" t="s">
        <v>290</v>
      </c>
      <c r="T2209" t="s">
        <v>290</v>
      </c>
      <c r="U2209"/>
      <c r="V2209" t="s">
        <v>290</v>
      </c>
      <c r="W2209"/>
      <c r="X2209" s="160" t="s">
        <v>2128</v>
      </c>
      <c r="Y2209" s="2">
        <v>30</v>
      </c>
      <c r="Z2209" s="2" t="s">
        <v>272</v>
      </c>
      <c r="AA2209" s="4" t="s">
        <v>305</v>
      </c>
      <c r="AB2209" s="22" t="s">
        <v>290</v>
      </c>
      <c r="AC2209" s="2">
        <v>30</v>
      </c>
      <c r="AD2209" s="5">
        <v>29</v>
      </c>
      <c r="AE2209" s="2">
        <v>0.5</v>
      </c>
      <c r="AF2209" s="4" t="s">
        <v>272</v>
      </c>
      <c r="AG2209" s="2">
        <v>2</v>
      </c>
      <c r="AH2209" s="22" t="s">
        <v>290</v>
      </c>
      <c r="AI2209" s="6" t="s">
        <v>305</v>
      </c>
      <c r="AJ2209" s="4" t="s">
        <v>290</v>
      </c>
      <c r="AK2209" s="161" t="s">
        <v>290</v>
      </c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CA2209" s="14"/>
      <c r="CD2209" s="14"/>
      <c r="CE2209" s="14"/>
      <c r="CF2209" s="14"/>
      <c r="CG2209" s="14"/>
      <c r="CH2209" s="14"/>
      <c r="CI2209" s="14"/>
      <c r="CJ2209" s="14"/>
      <c r="CK2209" s="14"/>
      <c r="CO2209"/>
      <c r="CP2209"/>
      <c r="DR2209" s="1"/>
    </row>
    <row r="2210" spans="1:122" s="11" customFormat="1" x14ac:dyDescent="0.35">
      <c r="A2210" s="156" t="s">
        <v>2129</v>
      </c>
      <c r="B2210" s="11">
        <v>32</v>
      </c>
      <c r="C2210" s="11">
        <v>10</v>
      </c>
      <c r="D2210" t="s">
        <v>305</v>
      </c>
      <c r="E2210" s="21" t="s">
        <v>290</v>
      </c>
      <c r="F2210" s="11">
        <v>32</v>
      </c>
      <c r="G2210" s="13">
        <v>31.376000000000001</v>
      </c>
      <c r="H2210" s="11">
        <v>0.312</v>
      </c>
      <c r="I2210" t="s">
        <v>290</v>
      </c>
      <c r="J2210" s="11">
        <v>10</v>
      </c>
      <c r="K2210" s="21" t="s">
        <v>290</v>
      </c>
      <c r="L2210" s="11" t="s">
        <v>305</v>
      </c>
      <c r="M2210" t="s">
        <v>290</v>
      </c>
      <c r="N2210" s="159" t="s">
        <v>290</v>
      </c>
      <c r="O2210"/>
      <c r="P2210" s="18" t="s">
        <v>290</v>
      </c>
      <c r="Q2210" s="18" t="s">
        <v>290</v>
      </c>
      <c r="R2210" s="18"/>
      <c r="S2210" t="s">
        <v>290</v>
      </c>
      <c r="T2210" t="s">
        <v>290</v>
      </c>
      <c r="U2210"/>
      <c r="V2210" t="s">
        <v>290</v>
      </c>
      <c r="W2210"/>
      <c r="X2210" s="156" t="s">
        <v>2129</v>
      </c>
      <c r="Y2210" s="11">
        <v>32</v>
      </c>
      <c r="Z2210" s="11">
        <v>10</v>
      </c>
      <c r="AA2210" t="s">
        <v>305</v>
      </c>
      <c r="AB2210" s="21" t="s">
        <v>290</v>
      </c>
      <c r="AC2210" s="11">
        <v>32</v>
      </c>
      <c r="AD2210" s="13">
        <v>31.376000000000001</v>
      </c>
      <c r="AE2210" s="11">
        <v>0.312</v>
      </c>
      <c r="AF2210" t="s">
        <v>290</v>
      </c>
      <c r="AG2210" s="11">
        <v>10</v>
      </c>
      <c r="AH2210" s="21" t="s">
        <v>290</v>
      </c>
      <c r="AI2210" s="11" t="s">
        <v>305</v>
      </c>
      <c r="AJ2210" t="s">
        <v>290</v>
      </c>
      <c r="AK2210" s="159" t="s">
        <v>290</v>
      </c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 s="18"/>
      <c r="CD2210" s="14"/>
      <c r="CE2210" s="14"/>
      <c r="CF2210" s="14"/>
      <c r="CG2210" s="14"/>
      <c r="CH2210" s="14"/>
      <c r="CI2210" s="14"/>
      <c r="CJ2210" s="14"/>
      <c r="CK2210" s="14"/>
      <c r="CO2210"/>
      <c r="CP2210"/>
      <c r="DR2210" s="1"/>
    </row>
    <row r="2211" spans="1:122" s="11" customFormat="1" x14ac:dyDescent="0.35">
      <c r="A2211" s="158" t="s">
        <v>2130</v>
      </c>
      <c r="B2211" s="11">
        <v>32</v>
      </c>
      <c r="C2211" s="11">
        <v>20</v>
      </c>
      <c r="D2211" t="s">
        <v>305</v>
      </c>
      <c r="E2211" s="21" t="s">
        <v>290</v>
      </c>
      <c r="F2211" s="11">
        <v>32</v>
      </c>
      <c r="G2211" s="13">
        <v>31</v>
      </c>
      <c r="H2211" s="11">
        <v>0.5</v>
      </c>
      <c r="I2211" t="s">
        <v>290</v>
      </c>
      <c r="J2211" s="11">
        <v>20</v>
      </c>
      <c r="K2211" s="21" t="s">
        <v>290</v>
      </c>
      <c r="L2211" s="1" t="s">
        <v>305</v>
      </c>
      <c r="M2211" t="s">
        <v>290</v>
      </c>
      <c r="N2211" s="159" t="s">
        <v>290</v>
      </c>
      <c r="O2211"/>
      <c r="P2211" s="18" t="s">
        <v>290</v>
      </c>
      <c r="Q2211" s="18" t="s">
        <v>290</v>
      </c>
      <c r="R2211" s="18"/>
      <c r="S2211" t="s">
        <v>290</v>
      </c>
      <c r="T2211" t="s">
        <v>290</v>
      </c>
      <c r="U2211"/>
      <c r="V2211" t="s">
        <v>290</v>
      </c>
      <c r="W2211"/>
      <c r="X2211" s="158" t="s">
        <v>2130</v>
      </c>
      <c r="Y2211" s="11">
        <v>32</v>
      </c>
      <c r="Z2211" s="11">
        <v>20</v>
      </c>
      <c r="AA2211" t="s">
        <v>305</v>
      </c>
      <c r="AB2211" s="21" t="s">
        <v>290</v>
      </c>
      <c r="AC2211" s="11">
        <v>32</v>
      </c>
      <c r="AD2211" s="13">
        <v>31</v>
      </c>
      <c r="AE2211" s="11">
        <v>0.5</v>
      </c>
      <c r="AF2211" t="s">
        <v>290</v>
      </c>
      <c r="AG2211" s="11">
        <v>20</v>
      </c>
      <c r="AH2211" s="21" t="s">
        <v>290</v>
      </c>
      <c r="AI2211" s="1" t="s">
        <v>305</v>
      </c>
      <c r="AJ2211" t="s">
        <v>290</v>
      </c>
      <c r="AK2211" s="159" t="s">
        <v>290</v>
      </c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 s="4"/>
      <c r="BK2211" s="4"/>
      <c r="BL2211" s="4"/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  <c r="BX2211" s="4"/>
      <c r="BY2211" s="4"/>
      <c r="BZ2211" s="4"/>
      <c r="CA2211" s="51"/>
      <c r="CC2211"/>
      <c r="CD2211" s="18"/>
      <c r="CE2211" s="18"/>
      <c r="CF2211" s="18"/>
      <c r="CG2211" s="18"/>
      <c r="CH2211" s="18"/>
      <c r="CI2211" s="18"/>
      <c r="CJ2211" s="18"/>
      <c r="CK2211" s="18"/>
      <c r="CO2211"/>
      <c r="CP2211"/>
      <c r="DR2211" s="1"/>
    </row>
    <row r="2212" spans="1:122" x14ac:dyDescent="0.35">
      <c r="A2212" s="158" t="s">
        <v>2131</v>
      </c>
      <c r="B2212" s="11">
        <v>32</v>
      </c>
      <c r="C2212">
        <v>30</v>
      </c>
      <c r="D2212" t="s">
        <v>305</v>
      </c>
      <c r="E2212" s="21" t="s">
        <v>290</v>
      </c>
      <c r="F2212" s="11">
        <v>32</v>
      </c>
      <c r="G2212" s="13">
        <v>30.75</v>
      </c>
      <c r="H2212" s="11">
        <v>0.625</v>
      </c>
      <c r="I2212" t="s">
        <v>290</v>
      </c>
      <c r="J2212">
        <v>30</v>
      </c>
      <c r="K2212" s="21" t="s">
        <v>290</v>
      </c>
      <c r="L2212" s="1" t="s">
        <v>305</v>
      </c>
      <c r="M2212" t="s">
        <v>290</v>
      </c>
      <c r="N2212" s="159" t="s">
        <v>290</v>
      </c>
      <c r="P2212" s="18" t="s">
        <v>290</v>
      </c>
      <c r="Q2212" s="18" t="s">
        <v>290</v>
      </c>
      <c r="S2212" t="s">
        <v>290</v>
      </c>
      <c r="T2212" t="s">
        <v>290</v>
      </c>
      <c r="V2212" t="s">
        <v>290</v>
      </c>
      <c r="X2212" s="158" t="s">
        <v>2131</v>
      </c>
      <c r="Y2212" s="11">
        <v>32</v>
      </c>
      <c r="Z2212">
        <v>30</v>
      </c>
      <c r="AA2212" t="s">
        <v>305</v>
      </c>
      <c r="AB2212" s="21" t="s">
        <v>290</v>
      </c>
      <c r="AC2212" s="11">
        <v>32</v>
      </c>
      <c r="AD2212" s="13">
        <v>30.75</v>
      </c>
      <c r="AE2212" s="11">
        <v>0.625</v>
      </c>
      <c r="AF2212" t="s">
        <v>290</v>
      </c>
      <c r="AG2212">
        <v>30</v>
      </c>
      <c r="AH2212" s="21" t="s">
        <v>290</v>
      </c>
      <c r="AI2212" s="1" t="s">
        <v>305</v>
      </c>
      <c r="AJ2212" t="s">
        <v>290</v>
      </c>
      <c r="AK2212" s="159" t="s">
        <v>290</v>
      </c>
      <c r="CC2212" s="4"/>
      <c r="CD2212" s="51"/>
      <c r="CE2212" s="51"/>
      <c r="CF2212" s="51"/>
      <c r="CG2212" s="51"/>
      <c r="CH2212" s="51"/>
      <c r="CI2212" s="51"/>
      <c r="CJ2212" s="51"/>
      <c r="CK2212" s="51"/>
    </row>
    <row r="2213" spans="1:122" x14ac:dyDescent="0.35">
      <c r="A2213" s="158" t="s">
        <v>2132</v>
      </c>
      <c r="B2213" s="11">
        <v>32</v>
      </c>
      <c r="C2213">
        <v>40</v>
      </c>
      <c r="D2213" t="s">
        <v>305</v>
      </c>
      <c r="E2213" s="21" t="s">
        <v>290</v>
      </c>
      <c r="F2213" s="11">
        <v>32</v>
      </c>
      <c r="G2213" s="13">
        <v>30.623999999999999</v>
      </c>
      <c r="H2213" s="11">
        <v>0.68799999999999994</v>
      </c>
      <c r="I2213" t="s">
        <v>290</v>
      </c>
      <c r="J2213">
        <v>40</v>
      </c>
      <c r="K2213" s="21" t="s">
        <v>290</v>
      </c>
      <c r="L2213" s="1" t="s">
        <v>305</v>
      </c>
      <c r="M2213" t="s">
        <v>290</v>
      </c>
      <c r="N2213" s="159" t="s">
        <v>290</v>
      </c>
      <c r="P2213" s="18" t="s">
        <v>290</v>
      </c>
      <c r="Q2213" s="18" t="s">
        <v>290</v>
      </c>
      <c r="S2213" t="s">
        <v>290</v>
      </c>
      <c r="T2213" t="s">
        <v>290</v>
      </c>
      <c r="V2213" t="s">
        <v>290</v>
      </c>
      <c r="X2213" s="158" t="s">
        <v>2132</v>
      </c>
      <c r="Y2213" s="11">
        <v>32</v>
      </c>
      <c r="Z2213">
        <v>40</v>
      </c>
      <c r="AA2213" t="s">
        <v>305</v>
      </c>
      <c r="AB2213" s="21" t="s">
        <v>290</v>
      </c>
      <c r="AC2213" s="11">
        <v>32</v>
      </c>
      <c r="AD2213" s="13">
        <v>30.623999999999999</v>
      </c>
      <c r="AE2213" s="11">
        <v>0.68799999999999994</v>
      </c>
      <c r="AF2213" t="s">
        <v>290</v>
      </c>
      <c r="AG2213">
        <v>40</v>
      </c>
      <c r="AH2213" s="21" t="s">
        <v>290</v>
      </c>
      <c r="AI2213" s="1" t="s">
        <v>305</v>
      </c>
      <c r="AJ2213" t="s">
        <v>290</v>
      </c>
      <c r="AK2213" s="159" t="s">
        <v>290</v>
      </c>
    </row>
    <row r="2214" spans="1:122" x14ac:dyDescent="0.35">
      <c r="A2214" s="158" t="s">
        <v>6934</v>
      </c>
      <c r="B2214" s="11">
        <v>32</v>
      </c>
      <c r="C2214" t="s">
        <v>6422</v>
      </c>
      <c r="D2214" t="s">
        <v>305</v>
      </c>
      <c r="E2214" s="21" t="s">
        <v>290</v>
      </c>
      <c r="F2214" s="11">
        <v>32</v>
      </c>
      <c r="G2214" s="13">
        <v>31.25</v>
      </c>
      <c r="H2214" s="11">
        <v>0.375</v>
      </c>
      <c r="I2214" t="s">
        <v>6422</v>
      </c>
      <c r="J2214">
        <v>1</v>
      </c>
      <c r="K2214" s="21" t="s">
        <v>290</v>
      </c>
      <c r="L2214" s="1" t="s">
        <v>305</v>
      </c>
      <c r="M2214" t="s">
        <v>290</v>
      </c>
      <c r="N2214" s="159" t="s">
        <v>290</v>
      </c>
      <c r="P2214" s="18" t="s">
        <v>290</v>
      </c>
      <c r="Q2214" s="18" t="s">
        <v>290</v>
      </c>
      <c r="S2214" t="s">
        <v>290</v>
      </c>
      <c r="T2214" t="s">
        <v>290</v>
      </c>
      <c r="V2214" t="s">
        <v>290</v>
      </c>
      <c r="X2214" s="158" t="s">
        <v>6934</v>
      </c>
      <c r="Y2214" s="11">
        <v>32</v>
      </c>
      <c r="Z2214" t="s">
        <v>6422</v>
      </c>
      <c r="AA2214" t="s">
        <v>305</v>
      </c>
      <c r="AB2214" s="21" t="s">
        <v>290</v>
      </c>
      <c r="AC2214" s="11">
        <v>32</v>
      </c>
      <c r="AD2214" s="13">
        <v>31.25</v>
      </c>
      <c r="AE2214" s="11">
        <v>0.375</v>
      </c>
      <c r="AF2214" t="s">
        <v>6422</v>
      </c>
      <c r="AG2214">
        <v>1</v>
      </c>
      <c r="AH2214" s="21" t="s">
        <v>290</v>
      </c>
      <c r="AI2214" s="1" t="s">
        <v>305</v>
      </c>
      <c r="AJ2214" t="s">
        <v>290</v>
      </c>
      <c r="AK2214" s="159" t="s">
        <v>290</v>
      </c>
    </row>
    <row r="2215" spans="1:122" x14ac:dyDescent="0.35">
      <c r="A2215" s="160" t="s">
        <v>2133</v>
      </c>
      <c r="B2215" s="2">
        <v>32</v>
      </c>
      <c r="C2215" s="2" t="s">
        <v>272</v>
      </c>
      <c r="D2215" s="4" t="s">
        <v>305</v>
      </c>
      <c r="E2215" s="22" t="s">
        <v>290</v>
      </c>
      <c r="F2215" s="2">
        <v>32</v>
      </c>
      <c r="G2215" s="5">
        <v>31</v>
      </c>
      <c r="H2215" s="2">
        <v>0.5</v>
      </c>
      <c r="I2215" s="4" t="s">
        <v>272</v>
      </c>
      <c r="J2215" s="2">
        <v>2</v>
      </c>
      <c r="K2215" s="22" t="s">
        <v>290</v>
      </c>
      <c r="L2215" s="6" t="s">
        <v>305</v>
      </c>
      <c r="M2215" s="4" t="s">
        <v>290</v>
      </c>
      <c r="N2215" s="161" t="s">
        <v>290</v>
      </c>
      <c r="P2215" s="18" t="s">
        <v>290</v>
      </c>
      <c r="Q2215" s="18" t="s">
        <v>290</v>
      </c>
      <c r="S2215" t="s">
        <v>290</v>
      </c>
      <c r="T2215" t="s">
        <v>290</v>
      </c>
      <c r="V2215" t="s">
        <v>290</v>
      </c>
      <c r="X2215" s="160" t="s">
        <v>2133</v>
      </c>
      <c r="Y2215" s="2">
        <v>32</v>
      </c>
      <c r="Z2215" s="2" t="s">
        <v>272</v>
      </c>
      <c r="AA2215" s="4" t="s">
        <v>305</v>
      </c>
      <c r="AB2215" s="22" t="s">
        <v>290</v>
      </c>
      <c r="AC2215" s="2">
        <v>32</v>
      </c>
      <c r="AD2215" s="5">
        <v>31</v>
      </c>
      <c r="AE2215" s="2">
        <v>0.5</v>
      </c>
      <c r="AF2215" s="4" t="s">
        <v>272</v>
      </c>
      <c r="AG2215" s="2">
        <v>2</v>
      </c>
      <c r="AH2215" s="22" t="s">
        <v>290</v>
      </c>
      <c r="AI2215" s="6" t="s">
        <v>305</v>
      </c>
      <c r="AJ2215" s="4" t="s">
        <v>290</v>
      </c>
      <c r="AK2215" s="161" t="s">
        <v>290</v>
      </c>
    </row>
    <row r="2216" spans="1:122" x14ac:dyDescent="0.35">
      <c r="A2216" s="156" t="s">
        <v>2134</v>
      </c>
      <c r="B2216" s="11">
        <v>34</v>
      </c>
      <c r="C2216" s="11">
        <v>10</v>
      </c>
      <c r="D2216" t="s">
        <v>305</v>
      </c>
      <c r="E2216" s="21" t="s">
        <v>290</v>
      </c>
      <c r="F2216" s="11">
        <v>34</v>
      </c>
      <c r="G2216" s="13">
        <v>33.375999999999998</v>
      </c>
      <c r="H2216" s="11">
        <v>0.312</v>
      </c>
      <c r="I2216" t="s">
        <v>290</v>
      </c>
      <c r="J2216" s="11">
        <v>10</v>
      </c>
      <c r="K2216" s="21" t="s">
        <v>290</v>
      </c>
      <c r="L2216" s="11" t="s">
        <v>305</v>
      </c>
      <c r="M2216" t="s">
        <v>290</v>
      </c>
      <c r="N2216" s="159" t="s">
        <v>290</v>
      </c>
      <c r="P2216" s="18" t="s">
        <v>290</v>
      </c>
      <c r="Q2216" s="18" t="s">
        <v>290</v>
      </c>
      <c r="S2216" t="s">
        <v>290</v>
      </c>
      <c r="T2216" t="s">
        <v>290</v>
      </c>
      <c r="V2216" t="s">
        <v>290</v>
      </c>
      <c r="X2216" s="156" t="s">
        <v>2134</v>
      </c>
      <c r="Y2216" s="11">
        <v>34</v>
      </c>
      <c r="Z2216" s="11">
        <v>10</v>
      </c>
      <c r="AA2216" t="s">
        <v>305</v>
      </c>
      <c r="AB2216" s="21" t="s">
        <v>290</v>
      </c>
      <c r="AC2216" s="11">
        <v>34</v>
      </c>
      <c r="AD2216" s="13">
        <v>33.375999999999998</v>
      </c>
      <c r="AE2216" s="11">
        <v>0.312</v>
      </c>
      <c r="AF2216" t="s">
        <v>290</v>
      </c>
      <c r="AG2216" s="11">
        <v>10</v>
      </c>
      <c r="AH2216" s="21" t="s">
        <v>290</v>
      </c>
      <c r="AI2216" s="11" t="s">
        <v>305</v>
      </c>
      <c r="AJ2216" t="s">
        <v>290</v>
      </c>
      <c r="AK2216" s="159" t="s">
        <v>290</v>
      </c>
      <c r="BJ2216" s="4"/>
      <c r="BK2216" s="4"/>
      <c r="BL2216" s="4"/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  <c r="BX2216" s="4"/>
      <c r="BY2216" s="4"/>
      <c r="BZ2216" s="4"/>
      <c r="CA2216" s="51"/>
    </row>
    <row r="2217" spans="1:122" x14ac:dyDescent="0.35">
      <c r="A2217" s="158" t="s">
        <v>2135</v>
      </c>
      <c r="B2217" s="11">
        <v>34</v>
      </c>
      <c r="C2217" s="11">
        <v>20</v>
      </c>
      <c r="D2217" t="s">
        <v>305</v>
      </c>
      <c r="E2217" s="21" t="s">
        <v>290</v>
      </c>
      <c r="F2217" s="11">
        <v>34</v>
      </c>
      <c r="G2217" s="13">
        <v>33</v>
      </c>
      <c r="H2217" s="11">
        <v>0.5</v>
      </c>
      <c r="I2217" t="s">
        <v>290</v>
      </c>
      <c r="J2217" s="11">
        <v>20</v>
      </c>
      <c r="K2217" s="21" t="s">
        <v>290</v>
      </c>
      <c r="L2217" s="1" t="s">
        <v>305</v>
      </c>
      <c r="M2217" t="s">
        <v>290</v>
      </c>
      <c r="N2217" s="159" t="s">
        <v>290</v>
      </c>
      <c r="P2217" s="18" t="s">
        <v>290</v>
      </c>
      <c r="Q2217" s="18" t="s">
        <v>290</v>
      </c>
      <c r="S2217" t="s">
        <v>290</v>
      </c>
      <c r="T2217" t="s">
        <v>290</v>
      </c>
      <c r="V2217" t="s">
        <v>290</v>
      </c>
      <c r="X2217" s="158" t="s">
        <v>2135</v>
      </c>
      <c r="Y2217" s="11">
        <v>34</v>
      </c>
      <c r="Z2217" s="11">
        <v>20</v>
      </c>
      <c r="AA2217" t="s">
        <v>305</v>
      </c>
      <c r="AB2217" s="21" t="s">
        <v>290</v>
      </c>
      <c r="AC2217" s="11">
        <v>34</v>
      </c>
      <c r="AD2217" s="13">
        <v>33</v>
      </c>
      <c r="AE2217" s="11">
        <v>0.5</v>
      </c>
      <c r="AF2217" t="s">
        <v>290</v>
      </c>
      <c r="AG2217" s="11">
        <v>20</v>
      </c>
      <c r="AH2217" s="21" t="s">
        <v>290</v>
      </c>
      <c r="AI2217" s="1" t="s">
        <v>305</v>
      </c>
      <c r="AJ2217" t="s">
        <v>290</v>
      </c>
      <c r="AK2217" s="159" t="s">
        <v>290</v>
      </c>
      <c r="CC2217" s="4"/>
      <c r="CD2217" s="51"/>
      <c r="CE2217" s="51"/>
      <c r="CF2217" s="51"/>
      <c r="CG2217" s="51"/>
      <c r="CH2217" s="51"/>
      <c r="CI2217" s="51"/>
      <c r="CJ2217" s="51"/>
      <c r="CK2217" s="51"/>
    </row>
    <row r="2218" spans="1:122" x14ac:dyDescent="0.35">
      <c r="A2218" s="158" t="s">
        <v>2136</v>
      </c>
      <c r="B2218" s="11">
        <v>34</v>
      </c>
      <c r="C2218">
        <v>30</v>
      </c>
      <c r="D2218" t="s">
        <v>305</v>
      </c>
      <c r="E2218" s="21" t="s">
        <v>290</v>
      </c>
      <c r="F2218" s="11">
        <v>34</v>
      </c>
      <c r="G2218" s="13">
        <v>32.75</v>
      </c>
      <c r="H2218" s="11">
        <v>0.625</v>
      </c>
      <c r="I2218" t="s">
        <v>290</v>
      </c>
      <c r="J2218">
        <v>30</v>
      </c>
      <c r="K2218" s="21" t="s">
        <v>290</v>
      </c>
      <c r="L2218" s="1" t="s">
        <v>305</v>
      </c>
      <c r="M2218" t="s">
        <v>290</v>
      </c>
      <c r="N2218" s="159" t="s">
        <v>290</v>
      </c>
      <c r="P2218" s="18" t="s">
        <v>290</v>
      </c>
      <c r="Q2218" s="18" t="s">
        <v>290</v>
      </c>
      <c r="S2218" t="s">
        <v>290</v>
      </c>
      <c r="T2218" t="s">
        <v>290</v>
      </c>
      <c r="V2218" t="s">
        <v>290</v>
      </c>
      <c r="X2218" s="158" t="s">
        <v>2136</v>
      </c>
      <c r="Y2218" s="11">
        <v>34</v>
      </c>
      <c r="Z2218">
        <v>30</v>
      </c>
      <c r="AA2218" t="s">
        <v>305</v>
      </c>
      <c r="AB2218" s="21" t="s">
        <v>290</v>
      </c>
      <c r="AC2218" s="11">
        <v>34</v>
      </c>
      <c r="AD2218" s="13">
        <v>32.75</v>
      </c>
      <c r="AE2218" s="11">
        <v>0.625</v>
      </c>
      <c r="AF2218" t="s">
        <v>290</v>
      </c>
      <c r="AG2218">
        <v>30</v>
      </c>
      <c r="AH2218" s="21" t="s">
        <v>290</v>
      </c>
      <c r="AI2218" s="1" t="s">
        <v>305</v>
      </c>
      <c r="AJ2218" t="s">
        <v>290</v>
      </c>
      <c r="AK2218" s="159" t="s">
        <v>290</v>
      </c>
    </row>
    <row r="2219" spans="1:122" x14ac:dyDescent="0.35">
      <c r="A2219" s="158" t="s">
        <v>2137</v>
      </c>
      <c r="B2219" s="11">
        <v>34</v>
      </c>
      <c r="C2219">
        <v>40</v>
      </c>
      <c r="D2219" t="s">
        <v>305</v>
      </c>
      <c r="E2219" s="21" t="s">
        <v>290</v>
      </c>
      <c r="F2219" s="11">
        <v>34</v>
      </c>
      <c r="G2219" s="13">
        <v>32.624000000000002</v>
      </c>
      <c r="H2219" s="11">
        <v>0.68799999999999994</v>
      </c>
      <c r="I2219" t="s">
        <v>290</v>
      </c>
      <c r="J2219">
        <v>40</v>
      </c>
      <c r="K2219" s="21" t="s">
        <v>290</v>
      </c>
      <c r="L2219" s="1" t="s">
        <v>305</v>
      </c>
      <c r="M2219" t="s">
        <v>290</v>
      </c>
      <c r="N2219" s="159" t="s">
        <v>290</v>
      </c>
      <c r="P2219" s="18" t="s">
        <v>290</v>
      </c>
      <c r="Q2219" s="18" t="s">
        <v>290</v>
      </c>
      <c r="S2219" t="s">
        <v>290</v>
      </c>
      <c r="T2219" t="s">
        <v>290</v>
      </c>
      <c r="V2219" t="s">
        <v>290</v>
      </c>
      <c r="X2219" s="158" t="s">
        <v>2137</v>
      </c>
      <c r="Y2219" s="11">
        <v>34</v>
      </c>
      <c r="Z2219">
        <v>40</v>
      </c>
      <c r="AA2219" t="s">
        <v>305</v>
      </c>
      <c r="AB2219" s="21" t="s">
        <v>290</v>
      </c>
      <c r="AC2219" s="11">
        <v>34</v>
      </c>
      <c r="AD2219" s="13">
        <v>32.624000000000002</v>
      </c>
      <c r="AE2219" s="11">
        <v>0.68799999999999994</v>
      </c>
      <c r="AF2219" t="s">
        <v>290</v>
      </c>
      <c r="AG2219">
        <v>40</v>
      </c>
      <c r="AH2219" s="21" t="s">
        <v>290</v>
      </c>
      <c r="AI2219" s="1" t="s">
        <v>305</v>
      </c>
      <c r="AJ2219" t="s">
        <v>290</v>
      </c>
      <c r="AK2219" s="159" t="s">
        <v>290</v>
      </c>
    </row>
    <row r="2220" spans="1:122" x14ac:dyDescent="0.35">
      <c r="A2220" s="158" t="s">
        <v>6935</v>
      </c>
      <c r="B2220" s="11">
        <v>34</v>
      </c>
      <c r="C2220" t="s">
        <v>6422</v>
      </c>
      <c r="D2220" t="s">
        <v>305</v>
      </c>
      <c r="E2220" s="21" t="s">
        <v>290</v>
      </c>
      <c r="F2220" s="11">
        <v>34</v>
      </c>
      <c r="G2220" s="13">
        <v>33.25</v>
      </c>
      <c r="H2220" s="11">
        <v>0.375</v>
      </c>
      <c r="I2220" t="s">
        <v>6422</v>
      </c>
      <c r="J2220">
        <v>1</v>
      </c>
      <c r="K2220" s="21" t="s">
        <v>290</v>
      </c>
      <c r="L2220" s="1" t="s">
        <v>305</v>
      </c>
      <c r="M2220" t="s">
        <v>290</v>
      </c>
      <c r="N2220" s="159" t="s">
        <v>290</v>
      </c>
      <c r="P2220" s="18" t="s">
        <v>290</v>
      </c>
      <c r="Q2220" s="18" t="s">
        <v>290</v>
      </c>
      <c r="S2220" t="s">
        <v>290</v>
      </c>
      <c r="T2220" t="s">
        <v>290</v>
      </c>
      <c r="V2220" t="s">
        <v>290</v>
      </c>
      <c r="X2220" s="158" t="s">
        <v>6935</v>
      </c>
      <c r="Y2220" s="11">
        <v>34</v>
      </c>
      <c r="Z2220" t="s">
        <v>6422</v>
      </c>
      <c r="AA2220" t="s">
        <v>305</v>
      </c>
      <c r="AB2220" s="21" t="s">
        <v>290</v>
      </c>
      <c r="AC2220" s="11">
        <v>34</v>
      </c>
      <c r="AD2220" s="13">
        <v>33.25</v>
      </c>
      <c r="AE2220" s="11">
        <v>0.375</v>
      </c>
      <c r="AF2220" t="s">
        <v>6422</v>
      </c>
      <c r="AG2220">
        <v>1</v>
      </c>
      <c r="AH2220" s="21" t="s">
        <v>290</v>
      </c>
      <c r="AI2220" s="1" t="s">
        <v>305</v>
      </c>
      <c r="AJ2220" t="s">
        <v>290</v>
      </c>
      <c r="AK2220" s="159" t="s">
        <v>290</v>
      </c>
    </row>
    <row r="2221" spans="1:122" x14ac:dyDescent="0.35">
      <c r="A2221" s="160" t="s">
        <v>2138</v>
      </c>
      <c r="B2221" s="2">
        <v>34</v>
      </c>
      <c r="C2221" s="2" t="s">
        <v>272</v>
      </c>
      <c r="D2221" s="4" t="s">
        <v>305</v>
      </c>
      <c r="E2221" s="22" t="s">
        <v>290</v>
      </c>
      <c r="F2221" s="2">
        <v>34</v>
      </c>
      <c r="G2221" s="5">
        <v>33</v>
      </c>
      <c r="H2221" s="2">
        <v>0.5</v>
      </c>
      <c r="I2221" s="4" t="s">
        <v>272</v>
      </c>
      <c r="J2221" s="2">
        <v>2</v>
      </c>
      <c r="K2221" s="22" t="s">
        <v>290</v>
      </c>
      <c r="L2221" s="6" t="s">
        <v>305</v>
      </c>
      <c r="M2221" s="4" t="s">
        <v>290</v>
      </c>
      <c r="N2221" s="161" t="s">
        <v>290</v>
      </c>
      <c r="P2221" s="18" t="s">
        <v>290</v>
      </c>
      <c r="Q2221" s="18" t="s">
        <v>290</v>
      </c>
      <c r="S2221" t="s">
        <v>290</v>
      </c>
      <c r="T2221" t="s">
        <v>290</v>
      </c>
      <c r="V2221" t="s">
        <v>290</v>
      </c>
      <c r="X2221" s="160" t="s">
        <v>2138</v>
      </c>
      <c r="Y2221" s="2">
        <v>34</v>
      </c>
      <c r="Z2221" s="2" t="s">
        <v>272</v>
      </c>
      <c r="AA2221" s="4" t="s">
        <v>305</v>
      </c>
      <c r="AB2221" s="22" t="s">
        <v>290</v>
      </c>
      <c r="AC2221" s="2">
        <v>34</v>
      </c>
      <c r="AD2221" s="5">
        <v>33</v>
      </c>
      <c r="AE2221" s="2">
        <v>0.5</v>
      </c>
      <c r="AF2221" s="4" t="s">
        <v>272</v>
      </c>
      <c r="AG2221" s="2">
        <v>2</v>
      </c>
      <c r="AH2221" s="22" t="s">
        <v>290</v>
      </c>
      <c r="AI2221" s="6" t="s">
        <v>305</v>
      </c>
      <c r="AJ2221" s="4" t="s">
        <v>290</v>
      </c>
      <c r="AK2221" s="161" t="s">
        <v>290</v>
      </c>
      <c r="BJ2221" s="4"/>
      <c r="BK2221" s="4"/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  <c r="BX2221" s="4"/>
      <c r="BY2221" s="4"/>
      <c r="BZ2221" s="4"/>
      <c r="CA2221" s="51"/>
    </row>
    <row r="2222" spans="1:122" x14ac:dyDescent="0.35">
      <c r="A2222" s="156" t="s">
        <v>2139</v>
      </c>
      <c r="B2222" s="11">
        <v>36</v>
      </c>
      <c r="C2222" s="11">
        <v>10</v>
      </c>
      <c r="D2222" t="s">
        <v>305</v>
      </c>
      <c r="E2222" s="21" t="s">
        <v>290</v>
      </c>
      <c r="F2222" s="11">
        <v>36</v>
      </c>
      <c r="G2222" s="13">
        <v>35.375999999999998</v>
      </c>
      <c r="H2222" s="11">
        <v>0.312</v>
      </c>
      <c r="I2222" t="s">
        <v>290</v>
      </c>
      <c r="J2222" s="11">
        <v>10</v>
      </c>
      <c r="K2222" s="21" t="s">
        <v>290</v>
      </c>
      <c r="L2222" s="11" t="s">
        <v>305</v>
      </c>
      <c r="M2222" t="s">
        <v>290</v>
      </c>
      <c r="N2222" s="159" t="s">
        <v>290</v>
      </c>
      <c r="P2222" s="18" t="s">
        <v>290</v>
      </c>
      <c r="Q2222" s="18" t="s">
        <v>290</v>
      </c>
      <c r="S2222" t="s">
        <v>290</v>
      </c>
      <c r="T2222" t="s">
        <v>290</v>
      </c>
      <c r="V2222" t="s">
        <v>290</v>
      </c>
      <c r="X2222" s="156" t="s">
        <v>2139</v>
      </c>
      <c r="Y2222" s="11">
        <v>36</v>
      </c>
      <c r="Z2222" s="11">
        <v>10</v>
      </c>
      <c r="AA2222" t="s">
        <v>305</v>
      </c>
      <c r="AB2222" s="21" t="s">
        <v>290</v>
      </c>
      <c r="AC2222" s="11">
        <v>36</v>
      </c>
      <c r="AD2222" s="13">
        <v>35.375999999999998</v>
      </c>
      <c r="AE2222" s="11">
        <v>0.312</v>
      </c>
      <c r="AF2222" t="s">
        <v>290</v>
      </c>
      <c r="AG2222" s="11">
        <v>10</v>
      </c>
      <c r="AH2222" s="21" t="s">
        <v>290</v>
      </c>
      <c r="AI2222" s="11" t="s">
        <v>305</v>
      </c>
      <c r="AJ2222" t="s">
        <v>290</v>
      </c>
      <c r="AK2222" s="159" t="s">
        <v>290</v>
      </c>
      <c r="CC2222" s="4"/>
      <c r="CD2222" s="51"/>
      <c r="CE2222" s="51"/>
      <c r="CF2222" s="51"/>
      <c r="CG2222" s="51"/>
      <c r="CH2222" s="51"/>
      <c r="CI2222" s="51"/>
      <c r="CJ2222" s="51"/>
      <c r="CK2222" s="51"/>
    </row>
    <row r="2223" spans="1:122" x14ac:dyDescent="0.35">
      <c r="A2223" s="158" t="s">
        <v>2140</v>
      </c>
      <c r="B2223" s="11">
        <v>36</v>
      </c>
      <c r="C2223" s="11">
        <v>20</v>
      </c>
      <c r="D2223" t="s">
        <v>305</v>
      </c>
      <c r="E2223" s="21" t="s">
        <v>290</v>
      </c>
      <c r="F2223" s="11">
        <v>36</v>
      </c>
      <c r="G2223" s="13">
        <v>35</v>
      </c>
      <c r="H2223" s="11">
        <v>0.5</v>
      </c>
      <c r="I2223" t="s">
        <v>290</v>
      </c>
      <c r="J2223" s="11">
        <v>20</v>
      </c>
      <c r="K2223" s="21" t="s">
        <v>290</v>
      </c>
      <c r="L2223" s="1" t="s">
        <v>305</v>
      </c>
      <c r="M2223" t="s">
        <v>290</v>
      </c>
      <c r="N2223" s="159" t="s">
        <v>290</v>
      </c>
      <c r="P2223" s="18" t="s">
        <v>290</v>
      </c>
      <c r="Q2223" s="18" t="s">
        <v>290</v>
      </c>
      <c r="S2223" t="s">
        <v>290</v>
      </c>
      <c r="T2223" t="s">
        <v>290</v>
      </c>
      <c r="V2223" t="s">
        <v>290</v>
      </c>
      <c r="X2223" s="158" t="s">
        <v>2140</v>
      </c>
      <c r="Y2223" s="11">
        <v>36</v>
      </c>
      <c r="Z2223" s="11">
        <v>20</v>
      </c>
      <c r="AA2223" t="s">
        <v>305</v>
      </c>
      <c r="AB2223" s="21" t="s">
        <v>290</v>
      </c>
      <c r="AC2223" s="11">
        <v>36</v>
      </c>
      <c r="AD2223" s="13">
        <v>35</v>
      </c>
      <c r="AE2223" s="11">
        <v>0.5</v>
      </c>
      <c r="AF2223" t="s">
        <v>290</v>
      </c>
      <c r="AG2223" s="11">
        <v>20</v>
      </c>
      <c r="AH2223" s="21" t="s">
        <v>290</v>
      </c>
      <c r="AI2223" s="1" t="s">
        <v>305</v>
      </c>
      <c r="AJ2223" t="s">
        <v>290</v>
      </c>
      <c r="AK2223" s="159" t="s">
        <v>290</v>
      </c>
    </row>
    <row r="2224" spans="1:122" x14ac:dyDescent="0.35">
      <c r="A2224" s="158" t="s">
        <v>2141</v>
      </c>
      <c r="B2224" s="11">
        <v>36</v>
      </c>
      <c r="C2224">
        <v>30</v>
      </c>
      <c r="D2224" t="s">
        <v>305</v>
      </c>
      <c r="E2224" s="21" t="s">
        <v>290</v>
      </c>
      <c r="F2224" s="11">
        <v>36</v>
      </c>
      <c r="G2224" s="13">
        <v>34.75</v>
      </c>
      <c r="H2224" s="11">
        <v>0.625</v>
      </c>
      <c r="I2224" t="s">
        <v>290</v>
      </c>
      <c r="J2224">
        <v>30</v>
      </c>
      <c r="K2224" s="21" t="s">
        <v>290</v>
      </c>
      <c r="L2224" s="1" t="s">
        <v>305</v>
      </c>
      <c r="M2224" t="s">
        <v>290</v>
      </c>
      <c r="N2224" s="159" t="s">
        <v>290</v>
      </c>
      <c r="P2224" s="18" t="s">
        <v>290</v>
      </c>
      <c r="Q2224" s="18" t="s">
        <v>290</v>
      </c>
      <c r="S2224" t="s">
        <v>290</v>
      </c>
      <c r="T2224" t="s">
        <v>290</v>
      </c>
      <c r="V2224" t="s">
        <v>290</v>
      </c>
      <c r="X2224" s="158" t="s">
        <v>2141</v>
      </c>
      <c r="Y2224" s="11">
        <v>36</v>
      </c>
      <c r="Z2224">
        <v>30</v>
      </c>
      <c r="AA2224" t="s">
        <v>305</v>
      </c>
      <c r="AB2224" s="21" t="s">
        <v>290</v>
      </c>
      <c r="AC2224" s="11">
        <v>36</v>
      </c>
      <c r="AD2224" s="13">
        <v>34.75</v>
      </c>
      <c r="AE2224" s="11">
        <v>0.625</v>
      </c>
      <c r="AF2224" t="s">
        <v>290</v>
      </c>
      <c r="AG2224">
        <v>30</v>
      </c>
      <c r="AH2224" s="21" t="s">
        <v>290</v>
      </c>
      <c r="AI2224" s="1" t="s">
        <v>305</v>
      </c>
      <c r="AJ2224" t="s">
        <v>290</v>
      </c>
      <c r="AK2224" s="159" t="s">
        <v>290</v>
      </c>
    </row>
    <row r="2225" spans="1:89" x14ac:dyDescent="0.35">
      <c r="A2225" s="158" t="s">
        <v>2142</v>
      </c>
      <c r="B2225" s="11">
        <v>36</v>
      </c>
      <c r="C2225">
        <v>40</v>
      </c>
      <c r="D2225" t="s">
        <v>305</v>
      </c>
      <c r="E2225" s="21" t="s">
        <v>290</v>
      </c>
      <c r="F2225" s="11">
        <v>36</v>
      </c>
      <c r="G2225" s="13">
        <v>34.5</v>
      </c>
      <c r="H2225" s="11">
        <v>0.75</v>
      </c>
      <c r="I2225" t="s">
        <v>290</v>
      </c>
      <c r="J2225">
        <v>40</v>
      </c>
      <c r="K2225" s="21" t="s">
        <v>290</v>
      </c>
      <c r="L2225" s="1" t="s">
        <v>305</v>
      </c>
      <c r="M2225" t="s">
        <v>290</v>
      </c>
      <c r="N2225" s="159" t="s">
        <v>290</v>
      </c>
      <c r="P2225" s="18" t="s">
        <v>290</v>
      </c>
      <c r="Q2225" s="18" t="s">
        <v>290</v>
      </c>
      <c r="S2225" t="s">
        <v>290</v>
      </c>
      <c r="T2225" t="s">
        <v>290</v>
      </c>
      <c r="V2225" t="s">
        <v>290</v>
      </c>
      <c r="X2225" s="158" t="s">
        <v>2142</v>
      </c>
      <c r="Y2225" s="11">
        <v>36</v>
      </c>
      <c r="Z2225">
        <v>40</v>
      </c>
      <c r="AA2225" t="s">
        <v>305</v>
      </c>
      <c r="AB2225" s="21" t="s">
        <v>290</v>
      </c>
      <c r="AC2225" s="11">
        <v>36</v>
      </c>
      <c r="AD2225" s="13">
        <v>34.5</v>
      </c>
      <c r="AE2225" s="11">
        <v>0.75</v>
      </c>
      <c r="AF2225" t="s">
        <v>290</v>
      </c>
      <c r="AG2225">
        <v>40</v>
      </c>
      <c r="AH2225" s="21" t="s">
        <v>290</v>
      </c>
      <c r="AI2225" s="1" t="s">
        <v>305</v>
      </c>
      <c r="AJ2225" t="s">
        <v>290</v>
      </c>
      <c r="AK2225" s="159" t="s">
        <v>290</v>
      </c>
    </row>
    <row r="2226" spans="1:89" x14ac:dyDescent="0.35">
      <c r="A2226" s="158" t="s">
        <v>6936</v>
      </c>
      <c r="B2226" s="11">
        <v>36</v>
      </c>
      <c r="C2226" t="s">
        <v>6422</v>
      </c>
      <c r="D2226" t="s">
        <v>305</v>
      </c>
      <c r="E2226" s="21" t="s">
        <v>290</v>
      </c>
      <c r="F2226" s="11">
        <v>36</v>
      </c>
      <c r="G2226" s="13">
        <v>35.25</v>
      </c>
      <c r="H2226" s="11">
        <v>0.375</v>
      </c>
      <c r="I2226" t="s">
        <v>6422</v>
      </c>
      <c r="J2226">
        <v>1</v>
      </c>
      <c r="K2226" s="21" t="s">
        <v>290</v>
      </c>
      <c r="L2226" s="1" t="s">
        <v>305</v>
      </c>
      <c r="M2226" t="s">
        <v>290</v>
      </c>
      <c r="N2226" s="159" t="s">
        <v>290</v>
      </c>
      <c r="P2226" s="18" t="s">
        <v>290</v>
      </c>
      <c r="Q2226" s="18" t="s">
        <v>290</v>
      </c>
      <c r="S2226" t="s">
        <v>290</v>
      </c>
      <c r="T2226" t="s">
        <v>290</v>
      </c>
      <c r="V2226" t="s">
        <v>290</v>
      </c>
      <c r="X2226" s="158" t="s">
        <v>6936</v>
      </c>
      <c r="Y2226" s="11">
        <v>36</v>
      </c>
      <c r="Z2226" t="s">
        <v>6422</v>
      </c>
      <c r="AA2226" t="s">
        <v>305</v>
      </c>
      <c r="AB2226" s="21" t="s">
        <v>290</v>
      </c>
      <c r="AC2226" s="11">
        <v>36</v>
      </c>
      <c r="AD2226" s="13">
        <v>35.25</v>
      </c>
      <c r="AE2226" s="11">
        <v>0.375</v>
      </c>
      <c r="AF2226" t="s">
        <v>6422</v>
      </c>
      <c r="AG2226">
        <v>1</v>
      </c>
      <c r="AH2226" s="21" t="s">
        <v>290</v>
      </c>
      <c r="AI2226" s="1" t="s">
        <v>305</v>
      </c>
      <c r="AJ2226" t="s">
        <v>290</v>
      </c>
      <c r="AK2226" s="159" t="s">
        <v>290</v>
      </c>
    </row>
    <row r="2227" spans="1:89" x14ac:dyDescent="0.35">
      <c r="A2227" s="160" t="s">
        <v>2143</v>
      </c>
      <c r="B2227" s="2">
        <v>36</v>
      </c>
      <c r="C2227" s="2" t="s">
        <v>272</v>
      </c>
      <c r="D2227" s="4" t="s">
        <v>305</v>
      </c>
      <c r="E2227" s="22" t="s">
        <v>290</v>
      </c>
      <c r="F2227" s="2">
        <v>36</v>
      </c>
      <c r="G2227" s="5">
        <v>35</v>
      </c>
      <c r="H2227" s="2">
        <v>0.5</v>
      </c>
      <c r="I2227" s="4" t="s">
        <v>272</v>
      </c>
      <c r="J2227" s="2">
        <v>2</v>
      </c>
      <c r="K2227" s="22" t="s">
        <v>290</v>
      </c>
      <c r="L2227" s="6" t="s">
        <v>305</v>
      </c>
      <c r="M2227" s="4" t="s">
        <v>290</v>
      </c>
      <c r="N2227" s="161" t="s">
        <v>290</v>
      </c>
      <c r="P2227" s="18" t="s">
        <v>290</v>
      </c>
      <c r="Q2227" s="18" t="s">
        <v>290</v>
      </c>
      <c r="S2227" t="s">
        <v>290</v>
      </c>
      <c r="T2227" t="s">
        <v>290</v>
      </c>
      <c r="V2227" t="s">
        <v>290</v>
      </c>
      <c r="X2227" s="160" t="s">
        <v>2143</v>
      </c>
      <c r="Y2227" s="2">
        <v>36</v>
      </c>
      <c r="Z2227" s="2" t="s">
        <v>272</v>
      </c>
      <c r="AA2227" s="4" t="s">
        <v>305</v>
      </c>
      <c r="AB2227" s="22" t="s">
        <v>290</v>
      </c>
      <c r="AC2227" s="2">
        <v>36</v>
      </c>
      <c r="AD2227" s="5">
        <v>35</v>
      </c>
      <c r="AE2227" s="2">
        <v>0.5</v>
      </c>
      <c r="AF2227" s="4" t="s">
        <v>272</v>
      </c>
      <c r="AG2227" s="2">
        <v>2</v>
      </c>
      <c r="AH2227" s="22" t="s">
        <v>290</v>
      </c>
      <c r="AI2227" s="6" t="s">
        <v>305</v>
      </c>
      <c r="AJ2227" s="4" t="s">
        <v>290</v>
      </c>
      <c r="AK2227" s="161" t="s">
        <v>290</v>
      </c>
    </row>
    <row r="2228" spans="1:89" x14ac:dyDescent="0.35">
      <c r="A2228" s="158" t="s">
        <v>2144</v>
      </c>
      <c r="B2228" s="11">
        <v>42</v>
      </c>
      <c r="C2228">
        <v>30</v>
      </c>
      <c r="D2228" t="s">
        <v>305</v>
      </c>
      <c r="E2228" s="21" t="s">
        <v>290</v>
      </c>
      <c r="F2228" s="11">
        <v>42</v>
      </c>
      <c r="G2228" s="13">
        <v>41.25</v>
      </c>
      <c r="H2228" s="11">
        <v>0.375</v>
      </c>
      <c r="I2228" t="s">
        <v>290</v>
      </c>
      <c r="J2228">
        <v>30</v>
      </c>
      <c r="K2228" s="21" t="s">
        <v>290</v>
      </c>
      <c r="L2228" s="1" t="s">
        <v>305</v>
      </c>
      <c r="M2228" t="s">
        <v>290</v>
      </c>
      <c r="N2228" s="159" t="s">
        <v>290</v>
      </c>
      <c r="P2228" s="18" t="s">
        <v>290</v>
      </c>
      <c r="Q2228" s="18" t="s">
        <v>290</v>
      </c>
      <c r="S2228" t="s">
        <v>290</v>
      </c>
      <c r="T2228" t="s">
        <v>290</v>
      </c>
      <c r="V2228" t="s">
        <v>290</v>
      </c>
      <c r="X2228" s="158" t="s">
        <v>2144</v>
      </c>
      <c r="Y2228" s="11">
        <v>42</v>
      </c>
      <c r="Z2228">
        <v>30</v>
      </c>
      <c r="AA2228" t="s">
        <v>305</v>
      </c>
      <c r="AB2228" s="21" t="s">
        <v>290</v>
      </c>
      <c r="AC2228" s="11">
        <v>42</v>
      </c>
      <c r="AD2228" s="13">
        <v>41.25</v>
      </c>
      <c r="AE2228" s="11">
        <v>0.375</v>
      </c>
      <c r="AF2228" t="s">
        <v>290</v>
      </c>
      <c r="AG2228">
        <v>30</v>
      </c>
      <c r="AH2228" s="21" t="s">
        <v>290</v>
      </c>
      <c r="AI2228" s="1" t="s">
        <v>305</v>
      </c>
      <c r="AJ2228" t="s">
        <v>290</v>
      </c>
      <c r="AK2228" s="159" t="s">
        <v>290</v>
      </c>
      <c r="BJ2228" s="4"/>
      <c r="BK2228" s="4"/>
      <c r="BL2228" s="4"/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  <c r="BX2228" s="4"/>
      <c r="BY2228" s="4"/>
      <c r="BZ2228" s="4"/>
      <c r="CA2228" s="51"/>
    </row>
    <row r="2229" spans="1:89" x14ac:dyDescent="0.35">
      <c r="A2229" s="158" t="s">
        <v>2145</v>
      </c>
      <c r="B2229" s="11">
        <v>42</v>
      </c>
      <c r="C2229">
        <v>60</v>
      </c>
      <c r="D2229" t="s">
        <v>305</v>
      </c>
      <c r="E2229" s="21" t="s">
        <v>290</v>
      </c>
      <c r="F2229" s="11">
        <v>42</v>
      </c>
      <c r="G2229" s="13">
        <v>41</v>
      </c>
      <c r="H2229" s="11">
        <v>0.5</v>
      </c>
      <c r="I2229" t="s">
        <v>290</v>
      </c>
      <c r="J2229">
        <v>60</v>
      </c>
      <c r="K2229" s="21" t="s">
        <v>290</v>
      </c>
      <c r="L2229" s="1" t="s">
        <v>305</v>
      </c>
      <c r="M2229" t="s">
        <v>290</v>
      </c>
      <c r="N2229" s="159" t="s">
        <v>290</v>
      </c>
      <c r="P2229" s="18" t="s">
        <v>290</v>
      </c>
      <c r="Q2229" s="18" t="s">
        <v>290</v>
      </c>
      <c r="S2229" t="s">
        <v>290</v>
      </c>
      <c r="T2229" t="s">
        <v>290</v>
      </c>
      <c r="V2229" t="s">
        <v>290</v>
      </c>
      <c r="X2229" s="158" t="s">
        <v>2145</v>
      </c>
      <c r="Y2229" s="11">
        <v>42</v>
      </c>
      <c r="Z2229">
        <v>60</v>
      </c>
      <c r="AA2229" t="s">
        <v>305</v>
      </c>
      <c r="AB2229" s="21" t="s">
        <v>290</v>
      </c>
      <c r="AC2229" s="11">
        <v>42</v>
      </c>
      <c r="AD2229" s="13">
        <v>41</v>
      </c>
      <c r="AE2229" s="11">
        <v>0.5</v>
      </c>
      <c r="AF2229" t="s">
        <v>290</v>
      </c>
      <c r="AG2229">
        <v>60</v>
      </c>
      <c r="AH2229" s="21" t="s">
        <v>290</v>
      </c>
      <c r="AI2229" s="1" t="s">
        <v>305</v>
      </c>
      <c r="AJ2229" t="s">
        <v>290</v>
      </c>
      <c r="AK2229" s="159" t="s">
        <v>290</v>
      </c>
      <c r="CC2229" s="4"/>
      <c r="CD2229" s="51"/>
      <c r="CE2229" s="51"/>
      <c r="CF2229" s="51"/>
      <c r="CG2229" s="51"/>
      <c r="CH2229" s="51"/>
      <c r="CI2229" s="51"/>
      <c r="CJ2229" s="51"/>
      <c r="CK2229" s="51"/>
    </row>
    <row r="2230" spans="1:89" x14ac:dyDescent="0.35">
      <c r="A2230" s="158" t="s">
        <v>6937</v>
      </c>
      <c r="B2230" s="11">
        <v>42</v>
      </c>
      <c r="C2230" t="s">
        <v>6422</v>
      </c>
      <c r="D2230" t="s">
        <v>305</v>
      </c>
      <c r="E2230" s="21" t="s">
        <v>290</v>
      </c>
      <c r="F2230" s="11">
        <v>42</v>
      </c>
      <c r="G2230" s="13">
        <v>41.25</v>
      </c>
      <c r="H2230" s="11">
        <v>0.375</v>
      </c>
      <c r="I2230" t="s">
        <v>6422</v>
      </c>
      <c r="J2230">
        <v>1</v>
      </c>
      <c r="K2230" s="21" t="s">
        <v>290</v>
      </c>
      <c r="L2230" s="1" t="s">
        <v>305</v>
      </c>
      <c r="M2230" t="s">
        <v>290</v>
      </c>
      <c r="N2230" s="159" t="s">
        <v>290</v>
      </c>
      <c r="P2230" s="18" t="s">
        <v>290</v>
      </c>
      <c r="Q2230" s="18" t="s">
        <v>290</v>
      </c>
      <c r="S2230" t="s">
        <v>290</v>
      </c>
      <c r="T2230" t="s">
        <v>290</v>
      </c>
      <c r="V2230" t="s">
        <v>290</v>
      </c>
      <c r="X2230" s="158" t="s">
        <v>6937</v>
      </c>
      <c r="Y2230" s="11">
        <v>42</v>
      </c>
      <c r="Z2230" t="s">
        <v>6422</v>
      </c>
      <c r="AA2230" t="s">
        <v>305</v>
      </c>
      <c r="AB2230" s="21" t="s">
        <v>290</v>
      </c>
      <c r="AC2230" s="11">
        <v>42</v>
      </c>
      <c r="AD2230" s="13">
        <v>41.25</v>
      </c>
      <c r="AE2230" s="11">
        <v>0.375</v>
      </c>
      <c r="AF2230" t="s">
        <v>6422</v>
      </c>
      <c r="AG2230">
        <v>1</v>
      </c>
      <c r="AH2230" s="21" t="s">
        <v>290</v>
      </c>
      <c r="AI2230" s="1" t="s">
        <v>305</v>
      </c>
      <c r="AJ2230" t="s">
        <v>290</v>
      </c>
      <c r="AK2230" s="159" t="s">
        <v>290</v>
      </c>
    </row>
    <row r="2231" spans="1:89" x14ac:dyDescent="0.35">
      <c r="A2231" s="160" t="s">
        <v>2146</v>
      </c>
      <c r="B2231" s="2">
        <v>42</v>
      </c>
      <c r="C2231" s="2" t="s">
        <v>272</v>
      </c>
      <c r="D2231" s="4" t="s">
        <v>305</v>
      </c>
      <c r="E2231" s="22" t="s">
        <v>290</v>
      </c>
      <c r="F2231" s="2">
        <v>42</v>
      </c>
      <c r="G2231" s="5">
        <v>41</v>
      </c>
      <c r="H2231" s="2">
        <v>0.5</v>
      </c>
      <c r="I2231" s="4" t="s">
        <v>272</v>
      </c>
      <c r="J2231" s="2">
        <v>2</v>
      </c>
      <c r="K2231" s="22" t="s">
        <v>290</v>
      </c>
      <c r="L2231" s="6" t="s">
        <v>305</v>
      </c>
      <c r="M2231" s="4" t="s">
        <v>290</v>
      </c>
      <c r="N2231" s="161" t="s">
        <v>290</v>
      </c>
      <c r="P2231" s="18" t="s">
        <v>290</v>
      </c>
      <c r="Q2231" s="18" t="s">
        <v>290</v>
      </c>
      <c r="S2231" t="s">
        <v>290</v>
      </c>
      <c r="T2231" t="s">
        <v>290</v>
      </c>
      <c r="V2231" t="s">
        <v>290</v>
      </c>
      <c r="X2231" s="160" t="s">
        <v>2146</v>
      </c>
      <c r="Y2231" s="2">
        <v>42</v>
      </c>
      <c r="Z2231" s="2" t="s">
        <v>272</v>
      </c>
      <c r="AA2231" s="4" t="s">
        <v>305</v>
      </c>
      <c r="AB2231" s="22" t="s">
        <v>290</v>
      </c>
      <c r="AC2231" s="2">
        <v>42</v>
      </c>
      <c r="AD2231" s="5">
        <v>41</v>
      </c>
      <c r="AE2231" s="2">
        <v>0.5</v>
      </c>
      <c r="AF2231" s="4" t="s">
        <v>272</v>
      </c>
      <c r="AG2231" s="2">
        <v>2</v>
      </c>
      <c r="AH2231" s="22" t="s">
        <v>290</v>
      </c>
      <c r="AI2231" s="6" t="s">
        <v>305</v>
      </c>
      <c r="AJ2231" s="4" t="s">
        <v>290</v>
      </c>
      <c r="AK2231" s="161" t="s">
        <v>290</v>
      </c>
    </row>
    <row r="2232" spans="1:89" x14ac:dyDescent="0.35">
      <c r="A2232" s="158" t="s">
        <v>2147</v>
      </c>
      <c r="B2232" s="11">
        <v>48.000000000000007</v>
      </c>
      <c r="C2232">
        <v>30</v>
      </c>
      <c r="D2232" t="s">
        <v>305</v>
      </c>
      <c r="E2232" s="21" t="s">
        <v>290</v>
      </c>
      <c r="F2232" s="11">
        <v>48.000000000000007</v>
      </c>
      <c r="G2232" s="13">
        <v>47.250000000000007</v>
      </c>
      <c r="H2232" s="11">
        <v>0.375</v>
      </c>
      <c r="I2232" t="s">
        <v>290</v>
      </c>
      <c r="J2232">
        <v>30</v>
      </c>
      <c r="K2232" s="21" t="s">
        <v>290</v>
      </c>
      <c r="L2232" s="1" t="s">
        <v>305</v>
      </c>
      <c r="M2232" t="s">
        <v>290</v>
      </c>
      <c r="N2232" s="159" t="s">
        <v>290</v>
      </c>
      <c r="P2232" s="18" t="s">
        <v>290</v>
      </c>
      <c r="Q2232" s="18" t="s">
        <v>290</v>
      </c>
      <c r="S2232" t="s">
        <v>290</v>
      </c>
      <c r="T2232" t="s">
        <v>290</v>
      </c>
      <c r="V2232" t="s">
        <v>290</v>
      </c>
      <c r="X2232" s="158" t="s">
        <v>2147</v>
      </c>
      <c r="Y2232" s="11">
        <v>48.000000000000007</v>
      </c>
      <c r="Z2232">
        <v>30</v>
      </c>
      <c r="AA2232" t="s">
        <v>305</v>
      </c>
      <c r="AB2232" s="21" t="s">
        <v>290</v>
      </c>
      <c r="AC2232" s="11">
        <v>48.000000000000007</v>
      </c>
      <c r="AD2232" s="13">
        <v>47.250000000000007</v>
      </c>
      <c r="AE2232" s="11">
        <v>0.375</v>
      </c>
      <c r="AF2232" t="s">
        <v>290</v>
      </c>
      <c r="AG2232">
        <v>30</v>
      </c>
      <c r="AH2232" s="21" t="s">
        <v>290</v>
      </c>
      <c r="AI2232" s="1" t="s">
        <v>305</v>
      </c>
      <c r="AJ2232" t="s">
        <v>290</v>
      </c>
      <c r="AK2232" s="159" t="s">
        <v>290</v>
      </c>
    </row>
    <row r="2233" spans="1:89" x14ac:dyDescent="0.35">
      <c r="A2233" s="158" t="s">
        <v>2148</v>
      </c>
      <c r="B2233" s="11">
        <v>48.000000000000007</v>
      </c>
      <c r="C2233">
        <v>60</v>
      </c>
      <c r="D2233" t="s">
        <v>305</v>
      </c>
      <c r="E2233" s="21" t="s">
        <v>290</v>
      </c>
      <c r="F2233" s="11">
        <v>48.000000000000007</v>
      </c>
      <c r="G2233" s="13">
        <v>47.000000000000007</v>
      </c>
      <c r="H2233" s="11">
        <v>0.5</v>
      </c>
      <c r="I2233" t="s">
        <v>290</v>
      </c>
      <c r="J2233">
        <v>60</v>
      </c>
      <c r="K2233" s="21" t="s">
        <v>290</v>
      </c>
      <c r="L2233" s="1" t="s">
        <v>305</v>
      </c>
      <c r="M2233" t="s">
        <v>290</v>
      </c>
      <c r="N2233" s="159" t="s">
        <v>290</v>
      </c>
      <c r="P2233" s="18" t="s">
        <v>290</v>
      </c>
      <c r="Q2233" s="18" t="s">
        <v>290</v>
      </c>
      <c r="S2233" t="s">
        <v>290</v>
      </c>
      <c r="T2233" t="s">
        <v>290</v>
      </c>
      <c r="V2233" t="s">
        <v>290</v>
      </c>
      <c r="X2233" s="158" t="s">
        <v>2148</v>
      </c>
      <c r="Y2233" s="11">
        <v>48.000000000000007</v>
      </c>
      <c r="Z2233">
        <v>60</v>
      </c>
      <c r="AA2233" t="s">
        <v>305</v>
      </c>
      <c r="AB2233" s="21" t="s">
        <v>290</v>
      </c>
      <c r="AC2233" s="11">
        <v>48.000000000000007</v>
      </c>
      <c r="AD2233" s="13">
        <v>47.000000000000007</v>
      </c>
      <c r="AE2233" s="11">
        <v>0.5</v>
      </c>
      <c r="AF2233" t="s">
        <v>290</v>
      </c>
      <c r="AG2233">
        <v>60</v>
      </c>
      <c r="AH2233" s="21" t="s">
        <v>290</v>
      </c>
      <c r="AI2233" s="1" t="s">
        <v>305</v>
      </c>
      <c r="AJ2233" t="s">
        <v>290</v>
      </c>
      <c r="AK2233" s="159" t="s">
        <v>290</v>
      </c>
    </row>
    <row r="2234" spans="1:89" x14ac:dyDescent="0.35">
      <c r="A2234" s="158" t="s">
        <v>6938</v>
      </c>
      <c r="B2234" s="11">
        <v>48</v>
      </c>
      <c r="C2234" t="s">
        <v>6422</v>
      </c>
      <c r="D2234" t="s">
        <v>305</v>
      </c>
      <c r="E2234" s="21" t="s">
        <v>290</v>
      </c>
      <c r="F2234" s="11">
        <v>48</v>
      </c>
      <c r="G2234" s="13">
        <v>47.25</v>
      </c>
      <c r="H2234" s="11">
        <v>0.375</v>
      </c>
      <c r="I2234" t="s">
        <v>6422</v>
      </c>
      <c r="J2234">
        <v>1</v>
      </c>
      <c r="K2234" s="21" t="s">
        <v>290</v>
      </c>
      <c r="L2234" s="1" t="s">
        <v>305</v>
      </c>
      <c r="M2234" t="s">
        <v>290</v>
      </c>
      <c r="N2234" s="159" t="s">
        <v>290</v>
      </c>
      <c r="P2234" s="18" t="s">
        <v>290</v>
      </c>
      <c r="Q2234" s="18" t="s">
        <v>290</v>
      </c>
      <c r="S2234" t="s">
        <v>290</v>
      </c>
      <c r="T2234" t="s">
        <v>290</v>
      </c>
      <c r="V2234" t="s">
        <v>290</v>
      </c>
      <c r="X2234" s="158" t="s">
        <v>6938</v>
      </c>
      <c r="Y2234" s="11">
        <v>48</v>
      </c>
      <c r="Z2234" t="s">
        <v>6422</v>
      </c>
      <c r="AA2234" t="s">
        <v>305</v>
      </c>
      <c r="AB2234" s="21" t="s">
        <v>290</v>
      </c>
      <c r="AC2234" s="11">
        <v>48</v>
      </c>
      <c r="AD2234" s="13">
        <v>47.25</v>
      </c>
      <c r="AE2234" s="11">
        <v>0.375</v>
      </c>
      <c r="AF2234" t="s">
        <v>6422</v>
      </c>
      <c r="AG2234">
        <v>1</v>
      </c>
      <c r="AH2234" s="21" t="s">
        <v>290</v>
      </c>
      <c r="AI2234" s="1" t="s">
        <v>305</v>
      </c>
      <c r="AJ2234" t="s">
        <v>290</v>
      </c>
      <c r="AK2234" s="159" t="s">
        <v>290</v>
      </c>
    </row>
    <row r="2235" spans="1:89" x14ac:dyDescent="0.35">
      <c r="A2235" s="160" t="s">
        <v>2149</v>
      </c>
      <c r="B2235" s="2">
        <v>48.000000000000007</v>
      </c>
      <c r="C2235" s="2" t="s">
        <v>272</v>
      </c>
      <c r="D2235" s="4" t="s">
        <v>305</v>
      </c>
      <c r="E2235" s="22" t="s">
        <v>290</v>
      </c>
      <c r="F2235" s="2">
        <v>48.000000000000007</v>
      </c>
      <c r="G2235" s="5">
        <v>47.000000000000007</v>
      </c>
      <c r="H2235" s="2">
        <v>0.5</v>
      </c>
      <c r="I2235" s="4" t="s">
        <v>272</v>
      </c>
      <c r="J2235" s="2">
        <v>2</v>
      </c>
      <c r="K2235" s="22" t="s">
        <v>290</v>
      </c>
      <c r="L2235" s="4" t="s">
        <v>305</v>
      </c>
      <c r="M2235" s="4" t="s">
        <v>290</v>
      </c>
      <c r="N2235" s="161" t="s">
        <v>290</v>
      </c>
      <c r="P2235" s="18" t="s">
        <v>290</v>
      </c>
      <c r="Q2235" s="18" t="s">
        <v>290</v>
      </c>
      <c r="S2235" t="s">
        <v>290</v>
      </c>
      <c r="T2235" t="s">
        <v>290</v>
      </c>
      <c r="V2235" t="s">
        <v>290</v>
      </c>
      <c r="X2235" s="160" t="s">
        <v>2149</v>
      </c>
      <c r="Y2235" s="2">
        <v>48.000000000000007</v>
      </c>
      <c r="Z2235" s="2" t="s">
        <v>272</v>
      </c>
      <c r="AA2235" s="4" t="s">
        <v>305</v>
      </c>
      <c r="AB2235" s="22" t="s">
        <v>290</v>
      </c>
      <c r="AC2235" s="2">
        <v>48.000000000000007</v>
      </c>
      <c r="AD2235" s="5">
        <v>47.000000000000007</v>
      </c>
      <c r="AE2235" s="2">
        <v>0.5</v>
      </c>
      <c r="AF2235" s="4" t="s">
        <v>272</v>
      </c>
      <c r="AG2235" s="2">
        <v>2</v>
      </c>
      <c r="AH2235" s="22" t="s">
        <v>290</v>
      </c>
      <c r="AI2235" s="6" t="s">
        <v>305</v>
      </c>
      <c r="AJ2235" s="4" t="s">
        <v>290</v>
      </c>
      <c r="AK2235" s="161" t="s">
        <v>290</v>
      </c>
      <c r="BJ2235" s="4"/>
      <c r="BK2235" s="4"/>
      <c r="BL2235" s="4"/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  <c r="BX2235" s="4"/>
      <c r="BY2235" s="4"/>
      <c r="BZ2235" s="4"/>
      <c r="CA2235" s="51"/>
    </row>
    <row r="2236" spans="1:89" x14ac:dyDescent="0.35">
      <c r="A2236" s="153" t="s">
        <v>306</v>
      </c>
      <c r="B2236" s="9">
        <v>0.125</v>
      </c>
      <c r="C2236" s="9">
        <v>5</v>
      </c>
      <c r="D2236" s="7" t="s">
        <v>306</v>
      </c>
      <c r="E2236" s="166" t="s">
        <v>290</v>
      </c>
      <c r="F2236" s="9">
        <v>0.40500000000000003</v>
      </c>
      <c r="G2236" s="9">
        <v>0.33500000000000002</v>
      </c>
      <c r="H2236" s="9">
        <v>3.5000000000000003E-2</v>
      </c>
      <c r="I2236" s="9" t="s">
        <v>290</v>
      </c>
      <c r="J2236" s="9">
        <v>5</v>
      </c>
      <c r="K2236" s="166" t="s">
        <v>290</v>
      </c>
      <c r="L2236" s="154" t="s">
        <v>290</v>
      </c>
      <c r="M2236" s="10" t="s">
        <v>290</v>
      </c>
      <c r="N2236" s="155" t="s">
        <v>290</v>
      </c>
      <c r="P2236" s="18" t="s">
        <v>290</v>
      </c>
      <c r="Q2236" s="18" t="s">
        <v>290</v>
      </c>
      <c r="S2236" t="s">
        <v>290</v>
      </c>
      <c r="T2236" t="s">
        <v>290</v>
      </c>
      <c r="V2236" t="s">
        <v>290</v>
      </c>
      <c r="X2236" s="153" t="s">
        <v>306</v>
      </c>
      <c r="Y2236" s="9">
        <v>0.125</v>
      </c>
      <c r="Z2236" s="9">
        <v>5</v>
      </c>
      <c r="AA2236" s="7" t="s">
        <v>306</v>
      </c>
      <c r="AB2236" s="166" t="s">
        <v>290</v>
      </c>
      <c r="AC2236" s="9">
        <v>0.40500000000000003</v>
      </c>
      <c r="AD2236" s="9">
        <v>0.33500000000000002</v>
      </c>
      <c r="AE2236" s="9">
        <v>3.5000000000000003E-2</v>
      </c>
      <c r="AF2236" s="9" t="s">
        <v>290</v>
      </c>
      <c r="AG2236" s="9">
        <v>5</v>
      </c>
      <c r="AH2236" s="166" t="s">
        <v>290</v>
      </c>
      <c r="AI2236" s="154" t="s">
        <v>290</v>
      </c>
      <c r="AJ2236" s="10" t="s">
        <v>290</v>
      </c>
      <c r="AK2236" s="155" t="s">
        <v>290</v>
      </c>
      <c r="CC2236" s="4"/>
      <c r="CD2236" s="51"/>
      <c r="CE2236" s="51"/>
      <c r="CF2236" s="51"/>
      <c r="CG2236" s="51"/>
      <c r="CH2236" s="51"/>
      <c r="CI2236" s="51"/>
      <c r="CJ2236" s="51"/>
      <c r="CK2236" s="51"/>
    </row>
    <row r="2237" spans="1:89" x14ac:dyDescent="0.35">
      <c r="A2237" s="156" t="s">
        <v>2150</v>
      </c>
      <c r="B2237" s="11">
        <v>0.125</v>
      </c>
      <c r="C2237" s="11">
        <v>5</v>
      </c>
      <c r="D2237" t="s">
        <v>306</v>
      </c>
      <c r="E2237" s="21" t="s">
        <v>290</v>
      </c>
      <c r="F2237" s="11">
        <v>0.40500000000000003</v>
      </c>
      <c r="G2237" s="12">
        <v>0.33500000000000002</v>
      </c>
      <c r="H2237" s="11">
        <v>3.5000000000000003E-2</v>
      </c>
      <c r="I2237" s="11" t="s">
        <v>290</v>
      </c>
      <c r="J2237" s="11">
        <v>5</v>
      </c>
      <c r="K2237" s="21" t="s">
        <v>290</v>
      </c>
      <c r="L2237" s="11" t="s">
        <v>306</v>
      </c>
      <c r="M2237" s="11" t="s">
        <v>290</v>
      </c>
      <c r="N2237" s="157" t="s">
        <v>290</v>
      </c>
      <c r="P2237"/>
      <c r="Q2237"/>
      <c r="R2237"/>
      <c r="X2237" s="158" t="s">
        <v>2150</v>
      </c>
      <c r="Y2237" s="11">
        <v>0.125</v>
      </c>
      <c r="Z2237" s="11">
        <v>5</v>
      </c>
      <c r="AA2237" t="s">
        <v>306</v>
      </c>
      <c r="AB2237" s="21" t="s">
        <v>290</v>
      </c>
      <c r="AC2237" s="11">
        <v>0.40500000000000003</v>
      </c>
      <c r="AD2237" s="12">
        <v>0.33500000000000002</v>
      </c>
      <c r="AE2237" s="11">
        <v>3.5000000000000003E-2</v>
      </c>
      <c r="AF2237" s="11" t="s">
        <v>290</v>
      </c>
      <c r="AG2237" s="11">
        <v>5</v>
      </c>
      <c r="AH2237" s="21" t="s">
        <v>290</v>
      </c>
      <c r="AI2237" s="11" t="s">
        <v>306</v>
      </c>
      <c r="AJ2237" s="11" t="s">
        <v>290</v>
      </c>
      <c r="AK2237" s="157" t="s">
        <v>290</v>
      </c>
    </row>
    <row r="2238" spans="1:89" x14ac:dyDescent="0.35">
      <c r="A2238" s="156" t="s">
        <v>2151</v>
      </c>
      <c r="B2238">
        <v>0.125</v>
      </c>
      <c r="C2238">
        <v>10</v>
      </c>
      <c r="D2238" t="s">
        <v>306</v>
      </c>
      <c r="E2238" s="21" t="s">
        <v>290</v>
      </c>
      <c r="F2238">
        <v>0.40500000000000003</v>
      </c>
      <c r="G2238" s="12">
        <v>0.30700000000000005</v>
      </c>
      <c r="H2238">
        <v>4.9000000000000002E-2</v>
      </c>
      <c r="I2238" t="s">
        <v>290</v>
      </c>
      <c r="J2238">
        <v>10</v>
      </c>
      <c r="K2238" s="21" t="s">
        <v>290</v>
      </c>
      <c r="L2238" s="11" t="s">
        <v>306</v>
      </c>
      <c r="M2238" s="11" t="s">
        <v>290</v>
      </c>
      <c r="N2238" s="157" t="s">
        <v>290</v>
      </c>
      <c r="P2238"/>
      <c r="Q2238"/>
      <c r="R2238"/>
      <c r="X2238" s="158" t="s">
        <v>2151</v>
      </c>
      <c r="Y2238">
        <v>0.125</v>
      </c>
      <c r="Z2238">
        <v>10</v>
      </c>
      <c r="AA2238" t="s">
        <v>306</v>
      </c>
      <c r="AB2238" s="21" t="s">
        <v>290</v>
      </c>
      <c r="AC2238">
        <v>0.40500000000000003</v>
      </c>
      <c r="AD2238" s="12">
        <v>0.30700000000000005</v>
      </c>
      <c r="AE2238">
        <v>4.9000000000000002E-2</v>
      </c>
      <c r="AF2238" t="s">
        <v>290</v>
      </c>
      <c r="AG2238">
        <v>10</v>
      </c>
      <c r="AH2238" s="21" t="s">
        <v>290</v>
      </c>
      <c r="AI2238" s="11" t="s">
        <v>306</v>
      </c>
      <c r="AJ2238" s="11" t="s">
        <v>290</v>
      </c>
      <c r="AK2238" s="157" t="s">
        <v>290</v>
      </c>
    </row>
    <row r="2239" spans="1:89" x14ac:dyDescent="0.35">
      <c r="A2239" s="158" t="s">
        <v>2152</v>
      </c>
      <c r="B2239">
        <v>0.125</v>
      </c>
      <c r="C2239">
        <v>40</v>
      </c>
      <c r="D2239" t="s">
        <v>306</v>
      </c>
      <c r="E2239" s="21" t="s">
        <v>290</v>
      </c>
      <c r="F2239">
        <v>0.40500000000000003</v>
      </c>
      <c r="G2239" s="12">
        <v>0.26900000000000002</v>
      </c>
      <c r="H2239">
        <v>6.8000000000000005E-2</v>
      </c>
      <c r="I2239" t="s">
        <v>290</v>
      </c>
      <c r="J2239">
        <v>40</v>
      </c>
      <c r="K2239" s="21" t="s">
        <v>290</v>
      </c>
      <c r="L2239" s="1" t="s">
        <v>306</v>
      </c>
      <c r="M2239" s="11" t="s">
        <v>290</v>
      </c>
      <c r="N2239" s="157" t="s">
        <v>290</v>
      </c>
      <c r="P2239"/>
      <c r="Q2239"/>
      <c r="R2239"/>
      <c r="X2239" s="158" t="s">
        <v>2152</v>
      </c>
      <c r="Y2239">
        <v>0.125</v>
      </c>
      <c r="Z2239">
        <v>40</v>
      </c>
      <c r="AA2239" t="s">
        <v>306</v>
      </c>
      <c r="AB2239" s="21" t="s">
        <v>290</v>
      </c>
      <c r="AC2239">
        <v>0.40500000000000003</v>
      </c>
      <c r="AD2239" s="12">
        <v>0.26900000000000002</v>
      </c>
      <c r="AE2239">
        <v>6.8000000000000005E-2</v>
      </c>
      <c r="AF2239" t="s">
        <v>290</v>
      </c>
      <c r="AG2239">
        <v>40</v>
      </c>
      <c r="AH2239" s="21" t="s">
        <v>290</v>
      </c>
      <c r="AI2239" s="1" t="s">
        <v>306</v>
      </c>
      <c r="AJ2239" s="11" t="s">
        <v>290</v>
      </c>
      <c r="AK2239" s="157" t="s">
        <v>290</v>
      </c>
    </row>
    <row r="2240" spans="1:89" x14ac:dyDescent="0.35">
      <c r="A2240" s="158" t="s">
        <v>6939</v>
      </c>
      <c r="B2240">
        <v>0.125</v>
      </c>
      <c r="C2240" t="s">
        <v>6422</v>
      </c>
      <c r="D2240" t="s">
        <v>306</v>
      </c>
      <c r="E2240" s="21" t="s">
        <v>290</v>
      </c>
      <c r="F2240">
        <v>0.40500000000000003</v>
      </c>
      <c r="G2240" s="12">
        <v>0.26900000000000002</v>
      </c>
      <c r="H2240">
        <v>6.8000000000000005E-2</v>
      </c>
      <c r="I2240" t="s">
        <v>6422</v>
      </c>
      <c r="J2240">
        <v>1</v>
      </c>
      <c r="K2240" s="21" t="s">
        <v>290</v>
      </c>
      <c r="L2240" s="1" t="s">
        <v>306</v>
      </c>
      <c r="M2240" s="11" t="s">
        <v>290</v>
      </c>
      <c r="N2240" s="157" t="s">
        <v>290</v>
      </c>
      <c r="P2240"/>
      <c r="Q2240"/>
      <c r="R2240"/>
      <c r="X2240" s="158" t="s">
        <v>6939</v>
      </c>
      <c r="Y2240">
        <v>0.125</v>
      </c>
      <c r="Z2240" t="s">
        <v>6422</v>
      </c>
      <c r="AA2240" t="s">
        <v>306</v>
      </c>
      <c r="AB2240" s="21" t="s">
        <v>290</v>
      </c>
      <c r="AC2240">
        <v>0.40500000000000003</v>
      </c>
      <c r="AD2240" s="12">
        <v>0.26900000000000002</v>
      </c>
      <c r="AE2240">
        <v>6.8000000000000005E-2</v>
      </c>
      <c r="AF2240" t="s">
        <v>6422</v>
      </c>
      <c r="AG2240">
        <v>1</v>
      </c>
      <c r="AH2240" s="21" t="s">
        <v>290</v>
      </c>
      <c r="AI2240" s="1" t="s">
        <v>306</v>
      </c>
      <c r="AJ2240" s="11" t="s">
        <v>290</v>
      </c>
      <c r="AK2240" s="157" t="s">
        <v>290</v>
      </c>
    </row>
    <row r="2241" spans="1:89" x14ac:dyDescent="0.35">
      <c r="A2241" s="158" t="s">
        <v>2153</v>
      </c>
      <c r="B2241">
        <v>0.125</v>
      </c>
      <c r="C2241">
        <v>80</v>
      </c>
      <c r="D2241" t="s">
        <v>306</v>
      </c>
      <c r="E2241" s="21" t="s">
        <v>290</v>
      </c>
      <c r="F2241">
        <v>0.40500000000000003</v>
      </c>
      <c r="G2241" s="12">
        <v>0.21500000000000002</v>
      </c>
      <c r="H2241">
        <v>9.5000000000000001E-2</v>
      </c>
      <c r="I2241" t="s">
        <v>290</v>
      </c>
      <c r="J2241">
        <v>80</v>
      </c>
      <c r="K2241" s="21" t="s">
        <v>290</v>
      </c>
      <c r="L2241" s="1" t="s">
        <v>306</v>
      </c>
      <c r="M2241" t="s">
        <v>290</v>
      </c>
      <c r="N2241" s="159" t="s">
        <v>290</v>
      </c>
      <c r="P2241"/>
      <c r="Q2241"/>
      <c r="R2241"/>
      <c r="X2241" s="158" t="s">
        <v>2153</v>
      </c>
      <c r="Y2241">
        <v>0.125</v>
      </c>
      <c r="Z2241">
        <v>80</v>
      </c>
      <c r="AA2241" t="s">
        <v>306</v>
      </c>
      <c r="AB2241" s="21" t="s">
        <v>290</v>
      </c>
      <c r="AC2241">
        <v>0.40500000000000003</v>
      </c>
      <c r="AD2241" s="12">
        <v>0.21500000000000002</v>
      </c>
      <c r="AE2241">
        <v>9.5000000000000001E-2</v>
      </c>
      <c r="AF2241" t="s">
        <v>290</v>
      </c>
      <c r="AG2241">
        <v>80</v>
      </c>
      <c r="AH2241" s="21" t="s">
        <v>290</v>
      </c>
      <c r="AI2241" s="1" t="s">
        <v>306</v>
      </c>
      <c r="AJ2241" t="s">
        <v>290</v>
      </c>
      <c r="AK2241" s="159" t="s">
        <v>290</v>
      </c>
    </row>
    <row r="2242" spans="1:89" x14ac:dyDescent="0.35">
      <c r="A2242" s="160" t="s">
        <v>2154</v>
      </c>
      <c r="B2242" s="4">
        <v>0.125</v>
      </c>
      <c r="C2242" s="4" t="s">
        <v>272</v>
      </c>
      <c r="D2242" s="4" t="s">
        <v>306</v>
      </c>
      <c r="E2242" s="22" t="s">
        <v>290</v>
      </c>
      <c r="F2242" s="4">
        <v>0.40500000000000003</v>
      </c>
      <c r="G2242" s="3">
        <v>0.21500000000000002</v>
      </c>
      <c r="H2242" s="4">
        <v>9.5000000000000001E-2</v>
      </c>
      <c r="I2242" s="4" t="s">
        <v>272</v>
      </c>
      <c r="J2242" s="4">
        <v>2</v>
      </c>
      <c r="K2242" s="22" t="s">
        <v>290</v>
      </c>
      <c r="L2242" s="6" t="s">
        <v>306</v>
      </c>
      <c r="M2242" s="4" t="s">
        <v>290</v>
      </c>
      <c r="N2242" s="161" t="s">
        <v>290</v>
      </c>
      <c r="P2242"/>
      <c r="Q2242"/>
      <c r="R2242"/>
      <c r="X2242" s="160" t="s">
        <v>2154</v>
      </c>
      <c r="Y2242" s="4">
        <v>0.125</v>
      </c>
      <c r="Z2242" s="4" t="s">
        <v>272</v>
      </c>
      <c r="AA2242" s="4" t="s">
        <v>306</v>
      </c>
      <c r="AB2242" s="22" t="s">
        <v>290</v>
      </c>
      <c r="AC2242" s="4">
        <v>0.40500000000000003</v>
      </c>
      <c r="AD2242" s="3">
        <v>0.21500000000000002</v>
      </c>
      <c r="AE2242" s="4">
        <v>9.5000000000000001E-2</v>
      </c>
      <c r="AF2242" s="4" t="s">
        <v>272</v>
      </c>
      <c r="AG2242" s="4">
        <v>2</v>
      </c>
      <c r="AH2242" s="22" t="s">
        <v>290</v>
      </c>
      <c r="AI2242" s="6" t="s">
        <v>306</v>
      </c>
      <c r="AJ2242" s="4" t="s">
        <v>290</v>
      </c>
      <c r="AK2242" s="161" t="s">
        <v>290</v>
      </c>
      <c r="BJ2242" s="4"/>
      <c r="BK2242" s="4"/>
      <c r="BL2242" s="4"/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  <c r="BX2242" s="4"/>
      <c r="BY2242" s="4"/>
      <c r="BZ2242" s="4"/>
      <c r="CA2242" s="51"/>
    </row>
    <row r="2243" spans="1:89" x14ac:dyDescent="0.35">
      <c r="A2243" s="156" t="s">
        <v>2155</v>
      </c>
      <c r="B2243" s="11">
        <v>0.25</v>
      </c>
      <c r="C2243" s="11">
        <v>5</v>
      </c>
      <c r="D2243" t="s">
        <v>306</v>
      </c>
      <c r="E2243" s="21" t="s">
        <v>290</v>
      </c>
      <c r="F2243" s="11">
        <v>0.54</v>
      </c>
      <c r="G2243" s="12">
        <v>0.44200000000000006</v>
      </c>
      <c r="H2243" s="11">
        <v>4.9000000000000002E-2</v>
      </c>
      <c r="I2243" s="11" t="s">
        <v>290</v>
      </c>
      <c r="J2243" s="11">
        <v>5</v>
      </c>
      <c r="K2243" s="21" t="s">
        <v>290</v>
      </c>
      <c r="L2243" s="11" t="s">
        <v>306</v>
      </c>
      <c r="M2243" t="s">
        <v>290</v>
      </c>
      <c r="N2243" s="159" t="s">
        <v>290</v>
      </c>
      <c r="P2243"/>
      <c r="Q2243"/>
      <c r="R2243"/>
      <c r="X2243" s="156" t="s">
        <v>2155</v>
      </c>
      <c r="Y2243" s="11">
        <v>0.25</v>
      </c>
      <c r="Z2243" s="11">
        <v>5</v>
      </c>
      <c r="AA2243" t="s">
        <v>306</v>
      </c>
      <c r="AB2243" s="21" t="s">
        <v>290</v>
      </c>
      <c r="AC2243" s="11">
        <v>0.54</v>
      </c>
      <c r="AD2243" s="12">
        <v>0.44200000000000006</v>
      </c>
      <c r="AE2243" s="11">
        <v>4.9000000000000002E-2</v>
      </c>
      <c r="AF2243" s="11" t="s">
        <v>290</v>
      </c>
      <c r="AG2243" s="11">
        <v>5</v>
      </c>
      <c r="AH2243" s="21" t="s">
        <v>290</v>
      </c>
      <c r="AI2243" s="11" t="s">
        <v>306</v>
      </c>
      <c r="AJ2243" t="s">
        <v>290</v>
      </c>
      <c r="AK2243" s="159" t="s">
        <v>290</v>
      </c>
      <c r="CC2243" s="4"/>
      <c r="CD2243" s="51"/>
      <c r="CE2243" s="51"/>
      <c r="CF2243" s="51"/>
      <c r="CG2243" s="51"/>
      <c r="CH2243" s="51"/>
      <c r="CI2243" s="51"/>
      <c r="CJ2243" s="51"/>
      <c r="CK2243" s="51"/>
    </row>
    <row r="2244" spans="1:89" x14ac:dyDescent="0.35">
      <c r="A2244" s="156" t="s">
        <v>2156</v>
      </c>
      <c r="B2244">
        <v>0.25</v>
      </c>
      <c r="C2244">
        <v>10</v>
      </c>
      <c r="D2244" t="s">
        <v>306</v>
      </c>
      <c r="E2244" s="21" t="s">
        <v>290</v>
      </c>
      <c r="F2244">
        <v>0.54</v>
      </c>
      <c r="G2244" s="12">
        <v>0.41000000000000003</v>
      </c>
      <c r="H2244">
        <v>6.5000000000000002E-2</v>
      </c>
      <c r="I2244" t="s">
        <v>290</v>
      </c>
      <c r="J2244">
        <v>10</v>
      </c>
      <c r="K2244" s="21" t="s">
        <v>290</v>
      </c>
      <c r="L2244" s="11" t="s">
        <v>306</v>
      </c>
      <c r="M2244" t="s">
        <v>290</v>
      </c>
      <c r="N2244" s="159" t="s">
        <v>290</v>
      </c>
      <c r="P2244"/>
      <c r="Q2244"/>
      <c r="R2244"/>
      <c r="X2244" s="156" t="s">
        <v>2156</v>
      </c>
      <c r="Y2244">
        <v>0.25</v>
      </c>
      <c r="Z2244">
        <v>10</v>
      </c>
      <c r="AA2244" t="s">
        <v>306</v>
      </c>
      <c r="AB2244" s="21" t="s">
        <v>290</v>
      </c>
      <c r="AC2244">
        <v>0.54</v>
      </c>
      <c r="AD2244" s="12">
        <v>0.41000000000000003</v>
      </c>
      <c r="AE2244">
        <v>6.5000000000000002E-2</v>
      </c>
      <c r="AF2244" t="s">
        <v>290</v>
      </c>
      <c r="AG2244">
        <v>10</v>
      </c>
      <c r="AH2244" s="21" t="s">
        <v>290</v>
      </c>
      <c r="AI2244" s="11" t="s">
        <v>306</v>
      </c>
      <c r="AJ2244" t="s">
        <v>290</v>
      </c>
      <c r="AK2244" s="159" t="s">
        <v>290</v>
      </c>
    </row>
    <row r="2245" spans="1:89" x14ac:dyDescent="0.35">
      <c r="A2245" s="158" t="s">
        <v>2157</v>
      </c>
      <c r="B2245">
        <v>0.25</v>
      </c>
      <c r="C2245">
        <v>40</v>
      </c>
      <c r="D2245" t="s">
        <v>306</v>
      </c>
      <c r="E2245" s="21" t="s">
        <v>290</v>
      </c>
      <c r="F2245">
        <v>0.54</v>
      </c>
      <c r="G2245" s="12">
        <v>0.36400000000000005</v>
      </c>
      <c r="H2245">
        <v>8.7999999999999995E-2</v>
      </c>
      <c r="I2245" t="s">
        <v>290</v>
      </c>
      <c r="J2245">
        <v>40</v>
      </c>
      <c r="K2245" s="21" t="s">
        <v>290</v>
      </c>
      <c r="L2245" s="1" t="s">
        <v>306</v>
      </c>
      <c r="M2245" t="s">
        <v>290</v>
      </c>
      <c r="N2245" s="159" t="s">
        <v>290</v>
      </c>
      <c r="P2245"/>
      <c r="Q2245"/>
      <c r="R2245"/>
      <c r="X2245" s="158" t="s">
        <v>2157</v>
      </c>
      <c r="Y2245">
        <v>0.25</v>
      </c>
      <c r="Z2245">
        <v>40</v>
      </c>
      <c r="AA2245" t="s">
        <v>306</v>
      </c>
      <c r="AB2245" s="21" t="s">
        <v>290</v>
      </c>
      <c r="AC2245">
        <v>0.54</v>
      </c>
      <c r="AD2245" s="12">
        <v>0.36400000000000005</v>
      </c>
      <c r="AE2245">
        <v>8.7999999999999995E-2</v>
      </c>
      <c r="AF2245" t="s">
        <v>290</v>
      </c>
      <c r="AG2245">
        <v>40</v>
      </c>
      <c r="AH2245" s="21" t="s">
        <v>290</v>
      </c>
      <c r="AI2245" s="1" t="s">
        <v>306</v>
      </c>
      <c r="AJ2245" t="s">
        <v>290</v>
      </c>
      <c r="AK2245" s="159" t="s">
        <v>290</v>
      </c>
    </row>
    <row r="2246" spans="1:89" x14ac:dyDescent="0.35">
      <c r="A2246" s="158" t="s">
        <v>6940</v>
      </c>
      <c r="B2246">
        <v>0.25</v>
      </c>
      <c r="C2246" t="s">
        <v>6422</v>
      </c>
      <c r="D2246" t="s">
        <v>306</v>
      </c>
      <c r="E2246" s="21" t="s">
        <v>290</v>
      </c>
      <c r="F2246">
        <v>0.54</v>
      </c>
      <c r="G2246" s="12">
        <v>0.36400000000000005</v>
      </c>
      <c r="H2246">
        <v>8.7999999999999995E-2</v>
      </c>
      <c r="I2246" t="s">
        <v>6422</v>
      </c>
      <c r="J2246">
        <v>1</v>
      </c>
      <c r="K2246" s="21" t="s">
        <v>290</v>
      </c>
      <c r="L2246" s="1" t="s">
        <v>306</v>
      </c>
      <c r="M2246" t="s">
        <v>290</v>
      </c>
      <c r="N2246" s="159" t="s">
        <v>290</v>
      </c>
      <c r="P2246"/>
      <c r="Q2246"/>
      <c r="R2246"/>
      <c r="X2246" s="158" t="s">
        <v>6940</v>
      </c>
      <c r="Y2246">
        <v>0.25</v>
      </c>
      <c r="Z2246" t="s">
        <v>6422</v>
      </c>
      <c r="AA2246" t="s">
        <v>306</v>
      </c>
      <c r="AB2246" s="21" t="s">
        <v>290</v>
      </c>
      <c r="AC2246">
        <v>0.54</v>
      </c>
      <c r="AD2246" s="12">
        <v>0.36400000000000005</v>
      </c>
      <c r="AE2246">
        <v>8.7999999999999995E-2</v>
      </c>
      <c r="AF2246" t="s">
        <v>6422</v>
      </c>
      <c r="AG2246">
        <v>1</v>
      </c>
      <c r="AH2246" s="21" t="s">
        <v>290</v>
      </c>
      <c r="AI2246" s="1" t="s">
        <v>306</v>
      </c>
      <c r="AJ2246" t="s">
        <v>290</v>
      </c>
      <c r="AK2246" s="159" t="s">
        <v>290</v>
      </c>
    </row>
    <row r="2247" spans="1:89" x14ac:dyDescent="0.35">
      <c r="A2247" s="158" t="s">
        <v>2158</v>
      </c>
      <c r="B2247">
        <v>0.25</v>
      </c>
      <c r="C2247">
        <v>80</v>
      </c>
      <c r="D2247" t="s">
        <v>306</v>
      </c>
      <c r="E2247" s="21" t="s">
        <v>290</v>
      </c>
      <c r="F2247">
        <v>0.54</v>
      </c>
      <c r="G2247" s="12">
        <v>0.30200000000000005</v>
      </c>
      <c r="H2247">
        <v>0.11899999999999999</v>
      </c>
      <c r="I2247" t="s">
        <v>290</v>
      </c>
      <c r="J2247">
        <v>80</v>
      </c>
      <c r="K2247" s="21" t="s">
        <v>290</v>
      </c>
      <c r="L2247" s="1" t="s">
        <v>306</v>
      </c>
      <c r="M2247" t="s">
        <v>290</v>
      </c>
      <c r="N2247" s="159" t="s">
        <v>290</v>
      </c>
      <c r="P2247"/>
      <c r="Q2247"/>
      <c r="R2247"/>
      <c r="X2247" s="158" t="s">
        <v>2158</v>
      </c>
      <c r="Y2247">
        <v>0.25</v>
      </c>
      <c r="Z2247">
        <v>80</v>
      </c>
      <c r="AA2247" t="s">
        <v>306</v>
      </c>
      <c r="AB2247" s="21" t="s">
        <v>290</v>
      </c>
      <c r="AC2247">
        <v>0.54</v>
      </c>
      <c r="AD2247" s="12">
        <v>0.30200000000000005</v>
      </c>
      <c r="AE2247">
        <v>0.11899999999999999</v>
      </c>
      <c r="AF2247" t="s">
        <v>290</v>
      </c>
      <c r="AG2247">
        <v>80</v>
      </c>
      <c r="AH2247" s="21" t="s">
        <v>290</v>
      </c>
      <c r="AI2247" s="1" t="s">
        <v>306</v>
      </c>
      <c r="AJ2247" t="s">
        <v>290</v>
      </c>
      <c r="AK2247" s="159" t="s">
        <v>290</v>
      </c>
    </row>
    <row r="2248" spans="1:89" x14ac:dyDescent="0.35">
      <c r="A2248" s="160" t="s">
        <v>2159</v>
      </c>
      <c r="B2248" s="4">
        <v>0.25</v>
      </c>
      <c r="C2248" s="4" t="s">
        <v>272</v>
      </c>
      <c r="D2248" s="4" t="s">
        <v>306</v>
      </c>
      <c r="E2248" s="22" t="s">
        <v>290</v>
      </c>
      <c r="F2248" s="4">
        <v>0.54</v>
      </c>
      <c r="G2248" s="3">
        <v>0.30200000000000005</v>
      </c>
      <c r="H2248" s="4">
        <v>0.11899999999999999</v>
      </c>
      <c r="I2248" s="4" t="s">
        <v>272</v>
      </c>
      <c r="J2248" s="4">
        <v>2</v>
      </c>
      <c r="K2248" s="22" t="s">
        <v>290</v>
      </c>
      <c r="L2248" s="6" t="s">
        <v>306</v>
      </c>
      <c r="M2248" s="4" t="s">
        <v>290</v>
      </c>
      <c r="N2248" s="161" t="s">
        <v>290</v>
      </c>
      <c r="P2248"/>
      <c r="Q2248"/>
      <c r="R2248"/>
      <c r="X2248" s="160" t="s">
        <v>2159</v>
      </c>
      <c r="Y2248" s="4">
        <v>0.25</v>
      </c>
      <c r="Z2248" s="4" t="s">
        <v>272</v>
      </c>
      <c r="AA2248" s="4" t="s">
        <v>306</v>
      </c>
      <c r="AB2248" s="22" t="s">
        <v>290</v>
      </c>
      <c r="AC2248" s="4">
        <v>0.54</v>
      </c>
      <c r="AD2248" s="3">
        <v>0.30200000000000005</v>
      </c>
      <c r="AE2248" s="4">
        <v>0.11899999999999999</v>
      </c>
      <c r="AF2248" s="4" t="s">
        <v>272</v>
      </c>
      <c r="AG2248" s="4">
        <v>2</v>
      </c>
      <c r="AH2248" s="22" t="s">
        <v>290</v>
      </c>
      <c r="AI2248" s="6" t="s">
        <v>306</v>
      </c>
      <c r="AJ2248" s="4" t="s">
        <v>290</v>
      </c>
      <c r="AK2248" s="161" t="s">
        <v>290</v>
      </c>
    </row>
    <row r="2249" spans="1:89" x14ac:dyDescent="0.35">
      <c r="A2249" s="156" t="s">
        <v>2160</v>
      </c>
      <c r="B2249" s="11">
        <v>0.37500000000000006</v>
      </c>
      <c r="C2249" s="11">
        <v>5</v>
      </c>
      <c r="D2249" t="s">
        <v>306</v>
      </c>
      <c r="E2249" s="21" t="s">
        <v>290</v>
      </c>
      <c r="F2249" s="11">
        <v>0.67500000000000004</v>
      </c>
      <c r="G2249" s="12">
        <v>0.57700000000000007</v>
      </c>
      <c r="H2249" s="11">
        <v>4.9000000000000002E-2</v>
      </c>
      <c r="I2249" s="11" t="s">
        <v>290</v>
      </c>
      <c r="J2249" s="11">
        <v>5</v>
      </c>
      <c r="K2249" s="21" t="s">
        <v>290</v>
      </c>
      <c r="L2249" s="11" t="s">
        <v>306</v>
      </c>
      <c r="M2249" t="s">
        <v>290</v>
      </c>
      <c r="N2249" s="159" t="s">
        <v>290</v>
      </c>
      <c r="P2249"/>
      <c r="Q2249"/>
      <c r="R2249"/>
      <c r="X2249" s="156" t="s">
        <v>2160</v>
      </c>
      <c r="Y2249" s="11">
        <v>0.37500000000000006</v>
      </c>
      <c r="Z2249" s="11">
        <v>5</v>
      </c>
      <c r="AA2249" t="s">
        <v>306</v>
      </c>
      <c r="AB2249" s="21" t="s">
        <v>290</v>
      </c>
      <c r="AC2249" s="11">
        <v>0.67500000000000004</v>
      </c>
      <c r="AD2249" s="12">
        <v>0.57700000000000007</v>
      </c>
      <c r="AE2249" s="11">
        <v>4.9000000000000002E-2</v>
      </c>
      <c r="AF2249" s="11" t="s">
        <v>290</v>
      </c>
      <c r="AG2249" s="11">
        <v>5</v>
      </c>
      <c r="AH2249" s="21" t="s">
        <v>290</v>
      </c>
      <c r="AI2249" s="11" t="s">
        <v>306</v>
      </c>
      <c r="AJ2249" t="s">
        <v>290</v>
      </c>
      <c r="AK2249" s="159" t="s">
        <v>290</v>
      </c>
      <c r="BJ2249" s="4"/>
      <c r="BK2249" s="4"/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  <c r="BX2249" s="4"/>
      <c r="BY2249" s="4"/>
      <c r="BZ2249" s="4"/>
      <c r="CA2249" s="51"/>
    </row>
    <row r="2250" spans="1:89" x14ac:dyDescent="0.35">
      <c r="A2250" s="156" t="s">
        <v>2161</v>
      </c>
      <c r="B2250">
        <v>0.37500000000000006</v>
      </c>
      <c r="C2250">
        <v>10</v>
      </c>
      <c r="D2250" t="s">
        <v>306</v>
      </c>
      <c r="E2250" s="21" t="s">
        <v>290</v>
      </c>
      <c r="F2250">
        <v>0.67500000000000004</v>
      </c>
      <c r="G2250" s="12">
        <v>0.54500000000000004</v>
      </c>
      <c r="H2250">
        <v>6.5000000000000002E-2</v>
      </c>
      <c r="I2250" t="s">
        <v>290</v>
      </c>
      <c r="J2250">
        <v>10</v>
      </c>
      <c r="K2250" s="21" t="s">
        <v>290</v>
      </c>
      <c r="L2250" s="11" t="s">
        <v>306</v>
      </c>
      <c r="M2250" t="s">
        <v>290</v>
      </c>
      <c r="N2250" s="159" t="s">
        <v>290</v>
      </c>
      <c r="P2250"/>
      <c r="Q2250"/>
      <c r="R2250"/>
      <c r="X2250" s="156" t="s">
        <v>2161</v>
      </c>
      <c r="Y2250">
        <v>0.37500000000000006</v>
      </c>
      <c r="Z2250">
        <v>10</v>
      </c>
      <c r="AA2250" t="s">
        <v>306</v>
      </c>
      <c r="AB2250" s="21" t="s">
        <v>290</v>
      </c>
      <c r="AC2250">
        <v>0.67500000000000004</v>
      </c>
      <c r="AD2250" s="12">
        <v>0.54500000000000004</v>
      </c>
      <c r="AE2250">
        <v>6.5000000000000002E-2</v>
      </c>
      <c r="AF2250" t="s">
        <v>290</v>
      </c>
      <c r="AG2250">
        <v>10</v>
      </c>
      <c r="AH2250" s="21" t="s">
        <v>290</v>
      </c>
      <c r="AI2250" s="11" t="s">
        <v>306</v>
      </c>
      <c r="AJ2250" t="s">
        <v>290</v>
      </c>
      <c r="AK2250" s="159" t="s">
        <v>290</v>
      </c>
      <c r="CC2250" s="4"/>
      <c r="CD2250" s="51"/>
      <c r="CE2250" s="51"/>
      <c r="CF2250" s="51"/>
      <c r="CG2250" s="51"/>
      <c r="CH2250" s="51"/>
      <c r="CI2250" s="51"/>
      <c r="CJ2250" s="51"/>
      <c r="CK2250" s="51"/>
    </row>
    <row r="2251" spans="1:89" x14ac:dyDescent="0.35">
      <c r="A2251" s="158" t="s">
        <v>2162</v>
      </c>
      <c r="B2251">
        <v>0.37500000000000006</v>
      </c>
      <c r="C2251">
        <v>40</v>
      </c>
      <c r="D2251" t="s">
        <v>306</v>
      </c>
      <c r="E2251" s="21" t="s">
        <v>290</v>
      </c>
      <c r="F2251">
        <v>0.67500000000000004</v>
      </c>
      <c r="G2251" s="12">
        <v>0.49300000000000005</v>
      </c>
      <c r="H2251">
        <v>9.0999999999999998E-2</v>
      </c>
      <c r="I2251" t="s">
        <v>290</v>
      </c>
      <c r="J2251">
        <v>40</v>
      </c>
      <c r="K2251" s="21" t="s">
        <v>290</v>
      </c>
      <c r="L2251" s="1" t="s">
        <v>306</v>
      </c>
      <c r="M2251" t="s">
        <v>290</v>
      </c>
      <c r="N2251" s="159" t="s">
        <v>290</v>
      </c>
      <c r="P2251"/>
      <c r="Q2251"/>
      <c r="R2251"/>
      <c r="X2251" s="158" t="s">
        <v>2162</v>
      </c>
      <c r="Y2251">
        <v>0.37500000000000006</v>
      </c>
      <c r="Z2251">
        <v>40</v>
      </c>
      <c r="AA2251" t="s">
        <v>306</v>
      </c>
      <c r="AB2251" s="21" t="s">
        <v>290</v>
      </c>
      <c r="AC2251">
        <v>0.67500000000000004</v>
      </c>
      <c r="AD2251" s="12">
        <v>0.49300000000000005</v>
      </c>
      <c r="AE2251">
        <v>9.0999999999999998E-2</v>
      </c>
      <c r="AF2251" t="s">
        <v>290</v>
      </c>
      <c r="AG2251">
        <v>40</v>
      </c>
      <c r="AH2251" s="21" t="s">
        <v>290</v>
      </c>
      <c r="AI2251" s="1" t="s">
        <v>306</v>
      </c>
      <c r="AJ2251" t="s">
        <v>290</v>
      </c>
      <c r="AK2251" s="159" t="s">
        <v>290</v>
      </c>
    </row>
    <row r="2252" spans="1:89" x14ac:dyDescent="0.35">
      <c r="A2252" s="158" t="s">
        <v>6941</v>
      </c>
      <c r="B2252">
        <v>0.37500000000000006</v>
      </c>
      <c r="C2252" t="s">
        <v>6422</v>
      </c>
      <c r="D2252" t="s">
        <v>306</v>
      </c>
      <c r="E2252" s="21" t="s">
        <v>290</v>
      </c>
      <c r="F2252">
        <v>0.67500000000000004</v>
      </c>
      <c r="G2252" s="12">
        <v>0.49300000000000005</v>
      </c>
      <c r="H2252">
        <v>9.0999999999999998E-2</v>
      </c>
      <c r="I2252" t="s">
        <v>6422</v>
      </c>
      <c r="J2252">
        <v>1</v>
      </c>
      <c r="K2252" s="21" t="s">
        <v>290</v>
      </c>
      <c r="L2252" s="1" t="s">
        <v>306</v>
      </c>
      <c r="M2252" t="s">
        <v>290</v>
      </c>
      <c r="N2252" s="159" t="s">
        <v>290</v>
      </c>
      <c r="P2252"/>
      <c r="Q2252"/>
      <c r="R2252"/>
      <c r="X2252" s="158" t="s">
        <v>6941</v>
      </c>
      <c r="Y2252">
        <v>0.37500000000000006</v>
      </c>
      <c r="Z2252" t="s">
        <v>6422</v>
      </c>
      <c r="AA2252" t="s">
        <v>306</v>
      </c>
      <c r="AB2252" s="21" t="s">
        <v>290</v>
      </c>
      <c r="AC2252">
        <v>0.67500000000000004</v>
      </c>
      <c r="AD2252" s="12">
        <v>0.49300000000000005</v>
      </c>
      <c r="AE2252">
        <v>9.0999999999999998E-2</v>
      </c>
      <c r="AF2252" t="s">
        <v>6422</v>
      </c>
      <c r="AG2252">
        <v>1</v>
      </c>
      <c r="AH2252" s="21" t="s">
        <v>290</v>
      </c>
      <c r="AI2252" s="1" t="s">
        <v>306</v>
      </c>
      <c r="AJ2252" t="s">
        <v>290</v>
      </c>
      <c r="AK2252" s="159" t="s">
        <v>290</v>
      </c>
    </row>
    <row r="2253" spans="1:89" x14ac:dyDescent="0.35">
      <c r="A2253" s="158" t="s">
        <v>2163</v>
      </c>
      <c r="B2253">
        <v>0.37500000000000006</v>
      </c>
      <c r="C2253">
        <v>80</v>
      </c>
      <c r="D2253" t="s">
        <v>306</v>
      </c>
      <c r="E2253" s="21" t="s">
        <v>290</v>
      </c>
      <c r="F2253">
        <v>0.67500000000000004</v>
      </c>
      <c r="G2253" s="12">
        <v>0.42300000000000004</v>
      </c>
      <c r="H2253">
        <v>0.126</v>
      </c>
      <c r="I2253" t="s">
        <v>290</v>
      </c>
      <c r="J2253">
        <v>80</v>
      </c>
      <c r="K2253" s="21" t="s">
        <v>290</v>
      </c>
      <c r="L2253" s="1" t="s">
        <v>306</v>
      </c>
      <c r="M2253" t="s">
        <v>290</v>
      </c>
      <c r="N2253" s="159" t="s">
        <v>290</v>
      </c>
      <c r="P2253"/>
      <c r="Q2253"/>
      <c r="R2253"/>
      <c r="X2253" s="158" t="s">
        <v>2163</v>
      </c>
      <c r="Y2253">
        <v>0.37500000000000006</v>
      </c>
      <c r="Z2253">
        <v>80</v>
      </c>
      <c r="AA2253" t="s">
        <v>306</v>
      </c>
      <c r="AB2253" s="21" t="s">
        <v>290</v>
      </c>
      <c r="AC2253">
        <v>0.67500000000000004</v>
      </c>
      <c r="AD2253" s="12">
        <v>0.42300000000000004</v>
      </c>
      <c r="AE2253">
        <v>0.126</v>
      </c>
      <c r="AF2253" t="s">
        <v>290</v>
      </c>
      <c r="AG2253">
        <v>80</v>
      </c>
      <c r="AH2253" s="21" t="s">
        <v>290</v>
      </c>
      <c r="AI2253" s="1" t="s">
        <v>306</v>
      </c>
      <c r="AJ2253" t="s">
        <v>290</v>
      </c>
      <c r="AK2253" s="159" t="s">
        <v>290</v>
      </c>
    </row>
    <row r="2254" spans="1:89" x14ac:dyDescent="0.35">
      <c r="A2254" s="160" t="s">
        <v>2164</v>
      </c>
      <c r="B2254" s="4">
        <v>0.37500000000000006</v>
      </c>
      <c r="C2254" s="4" t="s">
        <v>272</v>
      </c>
      <c r="D2254" s="4" t="s">
        <v>306</v>
      </c>
      <c r="E2254" s="22" t="s">
        <v>290</v>
      </c>
      <c r="F2254" s="4">
        <v>0.67500000000000004</v>
      </c>
      <c r="G2254" s="3">
        <v>0.42300000000000004</v>
      </c>
      <c r="H2254" s="4">
        <v>0.126</v>
      </c>
      <c r="I2254" s="4" t="s">
        <v>272</v>
      </c>
      <c r="J2254" s="4">
        <v>2</v>
      </c>
      <c r="K2254" s="22" t="s">
        <v>290</v>
      </c>
      <c r="L2254" s="6" t="s">
        <v>306</v>
      </c>
      <c r="M2254" s="4" t="s">
        <v>290</v>
      </c>
      <c r="N2254" s="161" t="s">
        <v>290</v>
      </c>
      <c r="P2254"/>
      <c r="Q2254"/>
      <c r="R2254"/>
      <c r="X2254" s="160" t="s">
        <v>2164</v>
      </c>
      <c r="Y2254" s="4">
        <v>0.37500000000000006</v>
      </c>
      <c r="Z2254" s="4" t="s">
        <v>272</v>
      </c>
      <c r="AA2254" s="4" t="s">
        <v>306</v>
      </c>
      <c r="AB2254" s="22" t="s">
        <v>290</v>
      </c>
      <c r="AC2254" s="4">
        <v>0.67500000000000004</v>
      </c>
      <c r="AD2254" s="3">
        <v>0.42300000000000004</v>
      </c>
      <c r="AE2254" s="4">
        <v>0.126</v>
      </c>
      <c r="AF2254" s="4" t="s">
        <v>272</v>
      </c>
      <c r="AG2254" s="4">
        <v>2</v>
      </c>
      <c r="AH2254" s="22" t="s">
        <v>290</v>
      </c>
      <c r="AI2254" s="6" t="s">
        <v>306</v>
      </c>
      <c r="AJ2254" s="4" t="s">
        <v>290</v>
      </c>
      <c r="AK2254" s="161" t="s">
        <v>290</v>
      </c>
    </row>
    <row r="2255" spans="1:89" x14ac:dyDescent="0.35">
      <c r="A2255" s="156" t="s">
        <v>2165</v>
      </c>
      <c r="B2255" s="11">
        <v>0.5</v>
      </c>
      <c r="C2255" s="11">
        <v>5</v>
      </c>
      <c r="D2255" t="s">
        <v>306</v>
      </c>
      <c r="E2255" s="21" t="s">
        <v>290</v>
      </c>
      <c r="F2255">
        <v>0.84</v>
      </c>
      <c r="G2255" s="12">
        <v>0.71</v>
      </c>
      <c r="H2255" s="11">
        <v>6.5000000000000002E-2</v>
      </c>
      <c r="I2255" t="s">
        <v>290</v>
      </c>
      <c r="J2255" s="11">
        <v>5</v>
      </c>
      <c r="K2255" s="21" t="s">
        <v>290</v>
      </c>
      <c r="L2255" s="11" t="s">
        <v>306</v>
      </c>
      <c r="M2255" t="s">
        <v>290</v>
      </c>
      <c r="N2255" s="159" t="s">
        <v>290</v>
      </c>
      <c r="P2255"/>
      <c r="Q2255"/>
      <c r="R2255"/>
      <c r="X2255" s="156" t="s">
        <v>2165</v>
      </c>
      <c r="Y2255" s="11">
        <v>0.5</v>
      </c>
      <c r="Z2255" s="11">
        <v>5</v>
      </c>
      <c r="AA2255" t="s">
        <v>306</v>
      </c>
      <c r="AB2255" s="21" t="s">
        <v>290</v>
      </c>
      <c r="AC2255">
        <v>0.84</v>
      </c>
      <c r="AD2255" s="12">
        <v>0.71</v>
      </c>
      <c r="AE2255" s="11">
        <v>6.5000000000000002E-2</v>
      </c>
      <c r="AF2255" t="s">
        <v>290</v>
      </c>
      <c r="AG2255" s="11">
        <v>5</v>
      </c>
      <c r="AH2255" s="21" t="s">
        <v>290</v>
      </c>
      <c r="AI2255" s="11" t="s">
        <v>306</v>
      </c>
      <c r="AJ2255" t="s">
        <v>290</v>
      </c>
      <c r="AK2255" s="159" t="s">
        <v>290</v>
      </c>
    </row>
    <row r="2256" spans="1:89" x14ac:dyDescent="0.35">
      <c r="A2256" s="156" t="s">
        <v>2166</v>
      </c>
      <c r="B2256" s="11">
        <v>0.5</v>
      </c>
      <c r="C2256" s="11">
        <v>10</v>
      </c>
      <c r="D2256" t="s">
        <v>306</v>
      </c>
      <c r="E2256" s="21" t="s">
        <v>290</v>
      </c>
      <c r="F2256">
        <v>0.84</v>
      </c>
      <c r="G2256" s="12">
        <v>0.67399999999999993</v>
      </c>
      <c r="H2256" s="11">
        <v>8.3000000000000004E-2</v>
      </c>
      <c r="I2256" t="s">
        <v>290</v>
      </c>
      <c r="J2256" s="11">
        <v>10</v>
      </c>
      <c r="K2256" s="21" t="s">
        <v>290</v>
      </c>
      <c r="L2256" s="11" t="s">
        <v>306</v>
      </c>
      <c r="M2256" t="s">
        <v>290</v>
      </c>
      <c r="N2256" s="159" t="s">
        <v>290</v>
      </c>
      <c r="P2256"/>
      <c r="Q2256"/>
      <c r="R2256"/>
      <c r="X2256" s="156" t="s">
        <v>2166</v>
      </c>
      <c r="Y2256" s="11">
        <v>0.5</v>
      </c>
      <c r="Z2256" s="11">
        <v>10</v>
      </c>
      <c r="AA2256" t="s">
        <v>306</v>
      </c>
      <c r="AB2256" s="21" t="s">
        <v>290</v>
      </c>
      <c r="AC2256">
        <v>0.84</v>
      </c>
      <c r="AD2256" s="12">
        <v>0.67399999999999993</v>
      </c>
      <c r="AE2256" s="11">
        <v>8.3000000000000004E-2</v>
      </c>
      <c r="AF2256" t="s">
        <v>290</v>
      </c>
      <c r="AG2256" s="11">
        <v>10</v>
      </c>
      <c r="AH2256" s="21" t="s">
        <v>290</v>
      </c>
      <c r="AI2256" s="11" t="s">
        <v>306</v>
      </c>
      <c r="AJ2256" t="s">
        <v>290</v>
      </c>
      <c r="AK2256" s="159" t="s">
        <v>290</v>
      </c>
      <c r="BJ2256" s="4"/>
      <c r="BK2256" s="4"/>
      <c r="BL2256" s="4"/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  <c r="BX2256" s="4"/>
      <c r="BY2256" s="4"/>
      <c r="BZ2256" s="4"/>
      <c r="CA2256" s="51"/>
    </row>
    <row r="2257" spans="1:89" x14ac:dyDescent="0.35">
      <c r="A2257" s="158" t="s">
        <v>2167</v>
      </c>
      <c r="B2257" s="11">
        <v>0.5</v>
      </c>
      <c r="C2257">
        <v>40</v>
      </c>
      <c r="D2257" t="s">
        <v>306</v>
      </c>
      <c r="E2257" s="21" t="s">
        <v>290</v>
      </c>
      <c r="F2257">
        <v>0.84</v>
      </c>
      <c r="G2257" s="12">
        <v>0.622</v>
      </c>
      <c r="H2257" s="11">
        <v>0.109</v>
      </c>
      <c r="I2257" t="s">
        <v>290</v>
      </c>
      <c r="J2257">
        <v>40</v>
      </c>
      <c r="K2257" s="21" t="s">
        <v>290</v>
      </c>
      <c r="L2257" s="1" t="s">
        <v>306</v>
      </c>
      <c r="M2257" t="s">
        <v>290</v>
      </c>
      <c r="N2257" s="159" t="s">
        <v>290</v>
      </c>
      <c r="P2257"/>
      <c r="Q2257"/>
      <c r="R2257"/>
      <c r="X2257" s="158" t="s">
        <v>2167</v>
      </c>
      <c r="Y2257" s="11">
        <v>0.5</v>
      </c>
      <c r="Z2257">
        <v>40</v>
      </c>
      <c r="AA2257" t="s">
        <v>306</v>
      </c>
      <c r="AB2257" s="21" t="s">
        <v>290</v>
      </c>
      <c r="AC2257">
        <v>0.84</v>
      </c>
      <c r="AD2257" s="12">
        <v>0.622</v>
      </c>
      <c r="AE2257" s="11">
        <v>0.109</v>
      </c>
      <c r="AF2257" t="s">
        <v>290</v>
      </c>
      <c r="AG2257">
        <v>40</v>
      </c>
      <c r="AH2257" s="21" t="s">
        <v>290</v>
      </c>
      <c r="AI2257" s="1" t="s">
        <v>306</v>
      </c>
      <c r="AJ2257" t="s">
        <v>290</v>
      </c>
      <c r="AK2257" s="159" t="s">
        <v>290</v>
      </c>
      <c r="CC2257" s="4"/>
      <c r="CD2257" s="51"/>
      <c r="CE2257" s="51"/>
      <c r="CF2257" s="51"/>
      <c r="CG2257" s="51"/>
      <c r="CH2257" s="51"/>
      <c r="CI2257" s="51"/>
      <c r="CJ2257" s="51"/>
      <c r="CK2257" s="51"/>
    </row>
    <row r="2258" spans="1:89" x14ac:dyDescent="0.35">
      <c r="A2258" s="158" t="s">
        <v>6942</v>
      </c>
      <c r="B2258" s="11">
        <v>0.5</v>
      </c>
      <c r="C2258" t="s">
        <v>6422</v>
      </c>
      <c r="D2258" t="s">
        <v>306</v>
      </c>
      <c r="E2258" s="21" t="s">
        <v>290</v>
      </c>
      <c r="F2258">
        <v>0.84</v>
      </c>
      <c r="G2258" s="12">
        <v>0.622</v>
      </c>
      <c r="H2258" s="11">
        <v>0.109</v>
      </c>
      <c r="I2258" t="s">
        <v>6422</v>
      </c>
      <c r="J2258">
        <v>1</v>
      </c>
      <c r="K2258" s="21" t="s">
        <v>290</v>
      </c>
      <c r="L2258" s="1" t="s">
        <v>306</v>
      </c>
      <c r="M2258" t="s">
        <v>290</v>
      </c>
      <c r="N2258" s="159" t="s">
        <v>290</v>
      </c>
      <c r="P2258"/>
      <c r="Q2258"/>
      <c r="R2258"/>
      <c r="X2258" s="158" t="s">
        <v>6942</v>
      </c>
      <c r="Y2258" s="11">
        <v>0.5</v>
      </c>
      <c r="Z2258" t="s">
        <v>6422</v>
      </c>
      <c r="AA2258" t="s">
        <v>306</v>
      </c>
      <c r="AB2258" s="21" t="s">
        <v>290</v>
      </c>
      <c r="AC2258">
        <v>0.84</v>
      </c>
      <c r="AD2258" s="12">
        <v>0.622</v>
      </c>
      <c r="AE2258" s="11">
        <v>0.109</v>
      </c>
      <c r="AF2258" t="s">
        <v>6422</v>
      </c>
      <c r="AG2258">
        <v>1</v>
      </c>
      <c r="AH2258" s="21" t="s">
        <v>290</v>
      </c>
      <c r="AI2258" s="1" t="s">
        <v>306</v>
      </c>
      <c r="AJ2258" t="s">
        <v>290</v>
      </c>
      <c r="AK2258" s="159" t="s">
        <v>290</v>
      </c>
    </row>
    <row r="2259" spans="1:89" x14ac:dyDescent="0.35">
      <c r="A2259" s="158" t="s">
        <v>2168</v>
      </c>
      <c r="B2259" s="11">
        <v>0.5</v>
      </c>
      <c r="C2259">
        <v>80</v>
      </c>
      <c r="D2259" t="s">
        <v>306</v>
      </c>
      <c r="E2259" s="21" t="s">
        <v>290</v>
      </c>
      <c r="F2259">
        <v>0.84</v>
      </c>
      <c r="G2259" s="12">
        <v>0.54600000000000004</v>
      </c>
      <c r="H2259" s="11">
        <v>0.14699999999999999</v>
      </c>
      <c r="I2259" t="s">
        <v>290</v>
      </c>
      <c r="J2259">
        <v>80</v>
      </c>
      <c r="K2259" s="21" t="s">
        <v>290</v>
      </c>
      <c r="L2259" s="1" t="s">
        <v>306</v>
      </c>
      <c r="M2259" t="s">
        <v>290</v>
      </c>
      <c r="N2259" s="159" t="s">
        <v>290</v>
      </c>
      <c r="P2259"/>
      <c r="Q2259"/>
      <c r="R2259"/>
      <c r="X2259" s="158" t="s">
        <v>2168</v>
      </c>
      <c r="Y2259" s="11">
        <v>0.5</v>
      </c>
      <c r="Z2259">
        <v>80</v>
      </c>
      <c r="AA2259" t="s">
        <v>306</v>
      </c>
      <c r="AB2259" s="21" t="s">
        <v>290</v>
      </c>
      <c r="AC2259">
        <v>0.84</v>
      </c>
      <c r="AD2259" s="12">
        <v>0.54600000000000004</v>
      </c>
      <c r="AE2259" s="11">
        <v>0.14699999999999999</v>
      </c>
      <c r="AF2259" t="s">
        <v>290</v>
      </c>
      <c r="AG2259">
        <v>80</v>
      </c>
      <c r="AH2259" s="21" t="s">
        <v>290</v>
      </c>
      <c r="AI2259" s="1" t="s">
        <v>306</v>
      </c>
      <c r="AJ2259" t="s">
        <v>290</v>
      </c>
      <c r="AK2259" s="159" t="s">
        <v>290</v>
      </c>
    </row>
    <row r="2260" spans="1:89" x14ac:dyDescent="0.35">
      <c r="A2260" s="158" t="s">
        <v>2169</v>
      </c>
      <c r="B2260" s="11">
        <v>0.5</v>
      </c>
      <c r="C2260" s="11">
        <v>160</v>
      </c>
      <c r="D2260" t="s">
        <v>306</v>
      </c>
      <c r="E2260" s="21" t="s">
        <v>290</v>
      </c>
      <c r="F2260">
        <v>0.84</v>
      </c>
      <c r="G2260" s="12">
        <v>0.46599999999999997</v>
      </c>
      <c r="H2260" s="11">
        <v>0.187</v>
      </c>
      <c r="I2260" t="s">
        <v>290</v>
      </c>
      <c r="J2260" s="11">
        <v>160</v>
      </c>
      <c r="K2260" s="21" t="s">
        <v>290</v>
      </c>
      <c r="L2260" s="1" t="s">
        <v>306</v>
      </c>
      <c r="M2260" t="s">
        <v>290</v>
      </c>
      <c r="N2260" s="159" t="s">
        <v>290</v>
      </c>
      <c r="P2260"/>
      <c r="Q2260"/>
      <c r="R2260"/>
      <c r="X2260" s="158" t="s">
        <v>2169</v>
      </c>
      <c r="Y2260" s="11">
        <v>0.5</v>
      </c>
      <c r="Z2260" s="11">
        <v>160</v>
      </c>
      <c r="AA2260" t="s">
        <v>306</v>
      </c>
      <c r="AB2260" s="21" t="s">
        <v>290</v>
      </c>
      <c r="AC2260">
        <v>0.84</v>
      </c>
      <c r="AD2260" s="12">
        <v>0.46599999999999997</v>
      </c>
      <c r="AE2260" s="11">
        <v>0.187</v>
      </c>
      <c r="AF2260" t="s">
        <v>290</v>
      </c>
      <c r="AG2260" s="11">
        <v>160</v>
      </c>
      <c r="AH2260" s="21" t="s">
        <v>290</v>
      </c>
      <c r="AI2260" s="1" t="s">
        <v>306</v>
      </c>
      <c r="AJ2260" t="s">
        <v>290</v>
      </c>
      <c r="AK2260" s="159" t="s">
        <v>290</v>
      </c>
    </row>
    <row r="2261" spans="1:89" x14ac:dyDescent="0.35">
      <c r="A2261" s="158" t="s">
        <v>2170</v>
      </c>
      <c r="B2261" s="11">
        <v>0.5</v>
      </c>
      <c r="C2261" s="11" t="s">
        <v>272</v>
      </c>
      <c r="D2261" t="s">
        <v>306</v>
      </c>
      <c r="E2261" s="21" t="s">
        <v>290</v>
      </c>
      <c r="F2261">
        <v>0.84</v>
      </c>
      <c r="G2261" s="12">
        <v>0.54600000000000004</v>
      </c>
      <c r="H2261" s="11">
        <v>0.14699999999999999</v>
      </c>
      <c r="I2261" t="s">
        <v>272</v>
      </c>
      <c r="J2261" s="11">
        <v>2</v>
      </c>
      <c r="K2261" s="21" t="s">
        <v>290</v>
      </c>
      <c r="L2261" s="1" t="s">
        <v>306</v>
      </c>
      <c r="M2261" t="s">
        <v>290</v>
      </c>
      <c r="N2261" s="159" t="s">
        <v>290</v>
      </c>
      <c r="P2261"/>
      <c r="Q2261"/>
      <c r="R2261"/>
      <c r="X2261" s="158" t="s">
        <v>2170</v>
      </c>
      <c r="Y2261" s="11">
        <v>0.5</v>
      </c>
      <c r="Z2261" s="11" t="s">
        <v>272</v>
      </c>
      <c r="AA2261" t="s">
        <v>306</v>
      </c>
      <c r="AB2261" s="21" t="s">
        <v>290</v>
      </c>
      <c r="AC2261">
        <v>0.84</v>
      </c>
      <c r="AD2261" s="12">
        <v>0.54600000000000004</v>
      </c>
      <c r="AE2261" s="11">
        <v>0.14699999999999999</v>
      </c>
      <c r="AF2261" t="s">
        <v>272</v>
      </c>
      <c r="AG2261" s="11">
        <v>2</v>
      </c>
      <c r="AH2261" s="21" t="s">
        <v>290</v>
      </c>
      <c r="AI2261" s="1" t="s">
        <v>306</v>
      </c>
      <c r="AJ2261" t="s">
        <v>290</v>
      </c>
      <c r="AK2261" s="159" t="s">
        <v>290</v>
      </c>
    </row>
    <row r="2262" spans="1:89" x14ac:dyDescent="0.25">
      <c r="A2262" s="160" t="s">
        <v>2171</v>
      </c>
      <c r="B2262" s="2">
        <v>0.5</v>
      </c>
      <c r="C2262" s="4" t="s">
        <v>273</v>
      </c>
      <c r="D2262" s="4" t="s">
        <v>306</v>
      </c>
      <c r="E2262" s="23" t="s">
        <v>290</v>
      </c>
      <c r="F2262" s="4">
        <v>0.84</v>
      </c>
      <c r="G2262" s="3">
        <v>0.252</v>
      </c>
      <c r="H2262" s="2">
        <v>0.29399999999999998</v>
      </c>
      <c r="I2262" s="2" t="s">
        <v>273</v>
      </c>
      <c r="J2262" s="4">
        <v>4</v>
      </c>
      <c r="K2262" s="23" t="s">
        <v>290</v>
      </c>
      <c r="L2262" s="6" t="s">
        <v>306</v>
      </c>
      <c r="M2262" s="4" t="s">
        <v>290</v>
      </c>
      <c r="N2262" s="161" t="s">
        <v>290</v>
      </c>
      <c r="P2262"/>
      <c r="Q2262"/>
      <c r="R2262"/>
      <c r="X2262" s="160" t="s">
        <v>2171</v>
      </c>
      <c r="Y2262" s="2">
        <v>0.5</v>
      </c>
      <c r="Z2262" s="4" t="s">
        <v>273</v>
      </c>
      <c r="AA2262" s="4" t="s">
        <v>306</v>
      </c>
      <c r="AB2262" s="23" t="s">
        <v>290</v>
      </c>
      <c r="AC2262" s="4">
        <v>0.84</v>
      </c>
      <c r="AD2262" s="3">
        <v>0.252</v>
      </c>
      <c r="AE2262" s="2">
        <v>0.29399999999999998</v>
      </c>
      <c r="AF2262" s="2" t="s">
        <v>273</v>
      </c>
      <c r="AG2262" s="4">
        <v>4</v>
      </c>
      <c r="AH2262" s="23" t="s">
        <v>290</v>
      </c>
      <c r="AI2262" s="6" t="s">
        <v>306</v>
      </c>
      <c r="AJ2262" s="4" t="s">
        <v>290</v>
      </c>
      <c r="AK2262" s="161" t="s">
        <v>290</v>
      </c>
    </row>
    <row r="2263" spans="1:89" x14ac:dyDescent="0.35">
      <c r="A2263" s="156" t="s">
        <v>2172</v>
      </c>
      <c r="B2263" s="11">
        <v>0.75000000000000011</v>
      </c>
      <c r="C2263" s="11">
        <v>5</v>
      </c>
      <c r="D2263" t="s">
        <v>306</v>
      </c>
      <c r="E2263" s="21" t="s">
        <v>290</v>
      </c>
      <c r="F2263" s="11">
        <v>1.05</v>
      </c>
      <c r="G2263" s="12">
        <v>0.92</v>
      </c>
      <c r="H2263" s="11">
        <v>6.5000000000000002E-2</v>
      </c>
      <c r="I2263" t="s">
        <v>290</v>
      </c>
      <c r="J2263" s="11">
        <v>5</v>
      </c>
      <c r="K2263" s="21" t="s">
        <v>290</v>
      </c>
      <c r="L2263" s="11" t="s">
        <v>306</v>
      </c>
      <c r="M2263" t="s">
        <v>290</v>
      </c>
      <c r="N2263" s="159" t="s">
        <v>290</v>
      </c>
      <c r="P2263"/>
      <c r="Q2263"/>
      <c r="R2263"/>
      <c r="X2263" s="156" t="s">
        <v>2172</v>
      </c>
      <c r="Y2263" s="11">
        <v>0.75000000000000011</v>
      </c>
      <c r="Z2263" s="11">
        <v>5</v>
      </c>
      <c r="AA2263" t="s">
        <v>306</v>
      </c>
      <c r="AB2263" s="21" t="s">
        <v>290</v>
      </c>
      <c r="AC2263" s="11">
        <v>1.05</v>
      </c>
      <c r="AD2263" s="12">
        <v>0.92</v>
      </c>
      <c r="AE2263" s="11">
        <v>6.5000000000000002E-2</v>
      </c>
      <c r="AF2263" t="s">
        <v>290</v>
      </c>
      <c r="AG2263" s="11">
        <v>5</v>
      </c>
      <c r="AH2263" s="21" t="s">
        <v>290</v>
      </c>
      <c r="AI2263" s="11" t="s">
        <v>306</v>
      </c>
      <c r="AJ2263" t="s">
        <v>290</v>
      </c>
      <c r="AK2263" s="159" t="s">
        <v>290</v>
      </c>
      <c r="BJ2263" s="4"/>
      <c r="BK2263" s="4"/>
      <c r="BL2263" s="4"/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  <c r="BX2263" s="4"/>
      <c r="BY2263" s="4"/>
      <c r="BZ2263" s="4"/>
      <c r="CA2263" s="51"/>
    </row>
    <row r="2264" spans="1:89" x14ac:dyDescent="0.35">
      <c r="A2264" s="156" t="s">
        <v>2173</v>
      </c>
      <c r="B2264" s="11">
        <v>0.75000000000000011</v>
      </c>
      <c r="C2264" s="11">
        <v>10</v>
      </c>
      <c r="D2264" t="s">
        <v>306</v>
      </c>
      <c r="E2264" s="21" t="s">
        <v>290</v>
      </c>
      <c r="F2264" s="11">
        <v>1.05</v>
      </c>
      <c r="G2264" s="12">
        <v>0.88400000000000001</v>
      </c>
      <c r="H2264" s="11">
        <v>8.3000000000000004E-2</v>
      </c>
      <c r="I2264" t="s">
        <v>290</v>
      </c>
      <c r="J2264" s="11">
        <v>10</v>
      </c>
      <c r="K2264" s="21" t="s">
        <v>290</v>
      </c>
      <c r="L2264" s="11" t="s">
        <v>306</v>
      </c>
      <c r="M2264" t="s">
        <v>290</v>
      </c>
      <c r="N2264" s="159" t="s">
        <v>290</v>
      </c>
      <c r="P2264"/>
      <c r="Q2264"/>
      <c r="R2264"/>
      <c r="X2264" s="156" t="s">
        <v>2173</v>
      </c>
      <c r="Y2264" s="11">
        <v>0.75000000000000011</v>
      </c>
      <c r="Z2264" s="11">
        <v>10</v>
      </c>
      <c r="AA2264" t="s">
        <v>306</v>
      </c>
      <c r="AB2264" s="21" t="s">
        <v>290</v>
      </c>
      <c r="AC2264" s="11">
        <v>1.05</v>
      </c>
      <c r="AD2264" s="12">
        <v>0.88400000000000001</v>
      </c>
      <c r="AE2264" s="11">
        <v>8.3000000000000004E-2</v>
      </c>
      <c r="AF2264" t="s">
        <v>290</v>
      </c>
      <c r="AG2264" s="11">
        <v>10</v>
      </c>
      <c r="AH2264" s="21" t="s">
        <v>290</v>
      </c>
      <c r="AI2264" s="11" t="s">
        <v>306</v>
      </c>
      <c r="AJ2264" t="s">
        <v>290</v>
      </c>
      <c r="AK2264" s="159" t="s">
        <v>290</v>
      </c>
      <c r="CC2264" s="4"/>
      <c r="CD2264" s="51"/>
      <c r="CE2264" s="51"/>
      <c r="CF2264" s="51"/>
      <c r="CG2264" s="51"/>
      <c r="CH2264" s="51"/>
      <c r="CI2264" s="51"/>
      <c r="CJ2264" s="51"/>
      <c r="CK2264" s="51"/>
    </row>
    <row r="2265" spans="1:89" x14ac:dyDescent="0.35">
      <c r="A2265" s="158" t="s">
        <v>2174</v>
      </c>
      <c r="B2265" s="11">
        <v>0.75000000000000011</v>
      </c>
      <c r="C2265">
        <v>40</v>
      </c>
      <c r="D2265" t="s">
        <v>306</v>
      </c>
      <c r="E2265" s="21" t="s">
        <v>290</v>
      </c>
      <c r="F2265" s="11">
        <v>1.05</v>
      </c>
      <c r="G2265" s="12">
        <v>0.82400000000000007</v>
      </c>
      <c r="H2265" s="11">
        <v>0.113</v>
      </c>
      <c r="I2265" t="s">
        <v>290</v>
      </c>
      <c r="J2265">
        <v>40</v>
      </c>
      <c r="K2265" s="21" t="s">
        <v>290</v>
      </c>
      <c r="L2265" s="1" t="s">
        <v>306</v>
      </c>
      <c r="M2265" t="s">
        <v>290</v>
      </c>
      <c r="N2265" s="159" t="s">
        <v>290</v>
      </c>
      <c r="P2265"/>
      <c r="Q2265"/>
      <c r="R2265"/>
      <c r="X2265" s="158" t="s">
        <v>2174</v>
      </c>
      <c r="Y2265" s="11">
        <v>0.75000000000000011</v>
      </c>
      <c r="Z2265">
        <v>40</v>
      </c>
      <c r="AA2265" t="s">
        <v>306</v>
      </c>
      <c r="AB2265" s="21" t="s">
        <v>290</v>
      </c>
      <c r="AC2265" s="11">
        <v>1.05</v>
      </c>
      <c r="AD2265" s="12">
        <v>0.82400000000000007</v>
      </c>
      <c r="AE2265" s="11">
        <v>0.113</v>
      </c>
      <c r="AF2265" t="s">
        <v>290</v>
      </c>
      <c r="AG2265">
        <v>40</v>
      </c>
      <c r="AH2265" s="21" t="s">
        <v>290</v>
      </c>
      <c r="AI2265" s="1" t="s">
        <v>306</v>
      </c>
      <c r="AJ2265" t="s">
        <v>290</v>
      </c>
      <c r="AK2265" s="159" t="s">
        <v>290</v>
      </c>
    </row>
    <row r="2266" spans="1:89" x14ac:dyDescent="0.35">
      <c r="A2266" s="158" t="s">
        <v>6943</v>
      </c>
      <c r="B2266" s="11">
        <v>0.75000000000000011</v>
      </c>
      <c r="C2266" t="s">
        <v>6422</v>
      </c>
      <c r="D2266" t="s">
        <v>306</v>
      </c>
      <c r="E2266" s="21" t="s">
        <v>290</v>
      </c>
      <c r="F2266" s="11">
        <v>1.05</v>
      </c>
      <c r="G2266" s="12">
        <v>0.82400000000000007</v>
      </c>
      <c r="H2266" s="11">
        <v>0.113</v>
      </c>
      <c r="I2266" t="s">
        <v>6422</v>
      </c>
      <c r="J2266">
        <v>1</v>
      </c>
      <c r="K2266" s="21" t="s">
        <v>290</v>
      </c>
      <c r="L2266" s="1" t="s">
        <v>306</v>
      </c>
      <c r="M2266" t="s">
        <v>290</v>
      </c>
      <c r="N2266" s="159" t="s">
        <v>290</v>
      </c>
      <c r="P2266"/>
      <c r="Q2266"/>
      <c r="R2266"/>
      <c r="X2266" s="158" t="s">
        <v>6943</v>
      </c>
      <c r="Y2266" s="11">
        <v>0.75000000000000011</v>
      </c>
      <c r="Z2266" t="s">
        <v>6422</v>
      </c>
      <c r="AA2266" t="s">
        <v>306</v>
      </c>
      <c r="AB2266" s="21" t="s">
        <v>290</v>
      </c>
      <c r="AC2266" s="11">
        <v>1.05</v>
      </c>
      <c r="AD2266" s="12">
        <v>0.82400000000000007</v>
      </c>
      <c r="AE2266" s="11">
        <v>0.113</v>
      </c>
      <c r="AF2266" t="s">
        <v>6422</v>
      </c>
      <c r="AG2266">
        <v>1</v>
      </c>
      <c r="AH2266" s="21" t="s">
        <v>290</v>
      </c>
      <c r="AI2266" s="1" t="s">
        <v>306</v>
      </c>
      <c r="AJ2266" t="s">
        <v>290</v>
      </c>
      <c r="AK2266" s="159" t="s">
        <v>290</v>
      </c>
    </row>
    <row r="2267" spans="1:89" x14ac:dyDescent="0.35">
      <c r="A2267" s="158" t="s">
        <v>2175</v>
      </c>
      <c r="B2267" s="11">
        <v>0.75000000000000011</v>
      </c>
      <c r="C2267">
        <v>80</v>
      </c>
      <c r="D2267" t="s">
        <v>306</v>
      </c>
      <c r="E2267" s="21" t="s">
        <v>290</v>
      </c>
      <c r="F2267" s="11">
        <v>1.05</v>
      </c>
      <c r="G2267" s="12">
        <v>0.74199999999999999</v>
      </c>
      <c r="H2267" s="11">
        <v>0.154</v>
      </c>
      <c r="I2267" t="s">
        <v>290</v>
      </c>
      <c r="J2267">
        <v>80</v>
      </c>
      <c r="K2267" s="21" t="s">
        <v>290</v>
      </c>
      <c r="L2267" s="1" t="s">
        <v>306</v>
      </c>
      <c r="M2267" t="s">
        <v>290</v>
      </c>
      <c r="N2267" s="159" t="s">
        <v>290</v>
      </c>
      <c r="P2267"/>
      <c r="Q2267"/>
      <c r="R2267"/>
      <c r="X2267" s="158" t="s">
        <v>2175</v>
      </c>
      <c r="Y2267" s="11">
        <v>0.75000000000000011</v>
      </c>
      <c r="Z2267">
        <v>80</v>
      </c>
      <c r="AA2267" t="s">
        <v>306</v>
      </c>
      <c r="AB2267" s="21" t="s">
        <v>290</v>
      </c>
      <c r="AC2267" s="11">
        <v>1.05</v>
      </c>
      <c r="AD2267" s="12">
        <v>0.74199999999999999</v>
      </c>
      <c r="AE2267" s="11">
        <v>0.154</v>
      </c>
      <c r="AF2267" t="s">
        <v>290</v>
      </c>
      <c r="AG2267">
        <v>80</v>
      </c>
      <c r="AH2267" s="21" t="s">
        <v>290</v>
      </c>
      <c r="AI2267" s="1" t="s">
        <v>306</v>
      </c>
      <c r="AJ2267" t="s">
        <v>290</v>
      </c>
      <c r="AK2267" s="159" t="s">
        <v>290</v>
      </c>
    </row>
    <row r="2268" spans="1:89" x14ac:dyDescent="0.35">
      <c r="A2268" s="158" t="s">
        <v>2176</v>
      </c>
      <c r="B2268" s="11">
        <v>0.75000000000000011</v>
      </c>
      <c r="C2268" s="11">
        <v>160</v>
      </c>
      <c r="D2268" t="s">
        <v>306</v>
      </c>
      <c r="E2268" s="21" t="s">
        <v>290</v>
      </c>
      <c r="F2268" s="11">
        <v>1.05</v>
      </c>
      <c r="G2268" s="12">
        <v>0.6140000000000001</v>
      </c>
      <c r="H2268" s="11">
        <v>0.218</v>
      </c>
      <c r="I2268" t="s">
        <v>290</v>
      </c>
      <c r="J2268" s="11">
        <v>160</v>
      </c>
      <c r="K2268" s="21" t="s">
        <v>290</v>
      </c>
      <c r="L2268" s="1" t="s">
        <v>306</v>
      </c>
      <c r="M2268" t="s">
        <v>290</v>
      </c>
      <c r="N2268" s="159" t="s">
        <v>290</v>
      </c>
      <c r="P2268"/>
      <c r="Q2268"/>
      <c r="R2268"/>
      <c r="X2268" s="158" t="s">
        <v>2176</v>
      </c>
      <c r="Y2268" s="11">
        <v>0.75000000000000011</v>
      </c>
      <c r="Z2268" s="11">
        <v>160</v>
      </c>
      <c r="AA2268" t="s">
        <v>306</v>
      </c>
      <c r="AB2268" s="21" t="s">
        <v>290</v>
      </c>
      <c r="AC2268" s="11">
        <v>1.05</v>
      </c>
      <c r="AD2268" s="12">
        <v>0.6140000000000001</v>
      </c>
      <c r="AE2268" s="11">
        <v>0.218</v>
      </c>
      <c r="AF2268" t="s">
        <v>290</v>
      </c>
      <c r="AG2268" s="11">
        <v>160</v>
      </c>
      <c r="AH2268" s="21" t="s">
        <v>290</v>
      </c>
      <c r="AI2268" s="1" t="s">
        <v>306</v>
      </c>
      <c r="AJ2268" t="s">
        <v>290</v>
      </c>
      <c r="AK2268" s="159" t="s">
        <v>290</v>
      </c>
    </row>
    <row r="2269" spans="1:89" x14ac:dyDescent="0.35">
      <c r="A2269" s="158" t="s">
        <v>2177</v>
      </c>
      <c r="B2269" s="11">
        <v>0.75000000000000011</v>
      </c>
      <c r="C2269" s="11" t="s">
        <v>272</v>
      </c>
      <c r="D2269" t="s">
        <v>306</v>
      </c>
      <c r="E2269" s="21" t="s">
        <v>290</v>
      </c>
      <c r="F2269" s="11">
        <v>1.05</v>
      </c>
      <c r="G2269" s="12">
        <v>0.74199999999999999</v>
      </c>
      <c r="H2269" s="11">
        <v>0.154</v>
      </c>
      <c r="I2269" t="s">
        <v>272</v>
      </c>
      <c r="J2269" s="11">
        <v>2</v>
      </c>
      <c r="K2269" s="21" t="s">
        <v>290</v>
      </c>
      <c r="L2269" s="1" t="s">
        <v>306</v>
      </c>
      <c r="M2269" t="s">
        <v>290</v>
      </c>
      <c r="N2269" s="159" t="s">
        <v>290</v>
      </c>
      <c r="P2269"/>
      <c r="Q2269"/>
      <c r="R2269"/>
      <c r="X2269" s="158" t="s">
        <v>2177</v>
      </c>
      <c r="Y2269" s="11">
        <v>0.75000000000000011</v>
      </c>
      <c r="Z2269" s="11" t="s">
        <v>272</v>
      </c>
      <c r="AA2269" t="s">
        <v>306</v>
      </c>
      <c r="AB2269" s="21" t="s">
        <v>290</v>
      </c>
      <c r="AC2269" s="11">
        <v>1.05</v>
      </c>
      <c r="AD2269" s="12">
        <v>0.74199999999999999</v>
      </c>
      <c r="AE2269" s="11">
        <v>0.154</v>
      </c>
      <c r="AF2269" t="s">
        <v>272</v>
      </c>
      <c r="AG2269" s="11">
        <v>2</v>
      </c>
      <c r="AH2269" s="21" t="s">
        <v>290</v>
      </c>
      <c r="AI2269" s="1" t="s">
        <v>306</v>
      </c>
      <c r="AJ2269" t="s">
        <v>290</v>
      </c>
      <c r="AK2269" s="159" t="s">
        <v>290</v>
      </c>
    </row>
    <row r="2270" spans="1:89" x14ac:dyDescent="0.25">
      <c r="A2270" s="160" t="s">
        <v>2178</v>
      </c>
      <c r="B2270" s="2">
        <v>0.75000000000000011</v>
      </c>
      <c r="C2270" s="4" t="s">
        <v>273</v>
      </c>
      <c r="D2270" s="4" t="s">
        <v>306</v>
      </c>
      <c r="E2270" s="23" t="s">
        <v>290</v>
      </c>
      <c r="F2270" s="2">
        <v>1.05</v>
      </c>
      <c r="G2270" s="3">
        <v>0.43400000000000005</v>
      </c>
      <c r="H2270" s="2">
        <v>0.308</v>
      </c>
      <c r="I2270" s="2" t="s">
        <v>273</v>
      </c>
      <c r="J2270" s="4">
        <v>4</v>
      </c>
      <c r="K2270" s="23" t="s">
        <v>290</v>
      </c>
      <c r="L2270" s="6" t="s">
        <v>306</v>
      </c>
      <c r="M2270" s="4" t="s">
        <v>290</v>
      </c>
      <c r="N2270" s="161" t="s">
        <v>290</v>
      </c>
      <c r="P2270"/>
      <c r="Q2270"/>
      <c r="R2270"/>
      <c r="X2270" s="160" t="s">
        <v>2178</v>
      </c>
      <c r="Y2270" s="2">
        <v>0.75000000000000011</v>
      </c>
      <c r="Z2270" s="4" t="s">
        <v>273</v>
      </c>
      <c r="AA2270" s="4" t="s">
        <v>306</v>
      </c>
      <c r="AB2270" s="23" t="s">
        <v>290</v>
      </c>
      <c r="AC2270" s="2">
        <v>1.05</v>
      </c>
      <c r="AD2270" s="3">
        <v>0.43400000000000005</v>
      </c>
      <c r="AE2270" s="2">
        <v>0.308</v>
      </c>
      <c r="AF2270" s="2" t="s">
        <v>273</v>
      </c>
      <c r="AG2270" s="4">
        <v>4</v>
      </c>
      <c r="AH2270" s="23" t="s">
        <v>290</v>
      </c>
      <c r="AI2270" s="6" t="s">
        <v>306</v>
      </c>
      <c r="AJ2270" s="4" t="s">
        <v>290</v>
      </c>
      <c r="AK2270" s="161" t="s">
        <v>290</v>
      </c>
      <c r="BJ2270" s="4"/>
      <c r="BK2270" s="4"/>
      <c r="BL2270" s="4"/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  <c r="BX2270" s="4"/>
      <c r="BY2270" s="4"/>
      <c r="BZ2270" s="4"/>
      <c r="CA2270" s="51"/>
    </row>
    <row r="2271" spans="1:89" x14ac:dyDescent="0.35">
      <c r="A2271" s="156" t="s">
        <v>2179</v>
      </c>
      <c r="B2271" s="11">
        <v>1</v>
      </c>
      <c r="C2271" s="11">
        <v>5</v>
      </c>
      <c r="D2271" t="s">
        <v>306</v>
      </c>
      <c r="E2271" s="21" t="s">
        <v>290</v>
      </c>
      <c r="F2271" s="11">
        <v>1.3149999999999999</v>
      </c>
      <c r="G2271" s="12">
        <v>1.1850000000000001</v>
      </c>
      <c r="H2271" s="11">
        <v>6.5000000000000002E-2</v>
      </c>
      <c r="I2271" t="s">
        <v>290</v>
      </c>
      <c r="J2271" s="11">
        <v>5</v>
      </c>
      <c r="K2271" s="21" t="s">
        <v>290</v>
      </c>
      <c r="L2271" s="11" t="s">
        <v>306</v>
      </c>
      <c r="M2271" t="s">
        <v>290</v>
      </c>
      <c r="N2271" s="159" t="s">
        <v>290</v>
      </c>
      <c r="P2271"/>
      <c r="Q2271"/>
      <c r="R2271"/>
      <c r="X2271" s="156" t="s">
        <v>2179</v>
      </c>
      <c r="Y2271" s="11">
        <v>1</v>
      </c>
      <c r="Z2271" s="11">
        <v>5</v>
      </c>
      <c r="AA2271" t="s">
        <v>306</v>
      </c>
      <c r="AB2271" s="21" t="s">
        <v>290</v>
      </c>
      <c r="AC2271" s="11">
        <v>1.3149999999999999</v>
      </c>
      <c r="AD2271" s="12">
        <v>1.1850000000000001</v>
      </c>
      <c r="AE2271" s="11">
        <v>6.5000000000000002E-2</v>
      </c>
      <c r="AF2271" t="s">
        <v>290</v>
      </c>
      <c r="AG2271" s="11">
        <v>5</v>
      </c>
      <c r="AH2271" s="21" t="s">
        <v>290</v>
      </c>
      <c r="AI2271" s="11" t="s">
        <v>306</v>
      </c>
      <c r="AJ2271" t="s">
        <v>290</v>
      </c>
      <c r="AK2271" s="159" t="s">
        <v>290</v>
      </c>
      <c r="CC2271" s="4"/>
      <c r="CD2271" s="51"/>
      <c r="CE2271" s="51"/>
      <c r="CF2271" s="51"/>
      <c r="CG2271" s="51"/>
      <c r="CH2271" s="51"/>
      <c r="CI2271" s="51"/>
      <c r="CJ2271" s="51"/>
      <c r="CK2271" s="51"/>
    </row>
    <row r="2272" spans="1:89" x14ac:dyDescent="0.35">
      <c r="A2272" s="156" t="s">
        <v>2180</v>
      </c>
      <c r="B2272" s="11">
        <v>1</v>
      </c>
      <c r="C2272" s="11">
        <v>10</v>
      </c>
      <c r="D2272" t="s">
        <v>306</v>
      </c>
      <c r="E2272" s="21" t="s">
        <v>290</v>
      </c>
      <c r="F2272" s="11">
        <v>1.3149999999999999</v>
      </c>
      <c r="G2272" s="12">
        <v>1.097</v>
      </c>
      <c r="H2272" s="11">
        <v>0.109</v>
      </c>
      <c r="I2272" t="s">
        <v>290</v>
      </c>
      <c r="J2272" s="11">
        <v>10</v>
      </c>
      <c r="K2272" s="21" t="s">
        <v>290</v>
      </c>
      <c r="L2272" s="11" t="s">
        <v>306</v>
      </c>
      <c r="M2272" t="s">
        <v>290</v>
      </c>
      <c r="N2272" s="159" t="s">
        <v>290</v>
      </c>
      <c r="P2272"/>
      <c r="Q2272"/>
      <c r="R2272"/>
      <c r="X2272" s="156" t="s">
        <v>2180</v>
      </c>
      <c r="Y2272" s="11">
        <v>1</v>
      </c>
      <c r="Z2272" s="11">
        <v>10</v>
      </c>
      <c r="AA2272" t="s">
        <v>306</v>
      </c>
      <c r="AB2272" s="21" t="s">
        <v>290</v>
      </c>
      <c r="AC2272" s="11">
        <v>1.3149999999999999</v>
      </c>
      <c r="AD2272" s="12">
        <v>1.097</v>
      </c>
      <c r="AE2272" s="11">
        <v>0.109</v>
      </c>
      <c r="AF2272" t="s">
        <v>290</v>
      </c>
      <c r="AG2272" s="11">
        <v>10</v>
      </c>
      <c r="AH2272" s="21" t="s">
        <v>290</v>
      </c>
      <c r="AI2272" s="11" t="s">
        <v>306</v>
      </c>
      <c r="AJ2272" t="s">
        <v>290</v>
      </c>
      <c r="AK2272" s="159" t="s">
        <v>290</v>
      </c>
    </row>
    <row r="2273" spans="1:89" x14ac:dyDescent="0.35">
      <c r="A2273" s="158" t="s">
        <v>2181</v>
      </c>
      <c r="B2273" s="11">
        <v>1</v>
      </c>
      <c r="C2273">
        <v>40</v>
      </c>
      <c r="D2273" t="s">
        <v>306</v>
      </c>
      <c r="E2273" s="21" t="s">
        <v>290</v>
      </c>
      <c r="F2273" s="11">
        <v>1.3149999999999999</v>
      </c>
      <c r="G2273" s="12">
        <v>1.0489999999999999</v>
      </c>
      <c r="H2273" s="11">
        <v>0.13300000000000001</v>
      </c>
      <c r="I2273" t="s">
        <v>290</v>
      </c>
      <c r="J2273">
        <v>40</v>
      </c>
      <c r="K2273" s="21" t="s">
        <v>290</v>
      </c>
      <c r="L2273" s="1" t="s">
        <v>306</v>
      </c>
      <c r="M2273" t="s">
        <v>290</v>
      </c>
      <c r="N2273" s="159" t="s">
        <v>290</v>
      </c>
      <c r="Q2273" s="18" t="s">
        <v>290</v>
      </c>
      <c r="S2273" t="s">
        <v>290</v>
      </c>
      <c r="T2273" t="s">
        <v>290</v>
      </c>
      <c r="V2273" t="s">
        <v>290</v>
      </c>
      <c r="X2273" s="158" t="s">
        <v>2181</v>
      </c>
      <c r="Y2273" s="11">
        <v>1</v>
      </c>
      <c r="Z2273">
        <v>40</v>
      </c>
      <c r="AA2273" t="s">
        <v>306</v>
      </c>
      <c r="AB2273" s="21" t="s">
        <v>290</v>
      </c>
      <c r="AC2273" s="11">
        <v>1.3149999999999999</v>
      </c>
      <c r="AD2273" s="12">
        <v>1.0489999999999999</v>
      </c>
      <c r="AE2273" s="11">
        <v>0.13300000000000001</v>
      </c>
      <c r="AF2273" t="s">
        <v>290</v>
      </c>
      <c r="AG2273">
        <v>40</v>
      </c>
      <c r="AH2273" s="21" t="s">
        <v>290</v>
      </c>
      <c r="AI2273" s="1" t="s">
        <v>306</v>
      </c>
      <c r="AJ2273" t="s">
        <v>290</v>
      </c>
      <c r="AK2273" s="159" t="s">
        <v>290</v>
      </c>
    </row>
    <row r="2274" spans="1:89" x14ac:dyDescent="0.35">
      <c r="A2274" s="158" t="s">
        <v>6944</v>
      </c>
      <c r="B2274" s="11">
        <v>1</v>
      </c>
      <c r="C2274" t="s">
        <v>6422</v>
      </c>
      <c r="D2274" t="s">
        <v>306</v>
      </c>
      <c r="E2274" s="21" t="s">
        <v>290</v>
      </c>
      <c r="F2274" s="11">
        <v>1.3149999999999999</v>
      </c>
      <c r="G2274" s="12">
        <v>1.0489999999999999</v>
      </c>
      <c r="H2274" s="11">
        <v>0.13300000000000001</v>
      </c>
      <c r="I2274" t="s">
        <v>6422</v>
      </c>
      <c r="J2274">
        <v>1</v>
      </c>
      <c r="K2274" s="21" t="s">
        <v>290</v>
      </c>
      <c r="L2274" s="1" t="s">
        <v>306</v>
      </c>
      <c r="M2274" t="s">
        <v>290</v>
      </c>
      <c r="N2274" s="159" t="s">
        <v>290</v>
      </c>
      <c r="Q2274" s="18" t="s">
        <v>290</v>
      </c>
      <c r="S2274" t="s">
        <v>290</v>
      </c>
      <c r="T2274" t="s">
        <v>290</v>
      </c>
      <c r="V2274" t="s">
        <v>290</v>
      </c>
      <c r="X2274" s="158" t="s">
        <v>6944</v>
      </c>
      <c r="Y2274" s="11">
        <v>1</v>
      </c>
      <c r="Z2274" t="s">
        <v>6422</v>
      </c>
      <c r="AA2274" t="s">
        <v>306</v>
      </c>
      <c r="AB2274" s="21" t="s">
        <v>290</v>
      </c>
      <c r="AC2274" s="11">
        <v>1.3149999999999999</v>
      </c>
      <c r="AD2274" s="12">
        <v>1.0489999999999999</v>
      </c>
      <c r="AE2274" s="11">
        <v>0.13300000000000001</v>
      </c>
      <c r="AF2274" t="s">
        <v>6422</v>
      </c>
      <c r="AG2274">
        <v>1</v>
      </c>
      <c r="AH2274" s="21" t="s">
        <v>290</v>
      </c>
      <c r="AI2274" s="1" t="s">
        <v>306</v>
      </c>
      <c r="AJ2274" t="s">
        <v>290</v>
      </c>
      <c r="AK2274" s="159" t="s">
        <v>290</v>
      </c>
    </row>
    <row r="2275" spans="1:89" x14ac:dyDescent="0.35">
      <c r="A2275" s="158" t="s">
        <v>2182</v>
      </c>
      <c r="B2275" s="11">
        <v>1</v>
      </c>
      <c r="C2275">
        <v>80</v>
      </c>
      <c r="D2275" t="s">
        <v>306</v>
      </c>
      <c r="E2275" s="21" t="s">
        <v>290</v>
      </c>
      <c r="F2275" s="11">
        <v>1.3149999999999999</v>
      </c>
      <c r="G2275" s="12">
        <v>0.95699999999999996</v>
      </c>
      <c r="H2275" s="11">
        <v>0.17899999999999999</v>
      </c>
      <c r="I2275" t="s">
        <v>290</v>
      </c>
      <c r="J2275">
        <v>80</v>
      </c>
      <c r="K2275" s="21" t="s">
        <v>290</v>
      </c>
      <c r="L2275" s="1" t="s">
        <v>306</v>
      </c>
      <c r="M2275" t="s">
        <v>290</v>
      </c>
      <c r="N2275" s="159" t="s">
        <v>290</v>
      </c>
      <c r="P2275" s="18" t="s">
        <v>290</v>
      </c>
      <c r="Q2275" s="18" t="s">
        <v>290</v>
      </c>
      <c r="S2275" t="s">
        <v>290</v>
      </c>
      <c r="T2275" t="s">
        <v>290</v>
      </c>
      <c r="V2275" t="s">
        <v>290</v>
      </c>
      <c r="X2275" s="158" t="s">
        <v>2182</v>
      </c>
      <c r="Y2275" s="11">
        <v>1</v>
      </c>
      <c r="Z2275">
        <v>80</v>
      </c>
      <c r="AA2275" t="s">
        <v>306</v>
      </c>
      <c r="AB2275" s="21" t="s">
        <v>290</v>
      </c>
      <c r="AC2275" s="11">
        <v>1.3149999999999999</v>
      </c>
      <c r="AD2275" s="12">
        <v>0.95699999999999996</v>
      </c>
      <c r="AE2275" s="11">
        <v>0.17899999999999999</v>
      </c>
      <c r="AF2275" t="s">
        <v>290</v>
      </c>
      <c r="AG2275">
        <v>80</v>
      </c>
      <c r="AH2275" s="21" t="s">
        <v>290</v>
      </c>
      <c r="AI2275" s="1" t="s">
        <v>306</v>
      </c>
      <c r="AJ2275" t="s">
        <v>290</v>
      </c>
      <c r="AK2275" s="159" t="s">
        <v>290</v>
      </c>
    </row>
    <row r="2276" spans="1:89" x14ac:dyDescent="0.35">
      <c r="A2276" s="158" t="s">
        <v>2183</v>
      </c>
      <c r="B2276" s="11">
        <v>1</v>
      </c>
      <c r="C2276" s="11">
        <v>160</v>
      </c>
      <c r="D2276" t="s">
        <v>306</v>
      </c>
      <c r="E2276" s="21" t="s">
        <v>290</v>
      </c>
      <c r="F2276" s="11">
        <v>1.3149999999999999</v>
      </c>
      <c r="G2276" s="12">
        <v>0.81499999999999995</v>
      </c>
      <c r="H2276" s="11">
        <v>0.25</v>
      </c>
      <c r="I2276" t="s">
        <v>290</v>
      </c>
      <c r="J2276" s="11">
        <v>160</v>
      </c>
      <c r="K2276" s="21" t="s">
        <v>290</v>
      </c>
      <c r="L2276" s="1" t="s">
        <v>306</v>
      </c>
      <c r="M2276" t="s">
        <v>290</v>
      </c>
      <c r="N2276" s="159" t="s">
        <v>290</v>
      </c>
      <c r="P2276" s="18" t="s">
        <v>290</v>
      </c>
      <c r="Q2276" s="18" t="s">
        <v>290</v>
      </c>
      <c r="S2276" t="s">
        <v>290</v>
      </c>
      <c r="T2276" t="s">
        <v>290</v>
      </c>
      <c r="V2276" t="s">
        <v>290</v>
      </c>
      <c r="X2276" s="158" t="s">
        <v>2183</v>
      </c>
      <c r="Y2276" s="11">
        <v>1</v>
      </c>
      <c r="Z2276" s="11">
        <v>160</v>
      </c>
      <c r="AA2276" t="s">
        <v>306</v>
      </c>
      <c r="AB2276" s="21" t="s">
        <v>290</v>
      </c>
      <c r="AC2276" s="11">
        <v>1.3149999999999999</v>
      </c>
      <c r="AD2276" s="12">
        <v>0.81499999999999995</v>
      </c>
      <c r="AE2276" s="11">
        <v>0.25</v>
      </c>
      <c r="AF2276" t="s">
        <v>290</v>
      </c>
      <c r="AG2276" s="11">
        <v>160</v>
      </c>
      <c r="AH2276" s="21" t="s">
        <v>290</v>
      </c>
      <c r="AI2276" s="1" t="s">
        <v>306</v>
      </c>
      <c r="AJ2276" t="s">
        <v>290</v>
      </c>
      <c r="AK2276" s="159" t="s">
        <v>290</v>
      </c>
    </row>
    <row r="2277" spans="1:89" x14ac:dyDescent="0.35">
      <c r="A2277" s="158" t="s">
        <v>2184</v>
      </c>
      <c r="B2277" s="11">
        <v>1</v>
      </c>
      <c r="C2277" s="11" t="s">
        <v>272</v>
      </c>
      <c r="D2277" t="s">
        <v>306</v>
      </c>
      <c r="E2277" s="21" t="s">
        <v>290</v>
      </c>
      <c r="F2277" s="11">
        <v>1.3149999999999999</v>
      </c>
      <c r="G2277" s="12">
        <v>0.95699999999999996</v>
      </c>
      <c r="H2277" s="11">
        <v>0.17899999999999999</v>
      </c>
      <c r="I2277" t="s">
        <v>272</v>
      </c>
      <c r="J2277" s="11">
        <v>2</v>
      </c>
      <c r="K2277" s="21" t="s">
        <v>290</v>
      </c>
      <c r="L2277" s="1" t="s">
        <v>306</v>
      </c>
      <c r="M2277" t="s">
        <v>290</v>
      </c>
      <c r="N2277" s="159" t="s">
        <v>290</v>
      </c>
      <c r="P2277" s="18" t="s">
        <v>290</v>
      </c>
      <c r="Q2277" s="18" t="s">
        <v>290</v>
      </c>
      <c r="S2277" t="s">
        <v>290</v>
      </c>
      <c r="T2277" t="s">
        <v>290</v>
      </c>
      <c r="V2277" t="s">
        <v>290</v>
      </c>
      <c r="X2277" s="158" t="s">
        <v>2184</v>
      </c>
      <c r="Y2277" s="11">
        <v>1</v>
      </c>
      <c r="Z2277" s="11" t="s">
        <v>272</v>
      </c>
      <c r="AA2277" t="s">
        <v>306</v>
      </c>
      <c r="AB2277" s="21" t="s">
        <v>290</v>
      </c>
      <c r="AC2277" s="11">
        <v>1.3149999999999999</v>
      </c>
      <c r="AD2277" s="12">
        <v>0.95699999999999996</v>
      </c>
      <c r="AE2277" s="11">
        <v>0.17899999999999999</v>
      </c>
      <c r="AF2277" t="s">
        <v>272</v>
      </c>
      <c r="AG2277" s="11">
        <v>2</v>
      </c>
      <c r="AH2277" s="21" t="s">
        <v>290</v>
      </c>
      <c r="AI2277" s="1" t="s">
        <v>306</v>
      </c>
      <c r="AJ2277" t="s">
        <v>290</v>
      </c>
      <c r="AK2277" s="159" t="s">
        <v>290</v>
      </c>
      <c r="BJ2277" s="4"/>
      <c r="BK2277" s="4"/>
      <c r="BL2277" s="4"/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  <c r="BX2277" s="4"/>
      <c r="BY2277" s="4"/>
      <c r="BZ2277" s="4"/>
      <c r="CA2277" s="51"/>
    </row>
    <row r="2278" spans="1:89" x14ac:dyDescent="0.25">
      <c r="A2278" s="160" t="s">
        <v>2185</v>
      </c>
      <c r="B2278" s="2">
        <v>1</v>
      </c>
      <c r="C2278" s="4" t="s">
        <v>273</v>
      </c>
      <c r="D2278" s="4" t="s">
        <v>306</v>
      </c>
      <c r="E2278" s="23" t="s">
        <v>290</v>
      </c>
      <c r="F2278" s="2">
        <v>1.3149999999999999</v>
      </c>
      <c r="G2278" s="3">
        <v>0.59899999999999998</v>
      </c>
      <c r="H2278" s="2">
        <v>0.35799999999999998</v>
      </c>
      <c r="I2278" s="2" t="s">
        <v>273</v>
      </c>
      <c r="J2278" s="4">
        <v>4</v>
      </c>
      <c r="K2278" s="23" t="s">
        <v>290</v>
      </c>
      <c r="L2278" s="6" t="s">
        <v>306</v>
      </c>
      <c r="M2278" s="4" t="s">
        <v>290</v>
      </c>
      <c r="N2278" s="161" t="s">
        <v>290</v>
      </c>
      <c r="P2278" s="18" t="s">
        <v>290</v>
      </c>
      <c r="Q2278" s="18" t="s">
        <v>290</v>
      </c>
      <c r="S2278" t="s">
        <v>290</v>
      </c>
      <c r="T2278" t="s">
        <v>290</v>
      </c>
      <c r="V2278" t="s">
        <v>290</v>
      </c>
      <c r="X2278" s="160" t="s">
        <v>2185</v>
      </c>
      <c r="Y2278" s="2">
        <v>1</v>
      </c>
      <c r="Z2278" s="4" t="s">
        <v>273</v>
      </c>
      <c r="AA2278" s="4" t="s">
        <v>306</v>
      </c>
      <c r="AB2278" s="23" t="s">
        <v>290</v>
      </c>
      <c r="AC2278" s="2">
        <v>1.3149999999999999</v>
      </c>
      <c r="AD2278" s="3">
        <v>0.59899999999999998</v>
      </c>
      <c r="AE2278" s="2">
        <v>0.35799999999999998</v>
      </c>
      <c r="AF2278" s="2" t="s">
        <v>273</v>
      </c>
      <c r="AG2278" s="4">
        <v>4</v>
      </c>
      <c r="AH2278" s="23" t="s">
        <v>290</v>
      </c>
      <c r="AI2278" s="6" t="s">
        <v>306</v>
      </c>
      <c r="AJ2278" s="4" t="s">
        <v>290</v>
      </c>
      <c r="AK2278" s="161" t="s">
        <v>290</v>
      </c>
      <c r="CC2278" s="4"/>
      <c r="CD2278" s="51"/>
      <c r="CE2278" s="51"/>
      <c r="CF2278" s="51"/>
      <c r="CG2278" s="51"/>
      <c r="CH2278" s="51"/>
      <c r="CI2278" s="51"/>
      <c r="CJ2278" s="51"/>
      <c r="CK2278" s="51"/>
    </row>
    <row r="2279" spans="1:89" x14ac:dyDescent="0.35">
      <c r="A2279" s="156" t="s">
        <v>2186</v>
      </c>
      <c r="B2279" s="11">
        <v>1.25</v>
      </c>
      <c r="C2279" s="11">
        <v>5</v>
      </c>
      <c r="D2279" t="s">
        <v>306</v>
      </c>
      <c r="E2279" s="21" t="s">
        <v>290</v>
      </c>
      <c r="F2279" s="11">
        <v>1.6600000000000001</v>
      </c>
      <c r="G2279" s="12">
        <v>1.5300000000000002</v>
      </c>
      <c r="H2279" s="11">
        <v>6.5000000000000002E-2</v>
      </c>
      <c r="I2279" t="s">
        <v>290</v>
      </c>
      <c r="J2279" s="11">
        <v>5</v>
      </c>
      <c r="K2279" s="21" t="s">
        <v>290</v>
      </c>
      <c r="L2279" s="11" t="s">
        <v>306</v>
      </c>
      <c r="M2279" t="s">
        <v>290</v>
      </c>
      <c r="N2279" s="159" t="s">
        <v>290</v>
      </c>
      <c r="P2279" s="18" t="s">
        <v>290</v>
      </c>
      <c r="Q2279" s="18" t="s">
        <v>290</v>
      </c>
      <c r="S2279" t="s">
        <v>290</v>
      </c>
      <c r="T2279" t="s">
        <v>290</v>
      </c>
      <c r="V2279" t="s">
        <v>290</v>
      </c>
      <c r="X2279" s="156" t="s">
        <v>2186</v>
      </c>
      <c r="Y2279" s="11">
        <v>1.25</v>
      </c>
      <c r="Z2279" s="11">
        <v>5</v>
      </c>
      <c r="AA2279" t="s">
        <v>306</v>
      </c>
      <c r="AB2279" s="21" t="s">
        <v>290</v>
      </c>
      <c r="AC2279" s="11">
        <v>1.6600000000000001</v>
      </c>
      <c r="AD2279" s="12">
        <v>1.5300000000000002</v>
      </c>
      <c r="AE2279" s="11">
        <v>6.5000000000000002E-2</v>
      </c>
      <c r="AF2279" t="s">
        <v>290</v>
      </c>
      <c r="AG2279" s="11">
        <v>5</v>
      </c>
      <c r="AH2279" s="21" t="s">
        <v>290</v>
      </c>
      <c r="AI2279" s="11" t="s">
        <v>306</v>
      </c>
      <c r="AJ2279" t="s">
        <v>290</v>
      </c>
      <c r="AK2279" s="159" t="s">
        <v>290</v>
      </c>
    </row>
    <row r="2280" spans="1:89" x14ac:dyDescent="0.35">
      <c r="A2280" s="156" t="s">
        <v>2187</v>
      </c>
      <c r="B2280" s="11">
        <v>1.25</v>
      </c>
      <c r="C2280" s="11">
        <v>10</v>
      </c>
      <c r="D2280" t="s">
        <v>306</v>
      </c>
      <c r="E2280" s="21" t="s">
        <v>290</v>
      </c>
      <c r="F2280" s="11">
        <v>1.6600000000000001</v>
      </c>
      <c r="G2280" s="12">
        <v>1.4420000000000002</v>
      </c>
      <c r="H2280" s="11">
        <v>0.109</v>
      </c>
      <c r="I2280" t="s">
        <v>290</v>
      </c>
      <c r="J2280" s="11">
        <v>10</v>
      </c>
      <c r="K2280" s="21" t="s">
        <v>290</v>
      </c>
      <c r="L2280" s="11" t="s">
        <v>306</v>
      </c>
      <c r="M2280" t="s">
        <v>290</v>
      </c>
      <c r="N2280" s="159" t="s">
        <v>290</v>
      </c>
      <c r="P2280" s="18" t="s">
        <v>290</v>
      </c>
      <c r="Q2280" s="18" t="s">
        <v>290</v>
      </c>
      <c r="S2280" t="s">
        <v>290</v>
      </c>
      <c r="T2280" t="s">
        <v>290</v>
      </c>
      <c r="V2280" t="s">
        <v>290</v>
      </c>
      <c r="X2280" s="156" t="s">
        <v>2187</v>
      </c>
      <c r="Y2280" s="11">
        <v>1.25</v>
      </c>
      <c r="Z2280" s="11">
        <v>10</v>
      </c>
      <c r="AA2280" t="s">
        <v>306</v>
      </c>
      <c r="AB2280" s="21" t="s">
        <v>290</v>
      </c>
      <c r="AC2280" s="11">
        <v>1.6600000000000001</v>
      </c>
      <c r="AD2280" s="12">
        <v>1.4420000000000002</v>
      </c>
      <c r="AE2280" s="11">
        <v>0.109</v>
      </c>
      <c r="AF2280" t="s">
        <v>290</v>
      </c>
      <c r="AG2280" s="11">
        <v>10</v>
      </c>
      <c r="AH2280" s="21" t="s">
        <v>290</v>
      </c>
      <c r="AI2280" s="11" t="s">
        <v>306</v>
      </c>
      <c r="AJ2280" t="s">
        <v>290</v>
      </c>
      <c r="AK2280" s="159" t="s">
        <v>290</v>
      </c>
    </row>
    <row r="2281" spans="1:89" x14ac:dyDescent="0.35">
      <c r="A2281" s="158" t="s">
        <v>2188</v>
      </c>
      <c r="B2281" s="11">
        <v>1.25</v>
      </c>
      <c r="C2281">
        <v>40</v>
      </c>
      <c r="D2281" t="s">
        <v>306</v>
      </c>
      <c r="E2281" s="21" t="s">
        <v>290</v>
      </c>
      <c r="F2281" s="11">
        <v>1.6600000000000001</v>
      </c>
      <c r="G2281" s="12">
        <v>1.3800000000000001</v>
      </c>
      <c r="H2281" s="11">
        <v>0.14000000000000001</v>
      </c>
      <c r="I2281" t="s">
        <v>290</v>
      </c>
      <c r="J2281">
        <v>40</v>
      </c>
      <c r="K2281" s="21" t="s">
        <v>290</v>
      </c>
      <c r="L2281" s="1" t="s">
        <v>306</v>
      </c>
      <c r="M2281" t="s">
        <v>290</v>
      </c>
      <c r="N2281" s="159" t="s">
        <v>290</v>
      </c>
      <c r="P2281" s="18" t="s">
        <v>290</v>
      </c>
      <c r="Q2281" s="18" t="s">
        <v>290</v>
      </c>
      <c r="S2281" t="s">
        <v>290</v>
      </c>
      <c r="T2281" t="s">
        <v>290</v>
      </c>
      <c r="V2281" t="s">
        <v>290</v>
      </c>
      <c r="X2281" s="158" t="s">
        <v>2188</v>
      </c>
      <c r="Y2281" s="11">
        <v>1.25</v>
      </c>
      <c r="Z2281">
        <v>40</v>
      </c>
      <c r="AA2281" t="s">
        <v>306</v>
      </c>
      <c r="AB2281" s="21" t="s">
        <v>290</v>
      </c>
      <c r="AC2281" s="11">
        <v>1.6600000000000001</v>
      </c>
      <c r="AD2281" s="12">
        <v>1.3800000000000001</v>
      </c>
      <c r="AE2281" s="11">
        <v>0.14000000000000001</v>
      </c>
      <c r="AF2281" t="s">
        <v>290</v>
      </c>
      <c r="AG2281">
        <v>40</v>
      </c>
      <c r="AH2281" s="21" t="s">
        <v>290</v>
      </c>
      <c r="AI2281" s="1" t="s">
        <v>306</v>
      </c>
      <c r="AJ2281" t="s">
        <v>290</v>
      </c>
      <c r="AK2281" s="159" t="s">
        <v>290</v>
      </c>
    </row>
    <row r="2282" spans="1:89" x14ac:dyDescent="0.35">
      <c r="A2282" s="158" t="s">
        <v>6945</v>
      </c>
      <c r="B2282" s="11">
        <v>1.25</v>
      </c>
      <c r="C2282" t="s">
        <v>6422</v>
      </c>
      <c r="D2282" t="s">
        <v>306</v>
      </c>
      <c r="E2282" s="21" t="s">
        <v>290</v>
      </c>
      <c r="F2282" s="11">
        <v>1.6600000000000001</v>
      </c>
      <c r="G2282" s="12">
        <v>1.3800000000000001</v>
      </c>
      <c r="H2282" s="11">
        <v>0.14000000000000001</v>
      </c>
      <c r="I2282" t="s">
        <v>6422</v>
      </c>
      <c r="J2282">
        <v>1</v>
      </c>
      <c r="K2282" s="21" t="s">
        <v>290</v>
      </c>
      <c r="L2282" s="1" t="s">
        <v>306</v>
      </c>
      <c r="M2282" t="s">
        <v>290</v>
      </c>
      <c r="N2282" s="159" t="s">
        <v>290</v>
      </c>
      <c r="P2282" s="18" t="s">
        <v>290</v>
      </c>
      <c r="Q2282" s="18" t="s">
        <v>290</v>
      </c>
      <c r="S2282" t="s">
        <v>290</v>
      </c>
      <c r="T2282" t="s">
        <v>290</v>
      </c>
      <c r="V2282" t="s">
        <v>290</v>
      </c>
      <c r="X2282" s="158" t="s">
        <v>6945</v>
      </c>
      <c r="Y2282" s="11">
        <v>1.25</v>
      </c>
      <c r="Z2282" t="s">
        <v>6422</v>
      </c>
      <c r="AA2282" t="s">
        <v>306</v>
      </c>
      <c r="AB2282" s="21" t="s">
        <v>290</v>
      </c>
      <c r="AC2282" s="11">
        <v>1.6600000000000001</v>
      </c>
      <c r="AD2282" s="12">
        <v>1.3800000000000001</v>
      </c>
      <c r="AE2282" s="11">
        <v>0.14000000000000001</v>
      </c>
      <c r="AF2282" t="s">
        <v>6422</v>
      </c>
      <c r="AG2282">
        <v>1</v>
      </c>
      <c r="AH2282" s="21" t="s">
        <v>290</v>
      </c>
      <c r="AI2282" s="1" t="s">
        <v>306</v>
      </c>
      <c r="AJ2282" t="s">
        <v>290</v>
      </c>
      <c r="AK2282" s="159" t="s">
        <v>290</v>
      </c>
    </row>
    <row r="2283" spans="1:89" x14ac:dyDescent="0.35">
      <c r="A2283" s="158" t="s">
        <v>2189</v>
      </c>
      <c r="B2283" s="11">
        <v>1.25</v>
      </c>
      <c r="C2283">
        <v>80</v>
      </c>
      <c r="D2283" t="s">
        <v>306</v>
      </c>
      <c r="E2283" s="21" t="s">
        <v>290</v>
      </c>
      <c r="F2283" s="11">
        <v>1.6600000000000001</v>
      </c>
      <c r="G2283" s="12">
        <v>1.278</v>
      </c>
      <c r="H2283" s="11">
        <v>0.191</v>
      </c>
      <c r="I2283" t="s">
        <v>290</v>
      </c>
      <c r="J2283">
        <v>80</v>
      </c>
      <c r="K2283" s="21" t="s">
        <v>290</v>
      </c>
      <c r="L2283" s="1" t="s">
        <v>306</v>
      </c>
      <c r="M2283" t="s">
        <v>290</v>
      </c>
      <c r="N2283" s="159" t="s">
        <v>290</v>
      </c>
      <c r="P2283" s="18" t="s">
        <v>290</v>
      </c>
      <c r="Q2283" s="18" t="s">
        <v>290</v>
      </c>
      <c r="S2283" t="s">
        <v>290</v>
      </c>
      <c r="T2283" t="s">
        <v>290</v>
      </c>
      <c r="V2283" t="s">
        <v>290</v>
      </c>
      <c r="X2283" s="158" t="s">
        <v>2189</v>
      </c>
      <c r="Y2283" s="11">
        <v>1.25</v>
      </c>
      <c r="Z2283">
        <v>80</v>
      </c>
      <c r="AA2283" t="s">
        <v>306</v>
      </c>
      <c r="AB2283" s="21" t="s">
        <v>290</v>
      </c>
      <c r="AC2283" s="11">
        <v>1.6600000000000001</v>
      </c>
      <c r="AD2283" s="12">
        <v>1.278</v>
      </c>
      <c r="AE2283" s="11">
        <v>0.191</v>
      </c>
      <c r="AF2283" t="s">
        <v>290</v>
      </c>
      <c r="AG2283">
        <v>80</v>
      </c>
      <c r="AH2283" s="21" t="s">
        <v>290</v>
      </c>
      <c r="AI2283" s="1" t="s">
        <v>306</v>
      </c>
      <c r="AJ2283" t="s">
        <v>290</v>
      </c>
      <c r="AK2283" s="159" t="s">
        <v>290</v>
      </c>
      <c r="BJ2283" s="4"/>
      <c r="BK2283" s="4"/>
      <c r="BL2283" s="4"/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  <c r="BX2283" s="4"/>
      <c r="BY2283" s="4"/>
      <c r="BZ2283" s="4"/>
      <c r="CA2283" s="51"/>
    </row>
    <row r="2284" spans="1:89" x14ac:dyDescent="0.35">
      <c r="A2284" s="158" t="s">
        <v>2190</v>
      </c>
      <c r="B2284" s="11">
        <v>1.25</v>
      </c>
      <c r="C2284" s="11">
        <v>160</v>
      </c>
      <c r="D2284" t="s">
        <v>306</v>
      </c>
      <c r="E2284" s="21" t="s">
        <v>290</v>
      </c>
      <c r="F2284" s="11">
        <v>1.6600000000000001</v>
      </c>
      <c r="G2284" s="12">
        <v>1.1600000000000001</v>
      </c>
      <c r="H2284" s="11">
        <v>0.25</v>
      </c>
      <c r="I2284" t="s">
        <v>290</v>
      </c>
      <c r="J2284" s="11">
        <v>160</v>
      </c>
      <c r="K2284" s="21" t="s">
        <v>290</v>
      </c>
      <c r="L2284" s="1" t="s">
        <v>306</v>
      </c>
      <c r="M2284" t="s">
        <v>290</v>
      </c>
      <c r="N2284" s="159" t="s">
        <v>290</v>
      </c>
      <c r="P2284" s="18" t="s">
        <v>290</v>
      </c>
      <c r="Q2284" s="18" t="s">
        <v>290</v>
      </c>
      <c r="S2284" t="s">
        <v>290</v>
      </c>
      <c r="T2284" t="s">
        <v>290</v>
      </c>
      <c r="V2284" t="s">
        <v>290</v>
      </c>
      <c r="X2284" s="158" t="s">
        <v>2190</v>
      </c>
      <c r="Y2284" s="11">
        <v>1.25</v>
      </c>
      <c r="Z2284" s="11">
        <v>160</v>
      </c>
      <c r="AA2284" t="s">
        <v>306</v>
      </c>
      <c r="AB2284" s="21" t="s">
        <v>290</v>
      </c>
      <c r="AC2284" s="11">
        <v>1.6600000000000001</v>
      </c>
      <c r="AD2284" s="12">
        <v>1.1600000000000001</v>
      </c>
      <c r="AE2284" s="11">
        <v>0.25</v>
      </c>
      <c r="AF2284" t="s">
        <v>290</v>
      </c>
      <c r="AG2284" s="11">
        <v>160</v>
      </c>
      <c r="AH2284" s="21" t="s">
        <v>290</v>
      </c>
      <c r="AI2284" s="1" t="s">
        <v>306</v>
      </c>
      <c r="AJ2284" t="s">
        <v>290</v>
      </c>
      <c r="AK2284" s="159" t="s">
        <v>290</v>
      </c>
      <c r="CC2284" s="4"/>
      <c r="CD2284" s="51"/>
      <c r="CE2284" s="51"/>
      <c r="CF2284" s="51"/>
      <c r="CG2284" s="51"/>
      <c r="CH2284" s="51"/>
      <c r="CI2284" s="51"/>
      <c r="CJ2284" s="51"/>
      <c r="CK2284" s="51"/>
    </row>
    <row r="2285" spans="1:89" x14ac:dyDescent="0.35">
      <c r="A2285" s="158" t="s">
        <v>2191</v>
      </c>
      <c r="B2285" s="11">
        <v>1.25</v>
      </c>
      <c r="C2285" s="11" t="s">
        <v>272</v>
      </c>
      <c r="D2285" t="s">
        <v>306</v>
      </c>
      <c r="E2285" s="21" t="s">
        <v>290</v>
      </c>
      <c r="F2285" s="11">
        <v>1.6600000000000001</v>
      </c>
      <c r="G2285" s="12">
        <v>1.278</v>
      </c>
      <c r="H2285" s="11">
        <v>0.191</v>
      </c>
      <c r="I2285" t="s">
        <v>272</v>
      </c>
      <c r="J2285" s="11">
        <v>2</v>
      </c>
      <c r="K2285" s="21" t="s">
        <v>290</v>
      </c>
      <c r="L2285" s="1" t="s">
        <v>306</v>
      </c>
      <c r="M2285" t="s">
        <v>290</v>
      </c>
      <c r="N2285" s="159" t="s">
        <v>290</v>
      </c>
      <c r="P2285" s="18" t="s">
        <v>290</v>
      </c>
      <c r="Q2285" s="18" t="s">
        <v>290</v>
      </c>
      <c r="S2285" t="s">
        <v>290</v>
      </c>
      <c r="T2285" t="s">
        <v>290</v>
      </c>
      <c r="V2285" t="s">
        <v>290</v>
      </c>
      <c r="X2285" s="158" t="s">
        <v>2191</v>
      </c>
      <c r="Y2285" s="11">
        <v>1.25</v>
      </c>
      <c r="Z2285" s="11" t="s">
        <v>272</v>
      </c>
      <c r="AA2285" t="s">
        <v>306</v>
      </c>
      <c r="AB2285" s="21" t="s">
        <v>290</v>
      </c>
      <c r="AC2285" s="11">
        <v>1.6600000000000001</v>
      </c>
      <c r="AD2285" s="12">
        <v>1.278</v>
      </c>
      <c r="AE2285" s="11">
        <v>0.191</v>
      </c>
      <c r="AF2285" t="s">
        <v>272</v>
      </c>
      <c r="AG2285" s="11">
        <v>2</v>
      </c>
      <c r="AH2285" s="21" t="s">
        <v>290</v>
      </c>
      <c r="AI2285" s="1" t="s">
        <v>306</v>
      </c>
      <c r="AJ2285" t="s">
        <v>290</v>
      </c>
      <c r="AK2285" s="159" t="s">
        <v>290</v>
      </c>
    </row>
    <row r="2286" spans="1:89" x14ac:dyDescent="0.25">
      <c r="A2286" s="160" t="s">
        <v>2192</v>
      </c>
      <c r="B2286" s="2">
        <v>1.25</v>
      </c>
      <c r="C2286" s="4" t="s">
        <v>273</v>
      </c>
      <c r="D2286" s="4" t="s">
        <v>306</v>
      </c>
      <c r="E2286" s="23" t="s">
        <v>290</v>
      </c>
      <c r="F2286" s="2">
        <v>1.6600000000000001</v>
      </c>
      <c r="G2286" s="3">
        <v>0.89600000000000013</v>
      </c>
      <c r="H2286" s="2">
        <v>0.38200000000000001</v>
      </c>
      <c r="I2286" s="2" t="s">
        <v>273</v>
      </c>
      <c r="J2286" s="4">
        <v>4</v>
      </c>
      <c r="K2286" s="23" t="s">
        <v>290</v>
      </c>
      <c r="L2286" s="6" t="s">
        <v>306</v>
      </c>
      <c r="M2286" s="4" t="s">
        <v>290</v>
      </c>
      <c r="N2286" s="161" t="s">
        <v>290</v>
      </c>
      <c r="P2286" s="18" t="s">
        <v>290</v>
      </c>
      <c r="Q2286" s="18" t="s">
        <v>290</v>
      </c>
      <c r="S2286" t="s">
        <v>290</v>
      </c>
      <c r="T2286" t="s">
        <v>290</v>
      </c>
      <c r="V2286" t="s">
        <v>290</v>
      </c>
      <c r="X2286" s="160" t="s">
        <v>2192</v>
      </c>
      <c r="Y2286" s="2">
        <v>1.25</v>
      </c>
      <c r="Z2286" s="4" t="s">
        <v>273</v>
      </c>
      <c r="AA2286" s="4" t="s">
        <v>306</v>
      </c>
      <c r="AB2286" s="23" t="s">
        <v>290</v>
      </c>
      <c r="AC2286" s="2">
        <v>1.6600000000000001</v>
      </c>
      <c r="AD2286" s="3">
        <v>0.89600000000000013</v>
      </c>
      <c r="AE2286" s="2">
        <v>0.38200000000000001</v>
      </c>
      <c r="AF2286" s="2" t="s">
        <v>273</v>
      </c>
      <c r="AG2286" s="4">
        <v>4</v>
      </c>
      <c r="AH2286" s="23" t="s">
        <v>290</v>
      </c>
      <c r="AI2286" s="6" t="s">
        <v>306</v>
      </c>
      <c r="AJ2286" s="4" t="s">
        <v>290</v>
      </c>
      <c r="AK2286" s="161" t="s">
        <v>290</v>
      </c>
    </row>
    <row r="2287" spans="1:89" x14ac:dyDescent="0.35">
      <c r="A2287" s="156" t="s">
        <v>2193</v>
      </c>
      <c r="B2287" s="11">
        <v>1.5000000000000002</v>
      </c>
      <c r="C2287" s="11">
        <v>5</v>
      </c>
      <c r="D2287" t="s">
        <v>306</v>
      </c>
      <c r="E2287" s="21" t="s">
        <v>290</v>
      </c>
      <c r="F2287" s="11">
        <v>1.9</v>
      </c>
      <c r="G2287" s="12">
        <v>1.77</v>
      </c>
      <c r="H2287" s="11">
        <v>6.5000000000000002E-2</v>
      </c>
      <c r="I2287" t="s">
        <v>290</v>
      </c>
      <c r="J2287" s="11">
        <v>5</v>
      </c>
      <c r="K2287" s="21" t="s">
        <v>290</v>
      </c>
      <c r="L2287" s="11" t="s">
        <v>306</v>
      </c>
      <c r="M2287" t="s">
        <v>290</v>
      </c>
      <c r="N2287" s="159" t="s">
        <v>290</v>
      </c>
      <c r="P2287" s="18" t="s">
        <v>290</v>
      </c>
      <c r="Q2287" s="18" t="s">
        <v>290</v>
      </c>
      <c r="S2287" t="s">
        <v>290</v>
      </c>
      <c r="T2287" t="s">
        <v>290</v>
      </c>
      <c r="V2287" t="s">
        <v>290</v>
      </c>
      <c r="X2287" s="156" t="s">
        <v>2193</v>
      </c>
      <c r="Y2287" s="11">
        <v>1.5000000000000002</v>
      </c>
      <c r="Z2287" s="11">
        <v>5</v>
      </c>
      <c r="AA2287" t="s">
        <v>306</v>
      </c>
      <c r="AB2287" s="21" t="s">
        <v>290</v>
      </c>
      <c r="AC2287" s="11">
        <v>1.9</v>
      </c>
      <c r="AD2287" s="12">
        <v>1.77</v>
      </c>
      <c r="AE2287" s="11">
        <v>6.5000000000000002E-2</v>
      </c>
      <c r="AF2287" t="s">
        <v>290</v>
      </c>
      <c r="AG2287" s="11">
        <v>5</v>
      </c>
      <c r="AH2287" s="21" t="s">
        <v>290</v>
      </c>
      <c r="AI2287" s="11" t="s">
        <v>306</v>
      </c>
      <c r="AJ2287" t="s">
        <v>290</v>
      </c>
      <c r="AK2287" s="159" t="s">
        <v>290</v>
      </c>
    </row>
    <row r="2288" spans="1:89" x14ac:dyDescent="0.35">
      <c r="A2288" s="156" t="s">
        <v>2194</v>
      </c>
      <c r="B2288" s="11">
        <v>1.5000000000000002</v>
      </c>
      <c r="C2288" s="11">
        <v>10</v>
      </c>
      <c r="D2288" t="s">
        <v>306</v>
      </c>
      <c r="E2288" s="21" t="s">
        <v>290</v>
      </c>
      <c r="F2288" s="11">
        <v>1.9</v>
      </c>
      <c r="G2288" s="12">
        <v>1.6819999999999999</v>
      </c>
      <c r="H2288" s="11">
        <v>0.109</v>
      </c>
      <c r="I2288" t="s">
        <v>290</v>
      </c>
      <c r="J2288" s="11">
        <v>10</v>
      </c>
      <c r="K2288" s="21" t="s">
        <v>290</v>
      </c>
      <c r="L2288" s="11" t="s">
        <v>306</v>
      </c>
      <c r="M2288" t="s">
        <v>290</v>
      </c>
      <c r="N2288" s="159" t="s">
        <v>290</v>
      </c>
      <c r="P2288" s="18" t="s">
        <v>290</v>
      </c>
      <c r="Q2288" s="18" t="s">
        <v>290</v>
      </c>
      <c r="S2288" t="s">
        <v>290</v>
      </c>
      <c r="T2288" t="s">
        <v>290</v>
      </c>
      <c r="V2288" t="s">
        <v>290</v>
      </c>
      <c r="X2288" s="156" t="s">
        <v>2194</v>
      </c>
      <c r="Y2288" s="11">
        <v>1.5000000000000002</v>
      </c>
      <c r="Z2288" s="11">
        <v>10</v>
      </c>
      <c r="AA2288" t="s">
        <v>306</v>
      </c>
      <c r="AB2288" s="21" t="s">
        <v>290</v>
      </c>
      <c r="AC2288" s="11">
        <v>1.9</v>
      </c>
      <c r="AD2288" s="12">
        <v>1.6819999999999999</v>
      </c>
      <c r="AE2288" s="11">
        <v>0.109</v>
      </c>
      <c r="AF2288" t="s">
        <v>290</v>
      </c>
      <c r="AG2288" s="11">
        <v>10</v>
      </c>
      <c r="AH2288" s="21" t="s">
        <v>290</v>
      </c>
      <c r="AI2288" s="11" t="s">
        <v>306</v>
      </c>
      <c r="AJ2288" t="s">
        <v>290</v>
      </c>
      <c r="AK2288" s="159" t="s">
        <v>290</v>
      </c>
    </row>
    <row r="2289" spans="1:89" x14ac:dyDescent="0.35">
      <c r="A2289" s="158" t="s">
        <v>2195</v>
      </c>
      <c r="B2289" s="11">
        <v>1.5000000000000002</v>
      </c>
      <c r="C2289">
        <v>40</v>
      </c>
      <c r="D2289" t="s">
        <v>306</v>
      </c>
      <c r="E2289" s="21" t="s">
        <v>290</v>
      </c>
      <c r="F2289" s="11">
        <v>1.9</v>
      </c>
      <c r="G2289" s="12">
        <v>1.6099999999999999</v>
      </c>
      <c r="H2289" s="11">
        <v>0.14499999999999999</v>
      </c>
      <c r="I2289" t="s">
        <v>290</v>
      </c>
      <c r="J2289">
        <v>40</v>
      </c>
      <c r="K2289" s="21" t="s">
        <v>290</v>
      </c>
      <c r="L2289" s="1" t="s">
        <v>306</v>
      </c>
      <c r="M2289" t="s">
        <v>290</v>
      </c>
      <c r="N2289" s="159" t="s">
        <v>290</v>
      </c>
      <c r="P2289" s="18" t="s">
        <v>290</v>
      </c>
      <c r="Q2289" s="18" t="s">
        <v>290</v>
      </c>
      <c r="S2289" t="s">
        <v>290</v>
      </c>
      <c r="T2289" t="s">
        <v>290</v>
      </c>
      <c r="V2289" t="s">
        <v>290</v>
      </c>
      <c r="X2289" s="158" t="s">
        <v>2195</v>
      </c>
      <c r="Y2289" s="11">
        <v>1.5000000000000002</v>
      </c>
      <c r="Z2289">
        <v>40</v>
      </c>
      <c r="AA2289" t="s">
        <v>306</v>
      </c>
      <c r="AB2289" s="21" t="s">
        <v>290</v>
      </c>
      <c r="AC2289" s="11">
        <v>1.9</v>
      </c>
      <c r="AD2289" s="12">
        <v>1.6099999999999999</v>
      </c>
      <c r="AE2289" s="11">
        <v>0.14499999999999999</v>
      </c>
      <c r="AF2289" t="s">
        <v>290</v>
      </c>
      <c r="AG2289">
        <v>40</v>
      </c>
      <c r="AH2289" s="21" t="s">
        <v>290</v>
      </c>
      <c r="AI2289" s="1" t="s">
        <v>306</v>
      </c>
      <c r="AJ2289" t="s">
        <v>290</v>
      </c>
      <c r="AK2289" s="159" t="s">
        <v>290</v>
      </c>
    </row>
    <row r="2290" spans="1:89" x14ac:dyDescent="0.35">
      <c r="A2290" s="158" t="s">
        <v>6946</v>
      </c>
      <c r="B2290" s="11">
        <v>1.5000000000000002</v>
      </c>
      <c r="C2290" t="s">
        <v>6422</v>
      </c>
      <c r="D2290" t="s">
        <v>306</v>
      </c>
      <c r="E2290" s="21" t="s">
        <v>290</v>
      </c>
      <c r="F2290" s="11">
        <v>1.9</v>
      </c>
      <c r="G2290" s="12">
        <v>1.6099999999999999</v>
      </c>
      <c r="H2290" s="11">
        <v>0.14499999999999999</v>
      </c>
      <c r="I2290" t="s">
        <v>6422</v>
      </c>
      <c r="J2290">
        <v>1</v>
      </c>
      <c r="K2290" s="21" t="s">
        <v>290</v>
      </c>
      <c r="L2290" s="1" t="s">
        <v>306</v>
      </c>
      <c r="M2290" t="s">
        <v>290</v>
      </c>
      <c r="N2290" s="159" t="s">
        <v>290</v>
      </c>
      <c r="P2290" s="18" t="s">
        <v>290</v>
      </c>
      <c r="Q2290" s="18" t="s">
        <v>290</v>
      </c>
      <c r="S2290" t="s">
        <v>290</v>
      </c>
      <c r="T2290" t="s">
        <v>290</v>
      </c>
      <c r="V2290" t="s">
        <v>290</v>
      </c>
      <c r="X2290" s="158" t="s">
        <v>6946</v>
      </c>
      <c r="Y2290" s="11">
        <v>1.5000000000000002</v>
      </c>
      <c r="Z2290" t="s">
        <v>6422</v>
      </c>
      <c r="AA2290" t="s">
        <v>306</v>
      </c>
      <c r="AB2290" s="21" t="s">
        <v>290</v>
      </c>
      <c r="AC2290" s="11">
        <v>1.9</v>
      </c>
      <c r="AD2290" s="12">
        <v>1.6099999999999999</v>
      </c>
      <c r="AE2290" s="11">
        <v>0.14499999999999999</v>
      </c>
      <c r="AF2290" t="s">
        <v>6422</v>
      </c>
      <c r="AG2290">
        <v>1</v>
      </c>
      <c r="AH2290" s="21" t="s">
        <v>290</v>
      </c>
      <c r="AI2290" s="1" t="s">
        <v>306</v>
      </c>
      <c r="AJ2290" t="s">
        <v>290</v>
      </c>
      <c r="AK2290" s="159" t="s">
        <v>290</v>
      </c>
    </row>
    <row r="2291" spans="1:89" x14ac:dyDescent="0.35">
      <c r="A2291" s="158" t="s">
        <v>2196</v>
      </c>
      <c r="B2291" s="11">
        <v>1.5000000000000002</v>
      </c>
      <c r="C2291">
        <v>80</v>
      </c>
      <c r="D2291" t="s">
        <v>306</v>
      </c>
      <c r="E2291" s="21" t="s">
        <v>2197</v>
      </c>
      <c r="F2291" s="11">
        <v>1.9</v>
      </c>
      <c r="G2291" s="12">
        <v>1.5</v>
      </c>
      <c r="H2291" s="11">
        <v>0.2</v>
      </c>
      <c r="I2291" t="s">
        <v>290</v>
      </c>
      <c r="J2291">
        <v>80</v>
      </c>
      <c r="K2291" s="21" t="s">
        <v>290</v>
      </c>
      <c r="L2291" s="1" t="s">
        <v>306</v>
      </c>
      <c r="M2291" t="s">
        <v>290</v>
      </c>
      <c r="N2291" s="159" t="s">
        <v>290</v>
      </c>
      <c r="P2291" s="18" t="s">
        <v>290</v>
      </c>
      <c r="Q2291" s="18" t="s">
        <v>290</v>
      </c>
      <c r="S2291" t="s">
        <v>290</v>
      </c>
      <c r="T2291" t="s">
        <v>290</v>
      </c>
      <c r="V2291" t="s">
        <v>290</v>
      </c>
      <c r="X2291" s="158" t="s">
        <v>2196</v>
      </c>
      <c r="Y2291" s="11">
        <v>1.5000000000000002</v>
      </c>
      <c r="Z2291">
        <v>80</v>
      </c>
      <c r="AA2291" t="s">
        <v>306</v>
      </c>
      <c r="AB2291" s="21" t="s">
        <v>2198</v>
      </c>
      <c r="AC2291" s="11">
        <v>1.9</v>
      </c>
      <c r="AD2291" s="12">
        <v>1.5</v>
      </c>
      <c r="AE2291" s="11">
        <v>0.2</v>
      </c>
      <c r="AF2291" t="s">
        <v>290</v>
      </c>
      <c r="AG2291">
        <v>80</v>
      </c>
      <c r="AH2291" s="21" t="s">
        <v>290</v>
      </c>
      <c r="AI2291" s="1" t="s">
        <v>306</v>
      </c>
      <c r="AJ2291" t="s">
        <v>290</v>
      </c>
      <c r="AK2291" s="159" t="s">
        <v>290</v>
      </c>
    </row>
    <row r="2292" spans="1:89" x14ac:dyDescent="0.35">
      <c r="A2292" s="158" t="s">
        <v>2199</v>
      </c>
      <c r="B2292" s="11">
        <v>1.5000000000000002</v>
      </c>
      <c r="C2292" s="11">
        <v>160</v>
      </c>
      <c r="D2292" t="s">
        <v>306</v>
      </c>
      <c r="E2292" s="21" t="s">
        <v>2200</v>
      </c>
      <c r="F2292" s="11">
        <v>1.9</v>
      </c>
      <c r="G2292" s="12">
        <v>1.3379999999999999</v>
      </c>
      <c r="H2292" s="11">
        <v>0.28100000000000003</v>
      </c>
      <c r="I2292" t="s">
        <v>290</v>
      </c>
      <c r="J2292" s="11">
        <v>160</v>
      </c>
      <c r="K2292" s="21" t="s">
        <v>290</v>
      </c>
      <c r="L2292" s="1" t="s">
        <v>306</v>
      </c>
      <c r="M2292" t="s">
        <v>290</v>
      </c>
      <c r="N2292" s="159" t="s">
        <v>290</v>
      </c>
      <c r="P2292" s="18" t="s">
        <v>290</v>
      </c>
      <c r="Q2292" s="18" t="s">
        <v>290</v>
      </c>
      <c r="S2292" t="s">
        <v>290</v>
      </c>
      <c r="T2292" t="s">
        <v>290</v>
      </c>
      <c r="V2292" t="s">
        <v>290</v>
      </c>
      <c r="X2292" s="158" t="s">
        <v>2199</v>
      </c>
      <c r="Y2292" s="11">
        <v>1.5000000000000002</v>
      </c>
      <c r="Z2292" s="11">
        <v>160</v>
      </c>
      <c r="AA2292" t="s">
        <v>306</v>
      </c>
      <c r="AB2292" s="21" t="s">
        <v>2201</v>
      </c>
      <c r="AC2292" s="11">
        <v>1.9</v>
      </c>
      <c r="AD2292" s="12">
        <v>1.3379999999999999</v>
      </c>
      <c r="AE2292" s="11">
        <v>0.28100000000000003</v>
      </c>
      <c r="AF2292" t="s">
        <v>290</v>
      </c>
      <c r="AG2292" s="11">
        <v>160</v>
      </c>
      <c r="AH2292" s="21" t="s">
        <v>290</v>
      </c>
      <c r="AI2292" s="1" t="s">
        <v>306</v>
      </c>
      <c r="AJ2292" t="s">
        <v>290</v>
      </c>
      <c r="AK2292" s="159" t="s">
        <v>290</v>
      </c>
      <c r="BJ2292" s="4"/>
      <c r="BK2292" s="4"/>
      <c r="BL2292" s="4"/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  <c r="BX2292" s="4"/>
      <c r="BY2292" s="4"/>
      <c r="BZ2292" s="4"/>
      <c r="CA2292" s="51"/>
    </row>
    <row r="2293" spans="1:89" x14ac:dyDescent="0.35">
      <c r="A2293" s="158" t="s">
        <v>2202</v>
      </c>
      <c r="B2293" s="11">
        <v>1.5000000000000002</v>
      </c>
      <c r="C2293" s="11" t="s">
        <v>272</v>
      </c>
      <c r="D2293" t="s">
        <v>306</v>
      </c>
      <c r="E2293" s="21" t="s">
        <v>290</v>
      </c>
      <c r="F2293" s="11">
        <v>1.9</v>
      </c>
      <c r="G2293" s="12">
        <v>1.5</v>
      </c>
      <c r="H2293" s="11">
        <v>0.2</v>
      </c>
      <c r="I2293" t="s">
        <v>272</v>
      </c>
      <c r="J2293" s="11">
        <v>2</v>
      </c>
      <c r="K2293" s="21" t="s">
        <v>290</v>
      </c>
      <c r="L2293" s="1" t="s">
        <v>306</v>
      </c>
      <c r="M2293" t="s">
        <v>290</v>
      </c>
      <c r="N2293" s="159" t="s">
        <v>290</v>
      </c>
      <c r="P2293" s="18" t="s">
        <v>290</v>
      </c>
      <c r="Q2293" s="18" t="s">
        <v>290</v>
      </c>
      <c r="S2293" t="s">
        <v>290</v>
      </c>
      <c r="T2293" t="s">
        <v>290</v>
      </c>
      <c r="V2293" t="s">
        <v>290</v>
      </c>
      <c r="X2293" s="158" t="s">
        <v>2202</v>
      </c>
      <c r="Y2293" s="11">
        <v>1.5000000000000002</v>
      </c>
      <c r="Z2293" s="11" t="s">
        <v>272</v>
      </c>
      <c r="AA2293" t="s">
        <v>306</v>
      </c>
      <c r="AB2293" s="21" t="s">
        <v>290</v>
      </c>
      <c r="AC2293" s="11">
        <v>1.9</v>
      </c>
      <c r="AD2293" s="12">
        <v>1.5</v>
      </c>
      <c r="AE2293" s="11">
        <v>0.2</v>
      </c>
      <c r="AF2293" t="s">
        <v>272</v>
      </c>
      <c r="AG2293" s="11">
        <v>2</v>
      </c>
      <c r="AH2293" s="21" t="s">
        <v>290</v>
      </c>
      <c r="AI2293" s="1" t="s">
        <v>306</v>
      </c>
      <c r="AJ2293" t="s">
        <v>290</v>
      </c>
      <c r="AK2293" s="159" t="s">
        <v>290</v>
      </c>
      <c r="CC2293" s="4"/>
      <c r="CD2293" s="51"/>
      <c r="CE2293" s="51"/>
      <c r="CF2293" s="51"/>
      <c r="CG2293" s="51"/>
      <c r="CH2293" s="51"/>
      <c r="CI2293" s="51"/>
      <c r="CJ2293" s="51"/>
      <c r="CK2293" s="51"/>
    </row>
    <row r="2294" spans="1:89" x14ac:dyDescent="0.25">
      <c r="A2294" s="160" t="s">
        <v>2203</v>
      </c>
      <c r="B2294" s="2">
        <v>1.5000000000000002</v>
      </c>
      <c r="C2294" s="4" t="s">
        <v>273</v>
      </c>
      <c r="D2294" s="4" t="s">
        <v>306</v>
      </c>
      <c r="E2294" s="23" t="s">
        <v>290</v>
      </c>
      <c r="F2294" s="2">
        <v>1.9</v>
      </c>
      <c r="G2294" s="3">
        <v>1.0999999999999999</v>
      </c>
      <c r="H2294" s="2">
        <v>0.4</v>
      </c>
      <c r="I2294" s="2" t="s">
        <v>273</v>
      </c>
      <c r="J2294" s="4">
        <v>4</v>
      </c>
      <c r="K2294" s="23" t="s">
        <v>290</v>
      </c>
      <c r="L2294" s="6" t="s">
        <v>306</v>
      </c>
      <c r="M2294" s="4" t="s">
        <v>290</v>
      </c>
      <c r="N2294" s="161" t="s">
        <v>290</v>
      </c>
      <c r="P2294" s="18" t="s">
        <v>290</v>
      </c>
      <c r="Q2294" s="18" t="s">
        <v>290</v>
      </c>
      <c r="S2294" t="s">
        <v>290</v>
      </c>
      <c r="T2294" t="s">
        <v>290</v>
      </c>
      <c r="V2294" t="s">
        <v>290</v>
      </c>
      <c r="X2294" s="160" t="s">
        <v>2203</v>
      </c>
      <c r="Y2294" s="2">
        <v>1.5000000000000002</v>
      </c>
      <c r="Z2294" s="4" t="s">
        <v>273</v>
      </c>
      <c r="AA2294" s="4" t="s">
        <v>306</v>
      </c>
      <c r="AB2294" s="23" t="s">
        <v>290</v>
      </c>
      <c r="AC2294" s="2">
        <v>1.9</v>
      </c>
      <c r="AD2294" s="3">
        <v>1.0999999999999999</v>
      </c>
      <c r="AE2294" s="2">
        <v>0.4</v>
      </c>
      <c r="AF2294" s="2" t="s">
        <v>273</v>
      </c>
      <c r="AG2294" s="4">
        <v>4</v>
      </c>
      <c r="AH2294" s="23" t="s">
        <v>290</v>
      </c>
      <c r="AI2294" s="6" t="s">
        <v>306</v>
      </c>
      <c r="AJ2294" s="4" t="s">
        <v>290</v>
      </c>
      <c r="AK2294" s="161" t="s">
        <v>290</v>
      </c>
      <c r="BJ2294" s="4"/>
      <c r="BK2294" s="4"/>
      <c r="BL2294" s="4"/>
      <c r="BM2294" s="4"/>
      <c r="BN2294" s="4"/>
      <c r="BO2294" s="4"/>
      <c r="BP2294" s="4"/>
      <c r="BQ2294" s="4"/>
      <c r="BR2294" s="4"/>
      <c r="BS2294" s="4"/>
      <c r="BT2294" s="4"/>
      <c r="BU2294" s="4"/>
      <c r="BV2294" s="4"/>
      <c r="BW2294" s="4"/>
      <c r="BX2294" s="4"/>
      <c r="BY2294" s="4"/>
      <c r="BZ2294" s="4"/>
      <c r="CA2294" s="51"/>
    </row>
    <row r="2295" spans="1:89" x14ac:dyDescent="0.35">
      <c r="A2295" s="156" t="s">
        <v>2204</v>
      </c>
      <c r="B2295" s="11">
        <v>2</v>
      </c>
      <c r="C2295" s="11">
        <v>5</v>
      </c>
      <c r="D2295" t="s">
        <v>306</v>
      </c>
      <c r="E2295" s="21" t="s">
        <v>290</v>
      </c>
      <c r="F2295" s="11">
        <v>2.375</v>
      </c>
      <c r="G2295" s="12">
        <v>2.2450000000000001</v>
      </c>
      <c r="H2295" s="11">
        <v>6.5000000000000002E-2</v>
      </c>
      <c r="I2295" t="s">
        <v>290</v>
      </c>
      <c r="J2295" s="11">
        <v>5</v>
      </c>
      <c r="K2295" s="21" t="s">
        <v>290</v>
      </c>
      <c r="L2295" s="11" t="s">
        <v>306</v>
      </c>
      <c r="M2295" t="s">
        <v>290</v>
      </c>
      <c r="N2295" s="159" t="s">
        <v>290</v>
      </c>
      <c r="P2295" s="18" t="s">
        <v>290</v>
      </c>
      <c r="Q2295" s="18" t="s">
        <v>290</v>
      </c>
      <c r="S2295" t="s">
        <v>290</v>
      </c>
      <c r="T2295" t="s">
        <v>290</v>
      </c>
      <c r="V2295" t="s">
        <v>290</v>
      </c>
      <c r="X2295" s="156" t="s">
        <v>2204</v>
      </c>
      <c r="Y2295" s="11">
        <v>2</v>
      </c>
      <c r="Z2295" s="11">
        <v>5</v>
      </c>
      <c r="AA2295" t="s">
        <v>306</v>
      </c>
      <c r="AB2295" s="21" t="s">
        <v>290</v>
      </c>
      <c r="AC2295" s="11">
        <v>2.375</v>
      </c>
      <c r="AD2295" s="12">
        <v>2.2450000000000001</v>
      </c>
      <c r="AE2295" s="11">
        <v>6.5000000000000002E-2</v>
      </c>
      <c r="AF2295" t="s">
        <v>290</v>
      </c>
      <c r="AG2295" s="11">
        <v>5</v>
      </c>
      <c r="AH2295" s="21" t="s">
        <v>290</v>
      </c>
      <c r="AI2295" s="11" t="s">
        <v>306</v>
      </c>
      <c r="AJ2295" t="s">
        <v>290</v>
      </c>
      <c r="AK2295" s="159" t="s">
        <v>290</v>
      </c>
      <c r="CC2295" s="4"/>
      <c r="CD2295" s="51"/>
      <c r="CE2295" s="51"/>
      <c r="CF2295" s="51"/>
      <c r="CG2295" s="51"/>
      <c r="CH2295" s="51"/>
      <c r="CI2295" s="51"/>
      <c r="CJ2295" s="51"/>
      <c r="CK2295" s="51"/>
    </row>
    <row r="2296" spans="1:89" x14ac:dyDescent="0.35">
      <c r="A2296" s="156" t="s">
        <v>2205</v>
      </c>
      <c r="B2296" s="11">
        <v>2</v>
      </c>
      <c r="C2296" s="11">
        <v>10</v>
      </c>
      <c r="D2296" t="s">
        <v>306</v>
      </c>
      <c r="E2296" s="21" t="s">
        <v>290</v>
      </c>
      <c r="F2296" s="11">
        <v>2.375</v>
      </c>
      <c r="G2296" s="12">
        <v>2.157</v>
      </c>
      <c r="H2296" s="11">
        <v>0.109</v>
      </c>
      <c r="I2296" t="s">
        <v>290</v>
      </c>
      <c r="J2296" s="11">
        <v>10</v>
      </c>
      <c r="K2296" s="21" t="s">
        <v>290</v>
      </c>
      <c r="L2296" s="11" t="s">
        <v>306</v>
      </c>
      <c r="M2296" t="s">
        <v>290</v>
      </c>
      <c r="N2296" s="159" t="s">
        <v>290</v>
      </c>
      <c r="P2296" s="18" t="s">
        <v>290</v>
      </c>
      <c r="Q2296" s="18" t="s">
        <v>290</v>
      </c>
      <c r="S2296" t="s">
        <v>290</v>
      </c>
      <c r="T2296" t="s">
        <v>290</v>
      </c>
      <c r="V2296" t="s">
        <v>290</v>
      </c>
      <c r="X2296" s="156" t="s">
        <v>2205</v>
      </c>
      <c r="Y2296" s="11">
        <v>2</v>
      </c>
      <c r="Z2296" s="11">
        <v>10</v>
      </c>
      <c r="AA2296" t="s">
        <v>306</v>
      </c>
      <c r="AB2296" s="21" t="s">
        <v>290</v>
      </c>
      <c r="AC2296" s="11">
        <v>2.375</v>
      </c>
      <c r="AD2296" s="12">
        <v>2.157</v>
      </c>
      <c r="AE2296" s="11">
        <v>0.109</v>
      </c>
      <c r="AF2296" t="s">
        <v>290</v>
      </c>
      <c r="AG2296" s="11">
        <v>10</v>
      </c>
      <c r="AH2296" s="21" t="s">
        <v>290</v>
      </c>
      <c r="AI2296" s="11" t="s">
        <v>306</v>
      </c>
      <c r="AJ2296" t="s">
        <v>290</v>
      </c>
      <c r="AK2296" s="159" t="s">
        <v>290</v>
      </c>
    </row>
    <row r="2297" spans="1:89" x14ac:dyDescent="0.35">
      <c r="A2297" s="158" t="s">
        <v>2206</v>
      </c>
      <c r="B2297" s="11">
        <v>2</v>
      </c>
      <c r="C2297">
        <v>40</v>
      </c>
      <c r="D2297" t="s">
        <v>306</v>
      </c>
      <c r="E2297" s="21" t="s">
        <v>290</v>
      </c>
      <c r="F2297" s="11">
        <v>2.375</v>
      </c>
      <c r="G2297" s="12">
        <v>2.0670000000000002</v>
      </c>
      <c r="H2297" s="11">
        <v>0.154</v>
      </c>
      <c r="I2297" t="s">
        <v>290</v>
      </c>
      <c r="J2297">
        <v>40</v>
      </c>
      <c r="K2297" s="21" t="s">
        <v>290</v>
      </c>
      <c r="L2297" s="1" t="s">
        <v>306</v>
      </c>
      <c r="M2297" t="s">
        <v>290</v>
      </c>
      <c r="N2297" s="159" t="s">
        <v>290</v>
      </c>
      <c r="P2297" s="18" t="s">
        <v>290</v>
      </c>
      <c r="Q2297" s="18" t="s">
        <v>290</v>
      </c>
      <c r="S2297" t="s">
        <v>290</v>
      </c>
      <c r="T2297" t="s">
        <v>290</v>
      </c>
      <c r="V2297" t="s">
        <v>290</v>
      </c>
      <c r="X2297" s="158" t="s">
        <v>2206</v>
      </c>
      <c r="Y2297" s="11">
        <v>2</v>
      </c>
      <c r="Z2297">
        <v>40</v>
      </c>
      <c r="AA2297" t="s">
        <v>306</v>
      </c>
      <c r="AB2297" s="21" t="s">
        <v>290</v>
      </c>
      <c r="AC2297" s="11">
        <v>2.375</v>
      </c>
      <c r="AD2297" s="12">
        <v>2.0670000000000002</v>
      </c>
      <c r="AE2297" s="11">
        <v>0.154</v>
      </c>
      <c r="AF2297" t="s">
        <v>290</v>
      </c>
      <c r="AG2297">
        <v>40</v>
      </c>
      <c r="AH2297" s="21" t="s">
        <v>290</v>
      </c>
      <c r="AI2297" s="1" t="s">
        <v>306</v>
      </c>
      <c r="AJ2297" t="s">
        <v>290</v>
      </c>
      <c r="AK2297" s="159" t="s">
        <v>290</v>
      </c>
    </row>
    <row r="2298" spans="1:89" x14ac:dyDescent="0.35">
      <c r="A2298" s="158" t="s">
        <v>6947</v>
      </c>
      <c r="B2298" s="11">
        <v>2</v>
      </c>
      <c r="C2298" t="s">
        <v>6422</v>
      </c>
      <c r="D2298" t="s">
        <v>306</v>
      </c>
      <c r="E2298" s="21" t="s">
        <v>290</v>
      </c>
      <c r="F2298" s="11">
        <v>2.375</v>
      </c>
      <c r="G2298" s="12">
        <v>2.0670000000000002</v>
      </c>
      <c r="H2298" s="11">
        <v>0.154</v>
      </c>
      <c r="I2298" t="s">
        <v>6422</v>
      </c>
      <c r="J2298">
        <v>1</v>
      </c>
      <c r="K2298" s="21" t="s">
        <v>290</v>
      </c>
      <c r="L2298" s="1" t="s">
        <v>306</v>
      </c>
      <c r="M2298" t="s">
        <v>290</v>
      </c>
      <c r="N2298" s="159" t="s">
        <v>290</v>
      </c>
      <c r="P2298" s="18" t="s">
        <v>290</v>
      </c>
      <c r="Q2298" s="18" t="s">
        <v>290</v>
      </c>
      <c r="S2298" t="s">
        <v>290</v>
      </c>
      <c r="T2298" t="s">
        <v>290</v>
      </c>
      <c r="V2298" t="s">
        <v>290</v>
      </c>
      <c r="X2298" s="158" t="s">
        <v>6947</v>
      </c>
      <c r="Y2298" s="11">
        <v>2</v>
      </c>
      <c r="Z2298" t="s">
        <v>6422</v>
      </c>
      <c r="AA2298" t="s">
        <v>306</v>
      </c>
      <c r="AB2298" s="21" t="s">
        <v>290</v>
      </c>
      <c r="AC2298" s="11">
        <v>2.375</v>
      </c>
      <c r="AD2298" s="12">
        <v>2.0670000000000002</v>
      </c>
      <c r="AE2298" s="11">
        <v>0.154</v>
      </c>
      <c r="AF2298" t="s">
        <v>6422</v>
      </c>
      <c r="AG2298">
        <v>1</v>
      </c>
      <c r="AH2298" s="21" t="s">
        <v>290</v>
      </c>
      <c r="AI2298" s="1" t="s">
        <v>306</v>
      </c>
      <c r="AJ2298" t="s">
        <v>290</v>
      </c>
      <c r="AK2298" s="159" t="s">
        <v>290</v>
      </c>
    </row>
    <row r="2299" spans="1:89" x14ac:dyDescent="0.35">
      <c r="A2299" s="158" t="s">
        <v>2207</v>
      </c>
      <c r="B2299" s="11">
        <v>2</v>
      </c>
      <c r="C2299">
        <v>80</v>
      </c>
      <c r="D2299" t="s">
        <v>306</v>
      </c>
      <c r="E2299" s="21" t="s">
        <v>2208</v>
      </c>
      <c r="F2299" s="11">
        <v>2.375</v>
      </c>
      <c r="G2299" s="12">
        <v>1.9390000000000001</v>
      </c>
      <c r="H2299" s="11">
        <v>0.218</v>
      </c>
      <c r="I2299" t="s">
        <v>290</v>
      </c>
      <c r="J2299">
        <v>80</v>
      </c>
      <c r="K2299" s="21" t="s">
        <v>290</v>
      </c>
      <c r="L2299" s="1" t="s">
        <v>306</v>
      </c>
      <c r="M2299" t="s">
        <v>290</v>
      </c>
      <c r="N2299" s="159" t="s">
        <v>290</v>
      </c>
      <c r="P2299" s="18" t="s">
        <v>290</v>
      </c>
      <c r="Q2299" s="18" t="s">
        <v>290</v>
      </c>
      <c r="S2299" t="s">
        <v>290</v>
      </c>
      <c r="T2299" t="s">
        <v>290</v>
      </c>
      <c r="V2299" t="s">
        <v>290</v>
      </c>
      <c r="X2299" s="158" t="s">
        <v>2207</v>
      </c>
      <c r="Y2299" s="11">
        <v>2</v>
      </c>
      <c r="Z2299">
        <v>80</v>
      </c>
      <c r="AA2299" t="s">
        <v>306</v>
      </c>
      <c r="AB2299" s="21" t="s">
        <v>2209</v>
      </c>
      <c r="AC2299" s="11">
        <v>2.375</v>
      </c>
      <c r="AD2299" s="12">
        <v>1.9390000000000001</v>
      </c>
      <c r="AE2299" s="11">
        <v>0.218</v>
      </c>
      <c r="AF2299" t="s">
        <v>290</v>
      </c>
      <c r="AG2299">
        <v>80</v>
      </c>
      <c r="AH2299" s="21" t="s">
        <v>290</v>
      </c>
      <c r="AI2299" s="1" t="s">
        <v>306</v>
      </c>
      <c r="AJ2299" t="s">
        <v>290</v>
      </c>
      <c r="AK2299" s="159" t="s">
        <v>290</v>
      </c>
    </row>
    <row r="2300" spans="1:89" x14ac:dyDescent="0.35">
      <c r="A2300" s="158" t="s">
        <v>2210</v>
      </c>
      <c r="B2300" s="11">
        <v>2</v>
      </c>
      <c r="C2300" s="11">
        <v>160</v>
      </c>
      <c r="D2300" t="s">
        <v>306</v>
      </c>
      <c r="E2300" s="21" t="s">
        <v>2211</v>
      </c>
      <c r="F2300" s="11">
        <v>2.375</v>
      </c>
      <c r="G2300" s="12">
        <v>1.6890000000000001</v>
      </c>
      <c r="H2300" s="11">
        <v>0.34300000000000003</v>
      </c>
      <c r="I2300" t="s">
        <v>290</v>
      </c>
      <c r="J2300" s="11">
        <v>160</v>
      </c>
      <c r="K2300" s="21" t="s">
        <v>290</v>
      </c>
      <c r="L2300" s="1" t="s">
        <v>306</v>
      </c>
      <c r="M2300" t="s">
        <v>290</v>
      </c>
      <c r="N2300" s="159" t="s">
        <v>290</v>
      </c>
      <c r="P2300" s="18" t="s">
        <v>290</v>
      </c>
      <c r="Q2300" s="18" t="s">
        <v>290</v>
      </c>
      <c r="S2300" t="s">
        <v>290</v>
      </c>
      <c r="T2300" t="s">
        <v>290</v>
      </c>
      <c r="V2300" t="s">
        <v>290</v>
      </c>
      <c r="X2300" s="158" t="s">
        <v>2210</v>
      </c>
      <c r="Y2300" s="11">
        <v>2</v>
      </c>
      <c r="Z2300" s="11">
        <v>160</v>
      </c>
      <c r="AA2300" t="s">
        <v>306</v>
      </c>
      <c r="AB2300" s="21" t="s">
        <v>2212</v>
      </c>
      <c r="AC2300" s="11">
        <v>2.375</v>
      </c>
      <c r="AD2300" s="12">
        <v>1.6890000000000001</v>
      </c>
      <c r="AE2300" s="11">
        <v>0.34300000000000003</v>
      </c>
      <c r="AF2300" t="s">
        <v>290</v>
      </c>
      <c r="AG2300" s="11">
        <v>160</v>
      </c>
      <c r="AH2300" s="21" t="s">
        <v>290</v>
      </c>
      <c r="AI2300" s="1" t="s">
        <v>306</v>
      </c>
      <c r="AJ2300" t="s">
        <v>290</v>
      </c>
      <c r="AK2300" s="159" t="s">
        <v>290</v>
      </c>
    </row>
    <row r="2301" spans="1:89" x14ac:dyDescent="0.35">
      <c r="A2301" s="158" t="s">
        <v>2213</v>
      </c>
      <c r="B2301" s="11">
        <v>2</v>
      </c>
      <c r="C2301" s="11" t="s">
        <v>272</v>
      </c>
      <c r="D2301" t="s">
        <v>306</v>
      </c>
      <c r="E2301" s="21" t="s">
        <v>290</v>
      </c>
      <c r="F2301" s="11">
        <v>2.375</v>
      </c>
      <c r="G2301" s="12">
        <v>1.9390000000000001</v>
      </c>
      <c r="H2301" s="11">
        <v>0.218</v>
      </c>
      <c r="I2301" t="s">
        <v>272</v>
      </c>
      <c r="J2301" s="11">
        <v>2</v>
      </c>
      <c r="K2301" s="21" t="s">
        <v>290</v>
      </c>
      <c r="L2301" s="1" t="s">
        <v>306</v>
      </c>
      <c r="M2301" t="s">
        <v>290</v>
      </c>
      <c r="N2301" s="159" t="s">
        <v>290</v>
      </c>
      <c r="P2301" s="18" t="s">
        <v>290</v>
      </c>
      <c r="Q2301" s="18" t="s">
        <v>290</v>
      </c>
      <c r="S2301" t="s">
        <v>290</v>
      </c>
      <c r="T2301" t="s">
        <v>290</v>
      </c>
      <c r="V2301" t="s">
        <v>290</v>
      </c>
      <c r="X2301" s="158" t="s">
        <v>2213</v>
      </c>
      <c r="Y2301" s="11">
        <v>2</v>
      </c>
      <c r="Z2301" s="11" t="s">
        <v>272</v>
      </c>
      <c r="AA2301" t="s">
        <v>306</v>
      </c>
      <c r="AB2301" s="21" t="s">
        <v>290</v>
      </c>
      <c r="AC2301" s="11">
        <v>2.375</v>
      </c>
      <c r="AD2301" s="12">
        <v>1.9390000000000001</v>
      </c>
      <c r="AE2301" s="11">
        <v>0.218</v>
      </c>
      <c r="AF2301" t="s">
        <v>272</v>
      </c>
      <c r="AG2301" s="11">
        <v>2</v>
      </c>
      <c r="AH2301" s="21" t="s">
        <v>290</v>
      </c>
      <c r="AI2301" s="1" t="s">
        <v>306</v>
      </c>
      <c r="AJ2301" t="s">
        <v>290</v>
      </c>
      <c r="AK2301" s="159" t="s">
        <v>290</v>
      </c>
    </row>
    <row r="2302" spans="1:89" x14ac:dyDescent="0.25">
      <c r="A2302" s="160" t="s">
        <v>2214</v>
      </c>
      <c r="B2302" s="2">
        <v>2</v>
      </c>
      <c r="C2302" s="4" t="s">
        <v>273</v>
      </c>
      <c r="D2302" s="4" t="s">
        <v>306</v>
      </c>
      <c r="E2302" s="23" t="s">
        <v>2215</v>
      </c>
      <c r="F2302" s="2">
        <v>2.375</v>
      </c>
      <c r="G2302" s="3">
        <v>1.5030000000000001</v>
      </c>
      <c r="H2302" s="2">
        <v>0.436</v>
      </c>
      <c r="I2302" s="2" t="s">
        <v>273</v>
      </c>
      <c r="J2302" s="4">
        <v>4</v>
      </c>
      <c r="K2302" s="23" t="s">
        <v>290</v>
      </c>
      <c r="L2302" s="6" t="s">
        <v>306</v>
      </c>
      <c r="M2302" s="4" t="s">
        <v>290</v>
      </c>
      <c r="N2302" s="161" t="s">
        <v>290</v>
      </c>
      <c r="P2302" s="18" t="s">
        <v>290</v>
      </c>
      <c r="Q2302" s="18" t="s">
        <v>290</v>
      </c>
      <c r="S2302" t="s">
        <v>290</v>
      </c>
      <c r="T2302" t="s">
        <v>290</v>
      </c>
      <c r="V2302" t="s">
        <v>290</v>
      </c>
      <c r="X2302" s="160" t="s">
        <v>2214</v>
      </c>
      <c r="Y2302" s="2">
        <v>2</v>
      </c>
      <c r="Z2302" s="4" t="s">
        <v>273</v>
      </c>
      <c r="AA2302" s="4" t="s">
        <v>306</v>
      </c>
      <c r="AB2302" s="23" t="s">
        <v>2216</v>
      </c>
      <c r="AC2302" s="2">
        <v>2.375</v>
      </c>
      <c r="AD2302" s="3">
        <v>1.5030000000000001</v>
      </c>
      <c r="AE2302" s="2">
        <v>0.436</v>
      </c>
      <c r="AF2302" s="2" t="s">
        <v>273</v>
      </c>
      <c r="AG2302" s="4">
        <v>4</v>
      </c>
      <c r="AH2302" s="23" t="s">
        <v>290</v>
      </c>
      <c r="AI2302" s="6" t="s">
        <v>306</v>
      </c>
      <c r="AJ2302" s="4" t="s">
        <v>290</v>
      </c>
      <c r="AK2302" s="161" t="s">
        <v>290</v>
      </c>
    </row>
    <row r="2303" spans="1:89" x14ac:dyDescent="0.35">
      <c r="A2303" s="156" t="s">
        <v>2217</v>
      </c>
      <c r="B2303" s="11">
        <v>2.5</v>
      </c>
      <c r="C2303" s="11">
        <v>5</v>
      </c>
      <c r="D2303" t="s">
        <v>306</v>
      </c>
      <c r="E2303" s="21" t="s">
        <v>290</v>
      </c>
      <c r="F2303" s="11">
        <v>2.875</v>
      </c>
      <c r="G2303" s="12">
        <v>2.7090000000000001</v>
      </c>
      <c r="H2303" s="11">
        <v>8.3000000000000004E-2</v>
      </c>
      <c r="I2303" t="s">
        <v>290</v>
      </c>
      <c r="J2303" s="11">
        <v>5</v>
      </c>
      <c r="K2303" s="21" t="s">
        <v>290</v>
      </c>
      <c r="L2303" s="11" t="s">
        <v>306</v>
      </c>
      <c r="M2303" t="s">
        <v>290</v>
      </c>
      <c r="N2303" s="159" t="s">
        <v>290</v>
      </c>
      <c r="P2303" s="18" t="s">
        <v>290</v>
      </c>
      <c r="Q2303" s="18" t="s">
        <v>290</v>
      </c>
      <c r="S2303" t="s">
        <v>290</v>
      </c>
      <c r="T2303" t="s">
        <v>290</v>
      </c>
      <c r="V2303" t="s">
        <v>290</v>
      </c>
      <c r="X2303" s="156" t="s">
        <v>2217</v>
      </c>
      <c r="Y2303" s="11">
        <v>2.5</v>
      </c>
      <c r="Z2303" s="11">
        <v>5</v>
      </c>
      <c r="AA2303" t="s">
        <v>306</v>
      </c>
      <c r="AB2303" s="21" t="s">
        <v>290</v>
      </c>
      <c r="AC2303" s="11">
        <v>2.875</v>
      </c>
      <c r="AD2303" s="12">
        <v>2.7090000000000001</v>
      </c>
      <c r="AE2303" s="11">
        <v>8.3000000000000004E-2</v>
      </c>
      <c r="AF2303" t="s">
        <v>290</v>
      </c>
      <c r="AG2303" s="11">
        <v>5</v>
      </c>
      <c r="AH2303" s="21" t="s">
        <v>290</v>
      </c>
      <c r="AI2303" s="11" t="s">
        <v>306</v>
      </c>
      <c r="AJ2303" t="s">
        <v>290</v>
      </c>
      <c r="AK2303" s="159" t="s">
        <v>290</v>
      </c>
      <c r="BJ2303" s="4"/>
      <c r="BK2303" s="4"/>
      <c r="BL2303" s="4"/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  <c r="BX2303" s="4"/>
      <c r="BY2303" s="4"/>
      <c r="BZ2303" s="4"/>
      <c r="CA2303" s="51"/>
    </row>
    <row r="2304" spans="1:89" x14ac:dyDescent="0.35">
      <c r="A2304" s="156" t="s">
        <v>2218</v>
      </c>
      <c r="B2304" s="11">
        <v>2.5</v>
      </c>
      <c r="C2304" s="11">
        <v>10</v>
      </c>
      <c r="D2304" t="s">
        <v>306</v>
      </c>
      <c r="E2304" s="21" t="s">
        <v>290</v>
      </c>
      <c r="F2304" s="11">
        <v>2.875</v>
      </c>
      <c r="G2304" s="12">
        <v>2.6349999999999998</v>
      </c>
      <c r="H2304" s="11">
        <v>0.12</v>
      </c>
      <c r="I2304" t="s">
        <v>290</v>
      </c>
      <c r="J2304" s="11">
        <v>10</v>
      </c>
      <c r="K2304" s="21" t="s">
        <v>290</v>
      </c>
      <c r="L2304" s="11" t="s">
        <v>306</v>
      </c>
      <c r="M2304" t="s">
        <v>290</v>
      </c>
      <c r="N2304" s="159" t="s">
        <v>290</v>
      </c>
      <c r="P2304" s="18" t="s">
        <v>290</v>
      </c>
      <c r="Q2304" s="18" t="s">
        <v>290</v>
      </c>
      <c r="S2304" t="s">
        <v>290</v>
      </c>
      <c r="T2304" t="s">
        <v>290</v>
      </c>
      <c r="V2304" t="s">
        <v>290</v>
      </c>
      <c r="X2304" s="156" t="s">
        <v>2218</v>
      </c>
      <c r="Y2304" s="11">
        <v>2.5</v>
      </c>
      <c r="Z2304" s="11">
        <v>10</v>
      </c>
      <c r="AA2304" t="s">
        <v>306</v>
      </c>
      <c r="AB2304" s="21" t="s">
        <v>290</v>
      </c>
      <c r="AC2304" s="11">
        <v>2.875</v>
      </c>
      <c r="AD2304" s="12">
        <v>2.6349999999999998</v>
      </c>
      <c r="AE2304" s="11">
        <v>0.12</v>
      </c>
      <c r="AF2304" t="s">
        <v>290</v>
      </c>
      <c r="AG2304" s="11">
        <v>10</v>
      </c>
      <c r="AH2304" s="21" t="s">
        <v>290</v>
      </c>
      <c r="AI2304" s="11" t="s">
        <v>306</v>
      </c>
      <c r="AJ2304" t="s">
        <v>290</v>
      </c>
      <c r="AK2304" s="159" t="s">
        <v>290</v>
      </c>
      <c r="CC2304" s="4"/>
      <c r="CD2304" s="51"/>
      <c r="CE2304" s="51"/>
      <c r="CF2304" s="51"/>
      <c r="CG2304" s="51"/>
      <c r="CH2304" s="51"/>
      <c r="CI2304" s="51"/>
      <c r="CJ2304" s="51"/>
      <c r="CK2304" s="51"/>
    </row>
    <row r="2305" spans="1:89" x14ac:dyDescent="0.35">
      <c r="A2305" s="158" t="s">
        <v>2219</v>
      </c>
      <c r="B2305" s="11">
        <v>2.5</v>
      </c>
      <c r="C2305">
        <v>40</v>
      </c>
      <c r="D2305" t="s">
        <v>306</v>
      </c>
      <c r="E2305" s="21" t="s">
        <v>290</v>
      </c>
      <c r="F2305" s="11">
        <v>2.875</v>
      </c>
      <c r="G2305" s="12">
        <v>2.4689999999999999</v>
      </c>
      <c r="H2305" s="11">
        <v>0.20300000000000001</v>
      </c>
      <c r="I2305" t="s">
        <v>290</v>
      </c>
      <c r="J2305">
        <v>40</v>
      </c>
      <c r="K2305" s="21" t="s">
        <v>290</v>
      </c>
      <c r="L2305" s="1" t="s">
        <v>306</v>
      </c>
      <c r="M2305" t="s">
        <v>290</v>
      </c>
      <c r="N2305" s="159" t="s">
        <v>290</v>
      </c>
      <c r="P2305" s="18" t="s">
        <v>290</v>
      </c>
      <c r="Q2305" s="18" t="s">
        <v>290</v>
      </c>
      <c r="S2305" t="s">
        <v>290</v>
      </c>
      <c r="T2305" t="s">
        <v>290</v>
      </c>
      <c r="V2305" t="s">
        <v>290</v>
      </c>
      <c r="X2305" s="158" t="s">
        <v>2219</v>
      </c>
      <c r="Y2305" s="11">
        <v>2.5</v>
      </c>
      <c r="Z2305">
        <v>40</v>
      </c>
      <c r="AA2305" t="s">
        <v>306</v>
      </c>
      <c r="AB2305" s="21" t="s">
        <v>290</v>
      </c>
      <c r="AC2305" s="11">
        <v>2.875</v>
      </c>
      <c r="AD2305" s="12">
        <v>2.4689999999999999</v>
      </c>
      <c r="AE2305" s="11">
        <v>0.20300000000000001</v>
      </c>
      <c r="AF2305" t="s">
        <v>290</v>
      </c>
      <c r="AG2305">
        <v>40</v>
      </c>
      <c r="AH2305" s="21" t="s">
        <v>290</v>
      </c>
      <c r="AI2305" s="1" t="s">
        <v>306</v>
      </c>
      <c r="AJ2305" t="s">
        <v>290</v>
      </c>
      <c r="AK2305" s="159" t="s">
        <v>290</v>
      </c>
    </row>
    <row r="2306" spans="1:89" x14ac:dyDescent="0.35">
      <c r="A2306" s="158" t="s">
        <v>6948</v>
      </c>
      <c r="B2306" s="11">
        <v>2.5</v>
      </c>
      <c r="C2306" t="s">
        <v>6422</v>
      </c>
      <c r="D2306" t="s">
        <v>306</v>
      </c>
      <c r="E2306" s="21" t="s">
        <v>290</v>
      </c>
      <c r="F2306" s="11">
        <v>2.875</v>
      </c>
      <c r="G2306" s="12">
        <v>2.4689999999999999</v>
      </c>
      <c r="H2306" s="11">
        <v>0.20300000000000001</v>
      </c>
      <c r="I2306" t="s">
        <v>6422</v>
      </c>
      <c r="J2306">
        <v>1</v>
      </c>
      <c r="K2306" s="21" t="s">
        <v>290</v>
      </c>
      <c r="L2306" s="1" t="s">
        <v>306</v>
      </c>
      <c r="M2306" t="s">
        <v>290</v>
      </c>
      <c r="N2306" s="159" t="s">
        <v>290</v>
      </c>
      <c r="P2306" s="18" t="s">
        <v>290</v>
      </c>
      <c r="Q2306" s="18" t="s">
        <v>290</v>
      </c>
      <c r="S2306" t="s">
        <v>290</v>
      </c>
      <c r="T2306" t="s">
        <v>290</v>
      </c>
      <c r="V2306" t="s">
        <v>290</v>
      </c>
      <c r="X2306" s="158" t="s">
        <v>6948</v>
      </c>
      <c r="Y2306" s="11">
        <v>2.5</v>
      </c>
      <c r="Z2306" t="s">
        <v>6422</v>
      </c>
      <c r="AA2306" t="s">
        <v>306</v>
      </c>
      <c r="AB2306" s="21" t="s">
        <v>290</v>
      </c>
      <c r="AC2306" s="11">
        <v>2.875</v>
      </c>
      <c r="AD2306" s="12">
        <v>2.4689999999999999</v>
      </c>
      <c r="AE2306" s="11">
        <v>0.20300000000000001</v>
      </c>
      <c r="AF2306" t="s">
        <v>6422</v>
      </c>
      <c r="AG2306">
        <v>1</v>
      </c>
      <c r="AH2306" s="21" t="s">
        <v>290</v>
      </c>
      <c r="AI2306" s="1" t="s">
        <v>306</v>
      </c>
      <c r="AJ2306" t="s">
        <v>290</v>
      </c>
      <c r="AK2306" s="159" t="s">
        <v>290</v>
      </c>
    </row>
    <row r="2307" spans="1:89" x14ac:dyDescent="0.35">
      <c r="A2307" s="158" t="s">
        <v>2220</v>
      </c>
      <c r="B2307" s="11">
        <v>2.5</v>
      </c>
      <c r="C2307">
        <v>80</v>
      </c>
      <c r="D2307" t="s">
        <v>306</v>
      </c>
      <c r="E2307" s="21" t="s">
        <v>290</v>
      </c>
      <c r="F2307" s="11">
        <v>2.875</v>
      </c>
      <c r="G2307" s="12">
        <v>2.323</v>
      </c>
      <c r="H2307" s="11">
        <v>0.27600000000000002</v>
      </c>
      <c r="I2307" t="s">
        <v>290</v>
      </c>
      <c r="J2307">
        <v>80</v>
      </c>
      <c r="K2307" s="21" t="s">
        <v>290</v>
      </c>
      <c r="L2307" s="1" t="s">
        <v>306</v>
      </c>
      <c r="M2307" t="s">
        <v>290</v>
      </c>
      <c r="N2307" s="159" t="s">
        <v>290</v>
      </c>
      <c r="P2307" s="18" t="s">
        <v>290</v>
      </c>
      <c r="Q2307" s="18" t="s">
        <v>290</v>
      </c>
      <c r="S2307" t="s">
        <v>290</v>
      </c>
      <c r="T2307" t="s">
        <v>290</v>
      </c>
      <c r="V2307" t="s">
        <v>290</v>
      </c>
      <c r="X2307" s="158" t="s">
        <v>2220</v>
      </c>
      <c r="Y2307" s="11">
        <v>2.5</v>
      </c>
      <c r="Z2307">
        <v>80</v>
      </c>
      <c r="AA2307" t="s">
        <v>306</v>
      </c>
      <c r="AB2307" s="21" t="s">
        <v>290</v>
      </c>
      <c r="AC2307" s="11">
        <v>2.875</v>
      </c>
      <c r="AD2307" s="12">
        <v>2.323</v>
      </c>
      <c r="AE2307" s="11">
        <v>0.27600000000000002</v>
      </c>
      <c r="AF2307" t="s">
        <v>290</v>
      </c>
      <c r="AG2307">
        <v>80</v>
      </c>
      <c r="AH2307" s="21" t="s">
        <v>290</v>
      </c>
      <c r="AI2307" s="1" t="s">
        <v>306</v>
      </c>
      <c r="AJ2307" t="s">
        <v>290</v>
      </c>
      <c r="AK2307" s="159" t="s">
        <v>290</v>
      </c>
    </row>
    <row r="2308" spans="1:89" x14ac:dyDescent="0.35">
      <c r="A2308" s="158" t="s">
        <v>2221</v>
      </c>
      <c r="B2308" s="11">
        <v>2.5</v>
      </c>
      <c r="C2308" s="11">
        <v>160</v>
      </c>
      <c r="D2308" t="s">
        <v>306</v>
      </c>
      <c r="E2308" s="21" t="s">
        <v>290</v>
      </c>
      <c r="F2308" s="11">
        <v>2.875</v>
      </c>
      <c r="G2308" s="12">
        <v>2.125</v>
      </c>
      <c r="H2308" s="11">
        <v>0.375</v>
      </c>
      <c r="I2308" t="s">
        <v>290</v>
      </c>
      <c r="J2308" s="11">
        <v>160</v>
      </c>
      <c r="K2308" s="21" t="s">
        <v>290</v>
      </c>
      <c r="L2308" s="1" t="s">
        <v>306</v>
      </c>
      <c r="M2308" t="s">
        <v>290</v>
      </c>
      <c r="N2308" s="159" t="s">
        <v>290</v>
      </c>
      <c r="P2308" s="18" t="s">
        <v>290</v>
      </c>
      <c r="Q2308" s="18" t="s">
        <v>290</v>
      </c>
      <c r="S2308" t="s">
        <v>290</v>
      </c>
      <c r="T2308" t="s">
        <v>290</v>
      </c>
      <c r="V2308" t="s">
        <v>290</v>
      </c>
      <c r="X2308" s="158" t="s">
        <v>2221</v>
      </c>
      <c r="Y2308" s="11">
        <v>2.5</v>
      </c>
      <c r="Z2308" s="11">
        <v>160</v>
      </c>
      <c r="AA2308" t="s">
        <v>306</v>
      </c>
      <c r="AB2308" s="21" t="s">
        <v>290</v>
      </c>
      <c r="AC2308" s="11">
        <v>2.875</v>
      </c>
      <c r="AD2308" s="12">
        <v>2.125</v>
      </c>
      <c r="AE2308" s="11">
        <v>0.375</v>
      </c>
      <c r="AF2308" t="s">
        <v>290</v>
      </c>
      <c r="AG2308" s="11">
        <v>160</v>
      </c>
      <c r="AH2308" s="21" t="s">
        <v>290</v>
      </c>
      <c r="AI2308" s="1" t="s">
        <v>306</v>
      </c>
      <c r="AJ2308" t="s">
        <v>290</v>
      </c>
      <c r="AK2308" s="159" t="s">
        <v>290</v>
      </c>
    </row>
    <row r="2309" spans="1:89" x14ac:dyDescent="0.35">
      <c r="A2309" s="158" t="s">
        <v>2222</v>
      </c>
      <c r="B2309" s="11">
        <v>2.5</v>
      </c>
      <c r="C2309" s="11" t="s">
        <v>272</v>
      </c>
      <c r="D2309" t="s">
        <v>306</v>
      </c>
      <c r="E2309" s="21" t="s">
        <v>290</v>
      </c>
      <c r="F2309" s="11">
        <v>2.875</v>
      </c>
      <c r="G2309" s="12">
        <v>2.323</v>
      </c>
      <c r="H2309" s="11">
        <v>0.27600000000000002</v>
      </c>
      <c r="I2309" t="s">
        <v>272</v>
      </c>
      <c r="J2309" s="11">
        <v>2</v>
      </c>
      <c r="K2309" s="21" t="s">
        <v>290</v>
      </c>
      <c r="L2309" s="1" t="s">
        <v>306</v>
      </c>
      <c r="M2309" t="s">
        <v>290</v>
      </c>
      <c r="N2309" s="159" t="s">
        <v>290</v>
      </c>
      <c r="P2309" s="18" t="s">
        <v>290</v>
      </c>
      <c r="Q2309" s="18" t="s">
        <v>290</v>
      </c>
      <c r="S2309" t="s">
        <v>290</v>
      </c>
      <c r="T2309" t="s">
        <v>290</v>
      </c>
      <c r="V2309" t="s">
        <v>290</v>
      </c>
      <c r="X2309" s="158" t="s">
        <v>2222</v>
      </c>
      <c r="Y2309" s="11">
        <v>2.5</v>
      </c>
      <c r="Z2309" s="11" t="s">
        <v>272</v>
      </c>
      <c r="AA2309" t="s">
        <v>306</v>
      </c>
      <c r="AB2309" s="21" t="s">
        <v>290</v>
      </c>
      <c r="AC2309" s="11">
        <v>2.875</v>
      </c>
      <c r="AD2309" s="12">
        <v>2.323</v>
      </c>
      <c r="AE2309" s="11">
        <v>0.27600000000000002</v>
      </c>
      <c r="AF2309" t="s">
        <v>272</v>
      </c>
      <c r="AG2309" s="11">
        <v>2</v>
      </c>
      <c r="AH2309" s="21" t="s">
        <v>290</v>
      </c>
      <c r="AI2309" s="1" t="s">
        <v>306</v>
      </c>
      <c r="AJ2309" t="s">
        <v>290</v>
      </c>
      <c r="AK2309" s="159" t="s">
        <v>290</v>
      </c>
    </row>
    <row r="2310" spans="1:89" x14ac:dyDescent="0.25">
      <c r="A2310" s="160" t="s">
        <v>2223</v>
      </c>
      <c r="B2310" s="2">
        <v>2.5</v>
      </c>
      <c r="C2310" s="4" t="s">
        <v>273</v>
      </c>
      <c r="D2310" s="4" t="s">
        <v>306</v>
      </c>
      <c r="E2310" s="23" t="s">
        <v>290</v>
      </c>
      <c r="F2310" s="2">
        <v>2.875</v>
      </c>
      <c r="G2310" s="3">
        <v>1.7709999999999999</v>
      </c>
      <c r="H2310" s="2">
        <v>0.55200000000000005</v>
      </c>
      <c r="I2310" s="2" t="s">
        <v>273</v>
      </c>
      <c r="J2310" s="4">
        <v>4</v>
      </c>
      <c r="K2310" s="23" t="s">
        <v>290</v>
      </c>
      <c r="L2310" s="6" t="s">
        <v>306</v>
      </c>
      <c r="M2310" s="4" t="s">
        <v>290</v>
      </c>
      <c r="N2310" s="161" t="s">
        <v>290</v>
      </c>
      <c r="P2310" s="18" t="s">
        <v>290</v>
      </c>
      <c r="Q2310" s="18" t="s">
        <v>290</v>
      </c>
      <c r="S2310" t="s">
        <v>290</v>
      </c>
      <c r="T2310" t="s">
        <v>290</v>
      </c>
      <c r="V2310" t="s">
        <v>290</v>
      </c>
      <c r="X2310" s="160" t="s">
        <v>2223</v>
      </c>
      <c r="Y2310" s="2">
        <v>2.5</v>
      </c>
      <c r="Z2310" s="4" t="s">
        <v>273</v>
      </c>
      <c r="AA2310" s="4" t="s">
        <v>306</v>
      </c>
      <c r="AB2310" s="23" t="s">
        <v>290</v>
      </c>
      <c r="AC2310" s="2">
        <v>2.875</v>
      </c>
      <c r="AD2310" s="3">
        <v>1.7709999999999999</v>
      </c>
      <c r="AE2310" s="2">
        <v>0.55200000000000005</v>
      </c>
      <c r="AF2310" s="2" t="s">
        <v>273</v>
      </c>
      <c r="AG2310" s="4">
        <v>4</v>
      </c>
      <c r="AH2310" s="23" t="s">
        <v>290</v>
      </c>
      <c r="AI2310" s="6" t="s">
        <v>306</v>
      </c>
      <c r="AJ2310" s="4" t="s">
        <v>290</v>
      </c>
      <c r="AK2310" s="161" t="s">
        <v>290</v>
      </c>
    </row>
    <row r="2311" spans="1:89" x14ac:dyDescent="0.35">
      <c r="A2311" s="156" t="s">
        <v>2224</v>
      </c>
      <c r="B2311" s="11">
        <v>3.0000000000000004</v>
      </c>
      <c r="C2311" s="11">
        <v>5</v>
      </c>
      <c r="D2311" t="s">
        <v>306</v>
      </c>
      <c r="E2311" s="21" t="s">
        <v>290</v>
      </c>
      <c r="F2311" s="11">
        <v>3.5</v>
      </c>
      <c r="G2311" s="12">
        <v>3.3340000000000001</v>
      </c>
      <c r="H2311" s="11">
        <v>8.3000000000000004E-2</v>
      </c>
      <c r="I2311" t="s">
        <v>290</v>
      </c>
      <c r="J2311" s="11">
        <v>5</v>
      </c>
      <c r="K2311" s="21" t="s">
        <v>290</v>
      </c>
      <c r="L2311" s="11" t="s">
        <v>306</v>
      </c>
      <c r="M2311" t="s">
        <v>290</v>
      </c>
      <c r="N2311" s="159" t="s">
        <v>290</v>
      </c>
      <c r="P2311" s="18" t="s">
        <v>290</v>
      </c>
      <c r="Q2311" s="18" t="s">
        <v>290</v>
      </c>
      <c r="S2311" t="s">
        <v>290</v>
      </c>
      <c r="T2311" t="s">
        <v>290</v>
      </c>
      <c r="V2311" t="s">
        <v>290</v>
      </c>
      <c r="X2311" s="156" t="s">
        <v>2224</v>
      </c>
      <c r="Y2311" s="11">
        <v>3.0000000000000004</v>
      </c>
      <c r="Z2311" s="11">
        <v>5</v>
      </c>
      <c r="AA2311" t="s">
        <v>306</v>
      </c>
      <c r="AB2311" s="21" t="s">
        <v>290</v>
      </c>
      <c r="AC2311" s="11">
        <v>3.5</v>
      </c>
      <c r="AD2311" s="12">
        <v>3.3340000000000001</v>
      </c>
      <c r="AE2311" s="11">
        <v>8.3000000000000004E-2</v>
      </c>
      <c r="AF2311" t="s">
        <v>290</v>
      </c>
      <c r="AG2311" s="11">
        <v>5</v>
      </c>
      <c r="AH2311" s="21" t="s">
        <v>290</v>
      </c>
      <c r="AI2311" s="11" t="s">
        <v>306</v>
      </c>
      <c r="AJ2311" t="s">
        <v>290</v>
      </c>
      <c r="AK2311" s="159" t="s">
        <v>290</v>
      </c>
    </row>
    <row r="2312" spans="1:89" x14ac:dyDescent="0.35">
      <c r="A2312" s="156" t="s">
        <v>2225</v>
      </c>
      <c r="B2312" s="11">
        <v>3.0000000000000004</v>
      </c>
      <c r="C2312" s="11">
        <v>10</v>
      </c>
      <c r="D2312" t="s">
        <v>306</v>
      </c>
      <c r="E2312" s="21" t="s">
        <v>290</v>
      </c>
      <c r="F2312" s="11">
        <v>3.5</v>
      </c>
      <c r="G2312" s="12">
        <v>3.26</v>
      </c>
      <c r="H2312" s="11">
        <v>0.12</v>
      </c>
      <c r="I2312" t="s">
        <v>290</v>
      </c>
      <c r="J2312" s="11">
        <v>10</v>
      </c>
      <c r="K2312" s="21" t="s">
        <v>290</v>
      </c>
      <c r="L2312" s="11" t="s">
        <v>306</v>
      </c>
      <c r="M2312" t="s">
        <v>290</v>
      </c>
      <c r="N2312" s="159" t="s">
        <v>290</v>
      </c>
      <c r="P2312" s="18" t="s">
        <v>290</v>
      </c>
      <c r="Q2312" s="18" t="s">
        <v>290</v>
      </c>
      <c r="S2312" t="s">
        <v>290</v>
      </c>
      <c r="T2312" t="s">
        <v>290</v>
      </c>
      <c r="V2312" t="s">
        <v>290</v>
      </c>
      <c r="X2312" s="156" t="s">
        <v>2225</v>
      </c>
      <c r="Y2312" s="11">
        <v>3.0000000000000004</v>
      </c>
      <c r="Z2312" s="11">
        <v>10</v>
      </c>
      <c r="AA2312" t="s">
        <v>306</v>
      </c>
      <c r="AB2312" s="21" t="s">
        <v>290</v>
      </c>
      <c r="AC2312" s="11">
        <v>3.5</v>
      </c>
      <c r="AD2312" s="12">
        <v>3.26</v>
      </c>
      <c r="AE2312" s="11">
        <v>0.12</v>
      </c>
      <c r="AF2312" t="s">
        <v>290</v>
      </c>
      <c r="AG2312" s="11">
        <v>10</v>
      </c>
      <c r="AH2312" s="21" t="s">
        <v>290</v>
      </c>
      <c r="AI2312" s="11" t="s">
        <v>306</v>
      </c>
      <c r="AJ2312" t="s">
        <v>290</v>
      </c>
      <c r="AK2312" s="159" t="s">
        <v>290</v>
      </c>
      <c r="BJ2312" s="4"/>
      <c r="BK2312" s="4"/>
      <c r="BL2312" s="4"/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  <c r="BX2312" s="4"/>
      <c r="BY2312" s="4"/>
      <c r="BZ2312" s="4"/>
      <c r="CA2312" s="51"/>
    </row>
    <row r="2313" spans="1:89" x14ac:dyDescent="0.35">
      <c r="A2313" s="158" t="s">
        <v>2226</v>
      </c>
      <c r="B2313" s="11">
        <v>3.0000000000000004</v>
      </c>
      <c r="C2313">
        <v>40</v>
      </c>
      <c r="D2313" t="s">
        <v>306</v>
      </c>
      <c r="E2313" s="21" t="s">
        <v>2227</v>
      </c>
      <c r="F2313" s="11">
        <v>3.5</v>
      </c>
      <c r="G2313" s="12">
        <v>3.0680000000000001</v>
      </c>
      <c r="H2313" s="11">
        <v>0.216</v>
      </c>
      <c r="I2313" t="s">
        <v>290</v>
      </c>
      <c r="J2313">
        <v>40</v>
      </c>
      <c r="K2313" s="21" t="s">
        <v>290</v>
      </c>
      <c r="L2313" s="1" t="s">
        <v>306</v>
      </c>
      <c r="M2313" t="s">
        <v>290</v>
      </c>
      <c r="N2313" s="159" t="s">
        <v>290</v>
      </c>
      <c r="P2313" s="18" t="s">
        <v>290</v>
      </c>
      <c r="Q2313" s="18" t="s">
        <v>290</v>
      </c>
      <c r="S2313" t="s">
        <v>290</v>
      </c>
      <c r="T2313" t="s">
        <v>290</v>
      </c>
      <c r="V2313" t="s">
        <v>290</v>
      </c>
      <c r="X2313" s="158" t="s">
        <v>2226</v>
      </c>
      <c r="Y2313" s="11">
        <v>3.0000000000000004</v>
      </c>
      <c r="Z2313">
        <v>40</v>
      </c>
      <c r="AA2313" t="s">
        <v>306</v>
      </c>
      <c r="AB2313" s="21" t="s">
        <v>2228</v>
      </c>
      <c r="AC2313" s="11">
        <v>3.5</v>
      </c>
      <c r="AD2313" s="12">
        <v>3.0680000000000001</v>
      </c>
      <c r="AE2313" s="11">
        <v>0.216</v>
      </c>
      <c r="AF2313" t="s">
        <v>290</v>
      </c>
      <c r="AG2313">
        <v>40</v>
      </c>
      <c r="AH2313" s="21" t="s">
        <v>290</v>
      </c>
      <c r="AI2313" s="1" t="s">
        <v>306</v>
      </c>
      <c r="AJ2313" t="s">
        <v>290</v>
      </c>
      <c r="AK2313" s="159" t="s">
        <v>290</v>
      </c>
      <c r="CC2313" s="4"/>
      <c r="CD2313" s="51"/>
      <c r="CE2313" s="51"/>
      <c r="CF2313" s="51"/>
      <c r="CG2313" s="51"/>
      <c r="CH2313" s="51"/>
      <c r="CI2313" s="51"/>
      <c r="CJ2313" s="51"/>
      <c r="CK2313" s="51"/>
    </row>
    <row r="2314" spans="1:89" x14ac:dyDescent="0.35">
      <c r="A2314" s="158" t="s">
        <v>6949</v>
      </c>
      <c r="B2314" s="11">
        <v>3.0000000000000004</v>
      </c>
      <c r="C2314" t="s">
        <v>6422</v>
      </c>
      <c r="D2314" t="s">
        <v>306</v>
      </c>
      <c r="E2314" s="21" t="s">
        <v>290</v>
      </c>
      <c r="F2314" s="11">
        <v>3.5</v>
      </c>
      <c r="G2314" s="12">
        <v>3.0680000000000001</v>
      </c>
      <c r="H2314" s="11">
        <v>0.216</v>
      </c>
      <c r="I2314" t="s">
        <v>6422</v>
      </c>
      <c r="J2314">
        <v>1</v>
      </c>
      <c r="K2314" s="21" t="s">
        <v>290</v>
      </c>
      <c r="L2314" s="1" t="s">
        <v>306</v>
      </c>
      <c r="M2314" t="s">
        <v>290</v>
      </c>
      <c r="N2314" s="159" t="s">
        <v>290</v>
      </c>
      <c r="P2314" s="18" t="s">
        <v>290</v>
      </c>
      <c r="Q2314" s="18" t="s">
        <v>290</v>
      </c>
      <c r="S2314" t="s">
        <v>290</v>
      </c>
      <c r="T2314" t="s">
        <v>290</v>
      </c>
      <c r="V2314" t="s">
        <v>290</v>
      </c>
      <c r="X2314" s="158" t="s">
        <v>6949</v>
      </c>
      <c r="Y2314" s="11">
        <v>3.0000000000000004</v>
      </c>
      <c r="Z2314" t="s">
        <v>6422</v>
      </c>
      <c r="AA2314" t="s">
        <v>306</v>
      </c>
      <c r="AB2314" s="21" t="s">
        <v>290</v>
      </c>
      <c r="AC2314" s="11">
        <v>3.5</v>
      </c>
      <c r="AD2314" s="12">
        <v>3.0680000000000001</v>
      </c>
      <c r="AE2314" s="11">
        <v>0.216</v>
      </c>
      <c r="AF2314" t="s">
        <v>6422</v>
      </c>
      <c r="AG2314">
        <v>1</v>
      </c>
      <c r="AH2314" s="21" t="s">
        <v>290</v>
      </c>
      <c r="AI2314" s="1" t="s">
        <v>306</v>
      </c>
      <c r="AJ2314" t="s">
        <v>290</v>
      </c>
      <c r="AK2314" s="159" t="s">
        <v>290</v>
      </c>
      <c r="BJ2314" s="4"/>
      <c r="BK2314" s="4"/>
      <c r="BL2314" s="4"/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  <c r="BX2314" s="4"/>
      <c r="BY2314" s="4"/>
      <c r="BZ2314" s="4"/>
      <c r="CA2314" s="51"/>
    </row>
    <row r="2315" spans="1:89" x14ac:dyDescent="0.35">
      <c r="A2315" s="158" t="s">
        <v>2229</v>
      </c>
      <c r="B2315" s="11">
        <v>3.0000000000000004</v>
      </c>
      <c r="C2315">
        <v>80</v>
      </c>
      <c r="D2315" t="s">
        <v>306</v>
      </c>
      <c r="E2315" s="21" t="s">
        <v>2230</v>
      </c>
      <c r="F2315" s="11">
        <v>3.5</v>
      </c>
      <c r="G2315" s="12">
        <v>2.9</v>
      </c>
      <c r="H2315" s="11">
        <v>0.3</v>
      </c>
      <c r="I2315" t="s">
        <v>290</v>
      </c>
      <c r="J2315">
        <v>80</v>
      </c>
      <c r="K2315" s="21" t="s">
        <v>7193</v>
      </c>
      <c r="L2315" s="1" t="s">
        <v>306</v>
      </c>
      <c r="M2315" t="s">
        <v>290</v>
      </c>
      <c r="N2315" s="159" t="s">
        <v>290</v>
      </c>
      <c r="P2315" s="18" t="s">
        <v>290</v>
      </c>
      <c r="Q2315" s="18" t="s">
        <v>290</v>
      </c>
      <c r="S2315" t="s">
        <v>290</v>
      </c>
      <c r="T2315" t="s">
        <v>290</v>
      </c>
      <c r="V2315" t="s">
        <v>290</v>
      </c>
      <c r="X2315" s="158" t="s">
        <v>2229</v>
      </c>
      <c r="Y2315" s="11">
        <v>3.0000000000000004</v>
      </c>
      <c r="Z2315">
        <v>80</v>
      </c>
      <c r="AA2315" t="s">
        <v>306</v>
      </c>
      <c r="AB2315" s="21" t="s">
        <v>2231</v>
      </c>
      <c r="AC2315" s="11">
        <v>3.5</v>
      </c>
      <c r="AD2315" s="12">
        <v>2.9</v>
      </c>
      <c r="AE2315" s="11">
        <v>0.3</v>
      </c>
      <c r="AF2315" t="s">
        <v>290</v>
      </c>
      <c r="AG2315">
        <v>80</v>
      </c>
      <c r="AH2315" s="21" t="s">
        <v>7187</v>
      </c>
      <c r="AI2315" s="1" t="s">
        <v>306</v>
      </c>
      <c r="AJ2315" t="s">
        <v>290</v>
      </c>
      <c r="AK2315" s="159" t="s">
        <v>290</v>
      </c>
      <c r="CC2315" s="4"/>
      <c r="CD2315" s="51"/>
      <c r="CE2315" s="51"/>
      <c r="CF2315" s="51"/>
      <c r="CG2315" s="51"/>
      <c r="CH2315" s="51"/>
      <c r="CI2315" s="51"/>
      <c r="CJ2315" s="51"/>
      <c r="CK2315" s="51"/>
    </row>
    <row r="2316" spans="1:89" x14ac:dyDescent="0.35">
      <c r="A2316" s="158" t="s">
        <v>2232</v>
      </c>
      <c r="B2316" s="11">
        <v>3.0000000000000004</v>
      </c>
      <c r="C2316" s="11">
        <v>160</v>
      </c>
      <c r="D2316" t="s">
        <v>306</v>
      </c>
      <c r="E2316" s="21" t="s">
        <v>2233</v>
      </c>
      <c r="F2316" s="11">
        <v>3.5</v>
      </c>
      <c r="G2316" s="12">
        <v>2.6259999999999999</v>
      </c>
      <c r="H2316" s="11">
        <v>0.437</v>
      </c>
      <c r="I2316" t="s">
        <v>290</v>
      </c>
      <c r="J2316" s="11">
        <v>160</v>
      </c>
      <c r="K2316" s="21" t="s">
        <v>290</v>
      </c>
      <c r="L2316" s="1" t="s">
        <v>306</v>
      </c>
      <c r="M2316" t="s">
        <v>290</v>
      </c>
      <c r="N2316" s="159" t="s">
        <v>290</v>
      </c>
      <c r="P2316" s="18" t="s">
        <v>290</v>
      </c>
      <c r="Q2316" s="18" t="s">
        <v>290</v>
      </c>
      <c r="S2316" t="s">
        <v>290</v>
      </c>
      <c r="T2316" t="s">
        <v>290</v>
      </c>
      <c r="V2316" t="s">
        <v>290</v>
      </c>
      <c r="X2316" s="158" t="s">
        <v>2232</v>
      </c>
      <c r="Y2316" s="11">
        <v>3.0000000000000004</v>
      </c>
      <c r="Z2316" s="11">
        <v>160</v>
      </c>
      <c r="AA2316" t="s">
        <v>306</v>
      </c>
      <c r="AB2316" s="21" t="s">
        <v>2234</v>
      </c>
      <c r="AC2316" s="11">
        <v>3.5</v>
      </c>
      <c r="AD2316" s="12">
        <v>2.6259999999999999</v>
      </c>
      <c r="AE2316" s="11">
        <v>0.437</v>
      </c>
      <c r="AF2316" t="s">
        <v>290</v>
      </c>
      <c r="AG2316" s="11">
        <v>160</v>
      </c>
      <c r="AH2316" s="21" t="s">
        <v>290</v>
      </c>
      <c r="AI2316" s="1" t="s">
        <v>306</v>
      </c>
      <c r="AJ2316" t="s">
        <v>290</v>
      </c>
      <c r="AK2316" s="159" t="s">
        <v>290</v>
      </c>
    </row>
    <row r="2317" spans="1:89" x14ac:dyDescent="0.35">
      <c r="A2317" s="158" t="s">
        <v>2235</v>
      </c>
      <c r="B2317" s="11">
        <v>3.0000000000000004</v>
      </c>
      <c r="C2317" s="11" t="s">
        <v>272</v>
      </c>
      <c r="D2317" t="s">
        <v>306</v>
      </c>
      <c r="E2317" s="21" t="s">
        <v>290</v>
      </c>
      <c r="F2317" s="11">
        <v>3.5</v>
      </c>
      <c r="G2317" s="12">
        <v>2.9</v>
      </c>
      <c r="H2317" s="11">
        <v>0.3</v>
      </c>
      <c r="I2317" t="s">
        <v>272</v>
      </c>
      <c r="J2317" s="11">
        <v>2</v>
      </c>
      <c r="K2317" s="21" t="s">
        <v>290</v>
      </c>
      <c r="L2317" s="1" t="s">
        <v>306</v>
      </c>
      <c r="M2317" t="s">
        <v>290</v>
      </c>
      <c r="N2317" s="159" t="s">
        <v>290</v>
      </c>
      <c r="P2317" s="18" t="s">
        <v>290</v>
      </c>
      <c r="Q2317" s="18" t="s">
        <v>290</v>
      </c>
      <c r="S2317" t="s">
        <v>290</v>
      </c>
      <c r="T2317" t="s">
        <v>290</v>
      </c>
      <c r="V2317" t="s">
        <v>290</v>
      </c>
      <c r="X2317" s="158" t="s">
        <v>2235</v>
      </c>
      <c r="Y2317" s="11">
        <v>3.0000000000000004</v>
      </c>
      <c r="Z2317" s="11" t="s">
        <v>272</v>
      </c>
      <c r="AA2317" t="s">
        <v>306</v>
      </c>
      <c r="AB2317" s="21" t="s">
        <v>290</v>
      </c>
      <c r="AC2317" s="11">
        <v>3.5</v>
      </c>
      <c r="AD2317" s="12">
        <v>2.9</v>
      </c>
      <c r="AE2317" s="11">
        <v>0.3</v>
      </c>
      <c r="AF2317" t="s">
        <v>272</v>
      </c>
      <c r="AG2317" s="11">
        <v>2</v>
      </c>
      <c r="AH2317" s="21" t="s">
        <v>290</v>
      </c>
      <c r="AI2317" s="1" t="s">
        <v>306</v>
      </c>
      <c r="AJ2317" t="s">
        <v>290</v>
      </c>
      <c r="AK2317" s="159" t="s">
        <v>290</v>
      </c>
    </row>
    <row r="2318" spans="1:89" x14ac:dyDescent="0.25">
      <c r="A2318" s="160" t="s">
        <v>2236</v>
      </c>
      <c r="B2318" s="2">
        <v>3.0000000000000004</v>
      </c>
      <c r="C2318" s="4" t="s">
        <v>273</v>
      </c>
      <c r="D2318" s="4" t="s">
        <v>306</v>
      </c>
      <c r="E2318" s="23" t="s">
        <v>290</v>
      </c>
      <c r="F2318" s="2">
        <v>3.5</v>
      </c>
      <c r="G2318" s="3">
        <v>2.2999999999999998</v>
      </c>
      <c r="H2318" s="2">
        <v>0.6</v>
      </c>
      <c r="I2318" s="2" t="s">
        <v>273</v>
      </c>
      <c r="J2318" s="4">
        <v>4</v>
      </c>
      <c r="K2318" s="23" t="s">
        <v>290</v>
      </c>
      <c r="L2318" s="6" t="s">
        <v>306</v>
      </c>
      <c r="M2318" s="4" t="s">
        <v>290</v>
      </c>
      <c r="N2318" s="161" t="s">
        <v>290</v>
      </c>
      <c r="P2318" s="18" t="s">
        <v>290</v>
      </c>
      <c r="Q2318" s="18" t="s">
        <v>290</v>
      </c>
      <c r="S2318" t="s">
        <v>290</v>
      </c>
      <c r="T2318" t="s">
        <v>290</v>
      </c>
      <c r="V2318" t="s">
        <v>290</v>
      </c>
      <c r="X2318" s="160" t="s">
        <v>2236</v>
      </c>
      <c r="Y2318" s="2">
        <v>3.0000000000000004</v>
      </c>
      <c r="Z2318" s="4" t="s">
        <v>273</v>
      </c>
      <c r="AA2318" s="4" t="s">
        <v>306</v>
      </c>
      <c r="AB2318" s="23" t="s">
        <v>290</v>
      </c>
      <c r="AC2318" s="2">
        <v>3.5</v>
      </c>
      <c r="AD2318" s="3">
        <v>2.2999999999999998</v>
      </c>
      <c r="AE2318" s="2">
        <v>0.6</v>
      </c>
      <c r="AF2318" s="2" t="s">
        <v>273</v>
      </c>
      <c r="AG2318" s="4">
        <v>4</v>
      </c>
      <c r="AH2318" s="23" t="s">
        <v>290</v>
      </c>
      <c r="AI2318" s="6" t="s">
        <v>306</v>
      </c>
      <c r="AJ2318" s="4" t="s">
        <v>290</v>
      </c>
      <c r="AK2318" s="161" t="s">
        <v>290</v>
      </c>
    </row>
    <row r="2319" spans="1:89" x14ac:dyDescent="0.35">
      <c r="A2319" s="156" t="s">
        <v>2237</v>
      </c>
      <c r="B2319" s="11">
        <v>3.5</v>
      </c>
      <c r="C2319" s="11">
        <v>5</v>
      </c>
      <c r="D2319" t="s">
        <v>306</v>
      </c>
      <c r="E2319" s="21" t="s">
        <v>290</v>
      </c>
      <c r="F2319" s="11">
        <v>4</v>
      </c>
      <c r="G2319" s="12">
        <v>3.8340000000000001</v>
      </c>
      <c r="H2319" s="11">
        <v>8.3000000000000004E-2</v>
      </c>
      <c r="I2319" t="s">
        <v>290</v>
      </c>
      <c r="J2319" s="11">
        <v>5</v>
      </c>
      <c r="K2319" s="21" t="s">
        <v>290</v>
      </c>
      <c r="L2319" s="11" t="s">
        <v>306</v>
      </c>
      <c r="M2319" t="s">
        <v>290</v>
      </c>
      <c r="N2319" s="159" t="s">
        <v>290</v>
      </c>
      <c r="P2319" s="18" t="s">
        <v>290</v>
      </c>
      <c r="Q2319" s="18" t="s">
        <v>290</v>
      </c>
      <c r="S2319" t="s">
        <v>290</v>
      </c>
      <c r="T2319" t="s">
        <v>290</v>
      </c>
      <c r="V2319" t="s">
        <v>290</v>
      </c>
      <c r="X2319" s="156" t="s">
        <v>2237</v>
      </c>
      <c r="Y2319" s="11">
        <v>3.5</v>
      </c>
      <c r="Z2319" s="11">
        <v>5</v>
      </c>
      <c r="AA2319" t="s">
        <v>306</v>
      </c>
      <c r="AB2319" s="21" t="s">
        <v>290</v>
      </c>
      <c r="AC2319" s="11">
        <v>4</v>
      </c>
      <c r="AD2319" s="12">
        <v>3.8340000000000001</v>
      </c>
      <c r="AE2319" s="11">
        <v>8.3000000000000004E-2</v>
      </c>
      <c r="AF2319" t="s">
        <v>290</v>
      </c>
      <c r="AG2319" s="11">
        <v>5</v>
      </c>
      <c r="AH2319" s="21" t="s">
        <v>290</v>
      </c>
      <c r="AI2319" s="11" t="s">
        <v>306</v>
      </c>
      <c r="AJ2319" t="s">
        <v>290</v>
      </c>
      <c r="AK2319" s="159" t="s">
        <v>290</v>
      </c>
    </row>
    <row r="2320" spans="1:89" x14ac:dyDescent="0.35">
      <c r="A2320" s="156" t="s">
        <v>2238</v>
      </c>
      <c r="B2320" s="11">
        <v>3.5</v>
      </c>
      <c r="C2320" s="11">
        <v>10</v>
      </c>
      <c r="D2320" t="s">
        <v>306</v>
      </c>
      <c r="E2320" s="21" t="s">
        <v>290</v>
      </c>
      <c r="F2320" s="11">
        <v>4</v>
      </c>
      <c r="G2320" s="12">
        <v>3.76</v>
      </c>
      <c r="H2320" s="11">
        <v>0.12</v>
      </c>
      <c r="I2320" t="s">
        <v>290</v>
      </c>
      <c r="J2320" s="11">
        <v>10</v>
      </c>
      <c r="K2320" s="21" t="s">
        <v>290</v>
      </c>
      <c r="L2320" s="11" t="s">
        <v>306</v>
      </c>
      <c r="M2320" t="s">
        <v>290</v>
      </c>
      <c r="N2320" s="159" t="s">
        <v>290</v>
      </c>
      <c r="P2320" s="18" t="s">
        <v>290</v>
      </c>
      <c r="Q2320" s="18" t="s">
        <v>290</v>
      </c>
      <c r="S2320" t="s">
        <v>290</v>
      </c>
      <c r="T2320" t="s">
        <v>290</v>
      </c>
      <c r="V2320" t="s">
        <v>290</v>
      </c>
      <c r="X2320" s="156" t="s">
        <v>2238</v>
      </c>
      <c r="Y2320" s="11">
        <v>3.5</v>
      </c>
      <c r="Z2320" s="11">
        <v>10</v>
      </c>
      <c r="AA2320" t="s">
        <v>306</v>
      </c>
      <c r="AB2320" s="21" t="s">
        <v>290</v>
      </c>
      <c r="AC2320" s="11">
        <v>4</v>
      </c>
      <c r="AD2320" s="12">
        <v>3.76</v>
      </c>
      <c r="AE2320" s="11">
        <v>0.12</v>
      </c>
      <c r="AF2320" t="s">
        <v>290</v>
      </c>
      <c r="AG2320" s="11">
        <v>10</v>
      </c>
      <c r="AH2320" s="21" t="s">
        <v>290</v>
      </c>
      <c r="AI2320" s="11" t="s">
        <v>306</v>
      </c>
      <c r="AJ2320" t="s">
        <v>290</v>
      </c>
      <c r="AK2320" s="159" t="s">
        <v>290</v>
      </c>
    </row>
    <row r="2321" spans="1:89" x14ac:dyDescent="0.35">
      <c r="A2321" s="158" t="s">
        <v>2239</v>
      </c>
      <c r="B2321" s="11">
        <v>3.5</v>
      </c>
      <c r="C2321">
        <v>40</v>
      </c>
      <c r="D2321" t="s">
        <v>306</v>
      </c>
      <c r="E2321" s="21" t="s">
        <v>290</v>
      </c>
      <c r="F2321" s="11">
        <v>4</v>
      </c>
      <c r="G2321" s="12">
        <v>3.548</v>
      </c>
      <c r="H2321" s="11">
        <v>0.22600000000000001</v>
      </c>
      <c r="I2321" t="s">
        <v>290</v>
      </c>
      <c r="J2321">
        <v>40</v>
      </c>
      <c r="K2321" s="21" t="s">
        <v>290</v>
      </c>
      <c r="L2321" s="1" t="s">
        <v>306</v>
      </c>
      <c r="M2321" t="s">
        <v>290</v>
      </c>
      <c r="N2321" s="159" t="s">
        <v>290</v>
      </c>
      <c r="P2321" s="18" t="s">
        <v>290</v>
      </c>
      <c r="Q2321" s="18" t="s">
        <v>290</v>
      </c>
      <c r="S2321" t="s">
        <v>290</v>
      </c>
      <c r="T2321" t="s">
        <v>290</v>
      </c>
      <c r="V2321" t="s">
        <v>290</v>
      </c>
      <c r="X2321" s="158" t="s">
        <v>2239</v>
      </c>
      <c r="Y2321" s="11">
        <v>3.5</v>
      </c>
      <c r="Z2321">
        <v>40</v>
      </c>
      <c r="AA2321" t="s">
        <v>306</v>
      </c>
      <c r="AB2321" s="21" t="s">
        <v>290</v>
      </c>
      <c r="AC2321" s="11">
        <v>4</v>
      </c>
      <c r="AD2321" s="12">
        <v>3.548</v>
      </c>
      <c r="AE2321" s="11">
        <v>0.22600000000000001</v>
      </c>
      <c r="AF2321" t="s">
        <v>290</v>
      </c>
      <c r="AG2321">
        <v>40</v>
      </c>
      <c r="AH2321" s="21" t="s">
        <v>290</v>
      </c>
      <c r="AI2321" s="1" t="s">
        <v>306</v>
      </c>
      <c r="AJ2321" t="s">
        <v>290</v>
      </c>
      <c r="AK2321" s="159" t="s">
        <v>290</v>
      </c>
    </row>
    <row r="2322" spans="1:89" x14ac:dyDescent="0.35">
      <c r="A2322" s="158" t="s">
        <v>6950</v>
      </c>
      <c r="B2322" s="11">
        <v>3.5</v>
      </c>
      <c r="C2322" t="s">
        <v>6422</v>
      </c>
      <c r="D2322" t="s">
        <v>306</v>
      </c>
      <c r="E2322" s="21" t="s">
        <v>290</v>
      </c>
      <c r="F2322" s="11">
        <v>4</v>
      </c>
      <c r="G2322" s="12">
        <v>3.548</v>
      </c>
      <c r="H2322" s="11">
        <v>0.22600000000000001</v>
      </c>
      <c r="I2322" t="s">
        <v>6422</v>
      </c>
      <c r="J2322">
        <v>1</v>
      </c>
      <c r="K2322" s="21" t="s">
        <v>290</v>
      </c>
      <c r="L2322" s="1" t="s">
        <v>306</v>
      </c>
      <c r="M2322" t="s">
        <v>290</v>
      </c>
      <c r="N2322" s="159" t="s">
        <v>290</v>
      </c>
      <c r="P2322" s="18" t="s">
        <v>290</v>
      </c>
      <c r="Q2322" s="18" t="s">
        <v>290</v>
      </c>
      <c r="S2322" t="s">
        <v>290</v>
      </c>
      <c r="T2322" t="s">
        <v>290</v>
      </c>
      <c r="V2322" t="s">
        <v>290</v>
      </c>
      <c r="X2322" s="158" t="s">
        <v>6950</v>
      </c>
      <c r="Y2322" s="11">
        <v>3.5</v>
      </c>
      <c r="Z2322" t="s">
        <v>6422</v>
      </c>
      <c r="AA2322" t="s">
        <v>306</v>
      </c>
      <c r="AB2322" s="21" t="s">
        <v>290</v>
      </c>
      <c r="AC2322" s="11">
        <v>4</v>
      </c>
      <c r="AD2322" s="12">
        <v>3.548</v>
      </c>
      <c r="AE2322" s="11">
        <v>0.22600000000000001</v>
      </c>
      <c r="AF2322" t="s">
        <v>6422</v>
      </c>
      <c r="AG2322">
        <v>1</v>
      </c>
      <c r="AH2322" s="21" t="s">
        <v>290</v>
      </c>
      <c r="AI2322" s="1" t="s">
        <v>306</v>
      </c>
      <c r="AJ2322" t="s">
        <v>290</v>
      </c>
      <c r="AK2322" s="159" t="s">
        <v>290</v>
      </c>
    </row>
    <row r="2323" spans="1:89" x14ac:dyDescent="0.35">
      <c r="A2323" s="158" t="s">
        <v>2240</v>
      </c>
      <c r="B2323" s="11">
        <v>3.5</v>
      </c>
      <c r="C2323">
        <v>80</v>
      </c>
      <c r="D2323" t="s">
        <v>306</v>
      </c>
      <c r="E2323" s="21" t="s">
        <v>290</v>
      </c>
      <c r="F2323" s="11">
        <v>4</v>
      </c>
      <c r="G2323" s="12">
        <v>3.3639999999999999</v>
      </c>
      <c r="H2323" s="11">
        <v>0.318</v>
      </c>
      <c r="I2323" t="s">
        <v>290</v>
      </c>
      <c r="J2323">
        <v>80</v>
      </c>
      <c r="K2323" s="21" t="s">
        <v>290</v>
      </c>
      <c r="L2323" s="1" t="s">
        <v>306</v>
      </c>
      <c r="M2323" t="s">
        <v>290</v>
      </c>
      <c r="N2323" s="159" t="s">
        <v>290</v>
      </c>
      <c r="P2323" s="18" t="s">
        <v>290</v>
      </c>
      <c r="Q2323" s="18" t="s">
        <v>290</v>
      </c>
      <c r="S2323" t="s">
        <v>290</v>
      </c>
      <c r="T2323" t="s">
        <v>290</v>
      </c>
      <c r="V2323" t="s">
        <v>290</v>
      </c>
      <c r="X2323" s="158" t="s">
        <v>2240</v>
      </c>
      <c r="Y2323" s="11">
        <v>3.5</v>
      </c>
      <c r="Z2323">
        <v>80</v>
      </c>
      <c r="AA2323" t="s">
        <v>306</v>
      </c>
      <c r="AB2323" s="21" t="s">
        <v>290</v>
      </c>
      <c r="AC2323" s="11">
        <v>4</v>
      </c>
      <c r="AD2323" s="12">
        <v>3.3639999999999999</v>
      </c>
      <c r="AE2323" s="11">
        <v>0.318</v>
      </c>
      <c r="AF2323" t="s">
        <v>290</v>
      </c>
      <c r="AG2323">
        <v>80</v>
      </c>
      <c r="AH2323" s="21" t="s">
        <v>290</v>
      </c>
      <c r="AI2323" s="1" t="s">
        <v>306</v>
      </c>
      <c r="AJ2323" t="s">
        <v>290</v>
      </c>
      <c r="AK2323" s="159" t="s">
        <v>290</v>
      </c>
    </row>
    <row r="2324" spans="1:89" x14ac:dyDescent="0.35">
      <c r="A2324" s="158" t="s">
        <v>2241</v>
      </c>
      <c r="B2324" s="11">
        <v>3.5</v>
      </c>
      <c r="C2324" s="11" t="s">
        <v>272</v>
      </c>
      <c r="D2324" t="s">
        <v>306</v>
      </c>
      <c r="E2324" s="21" t="s">
        <v>290</v>
      </c>
      <c r="F2324" s="11">
        <v>4</v>
      </c>
      <c r="G2324" s="12">
        <v>3.3639999999999999</v>
      </c>
      <c r="H2324" s="11">
        <v>0.318</v>
      </c>
      <c r="I2324" t="s">
        <v>272</v>
      </c>
      <c r="J2324" s="11">
        <v>2</v>
      </c>
      <c r="K2324" s="21" t="s">
        <v>290</v>
      </c>
      <c r="L2324" s="1" t="s">
        <v>306</v>
      </c>
      <c r="M2324" t="s">
        <v>290</v>
      </c>
      <c r="N2324" s="159" t="s">
        <v>290</v>
      </c>
      <c r="P2324" s="18" t="s">
        <v>290</v>
      </c>
      <c r="Q2324" s="18" t="s">
        <v>290</v>
      </c>
      <c r="S2324" t="s">
        <v>290</v>
      </c>
      <c r="T2324" t="s">
        <v>290</v>
      </c>
      <c r="V2324" t="s">
        <v>290</v>
      </c>
      <c r="X2324" s="158" t="s">
        <v>2241</v>
      </c>
      <c r="Y2324" s="11">
        <v>3.5</v>
      </c>
      <c r="Z2324" s="11" t="s">
        <v>272</v>
      </c>
      <c r="AA2324" t="s">
        <v>306</v>
      </c>
      <c r="AB2324" s="21" t="s">
        <v>290</v>
      </c>
      <c r="AC2324" s="11">
        <v>4</v>
      </c>
      <c r="AD2324" s="12">
        <v>3.3639999999999999</v>
      </c>
      <c r="AE2324" s="11">
        <v>0.318</v>
      </c>
      <c r="AF2324" t="s">
        <v>272</v>
      </c>
      <c r="AG2324" s="11">
        <v>2</v>
      </c>
      <c r="AH2324" s="21" t="s">
        <v>290</v>
      </c>
      <c r="AI2324" s="1" t="s">
        <v>306</v>
      </c>
      <c r="AJ2324" t="s">
        <v>290</v>
      </c>
      <c r="AK2324" s="159" t="s">
        <v>290</v>
      </c>
    </row>
    <row r="2325" spans="1:89" x14ac:dyDescent="0.25">
      <c r="A2325" s="160" t="s">
        <v>2242</v>
      </c>
      <c r="B2325" s="2">
        <v>3.5</v>
      </c>
      <c r="C2325" s="4" t="s">
        <v>273</v>
      </c>
      <c r="D2325" s="4" t="s">
        <v>306</v>
      </c>
      <c r="E2325" s="23" t="s">
        <v>290</v>
      </c>
      <c r="F2325" s="2">
        <v>4</v>
      </c>
      <c r="G2325" s="3">
        <v>2.7279999999999998</v>
      </c>
      <c r="H2325" s="2">
        <v>0.63600000000000001</v>
      </c>
      <c r="I2325" s="2" t="s">
        <v>273</v>
      </c>
      <c r="J2325" s="4">
        <v>4</v>
      </c>
      <c r="K2325" s="23" t="s">
        <v>290</v>
      </c>
      <c r="L2325" s="6" t="s">
        <v>306</v>
      </c>
      <c r="M2325" s="4" t="s">
        <v>290</v>
      </c>
      <c r="N2325" s="161" t="s">
        <v>290</v>
      </c>
      <c r="P2325" s="18" t="s">
        <v>290</v>
      </c>
      <c r="Q2325" s="18" t="s">
        <v>290</v>
      </c>
      <c r="S2325" t="s">
        <v>290</v>
      </c>
      <c r="T2325" t="s">
        <v>290</v>
      </c>
      <c r="V2325" t="s">
        <v>290</v>
      </c>
      <c r="X2325" s="160" t="s">
        <v>2242</v>
      </c>
      <c r="Y2325" s="2">
        <v>3.5</v>
      </c>
      <c r="Z2325" s="4" t="s">
        <v>273</v>
      </c>
      <c r="AA2325" s="4" t="s">
        <v>306</v>
      </c>
      <c r="AB2325" s="23" t="s">
        <v>290</v>
      </c>
      <c r="AC2325" s="2">
        <v>4</v>
      </c>
      <c r="AD2325" s="3">
        <v>2.7279999999999998</v>
      </c>
      <c r="AE2325" s="2">
        <v>0.63600000000000001</v>
      </c>
      <c r="AF2325" s="2" t="s">
        <v>273</v>
      </c>
      <c r="AG2325" s="4">
        <v>4</v>
      </c>
      <c r="AH2325" s="23" t="s">
        <v>290</v>
      </c>
      <c r="AI2325" s="6" t="s">
        <v>306</v>
      </c>
      <c r="AJ2325" s="4" t="s">
        <v>290</v>
      </c>
      <c r="AK2325" s="161" t="s">
        <v>290</v>
      </c>
    </row>
    <row r="2326" spans="1:89" x14ac:dyDescent="0.35">
      <c r="A2326" s="156" t="s">
        <v>2243</v>
      </c>
      <c r="B2326" s="11">
        <v>4</v>
      </c>
      <c r="C2326" s="11">
        <v>5</v>
      </c>
      <c r="D2326" t="s">
        <v>306</v>
      </c>
      <c r="E2326" s="21" t="s">
        <v>290</v>
      </c>
      <c r="F2326" s="11">
        <v>4.5</v>
      </c>
      <c r="G2326" s="12">
        <v>4.3339999999999996</v>
      </c>
      <c r="H2326" s="11">
        <v>8.3000000000000004E-2</v>
      </c>
      <c r="I2326" t="s">
        <v>290</v>
      </c>
      <c r="J2326" s="11">
        <v>5</v>
      </c>
      <c r="K2326" s="21" t="s">
        <v>290</v>
      </c>
      <c r="L2326" s="11" t="s">
        <v>306</v>
      </c>
      <c r="M2326" t="s">
        <v>290</v>
      </c>
      <c r="N2326" s="159" t="s">
        <v>290</v>
      </c>
      <c r="P2326" s="18" t="s">
        <v>290</v>
      </c>
      <c r="Q2326" s="18" t="s">
        <v>290</v>
      </c>
      <c r="S2326" t="s">
        <v>290</v>
      </c>
      <c r="T2326" t="s">
        <v>290</v>
      </c>
      <c r="V2326" t="s">
        <v>290</v>
      </c>
      <c r="X2326" s="156" t="s">
        <v>2243</v>
      </c>
      <c r="Y2326" s="11">
        <v>4</v>
      </c>
      <c r="Z2326" s="11">
        <v>5</v>
      </c>
      <c r="AA2326" t="s">
        <v>306</v>
      </c>
      <c r="AB2326" s="21" t="s">
        <v>290</v>
      </c>
      <c r="AC2326" s="11">
        <v>4.5</v>
      </c>
      <c r="AD2326" s="12">
        <v>4.3339999999999996</v>
      </c>
      <c r="AE2326" s="11">
        <v>8.3000000000000004E-2</v>
      </c>
      <c r="AF2326" t="s">
        <v>290</v>
      </c>
      <c r="AG2326" s="11">
        <v>5</v>
      </c>
      <c r="AH2326" s="21" t="s">
        <v>290</v>
      </c>
      <c r="AI2326" s="11" t="s">
        <v>306</v>
      </c>
      <c r="AJ2326" t="s">
        <v>290</v>
      </c>
      <c r="AK2326" s="159" t="s">
        <v>290</v>
      </c>
    </row>
    <row r="2327" spans="1:89" x14ac:dyDescent="0.35">
      <c r="A2327" s="156" t="s">
        <v>2244</v>
      </c>
      <c r="B2327" s="11">
        <v>4</v>
      </c>
      <c r="C2327" s="11">
        <v>10</v>
      </c>
      <c r="D2327" t="s">
        <v>306</v>
      </c>
      <c r="E2327" s="21" t="s">
        <v>290</v>
      </c>
      <c r="F2327" s="11">
        <v>4.5</v>
      </c>
      <c r="G2327" s="12">
        <v>4.26</v>
      </c>
      <c r="H2327" s="11">
        <v>0.12</v>
      </c>
      <c r="I2327" t="s">
        <v>290</v>
      </c>
      <c r="J2327" s="11">
        <v>10</v>
      </c>
      <c r="K2327" s="21" t="s">
        <v>290</v>
      </c>
      <c r="L2327" s="11" t="s">
        <v>306</v>
      </c>
      <c r="M2327" t="s">
        <v>290</v>
      </c>
      <c r="N2327" s="159" t="s">
        <v>290</v>
      </c>
      <c r="P2327" s="18" t="s">
        <v>290</v>
      </c>
      <c r="Q2327" s="18" t="s">
        <v>290</v>
      </c>
      <c r="S2327" t="s">
        <v>290</v>
      </c>
      <c r="T2327" t="s">
        <v>290</v>
      </c>
      <c r="V2327" t="s">
        <v>290</v>
      </c>
      <c r="X2327" s="156" t="s">
        <v>2244</v>
      </c>
      <c r="Y2327" s="11">
        <v>4</v>
      </c>
      <c r="Z2327" s="11">
        <v>10</v>
      </c>
      <c r="AA2327" t="s">
        <v>306</v>
      </c>
      <c r="AB2327" s="21" t="s">
        <v>290</v>
      </c>
      <c r="AC2327" s="11">
        <v>4.5</v>
      </c>
      <c r="AD2327" s="12">
        <v>4.26</v>
      </c>
      <c r="AE2327" s="11">
        <v>0.12</v>
      </c>
      <c r="AF2327" t="s">
        <v>290</v>
      </c>
      <c r="AG2327" s="11">
        <v>10</v>
      </c>
      <c r="AH2327" s="21" t="s">
        <v>290</v>
      </c>
      <c r="AI2327" s="11" t="s">
        <v>306</v>
      </c>
      <c r="AJ2327" t="s">
        <v>290</v>
      </c>
      <c r="AK2327" s="159" t="s">
        <v>290</v>
      </c>
    </row>
    <row r="2328" spans="1:89" x14ac:dyDescent="0.35">
      <c r="A2328" s="158" t="s">
        <v>2245</v>
      </c>
      <c r="B2328" s="11">
        <v>4</v>
      </c>
      <c r="C2328">
        <v>40</v>
      </c>
      <c r="D2328" t="s">
        <v>306</v>
      </c>
      <c r="E2328" s="21" t="s">
        <v>2246</v>
      </c>
      <c r="F2328" s="11">
        <v>4.5</v>
      </c>
      <c r="G2328" s="12">
        <v>4.0259999999999998</v>
      </c>
      <c r="H2328" s="11">
        <v>0.23699999999999999</v>
      </c>
      <c r="I2328" t="s">
        <v>290</v>
      </c>
      <c r="J2328">
        <v>40</v>
      </c>
      <c r="K2328" s="21" t="s">
        <v>290</v>
      </c>
      <c r="L2328" s="1" t="s">
        <v>306</v>
      </c>
      <c r="M2328" t="s">
        <v>290</v>
      </c>
      <c r="N2328" s="159" t="s">
        <v>290</v>
      </c>
      <c r="P2328" s="18" t="s">
        <v>290</v>
      </c>
      <c r="Q2328" s="18" t="s">
        <v>290</v>
      </c>
      <c r="S2328" t="s">
        <v>290</v>
      </c>
      <c r="T2328" t="s">
        <v>290</v>
      </c>
      <c r="V2328" t="s">
        <v>290</v>
      </c>
      <c r="X2328" s="158" t="s">
        <v>2245</v>
      </c>
      <c r="Y2328" s="11">
        <v>4</v>
      </c>
      <c r="Z2328">
        <v>40</v>
      </c>
      <c r="AA2328" t="s">
        <v>306</v>
      </c>
      <c r="AB2328" s="21" t="s">
        <v>2247</v>
      </c>
      <c r="AC2328" s="11">
        <v>4.5</v>
      </c>
      <c r="AD2328" s="12">
        <v>4.0259999999999998</v>
      </c>
      <c r="AE2328" s="11">
        <v>0.23699999999999999</v>
      </c>
      <c r="AF2328" t="s">
        <v>290</v>
      </c>
      <c r="AG2328">
        <v>40</v>
      </c>
      <c r="AH2328" s="21" t="s">
        <v>290</v>
      </c>
      <c r="AI2328" s="1" t="s">
        <v>306</v>
      </c>
      <c r="AJ2328" t="s">
        <v>290</v>
      </c>
      <c r="AK2328" s="159" t="s">
        <v>290</v>
      </c>
      <c r="BJ2328" s="4"/>
      <c r="BK2328" s="4"/>
      <c r="BL2328" s="4"/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  <c r="BX2328" s="4"/>
      <c r="BY2328" s="4"/>
      <c r="BZ2328" s="4"/>
      <c r="CA2328" s="51"/>
    </row>
    <row r="2329" spans="1:89" x14ac:dyDescent="0.35">
      <c r="A2329" s="158" t="s">
        <v>6951</v>
      </c>
      <c r="B2329" s="11">
        <v>4</v>
      </c>
      <c r="C2329" t="s">
        <v>6422</v>
      </c>
      <c r="D2329" t="s">
        <v>306</v>
      </c>
      <c r="E2329" s="21" t="s">
        <v>290</v>
      </c>
      <c r="F2329" s="11">
        <v>4.5</v>
      </c>
      <c r="G2329" s="12">
        <v>4.0259999999999998</v>
      </c>
      <c r="H2329" s="11">
        <v>0.23699999999999999</v>
      </c>
      <c r="I2329" t="s">
        <v>6422</v>
      </c>
      <c r="J2329">
        <v>1</v>
      </c>
      <c r="K2329" s="21" t="s">
        <v>290</v>
      </c>
      <c r="L2329" s="1" t="s">
        <v>306</v>
      </c>
      <c r="M2329" t="s">
        <v>290</v>
      </c>
      <c r="N2329" s="159" t="s">
        <v>290</v>
      </c>
      <c r="P2329" s="18" t="s">
        <v>290</v>
      </c>
      <c r="Q2329" s="18" t="s">
        <v>290</v>
      </c>
      <c r="S2329" t="s">
        <v>290</v>
      </c>
      <c r="T2329" t="s">
        <v>290</v>
      </c>
      <c r="V2329" t="s">
        <v>290</v>
      </c>
      <c r="X2329" s="158" t="s">
        <v>6951</v>
      </c>
      <c r="Y2329" s="11">
        <v>4</v>
      </c>
      <c r="Z2329" t="s">
        <v>6422</v>
      </c>
      <c r="AA2329" t="s">
        <v>306</v>
      </c>
      <c r="AB2329" s="21" t="s">
        <v>290</v>
      </c>
      <c r="AC2329" s="11">
        <v>4.5</v>
      </c>
      <c r="AD2329" s="12">
        <v>4.0259999999999998</v>
      </c>
      <c r="AE2329" s="11">
        <v>0.23699999999999999</v>
      </c>
      <c r="AF2329" t="s">
        <v>6422</v>
      </c>
      <c r="AG2329">
        <v>1</v>
      </c>
      <c r="AH2329" s="21" t="s">
        <v>290</v>
      </c>
      <c r="AI2329" s="1" t="s">
        <v>306</v>
      </c>
      <c r="AJ2329" t="s">
        <v>290</v>
      </c>
      <c r="AK2329" s="159" t="s">
        <v>290</v>
      </c>
      <c r="CC2329" s="4"/>
      <c r="CD2329" s="51"/>
      <c r="CE2329" s="51"/>
      <c r="CF2329" s="51"/>
      <c r="CG2329" s="51"/>
      <c r="CH2329" s="51"/>
      <c r="CI2329" s="51"/>
      <c r="CJ2329" s="51"/>
      <c r="CK2329" s="51"/>
    </row>
    <row r="2330" spans="1:89" x14ac:dyDescent="0.35">
      <c r="A2330" s="158" t="s">
        <v>2248</v>
      </c>
      <c r="B2330" s="11">
        <v>4</v>
      </c>
      <c r="C2330">
        <v>60</v>
      </c>
      <c r="D2330" t="s">
        <v>306</v>
      </c>
      <c r="E2330" s="21" t="s">
        <v>290</v>
      </c>
      <c r="F2330" s="11">
        <v>4.5</v>
      </c>
      <c r="G2330" s="12">
        <v>3.9379999999999997</v>
      </c>
      <c r="H2330" s="11">
        <v>0.28100000000000003</v>
      </c>
      <c r="I2330" t="s">
        <v>290</v>
      </c>
      <c r="J2330">
        <v>60</v>
      </c>
      <c r="K2330" s="21" t="s">
        <v>290</v>
      </c>
      <c r="L2330" s="1" t="s">
        <v>306</v>
      </c>
      <c r="M2330" t="s">
        <v>290</v>
      </c>
      <c r="N2330" s="159" t="s">
        <v>290</v>
      </c>
      <c r="P2330" s="18" t="s">
        <v>290</v>
      </c>
      <c r="Q2330" s="18" t="s">
        <v>290</v>
      </c>
      <c r="S2330" t="s">
        <v>290</v>
      </c>
      <c r="T2330" t="s">
        <v>290</v>
      </c>
      <c r="V2330" t="s">
        <v>290</v>
      </c>
      <c r="X2330" s="158" t="s">
        <v>2248</v>
      </c>
      <c r="Y2330" s="11">
        <v>4</v>
      </c>
      <c r="Z2330">
        <v>60</v>
      </c>
      <c r="AA2330" t="s">
        <v>306</v>
      </c>
      <c r="AB2330" s="21" t="s">
        <v>290</v>
      </c>
      <c r="AC2330" s="11">
        <v>4.5</v>
      </c>
      <c r="AD2330" s="12">
        <v>3.9379999999999997</v>
      </c>
      <c r="AE2330" s="11">
        <v>0.28100000000000003</v>
      </c>
      <c r="AF2330" t="s">
        <v>290</v>
      </c>
      <c r="AG2330">
        <v>60</v>
      </c>
      <c r="AH2330" s="21" t="s">
        <v>290</v>
      </c>
      <c r="AI2330" s="1" t="s">
        <v>306</v>
      </c>
      <c r="AJ2330" t="s">
        <v>290</v>
      </c>
      <c r="AK2330" s="159" t="s">
        <v>290</v>
      </c>
    </row>
    <row r="2331" spans="1:89" x14ac:dyDescent="0.35">
      <c r="A2331" s="158" t="s">
        <v>2249</v>
      </c>
      <c r="B2331" s="11">
        <v>4</v>
      </c>
      <c r="C2331">
        <v>80</v>
      </c>
      <c r="D2331" t="s">
        <v>306</v>
      </c>
      <c r="E2331" s="21" t="s">
        <v>2250</v>
      </c>
      <c r="F2331" s="11">
        <v>4.5</v>
      </c>
      <c r="G2331" s="12">
        <v>3.8260000000000001</v>
      </c>
      <c r="H2331" s="11">
        <v>0.33700000000000002</v>
      </c>
      <c r="I2331" t="s">
        <v>290</v>
      </c>
      <c r="J2331">
        <v>80</v>
      </c>
      <c r="K2331" s="21" t="s">
        <v>7194</v>
      </c>
      <c r="L2331" s="1" t="s">
        <v>306</v>
      </c>
      <c r="M2331" t="s">
        <v>290</v>
      </c>
      <c r="N2331" s="159" t="s">
        <v>290</v>
      </c>
      <c r="P2331" s="18" t="s">
        <v>290</v>
      </c>
      <c r="Q2331" s="18" t="s">
        <v>290</v>
      </c>
      <c r="S2331" t="s">
        <v>290</v>
      </c>
      <c r="T2331" t="s">
        <v>290</v>
      </c>
      <c r="V2331" t="s">
        <v>290</v>
      </c>
      <c r="X2331" s="158" t="s">
        <v>2249</v>
      </c>
      <c r="Y2331" s="11">
        <v>4</v>
      </c>
      <c r="Z2331">
        <v>80</v>
      </c>
      <c r="AA2331" t="s">
        <v>306</v>
      </c>
      <c r="AB2331" s="21" t="s">
        <v>2251</v>
      </c>
      <c r="AC2331" s="11">
        <v>4.5</v>
      </c>
      <c r="AD2331" s="12">
        <v>3.8260000000000001</v>
      </c>
      <c r="AE2331" s="11">
        <v>0.33700000000000002</v>
      </c>
      <c r="AF2331" t="s">
        <v>290</v>
      </c>
      <c r="AG2331">
        <v>80</v>
      </c>
      <c r="AH2331" s="21" t="s">
        <v>7188</v>
      </c>
      <c r="AI2331" s="1" t="s">
        <v>306</v>
      </c>
      <c r="AJ2331" t="s">
        <v>290</v>
      </c>
      <c r="AK2331" s="159" t="s">
        <v>290</v>
      </c>
    </row>
    <row r="2332" spans="1:89" x14ac:dyDescent="0.35">
      <c r="A2332" s="158" t="s">
        <v>2252</v>
      </c>
      <c r="B2332" s="11">
        <v>4</v>
      </c>
      <c r="C2332">
        <v>120</v>
      </c>
      <c r="D2332" t="s">
        <v>306</v>
      </c>
      <c r="E2332" s="21" t="s">
        <v>290</v>
      </c>
      <c r="F2332" s="11">
        <v>4.5</v>
      </c>
      <c r="G2332" s="12">
        <v>3.6259999999999999</v>
      </c>
      <c r="H2332" s="11">
        <v>0.437</v>
      </c>
      <c r="I2332" t="s">
        <v>290</v>
      </c>
      <c r="J2332">
        <v>120</v>
      </c>
      <c r="K2332" s="21" t="s">
        <v>290</v>
      </c>
      <c r="L2332" s="1" t="s">
        <v>306</v>
      </c>
      <c r="M2332" t="s">
        <v>290</v>
      </c>
      <c r="N2332" s="159" t="s">
        <v>290</v>
      </c>
      <c r="P2332" s="18" t="s">
        <v>290</v>
      </c>
      <c r="Q2332" s="18" t="s">
        <v>290</v>
      </c>
      <c r="S2332" t="s">
        <v>290</v>
      </c>
      <c r="T2332" t="s">
        <v>290</v>
      </c>
      <c r="V2332" t="s">
        <v>290</v>
      </c>
      <c r="X2332" s="158" t="s">
        <v>2252</v>
      </c>
      <c r="Y2332" s="11">
        <v>4</v>
      </c>
      <c r="Z2332">
        <v>120</v>
      </c>
      <c r="AA2332" t="s">
        <v>306</v>
      </c>
      <c r="AB2332" s="21" t="s">
        <v>290</v>
      </c>
      <c r="AC2332" s="11">
        <v>4.5</v>
      </c>
      <c r="AD2332" s="12">
        <v>3.6259999999999999</v>
      </c>
      <c r="AE2332" s="11">
        <v>0.437</v>
      </c>
      <c r="AF2332" t="s">
        <v>290</v>
      </c>
      <c r="AG2332">
        <v>120</v>
      </c>
      <c r="AH2332" s="21" t="s">
        <v>290</v>
      </c>
      <c r="AI2332" s="1" t="s">
        <v>306</v>
      </c>
      <c r="AJ2332" t="s">
        <v>290</v>
      </c>
      <c r="AK2332" s="159" t="s">
        <v>290</v>
      </c>
    </row>
    <row r="2333" spans="1:89" x14ac:dyDescent="0.35">
      <c r="A2333" s="158" t="s">
        <v>2253</v>
      </c>
      <c r="B2333" s="11">
        <v>4</v>
      </c>
      <c r="C2333" s="11">
        <v>160</v>
      </c>
      <c r="D2333" t="s">
        <v>306</v>
      </c>
      <c r="E2333" s="21" t="s">
        <v>2254</v>
      </c>
      <c r="F2333" s="11">
        <v>4.5</v>
      </c>
      <c r="G2333" s="12">
        <v>3.4379999999999997</v>
      </c>
      <c r="H2333" s="11">
        <v>0.53100000000000003</v>
      </c>
      <c r="I2333" t="s">
        <v>290</v>
      </c>
      <c r="J2333" s="11">
        <v>160</v>
      </c>
      <c r="K2333" s="21" t="s">
        <v>290</v>
      </c>
      <c r="L2333" s="1" t="s">
        <v>306</v>
      </c>
      <c r="M2333" t="s">
        <v>290</v>
      </c>
      <c r="N2333" s="159" t="s">
        <v>290</v>
      </c>
      <c r="P2333" s="18" t="s">
        <v>290</v>
      </c>
      <c r="Q2333" s="18" t="s">
        <v>290</v>
      </c>
      <c r="S2333" t="s">
        <v>290</v>
      </c>
      <c r="T2333" t="s">
        <v>290</v>
      </c>
      <c r="V2333" t="s">
        <v>290</v>
      </c>
      <c r="X2333" s="158" t="s">
        <v>2253</v>
      </c>
      <c r="Y2333" s="11">
        <v>4</v>
      </c>
      <c r="Z2333" s="11">
        <v>160</v>
      </c>
      <c r="AA2333" t="s">
        <v>306</v>
      </c>
      <c r="AB2333" s="21" t="s">
        <v>2255</v>
      </c>
      <c r="AC2333" s="11">
        <v>4.5</v>
      </c>
      <c r="AD2333" s="12">
        <v>3.4379999999999997</v>
      </c>
      <c r="AE2333" s="11">
        <v>0.53100000000000003</v>
      </c>
      <c r="AF2333" t="s">
        <v>290</v>
      </c>
      <c r="AG2333" s="11">
        <v>160</v>
      </c>
      <c r="AH2333" s="21" t="s">
        <v>290</v>
      </c>
      <c r="AI2333" s="1" t="s">
        <v>306</v>
      </c>
      <c r="AJ2333" t="s">
        <v>290</v>
      </c>
      <c r="AK2333" s="159" t="s">
        <v>290</v>
      </c>
    </row>
    <row r="2334" spans="1:89" x14ac:dyDescent="0.35">
      <c r="A2334" s="158" t="s">
        <v>2256</v>
      </c>
      <c r="B2334" s="11">
        <v>4</v>
      </c>
      <c r="C2334" s="11" t="s">
        <v>272</v>
      </c>
      <c r="D2334" t="s">
        <v>306</v>
      </c>
      <c r="E2334" s="21" t="s">
        <v>290</v>
      </c>
      <c r="F2334" s="11">
        <v>4.5</v>
      </c>
      <c r="G2334" s="12">
        <v>3.8260000000000001</v>
      </c>
      <c r="H2334" s="11">
        <v>0.33700000000000002</v>
      </c>
      <c r="I2334" t="s">
        <v>272</v>
      </c>
      <c r="J2334" s="11">
        <v>2</v>
      </c>
      <c r="K2334" s="21" t="s">
        <v>290</v>
      </c>
      <c r="L2334" s="1" t="s">
        <v>306</v>
      </c>
      <c r="M2334" t="s">
        <v>290</v>
      </c>
      <c r="N2334" s="159" t="s">
        <v>290</v>
      </c>
      <c r="P2334" s="18" t="s">
        <v>290</v>
      </c>
      <c r="Q2334" s="18" t="s">
        <v>290</v>
      </c>
      <c r="S2334" t="s">
        <v>290</v>
      </c>
      <c r="T2334" t="s">
        <v>290</v>
      </c>
      <c r="V2334" t="s">
        <v>290</v>
      </c>
      <c r="X2334" s="158" t="s">
        <v>2256</v>
      </c>
      <c r="Y2334" s="11">
        <v>4</v>
      </c>
      <c r="Z2334" s="11" t="s">
        <v>272</v>
      </c>
      <c r="AA2334" t="s">
        <v>306</v>
      </c>
      <c r="AB2334" s="21" t="s">
        <v>290</v>
      </c>
      <c r="AC2334" s="11">
        <v>4.5</v>
      </c>
      <c r="AD2334" s="12">
        <v>3.8260000000000001</v>
      </c>
      <c r="AE2334" s="11">
        <v>0.33700000000000002</v>
      </c>
      <c r="AF2334" t="s">
        <v>272</v>
      </c>
      <c r="AG2334" s="11">
        <v>2</v>
      </c>
      <c r="AH2334" s="21" t="s">
        <v>290</v>
      </c>
      <c r="AI2334" s="1" t="s">
        <v>306</v>
      </c>
      <c r="AJ2334" t="s">
        <v>290</v>
      </c>
      <c r="AK2334" s="159" t="s">
        <v>290</v>
      </c>
    </row>
    <row r="2335" spans="1:89" x14ac:dyDescent="0.25">
      <c r="A2335" s="160" t="s">
        <v>2257</v>
      </c>
      <c r="B2335" s="2">
        <v>4</v>
      </c>
      <c r="C2335" s="4" t="s">
        <v>273</v>
      </c>
      <c r="D2335" s="4" t="s">
        <v>306</v>
      </c>
      <c r="E2335" s="23" t="s">
        <v>290</v>
      </c>
      <c r="F2335" s="2">
        <v>4.5</v>
      </c>
      <c r="G2335" s="3">
        <v>3.1520000000000001</v>
      </c>
      <c r="H2335" s="2">
        <v>0.67400000000000004</v>
      </c>
      <c r="I2335" s="2" t="s">
        <v>273</v>
      </c>
      <c r="J2335" s="4">
        <v>4</v>
      </c>
      <c r="K2335" s="23" t="s">
        <v>290</v>
      </c>
      <c r="L2335" s="6" t="s">
        <v>306</v>
      </c>
      <c r="M2335" s="4" t="s">
        <v>290</v>
      </c>
      <c r="N2335" s="161" t="s">
        <v>290</v>
      </c>
      <c r="P2335" s="18" t="s">
        <v>290</v>
      </c>
      <c r="Q2335" s="18" t="s">
        <v>290</v>
      </c>
      <c r="S2335" t="s">
        <v>290</v>
      </c>
      <c r="T2335" t="s">
        <v>290</v>
      </c>
      <c r="V2335" t="s">
        <v>290</v>
      </c>
      <c r="X2335" s="160" t="s">
        <v>2257</v>
      </c>
      <c r="Y2335" s="2">
        <v>4</v>
      </c>
      <c r="Z2335" s="4" t="s">
        <v>273</v>
      </c>
      <c r="AA2335" s="4" t="s">
        <v>306</v>
      </c>
      <c r="AB2335" s="23" t="s">
        <v>290</v>
      </c>
      <c r="AC2335" s="2">
        <v>4.5</v>
      </c>
      <c r="AD2335" s="3">
        <v>3.1520000000000001</v>
      </c>
      <c r="AE2335" s="2">
        <v>0.67400000000000004</v>
      </c>
      <c r="AF2335" s="2" t="s">
        <v>273</v>
      </c>
      <c r="AG2335" s="4">
        <v>4</v>
      </c>
      <c r="AH2335" s="23" t="s">
        <v>290</v>
      </c>
      <c r="AI2335" s="6" t="s">
        <v>306</v>
      </c>
      <c r="AJ2335" s="4" t="s">
        <v>290</v>
      </c>
      <c r="AK2335" s="161" t="s">
        <v>290</v>
      </c>
    </row>
    <row r="2336" spans="1:89" x14ac:dyDescent="0.25">
      <c r="A2336" s="158" t="s">
        <v>6952</v>
      </c>
      <c r="B2336" s="11">
        <v>4.5</v>
      </c>
      <c r="C2336" t="s">
        <v>6422</v>
      </c>
      <c r="D2336" t="s">
        <v>306</v>
      </c>
      <c r="E2336" s="24" t="s">
        <v>290</v>
      </c>
      <c r="F2336" s="11">
        <v>5</v>
      </c>
      <c r="G2336" s="12">
        <v>4.5060000000000002</v>
      </c>
      <c r="H2336" s="11">
        <v>0.247</v>
      </c>
      <c r="I2336" s="11" t="s">
        <v>6422</v>
      </c>
      <c r="J2336" s="11">
        <v>1</v>
      </c>
      <c r="K2336" s="24"/>
      <c r="L2336" s="1" t="s">
        <v>306</v>
      </c>
      <c r="N2336" s="159"/>
      <c r="P2336" s="18" t="s">
        <v>290</v>
      </c>
      <c r="Q2336" s="18" t="s">
        <v>290</v>
      </c>
      <c r="S2336" t="s">
        <v>290</v>
      </c>
      <c r="T2336" t="s">
        <v>290</v>
      </c>
      <c r="V2336" t="s">
        <v>290</v>
      </c>
      <c r="X2336" s="158" t="s">
        <v>6952</v>
      </c>
      <c r="Y2336" s="11">
        <v>4.5</v>
      </c>
      <c r="Z2336" t="s">
        <v>6422</v>
      </c>
      <c r="AA2336" t="s">
        <v>306</v>
      </c>
      <c r="AB2336" s="24" t="s">
        <v>290</v>
      </c>
      <c r="AC2336" s="11">
        <v>5</v>
      </c>
      <c r="AD2336" s="12">
        <v>4.5060000000000002</v>
      </c>
      <c r="AE2336" s="11">
        <v>0.247</v>
      </c>
      <c r="AF2336" s="11" t="s">
        <v>6422</v>
      </c>
      <c r="AG2336" s="11">
        <v>1</v>
      </c>
      <c r="AH2336" s="24"/>
      <c r="AI2336" s="1" t="s">
        <v>306</v>
      </c>
      <c r="AK2336" s="159"/>
    </row>
    <row r="2337" spans="1:89" x14ac:dyDescent="0.35">
      <c r="A2337" s="158" t="s">
        <v>2258</v>
      </c>
      <c r="B2337" s="11">
        <v>4.5</v>
      </c>
      <c r="C2337" s="11" t="s">
        <v>272</v>
      </c>
      <c r="D2337" t="s">
        <v>306</v>
      </c>
      <c r="E2337" s="21" t="s">
        <v>290</v>
      </c>
      <c r="F2337" s="11">
        <v>5</v>
      </c>
      <c r="G2337" s="12">
        <v>4.29</v>
      </c>
      <c r="H2337" s="11">
        <v>0.35499999999999998</v>
      </c>
      <c r="I2337" t="s">
        <v>272</v>
      </c>
      <c r="J2337" s="11">
        <v>2</v>
      </c>
      <c r="K2337" s="21" t="s">
        <v>290</v>
      </c>
      <c r="L2337" s="1" t="s">
        <v>306</v>
      </c>
      <c r="M2337" t="s">
        <v>290</v>
      </c>
      <c r="N2337" s="159" t="s">
        <v>290</v>
      </c>
      <c r="P2337" s="18" t="s">
        <v>290</v>
      </c>
      <c r="Q2337" s="18" t="s">
        <v>290</v>
      </c>
      <c r="S2337" t="s">
        <v>290</v>
      </c>
      <c r="T2337" t="s">
        <v>290</v>
      </c>
      <c r="V2337" t="s">
        <v>290</v>
      </c>
      <c r="X2337" s="158" t="s">
        <v>2258</v>
      </c>
      <c r="Y2337" s="11">
        <v>4.5</v>
      </c>
      <c r="Z2337" s="11" t="s">
        <v>272</v>
      </c>
      <c r="AA2337" t="s">
        <v>306</v>
      </c>
      <c r="AB2337" s="21" t="s">
        <v>290</v>
      </c>
      <c r="AC2337" s="11">
        <v>5</v>
      </c>
      <c r="AD2337" s="12">
        <v>4.29</v>
      </c>
      <c r="AE2337" s="11">
        <v>0.35499999999999998</v>
      </c>
      <c r="AF2337" t="s">
        <v>272</v>
      </c>
      <c r="AG2337" s="11">
        <v>2</v>
      </c>
      <c r="AH2337" s="21" t="s">
        <v>290</v>
      </c>
      <c r="AI2337" s="1" t="s">
        <v>306</v>
      </c>
      <c r="AJ2337" t="s">
        <v>290</v>
      </c>
      <c r="AK2337" s="159" t="s">
        <v>290</v>
      </c>
    </row>
    <row r="2338" spans="1:89" x14ac:dyDescent="0.25">
      <c r="A2338" s="160" t="s">
        <v>2259</v>
      </c>
      <c r="B2338" s="2">
        <v>4.5</v>
      </c>
      <c r="C2338" s="4" t="s">
        <v>273</v>
      </c>
      <c r="D2338" s="4" t="s">
        <v>306</v>
      </c>
      <c r="E2338" s="23" t="s">
        <v>290</v>
      </c>
      <c r="F2338" s="2">
        <v>5</v>
      </c>
      <c r="G2338" s="3">
        <v>3.58</v>
      </c>
      <c r="H2338" s="2">
        <v>0.71</v>
      </c>
      <c r="I2338" s="2" t="s">
        <v>273</v>
      </c>
      <c r="J2338" s="4">
        <v>4</v>
      </c>
      <c r="K2338" s="23" t="s">
        <v>290</v>
      </c>
      <c r="L2338" s="6" t="s">
        <v>306</v>
      </c>
      <c r="M2338" s="4" t="s">
        <v>290</v>
      </c>
      <c r="N2338" s="161" t="s">
        <v>290</v>
      </c>
      <c r="P2338" s="18" t="s">
        <v>290</v>
      </c>
      <c r="Q2338" s="18" t="s">
        <v>290</v>
      </c>
      <c r="S2338" t="s">
        <v>290</v>
      </c>
      <c r="T2338" t="s">
        <v>290</v>
      </c>
      <c r="V2338" t="s">
        <v>290</v>
      </c>
      <c r="X2338" s="160" t="s">
        <v>2259</v>
      </c>
      <c r="Y2338" s="2">
        <v>4.5</v>
      </c>
      <c r="Z2338" s="4" t="s">
        <v>273</v>
      </c>
      <c r="AA2338" s="4" t="s">
        <v>306</v>
      </c>
      <c r="AB2338" s="23" t="s">
        <v>290</v>
      </c>
      <c r="AC2338" s="2">
        <v>5</v>
      </c>
      <c r="AD2338" s="3">
        <v>3.58</v>
      </c>
      <c r="AE2338" s="2">
        <v>0.71</v>
      </c>
      <c r="AF2338" s="2" t="s">
        <v>273</v>
      </c>
      <c r="AG2338" s="4">
        <v>4</v>
      </c>
      <c r="AH2338" s="23" t="s">
        <v>290</v>
      </c>
      <c r="AI2338" s="6" t="s">
        <v>306</v>
      </c>
      <c r="AJ2338" s="4" t="s">
        <v>290</v>
      </c>
      <c r="AK2338" s="161" t="s">
        <v>290</v>
      </c>
    </row>
    <row r="2339" spans="1:89" x14ac:dyDescent="0.35">
      <c r="A2339" s="156" t="s">
        <v>2260</v>
      </c>
      <c r="B2339" s="11">
        <v>5</v>
      </c>
      <c r="C2339" s="11">
        <v>5</v>
      </c>
      <c r="D2339" t="s">
        <v>306</v>
      </c>
      <c r="E2339" s="21" t="s">
        <v>290</v>
      </c>
      <c r="F2339" s="11">
        <v>5.5629999999999997</v>
      </c>
      <c r="G2339" s="12">
        <v>5.3449999999999998</v>
      </c>
      <c r="H2339" s="11">
        <v>0.109</v>
      </c>
      <c r="I2339" t="s">
        <v>290</v>
      </c>
      <c r="J2339" s="11">
        <v>5</v>
      </c>
      <c r="K2339" s="21" t="s">
        <v>290</v>
      </c>
      <c r="L2339" s="11" t="s">
        <v>306</v>
      </c>
      <c r="M2339" t="s">
        <v>290</v>
      </c>
      <c r="N2339" s="159" t="s">
        <v>290</v>
      </c>
      <c r="P2339" s="18" t="s">
        <v>290</v>
      </c>
      <c r="Q2339" s="18" t="s">
        <v>290</v>
      </c>
      <c r="S2339" t="s">
        <v>290</v>
      </c>
      <c r="T2339" t="s">
        <v>290</v>
      </c>
      <c r="V2339" t="s">
        <v>290</v>
      </c>
      <c r="X2339" s="156" t="s">
        <v>2260</v>
      </c>
      <c r="Y2339" s="11">
        <v>5</v>
      </c>
      <c r="Z2339" s="11">
        <v>5</v>
      </c>
      <c r="AA2339" t="s">
        <v>306</v>
      </c>
      <c r="AB2339" s="21" t="s">
        <v>290</v>
      </c>
      <c r="AC2339" s="11">
        <v>5.5629999999999997</v>
      </c>
      <c r="AD2339" s="12">
        <v>5.3449999999999998</v>
      </c>
      <c r="AE2339" s="11">
        <v>0.109</v>
      </c>
      <c r="AF2339" t="s">
        <v>290</v>
      </c>
      <c r="AG2339" s="11">
        <v>5</v>
      </c>
      <c r="AH2339" s="21" t="s">
        <v>290</v>
      </c>
      <c r="AI2339" s="11" t="s">
        <v>306</v>
      </c>
      <c r="AJ2339" t="s">
        <v>290</v>
      </c>
      <c r="AK2339" s="159" t="s">
        <v>290</v>
      </c>
    </row>
    <row r="2340" spans="1:89" x14ac:dyDescent="0.35">
      <c r="A2340" s="156" t="s">
        <v>2261</v>
      </c>
      <c r="B2340" s="11">
        <v>5</v>
      </c>
      <c r="C2340" s="11">
        <v>10</v>
      </c>
      <c r="D2340" t="s">
        <v>306</v>
      </c>
      <c r="E2340" s="21" t="s">
        <v>290</v>
      </c>
      <c r="F2340" s="11">
        <v>5.5629999999999997</v>
      </c>
      <c r="G2340" s="12">
        <v>5.2949999999999999</v>
      </c>
      <c r="H2340" s="11">
        <v>0.13400000000000001</v>
      </c>
      <c r="I2340" t="s">
        <v>290</v>
      </c>
      <c r="J2340" s="11">
        <v>10</v>
      </c>
      <c r="K2340" s="21" t="s">
        <v>290</v>
      </c>
      <c r="L2340" s="11" t="s">
        <v>306</v>
      </c>
      <c r="M2340" t="s">
        <v>290</v>
      </c>
      <c r="N2340" s="159" t="s">
        <v>290</v>
      </c>
      <c r="P2340" s="18" t="s">
        <v>290</v>
      </c>
      <c r="Q2340" s="18" t="s">
        <v>290</v>
      </c>
      <c r="S2340" t="s">
        <v>290</v>
      </c>
      <c r="T2340" t="s">
        <v>290</v>
      </c>
      <c r="V2340" t="s">
        <v>290</v>
      </c>
      <c r="X2340" s="156" t="s">
        <v>2261</v>
      </c>
      <c r="Y2340" s="11">
        <v>5</v>
      </c>
      <c r="Z2340" s="11">
        <v>10</v>
      </c>
      <c r="AA2340" t="s">
        <v>306</v>
      </c>
      <c r="AB2340" s="21" t="s">
        <v>290</v>
      </c>
      <c r="AC2340" s="11">
        <v>5.5629999999999997</v>
      </c>
      <c r="AD2340" s="12">
        <v>5.2949999999999999</v>
      </c>
      <c r="AE2340" s="11">
        <v>0.13400000000000001</v>
      </c>
      <c r="AF2340" t="s">
        <v>290</v>
      </c>
      <c r="AG2340" s="11">
        <v>10</v>
      </c>
      <c r="AH2340" s="21" t="s">
        <v>290</v>
      </c>
      <c r="AI2340" s="11" t="s">
        <v>306</v>
      </c>
      <c r="AJ2340" t="s">
        <v>290</v>
      </c>
      <c r="AK2340" s="159" t="s">
        <v>290</v>
      </c>
      <c r="BJ2340" s="4"/>
      <c r="BK2340" s="4"/>
      <c r="BL2340" s="4"/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  <c r="BX2340" s="4"/>
      <c r="BY2340" s="4"/>
      <c r="BZ2340" s="4"/>
      <c r="CA2340" s="51"/>
    </row>
    <row r="2341" spans="1:89" x14ac:dyDescent="0.35">
      <c r="A2341" s="158" t="s">
        <v>2262</v>
      </c>
      <c r="B2341" s="11">
        <v>5</v>
      </c>
      <c r="C2341" s="11">
        <v>20</v>
      </c>
      <c r="D2341" t="s">
        <v>306</v>
      </c>
      <c r="E2341" s="21" t="s">
        <v>290</v>
      </c>
      <c r="F2341" s="11">
        <v>5.5629999999999997</v>
      </c>
      <c r="G2341" s="12">
        <v>5.157</v>
      </c>
      <c r="H2341" s="11">
        <v>0.20300000000000001</v>
      </c>
      <c r="I2341" t="s">
        <v>290</v>
      </c>
      <c r="J2341" s="11">
        <v>20</v>
      </c>
      <c r="K2341" s="21" t="s">
        <v>290</v>
      </c>
      <c r="L2341" s="1" t="s">
        <v>306</v>
      </c>
      <c r="M2341" t="s">
        <v>290</v>
      </c>
      <c r="N2341" s="159" t="s">
        <v>290</v>
      </c>
      <c r="P2341" s="18" t="s">
        <v>290</v>
      </c>
      <c r="Q2341" s="18" t="s">
        <v>290</v>
      </c>
      <c r="S2341" t="s">
        <v>290</v>
      </c>
      <c r="T2341" t="s">
        <v>290</v>
      </c>
      <c r="V2341" t="s">
        <v>290</v>
      </c>
      <c r="X2341" s="158" t="s">
        <v>2262</v>
      </c>
      <c r="Y2341" s="11">
        <v>5</v>
      </c>
      <c r="Z2341" s="11">
        <v>20</v>
      </c>
      <c r="AA2341" t="s">
        <v>306</v>
      </c>
      <c r="AB2341" s="21" t="s">
        <v>290</v>
      </c>
      <c r="AC2341" s="11">
        <v>5.5629999999999997</v>
      </c>
      <c r="AD2341" s="12">
        <v>5.157</v>
      </c>
      <c r="AE2341" s="11">
        <v>0.20300000000000001</v>
      </c>
      <c r="AF2341" t="s">
        <v>290</v>
      </c>
      <c r="AG2341" s="11">
        <v>20</v>
      </c>
      <c r="AH2341" s="21" t="s">
        <v>290</v>
      </c>
      <c r="AI2341" s="1" t="s">
        <v>306</v>
      </c>
      <c r="AJ2341" t="s">
        <v>290</v>
      </c>
      <c r="AK2341" s="159" t="s">
        <v>290</v>
      </c>
      <c r="BJ2341" s="4"/>
      <c r="BK2341" s="4"/>
      <c r="BL2341" s="4"/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  <c r="BX2341" s="4"/>
      <c r="BY2341" s="4"/>
      <c r="BZ2341" s="4"/>
      <c r="CA2341" s="51"/>
      <c r="CC2341" s="4"/>
      <c r="CD2341" s="51"/>
      <c r="CE2341" s="51"/>
      <c r="CF2341" s="51"/>
      <c r="CG2341" s="51"/>
      <c r="CH2341" s="51"/>
      <c r="CI2341" s="51"/>
      <c r="CJ2341" s="51"/>
      <c r="CK2341" s="51"/>
    </row>
    <row r="2342" spans="1:89" x14ac:dyDescent="0.35">
      <c r="A2342" s="158" t="s">
        <v>2263</v>
      </c>
      <c r="B2342" s="11">
        <v>5</v>
      </c>
      <c r="C2342">
        <v>40</v>
      </c>
      <c r="D2342" t="s">
        <v>306</v>
      </c>
      <c r="E2342" s="21" t="s">
        <v>290</v>
      </c>
      <c r="F2342" s="11">
        <v>5.5629999999999997</v>
      </c>
      <c r="G2342" s="12">
        <v>5.0469999999999997</v>
      </c>
      <c r="H2342" s="11">
        <v>0.25800000000000001</v>
      </c>
      <c r="I2342" t="s">
        <v>290</v>
      </c>
      <c r="J2342">
        <v>40</v>
      </c>
      <c r="K2342" s="21" t="s">
        <v>290</v>
      </c>
      <c r="L2342" s="1" t="s">
        <v>306</v>
      </c>
      <c r="M2342" t="s">
        <v>290</v>
      </c>
      <c r="N2342" s="159" t="s">
        <v>290</v>
      </c>
      <c r="P2342" s="18" t="s">
        <v>290</v>
      </c>
      <c r="Q2342" s="18" t="s">
        <v>290</v>
      </c>
      <c r="S2342" t="s">
        <v>290</v>
      </c>
      <c r="T2342" t="s">
        <v>290</v>
      </c>
      <c r="V2342" t="s">
        <v>290</v>
      </c>
      <c r="X2342" s="158" t="s">
        <v>2263</v>
      </c>
      <c r="Y2342" s="11">
        <v>5</v>
      </c>
      <c r="Z2342">
        <v>40</v>
      </c>
      <c r="AA2342" t="s">
        <v>306</v>
      </c>
      <c r="AB2342" s="21" t="s">
        <v>290</v>
      </c>
      <c r="AC2342" s="11">
        <v>5.5629999999999997</v>
      </c>
      <c r="AD2342" s="12">
        <v>5.0469999999999997</v>
      </c>
      <c r="AE2342" s="11">
        <v>0.25800000000000001</v>
      </c>
      <c r="AF2342" t="s">
        <v>290</v>
      </c>
      <c r="AG2342">
        <v>40</v>
      </c>
      <c r="AH2342" s="21" t="s">
        <v>290</v>
      </c>
      <c r="AI2342" s="1" t="s">
        <v>306</v>
      </c>
      <c r="AJ2342" t="s">
        <v>290</v>
      </c>
      <c r="AK2342" s="159" t="s">
        <v>290</v>
      </c>
      <c r="CC2342" s="4"/>
      <c r="CD2342" s="51"/>
      <c r="CE2342" s="51"/>
      <c r="CF2342" s="51"/>
      <c r="CG2342" s="51"/>
      <c r="CH2342" s="51"/>
      <c r="CI2342" s="51"/>
      <c r="CJ2342" s="51"/>
      <c r="CK2342" s="51"/>
    </row>
    <row r="2343" spans="1:89" x14ac:dyDescent="0.35">
      <c r="A2343" s="158" t="s">
        <v>6953</v>
      </c>
      <c r="B2343" s="11">
        <v>5</v>
      </c>
      <c r="C2343" t="s">
        <v>6422</v>
      </c>
      <c r="D2343" t="s">
        <v>306</v>
      </c>
      <c r="E2343" s="21" t="s">
        <v>290</v>
      </c>
      <c r="F2343" s="11">
        <v>5.5629999999999997</v>
      </c>
      <c r="G2343" s="12">
        <v>5.0469999999999997</v>
      </c>
      <c r="H2343" s="11">
        <v>0.25800000000000001</v>
      </c>
      <c r="I2343" t="s">
        <v>6422</v>
      </c>
      <c r="J2343">
        <v>1</v>
      </c>
      <c r="K2343" s="21" t="s">
        <v>290</v>
      </c>
      <c r="L2343" s="1" t="s">
        <v>306</v>
      </c>
      <c r="M2343" t="s">
        <v>290</v>
      </c>
      <c r="N2343" s="159" t="s">
        <v>290</v>
      </c>
      <c r="P2343" s="18" t="s">
        <v>290</v>
      </c>
      <c r="Q2343" s="18" t="s">
        <v>290</v>
      </c>
      <c r="S2343" t="s">
        <v>290</v>
      </c>
      <c r="T2343" t="s">
        <v>290</v>
      </c>
      <c r="V2343" t="s">
        <v>290</v>
      </c>
      <c r="X2343" s="158" t="s">
        <v>6953</v>
      </c>
      <c r="Y2343" s="11">
        <v>5</v>
      </c>
      <c r="Z2343" t="s">
        <v>6422</v>
      </c>
      <c r="AA2343" t="s">
        <v>306</v>
      </c>
      <c r="AB2343" s="21" t="s">
        <v>290</v>
      </c>
      <c r="AC2343" s="11">
        <v>5.5629999999999997</v>
      </c>
      <c r="AD2343" s="12">
        <v>5.0469999999999997</v>
      </c>
      <c r="AE2343" s="11">
        <v>0.25800000000000001</v>
      </c>
      <c r="AF2343" t="s">
        <v>6422</v>
      </c>
      <c r="AG2343">
        <v>1</v>
      </c>
      <c r="AH2343" s="21" t="s">
        <v>290</v>
      </c>
      <c r="AI2343" s="1" t="s">
        <v>306</v>
      </c>
      <c r="AJ2343" t="s">
        <v>290</v>
      </c>
      <c r="AK2343" s="159" t="s">
        <v>290</v>
      </c>
    </row>
    <row r="2344" spans="1:89" x14ac:dyDescent="0.35">
      <c r="A2344" s="158" t="s">
        <v>2264</v>
      </c>
      <c r="B2344" s="11">
        <v>5</v>
      </c>
      <c r="C2344">
        <v>80</v>
      </c>
      <c r="D2344" t="s">
        <v>306</v>
      </c>
      <c r="E2344" s="21" t="s">
        <v>290</v>
      </c>
      <c r="F2344" s="11">
        <v>5.5629999999999997</v>
      </c>
      <c r="G2344" s="12">
        <v>4.8129999999999997</v>
      </c>
      <c r="H2344" s="11">
        <v>0.375</v>
      </c>
      <c r="I2344" t="s">
        <v>290</v>
      </c>
      <c r="J2344">
        <v>80</v>
      </c>
      <c r="K2344" s="21" t="s">
        <v>290</v>
      </c>
      <c r="L2344" s="1" t="s">
        <v>306</v>
      </c>
      <c r="M2344" t="s">
        <v>290</v>
      </c>
      <c r="N2344" s="159" t="s">
        <v>290</v>
      </c>
      <c r="P2344" s="18" t="s">
        <v>290</v>
      </c>
      <c r="Q2344" s="18" t="s">
        <v>290</v>
      </c>
      <c r="S2344" t="s">
        <v>290</v>
      </c>
      <c r="T2344" t="s">
        <v>290</v>
      </c>
      <c r="V2344" t="s">
        <v>290</v>
      </c>
      <c r="X2344" s="158" t="s">
        <v>2264</v>
      </c>
      <c r="Y2344" s="11">
        <v>5</v>
      </c>
      <c r="Z2344">
        <v>80</v>
      </c>
      <c r="AA2344" t="s">
        <v>306</v>
      </c>
      <c r="AB2344" s="21" t="s">
        <v>290</v>
      </c>
      <c r="AC2344" s="11">
        <v>5.5629999999999997</v>
      </c>
      <c r="AD2344" s="12">
        <v>4.8129999999999997</v>
      </c>
      <c r="AE2344" s="11">
        <v>0.375</v>
      </c>
      <c r="AF2344" t="s">
        <v>290</v>
      </c>
      <c r="AG2344">
        <v>80</v>
      </c>
      <c r="AH2344" s="21" t="s">
        <v>290</v>
      </c>
      <c r="AI2344" s="1" t="s">
        <v>306</v>
      </c>
      <c r="AJ2344" t="s">
        <v>290</v>
      </c>
      <c r="AK2344" s="159" t="s">
        <v>290</v>
      </c>
    </row>
    <row r="2345" spans="1:89" x14ac:dyDescent="0.35">
      <c r="A2345" s="158" t="s">
        <v>2265</v>
      </c>
      <c r="B2345" s="11">
        <v>5</v>
      </c>
      <c r="C2345">
        <v>120</v>
      </c>
      <c r="D2345" t="s">
        <v>306</v>
      </c>
      <c r="E2345" s="21" t="s">
        <v>290</v>
      </c>
      <c r="F2345" s="11">
        <v>5.5629999999999997</v>
      </c>
      <c r="G2345" s="12">
        <v>4.5629999999999997</v>
      </c>
      <c r="H2345" s="11">
        <v>0.5</v>
      </c>
      <c r="I2345" t="s">
        <v>290</v>
      </c>
      <c r="J2345">
        <v>120</v>
      </c>
      <c r="K2345" s="21" t="s">
        <v>290</v>
      </c>
      <c r="L2345" s="1" t="s">
        <v>306</v>
      </c>
      <c r="M2345" t="s">
        <v>290</v>
      </c>
      <c r="N2345" s="159" t="s">
        <v>290</v>
      </c>
      <c r="P2345" s="18" t="s">
        <v>290</v>
      </c>
      <c r="Q2345" s="18" t="s">
        <v>290</v>
      </c>
      <c r="S2345" t="s">
        <v>290</v>
      </c>
      <c r="T2345" t="s">
        <v>290</v>
      </c>
      <c r="V2345" t="s">
        <v>290</v>
      </c>
      <c r="X2345" s="158" t="s">
        <v>2265</v>
      </c>
      <c r="Y2345" s="11">
        <v>5</v>
      </c>
      <c r="Z2345">
        <v>120</v>
      </c>
      <c r="AA2345" t="s">
        <v>306</v>
      </c>
      <c r="AB2345" s="21" t="s">
        <v>290</v>
      </c>
      <c r="AC2345" s="11">
        <v>5.5629999999999997</v>
      </c>
      <c r="AD2345" s="12">
        <v>4.5629999999999997</v>
      </c>
      <c r="AE2345" s="11">
        <v>0.5</v>
      </c>
      <c r="AF2345" t="s">
        <v>290</v>
      </c>
      <c r="AG2345">
        <v>120</v>
      </c>
      <c r="AH2345" s="21" t="s">
        <v>290</v>
      </c>
      <c r="AI2345" s="1" t="s">
        <v>306</v>
      </c>
      <c r="AJ2345" t="s">
        <v>290</v>
      </c>
      <c r="AK2345" s="159" t="s">
        <v>290</v>
      </c>
    </row>
    <row r="2346" spans="1:89" x14ac:dyDescent="0.35">
      <c r="A2346" s="158" t="s">
        <v>2266</v>
      </c>
      <c r="B2346" s="11">
        <v>5</v>
      </c>
      <c r="C2346" s="11">
        <v>160</v>
      </c>
      <c r="D2346" t="s">
        <v>306</v>
      </c>
      <c r="E2346" s="21" t="s">
        <v>290</v>
      </c>
      <c r="F2346" s="11">
        <v>5.5629999999999997</v>
      </c>
      <c r="G2346" s="12">
        <v>4.3129999999999997</v>
      </c>
      <c r="H2346" s="11">
        <v>0.625</v>
      </c>
      <c r="I2346" t="s">
        <v>290</v>
      </c>
      <c r="J2346" s="11">
        <v>160</v>
      </c>
      <c r="K2346" s="21" t="s">
        <v>290</v>
      </c>
      <c r="L2346" s="1" t="s">
        <v>306</v>
      </c>
      <c r="M2346" t="s">
        <v>290</v>
      </c>
      <c r="N2346" s="159" t="s">
        <v>290</v>
      </c>
      <c r="P2346" s="18" t="s">
        <v>290</v>
      </c>
      <c r="Q2346" s="18" t="s">
        <v>290</v>
      </c>
      <c r="S2346" t="s">
        <v>290</v>
      </c>
      <c r="T2346" t="s">
        <v>290</v>
      </c>
      <c r="V2346" t="s">
        <v>290</v>
      </c>
      <c r="X2346" s="158" t="s">
        <v>2266</v>
      </c>
      <c r="Y2346" s="11">
        <v>5</v>
      </c>
      <c r="Z2346" s="11">
        <v>160</v>
      </c>
      <c r="AA2346" t="s">
        <v>306</v>
      </c>
      <c r="AB2346" s="21" t="s">
        <v>290</v>
      </c>
      <c r="AC2346" s="11">
        <v>5.5629999999999997</v>
      </c>
      <c r="AD2346" s="12">
        <v>4.3129999999999997</v>
      </c>
      <c r="AE2346" s="11">
        <v>0.625</v>
      </c>
      <c r="AF2346" t="s">
        <v>290</v>
      </c>
      <c r="AG2346" s="11">
        <v>160</v>
      </c>
      <c r="AH2346" s="21" t="s">
        <v>290</v>
      </c>
      <c r="AI2346" s="1" t="s">
        <v>306</v>
      </c>
      <c r="AJ2346" t="s">
        <v>290</v>
      </c>
      <c r="AK2346" s="159" t="s">
        <v>290</v>
      </c>
    </row>
    <row r="2347" spans="1:89" x14ac:dyDescent="0.35">
      <c r="A2347" s="158" t="s">
        <v>2267</v>
      </c>
      <c r="B2347" s="11">
        <v>5</v>
      </c>
      <c r="C2347" s="11" t="s">
        <v>272</v>
      </c>
      <c r="D2347" t="s">
        <v>306</v>
      </c>
      <c r="E2347" s="21" t="s">
        <v>290</v>
      </c>
      <c r="F2347" s="11">
        <v>5.5629999999999997</v>
      </c>
      <c r="G2347" s="12">
        <v>4.8129999999999997</v>
      </c>
      <c r="H2347" s="11">
        <v>0.375</v>
      </c>
      <c r="I2347" t="s">
        <v>272</v>
      </c>
      <c r="J2347" s="11">
        <v>2</v>
      </c>
      <c r="K2347" s="21" t="s">
        <v>290</v>
      </c>
      <c r="L2347" s="1" t="s">
        <v>306</v>
      </c>
      <c r="M2347" t="s">
        <v>290</v>
      </c>
      <c r="N2347" s="159" t="s">
        <v>290</v>
      </c>
      <c r="P2347" s="18" t="s">
        <v>290</v>
      </c>
      <c r="Q2347" s="18" t="s">
        <v>290</v>
      </c>
      <c r="S2347" t="s">
        <v>290</v>
      </c>
      <c r="T2347" t="s">
        <v>290</v>
      </c>
      <c r="V2347" t="s">
        <v>290</v>
      </c>
      <c r="X2347" s="158" t="s">
        <v>2267</v>
      </c>
      <c r="Y2347" s="11">
        <v>5</v>
      </c>
      <c r="Z2347" s="11" t="s">
        <v>272</v>
      </c>
      <c r="AA2347" t="s">
        <v>306</v>
      </c>
      <c r="AB2347" s="21" t="s">
        <v>290</v>
      </c>
      <c r="AC2347" s="11">
        <v>5.5629999999999997</v>
      </c>
      <c r="AD2347" s="12">
        <v>4.8129999999999997</v>
      </c>
      <c r="AE2347" s="11">
        <v>0.375</v>
      </c>
      <c r="AF2347" t="s">
        <v>272</v>
      </c>
      <c r="AG2347" s="11">
        <v>2</v>
      </c>
      <c r="AH2347" s="21" t="s">
        <v>290</v>
      </c>
      <c r="AI2347" s="1" t="s">
        <v>306</v>
      </c>
      <c r="AJ2347" t="s">
        <v>290</v>
      </c>
      <c r="AK2347" s="159" t="s">
        <v>290</v>
      </c>
    </row>
    <row r="2348" spans="1:89" x14ac:dyDescent="0.25">
      <c r="A2348" s="160" t="s">
        <v>2268</v>
      </c>
      <c r="B2348" s="2">
        <v>5</v>
      </c>
      <c r="C2348" s="4" t="s">
        <v>273</v>
      </c>
      <c r="D2348" s="4" t="s">
        <v>306</v>
      </c>
      <c r="E2348" s="23" t="s">
        <v>290</v>
      </c>
      <c r="F2348" s="2">
        <v>5.5629999999999997</v>
      </c>
      <c r="G2348" s="3">
        <v>4.0629999999999997</v>
      </c>
      <c r="H2348" s="2">
        <v>0.75</v>
      </c>
      <c r="I2348" s="2" t="s">
        <v>273</v>
      </c>
      <c r="J2348" s="4">
        <v>4</v>
      </c>
      <c r="K2348" s="23" t="s">
        <v>290</v>
      </c>
      <c r="L2348" s="6" t="s">
        <v>306</v>
      </c>
      <c r="M2348" s="4" t="s">
        <v>290</v>
      </c>
      <c r="N2348" s="161" t="s">
        <v>290</v>
      </c>
      <c r="P2348" s="18" t="s">
        <v>290</v>
      </c>
      <c r="Q2348" s="18" t="s">
        <v>290</v>
      </c>
      <c r="S2348" t="s">
        <v>290</v>
      </c>
      <c r="T2348" t="s">
        <v>290</v>
      </c>
      <c r="V2348" t="s">
        <v>290</v>
      </c>
      <c r="X2348" s="160" t="s">
        <v>2268</v>
      </c>
      <c r="Y2348" s="2">
        <v>5</v>
      </c>
      <c r="Z2348" s="4" t="s">
        <v>273</v>
      </c>
      <c r="AA2348" s="4" t="s">
        <v>306</v>
      </c>
      <c r="AB2348" s="23" t="s">
        <v>290</v>
      </c>
      <c r="AC2348" s="2">
        <v>5.5629999999999997</v>
      </c>
      <c r="AD2348" s="3">
        <v>4.0629999999999997</v>
      </c>
      <c r="AE2348" s="2">
        <v>0.75</v>
      </c>
      <c r="AF2348" s="2" t="s">
        <v>273</v>
      </c>
      <c r="AG2348" s="4">
        <v>4</v>
      </c>
      <c r="AH2348" s="23" t="s">
        <v>290</v>
      </c>
      <c r="AI2348" s="6" t="s">
        <v>306</v>
      </c>
      <c r="AJ2348" s="4" t="s">
        <v>290</v>
      </c>
      <c r="AK2348" s="161" t="s">
        <v>290</v>
      </c>
    </row>
    <row r="2349" spans="1:89" x14ac:dyDescent="0.35">
      <c r="A2349" s="156" t="s">
        <v>2269</v>
      </c>
      <c r="B2349" s="11">
        <v>6.0000000000000009</v>
      </c>
      <c r="C2349" s="11">
        <v>5</v>
      </c>
      <c r="D2349" t="s">
        <v>306</v>
      </c>
      <c r="E2349" s="21" t="s">
        <v>290</v>
      </c>
      <c r="F2349" s="11">
        <v>6.6250000000000009</v>
      </c>
      <c r="G2349" s="12">
        <v>6.4070000000000009</v>
      </c>
      <c r="H2349" s="11">
        <v>0.109</v>
      </c>
      <c r="I2349" t="s">
        <v>290</v>
      </c>
      <c r="J2349" s="11">
        <v>5</v>
      </c>
      <c r="K2349" s="21" t="s">
        <v>290</v>
      </c>
      <c r="L2349" s="11" t="s">
        <v>306</v>
      </c>
      <c r="M2349" t="s">
        <v>290</v>
      </c>
      <c r="N2349" s="159" t="s">
        <v>290</v>
      </c>
      <c r="P2349" s="18" t="s">
        <v>290</v>
      </c>
      <c r="Q2349" s="18" t="s">
        <v>290</v>
      </c>
      <c r="S2349" t="s">
        <v>290</v>
      </c>
      <c r="T2349" t="s">
        <v>290</v>
      </c>
      <c r="V2349" t="s">
        <v>290</v>
      </c>
      <c r="X2349" s="156" t="s">
        <v>2269</v>
      </c>
      <c r="Y2349" s="11">
        <v>6.0000000000000009</v>
      </c>
      <c r="Z2349" s="11">
        <v>5</v>
      </c>
      <c r="AA2349" t="s">
        <v>306</v>
      </c>
      <c r="AB2349" s="21" t="s">
        <v>290</v>
      </c>
      <c r="AC2349" s="11">
        <v>6.6250000000000009</v>
      </c>
      <c r="AD2349" s="12">
        <v>6.4070000000000009</v>
      </c>
      <c r="AE2349" s="11">
        <v>0.109</v>
      </c>
      <c r="AF2349" t="s">
        <v>290</v>
      </c>
      <c r="AG2349" s="11">
        <v>5</v>
      </c>
      <c r="AH2349" s="21" t="s">
        <v>290</v>
      </c>
      <c r="AI2349" s="11" t="s">
        <v>306</v>
      </c>
      <c r="AJ2349" t="s">
        <v>290</v>
      </c>
      <c r="AK2349" s="159" t="s">
        <v>290</v>
      </c>
    </row>
    <row r="2350" spans="1:89" x14ac:dyDescent="0.35">
      <c r="A2350" s="156" t="s">
        <v>2270</v>
      </c>
      <c r="B2350" s="11">
        <v>6.0000000000000009</v>
      </c>
      <c r="C2350" s="11">
        <v>10</v>
      </c>
      <c r="D2350" t="s">
        <v>306</v>
      </c>
      <c r="E2350" s="21" t="s">
        <v>290</v>
      </c>
      <c r="F2350" s="11">
        <v>6.6250000000000009</v>
      </c>
      <c r="G2350" s="12">
        <v>6.3570000000000011</v>
      </c>
      <c r="H2350" s="11">
        <v>0.13400000000000001</v>
      </c>
      <c r="I2350" t="s">
        <v>290</v>
      </c>
      <c r="J2350" s="11">
        <v>10</v>
      </c>
      <c r="K2350" s="21" t="s">
        <v>290</v>
      </c>
      <c r="L2350" s="11" t="s">
        <v>306</v>
      </c>
      <c r="M2350" t="s">
        <v>290</v>
      </c>
      <c r="N2350" s="159" t="s">
        <v>290</v>
      </c>
      <c r="P2350" s="18" t="s">
        <v>290</v>
      </c>
      <c r="Q2350" s="18" t="s">
        <v>290</v>
      </c>
      <c r="S2350" t="s">
        <v>290</v>
      </c>
      <c r="T2350" t="s">
        <v>290</v>
      </c>
      <c r="V2350" t="s">
        <v>290</v>
      </c>
      <c r="X2350" s="156" t="s">
        <v>2270</v>
      </c>
      <c r="Y2350" s="11">
        <v>6.0000000000000009</v>
      </c>
      <c r="Z2350" s="11">
        <v>10</v>
      </c>
      <c r="AA2350" t="s">
        <v>306</v>
      </c>
      <c r="AB2350" s="21" t="s">
        <v>290</v>
      </c>
      <c r="AC2350" s="11">
        <v>6.6250000000000009</v>
      </c>
      <c r="AD2350" s="12">
        <v>6.3570000000000011</v>
      </c>
      <c r="AE2350" s="11">
        <v>0.13400000000000001</v>
      </c>
      <c r="AF2350" t="s">
        <v>290</v>
      </c>
      <c r="AG2350" s="11">
        <v>10</v>
      </c>
      <c r="AH2350" s="21" t="s">
        <v>290</v>
      </c>
      <c r="AI2350" s="11" t="s">
        <v>306</v>
      </c>
      <c r="AJ2350" t="s">
        <v>290</v>
      </c>
      <c r="AK2350" s="159" t="s">
        <v>290</v>
      </c>
    </row>
    <row r="2351" spans="1:89" x14ac:dyDescent="0.35">
      <c r="A2351" s="158" t="s">
        <v>2271</v>
      </c>
      <c r="B2351" s="11">
        <v>6.0000000000000009</v>
      </c>
      <c r="C2351" s="11">
        <v>20</v>
      </c>
      <c r="D2351" t="s">
        <v>306</v>
      </c>
      <c r="E2351" s="21" t="s">
        <v>290</v>
      </c>
      <c r="F2351" s="11">
        <v>6.6250000000000009</v>
      </c>
      <c r="G2351" s="12">
        <v>6.2190000000000012</v>
      </c>
      <c r="H2351" s="11">
        <v>0.20300000000000001</v>
      </c>
      <c r="I2351" t="s">
        <v>290</v>
      </c>
      <c r="J2351" s="11">
        <v>20</v>
      </c>
      <c r="K2351" s="21" t="s">
        <v>290</v>
      </c>
      <c r="L2351" s="1" t="s">
        <v>306</v>
      </c>
      <c r="M2351" t="s">
        <v>290</v>
      </c>
      <c r="N2351" s="159" t="s">
        <v>290</v>
      </c>
      <c r="P2351" s="18" t="s">
        <v>290</v>
      </c>
      <c r="Q2351" s="18" t="s">
        <v>290</v>
      </c>
      <c r="S2351" t="s">
        <v>290</v>
      </c>
      <c r="T2351" t="s">
        <v>290</v>
      </c>
      <c r="V2351" t="s">
        <v>290</v>
      </c>
      <c r="X2351" s="158" t="s">
        <v>2271</v>
      </c>
      <c r="Y2351" s="11">
        <v>6.0000000000000009</v>
      </c>
      <c r="Z2351" s="11">
        <v>20</v>
      </c>
      <c r="AA2351" t="s">
        <v>306</v>
      </c>
      <c r="AB2351" s="21" t="s">
        <v>290</v>
      </c>
      <c r="AC2351" s="11">
        <v>6.6250000000000009</v>
      </c>
      <c r="AD2351" s="12">
        <v>6.2190000000000012</v>
      </c>
      <c r="AE2351" s="11">
        <v>0.20300000000000001</v>
      </c>
      <c r="AF2351" t="s">
        <v>290</v>
      </c>
      <c r="AG2351" s="11">
        <v>20</v>
      </c>
      <c r="AH2351" s="21" t="s">
        <v>290</v>
      </c>
      <c r="AI2351" s="1" t="s">
        <v>306</v>
      </c>
      <c r="AJ2351" t="s">
        <v>290</v>
      </c>
      <c r="AK2351" s="159" t="s">
        <v>290</v>
      </c>
    </row>
    <row r="2352" spans="1:89" x14ac:dyDescent="0.35">
      <c r="A2352" s="158" t="s">
        <v>2272</v>
      </c>
      <c r="B2352" s="11">
        <v>6.0000000000000009</v>
      </c>
      <c r="C2352">
        <v>40</v>
      </c>
      <c r="D2352" t="s">
        <v>306</v>
      </c>
      <c r="E2352" s="21" t="s">
        <v>2273</v>
      </c>
      <c r="F2352" s="11">
        <v>6.6250000000000009</v>
      </c>
      <c r="G2352" s="12">
        <v>6.0650000000000013</v>
      </c>
      <c r="H2352" s="11">
        <v>0.28000000000000003</v>
      </c>
      <c r="I2352" t="s">
        <v>290</v>
      </c>
      <c r="J2352">
        <v>40</v>
      </c>
      <c r="K2352" s="21" t="s">
        <v>290</v>
      </c>
      <c r="L2352" s="1" t="s">
        <v>306</v>
      </c>
      <c r="M2352" t="s">
        <v>290</v>
      </c>
      <c r="N2352" s="159" t="s">
        <v>290</v>
      </c>
      <c r="P2352" s="18" t="s">
        <v>290</v>
      </c>
      <c r="Q2352" s="18" t="s">
        <v>290</v>
      </c>
      <c r="S2352" t="s">
        <v>290</v>
      </c>
      <c r="T2352" t="s">
        <v>290</v>
      </c>
      <c r="V2352" t="s">
        <v>290</v>
      </c>
      <c r="X2352" s="158" t="s">
        <v>2272</v>
      </c>
      <c r="Y2352" s="11">
        <v>6.0000000000000009</v>
      </c>
      <c r="Z2352">
        <v>40</v>
      </c>
      <c r="AA2352" t="s">
        <v>306</v>
      </c>
      <c r="AB2352" s="21" t="s">
        <v>2274</v>
      </c>
      <c r="AC2352" s="11">
        <v>6.6250000000000009</v>
      </c>
      <c r="AD2352" s="12">
        <v>6.0650000000000013</v>
      </c>
      <c r="AE2352" s="11">
        <v>0.28000000000000003</v>
      </c>
      <c r="AF2352" t="s">
        <v>290</v>
      </c>
      <c r="AG2352">
        <v>40</v>
      </c>
      <c r="AH2352" s="21" t="s">
        <v>290</v>
      </c>
      <c r="AI2352" s="1" t="s">
        <v>306</v>
      </c>
      <c r="AJ2352" t="s">
        <v>290</v>
      </c>
      <c r="AK2352" s="159" t="s">
        <v>290</v>
      </c>
    </row>
    <row r="2353" spans="1:89" x14ac:dyDescent="0.35">
      <c r="A2353" s="158" t="s">
        <v>6954</v>
      </c>
      <c r="B2353" s="11">
        <v>6.0000000000000009</v>
      </c>
      <c r="C2353" t="s">
        <v>6422</v>
      </c>
      <c r="D2353" t="s">
        <v>306</v>
      </c>
      <c r="E2353" s="21" t="s">
        <v>290</v>
      </c>
      <c r="F2353" s="11">
        <v>6.6250000000000009</v>
      </c>
      <c r="G2353" s="12">
        <v>6.0650000000000013</v>
      </c>
      <c r="H2353" s="11">
        <v>0.28000000000000003</v>
      </c>
      <c r="I2353" t="s">
        <v>6422</v>
      </c>
      <c r="J2353">
        <v>1</v>
      </c>
      <c r="K2353" s="21" t="s">
        <v>290</v>
      </c>
      <c r="L2353" s="1" t="s">
        <v>306</v>
      </c>
      <c r="M2353" t="s">
        <v>290</v>
      </c>
      <c r="N2353" s="159" t="s">
        <v>290</v>
      </c>
      <c r="P2353" s="18" t="s">
        <v>290</v>
      </c>
      <c r="Q2353" s="18" t="s">
        <v>290</v>
      </c>
      <c r="S2353" t="s">
        <v>290</v>
      </c>
      <c r="T2353" t="s">
        <v>290</v>
      </c>
      <c r="V2353" t="s">
        <v>290</v>
      </c>
      <c r="X2353" s="158" t="s">
        <v>6954</v>
      </c>
      <c r="Y2353" s="11">
        <v>6.0000000000000009</v>
      </c>
      <c r="Z2353" t="s">
        <v>6422</v>
      </c>
      <c r="AA2353" t="s">
        <v>306</v>
      </c>
      <c r="AB2353" s="21" t="s">
        <v>290</v>
      </c>
      <c r="AC2353" s="11">
        <v>6.6250000000000009</v>
      </c>
      <c r="AD2353" s="12">
        <v>6.0650000000000013</v>
      </c>
      <c r="AE2353" s="11">
        <v>0.28000000000000003</v>
      </c>
      <c r="AF2353" t="s">
        <v>6422</v>
      </c>
      <c r="AG2353">
        <v>1</v>
      </c>
      <c r="AH2353" s="21" t="s">
        <v>290</v>
      </c>
      <c r="AI2353" s="1" t="s">
        <v>306</v>
      </c>
      <c r="AJ2353" t="s">
        <v>290</v>
      </c>
      <c r="AK2353" s="159" t="s">
        <v>290</v>
      </c>
      <c r="BJ2353" s="4"/>
      <c r="BK2353" s="4"/>
      <c r="BL2353" s="4"/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  <c r="BX2353" s="4"/>
      <c r="BY2353" s="4"/>
      <c r="BZ2353" s="4"/>
      <c r="CA2353" s="51"/>
    </row>
    <row r="2354" spans="1:89" x14ac:dyDescent="0.35">
      <c r="A2354" s="158" t="s">
        <v>2275</v>
      </c>
      <c r="B2354" s="11">
        <v>6.0000000000000009</v>
      </c>
      <c r="C2354">
        <v>80</v>
      </c>
      <c r="D2354" t="s">
        <v>306</v>
      </c>
      <c r="E2354" s="21" t="s">
        <v>2276</v>
      </c>
      <c r="F2354" s="11">
        <v>6.6250000000000009</v>
      </c>
      <c r="G2354" s="12">
        <v>5.761000000000001</v>
      </c>
      <c r="H2354" s="11">
        <v>0.432</v>
      </c>
      <c r="I2354" t="s">
        <v>290</v>
      </c>
      <c r="J2354">
        <v>80</v>
      </c>
      <c r="K2354" s="21" t="s">
        <v>290</v>
      </c>
      <c r="L2354" s="1" t="s">
        <v>306</v>
      </c>
      <c r="M2354" t="s">
        <v>290</v>
      </c>
      <c r="N2354" s="159" t="s">
        <v>290</v>
      </c>
      <c r="P2354" s="18" t="s">
        <v>290</v>
      </c>
      <c r="Q2354" s="18" t="s">
        <v>290</v>
      </c>
      <c r="S2354" t="s">
        <v>290</v>
      </c>
      <c r="T2354" t="s">
        <v>290</v>
      </c>
      <c r="V2354" t="s">
        <v>290</v>
      </c>
      <c r="X2354" s="158" t="s">
        <v>2275</v>
      </c>
      <c r="Y2354" s="11">
        <v>6.0000000000000009</v>
      </c>
      <c r="Z2354">
        <v>80</v>
      </c>
      <c r="AA2354" t="s">
        <v>306</v>
      </c>
      <c r="AB2354" s="21" t="s">
        <v>2277</v>
      </c>
      <c r="AC2354" s="11">
        <v>6.6250000000000009</v>
      </c>
      <c r="AD2354" s="12">
        <v>5.761000000000001</v>
      </c>
      <c r="AE2354" s="11">
        <v>0.432</v>
      </c>
      <c r="AF2354" t="s">
        <v>290</v>
      </c>
      <c r="AG2354">
        <v>80</v>
      </c>
      <c r="AH2354" s="21" t="s">
        <v>290</v>
      </c>
      <c r="AI2354" s="1" t="s">
        <v>306</v>
      </c>
      <c r="AJ2354" t="s">
        <v>290</v>
      </c>
      <c r="AK2354" s="159" t="s">
        <v>290</v>
      </c>
      <c r="CC2354" s="4"/>
      <c r="CD2354" s="51"/>
      <c r="CE2354" s="51"/>
      <c r="CF2354" s="51"/>
      <c r="CG2354" s="51"/>
      <c r="CH2354" s="51"/>
      <c r="CI2354" s="51"/>
      <c r="CJ2354" s="51"/>
      <c r="CK2354" s="51"/>
    </row>
    <row r="2355" spans="1:89" x14ac:dyDescent="0.35">
      <c r="A2355" s="158" t="s">
        <v>2278</v>
      </c>
      <c r="B2355" s="11">
        <v>6.0000000000000009</v>
      </c>
      <c r="C2355">
        <v>120</v>
      </c>
      <c r="D2355" t="s">
        <v>306</v>
      </c>
      <c r="E2355" s="21" t="s">
        <v>290</v>
      </c>
      <c r="F2355" s="11">
        <v>6.6250000000000009</v>
      </c>
      <c r="G2355" s="12">
        <v>5.5010000000000012</v>
      </c>
      <c r="H2355" s="11">
        <v>0.56200000000000006</v>
      </c>
      <c r="I2355" t="s">
        <v>290</v>
      </c>
      <c r="J2355">
        <v>120</v>
      </c>
      <c r="K2355" s="21" t="s">
        <v>290</v>
      </c>
      <c r="L2355" s="1" t="s">
        <v>306</v>
      </c>
      <c r="M2355" t="s">
        <v>290</v>
      </c>
      <c r="N2355" s="159" t="s">
        <v>290</v>
      </c>
      <c r="P2355" s="18" t="s">
        <v>290</v>
      </c>
      <c r="Q2355" s="18" t="s">
        <v>290</v>
      </c>
      <c r="S2355" t="s">
        <v>290</v>
      </c>
      <c r="T2355" t="s">
        <v>290</v>
      </c>
      <c r="V2355" t="s">
        <v>290</v>
      </c>
      <c r="X2355" s="158" t="s">
        <v>2278</v>
      </c>
      <c r="Y2355" s="11">
        <v>6.0000000000000009</v>
      </c>
      <c r="Z2355">
        <v>120</v>
      </c>
      <c r="AA2355" t="s">
        <v>306</v>
      </c>
      <c r="AB2355" s="21" t="s">
        <v>290</v>
      </c>
      <c r="AC2355" s="11">
        <v>6.6250000000000009</v>
      </c>
      <c r="AD2355" s="12">
        <v>5.5010000000000012</v>
      </c>
      <c r="AE2355" s="11">
        <v>0.56200000000000006</v>
      </c>
      <c r="AF2355" t="s">
        <v>290</v>
      </c>
      <c r="AG2355">
        <v>120</v>
      </c>
      <c r="AH2355" s="21" t="s">
        <v>290</v>
      </c>
      <c r="AI2355" s="1" t="s">
        <v>306</v>
      </c>
      <c r="AJ2355" t="s">
        <v>290</v>
      </c>
      <c r="AK2355" s="159" t="s">
        <v>290</v>
      </c>
    </row>
    <row r="2356" spans="1:89" x14ac:dyDescent="0.35">
      <c r="A2356" s="158" t="s">
        <v>2279</v>
      </c>
      <c r="B2356" s="11">
        <v>6.0000000000000009</v>
      </c>
      <c r="C2356" s="11">
        <v>160</v>
      </c>
      <c r="D2356" t="s">
        <v>306</v>
      </c>
      <c r="E2356" s="21" t="s">
        <v>2280</v>
      </c>
      <c r="F2356" s="11">
        <v>6.6250000000000009</v>
      </c>
      <c r="G2356" s="12">
        <v>5.1890000000000009</v>
      </c>
      <c r="H2356" s="11">
        <v>0.71799999999999997</v>
      </c>
      <c r="I2356" t="s">
        <v>290</v>
      </c>
      <c r="J2356" s="11">
        <v>160</v>
      </c>
      <c r="K2356" s="21" t="s">
        <v>290</v>
      </c>
      <c r="L2356" s="1" t="s">
        <v>306</v>
      </c>
      <c r="M2356" t="s">
        <v>290</v>
      </c>
      <c r="N2356" s="159" t="s">
        <v>290</v>
      </c>
      <c r="P2356" s="18" t="s">
        <v>290</v>
      </c>
      <c r="Q2356" s="18" t="s">
        <v>290</v>
      </c>
      <c r="S2356" t="s">
        <v>290</v>
      </c>
      <c r="T2356" t="s">
        <v>290</v>
      </c>
      <c r="V2356" t="s">
        <v>290</v>
      </c>
      <c r="X2356" s="158" t="s">
        <v>2279</v>
      </c>
      <c r="Y2356" s="11">
        <v>6.0000000000000009</v>
      </c>
      <c r="Z2356" s="11">
        <v>160</v>
      </c>
      <c r="AA2356" t="s">
        <v>306</v>
      </c>
      <c r="AB2356" s="21" t="s">
        <v>2281</v>
      </c>
      <c r="AC2356" s="11">
        <v>6.6250000000000009</v>
      </c>
      <c r="AD2356" s="12">
        <v>5.1890000000000009</v>
      </c>
      <c r="AE2356" s="11">
        <v>0.71799999999999997</v>
      </c>
      <c r="AF2356" t="s">
        <v>290</v>
      </c>
      <c r="AG2356" s="11">
        <v>160</v>
      </c>
      <c r="AH2356" s="21" t="s">
        <v>290</v>
      </c>
      <c r="AI2356" s="1" t="s">
        <v>306</v>
      </c>
      <c r="AJ2356" t="s">
        <v>290</v>
      </c>
      <c r="AK2356" s="159" t="s">
        <v>290</v>
      </c>
    </row>
    <row r="2357" spans="1:89" x14ac:dyDescent="0.35">
      <c r="A2357" s="158" t="s">
        <v>2282</v>
      </c>
      <c r="B2357" s="11">
        <v>6.0000000000000009</v>
      </c>
      <c r="C2357" s="11" t="s">
        <v>272</v>
      </c>
      <c r="D2357" t="s">
        <v>306</v>
      </c>
      <c r="E2357" s="21" t="s">
        <v>290</v>
      </c>
      <c r="F2357" s="11">
        <v>6.6250000000000009</v>
      </c>
      <c r="G2357" s="12">
        <v>5.761000000000001</v>
      </c>
      <c r="H2357" s="11">
        <v>0.432</v>
      </c>
      <c r="I2357" t="s">
        <v>272</v>
      </c>
      <c r="J2357" s="11">
        <v>2</v>
      </c>
      <c r="K2357" s="21" t="s">
        <v>290</v>
      </c>
      <c r="L2357" s="1" t="s">
        <v>306</v>
      </c>
      <c r="M2357" t="s">
        <v>290</v>
      </c>
      <c r="N2357" s="159" t="s">
        <v>290</v>
      </c>
      <c r="P2357" s="18" t="s">
        <v>290</v>
      </c>
      <c r="Q2357" s="18" t="s">
        <v>290</v>
      </c>
      <c r="S2357" t="s">
        <v>290</v>
      </c>
      <c r="T2357" t="s">
        <v>290</v>
      </c>
      <c r="V2357" t="s">
        <v>290</v>
      </c>
      <c r="X2357" s="158" t="s">
        <v>2282</v>
      </c>
      <c r="Y2357" s="11">
        <v>6.0000000000000009</v>
      </c>
      <c r="Z2357" s="11" t="s">
        <v>272</v>
      </c>
      <c r="AA2357" t="s">
        <v>306</v>
      </c>
      <c r="AB2357" s="21" t="s">
        <v>290</v>
      </c>
      <c r="AC2357" s="11">
        <v>6.6250000000000009</v>
      </c>
      <c r="AD2357" s="12">
        <v>5.761000000000001</v>
      </c>
      <c r="AE2357" s="11">
        <v>0.432</v>
      </c>
      <c r="AF2357" t="s">
        <v>272</v>
      </c>
      <c r="AG2357" s="11">
        <v>2</v>
      </c>
      <c r="AH2357" s="21" t="s">
        <v>290</v>
      </c>
      <c r="AI2357" s="1" t="s">
        <v>306</v>
      </c>
      <c r="AJ2357" t="s">
        <v>290</v>
      </c>
      <c r="AK2357" s="159" t="s">
        <v>290</v>
      </c>
    </row>
    <row r="2358" spans="1:89" x14ac:dyDescent="0.25">
      <c r="A2358" s="160" t="s">
        <v>2283</v>
      </c>
      <c r="B2358" s="2">
        <v>6.0000000000000009</v>
      </c>
      <c r="C2358" s="4" t="s">
        <v>273</v>
      </c>
      <c r="D2358" s="4" t="s">
        <v>306</v>
      </c>
      <c r="E2358" s="23" t="s">
        <v>290</v>
      </c>
      <c r="F2358" s="2">
        <v>6.6250000000000009</v>
      </c>
      <c r="G2358" s="3">
        <v>4.8970000000000011</v>
      </c>
      <c r="H2358" s="2">
        <v>0.86399999999999999</v>
      </c>
      <c r="I2358" s="2" t="s">
        <v>273</v>
      </c>
      <c r="J2358" s="4">
        <v>4</v>
      </c>
      <c r="K2358" s="23" t="s">
        <v>290</v>
      </c>
      <c r="L2358" s="6" t="s">
        <v>306</v>
      </c>
      <c r="M2358" s="4" t="s">
        <v>290</v>
      </c>
      <c r="N2358" s="161" t="s">
        <v>290</v>
      </c>
      <c r="P2358" s="18" t="s">
        <v>290</v>
      </c>
      <c r="Q2358" s="18" t="s">
        <v>290</v>
      </c>
      <c r="S2358" t="s">
        <v>290</v>
      </c>
      <c r="T2358" t="s">
        <v>290</v>
      </c>
      <c r="V2358" t="s">
        <v>290</v>
      </c>
      <c r="X2358" s="160" t="s">
        <v>2283</v>
      </c>
      <c r="Y2358" s="2">
        <v>6.0000000000000009</v>
      </c>
      <c r="Z2358" s="4" t="s">
        <v>273</v>
      </c>
      <c r="AA2358" s="4" t="s">
        <v>306</v>
      </c>
      <c r="AB2358" s="23" t="s">
        <v>290</v>
      </c>
      <c r="AC2358" s="2">
        <v>6.6250000000000009</v>
      </c>
      <c r="AD2358" s="3">
        <v>4.8970000000000011</v>
      </c>
      <c r="AE2358" s="2">
        <v>0.86399999999999999</v>
      </c>
      <c r="AF2358" s="2" t="s">
        <v>273</v>
      </c>
      <c r="AG2358" s="4">
        <v>4</v>
      </c>
      <c r="AH2358" s="23" t="s">
        <v>290</v>
      </c>
      <c r="AI2358" s="6" t="s">
        <v>306</v>
      </c>
      <c r="AJ2358" s="4" t="s">
        <v>290</v>
      </c>
      <c r="AK2358" s="161" t="s">
        <v>290</v>
      </c>
    </row>
    <row r="2359" spans="1:89" x14ac:dyDescent="0.25">
      <c r="A2359" s="158" t="s">
        <v>6955</v>
      </c>
      <c r="B2359" s="11">
        <v>7</v>
      </c>
      <c r="C2359" t="s">
        <v>6422</v>
      </c>
      <c r="D2359" t="s">
        <v>306</v>
      </c>
      <c r="E2359" s="24" t="s">
        <v>290</v>
      </c>
      <c r="F2359" s="11">
        <v>7.625</v>
      </c>
      <c r="G2359" s="12">
        <v>7.0229999999999997</v>
      </c>
      <c r="H2359" s="11">
        <v>0.30099999999999999</v>
      </c>
      <c r="I2359" s="11" t="s">
        <v>6422</v>
      </c>
      <c r="J2359" s="11">
        <v>1</v>
      </c>
      <c r="K2359" s="24"/>
      <c r="L2359" s="1" t="s">
        <v>306</v>
      </c>
      <c r="N2359" s="159"/>
      <c r="P2359" s="18" t="s">
        <v>290</v>
      </c>
      <c r="Q2359" s="18" t="s">
        <v>290</v>
      </c>
      <c r="S2359" t="s">
        <v>290</v>
      </c>
      <c r="T2359" t="s">
        <v>290</v>
      </c>
      <c r="V2359" t="s">
        <v>290</v>
      </c>
      <c r="X2359" s="158" t="s">
        <v>6955</v>
      </c>
      <c r="Y2359" s="11">
        <v>7</v>
      </c>
      <c r="Z2359" t="s">
        <v>6422</v>
      </c>
      <c r="AA2359" t="s">
        <v>306</v>
      </c>
      <c r="AB2359" s="24" t="s">
        <v>290</v>
      </c>
      <c r="AC2359" s="11">
        <v>7.625</v>
      </c>
      <c r="AD2359" s="12">
        <v>7.0229999999999997</v>
      </c>
      <c r="AE2359" s="11">
        <v>0.30099999999999999</v>
      </c>
      <c r="AF2359" s="11" t="s">
        <v>6422</v>
      </c>
      <c r="AG2359" s="11">
        <v>1</v>
      </c>
      <c r="AH2359" s="24"/>
      <c r="AI2359" s="1" t="s">
        <v>306</v>
      </c>
      <c r="AK2359" s="159"/>
    </row>
    <row r="2360" spans="1:89" x14ac:dyDescent="0.35">
      <c r="A2360" s="158" t="s">
        <v>2284</v>
      </c>
      <c r="B2360" s="11">
        <v>7</v>
      </c>
      <c r="C2360" s="11" t="s">
        <v>272</v>
      </c>
      <c r="D2360" t="s">
        <v>306</v>
      </c>
      <c r="E2360" s="21" t="s">
        <v>290</v>
      </c>
      <c r="F2360" s="11">
        <v>7.625</v>
      </c>
      <c r="G2360" s="12">
        <v>6.625</v>
      </c>
      <c r="H2360" s="11">
        <v>0.5</v>
      </c>
      <c r="I2360" t="s">
        <v>272</v>
      </c>
      <c r="J2360" s="11">
        <v>2</v>
      </c>
      <c r="K2360" s="21" t="s">
        <v>290</v>
      </c>
      <c r="L2360" s="1" t="s">
        <v>306</v>
      </c>
      <c r="M2360" t="s">
        <v>290</v>
      </c>
      <c r="N2360" s="159" t="s">
        <v>290</v>
      </c>
      <c r="P2360" s="18" t="s">
        <v>290</v>
      </c>
      <c r="Q2360" s="18" t="s">
        <v>290</v>
      </c>
      <c r="S2360" t="s">
        <v>290</v>
      </c>
      <c r="T2360" t="s">
        <v>290</v>
      </c>
      <c r="V2360" t="s">
        <v>290</v>
      </c>
      <c r="X2360" s="158" t="s">
        <v>2284</v>
      </c>
      <c r="Y2360" s="11">
        <v>7</v>
      </c>
      <c r="Z2360" s="11" t="s">
        <v>272</v>
      </c>
      <c r="AA2360" t="s">
        <v>306</v>
      </c>
      <c r="AB2360" s="21" t="s">
        <v>290</v>
      </c>
      <c r="AC2360" s="11">
        <v>7.625</v>
      </c>
      <c r="AD2360" s="12">
        <v>6.625</v>
      </c>
      <c r="AE2360" s="11">
        <v>0.5</v>
      </c>
      <c r="AF2360" t="s">
        <v>272</v>
      </c>
      <c r="AG2360" s="11">
        <v>2</v>
      </c>
      <c r="AH2360" s="21" t="s">
        <v>290</v>
      </c>
      <c r="AI2360" s="1" t="s">
        <v>306</v>
      </c>
      <c r="AJ2360" t="s">
        <v>290</v>
      </c>
      <c r="AK2360" s="159" t="s">
        <v>290</v>
      </c>
    </row>
    <row r="2361" spans="1:89" x14ac:dyDescent="0.25">
      <c r="A2361" s="160" t="s">
        <v>2285</v>
      </c>
      <c r="B2361" s="2">
        <v>7</v>
      </c>
      <c r="C2361" s="4" t="s">
        <v>273</v>
      </c>
      <c r="D2361" s="4" t="s">
        <v>306</v>
      </c>
      <c r="E2361" s="23" t="s">
        <v>290</v>
      </c>
      <c r="F2361" s="2">
        <v>7.625</v>
      </c>
      <c r="G2361" s="3">
        <v>5.875</v>
      </c>
      <c r="H2361" s="2">
        <v>0.875</v>
      </c>
      <c r="I2361" s="2" t="s">
        <v>273</v>
      </c>
      <c r="J2361" s="4">
        <v>4</v>
      </c>
      <c r="K2361" s="23" t="s">
        <v>290</v>
      </c>
      <c r="L2361" s="6" t="s">
        <v>306</v>
      </c>
      <c r="M2361" s="4" t="s">
        <v>290</v>
      </c>
      <c r="N2361" s="161" t="s">
        <v>290</v>
      </c>
      <c r="P2361" s="18" t="s">
        <v>290</v>
      </c>
      <c r="Q2361" s="18" t="s">
        <v>290</v>
      </c>
      <c r="S2361" t="s">
        <v>290</v>
      </c>
      <c r="T2361" t="s">
        <v>290</v>
      </c>
      <c r="V2361" t="s">
        <v>290</v>
      </c>
      <c r="X2361" s="160" t="s">
        <v>2285</v>
      </c>
      <c r="Y2361" s="2">
        <v>7</v>
      </c>
      <c r="Z2361" s="4" t="s">
        <v>273</v>
      </c>
      <c r="AA2361" s="4" t="s">
        <v>306</v>
      </c>
      <c r="AB2361" s="23" t="s">
        <v>290</v>
      </c>
      <c r="AC2361" s="2">
        <v>7.625</v>
      </c>
      <c r="AD2361" s="3">
        <v>5.875</v>
      </c>
      <c r="AE2361" s="2">
        <v>0.875</v>
      </c>
      <c r="AF2361" s="2" t="s">
        <v>273</v>
      </c>
      <c r="AG2361" s="4">
        <v>4</v>
      </c>
      <c r="AH2361" s="23" t="s">
        <v>290</v>
      </c>
      <c r="AI2361" s="6" t="s">
        <v>306</v>
      </c>
      <c r="AJ2361" s="4" t="s">
        <v>290</v>
      </c>
      <c r="AK2361" s="161" t="s">
        <v>290</v>
      </c>
    </row>
    <row r="2362" spans="1:89" x14ac:dyDescent="0.35">
      <c r="A2362" s="156" t="s">
        <v>2286</v>
      </c>
      <c r="B2362" s="11">
        <v>8</v>
      </c>
      <c r="C2362" s="11">
        <v>5</v>
      </c>
      <c r="D2362" t="s">
        <v>306</v>
      </c>
      <c r="E2362" s="21" t="s">
        <v>290</v>
      </c>
      <c r="F2362" s="11">
        <v>8.625</v>
      </c>
      <c r="G2362" s="12">
        <v>8.407</v>
      </c>
      <c r="H2362" s="11">
        <v>0.109</v>
      </c>
      <c r="I2362" t="s">
        <v>290</v>
      </c>
      <c r="J2362" s="11">
        <v>5</v>
      </c>
      <c r="K2362" s="21" t="s">
        <v>290</v>
      </c>
      <c r="L2362" s="11" t="s">
        <v>306</v>
      </c>
      <c r="M2362" t="s">
        <v>290</v>
      </c>
      <c r="N2362" s="159" t="s">
        <v>290</v>
      </c>
      <c r="P2362" s="18" t="s">
        <v>290</v>
      </c>
      <c r="Q2362" s="18" t="s">
        <v>290</v>
      </c>
      <c r="S2362" t="s">
        <v>290</v>
      </c>
      <c r="T2362" t="s">
        <v>290</v>
      </c>
      <c r="V2362" t="s">
        <v>290</v>
      </c>
      <c r="X2362" s="156" t="s">
        <v>2286</v>
      </c>
      <c r="Y2362" s="11">
        <v>8</v>
      </c>
      <c r="Z2362" s="11">
        <v>5</v>
      </c>
      <c r="AA2362" t="s">
        <v>306</v>
      </c>
      <c r="AB2362" s="21" t="s">
        <v>290</v>
      </c>
      <c r="AC2362" s="11">
        <v>8.625</v>
      </c>
      <c r="AD2362" s="12">
        <v>8.407</v>
      </c>
      <c r="AE2362" s="11">
        <v>0.109</v>
      </c>
      <c r="AF2362" t="s">
        <v>290</v>
      </c>
      <c r="AG2362" s="11">
        <v>5</v>
      </c>
      <c r="AH2362" s="21" t="s">
        <v>290</v>
      </c>
      <c r="AI2362" s="11" t="s">
        <v>306</v>
      </c>
      <c r="AJ2362" t="s">
        <v>290</v>
      </c>
      <c r="AK2362" s="159" t="s">
        <v>290</v>
      </c>
    </row>
    <row r="2363" spans="1:89" x14ac:dyDescent="0.35">
      <c r="A2363" s="156" t="s">
        <v>2287</v>
      </c>
      <c r="B2363" s="11">
        <v>8</v>
      </c>
      <c r="C2363" s="11">
        <v>10</v>
      </c>
      <c r="D2363" t="s">
        <v>306</v>
      </c>
      <c r="E2363" s="21" t="s">
        <v>290</v>
      </c>
      <c r="F2363" s="11">
        <v>8.625</v>
      </c>
      <c r="G2363" s="12">
        <v>8.3290000000000006</v>
      </c>
      <c r="H2363" s="11">
        <v>0.14799999999999999</v>
      </c>
      <c r="I2363" t="s">
        <v>290</v>
      </c>
      <c r="J2363" s="11">
        <v>10</v>
      </c>
      <c r="K2363" s="21" t="s">
        <v>290</v>
      </c>
      <c r="L2363" s="11" t="s">
        <v>306</v>
      </c>
      <c r="M2363" t="s">
        <v>290</v>
      </c>
      <c r="N2363" s="159" t="s">
        <v>290</v>
      </c>
      <c r="P2363" s="18" t="s">
        <v>290</v>
      </c>
      <c r="Q2363" s="18" t="s">
        <v>290</v>
      </c>
      <c r="S2363" t="s">
        <v>290</v>
      </c>
      <c r="T2363" t="s">
        <v>290</v>
      </c>
      <c r="V2363" t="s">
        <v>290</v>
      </c>
      <c r="X2363" s="156" t="s">
        <v>2287</v>
      </c>
      <c r="Y2363" s="11">
        <v>8</v>
      </c>
      <c r="Z2363" s="11">
        <v>10</v>
      </c>
      <c r="AA2363" t="s">
        <v>306</v>
      </c>
      <c r="AB2363" s="21" t="s">
        <v>290</v>
      </c>
      <c r="AC2363" s="11">
        <v>8.625</v>
      </c>
      <c r="AD2363" s="12">
        <v>8.3290000000000006</v>
      </c>
      <c r="AE2363" s="11">
        <v>0.14799999999999999</v>
      </c>
      <c r="AF2363" t="s">
        <v>290</v>
      </c>
      <c r="AG2363" s="11">
        <v>10</v>
      </c>
      <c r="AH2363" s="21" t="s">
        <v>290</v>
      </c>
      <c r="AI2363" s="11" t="s">
        <v>306</v>
      </c>
      <c r="AJ2363" t="s">
        <v>290</v>
      </c>
      <c r="AK2363" s="159" t="s">
        <v>290</v>
      </c>
    </row>
    <row r="2364" spans="1:89" x14ac:dyDescent="0.35">
      <c r="A2364" s="158" t="s">
        <v>2288</v>
      </c>
      <c r="B2364" s="11">
        <v>8</v>
      </c>
      <c r="C2364" s="11">
        <v>20</v>
      </c>
      <c r="D2364" t="s">
        <v>306</v>
      </c>
      <c r="E2364" s="21" t="s">
        <v>290</v>
      </c>
      <c r="F2364" s="11">
        <v>8.625</v>
      </c>
      <c r="G2364" s="12">
        <v>8.125</v>
      </c>
      <c r="H2364" s="11">
        <v>0.25</v>
      </c>
      <c r="I2364" t="s">
        <v>290</v>
      </c>
      <c r="J2364" s="11">
        <v>20</v>
      </c>
      <c r="K2364" s="21" t="s">
        <v>290</v>
      </c>
      <c r="L2364" s="1" t="s">
        <v>306</v>
      </c>
      <c r="M2364" t="s">
        <v>290</v>
      </c>
      <c r="N2364" s="159" t="s">
        <v>290</v>
      </c>
      <c r="P2364" s="18" t="s">
        <v>290</v>
      </c>
      <c r="Q2364" s="18" t="s">
        <v>290</v>
      </c>
      <c r="S2364" t="s">
        <v>290</v>
      </c>
      <c r="T2364" t="s">
        <v>290</v>
      </c>
      <c r="V2364" t="s">
        <v>290</v>
      </c>
      <c r="X2364" s="158" t="s">
        <v>2288</v>
      </c>
      <c r="Y2364" s="11">
        <v>8</v>
      </c>
      <c r="Z2364" s="11">
        <v>20</v>
      </c>
      <c r="AA2364" t="s">
        <v>306</v>
      </c>
      <c r="AB2364" s="21" t="s">
        <v>290</v>
      </c>
      <c r="AC2364" s="11">
        <v>8.625</v>
      </c>
      <c r="AD2364" s="12">
        <v>8.125</v>
      </c>
      <c r="AE2364" s="11">
        <v>0.25</v>
      </c>
      <c r="AF2364" t="s">
        <v>290</v>
      </c>
      <c r="AG2364" s="11">
        <v>20</v>
      </c>
      <c r="AH2364" s="21" t="s">
        <v>290</v>
      </c>
      <c r="AI2364" s="1" t="s">
        <v>306</v>
      </c>
      <c r="AJ2364" t="s">
        <v>290</v>
      </c>
      <c r="AK2364" s="159" t="s">
        <v>290</v>
      </c>
      <c r="BJ2364" s="4"/>
      <c r="BK2364" s="4"/>
      <c r="BL2364" s="4"/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  <c r="BX2364" s="4"/>
      <c r="BY2364" s="4"/>
      <c r="BZ2364" s="4"/>
      <c r="CA2364" s="51"/>
    </row>
    <row r="2365" spans="1:89" x14ac:dyDescent="0.35">
      <c r="A2365" s="158" t="s">
        <v>2289</v>
      </c>
      <c r="B2365" s="11">
        <v>8</v>
      </c>
      <c r="C2365">
        <v>30</v>
      </c>
      <c r="D2365" t="s">
        <v>306</v>
      </c>
      <c r="E2365" s="21" t="s">
        <v>290</v>
      </c>
      <c r="F2365" s="11">
        <v>8.625</v>
      </c>
      <c r="G2365" s="12">
        <v>8.0709999999999997</v>
      </c>
      <c r="H2365" s="11">
        <v>0.27700000000000002</v>
      </c>
      <c r="I2365" t="s">
        <v>290</v>
      </c>
      <c r="J2365">
        <v>30</v>
      </c>
      <c r="K2365" s="21" t="s">
        <v>290</v>
      </c>
      <c r="L2365" s="1" t="s">
        <v>306</v>
      </c>
      <c r="M2365" t="s">
        <v>290</v>
      </c>
      <c r="N2365" s="159" t="s">
        <v>290</v>
      </c>
      <c r="P2365" s="18" t="s">
        <v>290</v>
      </c>
      <c r="Q2365" s="18" t="s">
        <v>290</v>
      </c>
      <c r="S2365" t="s">
        <v>290</v>
      </c>
      <c r="T2365" t="s">
        <v>290</v>
      </c>
      <c r="V2365" t="s">
        <v>290</v>
      </c>
      <c r="X2365" s="158" t="s">
        <v>2289</v>
      </c>
      <c r="Y2365" s="11">
        <v>8</v>
      </c>
      <c r="Z2365">
        <v>30</v>
      </c>
      <c r="AA2365" t="s">
        <v>306</v>
      </c>
      <c r="AB2365" s="21" t="s">
        <v>290</v>
      </c>
      <c r="AC2365" s="11">
        <v>8.625</v>
      </c>
      <c r="AD2365" s="12">
        <v>8.0709999999999997</v>
      </c>
      <c r="AE2365" s="11">
        <v>0.27700000000000002</v>
      </c>
      <c r="AF2365" t="s">
        <v>290</v>
      </c>
      <c r="AG2365">
        <v>30</v>
      </c>
      <c r="AH2365" s="21" t="s">
        <v>290</v>
      </c>
      <c r="AI2365" s="1" t="s">
        <v>306</v>
      </c>
      <c r="AJ2365" t="s">
        <v>290</v>
      </c>
      <c r="AK2365" s="159" t="s">
        <v>290</v>
      </c>
      <c r="CC2365" s="4"/>
      <c r="CD2365" s="51"/>
      <c r="CE2365" s="51"/>
      <c r="CF2365" s="51"/>
      <c r="CG2365" s="51"/>
      <c r="CH2365" s="51"/>
      <c r="CI2365" s="51"/>
      <c r="CJ2365" s="51"/>
      <c r="CK2365" s="51"/>
    </row>
    <row r="2366" spans="1:89" x14ac:dyDescent="0.35">
      <c r="A2366" s="158" t="s">
        <v>2290</v>
      </c>
      <c r="B2366" s="11">
        <v>8</v>
      </c>
      <c r="C2366">
        <v>40</v>
      </c>
      <c r="D2366" t="s">
        <v>306</v>
      </c>
      <c r="E2366" s="21" t="s">
        <v>290</v>
      </c>
      <c r="F2366" s="11">
        <v>8.625</v>
      </c>
      <c r="G2366" s="12">
        <v>7.9809999999999999</v>
      </c>
      <c r="H2366" s="11">
        <v>0.32200000000000001</v>
      </c>
      <c r="I2366" t="s">
        <v>290</v>
      </c>
      <c r="J2366">
        <v>40</v>
      </c>
      <c r="K2366" s="21" t="s">
        <v>290</v>
      </c>
      <c r="L2366" s="1" t="s">
        <v>306</v>
      </c>
      <c r="M2366" t="s">
        <v>290</v>
      </c>
      <c r="N2366" s="159" t="s">
        <v>290</v>
      </c>
      <c r="P2366" s="18" t="s">
        <v>290</v>
      </c>
      <c r="Q2366" s="18" t="s">
        <v>290</v>
      </c>
      <c r="S2366" t="s">
        <v>290</v>
      </c>
      <c r="T2366" t="s">
        <v>290</v>
      </c>
      <c r="V2366" t="s">
        <v>290</v>
      </c>
      <c r="X2366" s="158" t="s">
        <v>2290</v>
      </c>
      <c r="Y2366" s="11">
        <v>8</v>
      </c>
      <c r="Z2366">
        <v>40</v>
      </c>
      <c r="AA2366" t="s">
        <v>306</v>
      </c>
      <c r="AB2366" s="21" t="s">
        <v>290</v>
      </c>
      <c r="AC2366" s="11">
        <v>8.625</v>
      </c>
      <c r="AD2366" s="12">
        <v>7.9809999999999999</v>
      </c>
      <c r="AE2366" s="11">
        <v>0.32200000000000001</v>
      </c>
      <c r="AF2366" t="s">
        <v>290</v>
      </c>
      <c r="AG2366">
        <v>40</v>
      </c>
      <c r="AH2366" s="21" t="s">
        <v>290</v>
      </c>
      <c r="AI2366" s="1" t="s">
        <v>306</v>
      </c>
      <c r="AJ2366" t="s">
        <v>290</v>
      </c>
      <c r="AK2366" s="159" t="s">
        <v>290</v>
      </c>
    </row>
    <row r="2367" spans="1:89" x14ac:dyDescent="0.35">
      <c r="A2367" s="158" t="s">
        <v>6956</v>
      </c>
      <c r="B2367" s="11">
        <v>8</v>
      </c>
      <c r="C2367" t="s">
        <v>6422</v>
      </c>
      <c r="D2367" t="s">
        <v>306</v>
      </c>
      <c r="E2367" s="21" t="s">
        <v>290</v>
      </c>
      <c r="F2367" s="11">
        <v>8.625</v>
      </c>
      <c r="G2367" s="12">
        <v>7.9809999999999999</v>
      </c>
      <c r="H2367" s="11">
        <v>0.32200000000000001</v>
      </c>
      <c r="I2367" t="s">
        <v>6422</v>
      </c>
      <c r="J2367">
        <v>1</v>
      </c>
      <c r="K2367" s="21" t="s">
        <v>290</v>
      </c>
      <c r="L2367" s="1" t="s">
        <v>306</v>
      </c>
      <c r="M2367" t="s">
        <v>290</v>
      </c>
      <c r="N2367" s="159" t="s">
        <v>290</v>
      </c>
      <c r="P2367" s="18" t="s">
        <v>290</v>
      </c>
      <c r="Q2367" s="18" t="s">
        <v>290</v>
      </c>
      <c r="S2367" t="s">
        <v>290</v>
      </c>
      <c r="T2367" t="s">
        <v>290</v>
      </c>
      <c r="V2367" t="s">
        <v>290</v>
      </c>
      <c r="X2367" s="158" t="s">
        <v>6956</v>
      </c>
      <c r="Y2367" s="11">
        <v>8</v>
      </c>
      <c r="Z2367" t="s">
        <v>6422</v>
      </c>
      <c r="AA2367" t="s">
        <v>306</v>
      </c>
      <c r="AB2367" s="21" t="s">
        <v>290</v>
      </c>
      <c r="AC2367" s="11">
        <v>8.625</v>
      </c>
      <c r="AD2367" s="12">
        <v>7.9809999999999999</v>
      </c>
      <c r="AE2367" s="11">
        <v>0.32200000000000001</v>
      </c>
      <c r="AF2367" t="s">
        <v>6422</v>
      </c>
      <c r="AG2367">
        <v>1</v>
      </c>
      <c r="AH2367" s="21" t="s">
        <v>290</v>
      </c>
      <c r="AI2367" s="1" t="s">
        <v>306</v>
      </c>
      <c r="AJ2367" t="s">
        <v>290</v>
      </c>
      <c r="AK2367" s="159" t="s">
        <v>290</v>
      </c>
    </row>
    <row r="2368" spans="1:89" x14ac:dyDescent="0.35">
      <c r="A2368" s="158" t="s">
        <v>2291</v>
      </c>
      <c r="B2368" s="11">
        <v>8</v>
      </c>
      <c r="C2368">
        <v>60</v>
      </c>
      <c r="D2368" t="s">
        <v>306</v>
      </c>
      <c r="E2368" s="21" t="s">
        <v>290</v>
      </c>
      <c r="F2368" s="11">
        <v>8.625</v>
      </c>
      <c r="G2368" s="12">
        <v>7.8129999999999997</v>
      </c>
      <c r="H2368" s="11">
        <v>0.40600000000000003</v>
      </c>
      <c r="I2368" t="s">
        <v>290</v>
      </c>
      <c r="J2368">
        <v>60</v>
      </c>
      <c r="K2368" s="21" t="s">
        <v>290</v>
      </c>
      <c r="L2368" s="1" t="s">
        <v>306</v>
      </c>
      <c r="M2368" t="s">
        <v>290</v>
      </c>
      <c r="N2368" s="159" t="s">
        <v>290</v>
      </c>
      <c r="P2368" s="18" t="s">
        <v>290</v>
      </c>
      <c r="Q2368" s="18" t="s">
        <v>290</v>
      </c>
      <c r="S2368" t="s">
        <v>290</v>
      </c>
      <c r="T2368" t="s">
        <v>290</v>
      </c>
      <c r="V2368" t="s">
        <v>290</v>
      </c>
      <c r="X2368" s="158" t="s">
        <v>2291</v>
      </c>
      <c r="Y2368" s="11">
        <v>8</v>
      </c>
      <c r="Z2368">
        <v>60</v>
      </c>
      <c r="AA2368" t="s">
        <v>306</v>
      </c>
      <c r="AB2368" s="21" t="s">
        <v>290</v>
      </c>
      <c r="AC2368" s="11">
        <v>8.625</v>
      </c>
      <c r="AD2368" s="12">
        <v>7.8129999999999997</v>
      </c>
      <c r="AE2368" s="11">
        <v>0.40600000000000003</v>
      </c>
      <c r="AF2368" t="s">
        <v>290</v>
      </c>
      <c r="AG2368">
        <v>60</v>
      </c>
      <c r="AH2368" s="21" t="s">
        <v>290</v>
      </c>
      <c r="AI2368" s="1" t="s">
        <v>306</v>
      </c>
      <c r="AJ2368" t="s">
        <v>290</v>
      </c>
      <c r="AK2368" s="159" t="s">
        <v>290</v>
      </c>
    </row>
    <row r="2369" spans="1:89" x14ac:dyDescent="0.35">
      <c r="A2369" s="158" t="s">
        <v>2292</v>
      </c>
      <c r="B2369" s="11">
        <v>8</v>
      </c>
      <c r="C2369">
        <v>80</v>
      </c>
      <c r="D2369" t="s">
        <v>306</v>
      </c>
      <c r="E2369" s="21" t="s">
        <v>2293</v>
      </c>
      <c r="F2369" s="11">
        <v>8.625</v>
      </c>
      <c r="G2369" s="12">
        <v>7.625</v>
      </c>
      <c r="H2369" s="11">
        <v>0.5</v>
      </c>
      <c r="I2369" t="s">
        <v>290</v>
      </c>
      <c r="J2369">
        <v>80</v>
      </c>
      <c r="K2369" s="21" t="s">
        <v>7195</v>
      </c>
      <c r="L2369" s="1" t="s">
        <v>306</v>
      </c>
      <c r="M2369" t="s">
        <v>290</v>
      </c>
      <c r="N2369" s="159" t="s">
        <v>290</v>
      </c>
      <c r="P2369" s="18" t="s">
        <v>290</v>
      </c>
      <c r="Q2369" s="18" t="s">
        <v>290</v>
      </c>
      <c r="S2369" t="s">
        <v>290</v>
      </c>
      <c r="T2369" t="s">
        <v>290</v>
      </c>
      <c r="V2369" t="s">
        <v>290</v>
      </c>
      <c r="X2369" s="158" t="s">
        <v>2292</v>
      </c>
      <c r="Y2369" s="11">
        <v>8</v>
      </c>
      <c r="Z2369">
        <v>80</v>
      </c>
      <c r="AA2369" t="s">
        <v>306</v>
      </c>
      <c r="AB2369" s="21" t="s">
        <v>2294</v>
      </c>
      <c r="AC2369" s="11">
        <v>8.625</v>
      </c>
      <c r="AD2369" s="12">
        <v>7.625</v>
      </c>
      <c r="AE2369" s="11">
        <v>0.5</v>
      </c>
      <c r="AF2369" t="s">
        <v>290</v>
      </c>
      <c r="AG2369">
        <v>80</v>
      </c>
      <c r="AH2369" s="21" t="s">
        <v>7189</v>
      </c>
      <c r="AI2369" s="1" t="s">
        <v>306</v>
      </c>
      <c r="AJ2369" t="s">
        <v>290</v>
      </c>
      <c r="AK2369" s="159" t="s">
        <v>290</v>
      </c>
    </row>
    <row r="2370" spans="1:89" x14ac:dyDescent="0.35">
      <c r="A2370" s="158" t="s">
        <v>2295</v>
      </c>
      <c r="B2370" s="11">
        <v>8</v>
      </c>
      <c r="C2370">
        <v>100</v>
      </c>
      <c r="D2370" t="s">
        <v>306</v>
      </c>
      <c r="E2370" s="21" t="s">
        <v>290</v>
      </c>
      <c r="F2370" s="11">
        <v>8.625</v>
      </c>
      <c r="G2370" s="12">
        <v>7.4390000000000001</v>
      </c>
      <c r="H2370" s="11">
        <v>0.59299999999999997</v>
      </c>
      <c r="I2370" t="s">
        <v>290</v>
      </c>
      <c r="J2370">
        <v>100</v>
      </c>
      <c r="K2370" s="21" t="s">
        <v>290</v>
      </c>
      <c r="L2370" s="1" t="s">
        <v>306</v>
      </c>
      <c r="M2370" t="s">
        <v>290</v>
      </c>
      <c r="N2370" s="159" t="s">
        <v>290</v>
      </c>
      <c r="P2370" s="18" t="s">
        <v>290</v>
      </c>
      <c r="Q2370" s="18" t="s">
        <v>290</v>
      </c>
      <c r="S2370" t="s">
        <v>290</v>
      </c>
      <c r="T2370" t="s">
        <v>290</v>
      </c>
      <c r="V2370" t="s">
        <v>290</v>
      </c>
      <c r="X2370" s="158" t="s">
        <v>2295</v>
      </c>
      <c r="Y2370" s="11">
        <v>8</v>
      </c>
      <c r="Z2370">
        <v>100</v>
      </c>
      <c r="AA2370" t="s">
        <v>306</v>
      </c>
      <c r="AB2370" s="21" t="s">
        <v>290</v>
      </c>
      <c r="AC2370" s="11">
        <v>8.625</v>
      </c>
      <c r="AD2370" s="12">
        <v>7.4390000000000001</v>
      </c>
      <c r="AE2370" s="11">
        <v>0.59299999999999997</v>
      </c>
      <c r="AF2370" t="s">
        <v>290</v>
      </c>
      <c r="AG2370">
        <v>100</v>
      </c>
      <c r="AH2370" s="21" t="s">
        <v>290</v>
      </c>
      <c r="AI2370" s="1" t="s">
        <v>306</v>
      </c>
      <c r="AJ2370" t="s">
        <v>290</v>
      </c>
      <c r="AK2370" s="159" t="s">
        <v>290</v>
      </c>
    </row>
    <row r="2371" spans="1:89" x14ac:dyDescent="0.35">
      <c r="A2371" s="158" t="s">
        <v>2296</v>
      </c>
      <c r="B2371" s="11">
        <v>8</v>
      </c>
      <c r="C2371">
        <v>120</v>
      </c>
      <c r="D2371" t="s">
        <v>306</v>
      </c>
      <c r="E2371" s="21" t="s">
        <v>290</v>
      </c>
      <c r="F2371" s="11">
        <v>8.625</v>
      </c>
      <c r="G2371" s="12">
        <v>7.1890000000000001</v>
      </c>
      <c r="H2371" s="11">
        <v>0.71799999999999997</v>
      </c>
      <c r="I2371" t="s">
        <v>290</v>
      </c>
      <c r="J2371">
        <v>120</v>
      </c>
      <c r="K2371" s="21" t="s">
        <v>290</v>
      </c>
      <c r="L2371" s="1" t="s">
        <v>306</v>
      </c>
      <c r="M2371" t="s">
        <v>290</v>
      </c>
      <c r="N2371" s="159" t="s">
        <v>290</v>
      </c>
      <c r="P2371" s="18" t="s">
        <v>290</v>
      </c>
      <c r="Q2371" s="18" t="s">
        <v>290</v>
      </c>
      <c r="S2371" t="s">
        <v>290</v>
      </c>
      <c r="T2371" t="s">
        <v>290</v>
      </c>
      <c r="V2371" t="s">
        <v>290</v>
      </c>
      <c r="X2371" s="158" t="s">
        <v>2296</v>
      </c>
      <c r="Y2371" s="11">
        <v>8</v>
      </c>
      <c r="Z2371">
        <v>120</v>
      </c>
      <c r="AA2371" t="s">
        <v>306</v>
      </c>
      <c r="AB2371" s="21" t="s">
        <v>290</v>
      </c>
      <c r="AC2371" s="11">
        <v>8.625</v>
      </c>
      <c r="AD2371" s="12">
        <v>7.1890000000000001</v>
      </c>
      <c r="AE2371" s="11">
        <v>0.71799999999999997</v>
      </c>
      <c r="AF2371" t="s">
        <v>290</v>
      </c>
      <c r="AG2371">
        <v>120</v>
      </c>
      <c r="AH2371" s="21" t="s">
        <v>290</v>
      </c>
      <c r="AI2371" s="1" t="s">
        <v>306</v>
      </c>
      <c r="AJ2371" t="s">
        <v>290</v>
      </c>
      <c r="AK2371" s="159" t="s">
        <v>290</v>
      </c>
    </row>
    <row r="2372" spans="1:89" x14ac:dyDescent="0.35">
      <c r="A2372" s="158" t="s">
        <v>2297</v>
      </c>
      <c r="B2372" s="11">
        <v>8</v>
      </c>
      <c r="C2372">
        <v>140</v>
      </c>
      <c r="D2372" t="s">
        <v>306</v>
      </c>
      <c r="E2372" s="21" t="s">
        <v>290</v>
      </c>
      <c r="F2372" s="11">
        <v>8.625</v>
      </c>
      <c r="G2372" s="12">
        <v>7.0009999999999994</v>
      </c>
      <c r="H2372" s="11">
        <v>0.81200000000000006</v>
      </c>
      <c r="I2372" t="s">
        <v>290</v>
      </c>
      <c r="J2372">
        <v>140</v>
      </c>
      <c r="K2372" s="21" t="s">
        <v>290</v>
      </c>
      <c r="L2372" s="1" t="s">
        <v>306</v>
      </c>
      <c r="M2372" t="s">
        <v>290</v>
      </c>
      <c r="N2372" s="159" t="s">
        <v>290</v>
      </c>
      <c r="P2372" s="18" t="s">
        <v>290</v>
      </c>
      <c r="Q2372" s="18" t="s">
        <v>290</v>
      </c>
      <c r="S2372" t="s">
        <v>290</v>
      </c>
      <c r="T2372" t="s">
        <v>290</v>
      </c>
      <c r="V2372" t="s">
        <v>290</v>
      </c>
      <c r="X2372" s="158" t="s">
        <v>2297</v>
      </c>
      <c r="Y2372" s="11">
        <v>8</v>
      </c>
      <c r="Z2372">
        <v>140</v>
      </c>
      <c r="AA2372" t="s">
        <v>306</v>
      </c>
      <c r="AB2372" s="21" t="s">
        <v>290</v>
      </c>
      <c r="AC2372" s="11">
        <v>8.625</v>
      </c>
      <c r="AD2372" s="12">
        <v>7.0009999999999994</v>
      </c>
      <c r="AE2372" s="11">
        <v>0.81200000000000006</v>
      </c>
      <c r="AF2372" t="s">
        <v>290</v>
      </c>
      <c r="AG2372">
        <v>140</v>
      </c>
      <c r="AH2372" s="21" t="s">
        <v>290</v>
      </c>
      <c r="AI2372" s="1" t="s">
        <v>306</v>
      </c>
      <c r="AJ2372" t="s">
        <v>290</v>
      </c>
      <c r="AK2372" s="159" t="s">
        <v>290</v>
      </c>
    </row>
    <row r="2373" spans="1:89" x14ac:dyDescent="0.35">
      <c r="A2373" s="158" t="s">
        <v>2298</v>
      </c>
      <c r="B2373" s="11">
        <v>8</v>
      </c>
      <c r="C2373" s="11">
        <v>160</v>
      </c>
      <c r="D2373" t="s">
        <v>306</v>
      </c>
      <c r="E2373" s="21" t="s">
        <v>290</v>
      </c>
      <c r="F2373" s="11">
        <v>8.625</v>
      </c>
      <c r="G2373" s="12">
        <v>6.8129999999999997</v>
      </c>
      <c r="H2373" s="11">
        <v>0.90600000000000003</v>
      </c>
      <c r="I2373" t="s">
        <v>290</v>
      </c>
      <c r="J2373" s="11">
        <v>160</v>
      </c>
      <c r="K2373" s="21" t="s">
        <v>290</v>
      </c>
      <c r="L2373" s="1" t="s">
        <v>306</v>
      </c>
      <c r="M2373" t="s">
        <v>290</v>
      </c>
      <c r="N2373" s="159" t="s">
        <v>290</v>
      </c>
      <c r="P2373" s="18" t="s">
        <v>290</v>
      </c>
      <c r="Q2373" s="18" t="s">
        <v>290</v>
      </c>
      <c r="S2373" t="s">
        <v>290</v>
      </c>
      <c r="T2373" t="s">
        <v>290</v>
      </c>
      <c r="V2373" t="s">
        <v>290</v>
      </c>
      <c r="X2373" s="158" t="s">
        <v>2298</v>
      </c>
      <c r="Y2373" s="11">
        <v>8</v>
      </c>
      <c r="Z2373" s="11">
        <v>160</v>
      </c>
      <c r="AA2373" t="s">
        <v>306</v>
      </c>
      <c r="AB2373" s="21" t="s">
        <v>290</v>
      </c>
      <c r="AC2373" s="11">
        <v>8.625</v>
      </c>
      <c r="AD2373" s="12">
        <v>6.8129999999999997</v>
      </c>
      <c r="AE2373" s="11">
        <v>0.90600000000000003</v>
      </c>
      <c r="AF2373" t="s">
        <v>290</v>
      </c>
      <c r="AG2373" s="11">
        <v>160</v>
      </c>
      <c r="AH2373" s="21" t="s">
        <v>290</v>
      </c>
      <c r="AI2373" s="1" t="s">
        <v>306</v>
      </c>
      <c r="AJ2373" t="s">
        <v>290</v>
      </c>
      <c r="AK2373" s="159" t="s">
        <v>290</v>
      </c>
    </row>
    <row r="2374" spans="1:89" x14ac:dyDescent="0.35">
      <c r="A2374" s="158" t="s">
        <v>2299</v>
      </c>
      <c r="B2374" s="11">
        <v>8</v>
      </c>
      <c r="C2374" s="11" t="s">
        <v>272</v>
      </c>
      <c r="D2374" t="s">
        <v>306</v>
      </c>
      <c r="E2374" s="21" t="s">
        <v>290</v>
      </c>
      <c r="F2374" s="11">
        <v>8.625</v>
      </c>
      <c r="G2374" s="12">
        <v>7.625</v>
      </c>
      <c r="H2374" s="11">
        <v>0.5</v>
      </c>
      <c r="I2374" t="s">
        <v>272</v>
      </c>
      <c r="J2374" s="11">
        <v>2</v>
      </c>
      <c r="K2374" s="21" t="s">
        <v>290</v>
      </c>
      <c r="L2374" s="1" t="s">
        <v>306</v>
      </c>
      <c r="M2374" t="s">
        <v>290</v>
      </c>
      <c r="N2374" s="159" t="s">
        <v>290</v>
      </c>
      <c r="P2374" s="18" t="s">
        <v>290</v>
      </c>
      <c r="Q2374" s="18" t="s">
        <v>290</v>
      </c>
      <c r="S2374" t="s">
        <v>290</v>
      </c>
      <c r="T2374" t="s">
        <v>290</v>
      </c>
      <c r="V2374" t="s">
        <v>290</v>
      </c>
      <c r="X2374" s="158" t="s">
        <v>2299</v>
      </c>
      <c r="Y2374" s="11">
        <v>8</v>
      </c>
      <c r="Z2374" s="11" t="s">
        <v>272</v>
      </c>
      <c r="AA2374" t="s">
        <v>306</v>
      </c>
      <c r="AB2374" s="21" t="s">
        <v>290</v>
      </c>
      <c r="AC2374" s="11">
        <v>8.625</v>
      </c>
      <c r="AD2374" s="12">
        <v>7.625</v>
      </c>
      <c r="AE2374" s="11">
        <v>0.5</v>
      </c>
      <c r="AF2374" t="s">
        <v>272</v>
      </c>
      <c r="AG2374" s="11">
        <v>2</v>
      </c>
      <c r="AH2374" s="21" t="s">
        <v>290</v>
      </c>
      <c r="AI2374" s="1" t="s">
        <v>306</v>
      </c>
      <c r="AJ2374" t="s">
        <v>290</v>
      </c>
      <c r="AK2374" s="159" t="s">
        <v>290</v>
      </c>
    </row>
    <row r="2375" spans="1:89" x14ac:dyDescent="0.25">
      <c r="A2375" s="158" t="s">
        <v>2300</v>
      </c>
      <c r="B2375" s="11">
        <v>8</v>
      </c>
      <c r="C2375" t="s">
        <v>273</v>
      </c>
      <c r="D2375" t="s">
        <v>306</v>
      </c>
      <c r="E2375" s="24" t="s">
        <v>2301</v>
      </c>
      <c r="F2375" s="11">
        <v>8.625</v>
      </c>
      <c r="G2375" s="12">
        <v>6.875</v>
      </c>
      <c r="H2375" s="11">
        <v>0.875</v>
      </c>
      <c r="I2375" s="11" t="s">
        <v>273</v>
      </c>
      <c r="J2375">
        <v>4</v>
      </c>
      <c r="K2375" s="24" t="s">
        <v>290</v>
      </c>
      <c r="L2375" s="1" t="s">
        <v>306</v>
      </c>
      <c r="M2375" t="s">
        <v>290</v>
      </c>
      <c r="N2375" s="159" t="s">
        <v>290</v>
      </c>
      <c r="P2375" s="18" t="s">
        <v>290</v>
      </c>
      <c r="Q2375" s="18" t="s">
        <v>290</v>
      </c>
      <c r="S2375" t="s">
        <v>290</v>
      </c>
      <c r="T2375" t="s">
        <v>290</v>
      </c>
      <c r="V2375" t="s">
        <v>290</v>
      </c>
      <c r="X2375" s="158" t="s">
        <v>2300</v>
      </c>
      <c r="Y2375" s="11">
        <v>8</v>
      </c>
      <c r="Z2375" t="s">
        <v>273</v>
      </c>
      <c r="AA2375" t="s">
        <v>306</v>
      </c>
      <c r="AB2375" s="24" t="s">
        <v>2302</v>
      </c>
      <c r="AC2375" s="11">
        <v>8.625</v>
      </c>
      <c r="AD2375" s="12">
        <v>6.875</v>
      </c>
      <c r="AE2375" s="11">
        <v>0.875</v>
      </c>
      <c r="AF2375" s="11" t="s">
        <v>273</v>
      </c>
      <c r="AG2375">
        <v>4</v>
      </c>
      <c r="AH2375" s="24" t="s">
        <v>290</v>
      </c>
      <c r="AI2375" s="1" t="s">
        <v>306</v>
      </c>
      <c r="AJ2375" t="s">
        <v>290</v>
      </c>
      <c r="AK2375" s="159" t="s">
        <v>290</v>
      </c>
      <c r="BJ2375" s="4"/>
      <c r="BK2375" s="4"/>
      <c r="BL2375" s="4"/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  <c r="BX2375" s="4"/>
      <c r="BY2375" s="4"/>
      <c r="BZ2375" s="4"/>
      <c r="CA2375" s="51"/>
    </row>
    <row r="2376" spans="1:89" x14ac:dyDescent="0.35">
      <c r="A2376" s="160" t="s">
        <v>2303</v>
      </c>
      <c r="B2376" s="2">
        <v>9</v>
      </c>
      <c r="C2376" s="2" t="s">
        <v>272</v>
      </c>
      <c r="D2376" s="4" t="s">
        <v>306</v>
      </c>
      <c r="E2376" s="22" t="s">
        <v>290</v>
      </c>
      <c r="F2376" s="2">
        <v>9.625</v>
      </c>
      <c r="G2376" s="3">
        <v>8.625</v>
      </c>
      <c r="H2376" s="2">
        <v>0.5</v>
      </c>
      <c r="I2376" s="4" t="s">
        <v>272</v>
      </c>
      <c r="J2376" s="2">
        <v>2</v>
      </c>
      <c r="K2376" s="22" t="s">
        <v>290</v>
      </c>
      <c r="L2376" s="6" t="s">
        <v>306</v>
      </c>
      <c r="M2376" s="4" t="s">
        <v>290</v>
      </c>
      <c r="N2376" s="161" t="s">
        <v>290</v>
      </c>
      <c r="P2376" s="18" t="s">
        <v>290</v>
      </c>
      <c r="Q2376" s="18" t="s">
        <v>290</v>
      </c>
      <c r="S2376" t="s">
        <v>290</v>
      </c>
      <c r="T2376" t="s">
        <v>290</v>
      </c>
      <c r="V2376" t="s">
        <v>290</v>
      </c>
      <c r="X2376" s="160" t="s">
        <v>2303</v>
      </c>
      <c r="Y2376" s="2">
        <v>9</v>
      </c>
      <c r="Z2376" s="2" t="s">
        <v>272</v>
      </c>
      <c r="AA2376" s="4" t="s">
        <v>306</v>
      </c>
      <c r="AB2376" s="22" t="s">
        <v>290</v>
      </c>
      <c r="AC2376" s="2">
        <v>9.625</v>
      </c>
      <c r="AD2376" s="3">
        <v>8.625</v>
      </c>
      <c r="AE2376" s="2">
        <v>0.5</v>
      </c>
      <c r="AF2376" s="4" t="s">
        <v>272</v>
      </c>
      <c r="AG2376" s="2">
        <v>2</v>
      </c>
      <c r="AH2376" s="22" t="s">
        <v>290</v>
      </c>
      <c r="AI2376" s="6" t="s">
        <v>306</v>
      </c>
      <c r="AJ2376" s="4" t="s">
        <v>290</v>
      </c>
      <c r="AK2376" s="161" t="s">
        <v>290</v>
      </c>
      <c r="CC2376" s="4"/>
      <c r="CD2376" s="51"/>
      <c r="CE2376" s="51"/>
      <c r="CF2376" s="51"/>
      <c r="CG2376" s="51"/>
      <c r="CH2376" s="51"/>
      <c r="CI2376" s="51"/>
      <c r="CJ2376" s="51"/>
      <c r="CK2376" s="51"/>
    </row>
    <row r="2377" spans="1:89" x14ac:dyDescent="0.35">
      <c r="A2377" s="156" t="s">
        <v>2304</v>
      </c>
      <c r="B2377" s="11">
        <v>10</v>
      </c>
      <c r="C2377" s="11">
        <v>5</v>
      </c>
      <c r="D2377" t="s">
        <v>306</v>
      </c>
      <c r="E2377" s="21" t="s">
        <v>290</v>
      </c>
      <c r="F2377" s="11">
        <v>10.750000000000002</v>
      </c>
      <c r="G2377" s="12">
        <v>10.482000000000001</v>
      </c>
      <c r="H2377" s="11">
        <v>0.13400000000000001</v>
      </c>
      <c r="I2377" t="s">
        <v>290</v>
      </c>
      <c r="J2377" s="11">
        <v>5</v>
      </c>
      <c r="K2377" s="21" t="s">
        <v>290</v>
      </c>
      <c r="L2377" s="11" t="s">
        <v>306</v>
      </c>
      <c r="M2377" t="s">
        <v>290</v>
      </c>
      <c r="N2377" s="159" t="s">
        <v>290</v>
      </c>
      <c r="P2377" s="18" t="s">
        <v>290</v>
      </c>
      <c r="Q2377" s="18" t="s">
        <v>290</v>
      </c>
      <c r="S2377" t="s">
        <v>290</v>
      </c>
      <c r="T2377" t="s">
        <v>290</v>
      </c>
      <c r="V2377" t="s">
        <v>290</v>
      </c>
      <c r="X2377" s="156" t="s">
        <v>2304</v>
      </c>
      <c r="Y2377" s="11">
        <v>10</v>
      </c>
      <c r="Z2377" s="11">
        <v>5</v>
      </c>
      <c r="AA2377" t="s">
        <v>306</v>
      </c>
      <c r="AB2377" s="21" t="s">
        <v>290</v>
      </c>
      <c r="AC2377" s="11">
        <v>10.750000000000002</v>
      </c>
      <c r="AD2377" s="12">
        <v>10.482000000000001</v>
      </c>
      <c r="AE2377" s="11">
        <v>0.13400000000000001</v>
      </c>
      <c r="AF2377" t="s">
        <v>290</v>
      </c>
      <c r="AG2377" s="11">
        <v>5</v>
      </c>
      <c r="AH2377" s="21" t="s">
        <v>290</v>
      </c>
      <c r="AI2377" s="11" t="s">
        <v>306</v>
      </c>
      <c r="AJ2377" t="s">
        <v>290</v>
      </c>
      <c r="AK2377" s="159" t="s">
        <v>290</v>
      </c>
    </row>
    <row r="2378" spans="1:89" x14ac:dyDescent="0.35">
      <c r="A2378" s="156" t="s">
        <v>2305</v>
      </c>
      <c r="B2378" s="11">
        <v>10</v>
      </c>
      <c r="C2378" s="11">
        <v>10</v>
      </c>
      <c r="D2378" t="s">
        <v>306</v>
      </c>
      <c r="E2378" s="21" t="s">
        <v>290</v>
      </c>
      <c r="F2378" s="11">
        <v>10.750000000000002</v>
      </c>
      <c r="G2378" s="12">
        <v>10.420000000000002</v>
      </c>
      <c r="H2378" s="11">
        <v>0.16500000000000001</v>
      </c>
      <c r="I2378" t="s">
        <v>290</v>
      </c>
      <c r="J2378" s="11">
        <v>10</v>
      </c>
      <c r="K2378" s="21" t="s">
        <v>290</v>
      </c>
      <c r="L2378" s="11" t="s">
        <v>306</v>
      </c>
      <c r="M2378" t="s">
        <v>290</v>
      </c>
      <c r="N2378" s="159" t="s">
        <v>290</v>
      </c>
      <c r="P2378" s="18" t="s">
        <v>290</v>
      </c>
      <c r="Q2378" s="18" t="s">
        <v>290</v>
      </c>
      <c r="S2378" t="s">
        <v>290</v>
      </c>
      <c r="T2378" t="s">
        <v>290</v>
      </c>
      <c r="V2378" t="s">
        <v>290</v>
      </c>
      <c r="X2378" s="156" t="s">
        <v>2305</v>
      </c>
      <c r="Y2378" s="11">
        <v>10</v>
      </c>
      <c r="Z2378" s="11">
        <v>10</v>
      </c>
      <c r="AA2378" t="s">
        <v>306</v>
      </c>
      <c r="AB2378" s="21" t="s">
        <v>290</v>
      </c>
      <c r="AC2378" s="11">
        <v>10.750000000000002</v>
      </c>
      <c r="AD2378" s="12">
        <v>10.420000000000002</v>
      </c>
      <c r="AE2378" s="11">
        <v>0.16500000000000001</v>
      </c>
      <c r="AF2378" t="s">
        <v>290</v>
      </c>
      <c r="AG2378" s="11">
        <v>10</v>
      </c>
      <c r="AH2378" s="21" t="s">
        <v>290</v>
      </c>
      <c r="AI2378" s="11" t="s">
        <v>306</v>
      </c>
      <c r="AJ2378" t="s">
        <v>290</v>
      </c>
      <c r="AK2378" s="159" t="s">
        <v>290</v>
      </c>
    </row>
    <row r="2379" spans="1:89" x14ac:dyDescent="0.35">
      <c r="A2379" s="158" t="s">
        <v>2306</v>
      </c>
      <c r="B2379" s="11">
        <v>10</v>
      </c>
      <c r="C2379" s="11">
        <v>20</v>
      </c>
      <c r="D2379" t="s">
        <v>306</v>
      </c>
      <c r="E2379" s="21" t="s">
        <v>290</v>
      </c>
      <c r="F2379" s="11">
        <v>10.750000000000002</v>
      </c>
      <c r="G2379" s="12">
        <v>10.250000000000002</v>
      </c>
      <c r="H2379" s="11">
        <v>0.25</v>
      </c>
      <c r="I2379" t="s">
        <v>290</v>
      </c>
      <c r="J2379" s="11">
        <v>20</v>
      </c>
      <c r="K2379" s="21" t="s">
        <v>290</v>
      </c>
      <c r="L2379" s="1" t="s">
        <v>306</v>
      </c>
      <c r="M2379" t="s">
        <v>290</v>
      </c>
      <c r="N2379" s="159" t="s">
        <v>290</v>
      </c>
      <c r="P2379" s="18" t="s">
        <v>290</v>
      </c>
      <c r="Q2379" s="18" t="s">
        <v>290</v>
      </c>
      <c r="S2379" t="s">
        <v>290</v>
      </c>
      <c r="T2379" t="s">
        <v>290</v>
      </c>
      <c r="V2379" t="s">
        <v>290</v>
      </c>
      <c r="X2379" s="158" t="s">
        <v>2306</v>
      </c>
      <c r="Y2379" s="11">
        <v>10</v>
      </c>
      <c r="Z2379" s="11">
        <v>20</v>
      </c>
      <c r="AA2379" t="s">
        <v>306</v>
      </c>
      <c r="AB2379" s="21" t="s">
        <v>290</v>
      </c>
      <c r="AC2379" s="11">
        <v>10.750000000000002</v>
      </c>
      <c r="AD2379" s="12">
        <v>10.250000000000002</v>
      </c>
      <c r="AE2379" s="11">
        <v>0.25</v>
      </c>
      <c r="AF2379" t="s">
        <v>290</v>
      </c>
      <c r="AG2379" s="11">
        <v>20</v>
      </c>
      <c r="AH2379" s="21" t="s">
        <v>290</v>
      </c>
      <c r="AI2379" s="1" t="s">
        <v>306</v>
      </c>
      <c r="AJ2379" t="s">
        <v>290</v>
      </c>
      <c r="AK2379" s="159" t="s">
        <v>290</v>
      </c>
    </row>
    <row r="2380" spans="1:89" x14ac:dyDescent="0.35">
      <c r="A2380" s="158" t="s">
        <v>2307</v>
      </c>
      <c r="B2380" s="11">
        <v>10</v>
      </c>
      <c r="C2380">
        <v>30</v>
      </c>
      <c r="D2380" t="s">
        <v>306</v>
      </c>
      <c r="E2380" s="21" t="s">
        <v>290</v>
      </c>
      <c r="F2380" s="11">
        <v>10.750000000000002</v>
      </c>
      <c r="G2380" s="12">
        <v>10.136000000000001</v>
      </c>
      <c r="H2380" s="11">
        <v>0.307</v>
      </c>
      <c r="I2380" t="s">
        <v>290</v>
      </c>
      <c r="J2380">
        <v>30</v>
      </c>
      <c r="K2380" s="21" t="s">
        <v>290</v>
      </c>
      <c r="L2380" s="1" t="s">
        <v>306</v>
      </c>
      <c r="M2380" t="s">
        <v>290</v>
      </c>
      <c r="N2380" s="159" t="s">
        <v>290</v>
      </c>
      <c r="P2380" s="18" t="s">
        <v>290</v>
      </c>
      <c r="Q2380" s="18" t="s">
        <v>290</v>
      </c>
      <c r="S2380" t="s">
        <v>290</v>
      </c>
      <c r="T2380" t="s">
        <v>290</v>
      </c>
      <c r="V2380" t="s">
        <v>290</v>
      </c>
      <c r="X2380" s="158" t="s">
        <v>2307</v>
      </c>
      <c r="Y2380" s="11">
        <v>10</v>
      </c>
      <c r="Z2380">
        <v>30</v>
      </c>
      <c r="AA2380" t="s">
        <v>306</v>
      </c>
      <c r="AB2380" s="21" t="s">
        <v>290</v>
      </c>
      <c r="AC2380" s="11">
        <v>10.750000000000002</v>
      </c>
      <c r="AD2380" s="12">
        <v>10.136000000000001</v>
      </c>
      <c r="AE2380" s="11">
        <v>0.307</v>
      </c>
      <c r="AF2380" t="s">
        <v>290</v>
      </c>
      <c r="AG2380">
        <v>30</v>
      </c>
      <c r="AH2380" s="21" t="s">
        <v>290</v>
      </c>
      <c r="AI2380" s="1" t="s">
        <v>306</v>
      </c>
      <c r="AJ2380" t="s">
        <v>290</v>
      </c>
      <c r="AK2380" s="159" t="s">
        <v>290</v>
      </c>
    </row>
    <row r="2381" spans="1:89" x14ac:dyDescent="0.35">
      <c r="A2381" s="158" t="s">
        <v>2308</v>
      </c>
      <c r="B2381" s="11">
        <v>10</v>
      </c>
      <c r="C2381">
        <v>40</v>
      </c>
      <c r="D2381" t="s">
        <v>306</v>
      </c>
      <c r="E2381" s="21" t="s">
        <v>290</v>
      </c>
      <c r="F2381" s="11">
        <v>10.750000000000002</v>
      </c>
      <c r="G2381" s="12">
        <v>10.020000000000001</v>
      </c>
      <c r="H2381" s="11">
        <v>0.36499999999999999</v>
      </c>
      <c r="I2381" t="s">
        <v>290</v>
      </c>
      <c r="J2381">
        <v>40</v>
      </c>
      <c r="K2381" s="21" t="s">
        <v>290</v>
      </c>
      <c r="L2381" s="1" t="s">
        <v>306</v>
      </c>
      <c r="M2381" t="s">
        <v>290</v>
      </c>
      <c r="N2381" s="159" t="s">
        <v>290</v>
      </c>
      <c r="P2381" s="18" t="s">
        <v>290</v>
      </c>
      <c r="Q2381" s="18" t="s">
        <v>290</v>
      </c>
      <c r="S2381" t="s">
        <v>290</v>
      </c>
      <c r="T2381" t="s">
        <v>290</v>
      </c>
      <c r="V2381" t="s">
        <v>290</v>
      </c>
      <c r="X2381" s="158" t="s">
        <v>2308</v>
      </c>
      <c r="Y2381" s="11">
        <v>10</v>
      </c>
      <c r="Z2381">
        <v>40</v>
      </c>
      <c r="AA2381" t="s">
        <v>306</v>
      </c>
      <c r="AB2381" s="21" t="s">
        <v>290</v>
      </c>
      <c r="AC2381" s="11">
        <v>10.750000000000002</v>
      </c>
      <c r="AD2381" s="12">
        <v>10.020000000000001</v>
      </c>
      <c r="AE2381" s="11">
        <v>0.36499999999999999</v>
      </c>
      <c r="AF2381" t="s">
        <v>290</v>
      </c>
      <c r="AG2381">
        <v>40</v>
      </c>
      <c r="AH2381" s="21" t="s">
        <v>290</v>
      </c>
      <c r="AI2381" s="1" t="s">
        <v>306</v>
      </c>
      <c r="AJ2381" t="s">
        <v>290</v>
      </c>
      <c r="AK2381" s="159" t="s">
        <v>290</v>
      </c>
    </row>
    <row r="2382" spans="1:89" x14ac:dyDescent="0.35">
      <c r="A2382" s="158" t="s">
        <v>6957</v>
      </c>
      <c r="B2382" s="11">
        <v>10</v>
      </c>
      <c r="C2382" t="s">
        <v>6422</v>
      </c>
      <c r="D2382" t="s">
        <v>306</v>
      </c>
      <c r="E2382" s="21" t="s">
        <v>290</v>
      </c>
      <c r="F2382" s="11">
        <v>10.750000000000002</v>
      </c>
      <c r="G2382" s="12">
        <v>10.020000000000001</v>
      </c>
      <c r="H2382" s="11">
        <v>0.36499999999999999</v>
      </c>
      <c r="I2382" t="s">
        <v>6422</v>
      </c>
      <c r="J2382">
        <v>1</v>
      </c>
      <c r="K2382" s="21" t="s">
        <v>290</v>
      </c>
      <c r="L2382" s="1" t="s">
        <v>306</v>
      </c>
      <c r="M2382" t="s">
        <v>290</v>
      </c>
      <c r="N2382" s="159" t="s">
        <v>290</v>
      </c>
      <c r="P2382" s="18" t="s">
        <v>290</v>
      </c>
      <c r="Q2382" s="18" t="s">
        <v>290</v>
      </c>
      <c r="S2382" t="s">
        <v>290</v>
      </c>
      <c r="T2382" t="s">
        <v>290</v>
      </c>
      <c r="V2382" t="s">
        <v>290</v>
      </c>
      <c r="X2382" s="158" t="s">
        <v>6957</v>
      </c>
      <c r="Y2382" s="11">
        <v>10</v>
      </c>
      <c r="Z2382" t="s">
        <v>6422</v>
      </c>
      <c r="AA2382" t="s">
        <v>306</v>
      </c>
      <c r="AB2382" s="21" t="s">
        <v>290</v>
      </c>
      <c r="AC2382" s="11">
        <v>10.750000000000002</v>
      </c>
      <c r="AD2382" s="12">
        <v>10.020000000000001</v>
      </c>
      <c r="AE2382" s="11">
        <v>0.36499999999999999</v>
      </c>
      <c r="AF2382" t="s">
        <v>6422</v>
      </c>
      <c r="AG2382">
        <v>1</v>
      </c>
      <c r="AH2382" s="21" t="s">
        <v>290</v>
      </c>
      <c r="AI2382" s="1" t="s">
        <v>306</v>
      </c>
      <c r="AJ2382" t="s">
        <v>290</v>
      </c>
      <c r="AK2382" s="159" t="s">
        <v>290</v>
      </c>
    </row>
    <row r="2383" spans="1:89" x14ac:dyDescent="0.35">
      <c r="A2383" s="158" t="s">
        <v>2309</v>
      </c>
      <c r="B2383" s="11">
        <v>10</v>
      </c>
      <c r="C2383">
        <v>60</v>
      </c>
      <c r="D2383" t="s">
        <v>306</v>
      </c>
      <c r="E2383" s="21" t="s">
        <v>290</v>
      </c>
      <c r="F2383" s="11">
        <v>10.750000000000002</v>
      </c>
      <c r="G2383" s="12">
        <v>9.7500000000000018</v>
      </c>
      <c r="H2383" s="11">
        <v>0.5</v>
      </c>
      <c r="I2383" t="s">
        <v>290</v>
      </c>
      <c r="J2383">
        <v>60</v>
      </c>
      <c r="K2383" s="21" t="s">
        <v>290</v>
      </c>
      <c r="L2383" s="1" t="s">
        <v>306</v>
      </c>
      <c r="M2383" t="s">
        <v>290</v>
      </c>
      <c r="N2383" s="159" t="s">
        <v>290</v>
      </c>
      <c r="P2383" s="18" t="s">
        <v>290</v>
      </c>
      <c r="Q2383" s="18" t="s">
        <v>290</v>
      </c>
      <c r="S2383" t="s">
        <v>290</v>
      </c>
      <c r="T2383" t="s">
        <v>290</v>
      </c>
      <c r="V2383" t="s">
        <v>290</v>
      </c>
      <c r="X2383" s="158" t="s">
        <v>2309</v>
      </c>
      <c r="Y2383" s="11">
        <v>10</v>
      </c>
      <c r="Z2383">
        <v>60</v>
      </c>
      <c r="AA2383" t="s">
        <v>306</v>
      </c>
      <c r="AB2383" s="21" t="s">
        <v>290</v>
      </c>
      <c r="AC2383" s="11">
        <v>10.750000000000002</v>
      </c>
      <c r="AD2383" s="12">
        <v>9.7500000000000018</v>
      </c>
      <c r="AE2383" s="11">
        <v>0.5</v>
      </c>
      <c r="AF2383" t="s">
        <v>290</v>
      </c>
      <c r="AG2383">
        <v>60</v>
      </c>
      <c r="AH2383" s="21" t="s">
        <v>290</v>
      </c>
      <c r="AI2383" s="1" t="s">
        <v>306</v>
      </c>
      <c r="AJ2383" t="s">
        <v>290</v>
      </c>
      <c r="AK2383" s="159" t="s">
        <v>290</v>
      </c>
    </row>
    <row r="2384" spans="1:89" x14ac:dyDescent="0.35">
      <c r="A2384" s="158" t="s">
        <v>2310</v>
      </c>
      <c r="B2384" s="11">
        <v>10</v>
      </c>
      <c r="C2384">
        <v>80</v>
      </c>
      <c r="D2384" t="s">
        <v>306</v>
      </c>
      <c r="E2384" s="21" t="s">
        <v>2311</v>
      </c>
      <c r="F2384" s="11">
        <v>10.750000000000002</v>
      </c>
      <c r="G2384" s="12">
        <v>9.5640000000000018</v>
      </c>
      <c r="H2384" s="11">
        <v>0.59299999999999997</v>
      </c>
      <c r="I2384" t="s">
        <v>290</v>
      </c>
      <c r="J2384">
        <v>80</v>
      </c>
      <c r="K2384" s="21" t="s">
        <v>290</v>
      </c>
      <c r="L2384" s="1" t="s">
        <v>306</v>
      </c>
      <c r="M2384" t="s">
        <v>290</v>
      </c>
      <c r="N2384" s="159" t="s">
        <v>290</v>
      </c>
      <c r="P2384" s="18" t="s">
        <v>290</v>
      </c>
      <c r="Q2384" s="18" t="s">
        <v>290</v>
      </c>
      <c r="S2384" t="s">
        <v>290</v>
      </c>
      <c r="T2384" t="s">
        <v>290</v>
      </c>
      <c r="V2384" t="s">
        <v>290</v>
      </c>
      <c r="X2384" s="158" t="s">
        <v>2310</v>
      </c>
      <c r="Y2384" s="11">
        <v>10</v>
      </c>
      <c r="Z2384">
        <v>80</v>
      </c>
      <c r="AA2384" t="s">
        <v>306</v>
      </c>
      <c r="AB2384" s="21" t="s">
        <v>2312</v>
      </c>
      <c r="AC2384" s="11">
        <v>10.750000000000002</v>
      </c>
      <c r="AD2384" s="12">
        <v>9.5640000000000018</v>
      </c>
      <c r="AE2384" s="11">
        <v>0.59299999999999997</v>
      </c>
      <c r="AF2384" t="s">
        <v>290</v>
      </c>
      <c r="AG2384">
        <v>80</v>
      </c>
      <c r="AH2384" s="21" t="s">
        <v>290</v>
      </c>
      <c r="AI2384" s="1" t="s">
        <v>306</v>
      </c>
      <c r="AJ2384" t="s">
        <v>290</v>
      </c>
      <c r="AK2384" s="159" t="s">
        <v>290</v>
      </c>
    </row>
    <row r="2385" spans="1:89" x14ac:dyDescent="0.35">
      <c r="A2385" s="158" t="s">
        <v>2313</v>
      </c>
      <c r="B2385" s="11">
        <v>10</v>
      </c>
      <c r="C2385">
        <v>100</v>
      </c>
      <c r="D2385" t="s">
        <v>306</v>
      </c>
      <c r="E2385" s="21" t="s">
        <v>290</v>
      </c>
      <c r="F2385" s="11">
        <v>10.750000000000002</v>
      </c>
      <c r="G2385" s="12">
        <v>9.3140000000000018</v>
      </c>
      <c r="H2385" s="11">
        <v>0.71799999999999997</v>
      </c>
      <c r="I2385" t="s">
        <v>290</v>
      </c>
      <c r="J2385">
        <v>100</v>
      </c>
      <c r="K2385" s="21" t="s">
        <v>290</v>
      </c>
      <c r="L2385" s="1" t="s">
        <v>306</v>
      </c>
      <c r="M2385" t="s">
        <v>290</v>
      </c>
      <c r="N2385" s="159" t="s">
        <v>290</v>
      </c>
      <c r="P2385" s="18" t="s">
        <v>290</v>
      </c>
      <c r="Q2385" s="18" t="s">
        <v>290</v>
      </c>
      <c r="S2385" t="s">
        <v>290</v>
      </c>
      <c r="T2385" t="s">
        <v>290</v>
      </c>
      <c r="V2385" t="s">
        <v>290</v>
      </c>
      <c r="X2385" s="158" t="s">
        <v>2313</v>
      </c>
      <c r="Y2385" s="11">
        <v>10</v>
      </c>
      <c r="Z2385">
        <v>100</v>
      </c>
      <c r="AA2385" t="s">
        <v>306</v>
      </c>
      <c r="AB2385" s="21" t="s">
        <v>290</v>
      </c>
      <c r="AC2385" s="11">
        <v>10.750000000000002</v>
      </c>
      <c r="AD2385" s="12">
        <v>9.3140000000000018</v>
      </c>
      <c r="AE2385" s="11">
        <v>0.71799999999999997</v>
      </c>
      <c r="AF2385" t="s">
        <v>290</v>
      </c>
      <c r="AG2385">
        <v>100</v>
      </c>
      <c r="AH2385" s="21" t="s">
        <v>290</v>
      </c>
      <c r="AI2385" s="1" t="s">
        <v>306</v>
      </c>
      <c r="AJ2385" t="s">
        <v>290</v>
      </c>
      <c r="AK2385" s="159" t="s">
        <v>290</v>
      </c>
    </row>
    <row r="2386" spans="1:89" x14ac:dyDescent="0.35">
      <c r="A2386" s="158" t="s">
        <v>2314</v>
      </c>
      <c r="B2386" s="11">
        <v>10</v>
      </c>
      <c r="C2386">
        <v>120</v>
      </c>
      <c r="D2386" t="s">
        <v>306</v>
      </c>
      <c r="E2386" s="21" t="s">
        <v>290</v>
      </c>
      <c r="F2386" s="11">
        <v>10.750000000000002</v>
      </c>
      <c r="G2386" s="12">
        <v>9.0640000000000018</v>
      </c>
      <c r="H2386" s="11">
        <v>0.84299999999999997</v>
      </c>
      <c r="I2386" t="s">
        <v>290</v>
      </c>
      <c r="J2386">
        <v>120</v>
      </c>
      <c r="K2386" s="21" t="s">
        <v>290</v>
      </c>
      <c r="L2386" s="1" t="s">
        <v>306</v>
      </c>
      <c r="M2386" t="s">
        <v>290</v>
      </c>
      <c r="N2386" s="159" t="s">
        <v>290</v>
      </c>
      <c r="P2386" s="18" t="s">
        <v>290</v>
      </c>
      <c r="Q2386" s="18" t="s">
        <v>290</v>
      </c>
      <c r="S2386" t="s">
        <v>290</v>
      </c>
      <c r="T2386" t="s">
        <v>290</v>
      </c>
      <c r="V2386" t="s">
        <v>290</v>
      </c>
      <c r="X2386" s="158" t="s">
        <v>2314</v>
      </c>
      <c r="Y2386" s="11">
        <v>10</v>
      </c>
      <c r="Z2386">
        <v>120</v>
      </c>
      <c r="AA2386" t="s">
        <v>306</v>
      </c>
      <c r="AB2386" s="21" t="s">
        <v>290</v>
      </c>
      <c r="AC2386" s="11">
        <v>10.750000000000002</v>
      </c>
      <c r="AD2386" s="12">
        <v>9.0640000000000018</v>
      </c>
      <c r="AE2386" s="11">
        <v>0.84299999999999997</v>
      </c>
      <c r="AF2386" t="s">
        <v>290</v>
      </c>
      <c r="AG2386">
        <v>120</v>
      </c>
      <c r="AH2386" s="21" t="s">
        <v>290</v>
      </c>
      <c r="AI2386" s="1" t="s">
        <v>306</v>
      </c>
      <c r="AJ2386" t="s">
        <v>290</v>
      </c>
      <c r="AK2386" s="159" t="s">
        <v>290</v>
      </c>
      <c r="BJ2386" s="4"/>
      <c r="BK2386" s="4"/>
      <c r="BL2386" s="4"/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  <c r="BX2386" s="4"/>
      <c r="BY2386" s="4"/>
      <c r="BZ2386" s="4"/>
      <c r="CA2386" s="51"/>
    </row>
    <row r="2387" spans="1:89" x14ac:dyDescent="0.35">
      <c r="A2387" s="158" t="s">
        <v>2315</v>
      </c>
      <c r="B2387" s="11">
        <v>10</v>
      </c>
      <c r="C2387">
        <v>140</v>
      </c>
      <c r="D2387" t="s">
        <v>306</v>
      </c>
      <c r="E2387" s="21" t="s">
        <v>290</v>
      </c>
      <c r="F2387" s="11">
        <v>10.750000000000002</v>
      </c>
      <c r="G2387" s="12">
        <v>8.7500000000000018</v>
      </c>
      <c r="H2387" s="11">
        <v>1</v>
      </c>
      <c r="I2387" t="s">
        <v>290</v>
      </c>
      <c r="J2387">
        <v>140</v>
      </c>
      <c r="K2387" s="21" t="s">
        <v>290</v>
      </c>
      <c r="L2387" s="1" t="s">
        <v>306</v>
      </c>
      <c r="M2387" t="s">
        <v>290</v>
      </c>
      <c r="N2387" s="159" t="s">
        <v>290</v>
      </c>
      <c r="P2387" s="18" t="s">
        <v>290</v>
      </c>
      <c r="Q2387" s="18" t="s">
        <v>290</v>
      </c>
      <c r="S2387" t="s">
        <v>290</v>
      </c>
      <c r="T2387" t="s">
        <v>290</v>
      </c>
      <c r="V2387" t="s">
        <v>290</v>
      </c>
      <c r="X2387" s="158" t="s">
        <v>2315</v>
      </c>
      <c r="Y2387" s="11">
        <v>10</v>
      </c>
      <c r="Z2387">
        <v>140</v>
      </c>
      <c r="AA2387" t="s">
        <v>306</v>
      </c>
      <c r="AB2387" s="21" t="s">
        <v>290</v>
      </c>
      <c r="AC2387" s="11">
        <v>10.750000000000002</v>
      </c>
      <c r="AD2387" s="12">
        <v>8.7500000000000018</v>
      </c>
      <c r="AE2387" s="11">
        <v>1</v>
      </c>
      <c r="AF2387" t="s">
        <v>290</v>
      </c>
      <c r="AG2387">
        <v>140</v>
      </c>
      <c r="AH2387" s="21" t="s">
        <v>290</v>
      </c>
      <c r="AI2387" s="1" t="s">
        <v>306</v>
      </c>
      <c r="AJ2387" t="s">
        <v>290</v>
      </c>
      <c r="AK2387" s="159" t="s">
        <v>290</v>
      </c>
      <c r="CC2387" s="4"/>
      <c r="CD2387" s="51"/>
      <c r="CE2387" s="51"/>
      <c r="CF2387" s="51"/>
      <c r="CG2387" s="51"/>
      <c r="CH2387" s="51"/>
      <c r="CI2387" s="51"/>
      <c r="CJ2387" s="51"/>
      <c r="CK2387" s="51"/>
    </row>
    <row r="2388" spans="1:89" x14ac:dyDescent="0.35">
      <c r="A2388" s="158" t="s">
        <v>2316</v>
      </c>
      <c r="B2388" s="11">
        <v>10</v>
      </c>
      <c r="C2388" s="11">
        <v>160</v>
      </c>
      <c r="D2388" t="s">
        <v>306</v>
      </c>
      <c r="E2388" s="21" t="s">
        <v>290</v>
      </c>
      <c r="F2388" s="11">
        <v>10.750000000000002</v>
      </c>
      <c r="G2388" s="12">
        <v>8.5000000000000018</v>
      </c>
      <c r="H2388" s="11">
        <v>1.125</v>
      </c>
      <c r="I2388" t="s">
        <v>290</v>
      </c>
      <c r="J2388" s="11">
        <v>160</v>
      </c>
      <c r="K2388" s="21" t="s">
        <v>290</v>
      </c>
      <c r="L2388" s="1" t="s">
        <v>306</v>
      </c>
      <c r="M2388" t="s">
        <v>290</v>
      </c>
      <c r="N2388" s="159" t="s">
        <v>290</v>
      </c>
      <c r="P2388" s="18" t="s">
        <v>290</v>
      </c>
      <c r="Q2388" s="18" t="s">
        <v>290</v>
      </c>
      <c r="S2388" t="s">
        <v>290</v>
      </c>
      <c r="T2388" t="s">
        <v>290</v>
      </c>
      <c r="V2388" t="s">
        <v>290</v>
      </c>
      <c r="X2388" s="158" t="s">
        <v>2316</v>
      </c>
      <c r="Y2388" s="11">
        <v>10</v>
      </c>
      <c r="Z2388" s="11">
        <v>160</v>
      </c>
      <c r="AA2388" t="s">
        <v>306</v>
      </c>
      <c r="AB2388" s="21" t="s">
        <v>290</v>
      </c>
      <c r="AC2388" s="11">
        <v>10.750000000000002</v>
      </c>
      <c r="AD2388" s="12">
        <v>8.5000000000000018</v>
      </c>
      <c r="AE2388" s="11">
        <v>1.125</v>
      </c>
      <c r="AF2388" t="s">
        <v>290</v>
      </c>
      <c r="AG2388" s="11">
        <v>160</v>
      </c>
      <c r="AH2388" s="21" t="s">
        <v>290</v>
      </c>
      <c r="AI2388" s="1" t="s">
        <v>306</v>
      </c>
      <c r="AJ2388" t="s">
        <v>290</v>
      </c>
      <c r="AK2388" s="159" t="s">
        <v>290</v>
      </c>
    </row>
    <row r="2389" spans="1:89" x14ac:dyDescent="0.35">
      <c r="A2389" s="160" t="s">
        <v>2317</v>
      </c>
      <c r="B2389" s="2">
        <v>10</v>
      </c>
      <c r="C2389" s="2" t="s">
        <v>272</v>
      </c>
      <c r="D2389" s="4" t="s">
        <v>306</v>
      </c>
      <c r="E2389" s="22" t="s">
        <v>290</v>
      </c>
      <c r="F2389" s="2">
        <v>10.750000000000002</v>
      </c>
      <c r="G2389" s="3">
        <v>9.7500000000000018</v>
      </c>
      <c r="H2389" s="2">
        <v>0.5</v>
      </c>
      <c r="I2389" s="4" t="s">
        <v>272</v>
      </c>
      <c r="J2389" s="2">
        <v>2</v>
      </c>
      <c r="K2389" s="21" t="s">
        <v>7196</v>
      </c>
      <c r="L2389" s="6" t="s">
        <v>306</v>
      </c>
      <c r="M2389" s="4" t="s">
        <v>290</v>
      </c>
      <c r="N2389" s="161" t="s">
        <v>290</v>
      </c>
      <c r="P2389" s="18" t="s">
        <v>290</v>
      </c>
      <c r="Q2389" s="18" t="s">
        <v>290</v>
      </c>
      <c r="S2389" t="s">
        <v>290</v>
      </c>
      <c r="T2389" t="s">
        <v>290</v>
      </c>
      <c r="V2389" t="s">
        <v>290</v>
      </c>
      <c r="X2389" s="160" t="s">
        <v>2317</v>
      </c>
      <c r="Y2389" s="2">
        <v>10</v>
      </c>
      <c r="Z2389" s="2" t="s">
        <v>272</v>
      </c>
      <c r="AA2389" s="4" t="s">
        <v>306</v>
      </c>
      <c r="AB2389" s="22" t="s">
        <v>290</v>
      </c>
      <c r="AC2389" s="2">
        <v>10.750000000000002</v>
      </c>
      <c r="AD2389" s="3">
        <v>9.7500000000000018</v>
      </c>
      <c r="AE2389" s="2">
        <v>0.5</v>
      </c>
      <c r="AF2389" s="4" t="s">
        <v>272</v>
      </c>
      <c r="AG2389" s="2">
        <v>2</v>
      </c>
      <c r="AH2389" s="22" t="s">
        <v>7190</v>
      </c>
      <c r="AI2389" s="6" t="s">
        <v>306</v>
      </c>
      <c r="AJ2389" s="4" t="s">
        <v>290</v>
      </c>
      <c r="AK2389" s="161" t="s">
        <v>290</v>
      </c>
    </row>
    <row r="2390" spans="1:89" x14ac:dyDescent="0.35">
      <c r="A2390" s="167" t="s">
        <v>6958</v>
      </c>
      <c r="B2390" s="48">
        <v>11</v>
      </c>
      <c r="C2390" s="48" t="s">
        <v>6422</v>
      </c>
      <c r="D2390" s="168" t="s">
        <v>306</v>
      </c>
      <c r="E2390" s="169" t="s">
        <v>290</v>
      </c>
      <c r="F2390" s="48">
        <v>11.75</v>
      </c>
      <c r="G2390" s="170">
        <v>11</v>
      </c>
      <c r="H2390" s="48">
        <v>0.375</v>
      </c>
      <c r="I2390" s="168" t="s">
        <v>6422</v>
      </c>
      <c r="J2390" s="48">
        <v>1</v>
      </c>
      <c r="K2390" s="169"/>
      <c r="L2390" s="171" t="s">
        <v>306</v>
      </c>
      <c r="M2390" s="168"/>
      <c r="N2390" s="163"/>
      <c r="P2390" s="18" t="s">
        <v>290</v>
      </c>
      <c r="Q2390" s="18" t="s">
        <v>290</v>
      </c>
      <c r="S2390" t="s">
        <v>290</v>
      </c>
      <c r="T2390" t="s">
        <v>290</v>
      </c>
      <c r="V2390" t="s">
        <v>290</v>
      </c>
      <c r="X2390" s="167" t="s">
        <v>6958</v>
      </c>
      <c r="Y2390" s="48">
        <v>11</v>
      </c>
      <c r="Z2390" s="48" t="s">
        <v>6422</v>
      </c>
      <c r="AA2390" s="168" t="s">
        <v>306</v>
      </c>
      <c r="AB2390" s="169" t="s">
        <v>290</v>
      </c>
      <c r="AC2390" s="48">
        <v>11.75</v>
      </c>
      <c r="AD2390" s="170">
        <v>11</v>
      </c>
      <c r="AE2390" s="48">
        <v>0.375</v>
      </c>
      <c r="AF2390" s="168" t="s">
        <v>6422</v>
      </c>
      <c r="AG2390" s="48">
        <v>1</v>
      </c>
      <c r="AH2390" s="169"/>
      <c r="AI2390" s="171" t="s">
        <v>306</v>
      </c>
      <c r="AJ2390" s="168"/>
      <c r="AK2390" s="163"/>
    </row>
    <row r="2391" spans="1:89" x14ac:dyDescent="0.35">
      <c r="A2391" s="160" t="s">
        <v>2318</v>
      </c>
      <c r="B2391" s="2">
        <v>11</v>
      </c>
      <c r="C2391" s="2" t="s">
        <v>272</v>
      </c>
      <c r="D2391" s="4" t="s">
        <v>306</v>
      </c>
      <c r="E2391" s="22" t="s">
        <v>290</v>
      </c>
      <c r="F2391" s="2">
        <v>11.75</v>
      </c>
      <c r="G2391" s="3">
        <v>10.75</v>
      </c>
      <c r="H2391" s="2">
        <v>0.5</v>
      </c>
      <c r="I2391" s="4" t="s">
        <v>272</v>
      </c>
      <c r="J2391" s="2">
        <v>2</v>
      </c>
      <c r="K2391" s="22" t="s">
        <v>290</v>
      </c>
      <c r="L2391" s="6" t="s">
        <v>306</v>
      </c>
      <c r="M2391" s="4" t="s">
        <v>290</v>
      </c>
      <c r="N2391" s="161" t="s">
        <v>290</v>
      </c>
      <c r="P2391" s="18" t="s">
        <v>290</v>
      </c>
      <c r="Q2391" s="18" t="s">
        <v>290</v>
      </c>
      <c r="S2391" t="s">
        <v>290</v>
      </c>
      <c r="T2391" t="s">
        <v>290</v>
      </c>
      <c r="V2391" t="s">
        <v>290</v>
      </c>
      <c r="X2391" s="160" t="s">
        <v>2318</v>
      </c>
      <c r="Y2391" s="2">
        <v>11</v>
      </c>
      <c r="Z2391" s="2" t="s">
        <v>272</v>
      </c>
      <c r="AA2391" s="4" t="s">
        <v>306</v>
      </c>
      <c r="AB2391" s="22" t="s">
        <v>290</v>
      </c>
      <c r="AC2391" s="2">
        <v>11.75</v>
      </c>
      <c r="AD2391" s="3">
        <v>10.75</v>
      </c>
      <c r="AE2391" s="2">
        <v>0.5</v>
      </c>
      <c r="AF2391" s="4" t="s">
        <v>272</v>
      </c>
      <c r="AG2391" s="2">
        <v>2</v>
      </c>
      <c r="AH2391" s="22" t="s">
        <v>290</v>
      </c>
      <c r="AI2391" s="6" t="s">
        <v>306</v>
      </c>
      <c r="AJ2391" s="4" t="s">
        <v>290</v>
      </c>
      <c r="AK2391" s="161" t="s">
        <v>290</v>
      </c>
    </row>
    <row r="2392" spans="1:89" x14ac:dyDescent="0.35">
      <c r="A2392" s="156" t="s">
        <v>2319</v>
      </c>
      <c r="B2392" s="11">
        <v>12.000000000000002</v>
      </c>
      <c r="C2392" s="11">
        <v>5</v>
      </c>
      <c r="D2392" t="s">
        <v>306</v>
      </c>
      <c r="E2392" s="21" t="s">
        <v>290</v>
      </c>
      <c r="F2392" s="11">
        <v>12.75</v>
      </c>
      <c r="G2392" s="12">
        <v>12.42</v>
      </c>
      <c r="H2392" s="11">
        <v>0.16500000000000001</v>
      </c>
      <c r="I2392" t="s">
        <v>290</v>
      </c>
      <c r="J2392" s="11">
        <v>5</v>
      </c>
      <c r="K2392" s="21" t="s">
        <v>290</v>
      </c>
      <c r="L2392" s="11" t="s">
        <v>306</v>
      </c>
      <c r="M2392" t="s">
        <v>290</v>
      </c>
      <c r="N2392" s="159" t="s">
        <v>290</v>
      </c>
      <c r="P2392" s="18" t="s">
        <v>290</v>
      </c>
      <c r="Q2392" s="18" t="s">
        <v>290</v>
      </c>
      <c r="S2392" t="s">
        <v>290</v>
      </c>
      <c r="T2392" t="s">
        <v>290</v>
      </c>
      <c r="V2392" t="s">
        <v>290</v>
      </c>
      <c r="X2392" s="156" t="s">
        <v>2319</v>
      </c>
      <c r="Y2392" s="11">
        <v>12.000000000000002</v>
      </c>
      <c r="Z2392" s="11">
        <v>5</v>
      </c>
      <c r="AA2392" t="s">
        <v>306</v>
      </c>
      <c r="AB2392" s="21" t="s">
        <v>290</v>
      </c>
      <c r="AC2392" s="11">
        <v>12.75</v>
      </c>
      <c r="AD2392" s="12">
        <v>12.42</v>
      </c>
      <c r="AE2392" s="11">
        <v>0.16500000000000001</v>
      </c>
      <c r="AF2392" t="s">
        <v>290</v>
      </c>
      <c r="AG2392" s="11">
        <v>5</v>
      </c>
      <c r="AH2392" s="21" t="s">
        <v>290</v>
      </c>
      <c r="AI2392" s="11" t="s">
        <v>306</v>
      </c>
      <c r="AJ2392" t="s">
        <v>290</v>
      </c>
      <c r="AK2392" s="159" t="s">
        <v>290</v>
      </c>
    </row>
    <row r="2393" spans="1:89" x14ac:dyDescent="0.35">
      <c r="A2393" s="156" t="s">
        <v>2320</v>
      </c>
      <c r="B2393" s="11">
        <v>12.000000000000002</v>
      </c>
      <c r="C2393" s="11">
        <v>10</v>
      </c>
      <c r="D2393" t="s">
        <v>306</v>
      </c>
      <c r="E2393" s="21" t="s">
        <v>290</v>
      </c>
      <c r="F2393" s="11">
        <v>12.75</v>
      </c>
      <c r="G2393" s="12">
        <v>12.39</v>
      </c>
      <c r="H2393" s="11">
        <v>0.18</v>
      </c>
      <c r="I2393" t="s">
        <v>290</v>
      </c>
      <c r="J2393" s="11">
        <v>10</v>
      </c>
      <c r="K2393" s="21" t="s">
        <v>290</v>
      </c>
      <c r="L2393" s="11" t="s">
        <v>306</v>
      </c>
      <c r="M2393" t="s">
        <v>290</v>
      </c>
      <c r="N2393" s="159" t="s">
        <v>290</v>
      </c>
      <c r="P2393" s="18" t="s">
        <v>290</v>
      </c>
      <c r="Q2393" s="18" t="s">
        <v>290</v>
      </c>
      <c r="S2393" t="s">
        <v>290</v>
      </c>
      <c r="T2393" t="s">
        <v>290</v>
      </c>
      <c r="V2393" t="s">
        <v>290</v>
      </c>
      <c r="X2393" s="156" t="s">
        <v>2320</v>
      </c>
      <c r="Y2393" s="11">
        <v>12.000000000000002</v>
      </c>
      <c r="Z2393" s="11">
        <v>10</v>
      </c>
      <c r="AA2393" t="s">
        <v>306</v>
      </c>
      <c r="AB2393" s="21" t="s">
        <v>290</v>
      </c>
      <c r="AC2393" s="11">
        <v>12.75</v>
      </c>
      <c r="AD2393" s="12">
        <v>12.39</v>
      </c>
      <c r="AE2393" s="11">
        <v>0.18</v>
      </c>
      <c r="AF2393" t="s">
        <v>290</v>
      </c>
      <c r="AG2393" s="11">
        <v>10</v>
      </c>
      <c r="AH2393" s="21" t="s">
        <v>290</v>
      </c>
      <c r="AI2393" s="11" t="s">
        <v>306</v>
      </c>
      <c r="AJ2393" t="s">
        <v>290</v>
      </c>
      <c r="AK2393" s="159" t="s">
        <v>290</v>
      </c>
    </row>
    <row r="2394" spans="1:89" x14ac:dyDescent="0.35">
      <c r="A2394" s="158" t="s">
        <v>2321</v>
      </c>
      <c r="B2394" s="11">
        <v>12.000000000000002</v>
      </c>
      <c r="C2394" s="11">
        <v>20</v>
      </c>
      <c r="D2394" t="s">
        <v>306</v>
      </c>
      <c r="E2394" s="21" t="s">
        <v>290</v>
      </c>
      <c r="F2394" s="11">
        <v>12.75</v>
      </c>
      <c r="G2394" s="12">
        <v>12.25</v>
      </c>
      <c r="H2394" s="11">
        <v>0.25</v>
      </c>
      <c r="I2394" t="s">
        <v>290</v>
      </c>
      <c r="J2394" s="11">
        <v>20</v>
      </c>
      <c r="K2394" s="21" t="s">
        <v>290</v>
      </c>
      <c r="L2394" s="1" t="s">
        <v>306</v>
      </c>
      <c r="M2394" t="s">
        <v>290</v>
      </c>
      <c r="N2394" s="159" t="s">
        <v>290</v>
      </c>
      <c r="P2394" s="18" t="s">
        <v>290</v>
      </c>
      <c r="Q2394" s="18" t="s">
        <v>290</v>
      </c>
      <c r="S2394" t="s">
        <v>290</v>
      </c>
      <c r="T2394" t="s">
        <v>290</v>
      </c>
      <c r="V2394" t="s">
        <v>290</v>
      </c>
      <c r="X2394" s="158" t="s">
        <v>2321</v>
      </c>
      <c r="Y2394" s="11">
        <v>12.000000000000002</v>
      </c>
      <c r="Z2394" s="11">
        <v>20</v>
      </c>
      <c r="AA2394" t="s">
        <v>306</v>
      </c>
      <c r="AB2394" s="21" t="s">
        <v>290</v>
      </c>
      <c r="AC2394" s="11">
        <v>12.75</v>
      </c>
      <c r="AD2394" s="12">
        <v>12.25</v>
      </c>
      <c r="AE2394" s="11">
        <v>0.25</v>
      </c>
      <c r="AF2394" t="s">
        <v>290</v>
      </c>
      <c r="AG2394" s="11">
        <v>20</v>
      </c>
      <c r="AH2394" s="21" t="s">
        <v>290</v>
      </c>
      <c r="AI2394" s="1" t="s">
        <v>306</v>
      </c>
      <c r="AJ2394" t="s">
        <v>290</v>
      </c>
      <c r="AK2394" s="159" t="s">
        <v>290</v>
      </c>
    </row>
    <row r="2395" spans="1:89" x14ac:dyDescent="0.35">
      <c r="A2395" s="158" t="s">
        <v>2322</v>
      </c>
      <c r="B2395" s="11">
        <v>12.000000000000002</v>
      </c>
      <c r="C2395">
        <v>30</v>
      </c>
      <c r="D2395" t="s">
        <v>306</v>
      </c>
      <c r="E2395" s="21" t="s">
        <v>290</v>
      </c>
      <c r="F2395" s="11">
        <v>12.75</v>
      </c>
      <c r="G2395" s="12">
        <v>12.09</v>
      </c>
      <c r="H2395" s="11">
        <v>0.33</v>
      </c>
      <c r="I2395" t="s">
        <v>290</v>
      </c>
      <c r="J2395">
        <v>30</v>
      </c>
      <c r="K2395" s="21" t="s">
        <v>290</v>
      </c>
      <c r="L2395" s="1" t="s">
        <v>306</v>
      </c>
      <c r="M2395" t="s">
        <v>290</v>
      </c>
      <c r="N2395" s="159" t="s">
        <v>290</v>
      </c>
      <c r="P2395" s="18" t="s">
        <v>290</v>
      </c>
      <c r="Q2395" s="18" t="s">
        <v>290</v>
      </c>
      <c r="S2395" t="s">
        <v>290</v>
      </c>
      <c r="T2395" t="s">
        <v>290</v>
      </c>
      <c r="V2395" t="s">
        <v>290</v>
      </c>
      <c r="X2395" s="158" t="s">
        <v>2322</v>
      </c>
      <c r="Y2395" s="11">
        <v>12.000000000000002</v>
      </c>
      <c r="Z2395">
        <v>30</v>
      </c>
      <c r="AA2395" t="s">
        <v>306</v>
      </c>
      <c r="AB2395" s="21" t="s">
        <v>290</v>
      </c>
      <c r="AC2395" s="11">
        <v>12.75</v>
      </c>
      <c r="AD2395" s="12">
        <v>12.09</v>
      </c>
      <c r="AE2395" s="11">
        <v>0.33</v>
      </c>
      <c r="AF2395" t="s">
        <v>290</v>
      </c>
      <c r="AG2395">
        <v>30</v>
      </c>
      <c r="AH2395" s="21" t="s">
        <v>290</v>
      </c>
      <c r="AI2395" s="1" t="s">
        <v>306</v>
      </c>
      <c r="AJ2395" t="s">
        <v>290</v>
      </c>
      <c r="AK2395" s="159" t="s">
        <v>290</v>
      </c>
    </row>
    <row r="2396" spans="1:89" x14ac:dyDescent="0.35">
      <c r="A2396" s="158" t="s">
        <v>2323</v>
      </c>
      <c r="B2396" s="11">
        <v>12.000000000000002</v>
      </c>
      <c r="C2396">
        <v>40</v>
      </c>
      <c r="D2396" t="s">
        <v>306</v>
      </c>
      <c r="E2396" s="21" t="s">
        <v>290</v>
      </c>
      <c r="F2396" s="11">
        <v>12.75</v>
      </c>
      <c r="G2396" s="12">
        <v>11.938000000000001</v>
      </c>
      <c r="H2396" s="11">
        <v>0.40600000000000003</v>
      </c>
      <c r="I2396" t="s">
        <v>290</v>
      </c>
      <c r="J2396">
        <v>40</v>
      </c>
      <c r="K2396" s="21" t="s">
        <v>290</v>
      </c>
      <c r="L2396" s="1" t="s">
        <v>306</v>
      </c>
      <c r="M2396" t="s">
        <v>290</v>
      </c>
      <c r="N2396" s="159" t="s">
        <v>290</v>
      </c>
      <c r="P2396" s="18" t="s">
        <v>290</v>
      </c>
      <c r="Q2396" s="18" t="s">
        <v>290</v>
      </c>
      <c r="S2396" t="s">
        <v>290</v>
      </c>
      <c r="T2396" t="s">
        <v>290</v>
      </c>
      <c r="V2396" t="s">
        <v>290</v>
      </c>
      <c r="X2396" s="158" t="s">
        <v>2323</v>
      </c>
      <c r="Y2396" s="11">
        <v>12.000000000000002</v>
      </c>
      <c r="Z2396">
        <v>40</v>
      </c>
      <c r="AA2396" t="s">
        <v>306</v>
      </c>
      <c r="AB2396" s="21" t="s">
        <v>290</v>
      </c>
      <c r="AC2396" s="11">
        <v>12.75</v>
      </c>
      <c r="AD2396" s="12">
        <v>11.938000000000001</v>
      </c>
      <c r="AE2396" s="11">
        <v>0.40600000000000003</v>
      </c>
      <c r="AF2396" t="s">
        <v>290</v>
      </c>
      <c r="AG2396">
        <v>40</v>
      </c>
      <c r="AH2396" s="21" t="s">
        <v>290</v>
      </c>
      <c r="AI2396" s="1" t="s">
        <v>306</v>
      </c>
      <c r="AJ2396" t="s">
        <v>290</v>
      </c>
      <c r="AK2396" s="159" t="s">
        <v>290</v>
      </c>
    </row>
    <row r="2397" spans="1:89" x14ac:dyDescent="0.35">
      <c r="A2397" s="158" t="s">
        <v>6959</v>
      </c>
      <c r="B2397" s="11">
        <v>12.000000000000002</v>
      </c>
      <c r="C2397" t="s">
        <v>6422</v>
      </c>
      <c r="D2397" t="s">
        <v>306</v>
      </c>
      <c r="E2397" s="21" t="s">
        <v>290</v>
      </c>
      <c r="F2397" s="11">
        <v>12.75</v>
      </c>
      <c r="G2397" s="12">
        <v>12</v>
      </c>
      <c r="H2397" s="11">
        <v>0.375</v>
      </c>
      <c r="I2397" t="s">
        <v>6422</v>
      </c>
      <c r="J2397">
        <v>1</v>
      </c>
      <c r="K2397" s="21" t="s">
        <v>290</v>
      </c>
      <c r="L2397" s="1" t="s">
        <v>306</v>
      </c>
      <c r="M2397" t="s">
        <v>290</v>
      </c>
      <c r="N2397" s="159" t="s">
        <v>290</v>
      </c>
      <c r="P2397" s="18" t="s">
        <v>290</v>
      </c>
      <c r="Q2397" s="18" t="s">
        <v>290</v>
      </c>
      <c r="S2397" t="s">
        <v>290</v>
      </c>
      <c r="T2397" t="s">
        <v>290</v>
      </c>
      <c r="V2397" t="s">
        <v>290</v>
      </c>
      <c r="X2397" s="158" t="s">
        <v>6959</v>
      </c>
      <c r="Y2397" s="11">
        <v>12.000000000000002</v>
      </c>
      <c r="Z2397" t="s">
        <v>6422</v>
      </c>
      <c r="AA2397" t="s">
        <v>306</v>
      </c>
      <c r="AB2397" s="21" t="s">
        <v>290</v>
      </c>
      <c r="AC2397" s="11">
        <v>12.75</v>
      </c>
      <c r="AD2397" s="12">
        <v>12</v>
      </c>
      <c r="AE2397" s="11">
        <v>0.375</v>
      </c>
      <c r="AF2397" t="s">
        <v>6422</v>
      </c>
      <c r="AG2397">
        <v>1</v>
      </c>
      <c r="AH2397" s="21" t="s">
        <v>290</v>
      </c>
      <c r="AI2397" s="1" t="s">
        <v>306</v>
      </c>
      <c r="AJ2397" t="s">
        <v>290</v>
      </c>
      <c r="AK2397" s="159" t="s">
        <v>290</v>
      </c>
      <c r="BJ2397" s="4"/>
      <c r="BK2397" s="4"/>
      <c r="BL2397" s="4"/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  <c r="BX2397" s="4"/>
      <c r="BY2397" s="4"/>
      <c r="BZ2397" s="4"/>
      <c r="CA2397" s="51"/>
    </row>
    <row r="2398" spans="1:89" x14ac:dyDescent="0.35">
      <c r="A2398" s="158" t="s">
        <v>2324</v>
      </c>
      <c r="B2398" s="11">
        <v>12.000000000000002</v>
      </c>
      <c r="C2398">
        <v>60</v>
      </c>
      <c r="D2398" t="s">
        <v>306</v>
      </c>
      <c r="E2398" s="21" t="s">
        <v>290</v>
      </c>
      <c r="F2398" s="11">
        <v>12.75</v>
      </c>
      <c r="G2398" s="12">
        <v>11.625999999999999</v>
      </c>
      <c r="H2398" s="11">
        <v>0.56200000000000006</v>
      </c>
      <c r="I2398" t="s">
        <v>290</v>
      </c>
      <c r="J2398">
        <v>60</v>
      </c>
      <c r="K2398" s="21" t="s">
        <v>290</v>
      </c>
      <c r="L2398" s="1" t="s">
        <v>306</v>
      </c>
      <c r="M2398" t="s">
        <v>290</v>
      </c>
      <c r="N2398" s="159" t="s">
        <v>290</v>
      </c>
      <c r="P2398" s="18" t="s">
        <v>290</v>
      </c>
      <c r="Q2398" s="18" t="s">
        <v>290</v>
      </c>
      <c r="S2398" t="s">
        <v>290</v>
      </c>
      <c r="T2398" t="s">
        <v>290</v>
      </c>
      <c r="V2398" t="s">
        <v>290</v>
      </c>
      <c r="X2398" s="158" t="s">
        <v>2324</v>
      </c>
      <c r="Y2398" s="11">
        <v>12.000000000000002</v>
      </c>
      <c r="Z2398">
        <v>60</v>
      </c>
      <c r="AA2398" t="s">
        <v>306</v>
      </c>
      <c r="AB2398" s="21" t="s">
        <v>290</v>
      </c>
      <c r="AC2398" s="11">
        <v>12.75</v>
      </c>
      <c r="AD2398" s="12">
        <v>11.625999999999999</v>
      </c>
      <c r="AE2398" s="11">
        <v>0.56200000000000006</v>
      </c>
      <c r="AF2398" t="s">
        <v>290</v>
      </c>
      <c r="AG2398">
        <v>60</v>
      </c>
      <c r="AH2398" s="21" t="s">
        <v>290</v>
      </c>
      <c r="AI2398" s="1" t="s">
        <v>306</v>
      </c>
      <c r="AJ2398" t="s">
        <v>290</v>
      </c>
      <c r="AK2398" s="159" t="s">
        <v>290</v>
      </c>
      <c r="CC2398" s="4"/>
      <c r="CD2398" s="51"/>
      <c r="CE2398" s="51"/>
      <c r="CF2398" s="51"/>
      <c r="CG2398" s="51"/>
      <c r="CH2398" s="51"/>
      <c r="CI2398" s="51"/>
      <c r="CJ2398" s="51"/>
      <c r="CK2398" s="51"/>
    </row>
    <row r="2399" spans="1:89" x14ac:dyDescent="0.35">
      <c r="A2399" s="158" t="s">
        <v>2325</v>
      </c>
      <c r="B2399" s="11">
        <v>12.000000000000002</v>
      </c>
      <c r="C2399">
        <v>80</v>
      </c>
      <c r="D2399" t="s">
        <v>306</v>
      </c>
      <c r="E2399" s="21" t="s">
        <v>290</v>
      </c>
      <c r="F2399" s="11">
        <v>12.75</v>
      </c>
      <c r="G2399" s="12">
        <v>11.375999999999999</v>
      </c>
      <c r="H2399" s="11">
        <v>0.68700000000000006</v>
      </c>
      <c r="I2399" t="s">
        <v>290</v>
      </c>
      <c r="J2399">
        <v>80</v>
      </c>
      <c r="K2399" s="21" t="s">
        <v>290</v>
      </c>
      <c r="L2399" s="1" t="s">
        <v>306</v>
      </c>
      <c r="M2399" t="s">
        <v>290</v>
      </c>
      <c r="N2399" s="159" t="s">
        <v>290</v>
      </c>
      <c r="P2399" s="18" t="s">
        <v>290</v>
      </c>
      <c r="Q2399" s="18" t="s">
        <v>290</v>
      </c>
      <c r="S2399" t="s">
        <v>290</v>
      </c>
      <c r="T2399" t="s">
        <v>290</v>
      </c>
      <c r="V2399" t="s">
        <v>290</v>
      </c>
      <c r="X2399" s="158" t="s">
        <v>2325</v>
      </c>
      <c r="Y2399" s="11">
        <v>12.000000000000002</v>
      </c>
      <c r="Z2399">
        <v>80</v>
      </c>
      <c r="AA2399" t="s">
        <v>306</v>
      </c>
      <c r="AB2399" s="21" t="s">
        <v>290</v>
      </c>
      <c r="AC2399" s="11">
        <v>12.75</v>
      </c>
      <c r="AD2399" s="12">
        <v>11.375999999999999</v>
      </c>
      <c r="AE2399" s="11">
        <v>0.68700000000000006</v>
      </c>
      <c r="AF2399" t="s">
        <v>290</v>
      </c>
      <c r="AG2399">
        <v>80</v>
      </c>
      <c r="AH2399" s="21" t="s">
        <v>290</v>
      </c>
      <c r="AI2399" s="1" t="s">
        <v>306</v>
      </c>
      <c r="AJ2399" t="s">
        <v>290</v>
      </c>
      <c r="AK2399" s="159" t="s">
        <v>290</v>
      </c>
    </row>
    <row r="2400" spans="1:89" x14ac:dyDescent="0.35">
      <c r="A2400" s="158" t="s">
        <v>2326</v>
      </c>
      <c r="B2400" s="11">
        <v>12.000000000000002</v>
      </c>
      <c r="C2400">
        <v>100</v>
      </c>
      <c r="D2400" t="s">
        <v>306</v>
      </c>
      <c r="E2400" s="21" t="s">
        <v>290</v>
      </c>
      <c r="F2400" s="11">
        <v>12.75</v>
      </c>
      <c r="G2400" s="12">
        <v>11.064</v>
      </c>
      <c r="H2400" s="11">
        <v>0.84299999999999997</v>
      </c>
      <c r="I2400" t="s">
        <v>290</v>
      </c>
      <c r="J2400">
        <v>100</v>
      </c>
      <c r="K2400" s="21" t="s">
        <v>290</v>
      </c>
      <c r="L2400" s="1" t="s">
        <v>306</v>
      </c>
      <c r="M2400" t="s">
        <v>290</v>
      </c>
      <c r="N2400" s="159" t="s">
        <v>290</v>
      </c>
      <c r="P2400" s="18" t="s">
        <v>290</v>
      </c>
      <c r="Q2400" s="18" t="s">
        <v>290</v>
      </c>
      <c r="S2400" t="s">
        <v>290</v>
      </c>
      <c r="T2400" t="s">
        <v>290</v>
      </c>
      <c r="V2400" t="s">
        <v>290</v>
      </c>
      <c r="X2400" s="158" t="s">
        <v>2326</v>
      </c>
      <c r="Y2400" s="11">
        <v>12.000000000000002</v>
      </c>
      <c r="Z2400">
        <v>100</v>
      </c>
      <c r="AA2400" t="s">
        <v>306</v>
      </c>
      <c r="AB2400" s="21" t="s">
        <v>290</v>
      </c>
      <c r="AC2400" s="11">
        <v>12.75</v>
      </c>
      <c r="AD2400" s="12">
        <v>11.064</v>
      </c>
      <c r="AE2400" s="11">
        <v>0.84299999999999997</v>
      </c>
      <c r="AF2400" t="s">
        <v>290</v>
      </c>
      <c r="AG2400">
        <v>100</v>
      </c>
      <c r="AH2400" s="21" t="s">
        <v>290</v>
      </c>
      <c r="AI2400" s="1" t="s">
        <v>306</v>
      </c>
      <c r="AJ2400" t="s">
        <v>290</v>
      </c>
      <c r="AK2400" s="159" t="s">
        <v>290</v>
      </c>
    </row>
    <row r="2401" spans="1:89" x14ac:dyDescent="0.35">
      <c r="A2401" s="158" t="s">
        <v>2327</v>
      </c>
      <c r="B2401" s="11">
        <v>12.000000000000002</v>
      </c>
      <c r="C2401">
        <v>120</v>
      </c>
      <c r="D2401" t="s">
        <v>306</v>
      </c>
      <c r="E2401" s="21" t="s">
        <v>290</v>
      </c>
      <c r="F2401" s="11">
        <v>12.75</v>
      </c>
      <c r="G2401" s="12">
        <v>10.75</v>
      </c>
      <c r="H2401" s="11">
        <v>1</v>
      </c>
      <c r="I2401" t="s">
        <v>290</v>
      </c>
      <c r="J2401">
        <v>120</v>
      </c>
      <c r="K2401" s="21" t="s">
        <v>290</v>
      </c>
      <c r="L2401" s="1" t="s">
        <v>306</v>
      </c>
      <c r="M2401" t="s">
        <v>290</v>
      </c>
      <c r="N2401" s="159" t="s">
        <v>290</v>
      </c>
      <c r="P2401" s="18" t="s">
        <v>290</v>
      </c>
      <c r="Q2401" s="18" t="s">
        <v>290</v>
      </c>
      <c r="S2401" t="s">
        <v>290</v>
      </c>
      <c r="T2401" t="s">
        <v>290</v>
      </c>
      <c r="V2401" t="s">
        <v>290</v>
      </c>
      <c r="X2401" s="158" t="s">
        <v>2327</v>
      </c>
      <c r="Y2401" s="11">
        <v>12.000000000000002</v>
      </c>
      <c r="Z2401">
        <v>120</v>
      </c>
      <c r="AA2401" t="s">
        <v>306</v>
      </c>
      <c r="AB2401" s="21" t="s">
        <v>290</v>
      </c>
      <c r="AC2401" s="11">
        <v>12.75</v>
      </c>
      <c r="AD2401" s="12">
        <v>10.75</v>
      </c>
      <c r="AE2401" s="11">
        <v>1</v>
      </c>
      <c r="AF2401" t="s">
        <v>290</v>
      </c>
      <c r="AG2401">
        <v>120</v>
      </c>
      <c r="AH2401" s="21" t="s">
        <v>290</v>
      </c>
      <c r="AI2401" s="1" t="s">
        <v>306</v>
      </c>
      <c r="AJ2401" t="s">
        <v>290</v>
      </c>
      <c r="AK2401" s="159" t="s">
        <v>290</v>
      </c>
    </row>
    <row r="2402" spans="1:89" x14ac:dyDescent="0.35">
      <c r="A2402" s="158" t="s">
        <v>2328</v>
      </c>
      <c r="B2402" s="11">
        <v>12.000000000000002</v>
      </c>
      <c r="C2402">
        <v>140</v>
      </c>
      <c r="D2402" t="s">
        <v>306</v>
      </c>
      <c r="E2402" s="21" t="s">
        <v>290</v>
      </c>
      <c r="F2402" s="11">
        <v>12.75</v>
      </c>
      <c r="G2402" s="12">
        <v>10.5</v>
      </c>
      <c r="H2402" s="11">
        <v>1.125</v>
      </c>
      <c r="I2402" t="s">
        <v>290</v>
      </c>
      <c r="J2402">
        <v>140</v>
      </c>
      <c r="K2402" s="21" t="s">
        <v>290</v>
      </c>
      <c r="L2402" s="1" t="s">
        <v>306</v>
      </c>
      <c r="M2402" t="s">
        <v>290</v>
      </c>
      <c r="N2402" s="159" t="s">
        <v>290</v>
      </c>
      <c r="P2402" s="18" t="s">
        <v>290</v>
      </c>
      <c r="Q2402" s="18" t="s">
        <v>290</v>
      </c>
      <c r="S2402" t="s">
        <v>290</v>
      </c>
      <c r="T2402" t="s">
        <v>290</v>
      </c>
      <c r="V2402" t="s">
        <v>290</v>
      </c>
      <c r="X2402" s="158" t="s">
        <v>2328</v>
      </c>
      <c r="Y2402" s="11">
        <v>12.000000000000002</v>
      </c>
      <c r="Z2402">
        <v>140</v>
      </c>
      <c r="AA2402" t="s">
        <v>306</v>
      </c>
      <c r="AB2402" s="21" t="s">
        <v>290</v>
      </c>
      <c r="AC2402" s="11">
        <v>12.75</v>
      </c>
      <c r="AD2402" s="12">
        <v>10.5</v>
      </c>
      <c r="AE2402" s="11">
        <v>1.125</v>
      </c>
      <c r="AF2402" t="s">
        <v>290</v>
      </c>
      <c r="AG2402">
        <v>140</v>
      </c>
      <c r="AH2402" s="21" t="s">
        <v>290</v>
      </c>
      <c r="AI2402" s="1" t="s">
        <v>306</v>
      </c>
      <c r="AJ2402" t="s">
        <v>290</v>
      </c>
      <c r="AK2402" s="159" t="s">
        <v>290</v>
      </c>
    </row>
    <row r="2403" spans="1:89" x14ac:dyDescent="0.35">
      <c r="A2403" s="158" t="s">
        <v>2329</v>
      </c>
      <c r="B2403" s="11">
        <v>12.000000000000002</v>
      </c>
      <c r="C2403" s="11">
        <v>160</v>
      </c>
      <c r="D2403" t="s">
        <v>306</v>
      </c>
      <c r="E2403" s="21" t="s">
        <v>290</v>
      </c>
      <c r="F2403" s="11">
        <v>12.75</v>
      </c>
      <c r="G2403" s="12">
        <v>10.125999999999999</v>
      </c>
      <c r="H2403" s="11">
        <v>1.3120000000000001</v>
      </c>
      <c r="I2403" t="s">
        <v>290</v>
      </c>
      <c r="J2403" s="11">
        <v>160</v>
      </c>
      <c r="K2403" s="21" t="s">
        <v>290</v>
      </c>
      <c r="L2403" s="1" t="s">
        <v>306</v>
      </c>
      <c r="M2403" t="s">
        <v>290</v>
      </c>
      <c r="N2403" s="159" t="s">
        <v>290</v>
      </c>
      <c r="P2403" s="18" t="s">
        <v>290</v>
      </c>
      <c r="Q2403" s="18" t="s">
        <v>290</v>
      </c>
      <c r="S2403" t="s">
        <v>290</v>
      </c>
      <c r="T2403" t="s">
        <v>290</v>
      </c>
      <c r="V2403" t="s">
        <v>290</v>
      </c>
      <c r="X2403" s="158" t="s">
        <v>2329</v>
      </c>
      <c r="Y2403" s="11">
        <v>12.000000000000002</v>
      </c>
      <c r="Z2403" s="11">
        <v>160</v>
      </c>
      <c r="AA2403" t="s">
        <v>306</v>
      </c>
      <c r="AB2403" s="21" t="s">
        <v>290</v>
      </c>
      <c r="AC2403" s="11">
        <v>12.75</v>
      </c>
      <c r="AD2403" s="12">
        <v>10.125999999999999</v>
      </c>
      <c r="AE2403" s="11">
        <v>1.3120000000000001</v>
      </c>
      <c r="AF2403" t="s">
        <v>290</v>
      </c>
      <c r="AG2403" s="11">
        <v>160</v>
      </c>
      <c r="AH2403" s="21" t="s">
        <v>290</v>
      </c>
      <c r="AI2403" s="1" t="s">
        <v>306</v>
      </c>
      <c r="AJ2403" t="s">
        <v>290</v>
      </c>
      <c r="AK2403" s="159" t="s">
        <v>290</v>
      </c>
    </row>
    <row r="2404" spans="1:89" x14ac:dyDescent="0.35">
      <c r="A2404" s="160" t="s">
        <v>2330</v>
      </c>
      <c r="B2404" s="2">
        <v>12.000000000000002</v>
      </c>
      <c r="C2404" s="2" t="s">
        <v>272</v>
      </c>
      <c r="D2404" s="4" t="s">
        <v>306</v>
      </c>
      <c r="E2404" s="22" t="s">
        <v>290</v>
      </c>
      <c r="F2404" s="2">
        <v>12.75</v>
      </c>
      <c r="G2404" s="3">
        <v>11.75</v>
      </c>
      <c r="H2404" s="2">
        <v>0.5</v>
      </c>
      <c r="I2404" s="4" t="s">
        <v>272</v>
      </c>
      <c r="J2404" s="2">
        <v>2</v>
      </c>
      <c r="K2404" s="22" t="s">
        <v>7197</v>
      </c>
      <c r="L2404" s="6" t="s">
        <v>306</v>
      </c>
      <c r="M2404" s="4" t="s">
        <v>290</v>
      </c>
      <c r="N2404" s="161" t="s">
        <v>290</v>
      </c>
      <c r="P2404" s="18" t="s">
        <v>290</v>
      </c>
      <c r="Q2404" s="18" t="s">
        <v>290</v>
      </c>
      <c r="S2404" t="s">
        <v>290</v>
      </c>
      <c r="T2404" t="s">
        <v>290</v>
      </c>
      <c r="V2404" t="s">
        <v>290</v>
      </c>
      <c r="X2404" s="160" t="s">
        <v>2330</v>
      </c>
      <c r="Y2404" s="2">
        <v>12.000000000000002</v>
      </c>
      <c r="Z2404" s="2" t="s">
        <v>272</v>
      </c>
      <c r="AA2404" s="4" t="s">
        <v>306</v>
      </c>
      <c r="AB2404" s="22" t="s">
        <v>290</v>
      </c>
      <c r="AC2404" s="2">
        <v>12.75</v>
      </c>
      <c r="AD2404" s="3">
        <v>11.75</v>
      </c>
      <c r="AE2404" s="2">
        <v>0.5</v>
      </c>
      <c r="AF2404" s="4" t="s">
        <v>272</v>
      </c>
      <c r="AG2404" s="2">
        <v>2</v>
      </c>
      <c r="AH2404" s="22" t="s">
        <v>7191</v>
      </c>
      <c r="AI2404" s="6" t="s">
        <v>306</v>
      </c>
      <c r="AJ2404" s="4" t="s">
        <v>290</v>
      </c>
      <c r="AK2404" s="161" t="s">
        <v>290</v>
      </c>
    </row>
    <row r="2405" spans="1:89" x14ac:dyDescent="0.35">
      <c r="A2405" s="156" t="s">
        <v>2331</v>
      </c>
      <c r="B2405" s="11">
        <v>14</v>
      </c>
      <c r="C2405" s="11">
        <v>10</v>
      </c>
      <c r="D2405" t="s">
        <v>306</v>
      </c>
      <c r="E2405" s="21" t="s">
        <v>290</v>
      </c>
      <c r="F2405" s="11">
        <v>14</v>
      </c>
      <c r="G2405" s="13">
        <v>13.5</v>
      </c>
      <c r="H2405" s="11">
        <v>0.25</v>
      </c>
      <c r="I2405" t="s">
        <v>290</v>
      </c>
      <c r="J2405" s="11">
        <v>10</v>
      </c>
      <c r="K2405" s="21" t="s">
        <v>290</v>
      </c>
      <c r="L2405" s="11" t="s">
        <v>306</v>
      </c>
      <c r="M2405" t="s">
        <v>290</v>
      </c>
      <c r="N2405" s="159" t="s">
        <v>290</v>
      </c>
      <c r="P2405" s="18" t="s">
        <v>290</v>
      </c>
      <c r="Q2405" s="18" t="s">
        <v>290</v>
      </c>
      <c r="S2405" t="s">
        <v>290</v>
      </c>
      <c r="T2405" t="s">
        <v>290</v>
      </c>
      <c r="V2405" t="s">
        <v>290</v>
      </c>
      <c r="X2405" s="156" t="s">
        <v>2331</v>
      </c>
      <c r="Y2405" s="11">
        <v>14</v>
      </c>
      <c r="Z2405" s="11">
        <v>10</v>
      </c>
      <c r="AA2405" t="s">
        <v>306</v>
      </c>
      <c r="AB2405" s="21" t="s">
        <v>290</v>
      </c>
      <c r="AC2405" s="11">
        <v>14</v>
      </c>
      <c r="AD2405" s="13">
        <v>13.5</v>
      </c>
      <c r="AE2405" s="11">
        <v>0.25</v>
      </c>
      <c r="AF2405" t="s">
        <v>290</v>
      </c>
      <c r="AG2405" s="11">
        <v>10</v>
      </c>
      <c r="AH2405" s="21" t="s">
        <v>290</v>
      </c>
      <c r="AI2405" s="11" t="s">
        <v>306</v>
      </c>
      <c r="AJ2405" t="s">
        <v>290</v>
      </c>
      <c r="AK2405" s="159" t="s">
        <v>290</v>
      </c>
    </row>
    <row r="2406" spans="1:89" x14ac:dyDescent="0.35">
      <c r="A2406" s="158" t="s">
        <v>2332</v>
      </c>
      <c r="B2406" s="11">
        <v>14</v>
      </c>
      <c r="C2406" s="11">
        <v>20</v>
      </c>
      <c r="D2406" t="s">
        <v>306</v>
      </c>
      <c r="E2406" s="21" t="s">
        <v>290</v>
      </c>
      <c r="F2406" s="11">
        <v>14</v>
      </c>
      <c r="G2406" s="13">
        <v>13.375999999999999</v>
      </c>
      <c r="H2406" s="11">
        <v>0.312</v>
      </c>
      <c r="I2406" t="s">
        <v>290</v>
      </c>
      <c r="J2406" s="11">
        <v>20</v>
      </c>
      <c r="K2406" s="21" t="s">
        <v>290</v>
      </c>
      <c r="L2406" s="1" t="s">
        <v>306</v>
      </c>
      <c r="M2406" t="s">
        <v>290</v>
      </c>
      <c r="N2406" s="159" t="s">
        <v>290</v>
      </c>
      <c r="P2406" s="18" t="s">
        <v>290</v>
      </c>
      <c r="Q2406" s="18" t="s">
        <v>290</v>
      </c>
      <c r="S2406" t="s">
        <v>290</v>
      </c>
      <c r="T2406" t="s">
        <v>290</v>
      </c>
      <c r="V2406" t="s">
        <v>290</v>
      </c>
      <c r="X2406" s="158" t="s">
        <v>2332</v>
      </c>
      <c r="Y2406" s="11">
        <v>14</v>
      </c>
      <c r="Z2406" s="11">
        <v>20</v>
      </c>
      <c r="AA2406" t="s">
        <v>306</v>
      </c>
      <c r="AB2406" s="21" t="s">
        <v>290</v>
      </c>
      <c r="AC2406" s="11">
        <v>14</v>
      </c>
      <c r="AD2406" s="13">
        <v>13.375999999999999</v>
      </c>
      <c r="AE2406" s="11">
        <v>0.312</v>
      </c>
      <c r="AF2406" t="s">
        <v>290</v>
      </c>
      <c r="AG2406" s="11">
        <v>20</v>
      </c>
      <c r="AH2406" s="21" t="s">
        <v>290</v>
      </c>
      <c r="AI2406" s="1" t="s">
        <v>306</v>
      </c>
      <c r="AJ2406" t="s">
        <v>290</v>
      </c>
      <c r="AK2406" s="159" t="s">
        <v>290</v>
      </c>
    </row>
    <row r="2407" spans="1:89" x14ac:dyDescent="0.35">
      <c r="A2407" s="158" t="s">
        <v>2333</v>
      </c>
      <c r="B2407" s="11">
        <v>14</v>
      </c>
      <c r="C2407">
        <v>30</v>
      </c>
      <c r="D2407" t="s">
        <v>306</v>
      </c>
      <c r="E2407" s="21" t="s">
        <v>290</v>
      </c>
      <c r="F2407" s="11">
        <v>14</v>
      </c>
      <c r="G2407" s="13">
        <v>13.25</v>
      </c>
      <c r="H2407" s="11">
        <v>0.375</v>
      </c>
      <c r="I2407" t="s">
        <v>290</v>
      </c>
      <c r="J2407">
        <v>30</v>
      </c>
      <c r="K2407" s="21" t="s">
        <v>290</v>
      </c>
      <c r="L2407" s="1" t="s">
        <v>306</v>
      </c>
      <c r="M2407" t="s">
        <v>290</v>
      </c>
      <c r="N2407" s="159" t="s">
        <v>290</v>
      </c>
      <c r="P2407" s="18" t="s">
        <v>290</v>
      </c>
      <c r="Q2407" s="18" t="s">
        <v>290</v>
      </c>
      <c r="S2407" t="s">
        <v>290</v>
      </c>
      <c r="T2407" t="s">
        <v>290</v>
      </c>
      <c r="V2407" t="s">
        <v>290</v>
      </c>
      <c r="X2407" s="158" t="s">
        <v>2333</v>
      </c>
      <c r="Y2407" s="11">
        <v>14</v>
      </c>
      <c r="Z2407">
        <v>30</v>
      </c>
      <c r="AA2407" t="s">
        <v>306</v>
      </c>
      <c r="AB2407" s="21" t="s">
        <v>290</v>
      </c>
      <c r="AC2407" s="11">
        <v>14</v>
      </c>
      <c r="AD2407" s="13">
        <v>13.25</v>
      </c>
      <c r="AE2407" s="11">
        <v>0.375</v>
      </c>
      <c r="AF2407" t="s">
        <v>290</v>
      </c>
      <c r="AG2407">
        <v>30</v>
      </c>
      <c r="AH2407" s="21" t="s">
        <v>290</v>
      </c>
      <c r="AI2407" s="1" t="s">
        <v>306</v>
      </c>
      <c r="AJ2407" t="s">
        <v>290</v>
      </c>
      <c r="AK2407" s="159" t="s">
        <v>290</v>
      </c>
      <c r="BJ2407" s="4"/>
      <c r="BK2407" s="4"/>
      <c r="BL2407" s="4"/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  <c r="BX2407" s="4"/>
      <c r="BY2407" s="4"/>
      <c r="BZ2407" s="4"/>
      <c r="CA2407" s="51"/>
    </row>
    <row r="2408" spans="1:89" x14ac:dyDescent="0.35">
      <c r="A2408" s="158" t="s">
        <v>2334</v>
      </c>
      <c r="B2408" s="11">
        <v>14</v>
      </c>
      <c r="C2408">
        <v>40</v>
      </c>
      <c r="D2408" t="s">
        <v>306</v>
      </c>
      <c r="E2408" s="21" t="s">
        <v>290</v>
      </c>
      <c r="F2408" s="11">
        <v>14</v>
      </c>
      <c r="G2408" s="13">
        <v>13.125999999999999</v>
      </c>
      <c r="H2408" s="11">
        <v>0.437</v>
      </c>
      <c r="I2408" t="s">
        <v>290</v>
      </c>
      <c r="J2408">
        <v>40</v>
      </c>
      <c r="K2408" s="21" t="s">
        <v>290</v>
      </c>
      <c r="L2408" s="1" t="s">
        <v>306</v>
      </c>
      <c r="M2408" t="s">
        <v>290</v>
      </c>
      <c r="N2408" s="159" t="s">
        <v>290</v>
      </c>
      <c r="P2408" s="18" t="s">
        <v>290</v>
      </c>
      <c r="Q2408" s="18" t="s">
        <v>290</v>
      </c>
      <c r="S2408" t="s">
        <v>290</v>
      </c>
      <c r="T2408" t="s">
        <v>290</v>
      </c>
      <c r="V2408" t="s">
        <v>290</v>
      </c>
      <c r="X2408" s="158" t="s">
        <v>2334</v>
      </c>
      <c r="Y2408" s="11">
        <v>14</v>
      </c>
      <c r="Z2408">
        <v>40</v>
      </c>
      <c r="AA2408" t="s">
        <v>306</v>
      </c>
      <c r="AB2408" s="21" t="s">
        <v>290</v>
      </c>
      <c r="AC2408" s="11">
        <v>14</v>
      </c>
      <c r="AD2408" s="13">
        <v>13.125999999999999</v>
      </c>
      <c r="AE2408" s="11">
        <v>0.437</v>
      </c>
      <c r="AF2408" t="s">
        <v>290</v>
      </c>
      <c r="AG2408">
        <v>40</v>
      </c>
      <c r="AH2408" s="21" t="s">
        <v>290</v>
      </c>
      <c r="AI2408" s="1" t="s">
        <v>306</v>
      </c>
      <c r="AJ2408" t="s">
        <v>290</v>
      </c>
      <c r="AK2408" s="159" t="s">
        <v>290</v>
      </c>
      <c r="CC2408" s="4"/>
      <c r="CD2408" s="51"/>
      <c r="CE2408" s="51"/>
      <c r="CF2408" s="51"/>
      <c r="CG2408" s="51"/>
      <c r="CH2408" s="51"/>
      <c r="CI2408" s="51"/>
      <c r="CJ2408" s="51"/>
      <c r="CK2408" s="51"/>
    </row>
    <row r="2409" spans="1:89" x14ac:dyDescent="0.35">
      <c r="A2409" s="158" t="s">
        <v>6960</v>
      </c>
      <c r="B2409" s="11">
        <v>14</v>
      </c>
      <c r="C2409" t="s">
        <v>6422</v>
      </c>
      <c r="D2409" t="s">
        <v>306</v>
      </c>
      <c r="E2409" s="21" t="s">
        <v>290</v>
      </c>
      <c r="F2409" s="11">
        <v>14</v>
      </c>
      <c r="G2409" s="12">
        <v>13.25</v>
      </c>
      <c r="H2409" s="11">
        <v>0.375</v>
      </c>
      <c r="I2409" t="s">
        <v>6422</v>
      </c>
      <c r="J2409">
        <v>1</v>
      </c>
      <c r="K2409" s="21" t="s">
        <v>290</v>
      </c>
      <c r="L2409" s="1" t="s">
        <v>306</v>
      </c>
      <c r="M2409" t="s">
        <v>290</v>
      </c>
      <c r="N2409" s="159" t="s">
        <v>290</v>
      </c>
      <c r="P2409" s="18" t="s">
        <v>290</v>
      </c>
      <c r="Q2409" s="18" t="s">
        <v>290</v>
      </c>
      <c r="S2409" t="s">
        <v>290</v>
      </c>
      <c r="T2409" t="s">
        <v>290</v>
      </c>
      <c r="V2409" t="s">
        <v>290</v>
      </c>
      <c r="X2409" s="158" t="s">
        <v>6960</v>
      </c>
      <c r="Y2409" s="11">
        <v>14</v>
      </c>
      <c r="Z2409" t="s">
        <v>6422</v>
      </c>
      <c r="AA2409" t="s">
        <v>306</v>
      </c>
      <c r="AB2409" s="21" t="s">
        <v>290</v>
      </c>
      <c r="AC2409" s="11">
        <v>14</v>
      </c>
      <c r="AD2409" s="12">
        <v>13.25</v>
      </c>
      <c r="AE2409" s="11">
        <v>0.375</v>
      </c>
      <c r="AF2409" t="s">
        <v>6422</v>
      </c>
      <c r="AG2409">
        <v>1</v>
      </c>
      <c r="AH2409" s="21" t="s">
        <v>290</v>
      </c>
      <c r="AI2409" s="1" t="s">
        <v>306</v>
      </c>
      <c r="AJ2409" t="s">
        <v>290</v>
      </c>
      <c r="AK2409" s="159" t="s">
        <v>290</v>
      </c>
    </row>
    <row r="2410" spans="1:89" x14ac:dyDescent="0.35">
      <c r="A2410" s="158" t="s">
        <v>2335</v>
      </c>
      <c r="B2410" s="11">
        <v>14</v>
      </c>
      <c r="C2410">
        <v>60</v>
      </c>
      <c r="D2410" t="s">
        <v>306</v>
      </c>
      <c r="E2410" s="21" t="s">
        <v>290</v>
      </c>
      <c r="F2410" s="11">
        <v>14</v>
      </c>
      <c r="G2410" s="13">
        <v>12.811999999999999</v>
      </c>
      <c r="H2410" s="11">
        <v>0.59399999999999997</v>
      </c>
      <c r="I2410" t="s">
        <v>290</v>
      </c>
      <c r="J2410">
        <v>60</v>
      </c>
      <c r="K2410" s="21" t="s">
        <v>290</v>
      </c>
      <c r="L2410" s="1" t="s">
        <v>306</v>
      </c>
      <c r="M2410" t="s">
        <v>290</v>
      </c>
      <c r="N2410" s="159" t="s">
        <v>290</v>
      </c>
      <c r="P2410" s="18" t="s">
        <v>290</v>
      </c>
      <c r="Q2410" s="18" t="s">
        <v>290</v>
      </c>
      <c r="S2410" t="s">
        <v>290</v>
      </c>
      <c r="T2410" t="s">
        <v>290</v>
      </c>
      <c r="V2410" t="s">
        <v>290</v>
      </c>
      <c r="X2410" s="158" t="s">
        <v>2335</v>
      </c>
      <c r="Y2410" s="11">
        <v>14</v>
      </c>
      <c r="Z2410">
        <v>60</v>
      </c>
      <c r="AA2410" t="s">
        <v>306</v>
      </c>
      <c r="AB2410" s="21" t="s">
        <v>290</v>
      </c>
      <c r="AC2410" s="11">
        <v>14</v>
      </c>
      <c r="AD2410" s="13">
        <v>12.811999999999999</v>
      </c>
      <c r="AE2410" s="11">
        <v>0.59399999999999997</v>
      </c>
      <c r="AF2410" t="s">
        <v>290</v>
      </c>
      <c r="AG2410">
        <v>60</v>
      </c>
      <c r="AH2410" s="21" t="s">
        <v>290</v>
      </c>
      <c r="AI2410" s="1" t="s">
        <v>306</v>
      </c>
      <c r="AJ2410" t="s">
        <v>290</v>
      </c>
      <c r="AK2410" s="159" t="s">
        <v>290</v>
      </c>
    </row>
    <row r="2411" spans="1:89" x14ac:dyDescent="0.35">
      <c r="A2411" s="158" t="s">
        <v>2336</v>
      </c>
      <c r="B2411" s="11">
        <v>14</v>
      </c>
      <c r="C2411">
        <v>80</v>
      </c>
      <c r="D2411" t="s">
        <v>306</v>
      </c>
      <c r="E2411" s="21" t="s">
        <v>290</v>
      </c>
      <c r="F2411" s="11">
        <v>14</v>
      </c>
      <c r="G2411" s="13">
        <v>12.5</v>
      </c>
      <c r="H2411" s="11">
        <v>0.75</v>
      </c>
      <c r="I2411" t="s">
        <v>290</v>
      </c>
      <c r="J2411">
        <v>80</v>
      </c>
      <c r="K2411" s="21" t="s">
        <v>290</v>
      </c>
      <c r="L2411" s="1" t="s">
        <v>306</v>
      </c>
      <c r="M2411" t="s">
        <v>290</v>
      </c>
      <c r="N2411" s="159" t="s">
        <v>290</v>
      </c>
      <c r="P2411" s="18" t="s">
        <v>290</v>
      </c>
      <c r="Q2411" s="18" t="s">
        <v>290</v>
      </c>
      <c r="S2411" t="s">
        <v>290</v>
      </c>
      <c r="T2411" t="s">
        <v>290</v>
      </c>
      <c r="V2411" t="s">
        <v>290</v>
      </c>
      <c r="X2411" s="158" t="s">
        <v>2336</v>
      </c>
      <c r="Y2411" s="11">
        <v>14</v>
      </c>
      <c r="Z2411">
        <v>80</v>
      </c>
      <c r="AA2411" t="s">
        <v>306</v>
      </c>
      <c r="AB2411" s="21" t="s">
        <v>290</v>
      </c>
      <c r="AC2411" s="11">
        <v>14</v>
      </c>
      <c r="AD2411" s="13">
        <v>12.5</v>
      </c>
      <c r="AE2411" s="11">
        <v>0.75</v>
      </c>
      <c r="AF2411" t="s">
        <v>290</v>
      </c>
      <c r="AG2411">
        <v>80</v>
      </c>
      <c r="AH2411" s="21" t="s">
        <v>290</v>
      </c>
      <c r="AI2411" s="1" t="s">
        <v>306</v>
      </c>
      <c r="AJ2411" t="s">
        <v>290</v>
      </c>
      <c r="AK2411" s="159" t="s">
        <v>290</v>
      </c>
    </row>
    <row r="2412" spans="1:89" x14ac:dyDescent="0.35">
      <c r="A2412" s="158" t="s">
        <v>2337</v>
      </c>
      <c r="B2412" s="11">
        <v>14</v>
      </c>
      <c r="C2412">
        <v>100</v>
      </c>
      <c r="D2412" t="s">
        <v>306</v>
      </c>
      <c r="E2412" s="21" t="s">
        <v>290</v>
      </c>
      <c r="F2412" s="11">
        <v>14</v>
      </c>
      <c r="G2412" s="13">
        <v>12.125999999999999</v>
      </c>
      <c r="H2412" s="11">
        <v>0.93700000000000006</v>
      </c>
      <c r="I2412" t="s">
        <v>290</v>
      </c>
      <c r="J2412">
        <v>100</v>
      </c>
      <c r="K2412" s="21" t="s">
        <v>290</v>
      </c>
      <c r="L2412" s="1" t="s">
        <v>306</v>
      </c>
      <c r="M2412" t="s">
        <v>290</v>
      </c>
      <c r="N2412" s="159" t="s">
        <v>290</v>
      </c>
      <c r="P2412" s="18" t="s">
        <v>290</v>
      </c>
      <c r="Q2412" s="18" t="s">
        <v>290</v>
      </c>
      <c r="S2412" t="s">
        <v>290</v>
      </c>
      <c r="T2412" t="s">
        <v>290</v>
      </c>
      <c r="V2412" t="s">
        <v>290</v>
      </c>
      <c r="X2412" s="158" t="s">
        <v>2337</v>
      </c>
      <c r="Y2412" s="11">
        <v>14</v>
      </c>
      <c r="Z2412">
        <v>100</v>
      </c>
      <c r="AA2412" t="s">
        <v>306</v>
      </c>
      <c r="AB2412" s="21" t="s">
        <v>290</v>
      </c>
      <c r="AC2412" s="11">
        <v>14</v>
      </c>
      <c r="AD2412" s="13">
        <v>12.125999999999999</v>
      </c>
      <c r="AE2412" s="11">
        <v>0.93700000000000006</v>
      </c>
      <c r="AF2412" t="s">
        <v>290</v>
      </c>
      <c r="AG2412">
        <v>100</v>
      </c>
      <c r="AH2412" s="21" t="s">
        <v>290</v>
      </c>
      <c r="AI2412" s="1" t="s">
        <v>306</v>
      </c>
      <c r="AJ2412" t="s">
        <v>290</v>
      </c>
      <c r="AK2412" s="159" t="s">
        <v>290</v>
      </c>
    </row>
    <row r="2413" spans="1:89" x14ac:dyDescent="0.35">
      <c r="A2413" s="158" t="s">
        <v>2338</v>
      </c>
      <c r="B2413" s="11">
        <v>14</v>
      </c>
      <c r="C2413">
        <v>120</v>
      </c>
      <c r="D2413" t="s">
        <v>306</v>
      </c>
      <c r="E2413" s="21" t="s">
        <v>290</v>
      </c>
      <c r="F2413" s="11">
        <v>14</v>
      </c>
      <c r="G2413" s="13">
        <v>11.814</v>
      </c>
      <c r="H2413" s="11">
        <v>1.093</v>
      </c>
      <c r="I2413" t="s">
        <v>290</v>
      </c>
      <c r="J2413">
        <v>120</v>
      </c>
      <c r="K2413" s="21" t="s">
        <v>290</v>
      </c>
      <c r="L2413" s="1" t="s">
        <v>306</v>
      </c>
      <c r="M2413" t="s">
        <v>290</v>
      </c>
      <c r="N2413" s="159" t="s">
        <v>290</v>
      </c>
      <c r="P2413" s="18" t="s">
        <v>290</v>
      </c>
      <c r="Q2413" s="18" t="s">
        <v>290</v>
      </c>
      <c r="S2413" t="s">
        <v>290</v>
      </c>
      <c r="T2413" t="s">
        <v>290</v>
      </c>
      <c r="V2413" t="s">
        <v>290</v>
      </c>
      <c r="X2413" s="158" t="s">
        <v>2338</v>
      </c>
      <c r="Y2413" s="11">
        <v>14</v>
      </c>
      <c r="Z2413">
        <v>120</v>
      </c>
      <c r="AA2413" t="s">
        <v>306</v>
      </c>
      <c r="AB2413" s="21" t="s">
        <v>290</v>
      </c>
      <c r="AC2413" s="11">
        <v>14</v>
      </c>
      <c r="AD2413" s="13">
        <v>11.814</v>
      </c>
      <c r="AE2413" s="11">
        <v>1.093</v>
      </c>
      <c r="AF2413" t="s">
        <v>290</v>
      </c>
      <c r="AG2413">
        <v>120</v>
      </c>
      <c r="AH2413" s="21" t="s">
        <v>290</v>
      </c>
      <c r="AI2413" s="1" t="s">
        <v>306</v>
      </c>
      <c r="AJ2413" t="s">
        <v>290</v>
      </c>
      <c r="AK2413" s="159" t="s">
        <v>290</v>
      </c>
    </row>
    <row r="2414" spans="1:89" x14ac:dyDescent="0.35">
      <c r="A2414" s="158" t="s">
        <v>2339</v>
      </c>
      <c r="B2414" s="11">
        <v>14</v>
      </c>
      <c r="C2414">
        <v>140</v>
      </c>
      <c r="D2414" t="s">
        <v>306</v>
      </c>
      <c r="E2414" s="21" t="s">
        <v>290</v>
      </c>
      <c r="F2414" s="11">
        <v>14</v>
      </c>
      <c r="G2414" s="13">
        <v>11.5</v>
      </c>
      <c r="H2414" s="11">
        <v>1.25</v>
      </c>
      <c r="I2414" t="s">
        <v>290</v>
      </c>
      <c r="J2414">
        <v>140</v>
      </c>
      <c r="K2414" s="21" t="s">
        <v>290</v>
      </c>
      <c r="L2414" s="1" t="s">
        <v>306</v>
      </c>
      <c r="M2414" t="s">
        <v>290</v>
      </c>
      <c r="N2414" s="159" t="s">
        <v>290</v>
      </c>
      <c r="P2414" s="18" t="s">
        <v>290</v>
      </c>
      <c r="Q2414" s="18" t="s">
        <v>290</v>
      </c>
      <c r="S2414" t="s">
        <v>290</v>
      </c>
      <c r="T2414" t="s">
        <v>290</v>
      </c>
      <c r="V2414" t="s">
        <v>290</v>
      </c>
      <c r="X2414" s="158" t="s">
        <v>2339</v>
      </c>
      <c r="Y2414" s="11">
        <v>14</v>
      </c>
      <c r="Z2414">
        <v>140</v>
      </c>
      <c r="AA2414" t="s">
        <v>306</v>
      </c>
      <c r="AB2414" s="21" t="s">
        <v>290</v>
      </c>
      <c r="AC2414" s="11">
        <v>14</v>
      </c>
      <c r="AD2414" s="13">
        <v>11.5</v>
      </c>
      <c r="AE2414" s="11">
        <v>1.25</v>
      </c>
      <c r="AF2414" t="s">
        <v>290</v>
      </c>
      <c r="AG2414">
        <v>140</v>
      </c>
      <c r="AH2414" s="21" t="s">
        <v>290</v>
      </c>
      <c r="AI2414" s="1" t="s">
        <v>306</v>
      </c>
      <c r="AJ2414" t="s">
        <v>290</v>
      </c>
      <c r="AK2414" s="159" t="s">
        <v>290</v>
      </c>
    </row>
    <row r="2415" spans="1:89" x14ac:dyDescent="0.35">
      <c r="A2415" s="158" t="s">
        <v>2340</v>
      </c>
      <c r="B2415" s="11">
        <v>14</v>
      </c>
      <c r="C2415" s="11">
        <v>160</v>
      </c>
      <c r="D2415" t="s">
        <v>306</v>
      </c>
      <c r="E2415" s="21" t="s">
        <v>290</v>
      </c>
      <c r="F2415" s="11">
        <v>14</v>
      </c>
      <c r="G2415" s="13">
        <v>11.188000000000001</v>
      </c>
      <c r="H2415" s="11">
        <v>1.4059999999999999</v>
      </c>
      <c r="I2415" t="s">
        <v>290</v>
      </c>
      <c r="J2415" s="11">
        <v>160</v>
      </c>
      <c r="K2415" s="21" t="s">
        <v>290</v>
      </c>
      <c r="L2415" s="1" t="s">
        <v>306</v>
      </c>
      <c r="M2415" t="s">
        <v>290</v>
      </c>
      <c r="N2415" s="159" t="s">
        <v>290</v>
      </c>
      <c r="P2415" s="18" t="s">
        <v>290</v>
      </c>
      <c r="Q2415" s="18" t="s">
        <v>290</v>
      </c>
      <c r="S2415" t="s">
        <v>290</v>
      </c>
      <c r="T2415" t="s">
        <v>290</v>
      </c>
      <c r="V2415" t="s">
        <v>290</v>
      </c>
      <c r="X2415" s="158" t="s">
        <v>2340</v>
      </c>
      <c r="Y2415" s="11">
        <v>14</v>
      </c>
      <c r="Z2415" s="11">
        <v>160</v>
      </c>
      <c r="AA2415" t="s">
        <v>306</v>
      </c>
      <c r="AB2415" s="21" t="s">
        <v>290</v>
      </c>
      <c r="AC2415" s="11">
        <v>14</v>
      </c>
      <c r="AD2415" s="13">
        <v>11.188000000000001</v>
      </c>
      <c r="AE2415" s="11">
        <v>1.4059999999999999</v>
      </c>
      <c r="AF2415" t="s">
        <v>290</v>
      </c>
      <c r="AG2415" s="11">
        <v>160</v>
      </c>
      <c r="AH2415" s="21" t="s">
        <v>290</v>
      </c>
      <c r="AI2415" s="1" t="s">
        <v>306</v>
      </c>
      <c r="AJ2415" t="s">
        <v>290</v>
      </c>
      <c r="AK2415" s="159" t="s">
        <v>290</v>
      </c>
    </row>
    <row r="2416" spans="1:89" x14ac:dyDescent="0.35">
      <c r="A2416" s="160" t="s">
        <v>2341</v>
      </c>
      <c r="B2416" s="2">
        <v>14</v>
      </c>
      <c r="C2416" s="2" t="s">
        <v>272</v>
      </c>
      <c r="D2416" s="4" t="s">
        <v>306</v>
      </c>
      <c r="E2416" s="22" t="s">
        <v>290</v>
      </c>
      <c r="F2416" s="2">
        <v>14</v>
      </c>
      <c r="G2416" s="5">
        <v>13</v>
      </c>
      <c r="H2416" s="2">
        <v>0.5</v>
      </c>
      <c r="I2416" s="4" t="s">
        <v>272</v>
      </c>
      <c r="J2416" s="2">
        <v>2</v>
      </c>
      <c r="K2416" s="22" t="s">
        <v>290</v>
      </c>
      <c r="L2416" s="6" t="s">
        <v>306</v>
      </c>
      <c r="M2416" s="4" t="s">
        <v>290</v>
      </c>
      <c r="N2416" s="161" t="s">
        <v>290</v>
      </c>
      <c r="P2416" s="18" t="s">
        <v>290</v>
      </c>
      <c r="Q2416" s="18" t="s">
        <v>290</v>
      </c>
      <c r="S2416" t="s">
        <v>290</v>
      </c>
      <c r="T2416" t="s">
        <v>290</v>
      </c>
      <c r="V2416" t="s">
        <v>290</v>
      </c>
      <c r="X2416" s="160" t="s">
        <v>2341</v>
      </c>
      <c r="Y2416" s="2">
        <v>14</v>
      </c>
      <c r="Z2416" s="2" t="s">
        <v>272</v>
      </c>
      <c r="AA2416" s="4" t="s">
        <v>306</v>
      </c>
      <c r="AB2416" s="22" t="s">
        <v>290</v>
      </c>
      <c r="AC2416" s="2">
        <v>14</v>
      </c>
      <c r="AD2416" s="5">
        <v>13</v>
      </c>
      <c r="AE2416" s="2">
        <v>0.5</v>
      </c>
      <c r="AF2416" s="4" t="s">
        <v>272</v>
      </c>
      <c r="AG2416" s="2">
        <v>2</v>
      </c>
      <c r="AH2416" s="22" t="s">
        <v>290</v>
      </c>
      <c r="AI2416" s="6" t="s">
        <v>306</v>
      </c>
      <c r="AJ2416" s="4" t="s">
        <v>290</v>
      </c>
      <c r="AK2416" s="161" t="s">
        <v>290</v>
      </c>
    </row>
    <row r="2417" spans="1:89" x14ac:dyDescent="0.35">
      <c r="A2417" s="156" t="s">
        <v>2342</v>
      </c>
      <c r="B2417" s="11">
        <v>16</v>
      </c>
      <c r="C2417" s="11">
        <v>10</v>
      </c>
      <c r="D2417" t="s">
        <v>306</v>
      </c>
      <c r="E2417" s="21" t="s">
        <v>290</v>
      </c>
      <c r="F2417" s="11">
        <v>16</v>
      </c>
      <c r="G2417" s="13">
        <v>15.5</v>
      </c>
      <c r="H2417" s="11">
        <v>0.25</v>
      </c>
      <c r="I2417" t="s">
        <v>290</v>
      </c>
      <c r="J2417" s="11">
        <v>10</v>
      </c>
      <c r="K2417" s="21" t="s">
        <v>290</v>
      </c>
      <c r="L2417" s="11" t="s">
        <v>306</v>
      </c>
      <c r="M2417" t="s">
        <v>290</v>
      </c>
      <c r="N2417" s="159" t="s">
        <v>290</v>
      </c>
      <c r="P2417" s="18" t="s">
        <v>290</v>
      </c>
      <c r="Q2417" s="18" t="s">
        <v>290</v>
      </c>
      <c r="S2417" t="s">
        <v>290</v>
      </c>
      <c r="T2417" t="s">
        <v>290</v>
      </c>
      <c r="V2417" t="s">
        <v>290</v>
      </c>
      <c r="X2417" s="156" t="s">
        <v>2342</v>
      </c>
      <c r="Y2417" s="11">
        <v>16</v>
      </c>
      <c r="Z2417" s="11">
        <v>10</v>
      </c>
      <c r="AA2417" t="s">
        <v>306</v>
      </c>
      <c r="AB2417" s="21" t="s">
        <v>290</v>
      </c>
      <c r="AC2417" s="11">
        <v>16</v>
      </c>
      <c r="AD2417" s="13">
        <v>15.5</v>
      </c>
      <c r="AE2417" s="11">
        <v>0.25</v>
      </c>
      <c r="AF2417" t="s">
        <v>290</v>
      </c>
      <c r="AG2417" s="11">
        <v>10</v>
      </c>
      <c r="AH2417" s="21" t="s">
        <v>290</v>
      </c>
      <c r="AI2417" s="11" t="s">
        <v>306</v>
      </c>
      <c r="AJ2417" t="s">
        <v>290</v>
      </c>
      <c r="AK2417" s="159" t="s">
        <v>290</v>
      </c>
    </row>
    <row r="2418" spans="1:89" x14ac:dyDescent="0.35">
      <c r="A2418" s="158" t="s">
        <v>2343</v>
      </c>
      <c r="B2418" s="11">
        <v>16</v>
      </c>
      <c r="C2418" s="11">
        <v>20</v>
      </c>
      <c r="D2418" t="s">
        <v>306</v>
      </c>
      <c r="E2418" s="21" t="s">
        <v>290</v>
      </c>
      <c r="F2418" s="11">
        <v>16</v>
      </c>
      <c r="G2418" s="13">
        <v>15.375999999999999</v>
      </c>
      <c r="H2418" s="11">
        <v>0.312</v>
      </c>
      <c r="I2418" t="s">
        <v>290</v>
      </c>
      <c r="J2418" s="11">
        <v>20</v>
      </c>
      <c r="K2418" s="21" t="s">
        <v>290</v>
      </c>
      <c r="L2418" s="1" t="s">
        <v>306</v>
      </c>
      <c r="M2418" t="s">
        <v>290</v>
      </c>
      <c r="N2418" s="159" t="s">
        <v>290</v>
      </c>
      <c r="P2418" s="18" t="s">
        <v>290</v>
      </c>
      <c r="Q2418" s="18" t="s">
        <v>290</v>
      </c>
      <c r="S2418" t="s">
        <v>290</v>
      </c>
      <c r="T2418" t="s">
        <v>290</v>
      </c>
      <c r="V2418" t="s">
        <v>290</v>
      </c>
      <c r="X2418" s="158" t="s">
        <v>2343</v>
      </c>
      <c r="Y2418" s="11">
        <v>16</v>
      </c>
      <c r="Z2418" s="11">
        <v>20</v>
      </c>
      <c r="AA2418" t="s">
        <v>306</v>
      </c>
      <c r="AB2418" s="21" t="s">
        <v>290</v>
      </c>
      <c r="AC2418" s="11">
        <v>16</v>
      </c>
      <c r="AD2418" s="13">
        <v>15.375999999999999</v>
      </c>
      <c r="AE2418" s="11">
        <v>0.312</v>
      </c>
      <c r="AF2418" t="s">
        <v>290</v>
      </c>
      <c r="AG2418" s="11">
        <v>20</v>
      </c>
      <c r="AH2418" s="21" t="s">
        <v>290</v>
      </c>
      <c r="AI2418" s="1" t="s">
        <v>306</v>
      </c>
      <c r="AJ2418" t="s">
        <v>290</v>
      </c>
      <c r="AK2418" s="159" t="s">
        <v>290</v>
      </c>
      <c r="BJ2418" s="4"/>
      <c r="BK2418" s="4"/>
      <c r="BL2418" s="4"/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  <c r="BX2418" s="4"/>
      <c r="BY2418" s="4"/>
      <c r="BZ2418" s="4"/>
      <c r="CA2418" s="51"/>
    </row>
    <row r="2419" spans="1:89" x14ac:dyDescent="0.35">
      <c r="A2419" s="158" t="s">
        <v>2344</v>
      </c>
      <c r="B2419" s="11">
        <v>16</v>
      </c>
      <c r="C2419">
        <v>30</v>
      </c>
      <c r="D2419" t="s">
        <v>306</v>
      </c>
      <c r="E2419" s="21" t="s">
        <v>290</v>
      </c>
      <c r="F2419" s="11">
        <v>16</v>
      </c>
      <c r="G2419" s="13">
        <v>15.25</v>
      </c>
      <c r="H2419" s="11">
        <v>0.375</v>
      </c>
      <c r="I2419" t="s">
        <v>290</v>
      </c>
      <c r="J2419">
        <v>30</v>
      </c>
      <c r="K2419" s="21" t="s">
        <v>290</v>
      </c>
      <c r="L2419" s="1" t="s">
        <v>306</v>
      </c>
      <c r="M2419" t="s">
        <v>290</v>
      </c>
      <c r="N2419" s="159" t="s">
        <v>290</v>
      </c>
      <c r="P2419" s="18" t="s">
        <v>290</v>
      </c>
      <c r="Q2419" s="18" t="s">
        <v>290</v>
      </c>
      <c r="S2419" t="s">
        <v>290</v>
      </c>
      <c r="T2419" t="s">
        <v>290</v>
      </c>
      <c r="V2419" t="s">
        <v>290</v>
      </c>
      <c r="X2419" s="158" t="s">
        <v>2344</v>
      </c>
      <c r="Y2419" s="11">
        <v>16</v>
      </c>
      <c r="Z2419">
        <v>30</v>
      </c>
      <c r="AA2419" t="s">
        <v>306</v>
      </c>
      <c r="AB2419" s="21" t="s">
        <v>290</v>
      </c>
      <c r="AC2419" s="11">
        <v>16</v>
      </c>
      <c r="AD2419" s="13">
        <v>15.25</v>
      </c>
      <c r="AE2419" s="11">
        <v>0.375</v>
      </c>
      <c r="AF2419" t="s">
        <v>290</v>
      </c>
      <c r="AG2419">
        <v>30</v>
      </c>
      <c r="AH2419" s="21" t="s">
        <v>290</v>
      </c>
      <c r="AI2419" s="1" t="s">
        <v>306</v>
      </c>
      <c r="AJ2419" t="s">
        <v>290</v>
      </c>
      <c r="AK2419" s="159" t="s">
        <v>290</v>
      </c>
      <c r="CC2419" s="4"/>
      <c r="CD2419" s="51"/>
      <c r="CE2419" s="51"/>
      <c r="CF2419" s="51"/>
      <c r="CG2419" s="51"/>
      <c r="CH2419" s="51"/>
      <c r="CI2419" s="51"/>
      <c r="CJ2419" s="51"/>
      <c r="CK2419" s="51"/>
    </row>
    <row r="2420" spans="1:89" x14ac:dyDescent="0.35">
      <c r="A2420" s="158" t="s">
        <v>2345</v>
      </c>
      <c r="B2420" s="11">
        <v>16</v>
      </c>
      <c r="C2420">
        <v>40</v>
      </c>
      <c r="D2420" t="s">
        <v>306</v>
      </c>
      <c r="E2420" s="21" t="s">
        <v>290</v>
      </c>
      <c r="F2420" s="11">
        <v>16</v>
      </c>
      <c r="G2420" s="13">
        <v>15</v>
      </c>
      <c r="H2420" s="11">
        <v>0.5</v>
      </c>
      <c r="I2420" t="s">
        <v>290</v>
      </c>
      <c r="J2420">
        <v>40</v>
      </c>
      <c r="K2420" s="21" t="s">
        <v>290</v>
      </c>
      <c r="L2420" s="1" t="s">
        <v>306</v>
      </c>
      <c r="M2420" t="s">
        <v>290</v>
      </c>
      <c r="N2420" s="159" t="s">
        <v>290</v>
      </c>
      <c r="P2420" s="18" t="s">
        <v>290</v>
      </c>
      <c r="Q2420" s="18" t="s">
        <v>290</v>
      </c>
      <c r="S2420" t="s">
        <v>290</v>
      </c>
      <c r="T2420" t="s">
        <v>290</v>
      </c>
      <c r="V2420" t="s">
        <v>290</v>
      </c>
      <c r="X2420" s="158" t="s">
        <v>2345</v>
      </c>
      <c r="Y2420" s="11">
        <v>16</v>
      </c>
      <c r="Z2420">
        <v>40</v>
      </c>
      <c r="AA2420" t="s">
        <v>306</v>
      </c>
      <c r="AB2420" s="21" t="s">
        <v>290</v>
      </c>
      <c r="AC2420" s="11">
        <v>16</v>
      </c>
      <c r="AD2420" s="13">
        <v>15</v>
      </c>
      <c r="AE2420" s="11">
        <v>0.5</v>
      </c>
      <c r="AF2420" t="s">
        <v>290</v>
      </c>
      <c r="AG2420">
        <v>40</v>
      </c>
      <c r="AH2420" s="21" t="s">
        <v>290</v>
      </c>
      <c r="AI2420" s="1" t="s">
        <v>306</v>
      </c>
      <c r="AJ2420" t="s">
        <v>290</v>
      </c>
      <c r="AK2420" s="159" t="s">
        <v>290</v>
      </c>
    </row>
    <row r="2421" spans="1:89" x14ac:dyDescent="0.35">
      <c r="A2421" s="158" t="s">
        <v>6961</v>
      </c>
      <c r="B2421" s="11">
        <v>16</v>
      </c>
      <c r="C2421" t="s">
        <v>6422</v>
      </c>
      <c r="D2421" t="s">
        <v>306</v>
      </c>
      <c r="E2421" s="21" t="s">
        <v>290</v>
      </c>
      <c r="F2421" s="11">
        <v>16</v>
      </c>
      <c r="G2421" s="12">
        <v>15.25</v>
      </c>
      <c r="H2421" s="11">
        <v>0.375</v>
      </c>
      <c r="I2421" t="s">
        <v>6422</v>
      </c>
      <c r="J2421">
        <v>1</v>
      </c>
      <c r="K2421" s="21" t="s">
        <v>290</v>
      </c>
      <c r="L2421" s="1" t="s">
        <v>306</v>
      </c>
      <c r="M2421" t="s">
        <v>290</v>
      </c>
      <c r="N2421" s="159" t="s">
        <v>290</v>
      </c>
      <c r="P2421" s="18" t="s">
        <v>290</v>
      </c>
      <c r="Q2421" s="18" t="s">
        <v>290</v>
      </c>
      <c r="S2421" t="s">
        <v>290</v>
      </c>
      <c r="T2421" t="s">
        <v>290</v>
      </c>
      <c r="V2421" t="s">
        <v>290</v>
      </c>
      <c r="X2421" s="158" t="s">
        <v>6961</v>
      </c>
      <c r="Y2421" s="11">
        <v>16</v>
      </c>
      <c r="Z2421" t="s">
        <v>6422</v>
      </c>
      <c r="AA2421" t="s">
        <v>306</v>
      </c>
      <c r="AB2421" s="21" t="s">
        <v>290</v>
      </c>
      <c r="AC2421" s="11">
        <v>16</v>
      </c>
      <c r="AD2421" s="12">
        <v>15.25</v>
      </c>
      <c r="AE2421" s="11">
        <v>0.375</v>
      </c>
      <c r="AF2421" t="s">
        <v>6422</v>
      </c>
      <c r="AG2421">
        <v>1</v>
      </c>
      <c r="AH2421" s="21" t="s">
        <v>290</v>
      </c>
      <c r="AI2421" s="1" t="s">
        <v>306</v>
      </c>
      <c r="AJ2421" t="s">
        <v>290</v>
      </c>
      <c r="AK2421" s="159" t="s">
        <v>290</v>
      </c>
      <c r="BJ2421" s="4"/>
      <c r="BK2421" s="4"/>
      <c r="BL2421" s="4"/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  <c r="BX2421" s="4"/>
      <c r="BY2421" s="4"/>
      <c r="BZ2421" s="4"/>
      <c r="CA2421" s="51"/>
    </row>
    <row r="2422" spans="1:89" x14ac:dyDescent="0.35">
      <c r="A2422" s="158" t="s">
        <v>2346</v>
      </c>
      <c r="B2422" s="11">
        <v>16</v>
      </c>
      <c r="C2422">
        <v>60</v>
      </c>
      <c r="D2422" t="s">
        <v>306</v>
      </c>
      <c r="E2422" s="21" t="s">
        <v>290</v>
      </c>
      <c r="F2422" s="11">
        <v>16</v>
      </c>
      <c r="G2422" s="13">
        <v>14.688000000000001</v>
      </c>
      <c r="H2422" s="11">
        <v>0.65600000000000003</v>
      </c>
      <c r="I2422" t="s">
        <v>290</v>
      </c>
      <c r="J2422">
        <v>60</v>
      </c>
      <c r="K2422" s="21" t="s">
        <v>290</v>
      </c>
      <c r="L2422" s="1" t="s">
        <v>306</v>
      </c>
      <c r="M2422" t="s">
        <v>290</v>
      </c>
      <c r="N2422" s="159" t="s">
        <v>290</v>
      </c>
      <c r="P2422" s="18" t="s">
        <v>290</v>
      </c>
      <c r="Q2422" s="18" t="s">
        <v>290</v>
      </c>
      <c r="S2422" t="s">
        <v>290</v>
      </c>
      <c r="T2422" t="s">
        <v>290</v>
      </c>
      <c r="V2422" t="s">
        <v>290</v>
      </c>
      <c r="X2422" s="158" t="s">
        <v>2346</v>
      </c>
      <c r="Y2422" s="11">
        <v>16</v>
      </c>
      <c r="Z2422">
        <v>60</v>
      </c>
      <c r="AA2422" t="s">
        <v>306</v>
      </c>
      <c r="AB2422" s="21" t="s">
        <v>290</v>
      </c>
      <c r="AC2422" s="11">
        <v>16</v>
      </c>
      <c r="AD2422" s="13">
        <v>14.688000000000001</v>
      </c>
      <c r="AE2422" s="11">
        <v>0.65600000000000003</v>
      </c>
      <c r="AF2422" t="s">
        <v>290</v>
      </c>
      <c r="AG2422">
        <v>60</v>
      </c>
      <c r="AH2422" s="21" t="s">
        <v>290</v>
      </c>
      <c r="AI2422" s="1" t="s">
        <v>306</v>
      </c>
      <c r="AJ2422" t="s">
        <v>290</v>
      </c>
      <c r="AK2422" s="159" t="s">
        <v>290</v>
      </c>
      <c r="CC2422" s="4"/>
      <c r="CD2422" s="51"/>
      <c r="CE2422" s="51"/>
      <c r="CF2422" s="51"/>
      <c r="CG2422" s="51"/>
      <c r="CH2422" s="51"/>
      <c r="CI2422" s="51"/>
      <c r="CJ2422" s="51"/>
      <c r="CK2422" s="51"/>
    </row>
    <row r="2423" spans="1:89" x14ac:dyDescent="0.35">
      <c r="A2423" s="158" t="s">
        <v>2347</v>
      </c>
      <c r="B2423" s="11">
        <v>16</v>
      </c>
      <c r="C2423">
        <v>80</v>
      </c>
      <c r="D2423" t="s">
        <v>306</v>
      </c>
      <c r="E2423" s="21" t="s">
        <v>290</v>
      </c>
      <c r="F2423" s="11">
        <v>16</v>
      </c>
      <c r="G2423" s="13">
        <v>14.314</v>
      </c>
      <c r="H2423" s="11">
        <v>0.84299999999999997</v>
      </c>
      <c r="I2423" t="s">
        <v>290</v>
      </c>
      <c r="J2423">
        <v>80</v>
      </c>
      <c r="K2423" s="21" t="s">
        <v>290</v>
      </c>
      <c r="L2423" s="1" t="s">
        <v>306</v>
      </c>
      <c r="M2423" t="s">
        <v>290</v>
      </c>
      <c r="N2423" s="159" t="s">
        <v>290</v>
      </c>
      <c r="P2423" s="18" t="s">
        <v>290</v>
      </c>
      <c r="Q2423" s="18" t="s">
        <v>290</v>
      </c>
      <c r="S2423" t="s">
        <v>290</v>
      </c>
      <c r="T2423" t="s">
        <v>290</v>
      </c>
      <c r="V2423" t="s">
        <v>290</v>
      </c>
      <c r="X2423" s="158" t="s">
        <v>2347</v>
      </c>
      <c r="Y2423" s="11">
        <v>16</v>
      </c>
      <c r="Z2423">
        <v>80</v>
      </c>
      <c r="AA2423" t="s">
        <v>306</v>
      </c>
      <c r="AB2423" s="21" t="s">
        <v>290</v>
      </c>
      <c r="AC2423" s="11">
        <v>16</v>
      </c>
      <c r="AD2423" s="13">
        <v>14.314</v>
      </c>
      <c r="AE2423" s="11">
        <v>0.84299999999999997</v>
      </c>
      <c r="AF2423" t="s">
        <v>290</v>
      </c>
      <c r="AG2423">
        <v>80</v>
      </c>
      <c r="AH2423" s="21" t="s">
        <v>290</v>
      </c>
      <c r="AI2423" s="1" t="s">
        <v>306</v>
      </c>
      <c r="AJ2423" t="s">
        <v>290</v>
      </c>
      <c r="AK2423" s="159" t="s">
        <v>290</v>
      </c>
    </row>
    <row r="2424" spans="1:89" x14ac:dyDescent="0.35">
      <c r="A2424" s="158" t="s">
        <v>2348</v>
      </c>
      <c r="B2424" s="11">
        <v>16</v>
      </c>
      <c r="C2424">
        <v>100</v>
      </c>
      <c r="D2424" t="s">
        <v>306</v>
      </c>
      <c r="E2424" s="21" t="s">
        <v>290</v>
      </c>
      <c r="F2424" s="11">
        <v>16</v>
      </c>
      <c r="G2424" s="13">
        <v>13.938000000000001</v>
      </c>
      <c r="H2424" s="11">
        <v>1.0309999999999999</v>
      </c>
      <c r="I2424" t="s">
        <v>290</v>
      </c>
      <c r="J2424">
        <v>100</v>
      </c>
      <c r="K2424" s="21" t="s">
        <v>290</v>
      </c>
      <c r="L2424" s="1" t="s">
        <v>306</v>
      </c>
      <c r="M2424" t="s">
        <v>290</v>
      </c>
      <c r="N2424" s="159" t="s">
        <v>290</v>
      </c>
      <c r="P2424" s="18" t="s">
        <v>290</v>
      </c>
      <c r="Q2424" s="18" t="s">
        <v>290</v>
      </c>
      <c r="S2424" t="s">
        <v>290</v>
      </c>
      <c r="T2424" t="s">
        <v>290</v>
      </c>
      <c r="V2424" t="s">
        <v>290</v>
      </c>
      <c r="X2424" s="158" t="s">
        <v>2348</v>
      </c>
      <c r="Y2424" s="11">
        <v>16</v>
      </c>
      <c r="Z2424">
        <v>100</v>
      </c>
      <c r="AA2424" t="s">
        <v>306</v>
      </c>
      <c r="AB2424" s="21" t="s">
        <v>290</v>
      </c>
      <c r="AC2424" s="11">
        <v>16</v>
      </c>
      <c r="AD2424" s="13">
        <v>13.938000000000001</v>
      </c>
      <c r="AE2424" s="11">
        <v>1.0309999999999999</v>
      </c>
      <c r="AF2424" t="s">
        <v>290</v>
      </c>
      <c r="AG2424">
        <v>100</v>
      </c>
      <c r="AH2424" s="21" t="s">
        <v>290</v>
      </c>
      <c r="AI2424" s="1" t="s">
        <v>306</v>
      </c>
      <c r="AJ2424" t="s">
        <v>290</v>
      </c>
      <c r="AK2424" s="159" t="s">
        <v>290</v>
      </c>
    </row>
    <row r="2425" spans="1:89" x14ac:dyDescent="0.35">
      <c r="A2425" s="158" t="s">
        <v>2349</v>
      </c>
      <c r="B2425" s="11">
        <v>16</v>
      </c>
      <c r="C2425">
        <v>120</v>
      </c>
      <c r="D2425" t="s">
        <v>306</v>
      </c>
      <c r="E2425" s="21" t="s">
        <v>290</v>
      </c>
      <c r="F2425" s="11">
        <v>16</v>
      </c>
      <c r="G2425" s="13">
        <v>13.564</v>
      </c>
      <c r="H2425" s="11">
        <v>1.218</v>
      </c>
      <c r="I2425" t="s">
        <v>290</v>
      </c>
      <c r="J2425">
        <v>120</v>
      </c>
      <c r="K2425" s="21" t="s">
        <v>290</v>
      </c>
      <c r="L2425" s="1" t="s">
        <v>306</v>
      </c>
      <c r="M2425" t="s">
        <v>290</v>
      </c>
      <c r="N2425" s="159" t="s">
        <v>290</v>
      </c>
      <c r="P2425" s="18" t="s">
        <v>290</v>
      </c>
      <c r="Q2425" s="18" t="s">
        <v>290</v>
      </c>
      <c r="S2425" t="s">
        <v>290</v>
      </c>
      <c r="T2425" t="s">
        <v>290</v>
      </c>
      <c r="V2425" t="s">
        <v>290</v>
      </c>
      <c r="X2425" s="158" t="s">
        <v>2349</v>
      </c>
      <c r="Y2425" s="11">
        <v>16</v>
      </c>
      <c r="Z2425">
        <v>120</v>
      </c>
      <c r="AA2425" t="s">
        <v>306</v>
      </c>
      <c r="AB2425" s="21" t="s">
        <v>290</v>
      </c>
      <c r="AC2425" s="11">
        <v>16</v>
      </c>
      <c r="AD2425" s="13">
        <v>13.564</v>
      </c>
      <c r="AE2425" s="11">
        <v>1.218</v>
      </c>
      <c r="AF2425" t="s">
        <v>290</v>
      </c>
      <c r="AG2425">
        <v>120</v>
      </c>
      <c r="AH2425" s="21" t="s">
        <v>290</v>
      </c>
      <c r="AI2425" s="1" t="s">
        <v>306</v>
      </c>
      <c r="AJ2425" t="s">
        <v>290</v>
      </c>
      <c r="AK2425" s="159" t="s">
        <v>290</v>
      </c>
      <c r="BJ2425" s="4"/>
      <c r="BK2425" s="4"/>
      <c r="BL2425" s="4"/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  <c r="BX2425" s="4"/>
      <c r="BY2425" s="4"/>
      <c r="BZ2425" s="4"/>
      <c r="CA2425" s="51"/>
    </row>
    <row r="2426" spans="1:89" x14ac:dyDescent="0.35">
      <c r="A2426" s="158" t="s">
        <v>2350</v>
      </c>
      <c r="B2426" s="11">
        <v>16</v>
      </c>
      <c r="C2426">
        <v>140</v>
      </c>
      <c r="D2426" t="s">
        <v>306</v>
      </c>
      <c r="E2426" s="21" t="s">
        <v>290</v>
      </c>
      <c r="F2426" s="11">
        <v>16</v>
      </c>
      <c r="G2426" s="13">
        <v>13.125999999999999</v>
      </c>
      <c r="H2426" s="11">
        <v>1.4370000000000001</v>
      </c>
      <c r="I2426" t="s">
        <v>290</v>
      </c>
      <c r="J2426">
        <v>140</v>
      </c>
      <c r="K2426" s="21" t="s">
        <v>290</v>
      </c>
      <c r="L2426" s="1" t="s">
        <v>306</v>
      </c>
      <c r="M2426" t="s">
        <v>290</v>
      </c>
      <c r="N2426" s="159" t="s">
        <v>290</v>
      </c>
      <c r="P2426" s="18" t="s">
        <v>290</v>
      </c>
      <c r="Q2426" s="18" t="s">
        <v>290</v>
      </c>
      <c r="S2426" t="s">
        <v>290</v>
      </c>
      <c r="T2426" t="s">
        <v>290</v>
      </c>
      <c r="V2426" t="s">
        <v>290</v>
      </c>
      <c r="X2426" s="158" t="s">
        <v>2350</v>
      </c>
      <c r="Y2426" s="11">
        <v>16</v>
      </c>
      <c r="Z2426">
        <v>140</v>
      </c>
      <c r="AA2426" t="s">
        <v>306</v>
      </c>
      <c r="AB2426" s="21" t="s">
        <v>290</v>
      </c>
      <c r="AC2426" s="11">
        <v>16</v>
      </c>
      <c r="AD2426" s="13">
        <v>13.125999999999999</v>
      </c>
      <c r="AE2426" s="11">
        <v>1.4370000000000001</v>
      </c>
      <c r="AF2426" t="s">
        <v>290</v>
      </c>
      <c r="AG2426">
        <v>140</v>
      </c>
      <c r="AH2426" s="21" t="s">
        <v>290</v>
      </c>
      <c r="AI2426" s="1" t="s">
        <v>306</v>
      </c>
      <c r="AJ2426" t="s">
        <v>290</v>
      </c>
      <c r="AK2426" s="159" t="s">
        <v>290</v>
      </c>
      <c r="CC2426" s="4"/>
      <c r="CD2426" s="51"/>
      <c r="CE2426" s="51"/>
      <c r="CF2426" s="51"/>
      <c r="CG2426" s="51"/>
      <c r="CH2426" s="51"/>
      <c r="CI2426" s="51"/>
      <c r="CJ2426" s="51"/>
      <c r="CK2426" s="51"/>
    </row>
    <row r="2427" spans="1:89" x14ac:dyDescent="0.35">
      <c r="A2427" s="158" t="s">
        <v>2351</v>
      </c>
      <c r="B2427" s="11">
        <v>16</v>
      </c>
      <c r="C2427" s="11">
        <v>160</v>
      </c>
      <c r="D2427" t="s">
        <v>306</v>
      </c>
      <c r="E2427" s="21" t="s">
        <v>290</v>
      </c>
      <c r="F2427" s="11">
        <v>16</v>
      </c>
      <c r="G2427" s="13">
        <v>12.814</v>
      </c>
      <c r="H2427" s="11">
        <v>1.593</v>
      </c>
      <c r="I2427" t="s">
        <v>290</v>
      </c>
      <c r="J2427" s="11">
        <v>160</v>
      </c>
      <c r="K2427" s="21" t="s">
        <v>290</v>
      </c>
      <c r="L2427" s="1" t="s">
        <v>306</v>
      </c>
      <c r="M2427" t="s">
        <v>290</v>
      </c>
      <c r="N2427" s="159" t="s">
        <v>290</v>
      </c>
      <c r="P2427" s="18" t="s">
        <v>290</v>
      </c>
      <c r="Q2427" s="18" t="s">
        <v>290</v>
      </c>
      <c r="S2427" t="s">
        <v>290</v>
      </c>
      <c r="T2427" t="s">
        <v>290</v>
      </c>
      <c r="V2427" t="s">
        <v>290</v>
      </c>
      <c r="X2427" s="158" t="s">
        <v>2351</v>
      </c>
      <c r="Y2427" s="11">
        <v>16</v>
      </c>
      <c r="Z2427" s="11">
        <v>160</v>
      </c>
      <c r="AA2427" t="s">
        <v>306</v>
      </c>
      <c r="AB2427" s="21" t="s">
        <v>290</v>
      </c>
      <c r="AC2427" s="11">
        <v>16</v>
      </c>
      <c r="AD2427" s="13">
        <v>12.814</v>
      </c>
      <c r="AE2427" s="11">
        <v>1.593</v>
      </c>
      <c r="AF2427" t="s">
        <v>290</v>
      </c>
      <c r="AG2427" s="11">
        <v>160</v>
      </c>
      <c r="AH2427" s="21" t="s">
        <v>290</v>
      </c>
      <c r="AI2427" s="1" t="s">
        <v>306</v>
      </c>
      <c r="AJ2427" t="s">
        <v>290</v>
      </c>
      <c r="AK2427" s="159" t="s">
        <v>290</v>
      </c>
    </row>
    <row r="2428" spans="1:89" x14ac:dyDescent="0.35">
      <c r="A2428" s="160" t="s">
        <v>2352</v>
      </c>
      <c r="B2428" s="2">
        <v>16</v>
      </c>
      <c r="C2428" s="2" t="s">
        <v>272</v>
      </c>
      <c r="D2428" s="4" t="s">
        <v>306</v>
      </c>
      <c r="E2428" s="22" t="s">
        <v>290</v>
      </c>
      <c r="F2428" s="2">
        <v>16</v>
      </c>
      <c r="G2428" s="5">
        <v>15</v>
      </c>
      <c r="H2428" s="2">
        <v>0.5</v>
      </c>
      <c r="I2428" s="4" t="s">
        <v>272</v>
      </c>
      <c r="J2428" s="2">
        <v>2</v>
      </c>
      <c r="K2428" s="22" t="s">
        <v>290</v>
      </c>
      <c r="L2428" s="6" t="s">
        <v>306</v>
      </c>
      <c r="M2428" s="4" t="s">
        <v>290</v>
      </c>
      <c r="N2428" s="161" t="s">
        <v>290</v>
      </c>
      <c r="P2428" s="18" t="s">
        <v>290</v>
      </c>
      <c r="Q2428" s="18" t="s">
        <v>290</v>
      </c>
      <c r="S2428" t="s">
        <v>290</v>
      </c>
      <c r="T2428" t="s">
        <v>290</v>
      </c>
      <c r="V2428" t="s">
        <v>290</v>
      </c>
      <c r="X2428" s="160" t="s">
        <v>2352</v>
      </c>
      <c r="Y2428" s="2">
        <v>16</v>
      </c>
      <c r="Z2428" s="2" t="s">
        <v>272</v>
      </c>
      <c r="AA2428" s="4" t="s">
        <v>306</v>
      </c>
      <c r="AB2428" s="22" t="s">
        <v>290</v>
      </c>
      <c r="AC2428" s="2">
        <v>16</v>
      </c>
      <c r="AD2428" s="5">
        <v>15</v>
      </c>
      <c r="AE2428" s="2">
        <v>0.5</v>
      </c>
      <c r="AF2428" s="4" t="s">
        <v>272</v>
      </c>
      <c r="AG2428" s="2">
        <v>2</v>
      </c>
      <c r="AH2428" s="22" t="s">
        <v>290</v>
      </c>
      <c r="AI2428" s="6" t="s">
        <v>306</v>
      </c>
      <c r="AJ2428" s="4" t="s">
        <v>290</v>
      </c>
      <c r="AK2428" s="161" t="s">
        <v>290</v>
      </c>
    </row>
    <row r="2429" spans="1:89" x14ac:dyDescent="0.35">
      <c r="A2429" s="156" t="s">
        <v>2353</v>
      </c>
      <c r="B2429" s="11">
        <v>18</v>
      </c>
      <c r="C2429" s="11">
        <v>10</v>
      </c>
      <c r="D2429" t="s">
        <v>306</v>
      </c>
      <c r="E2429" s="21" t="s">
        <v>290</v>
      </c>
      <c r="F2429" s="11">
        <v>18</v>
      </c>
      <c r="G2429" s="13">
        <v>17.5</v>
      </c>
      <c r="H2429" s="11">
        <v>0.25</v>
      </c>
      <c r="I2429" t="s">
        <v>290</v>
      </c>
      <c r="J2429" s="11">
        <v>10</v>
      </c>
      <c r="K2429" s="21" t="s">
        <v>290</v>
      </c>
      <c r="L2429" s="11" t="s">
        <v>306</v>
      </c>
      <c r="M2429" t="s">
        <v>290</v>
      </c>
      <c r="N2429" s="159" t="s">
        <v>290</v>
      </c>
      <c r="P2429" s="18" t="s">
        <v>290</v>
      </c>
      <c r="Q2429" s="18" t="s">
        <v>290</v>
      </c>
      <c r="S2429" t="s">
        <v>290</v>
      </c>
      <c r="T2429" t="s">
        <v>290</v>
      </c>
      <c r="V2429" t="s">
        <v>290</v>
      </c>
      <c r="X2429" s="156" t="s">
        <v>2353</v>
      </c>
      <c r="Y2429" s="11">
        <v>18</v>
      </c>
      <c r="Z2429" s="11">
        <v>10</v>
      </c>
      <c r="AA2429" t="s">
        <v>306</v>
      </c>
      <c r="AB2429" s="21" t="s">
        <v>290</v>
      </c>
      <c r="AC2429" s="11">
        <v>18</v>
      </c>
      <c r="AD2429" s="13">
        <v>17.5</v>
      </c>
      <c r="AE2429" s="11">
        <v>0.25</v>
      </c>
      <c r="AF2429" t="s">
        <v>290</v>
      </c>
      <c r="AG2429" s="11">
        <v>10</v>
      </c>
      <c r="AH2429" s="21" t="s">
        <v>290</v>
      </c>
      <c r="AI2429" s="11" t="s">
        <v>306</v>
      </c>
      <c r="AJ2429" t="s">
        <v>290</v>
      </c>
      <c r="AK2429" s="159" t="s">
        <v>290</v>
      </c>
      <c r="BJ2429" s="4"/>
      <c r="BK2429" s="4"/>
      <c r="BL2429" s="4"/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  <c r="BX2429" s="4"/>
      <c r="BY2429" s="4"/>
      <c r="BZ2429" s="4"/>
      <c r="CA2429" s="51"/>
    </row>
    <row r="2430" spans="1:89" x14ac:dyDescent="0.35">
      <c r="A2430" s="158" t="s">
        <v>2354</v>
      </c>
      <c r="B2430" s="11">
        <v>18</v>
      </c>
      <c r="C2430" s="11">
        <v>20</v>
      </c>
      <c r="D2430" t="s">
        <v>306</v>
      </c>
      <c r="E2430" s="21" t="s">
        <v>290</v>
      </c>
      <c r="F2430" s="11">
        <v>18</v>
      </c>
      <c r="G2430" s="13">
        <v>17.376000000000001</v>
      </c>
      <c r="H2430" s="11">
        <v>0.312</v>
      </c>
      <c r="I2430" t="s">
        <v>290</v>
      </c>
      <c r="J2430" s="11">
        <v>20</v>
      </c>
      <c r="K2430" s="21" t="s">
        <v>290</v>
      </c>
      <c r="L2430" s="1" t="s">
        <v>306</v>
      </c>
      <c r="M2430" t="s">
        <v>290</v>
      </c>
      <c r="N2430" s="159" t="s">
        <v>290</v>
      </c>
      <c r="P2430" s="18" t="s">
        <v>290</v>
      </c>
      <c r="Q2430" s="18" t="s">
        <v>290</v>
      </c>
      <c r="S2430" t="s">
        <v>290</v>
      </c>
      <c r="T2430" t="s">
        <v>290</v>
      </c>
      <c r="V2430" t="s">
        <v>290</v>
      </c>
      <c r="X2430" s="158" t="s">
        <v>2354</v>
      </c>
      <c r="Y2430" s="11">
        <v>18</v>
      </c>
      <c r="Z2430" s="11">
        <v>20</v>
      </c>
      <c r="AA2430" t="s">
        <v>306</v>
      </c>
      <c r="AB2430" s="21" t="s">
        <v>290</v>
      </c>
      <c r="AC2430" s="11">
        <v>18</v>
      </c>
      <c r="AD2430" s="13">
        <v>17.376000000000001</v>
      </c>
      <c r="AE2430" s="11">
        <v>0.312</v>
      </c>
      <c r="AF2430" t="s">
        <v>290</v>
      </c>
      <c r="AG2430" s="11">
        <v>20</v>
      </c>
      <c r="AH2430" s="21" t="s">
        <v>290</v>
      </c>
      <c r="AI2430" s="1" t="s">
        <v>306</v>
      </c>
      <c r="AJ2430" t="s">
        <v>290</v>
      </c>
      <c r="AK2430" s="159" t="s">
        <v>290</v>
      </c>
      <c r="CC2430" s="4"/>
      <c r="CD2430" s="51"/>
      <c r="CE2430" s="51"/>
      <c r="CF2430" s="51"/>
      <c r="CG2430" s="51"/>
      <c r="CH2430" s="51"/>
      <c r="CI2430" s="51"/>
      <c r="CJ2430" s="51"/>
      <c r="CK2430" s="51"/>
    </row>
    <row r="2431" spans="1:89" x14ac:dyDescent="0.35">
      <c r="A2431" s="158" t="s">
        <v>2355</v>
      </c>
      <c r="B2431" s="11">
        <v>18</v>
      </c>
      <c r="C2431">
        <v>30</v>
      </c>
      <c r="D2431" t="s">
        <v>306</v>
      </c>
      <c r="E2431" s="21" t="s">
        <v>290</v>
      </c>
      <c r="F2431" s="11">
        <v>18</v>
      </c>
      <c r="G2431" s="13">
        <v>17.123999999999999</v>
      </c>
      <c r="H2431" s="11">
        <v>0.438</v>
      </c>
      <c r="I2431" t="s">
        <v>290</v>
      </c>
      <c r="J2431">
        <v>30</v>
      </c>
      <c r="K2431" s="21" t="s">
        <v>290</v>
      </c>
      <c r="L2431" s="1" t="s">
        <v>306</v>
      </c>
      <c r="M2431" t="s">
        <v>290</v>
      </c>
      <c r="N2431" s="159" t="s">
        <v>290</v>
      </c>
      <c r="P2431" s="18" t="s">
        <v>290</v>
      </c>
      <c r="Q2431" s="18" t="s">
        <v>290</v>
      </c>
      <c r="S2431" t="s">
        <v>290</v>
      </c>
      <c r="T2431" t="s">
        <v>290</v>
      </c>
      <c r="V2431" t="s">
        <v>290</v>
      </c>
      <c r="X2431" s="158" t="s">
        <v>2355</v>
      </c>
      <c r="Y2431" s="11">
        <v>18</v>
      </c>
      <c r="Z2431">
        <v>30</v>
      </c>
      <c r="AA2431" t="s">
        <v>306</v>
      </c>
      <c r="AB2431" s="21" t="s">
        <v>290</v>
      </c>
      <c r="AC2431" s="11">
        <v>18</v>
      </c>
      <c r="AD2431" s="13">
        <v>17.123999999999999</v>
      </c>
      <c r="AE2431" s="11">
        <v>0.438</v>
      </c>
      <c r="AF2431" t="s">
        <v>290</v>
      </c>
      <c r="AG2431">
        <v>30</v>
      </c>
      <c r="AH2431" s="21" t="s">
        <v>290</v>
      </c>
      <c r="AI2431" s="1" t="s">
        <v>306</v>
      </c>
      <c r="AJ2431" t="s">
        <v>290</v>
      </c>
      <c r="AK2431" s="159" t="s">
        <v>290</v>
      </c>
    </row>
    <row r="2432" spans="1:89" x14ac:dyDescent="0.35">
      <c r="A2432" s="158" t="s">
        <v>2356</v>
      </c>
      <c r="B2432" s="11">
        <v>18</v>
      </c>
      <c r="C2432">
        <v>40</v>
      </c>
      <c r="D2432" t="s">
        <v>306</v>
      </c>
      <c r="E2432" s="21" t="s">
        <v>290</v>
      </c>
      <c r="F2432" s="11">
        <v>18</v>
      </c>
      <c r="G2432" s="13">
        <v>16.876000000000001</v>
      </c>
      <c r="H2432" s="11">
        <v>0.56200000000000006</v>
      </c>
      <c r="I2432" t="s">
        <v>290</v>
      </c>
      <c r="J2432">
        <v>40</v>
      </c>
      <c r="K2432" s="21" t="s">
        <v>290</v>
      </c>
      <c r="L2432" s="1" t="s">
        <v>306</v>
      </c>
      <c r="M2432" t="s">
        <v>290</v>
      </c>
      <c r="N2432" s="159" t="s">
        <v>290</v>
      </c>
      <c r="P2432" s="18" t="s">
        <v>290</v>
      </c>
      <c r="Q2432" s="18" t="s">
        <v>290</v>
      </c>
      <c r="S2432" t="s">
        <v>290</v>
      </c>
      <c r="T2432" t="s">
        <v>290</v>
      </c>
      <c r="V2432" t="s">
        <v>290</v>
      </c>
      <c r="X2432" s="158" t="s">
        <v>2356</v>
      </c>
      <c r="Y2432" s="11">
        <v>18</v>
      </c>
      <c r="Z2432">
        <v>40</v>
      </c>
      <c r="AA2432" t="s">
        <v>306</v>
      </c>
      <c r="AB2432" s="21" t="s">
        <v>290</v>
      </c>
      <c r="AC2432" s="11">
        <v>18</v>
      </c>
      <c r="AD2432" s="13">
        <v>16.876000000000001</v>
      </c>
      <c r="AE2432" s="11">
        <v>0.56200000000000006</v>
      </c>
      <c r="AF2432" t="s">
        <v>290</v>
      </c>
      <c r="AG2432">
        <v>40</v>
      </c>
      <c r="AH2432" s="21" t="s">
        <v>290</v>
      </c>
      <c r="AI2432" s="1" t="s">
        <v>306</v>
      </c>
      <c r="AJ2432" t="s">
        <v>290</v>
      </c>
      <c r="AK2432" s="159" t="s">
        <v>290</v>
      </c>
    </row>
    <row r="2433" spans="1:89" x14ac:dyDescent="0.35">
      <c r="A2433" s="158" t="s">
        <v>6962</v>
      </c>
      <c r="B2433" s="11">
        <v>18</v>
      </c>
      <c r="C2433" t="s">
        <v>6422</v>
      </c>
      <c r="D2433" t="s">
        <v>306</v>
      </c>
      <c r="E2433" s="21" t="s">
        <v>290</v>
      </c>
      <c r="F2433" s="11">
        <v>18</v>
      </c>
      <c r="G2433" s="13">
        <v>17.25</v>
      </c>
      <c r="H2433" s="11">
        <v>0.375</v>
      </c>
      <c r="I2433" t="s">
        <v>6422</v>
      </c>
      <c r="J2433">
        <v>1</v>
      </c>
      <c r="K2433" s="21" t="s">
        <v>290</v>
      </c>
      <c r="L2433" s="1" t="s">
        <v>306</v>
      </c>
      <c r="M2433" t="s">
        <v>290</v>
      </c>
      <c r="N2433" s="159" t="s">
        <v>290</v>
      </c>
      <c r="P2433" s="18" t="s">
        <v>290</v>
      </c>
      <c r="Q2433" s="18" t="s">
        <v>290</v>
      </c>
      <c r="S2433" t="s">
        <v>290</v>
      </c>
      <c r="T2433" t="s">
        <v>290</v>
      </c>
      <c r="V2433" t="s">
        <v>290</v>
      </c>
      <c r="X2433" s="158" t="s">
        <v>6962</v>
      </c>
      <c r="Y2433" s="11">
        <v>18</v>
      </c>
      <c r="Z2433" t="s">
        <v>6422</v>
      </c>
      <c r="AA2433" t="s">
        <v>306</v>
      </c>
      <c r="AB2433" s="21" t="s">
        <v>290</v>
      </c>
      <c r="AC2433" s="11">
        <v>18</v>
      </c>
      <c r="AD2433" s="13">
        <v>17.25</v>
      </c>
      <c r="AE2433" s="11">
        <v>0.375</v>
      </c>
      <c r="AF2433" t="s">
        <v>6422</v>
      </c>
      <c r="AG2433">
        <v>1</v>
      </c>
      <c r="AH2433" s="21" t="s">
        <v>290</v>
      </c>
      <c r="AI2433" s="1" t="s">
        <v>306</v>
      </c>
      <c r="AJ2433" t="s">
        <v>290</v>
      </c>
      <c r="AK2433" s="159" t="s">
        <v>290</v>
      </c>
    </row>
    <row r="2434" spans="1:89" x14ac:dyDescent="0.35">
      <c r="A2434" s="158" t="s">
        <v>2357</v>
      </c>
      <c r="B2434" s="11">
        <v>18</v>
      </c>
      <c r="C2434">
        <v>60</v>
      </c>
      <c r="D2434" t="s">
        <v>306</v>
      </c>
      <c r="E2434" s="21" t="s">
        <v>290</v>
      </c>
      <c r="F2434" s="11">
        <v>18</v>
      </c>
      <c r="G2434" s="13">
        <v>16.5</v>
      </c>
      <c r="H2434" s="11">
        <v>0.75</v>
      </c>
      <c r="I2434" t="s">
        <v>290</v>
      </c>
      <c r="J2434">
        <v>60</v>
      </c>
      <c r="K2434" s="21" t="s">
        <v>290</v>
      </c>
      <c r="L2434" s="1" t="s">
        <v>306</v>
      </c>
      <c r="M2434" t="s">
        <v>290</v>
      </c>
      <c r="N2434" s="159" t="s">
        <v>290</v>
      </c>
      <c r="P2434" s="18" t="s">
        <v>290</v>
      </c>
      <c r="Q2434" s="18" t="s">
        <v>290</v>
      </c>
      <c r="S2434" t="s">
        <v>290</v>
      </c>
      <c r="T2434" t="s">
        <v>290</v>
      </c>
      <c r="V2434" t="s">
        <v>290</v>
      </c>
      <c r="X2434" s="158" t="s">
        <v>2357</v>
      </c>
      <c r="Y2434" s="11">
        <v>18</v>
      </c>
      <c r="Z2434">
        <v>60</v>
      </c>
      <c r="AA2434" t="s">
        <v>306</v>
      </c>
      <c r="AB2434" s="21" t="s">
        <v>290</v>
      </c>
      <c r="AC2434" s="11">
        <v>18</v>
      </c>
      <c r="AD2434" s="13">
        <v>16.5</v>
      </c>
      <c r="AE2434" s="11">
        <v>0.75</v>
      </c>
      <c r="AF2434" t="s">
        <v>290</v>
      </c>
      <c r="AG2434">
        <v>60</v>
      </c>
      <c r="AH2434" s="21" t="s">
        <v>290</v>
      </c>
      <c r="AI2434" s="1" t="s">
        <v>306</v>
      </c>
      <c r="AJ2434" t="s">
        <v>290</v>
      </c>
      <c r="AK2434" s="159" t="s">
        <v>290</v>
      </c>
      <c r="BJ2434" s="4"/>
      <c r="BK2434" s="4"/>
      <c r="BL2434" s="4"/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  <c r="BX2434" s="4"/>
      <c r="BY2434" s="4"/>
      <c r="BZ2434" s="4"/>
      <c r="CA2434" s="51"/>
    </row>
    <row r="2435" spans="1:89" x14ac:dyDescent="0.35">
      <c r="A2435" s="158" t="s">
        <v>2358</v>
      </c>
      <c r="B2435" s="11">
        <v>18</v>
      </c>
      <c r="C2435">
        <v>80</v>
      </c>
      <c r="D2435" t="s">
        <v>306</v>
      </c>
      <c r="E2435" s="21" t="s">
        <v>290</v>
      </c>
      <c r="F2435" s="11">
        <v>18</v>
      </c>
      <c r="G2435" s="13">
        <v>16.126000000000001</v>
      </c>
      <c r="H2435" s="11">
        <v>0.93700000000000006</v>
      </c>
      <c r="I2435" t="s">
        <v>290</v>
      </c>
      <c r="J2435">
        <v>80</v>
      </c>
      <c r="K2435" s="21" t="s">
        <v>290</v>
      </c>
      <c r="L2435" s="1" t="s">
        <v>306</v>
      </c>
      <c r="M2435" t="s">
        <v>290</v>
      </c>
      <c r="N2435" s="159" t="s">
        <v>290</v>
      </c>
      <c r="P2435" s="18" t="s">
        <v>290</v>
      </c>
      <c r="Q2435" s="18" t="s">
        <v>290</v>
      </c>
      <c r="S2435" t="s">
        <v>290</v>
      </c>
      <c r="T2435" t="s">
        <v>290</v>
      </c>
      <c r="V2435" t="s">
        <v>290</v>
      </c>
      <c r="X2435" s="158" t="s">
        <v>2358</v>
      </c>
      <c r="Y2435" s="11">
        <v>18</v>
      </c>
      <c r="Z2435">
        <v>80</v>
      </c>
      <c r="AA2435" t="s">
        <v>306</v>
      </c>
      <c r="AB2435" s="21" t="s">
        <v>290</v>
      </c>
      <c r="AC2435" s="11">
        <v>18</v>
      </c>
      <c r="AD2435" s="13">
        <v>16.126000000000001</v>
      </c>
      <c r="AE2435" s="11">
        <v>0.93700000000000006</v>
      </c>
      <c r="AF2435" t="s">
        <v>290</v>
      </c>
      <c r="AG2435">
        <v>80</v>
      </c>
      <c r="AH2435" s="21" t="s">
        <v>290</v>
      </c>
      <c r="AI2435" s="1" t="s">
        <v>306</v>
      </c>
      <c r="AJ2435" t="s">
        <v>290</v>
      </c>
      <c r="AK2435" s="159" t="s">
        <v>290</v>
      </c>
      <c r="CC2435" s="4"/>
      <c r="CD2435" s="51"/>
      <c r="CE2435" s="51"/>
      <c r="CF2435" s="51"/>
      <c r="CG2435" s="51"/>
      <c r="CH2435" s="51"/>
      <c r="CI2435" s="51"/>
      <c r="CJ2435" s="51"/>
      <c r="CK2435" s="51"/>
    </row>
    <row r="2436" spans="1:89" x14ac:dyDescent="0.35">
      <c r="A2436" s="158" t="s">
        <v>2359</v>
      </c>
      <c r="B2436" s="11">
        <v>18</v>
      </c>
      <c r="C2436">
        <v>100</v>
      </c>
      <c r="D2436" t="s">
        <v>306</v>
      </c>
      <c r="E2436" s="21" t="s">
        <v>290</v>
      </c>
      <c r="F2436" s="11">
        <v>18</v>
      </c>
      <c r="G2436" s="13">
        <v>15.688000000000001</v>
      </c>
      <c r="H2436" s="11">
        <v>1.1559999999999999</v>
      </c>
      <c r="I2436" t="s">
        <v>290</v>
      </c>
      <c r="J2436">
        <v>100</v>
      </c>
      <c r="K2436" s="21" t="s">
        <v>290</v>
      </c>
      <c r="L2436" s="1" t="s">
        <v>306</v>
      </c>
      <c r="M2436" t="s">
        <v>290</v>
      </c>
      <c r="N2436" s="159" t="s">
        <v>290</v>
      </c>
      <c r="P2436" s="18" t="s">
        <v>290</v>
      </c>
      <c r="Q2436" s="18" t="s">
        <v>290</v>
      </c>
      <c r="S2436" t="s">
        <v>290</v>
      </c>
      <c r="T2436" t="s">
        <v>290</v>
      </c>
      <c r="V2436" t="s">
        <v>290</v>
      </c>
      <c r="X2436" s="158" t="s">
        <v>2359</v>
      </c>
      <c r="Y2436" s="11">
        <v>18</v>
      </c>
      <c r="Z2436">
        <v>100</v>
      </c>
      <c r="AA2436" t="s">
        <v>306</v>
      </c>
      <c r="AB2436" s="21" t="s">
        <v>290</v>
      </c>
      <c r="AC2436" s="11">
        <v>18</v>
      </c>
      <c r="AD2436" s="13">
        <v>15.688000000000001</v>
      </c>
      <c r="AE2436" s="11">
        <v>1.1559999999999999</v>
      </c>
      <c r="AF2436" t="s">
        <v>290</v>
      </c>
      <c r="AG2436">
        <v>100</v>
      </c>
      <c r="AH2436" s="21" t="s">
        <v>290</v>
      </c>
      <c r="AI2436" s="1" t="s">
        <v>306</v>
      </c>
      <c r="AJ2436" t="s">
        <v>290</v>
      </c>
      <c r="AK2436" s="159" t="s">
        <v>290</v>
      </c>
    </row>
    <row r="2437" spans="1:89" x14ac:dyDescent="0.35">
      <c r="A2437" s="158" t="s">
        <v>2360</v>
      </c>
      <c r="B2437" s="11">
        <v>18</v>
      </c>
      <c r="C2437">
        <v>120</v>
      </c>
      <c r="D2437" t="s">
        <v>306</v>
      </c>
      <c r="E2437" s="21" t="s">
        <v>290</v>
      </c>
      <c r="F2437" s="11">
        <v>18</v>
      </c>
      <c r="G2437" s="13">
        <v>15.25</v>
      </c>
      <c r="H2437" s="11">
        <v>1.375</v>
      </c>
      <c r="I2437" t="s">
        <v>290</v>
      </c>
      <c r="J2437">
        <v>120</v>
      </c>
      <c r="K2437" s="21" t="s">
        <v>290</v>
      </c>
      <c r="L2437" s="1" t="s">
        <v>306</v>
      </c>
      <c r="M2437" t="s">
        <v>290</v>
      </c>
      <c r="N2437" s="159" t="s">
        <v>290</v>
      </c>
      <c r="P2437" s="18" t="s">
        <v>290</v>
      </c>
      <c r="Q2437" s="18" t="s">
        <v>290</v>
      </c>
      <c r="S2437" t="s">
        <v>290</v>
      </c>
      <c r="T2437" t="s">
        <v>290</v>
      </c>
      <c r="V2437" t="s">
        <v>290</v>
      </c>
      <c r="X2437" s="158" t="s">
        <v>2360</v>
      </c>
      <c r="Y2437" s="11">
        <v>18</v>
      </c>
      <c r="Z2437">
        <v>120</v>
      </c>
      <c r="AA2437" t="s">
        <v>306</v>
      </c>
      <c r="AB2437" s="21" t="s">
        <v>290</v>
      </c>
      <c r="AC2437" s="11">
        <v>18</v>
      </c>
      <c r="AD2437" s="13">
        <v>15.25</v>
      </c>
      <c r="AE2437" s="11">
        <v>1.375</v>
      </c>
      <c r="AF2437" t="s">
        <v>290</v>
      </c>
      <c r="AG2437">
        <v>120</v>
      </c>
      <c r="AH2437" s="21" t="s">
        <v>290</v>
      </c>
      <c r="AI2437" s="1" t="s">
        <v>306</v>
      </c>
      <c r="AJ2437" t="s">
        <v>290</v>
      </c>
      <c r="AK2437" s="159" t="s">
        <v>290</v>
      </c>
    </row>
    <row r="2438" spans="1:89" x14ac:dyDescent="0.35">
      <c r="A2438" s="158" t="s">
        <v>2361</v>
      </c>
      <c r="B2438" s="11">
        <v>18</v>
      </c>
      <c r="C2438">
        <v>140</v>
      </c>
      <c r="D2438" t="s">
        <v>306</v>
      </c>
      <c r="E2438" s="21" t="s">
        <v>290</v>
      </c>
      <c r="F2438" s="11">
        <v>18</v>
      </c>
      <c r="G2438" s="13">
        <v>14.875999999999999</v>
      </c>
      <c r="H2438" s="11">
        <v>1.5620000000000001</v>
      </c>
      <c r="I2438" t="s">
        <v>290</v>
      </c>
      <c r="J2438">
        <v>140</v>
      </c>
      <c r="K2438" s="21" t="s">
        <v>290</v>
      </c>
      <c r="L2438" s="1" t="s">
        <v>306</v>
      </c>
      <c r="M2438" t="s">
        <v>290</v>
      </c>
      <c r="N2438" s="159" t="s">
        <v>290</v>
      </c>
      <c r="P2438" s="18" t="s">
        <v>290</v>
      </c>
      <c r="Q2438" s="18" t="s">
        <v>290</v>
      </c>
      <c r="S2438" t="s">
        <v>290</v>
      </c>
      <c r="T2438" t="s">
        <v>290</v>
      </c>
      <c r="V2438" t="s">
        <v>290</v>
      </c>
      <c r="X2438" s="158" t="s">
        <v>2361</v>
      </c>
      <c r="Y2438" s="11">
        <v>18</v>
      </c>
      <c r="Z2438">
        <v>140</v>
      </c>
      <c r="AA2438" t="s">
        <v>306</v>
      </c>
      <c r="AB2438" s="21" t="s">
        <v>290</v>
      </c>
      <c r="AC2438" s="11">
        <v>18</v>
      </c>
      <c r="AD2438" s="13">
        <v>14.875999999999999</v>
      </c>
      <c r="AE2438" s="11">
        <v>1.5620000000000001</v>
      </c>
      <c r="AF2438" t="s">
        <v>290</v>
      </c>
      <c r="AG2438">
        <v>140</v>
      </c>
      <c r="AH2438" s="21" t="s">
        <v>290</v>
      </c>
      <c r="AI2438" s="1" t="s">
        <v>306</v>
      </c>
      <c r="AJ2438" t="s">
        <v>290</v>
      </c>
      <c r="AK2438" s="159" t="s">
        <v>290</v>
      </c>
    </row>
    <row r="2439" spans="1:89" x14ac:dyDescent="0.35">
      <c r="A2439" s="158" t="s">
        <v>2362</v>
      </c>
      <c r="B2439" s="11">
        <v>18</v>
      </c>
      <c r="C2439" s="11">
        <v>160</v>
      </c>
      <c r="D2439" t="s">
        <v>306</v>
      </c>
      <c r="E2439" s="21" t="s">
        <v>290</v>
      </c>
      <c r="F2439" s="11">
        <v>18</v>
      </c>
      <c r="G2439" s="13">
        <v>14.438000000000001</v>
      </c>
      <c r="H2439" s="11">
        <v>1.7809999999999999</v>
      </c>
      <c r="I2439" t="s">
        <v>290</v>
      </c>
      <c r="J2439" s="11">
        <v>160</v>
      </c>
      <c r="K2439" s="21" t="s">
        <v>290</v>
      </c>
      <c r="L2439" s="1" t="s">
        <v>306</v>
      </c>
      <c r="M2439" t="s">
        <v>290</v>
      </c>
      <c r="N2439" s="159" t="s">
        <v>290</v>
      </c>
      <c r="P2439" s="18" t="s">
        <v>290</v>
      </c>
      <c r="Q2439" s="18" t="s">
        <v>290</v>
      </c>
      <c r="S2439" t="s">
        <v>290</v>
      </c>
      <c r="T2439" t="s">
        <v>290</v>
      </c>
      <c r="V2439" t="s">
        <v>290</v>
      </c>
      <c r="X2439" s="158" t="s">
        <v>2362</v>
      </c>
      <c r="Y2439" s="11">
        <v>18</v>
      </c>
      <c r="Z2439" s="11">
        <v>160</v>
      </c>
      <c r="AA2439" t="s">
        <v>306</v>
      </c>
      <c r="AB2439" s="21" t="s">
        <v>290</v>
      </c>
      <c r="AC2439" s="11">
        <v>18</v>
      </c>
      <c r="AD2439" s="13">
        <v>14.438000000000001</v>
      </c>
      <c r="AE2439" s="11">
        <v>1.7809999999999999</v>
      </c>
      <c r="AF2439" t="s">
        <v>290</v>
      </c>
      <c r="AG2439" s="11">
        <v>160</v>
      </c>
      <c r="AH2439" s="21" t="s">
        <v>290</v>
      </c>
      <c r="AI2439" s="1" t="s">
        <v>306</v>
      </c>
      <c r="AJ2439" t="s">
        <v>290</v>
      </c>
      <c r="AK2439" s="159" t="s">
        <v>290</v>
      </c>
      <c r="BJ2439" s="4"/>
      <c r="BK2439" s="4"/>
      <c r="BL2439" s="4"/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  <c r="BX2439" s="4"/>
      <c r="BY2439" s="4"/>
      <c r="BZ2439" s="4"/>
      <c r="CA2439" s="51"/>
    </row>
    <row r="2440" spans="1:89" x14ac:dyDescent="0.35">
      <c r="A2440" s="160" t="s">
        <v>2363</v>
      </c>
      <c r="B2440" s="2">
        <v>18</v>
      </c>
      <c r="C2440" s="2" t="s">
        <v>272</v>
      </c>
      <c r="D2440" s="4" t="s">
        <v>306</v>
      </c>
      <c r="E2440" s="22" t="s">
        <v>290</v>
      </c>
      <c r="F2440" s="2">
        <v>18</v>
      </c>
      <c r="G2440" s="5">
        <v>17</v>
      </c>
      <c r="H2440" s="2">
        <v>0.5</v>
      </c>
      <c r="I2440" s="4" t="s">
        <v>272</v>
      </c>
      <c r="J2440" s="2">
        <v>2</v>
      </c>
      <c r="K2440" s="22" t="s">
        <v>290</v>
      </c>
      <c r="L2440" s="6" t="s">
        <v>306</v>
      </c>
      <c r="M2440" s="4" t="s">
        <v>290</v>
      </c>
      <c r="N2440" s="161" t="s">
        <v>290</v>
      </c>
      <c r="P2440" s="18" t="s">
        <v>290</v>
      </c>
      <c r="Q2440" s="18" t="s">
        <v>290</v>
      </c>
      <c r="S2440" t="s">
        <v>290</v>
      </c>
      <c r="T2440" t="s">
        <v>290</v>
      </c>
      <c r="V2440" t="s">
        <v>290</v>
      </c>
      <c r="X2440" s="160" t="s">
        <v>2363</v>
      </c>
      <c r="Y2440" s="2">
        <v>18</v>
      </c>
      <c r="Z2440" s="2" t="s">
        <v>272</v>
      </c>
      <c r="AA2440" s="4" t="s">
        <v>306</v>
      </c>
      <c r="AB2440" s="22" t="s">
        <v>290</v>
      </c>
      <c r="AC2440" s="2">
        <v>18</v>
      </c>
      <c r="AD2440" s="5">
        <v>17</v>
      </c>
      <c r="AE2440" s="2">
        <v>0.5</v>
      </c>
      <c r="AF2440" s="4" t="s">
        <v>272</v>
      </c>
      <c r="AG2440" s="2">
        <v>2</v>
      </c>
      <c r="AH2440" s="22" t="s">
        <v>290</v>
      </c>
      <c r="AI2440" s="6" t="s">
        <v>306</v>
      </c>
      <c r="AJ2440" s="4" t="s">
        <v>290</v>
      </c>
      <c r="AK2440" s="161" t="s">
        <v>290</v>
      </c>
      <c r="CC2440" s="4"/>
      <c r="CD2440" s="51"/>
      <c r="CE2440" s="51"/>
      <c r="CF2440" s="51"/>
      <c r="CG2440" s="51"/>
      <c r="CH2440" s="51"/>
      <c r="CI2440" s="51"/>
      <c r="CJ2440" s="51"/>
      <c r="CK2440" s="51"/>
    </row>
    <row r="2441" spans="1:89" x14ac:dyDescent="0.35">
      <c r="A2441" s="156" t="s">
        <v>2364</v>
      </c>
      <c r="B2441" s="11">
        <v>20</v>
      </c>
      <c r="C2441" s="11">
        <v>10</v>
      </c>
      <c r="D2441" t="s">
        <v>306</v>
      </c>
      <c r="E2441" s="21" t="s">
        <v>290</v>
      </c>
      <c r="F2441" s="11">
        <v>20</v>
      </c>
      <c r="G2441" s="13">
        <v>19.5</v>
      </c>
      <c r="H2441" s="11">
        <v>0.25</v>
      </c>
      <c r="I2441" t="s">
        <v>290</v>
      </c>
      <c r="J2441" s="11">
        <v>10</v>
      </c>
      <c r="K2441" s="21" t="s">
        <v>290</v>
      </c>
      <c r="L2441" s="11" t="s">
        <v>306</v>
      </c>
      <c r="M2441" t="s">
        <v>290</v>
      </c>
      <c r="N2441" s="159" t="s">
        <v>290</v>
      </c>
      <c r="P2441" s="18" t="s">
        <v>290</v>
      </c>
      <c r="Q2441" s="18" t="s">
        <v>290</v>
      </c>
      <c r="S2441" t="s">
        <v>290</v>
      </c>
      <c r="T2441" t="s">
        <v>290</v>
      </c>
      <c r="V2441" t="s">
        <v>290</v>
      </c>
      <c r="X2441" s="156" t="s">
        <v>2364</v>
      </c>
      <c r="Y2441" s="11">
        <v>20</v>
      </c>
      <c r="Z2441" s="11">
        <v>10</v>
      </c>
      <c r="AA2441" t="s">
        <v>306</v>
      </c>
      <c r="AB2441" s="21" t="s">
        <v>290</v>
      </c>
      <c r="AC2441" s="11">
        <v>20</v>
      </c>
      <c r="AD2441" s="13">
        <v>19.5</v>
      </c>
      <c r="AE2441" s="11">
        <v>0.25</v>
      </c>
      <c r="AF2441" t="s">
        <v>290</v>
      </c>
      <c r="AG2441" s="11">
        <v>10</v>
      </c>
      <c r="AH2441" s="21" t="s">
        <v>290</v>
      </c>
      <c r="AI2441" s="11" t="s">
        <v>306</v>
      </c>
      <c r="AJ2441" t="s">
        <v>290</v>
      </c>
      <c r="AK2441" s="159" t="s">
        <v>290</v>
      </c>
    </row>
    <row r="2442" spans="1:89" x14ac:dyDescent="0.35">
      <c r="A2442" s="158" t="s">
        <v>2365</v>
      </c>
      <c r="B2442" s="11">
        <v>20</v>
      </c>
      <c r="C2442" s="11">
        <v>20</v>
      </c>
      <c r="D2442" t="s">
        <v>306</v>
      </c>
      <c r="E2442" s="21" t="s">
        <v>290</v>
      </c>
      <c r="F2442" s="11">
        <v>20</v>
      </c>
      <c r="G2442" s="13">
        <v>19.25</v>
      </c>
      <c r="H2442" s="11">
        <v>0.375</v>
      </c>
      <c r="I2442" t="s">
        <v>290</v>
      </c>
      <c r="J2442" s="11">
        <v>20</v>
      </c>
      <c r="K2442" s="21" t="s">
        <v>290</v>
      </c>
      <c r="L2442" s="1" t="s">
        <v>306</v>
      </c>
      <c r="M2442" t="s">
        <v>290</v>
      </c>
      <c r="N2442" s="159" t="s">
        <v>290</v>
      </c>
      <c r="P2442" s="18" t="s">
        <v>290</v>
      </c>
      <c r="Q2442" s="18" t="s">
        <v>290</v>
      </c>
      <c r="S2442" t="s">
        <v>290</v>
      </c>
      <c r="T2442" t="s">
        <v>290</v>
      </c>
      <c r="V2442" t="s">
        <v>290</v>
      </c>
      <c r="X2442" s="158" t="s">
        <v>2365</v>
      </c>
      <c r="Y2442" s="11">
        <v>20</v>
      </c>
      <c r="Z2442" s="11">
        <v>20</v>
      </c>
      <c r="AA2442" t="s">
        <v>306</v>
      </c>
      <c r="AB2442" s="21" t="s">
        <v>290</v>
      </c>
      <c r="AC2442" s="11">
        <v>20</v>
      </c>
      <c r="AD2442" s="13">
        <v>19.25</v>
      </c>
      <c r="AE2442" s="11">
        <v>0.375</v>
      </c>
      <c r="AF2442" t="s">
        <v>290</v>
      </c>
      <c r="AG2442" s="11">
        <v>20</v>
      </c>
      <c r="AH2442" s="21" t="s">
        <v>290</v>
      </c>
      <c r="AI2442" s="1" t="s">
        <v>306</v>
      </c>
      <c r="AJ2442" t="s">
        <v>290</v>
      </c>
      <c r="AK2442" s="159" t="s">
        <v>290</v>
      </c>
    </row>
    <row r="2443" spans="1:89" x14ac:dyDescent="0.35">
      <c r="A2443" s="158" t="s">
        <v>2366</v>
      </c>
      <c r="B2443" s="11">
        <v>20</v>
      </c>
      <c r="C2443">
        <v>30</v>
      </c>
      <c r="D2443" t="s">
        <v>306</v>
      </c>
      <c r="E2443" s="21" t="s">
        <v>290</v>
      </c>
      <c r="F2443" s="11">
        <v>20</v>
      </c>
      <c r="G2443" s="13">
        <v>19</v>
      </c>
      <c r="H2443" s="11">
        <v>0.5</v>
      </c>
      <c r="I2443" t="s">
        <v>290</v>
      </c>
      <c r="J2443">
        <v>30</v>
      </c>
      <c r="K2443" s="21" t="s">
        <v>290</v>
      </c>
      <c r="L2443" s="1" t="s">
        <v>306</v>
      </c>
      <c r="M2443" t="s">
        <v>290</v>
      </c>
      <c r="N2443" s="159" t="s">
        <v>290</v>
      </c>
      <c r="P2443" s="18" t="s">
        <v>290</v>
      </c>
      <c r="Q2443" s="18" t="s">
        <v>290</v>
      </c>
      <c r="S2443" t="s">
        <v>290</v>
      </c>
      <c r="T2443" t="s">
        <v>290</v>
      </c>
      <c r="V2443" t="s">
        <v>290</v>
      </c>
      <c r="X2443" s="158" t="s">
        <v>2366</v>
      </c>
      <c r="Y2443" s="11">
        <v>20</v>
      </c>
      <c r="Z2443">
        <v>30</v>
      </c>
      <c r="AA2443" t="s">
        <v>306</v>
      </c>
      <c r="AB2443" s="21" t="s">
        <v>290</v>
      </c>
      <c r="AC2443" s="11">
        <v>20</v>
      </c>
      <c r="AD2443" s="13">
        <v>19</v>
      </c>
      <c r="AE2443" s="11">
        <v>0.5</v>
      </c>
      <c r="AF2443" t="s">
        <v>290</v>
      </c>
      <c r="AG2443">
        <v>30</v>
      </c>
      <c r="AH2443" s="21" t="s">
        <v>290</v>
      </c>
      <c r="AI2443" s="1" t="s">
        <v>306</v>
      </c>
      <c r="AJ2443" t="s">
        <v>290</v>
      </c>
      <c r="AK2443" s="159" t="s">
        <v>290</v>
      </c>
    </row>
    <row r="2444" spans="1:89" x14ac:dyDescent="0.35">
      <c r="A2444" s="158" t="s">
        <v>2367</v>
      </c>
      <c r="B2444" s="11">
        <v>20</v>
      </c>
      <c r="C2444">
        <v>40</v>
      </c>
      <c r="D2444" t="s">
        <v>306</v>
      </c>
      <c r="E2444" s="21" t="s">
        <v>290</v>
      </c>
      <c r="F2444" s="11">
        <v>20</v>
      </c>
      <c r="G2444" s="13">
        <v>18.814</v>
      </c>
      <c r="H2444" s="11">
        <v>0.59299999999999997</v>
      </c>
      <c r="I2444" t="s">
        <v>290</v>
      </c>
      <c r="J2444">
        <v>40</v>
      </c>
      <c r="K2444" s="21" t="s">
        <v>290</v>
      </c>
      <c r="L2444" s="1" t="s">
        <v>306</v>
      </c>
      <c r="M2444" t="s">
        <v>290</v>
      </c>
      <c r="N2444" s="159" t="s">
        <v>290</v>
      </c>
      <c r="P2444" s="18" t="s">
        <v>290</v>
      </c>
      <c r="Q2444" s="18" t="s">
        <v>290</v>
      </c>
      <c r="S2444" t="s">
        <v>290</v>
      </c>
      <c r="T2444" t="s">
        <v>290</v>
      </c>
      <c r="V2444" t="s">
        <v>290</v>
      </c>
      <c r="X2444" s="158" t="s">
        <v>2367</v>
      </c>
      <c r="Y2444" s="11">
        <v>20</v>
      </c>
      <c r="Z2444">
        <v>40</v>
      </c>
      <c r="AA2444" t="s">
        <v>306</v>
      </c>
      <c r="AB2444" s="21" t="s">
        <v>290</v>
      </c>
      <c r="AC2444" s="11">
        <v>20</v>
      </c>
      <c r="AD2444" s="13">
        <v>18.814</v>
      </c>
      <c r="AE2444" s="11">
        <v>0.59299999999999997</v>
      </c>
      <c r="AF2444" t="s">
        <v>290</v>
      </c>
      <c r="AG2444">
        <v>40</v>
      </c>
      <c r="AH2444" s="21" t="s">
        <v>290</v>
      </c>
      <c r="AI2444" s="1" t="s">
        <v>306</v>
      </c>
      <c r="AJ2444" t="s">
        <v>290</v>
      </c>
      <c r="AK2444" s="159" t="s">
        <v>290</v>
      </c>
      <c r="BJ2444" s="4"/>
      <c r="BK2444" s="4"/>
      <c r="BL2444" s="4"/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  <c r="BX2444" s="4"/>
      <c r="BY2444" s="4"/>
      <c r="BZ2444" s="4"/>
      <c r="CA2444" s="51"/>
    </row>
    <row r="2445" spans="1:89" x14ac:dyDescent="0.35">
      <c r="A2445" s="158" t="s">
        <v>6963</v>
      </c>
      <c r="B2445" s="11">
        <v>20</v>
      </c>
      <c r="C2445" t="s">
        <v>6422</v>
      </c>
      <c r="D2445" t="s">
        <v>306</v>
      </c>
      <c r="E2445" s="21" t="s">
        <v>290</v>
      </c>
      <c r="F2445" s="11">
        <v>20</v>
      </c>
      <c r="G2445" s="13">
        <v>19.25</v>
      </c>
      <c r="H2445" s="11">
        <v>0.375</v>
      </c>
      <c r="I2445" t="s">
        <v>6422</v>
      </c>
      <c r="J2445">
        <v>1</v>
      </c>
      <c r="K2445" s="21" t="s">
        <v>290</v>
      </c>
      <c r="L2445" s="1" t="s">
        <v>306</v>
      </c>
      <c r="M2445" t="s">
        <v>290</v>
      </c>
      <c r="N2445" s="159" t="s">
        <v>290</v>
      </c>
      <c r="P2445" s="18" t="s">
        <v>290</v>
      </c>
      <c r="Q2445" s="18" t="s">
        <v>290</v>
      </c>
      <c r="S2445" t="s">
        <v>290</v>
      </c>
      <c r="T2445" t="s">
        <v>290</v>
      </c>
      <c r="V2445" t="s">
        <v>290</v>
      </c>
      <c r="X2445" s="158" t="s">
        <v>6963</v>
      </c>
      <c r="Y2445" s="11">
        <v>20</v>
      </c>
      <c r="Z2445" t="s">
        <v>6422</v>
      </c>
      <c r="AA2445" t="s">
        <v>306</v>
      </c>
      <c r="AB2445" s="21" t="s">
        <v>290</v>
      </c>
      <c r="AC2445" s="11">
        <v>20</v>
      </c>
      <c r="AD2445" s="13">
        <v>19.25</v>
      </c>
      <c r="AE2445" s="11">
        <v>0.375</v>
      </c>
      <c r="AF2445" t="s">
        <v>6422</v>
      </c>
      <c r="AG2445">
        <v>1</v>
      </c>
      <c r="AH2445" s="21" t="s">
        <v>290</v>
      </c>
      <c r="AI2445" s="1" t="s">
        <v>306</v>
      </c>
      <c r="AJ2445" t="s">
        <v>290</v>
      </c>
      <c r="AK2445" s="159" t="s">
        <v>290</v>
      </c>
      <c r="CC2445" s="4"/>
      <c r="CD2445" s="51"/>
      <c r="CE2445" s="51"/>
      <c r="CF2445" s="51"/>
      <c r="CG2445" s="51"/>
      <c r="CH2445" s="51"/>
      <c r="CI2445" s="51"/>
      <c r="CJ2445" s="51"/>
      <c r="CK2445" s="51"/>
    </row>
    <row r="2446" spans="1:89" x14ac:dyDescent="0.35">
      <c r="A2446" s="158" t="s">
        <v>2368</v>
      </c>
      <c r="B2446" s="11">
        <v>20</v>
      </c>
      <c r="C2446">
        <v>60</v>
      </c>
      <c r="D2446" t="s">
        <v>306</v>
      </c>
      <c r="E2446" s="21" t="s">
        <v>290</v>
      </c>
      <c r="F2446" s="11">
        <v>20</v>
      </c>
      <c r="G2446" s="13">
        <v>18.376000000000001</v>
      </c>
      <c r="H2446" s="11">
        <v>0.81200000000000006</v>
      </c>
      <c r="I2446" t="s">
        <v>290</v>
      </c>
      <c r="J2446">
        <v>60</v>
      </c>
      <c r="K2446" s="21" t="s">
        <v>290</v>
      </c>
      <c r="L2446" s="1" t="s">
        <v>306</v>
      </c>
      <c r="M2446" t="s">
        <v>290</v>
      </c>
      <c r="N2446" s="159" t="s">
        <v>290</v>
      </c>
      <c r="P2446" s="18" t="s">
        <v>290</v>
      </c>
      <c r="Q2446" s="18" t="s">
        <v>290</v>
      </c>
      <c r="S2446" t="s">
        <v>290</v>
      </c>
      <c r="T2446" t="s">
        <v>290</v>
      </c>
      <c r="V2446" t="s">
        <v>290</v>
      </c>
      <c r="X2446" s="158" t="s">
        <v>2368</v>
      </c>
      <c r="Y2446" s="11">
        <v>20</v>
      </c>
      <c r="Z2446">
        <v>60</v>
      </c>
      <c r="AA2446" t="s">
        <v>306</v>
      </c>
      <c r="AB2446" s="21" t="s">
        <v>290</v>
      </c>
      <c r="AC2446" s="11">
        <v>20</v>
      </c>
      <c r="AD2446" s="13">
        <v>18.376000000000001</v>
      </c>
      <c r="AE2446" s="11">
        <v>0.81200000000000006</v>
      </c>
      <c r="AF2446" t="s">
        <v>290</v>
      </c>
      <c r="AG2446">
        <v>60</v>
      </c>
      <c r="AH2446" s="21" t="s">
        <v>290</v>
      </c>
      <c r="AI2446" s="1" t="s">
        <v>306</v>
      </c>
      <c r="AJ2446" t="s">
        <v>290</v>
      </c>
      <c r="AK2446" s="159" t="s">
        <v>290</v>
      </c>
    </row>
    <row r="2447" spans="1:89" x14ac:dyDescent="0.35">
      <c r="A2447" s="158" t="s">
        <v>2369</v>
      </c>
      <c r="B2447" s="11">
        <v>20</v>
      </c>
      <c r="C2447">
        <v>80</v>
      </c>
      <c r="D2447" t="s">
        <v>306</v>
      </c>
      <c r="E2447" s="21" t="s">
        <v>290</v>
      </c>
      <c r="F2447" s="11">
        <v>20</v>
      </c>
      <c r="G2447" s="13">
        <v>17.937999999999999</v>
      </c>
      <c r="H2447" s="11">
        <v>1.0309999999999999</v>
      </c>
      <c r="I2447" t="s">
        <v>290</v>
      </c>
      <c r="J2447">
        <v>80</v>
      </c>
      <c r="K2447" s="21" t="s">
        <v>290</v>
      </c>
      <c r="L2447" s="1" t="s">
        <v>306</v>
      </c>
      <c r="M2447" t="s">
        <v>290</v>
      </c>
      <c r="N2447" s="159" t="s">
        <v>290</v>
      </c>
      <c r="P2447" s="18" t="s">
        <v>290</v>
      </c>
      <c r="Q2447" s="18" t="s">
        <v>290</v>
      </c>
      <c r="S2447" t="s">
        <v>290</v>
      </c>
      <c r="T2447" t="s">
        <v>290</v>
      </c>
      <c r="V2447" t="s">
        <v>290</v>
      </c>
      <c r="X2447" s="158" t="s">
        <v>2369</v>
      </c>
      <c r="Y2447" s="11">
        <v>20</v>
      </c>
      <c r="Z2447">
        <v>80</v>
      </c>
      <c r="AA2447" t="s">
        <v>306</v>
      </c>
      <c r="AB2447" s="21" t="s">
        <v>290</v>
      </c>
      <c r="AC2447" s="11">
        <v>20</v>
      </c>
      <c r="AD2447" s="13">
        <v>17.937999999999999</v>
      </c>
      <c r="AE2447" s="11">
        <v>1.0309999999999999</v>
      </c>
      <c r="AF2447" t="s">
        <v>290</v>
      </c>
      <c r="AG2447">
        <v>80</v>
      </c>
      <c r="AH2447" s="21" t="s">
        <v>290</v>
      </c>
      <c r="AI2447" s="1" t="s">
        <v>306</v>
      </c>
      <c r="AJ2447" t="s">
        <v>290</v>
      </c>
      <c r="AK2447" s="159" t="s">
        <v>290</v>
      </c>
      <c r="BJ2447" s="4"/>
      <c r="BK2447" s="4"/>
      <c r="BL2447" s="4"/>
      <c r="BM2447" s="4"/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  <c r="BX2447" s="4"/>
      <c r="BY2447" s="4"/>
      <c r="BZ2447" s="4"/>
      <c r="CA2447" s="51"/>
    </row>
    <row r="2448" spans="1:89" x14ac:dyDescent="0.35">
      <c r="A2448" s="158" t="s">
        <v>2370</v>
      </c>
      <c r="B2448" s="11">
        <v>20</v>
      </c>
      <c r="C2448">
        <v>100</v>
      </c>
      <c r="D2448" t="s">
        <v>306</v>
      </c>
      <c r="E2448" s="21" t="s">
        <v>290</v>
      </c>
      <c r="F2448" s="11">
        <v>20</v>
      </c>
      <c r="G2448" s="13">
        <v>17.440000000000001</v>
      </c>
      <c r="H2448" s="11">
        <v>1.28</v>
      </c>
      <c r="I2448" t="s">
        <v>290</v>
      </c>
      <c r="J2448">
        <v>100</v>
      </c>
      <c r="K2448" s="21" t="s">
        <v>290</v>
      </c>
      <c r="L2448" s="1" t="s">
        <v>306</v>
      </c>
      <c r="M2448" t="s">
        <v>290</v>
      </c>
      <c r="N2448" s="159" t="s">
        <v>290</v>
      </c>
      <c r="P2448" s="18" t="s">
        <v>290</v>
      </c>
      <c r="Q2448" s="18" t="s">
        <v>290</v>
      </c>
      <c r="S2448" t="s">
        <v>290</v>
      </c>
      <c r="T2448" t="s">
        <v>290</v>
      </c>
      <c r="V2448" t="s">
        <v>290</v>
      </c>
      <c r="X2448" s="158" t="s">
        <v>2370</v>
      </c>
      <c r="Y2448" s="11">
        <v>20</v>
      </c>
      <c r="Z2448">
        <v>100</v>
      </c>
      <c r="AA2448" t="s">
        <v>306</v>
      </c>
      <c r="AB2448" s="21" t="s">
        <v>290</v>
      </c>
      <c r="AC2448" s="11">
        <v>20</v>
      </c>
      <c r="AD2448" s="13">
        <v>17.440000000000001</v>
      </c>
      <c r="AE2448" s="11">
        <v>1.28</v>
      </c>
      <c r="AF2448" t="s">
        <v>290</v>
      </c>
      <c r="AG2448">
        <v>100</v>
      </c>
      <c r="AH2448" s="21" t="s">
        <v>290</v>
      </c>
      <c r="AI2448" s="1" t="s">
        <v>306</v>
      </c>
      <c r="AJ2448" t="s">
        <v>290</v>
      </c>
      <c r="AK2448" s="159" t="s">
        <v>290</v>
      </c>
      <c r="CC2448" s="4"/>
      <c r="CD2448" s="51"/>
      <c r="CE2448" s="51"/>
      <c r="CF2448" s="51"/>
      <c r="CG2448" s="51"/>
      <c r="CH2448" s="51"/>
      <c r="CI2448" s="51"/>
      <c r="CJ2448" s="51"/>
      <c r="CK2448" s="51"/>
    </row>
    <row r="2449" spans="1:122" x14ac:dyDescent="0.35">
      <c r="A2449" s="158" t="s">
        <v>2371</v>
      </c>
      <c r="B2449" s="11">
        <v>20</v>
      </c>
      <c r="C2449">
        <v>120</v>
      </c>
      <c r="D2449" t="s">
        <v>306</v>
      </c>
      <c r="E2449" s="21" t="s">
        <v>290</v>
      </c>
      <c r="F2449" s="11">
        <v>20</v>
      </c>
      <c r="G2449" s="13">
        <v>17</v>
      </c>
      <c r="H2449" s="11">
        <v>1.5</v>
      </c>
      <c r="I2449" t="s">
        <v>290</v>
      </c>
      <c r="J2449">
        <v>120</v>
      </c>
      <c r="K2449" s="21" t="s">
        <v>290</v>
      </c>
      <c r="L2449" s="1" t="s">
        <v>306</v>
      </c>
      <c r="M2449" t="s">
        <v>290</v>
      </c>
      <c r="N2449" s="159" t="s">
        <v>290</v>
      </c>
      <c r="P2449" s="18" t="s">
        <v>290</v>
      </c>
      <c r="Q2449" s="18" t="s">
        <v>290</v>
      </c>
      <c r="S2449" t="s">
        <v>290</v>
      </c>
      <c r="T2449" t="s">
        <v>290</v>
      </c>
      <c r="V2449" t="s">
        <v>290</v>
      </c>
      <c r="X2449" s="158" t="s">
        <v>2371</v>
      </c>
      <c r="Y2449" s="11">
        <v>20</v>
      </c>
      <c r="Z2449">
        <v>120</v>
      </c>
      <c r="AA2449" t="s">
        <v>306</v>
      </c>
      <c r="AB2449" s="21" t="s">
        <v>290</v>
      </c>
      <c r="AC2449" s="11">
        <v>20</v>
      </c>
      <c r="AD2449" s="13">
        <v>17</v>
      </c>
      <c r="AE2449" s="11">
        <v>1.5</v>
      </c>
      <c r="AF2449" t="s">
        <v>290</v>
      </c>
      <c r="AG2449">
        <v>120</v>
      </c>
      <c r="AH2449" s="21" t="s">
        <v>290</v>
      </c>
      <c r="AI2449" s="1" t="s">
        <v>306</v>
      </c>
      <c r="AJ2449" t="s">
        <v>290</v>
      </c>
      <c r="AK2449" s="159" t="s">
        <v>290</v>
      </c>
    </row>
    <row r="2450" spans="1:122" x14ac:dyDescent="0.35">
      <c r="A2450" s="158" t="s">
        <v>2372</v>
      </c>
      <c r="B2450" s="11">
        <v>20</v>
      </c>
      <c r="C2450">
        <v>140</v>
      </c>
      <c r="D2450" t="s">
        <v>306</v>
      </c>
      <c r="E2450" s="21" t="s">
        <v>290</v>
      </c>
      <c r="F2450" s="11">
        <v>20</v>
      </c>
      <c r="G2450" s="13">
        <v>16.5</v>
      </c>
      <c r="H2450" s="11">
        <v>1.75</v>
      </c>
      <c r="I2450" t="s">
        <v>290</v>
      </c>
      <c r="J2450">
        <v>140</v>
      </c>
      <c r="K2450" s="21" t="s">
        <v>290</v>
      </c>
      <c r="L2450" s="1" t="s">
        <v>306</v>
      </c>
      <c r="M2450" t="s">
        <v>290</v>
      </c>
      <c r="N2450" s="159" t="s">
        <v>290</v>
      </c>
      <c r="P2450" s="18" t="s">
        <v>290</v>
      </c>
      <c r="Q2450" s="18" t="s">
        <v>290</v>
      </c>
      <c r="S2450" t="s">
        <v>290</v>
      </c>
      <c r="T2450" t="s">
        <v>290</v>
      </c>
      <c r="V2450" t="s">
        <v>290</v>
      </c>
      <c r="X2450" s="158" t="s">
        <v>2372</v>
      </c>
      <c r="Y2450" s="11">
        <v>20</v>
      </c>
      <c r="Z2450">
        <v>140</v>
      </c>
      <c r="AA2450" t="s">
        <v>306</v>
      </c>
      <c r="AB2450" s="21" t="s">
        <v>290</v>
      </c>
      <c r="AC2450" s="11">
        <v>20</v>
      </c>
      <c r="AD2450" s="13">
        <v>16.5</v>
      </c>
      <c r="AE2450" s="11">
        <v>1.75</v>
      </c>
      <c r="AF2450" t="s">
        <v>290</v>
      </c>
      <c r="AG2450">
        <v>140</v>
      </c>
      <c r="AH2450" s="21" t="s">
        <v>290</v>
      </c>
      <c r="AI2450" s="1" t="s">
        <v>306</v>
      </c>
      <c r="AJ2450" t="s">
        <v>290</v>
      </c>
      <c r="AK2450" s="159" t="s">
        <v>290</v>
      </c>
      <c r="BJ2450" s="4"/>
      <c r="BK2450" s="4"/>
      <c r="BL2450" s="4"/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  <c r="BX2450" s="4"/>
      <c r="BY2450" s="4"/>
      <c r="BZ2450" s="4"/>
      <c r="CA2450" s="51"/>
    </row>
    <row r="2451" spans="1:122" x14ac:dyDescent="0.35">
      <c r="A2451" s="158" t="s">
        <v>2373</v>
      </c>
      <c r="B2451" s="11">
        <v>20</v>
      </c>
      <c r="C2451" s="11">
        <v>160</v>
      </c>
      <c r="D2451" t="s">
        <v>306</v>
      </c>
      <c r="E2451" s="21" t="s">
        <v>290</v>
      </c>
      <c r="F2451" s="11">
        <v>20</v>
      </c>
      <c r="G2451" s="13">
        <v>16.064</v>
      </c>
      <c r="H2451" s="11">
        <v>1.968</v>
      </c>
      <c r="I2451" t="s">
        <v>290</v>
      </c>
      <c r="J2451" s="11">
        <v>160</v>
      </c>
      <c r="K2451" s="21" t="s">
        <v>290</v>
      </c>
      <c r="L2451" s="1" t="s">
        <v>306</v>
      </c>
      <c r="M2451" t="s">
        <v>290</v>
      </c>
      <c r="N2451" s="159" t="s">
        <v>290</v>
      </c>
      <c r="P2451" s="18" t="s">
        <v>290</v>
      </c>
      <c r="Q2451" s="18" t="s">
        <v>290</v>
      </c>
      <c r="S2451" t="s">
        <v>290</v>
      </c>
      <c r="T2451" t="s">
        <v>290</v>
      </c>
      <c r="V2451" t="s">
        <v>290</v>
      </c>
      <c r="X2451" s="158" t="s">
        <v>2373</v>
      </c>
      <c r="Y2451" s="11">
        <v>20</v>
      </c>
      <c r="Z2451" s="11">
        <v>160</v>
      </c>
      <c r="AA2451" t="s">
        <v>306</v>
      </c>
      <c r="AB2451" s="21" t="s">
        <v>290</v>
      </c>
      <c r="AC2451" s="11">
        <v>20</v>
      </c>
      <c r="AD2451" s="13">
        <v>16.064</v>
      </c>
      <c r="AE2451" s="11">
        <v>1.968</v>
      </c>
      <c r="AF2451" t="s">
        <v>290</v>
      </c>
      <c r="AG2451" s="11">
        <v>160</v>
      </c>
      <c r="AH2451" s="21" t="s">
        <v>290</v>
      </c>
      <c r="AI2451" s="1" t="s">
        <v>306</v>
      </c>
      <c r="AJ2451" t="s">
        <v>290</v>
      </c>
      <c r="AK2451" s="159" t="s">
        <v>290</v>
      </c>
      <c r="BJ2451" s="10"/>
      <c r="BK2451" s="10"/>
      <c r="BL2451" s="10"/>
      <c r="BM2451" s="10"/>
      <c r="BN2451" s="10"/>
      <c r="BO2451" s="10"/>
      <c r="BP2451" s="10"/>
      <c r="BQ2451" s="10"/>
      <c r="BR2451" s="10"/>
      <c r="BS2451" s="10"/>
      <c r="BT2451" s="10"/>
      <c r="BU2451" s="10"/>
      <c r="BV2451" s="10"/>
      <c r="BW2451" s="10"/>
      <c r="BX2451" s="10"/>
      <c r="BY2451" s="10"/>
      <c r="BZ2451" s="10"/>
      <c r="CA2451" s="10"/>
      <c r="CC2451" s="4"/>
      <c r="CD2451" s="51"/>
      <c r="CE2451" s="51"/>
      <c r="CF2451" s="51"/>
      <c r="CG2451" s="51"/>
      <c r="CH2451" s="51"/>
      <c r="CI2451" s="51"/>
      <c r="CJ2451" s="51"/>
      <c r="CK2451" s="51"/>
    </row>
    <row r="2452" spans="1:122" x14ac:dyDescent="0.35">
      <c r="A2452" s="160" t="s">
        <v>2374</v>
      </c>
      <c r="B2452" s="2">
        <v>20</v>
      </c>
      <c r="C2452" s="2" t="s">
        <v>272</v>
      </c>
      <c r="D2452" s="4" t="s">
        <v>306</v>
      </c>
      <c r="E2452" s="22" t="s">
        <v>290</v>
      </c>
      <c r="F2452" s="2">
        <v>20</v>
      </c>
      <c r="G2452" s="5">
        <v>19</v>
      </c>
      <c r="H2452" s="2">
        <v>0.5</v>
      </c>
      <c r="I2452" s="4" t="s">
        <v>272</v>
      </c>
      <c r="J2452" s="2">
        <v>2</v>
      </c>
      <c r="K2452" s="22" t="s">
        <v>290</v>
      </c>
      <c r="L2452" s="6" t="s">
        <v>306</v>
      </c>
      <c r="M2452" s="4" t="s">
        <v>290</v>
      </c>
      <c r="N2452" s="161" t="s">
        <v>290</v>
      </c>
      <c r="P2452" s="18" t="s">
        <v>290</v>
      </c>
      <c r="Q2452" s="18" t="s">
        <v>290</v>
      </c>
      <c r="S2452" t="s">
        <v>290</v>
      </c>
      <c r="T2452" t="s">
        <v>290</v>
      </c>
      <c r="V2452" t="s">
        <v>290</v>
      </c>
      <c r="X2452" s="160" t="s">
        <v>2374</v>
      </c>
      <c r="Y2452" s="2">
        <v>20</v>
      </c>
      <c r="Z2452" s="2" t="s">
        <v>272</v>
      </c>
      <c r="AA2452" s="4" t="s">
        <v>306</v>
      </c>
      <c r="AB2452" s="22" t="s">
        <v>290</v>
      </c>
      <c r="AC2452" s="2">
        <v>20</v>
      </c>
      <c r="AD2452" s="5">
        <v>19</v>
      </c>
      <c r="AE2452" s="2">
        <v>0.5</v>
      </c>
      <c r="AF2452" s="4" t="s">
        <v>272</v>
      </c>
      <c r="AG2452" s="2">
        <v>2</v>
      </c>
      <c r="AH2452" s="22" t="s">
        <v>290</v>
      </c>
      <c r="AI2452" s="6" t="s">
        <v>306</v>
      </c>
      <c r="AJ2452" s="4" t="s">
        <v>290</v>
      </c>
      <c r="AK2452" s="161" t="s">
        <v>290</v>
      </c>
      <c r="BJ2452" s="11"/>
      <c r="BK2452" s="11"/>
      <c r="BL2452" s="11"/>
      <c r="BM2452" s="11"/>
      <c r="BN2452" s="11"/>
      <c r="BO2452" s="11"/>
      <c r="BP2452" s="11"/>
      <c r="BQ2452" s="11"/>
      <c r="BR2452" s="11"/>
      <c r="BS2452" s="11"/>
      <c r="BT2452" s="11"/>
      <c r="BU2452" s="11"/>
      <c r="BV2452" s="11"/>
      <c r="BW2452" s="11"/>
      <c r="BX2452" s="11"/>
      <c r="BY2452" s="11"/>
      <c r="BZ2452" s="11"/>
      <c r="CA2452" s="14"/>
      <c r="CC2452" s="10"/>
      <c r="CD2452" s="10"/>
      <c r="CE2452" s="10"/>
      <c r="CF2452" s="10"/>
      <c r="CG2452" s="10"/>
      <c r="CH2452" s="10"/>
      <c r="CI2452" s="10"/>
      <c r="CJ2452" s="10"/>
      <c r="CK2452" s="10"/>
    </row>
    <row r="2453" spans="1:122" s="8" customFormat="1" x14ac:dyDescent="0.35">
      <c r="A2453" s="156" t="s">
        <v>2375</v>
      </c>
      <c r="B2453" s="11">
        <v>22</v>
      </c>
      <c r="C2453" s="11">
        <v>10</v>
      </c>
      <c r="D2453" t="s">
        <v>306</v>
      </c>
      <c r="E2453" s="21" t="s">
        <v>290</v>
      </c>
      <c r="F2453" s="11">
        <v>22</v>
      </c>
      <c r="G2453" s="13">
        <v>21.5</v>
      </c>
      <c r="H2453" s="11">
        <v>0.25</v>
      </c>
      <c r="I2453" t="s">
        <v>290</v>
      </c>
      <c r="J2453" s="11">
        <v>10</v>
      </c>
      <c r="K2453" s="21" t="s">
        <v>290</v>
      </c>
      <c r="L2453" s="11" t="s">
        <v>306</v>
      </c>
      <c r="M2453" t="s">
        <v>290</v>
      </c>
      <c r="N2453" s="159" t="s">
        <v>290</v>
      </c>
      <c r="O2453"/>
      <c r="P2453" s="18" t="s">
        <v>290</v>
      </c>
      <c r="Q2453" s="18" t="s">
        <v>290</v>
      </c>
      <c r="R2453" s="18"/>
      <c r="S2453" t="s">
        <v>290</v>
      </c>
      <c r="T2453" t="s">
        <v>290</v>
      </c>
      <c r="U2453"/>
      <c r="V2453" t="s">
        <v>290</v>
      </c>
      <c r="W2453"/>
      <c r="X2453" s="156" t="s">
        <v>2375</v>
      </c>
      <c r="Y2453" s="11">
        <v>22</v>
      </c>
      <c r="Z2453" s="11">
        <v>10</v>
      </c>
      <c r="AA2453" t="s">
        <v>306</v>
      </c>
      <c r="AB2453" s="21" t="s">
        <v>290</v>
      </c>
      <c r="AC2453" s="11">
        <v>22</v>
      </c>
      <c r="AD2453" s="13">
        <v>21.5</v>
      </c>
      <c r="AE2453" s="11">
        <v>0.25</v>
      </c>
      <c r="AF2453" t="s">
        <v>290</v>
      </c>
      <c r="AG2453" s="11">
        <v>10</v>
      </c>
      <c r="AH2453" s="21" t="s">
        <v>290</v>
      </c>
      <c r="AI2453" s="11" t="s">
        <v>306</v>
      </c>
      <c r="AJ2453" t="s">
        <v>290</v>
      </c>
      <c r="AK2453" s="159" t="s">
        <v>290</v>
      </c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 s="11"/>
      <c r="BK2453" s="11"/>
      <c r="BL2453" s="11"/>
      <c r="BM2453" s="11"/>
      <c r="BN2453" s="11"/>
      <c r="BO2453" s="11"/>
      <c r="BP2453" s="11"/>
      <c r="BQ2453" s="11"/>
      <c r="BR2453" s="11"/>
      <c r="BS2453" s="11"/>
      <c r="BT2453" s="11"/>
      <c r="BU2453" s="11"/>
      <c r="BV2453" s="11"/>
      <c r="BW2453" s="11"/>
      <c r="BX2453" s="11"/>
      <c r="BY2453" s="11"/>
      <c r="BZ2453" s="11"/>
      <c r="CA2453" s="14"/>
      <c r="CC2453" s="11"/>
      <c r="CD2453" s="14"/>
      <c r="CE2453" s="14"/>
      <c r="CF2453" s="14"/>
      <c r="CG2453" s="14"/>
      <c r="CH2453" s="14"/>
      <c r="CI2453" s="14"/>
      <c r="CJ2453" s="14"/>
      <c r="CK2453" s="14"/>
      <c r="CO2453"/>
      <c r="CP2453"/>
      <c r="DR2453" s="1"/>
    </row>
    <row r="2454" spans="1:122" s="11" customFormat="1" x14ac:dyDescent="0.35">
      <c r="A2454" s="158" t="s">
        <v>2376</v>
      </c>
      <c r="B2454" s="11">
        <v>22</v>
      </c>
      <c r="C2454" s="11">
        <v>20</v>
      </c>
      <c r="D2454" t="s">
        <v>306</v>
      </c>
      <c r="E2454" s="21" t="s">
        <v>290</v>
      </c>
      <c r="F2454" s="11">
        <v>22</v>
      </c>
      <c r="G2454" s="13">
        <v>21.25</v>
      </c>
      <c r="H2454" s="11">
        <v>0.375</v>
      </c>
      <c r="I2454" t="s">
        <v>290</v>
      </c>
      <c r="J2454" s="11">
        <v>20</v>
      </c>
      <c r="K2454" s="21" t="s">
        <v>290</v>
      </c>
      <c r="L2454" s="1" t="s">
        <v>306</v>
      </c>
      <c r="M2454" t="s">
        <v>290</v>
      </c>
      <c r="N2454" s="159" t="s">
        <v>290</v>
      </c>
      <c r="O2454"/>
      <c r="P2454" s="18" t="s">
        <v>290</v>
      </c>
      <c r="Q2454" s="18" t="s">
        <v>290</v>
      </c>
      <c r="R2454" s="18"/>
      <c r="S2454" t="s">
        <v>290</v>
      </c>
      <c r="T2454" t="s">
        <v>290</v>
      </c>
      <c r="U2454"/>
      <c r="V2454" t="s">
        <v>290</v>
      </c>
      <c r="W2454"/>
      <c r="X2454" s="158" t="s">
        <v>2376</v>
      </c>
      <c r="Y2454" s="11">
        <v>22</v>
      </c>
      <c r="Z2454" s="11">
        <v>20</v>
      </c>
      <c r="AA2454" t="s">
        <v>306</v>
      </c>
      <c r="AB2454" s="21" t="s">
        <v>290</v>
      </c>
      <c r="AC2454" s="11">
        <v>22</v>
      </c>
      <c r="AD2454" s="13">
        <v>21.25</v>
      </c>
      <c r="AE2454" s="11">
        <v>0.375</v>
      </c>
      <c r="AF2454" t="s">
        <v>290</v>
      </c>
      <c r="AG2454" s="11">
        <v>20</v>
      </c>
      <c r="AH2454" s="21" t="s">
        <v>290</v>
      </c>
      <c r="AI2454" s="1" t="s">
        <v>306</v>
      </c>
      <c r="AJ2454" t="s">
        <v>290</v>
      </c>
      <c r="AK2454" s="159" t="s">
        <v>290</v>
      </c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CA2454" s="14"/>
      <c r="CD2454" s="14"/>
      <c r="CE2454" s="14"/>
      <c r="CF2454" s="14"/>
      <c r="CG2454" s="14"/>
      <c r="CH2454" s="14"/>
      <c r="CI2454" s="14"/>
      <c r="CJ2454" s="14"/>
      <c r="CK2454" s="14"/>
      <c r="CO2454"/>
      <c r="CP2454"/>
      <c r="DR2454" s="1"/>
    </row>
    <row r="2455" spans="1:122" s="11" customFormat="1" x14ac:dyDescent="0.35">
      <c r="A2455" s="158" t="s">
        <v>2377</v>
      </c>
      <c r="B2455" s="11">
        <v>22</v>
      </c>
      <c r="C2455">
        <v>30</v>
      </c>
      <c r="D2455" t="s">
        <v>306</v>
      </c>
      <c r="E2455" s="21" t="s">
        <v>290</v>
      </c>
      <c r="F2455" s="11">
        <v>22</v>
      </c>
      <c r="G2455" s="13">
        <v>21</v>
      </c>
      <c r="H2455" s="11">
        <v>0.5</v>
      </c>
      <c r="I2455" t="s">
        <v>290</v>
      </c>
      <c r="J2455">
        <v>30</v>
      </c>
      <c r="K2455" s="21" t="s">
        <v>290</v>
      </c>
      <c r="L2455" s="1" t="s">
        <v>306</v>
      </c>
      <c r="M2455" t="s">
        <v>290</v>
      </c>
      <c r="N2455" s="159" t="s">
        <v>290</v>
      </c>
      <c r="O2455"/>
      <c r="P2455" s="18" t="s">
        <v>290</v>
      </c>
      <c r="Q2455" s="18" t="s">
        <v>290</v>
      </c>
      <c r="R2455" s="18"/>
      <c r="S2455" t="s">
        <v>290</v>
      </c>
      <c r="T2455" t="s">
        <v>290</v>
      </c>
      <c r="U2455"/>
      <c r="V2455" t="s">
        <v>290</v>
      </c>
      <c r="W2455"/>
      <c r="X2455" s="158" t="s">
        <v>2377</v>
      </c>
      <c r="Y2455" s="11">
        <v>22</v>
      </c>
      <c r="Z2455">
        <v>30</v>
      </c>
      <c r="AA2455" t="s">
        <v>306</v>
      </c>
      <c r="AB2455" s="21" t="s">
        <v>290</v>
      </c>
      <c r="AC2455" s="11">
        <v>22</v>
      </c>
      <c r="AD2455" s="13">
        <v>21</v>
      </c>
      <c r="AE2455" s="11">
        <v>0.5</v>
      </c>
      <c r="AF2455" t="s">
        <v>290</v>
      </c>
      <c r="AG2455">
        <v>30</v>
      </c>
      <c r="AH2455" s="21" t="s">
        <v>290</v>
      </c>
      <c r="AI2455" s="1" t="s">
        <v>306</v>
      </c>
      <c r="AJ2455" t="s">
        <v>290</v>
      </c>
      <c r="AK2455" s="159" t="s">
        <v>290</v>
      </c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 s="18"/>
      <c r="CD2455" s="14"/>
      <c r="CE2455" s="14"/>
      <c r="CF2455" s="14"/>
      <c r="CG2455" s="14"/>
      <c r="CH2455" s="14"/>
      <c r="CI2455" s="14"/>
      <c r="CJ2455" s="14"/>
      <c r="CK2455" s="14"/>
      <c r="CO2455"/>
      <c r="CP2455"/>
      <c r="DR2455" s="1"/>
    </row>
    <row r="2456" spans="1:122" s="11" customFormat="1" x14ac:dyDescent="0.35">
      <c r="A2456" s="158" t="s">
        <v>2378</v>
      </c>
      <c r="B2456" s="11">
        <v>22</v>
      </c>
      <c r="C2456">
        <v>60</v>
      </c>
      <c r="D2456" t="s">
        <v>306</v>
      </c>
      <c r="E2456" s="21" t="s">
        <v>290</v>
      </c>
      <c r="F2456" s="11">
        <v>22</v>
      </c>
      <c r="G2456" s="13">
        <v>20.25</v>
      </c>
      <c r="H2456" s="11">
        <v>0.875</v>
      </c>
      <c r="I2456" t="s">
        <v>290</v>
      </c>
      <c r="J2456">
        <v>60</v>
      </c>
      <c r="K2456" s="21" t="s">
        <v>290</v>
      </c>
      <c r="L2456" s="1" t="s">
        <v>306</v>
      </c>
      <c r="M2456" t="s">
        <v>290</v>
      </c>
      <c r="N2456" s="159" t="s">
        <v>290</v>
      </c>
      <c r="O2456"/>
      <c r="P2456" s="18" t="s">
        <v>290</v>
      </c>
      <c r="Q2456" s="18" t="s">
        <v>290</v>
      </c>
      <c r="R2456" s="18"/>
      <c r="S2456" t="s">
        <v>290</v>
      </c>
      <c r="T2456" t="s">
        <v>290</v>
      </c>
      <c r="U2456"/>
      <c r="V2456" t="s">
        <v>290</v>
      </c>
      <c r="W2456"/>
      <c r="X2456" s="158" t="s">
        <v>2378</v>
      </c>
      <c r="Y2456" s="11">
        <v>22</v>
      </c>
      <c r="Z2456">
        <v>60</v>
      </c>
      <c r="AA2456" t="s">
        <v>306</v>
      </c>
      <c r="AB2456" s="21" t="s">
        <v>290</v>
      </c>
      <c r="AC2456" s="11">
        <v>22</v>
      </c>
      <c r="AD2456" s="13">
        <v>20.25</v>
      </c>
      <c r="AE2456" s="11">
        <v>0.875</v>
      </c>
      <c r="AF2456" t="s">
        <v>290</v>
      </c>
      <c r="AG2456">
        <v>60</v>
      </c>
      <c r="AH2456" s="21" t="s">
        <v>290</v>
      </c>
      <c r="AI2456" s="1" t="s">
        <v>306</v>
      </c>
      <c r="AJ2456" t="s">
        <v>290</v>
      </c>
      <c r="AK2456" s="159" t="s">
        <v>290</v>
      </c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 s="4"/>
      <c r="BK2456" s="4"/>
      <c r="BL2456" s="4"/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  <c r="BX2456" s="4"/>
      <c r="BY2456" s="4"/>
      <c r="BZ2456" s="4"/>
      <c r="CA2456" s="51"/>
      <c r="CC2456"/>
      <c r="CD2456" s="18"/>
      <c r="CE2456" s="18"/>
      <c r="CF2456" s="18"/>
      <c r="CG2456" s="18"/>
      <c r="CH2456" s="18"/>
      <c r="CI2456" s="18"/>
      <c r="CJ2456" s="18"/>
      <c r="CK2456" s="18"/>
      <c r="CO2456"/>
      <c r="CP2456"/>
      <c r="DR2456" s="1"/>
    </row>
    <row r="2457" spans="1:122" x14ac:dyDescent="0.35">
      <c r="A2457" s="158" t="s">
        <v>2379</v>
      </c>
      <c r="B2457" s="11">
        <v>22</v>
      </c>
      <c r="C2457">
        <v>80</v>
      </c>
      <c r="D2457" t="s">
        <v>306</v>
      </c>
      <c r="E2457" s="21" t="s">
        <v>290</v>
      </c>
      <c r="F2457" s="11">
        <v>22</v>
      </c>
      <c r="G2457" s="13">
        <v>19.75</v>
      </c>
      <c r="H2457" s="11">
        <v>1.125</v>
      </c>
      <c r="I2457" t="s">
        <v>290</v>
      </c>
      <c r="J2457">
        <v>80</v>
      </c>
      <c r="K2457" s="21" t="s">
        <v>290</v>
      </c>
      <c r="L2457" s="1" t="s">
        <v>306</v>
      </c>
      <c r="M2457" t="s">
        <v>290</v>
      </c>
      <c r="N2457" s="159" t="s">
        <v>290</v>
      </c>
      <c r="P2457" s="18" t="s">
        <v>290</v>
      </c>
      <c r="Q2457" s="18" t="s">
        <v>290</v>
      </c>
      <c r="S2457" t="s">
        <v>290</v>
      </c>
      <c r="T2457" t="s">
        <v>290</v>
      </c>
      <c r="V2457" t="s">
        <v>290</v>
      </c>
      <c r="X2457" s="158" t="s">
        <v>2379</v>
      </c>
      <c r="Y2457" s="11">
        <v>22</v>
      </c>
      <c r="Z2457">
        <v>80</v>
      </c>
      <c r="AA2457" t="s">
        <v>306</v>
      </c>
      <c r="AB2457" s="21" t="s">
        <v>290</v>
      </c>
      <c r="AC2457" s="11">
        <v>22</v>
      </c>
      <c r="AD2457" s="13">
        <v>19.75</v>
      </c>
      <c r="AE2457" s="11">
        <v>1.125</v>
      </c>
      <c r="AF2457" t="s">
        <v>290</v>
      </c>
      <c r="AG2457">
        <v>80</v>
      </c>
      <c r="AH2457" s="21" t="s">
        <v>290</v>
      </c>
      <c r="AI2457" s="1" t="s">
        <v>306</v>
      </c>
      <c r="AJ2457" t="s">
        <v>290</v>
      </c>
      <c r="AK2457" s="159" t="s">
        <v>290</v>
      </c>
      <c r="CC2457" s="4"/>
      <c r="CD2457" s="51"/>
      <c r="CE2457" s="51"/>
      <c r="CF2457" s="51"/>
      <c r="CG2457" s="51"/>
      <c r="CH2457" s="51"/>
      <c r="CI2457" s="51"/>
      <c r="CJ2457" s="51"/>
      <c r="CK2457" s="51"/>
    </row>
    <row r="2458" spans="1:122" x14ac:dyDescent="0.35">
      <c r="A2458" s="158" t="s">
        <v>2380</v>
      </c>
      <c r="B2458" s="11">
        <v>22</v>
      </c>
      <c r="C2458">
        <v>100</v>
      </c>
      <c r="D2458" t="s">
        <v>306</v>
      </c>
      <c r="E2458" s="21" t="s">
        <v>290</v>
      </c>
      <c r="F2458" s="11">
        <v>22</v>
      </c>
      <c r="G2458" s="13">
        <v>19.25</v>
      </c>
      <c r="H2458" s="11">
        <v>1.375</v>
      </c>
      <c r="I2458" t="s">
        <v>290</v>
      </c>
      <c r="J2458">
        <v>100</v>
      </c>
      <c r="K2458" s="21" t="s">
        <v>290</v>
      </c>
      <c r="L2458" s="1" t="s">
        <v>306</v>
      </c>
      <c r="M2458" t="s">
        <v>290</v>
      </c>
      <c r="N2458" s="159" t="s">
        <v>290</v>
      </c>
      <c r="P2458" s="18" t="s">
        <v>290</v>
      </c>
      <c r="Q2458" s="18" t="s">
        <v>290</v>
      </c>
      <c r="S2458" t="s">
        <v>290</v>
      </c>
      <c r="T2458" t="s">
        <v>290</v>
      </c>
      <c r="V2458" t="s">
        <v>290</v>
      </c>
      <c r="X2458" s="158" t="s">
        <v>2380</v>
      </c>
      <c r="Y2458" s="11">
        <v>22</v>
      </c>
      <c r="Z2458">
        <v>100</v>
      </c>
      <c r="AA2458" t="s">
        <v>306</v>
      </c>
      <c r="AB2458" s="21" t="s">
        <v>290</v>
      </c>
      <c r="AC2458" s="11">
        <v>22</v>
      </c>
      <c r="AD2458" s="13">
        <v>19.25</v>
      </c>
      <c r="AE2458" s="11">
        <v>1.375</v>
      </c>
      <c r="AF2458" t="s">
        <v>290</v>
      </c>
      <c r="AG2458">
        <v>100</v>
      </c>
      <c r="AH2458" s="21" t="s">
        <v>290</v>
      </c>
      <c r="AI2458" s="1" t="s">
        <v>306</v>
      </c>
      <c r="AJ2458" t="s">
        <v>290</v>
      </c>
      <c r="AK2458" s="159" t="s">
        <v>290</v>
      </c>
    </row>
    <row r="2459" spans="1:122" x14ac:dyDescent="0.35">
      <c r="A2459" s="158" t="s">
        <v>2381</v>
      </c>
      <c r="B2459" s="11">
        <v>22</v>
      </c>
      <c r="C2459">
        <v>120</v>
      </c>
      <c r="D2459" t="s">
        <v>306</v>
      </c>
      <c r="E2459" s="21" t="s">
        <v>290</v>
      </c>
      <c r="F2459" s="11">
        <v>22</v>
      </c>
      <c r="G2459" s="13">
        <v>18.75</v>
      </c>
      <c r="H2459" s="11">
        <v>1.625</v>
      </c>
      <c r="I2459" t="s">
        <v>290</v>
      </c>
      <c r="J2459">
        <v>120</v>
      </c>
      <c r="K2459" s="21" t="s">
        <v>290</v>
      </c>
      <c r="L2459" s="1" t="s">
        <v>306</v>
      </c>
      <c r="M2459" t="s">
        <v>290</v>
      </c>
      <c r="N2459" s="159" t="s">
        <v>290</v>
      </c>
      <c r="P2459" s="18" t="s">
        <v>290</v>
      </c>
      <c r="Q2459" s="18" t="s">
        <v>290</v>
      </c>
      <c r="S2459" t="s">
        <v>290</v>
      </c>
      <c r="T2459" t="s">
        <v>290</v>
      </c>
      <c r="V2459" t="s">
        <v>290</v>
      </c>
      <c r="X2459" s="158" t="s">
        <v>2381</v>
      </c>
      <c r="Y2459" s="11">
        <v>22</v>
      </c>
      <c r="Z2459">
        <v>120</v>
      </c>
      <c r="AA2459" t="s">
        <v>306</v>
      </c>
      <c r="AB2459" s="21" t="s">
        <v>290</v>
      </c>
      <c r="AC2459" s="11">
        <v>22</v>
      </c>
      <c r="AD2459" s="13">
        <v>18.75</v>
      </c>
      <c r="AE2459" s="11">
        <v>1.625</v>
      </c>
      <c r="AF2459" t="s">
        <v>290</v>
      </c>
      <c r="AG2459">
        <v>120</v>
      </c>
      <c r="AH2459" s="21" t="s">
        <v>290</v>
      </c>
      <c r="AI2459" s="1" t="s">
        <v>306</v>
      </c>
      <c r="AJ2459" t="s">
        <v>290</v>
      </c>
      <c r="AK2459" s="159" t="s">
        <v>290</v>
      </c>
    </row>
    <row r="2460" spans="1:122" x14ac:dyDescent="0.35">
      <c r="A2460" s="158" t="s">
        <v>2382</v>
      </c>
      <c r="B2460" s="11">
        <v>22</v>
      </c>
      <c r="C2460">
        <v>140</v>
      </c>
      <c r="D2460" t="s">
        <v>306</v>
      </c>
      <c r="E2460" s="21" t="s">
        <v>290</v>
      </c>
      <c r="F2460" s="11">
        <v>22</v>
      </c>
      <c r="G2460" s="13">
        <v>18.25</v>
      </c>
      <c r="H2460" s="11">
        <v>1.875</v>
      </c>
      <c r="I2460" t="s">
        <v>290</v>
      </c>
      <c r="J2460">
        <v>140</v>
      </c>
      <c r="K2460" s="21" t="s">
        <v>290</v>
      </c>
      <c r="L2460" s="1" t="s">
        <v>306</v>
      </c>
      <c r="M2460" t="s">
        <v>290</v>
      </c>
      <c r="N2460" s="159" t="s">
        <v>290</v>
      </c>
      <c r="P2460" s="18" t="s">
        <v>290</v>
      </c>
      <c r="Q2460" s="18" t="s">
        <v>290</v>
      </c>
      <c r="S2460" t="s">
        <v>290</v>
      </c>
      <c r="T2460" t="s">
        <v>290</v>
      </c>
      <c r="V2460" t="s">
        <v>290</v>
      </c>
      <c r="X2460" s="158" t="s">
        <v>2382</v>
      </c>
      <c r="Y2460" s="11">
        <v>22</v>
      </c>
      <c r="Z2460">
        <v>140</v>
      </c>
      <c r="AA2460" t="s">
        <v>306</v>
      </c>
      <c r="AB2460" s="21" t="s">
        <v>290</v>
      </c>
      <c r="AC2460" s="11">
        <v>22</v>
      </c>
      <c r="AD2460" s="13">
        <v>18.25</v>
      </c>
      <c r="AE2460" s="11">
        <v>1.875</v>
      </c>
      <c r="AF2460" t="s">
        <v>290</v>
      </c>
      <c r="AG2460">
        <v>140</v>
      </c>
      <c r="AH2460" s="21" t="s">
        <v>290</v>
      </c>
      <c r="AI2460" s="1" t="s">
        <v>306</v>
      </c>
      <c r="AJ2460" t="s">
        <v>290</v>
      </c>
      <c r="AK2460" s="159" t="s">
        <v>290</v>
      </c>
    </row>
    <row r="2461" spans="1:122" x14ac:dyDescent="0.35">
      <c r="A2461" s="158" t="s">
        <v>2383</v>
      </c>
      <c r="B2461" s="11">
        <v>22</v>
      </c>
      <c r="C2461" s="11">
        <v>160</v>
      </c>
      <c r="D2461" t="s">
        <v>306</v>
      </c>
      <c r="E2461" s="21" t="s">
        <v>290</v>
      </c>
      <c r="F2461" s="11">
        <v>22</v>
      </c>
      <c r="G2461" s="13">
        <v>17.75</v>
      </c>
      <c r="H2461" s="11">
        <v>2.125</v>
      </c>
      <c r="I2461" t="s">
        <v>290</v>
      </c>
      <c r="J2461" s="11">
        <v>160</v>
      </c>
      <c r="K2461" s="21" t="s">
        <v>290</v>
      </c>
      <c r="L2461" s="1" t="s">
        <v>306</v>
      </c>
      <c r="M2461" t="s">
        <v>290</v>
      </c>
      <c r="N2461" s="159" t="s">
        <v>290</v>
      </c>
      <c r="P2461" s="18" t="s">
        <v>290</v>
      </c>
      <c r="Q2461" s="18" t="s">
        <v>290</v>
      </c>
      <c r="S2461" t="s">
        <v>290</v>
      </c>
      <c r="T2461" t="s">
        <v>290</v>
      </c>
      <c r="V2461" t="s">
        <v>290</v>
      </c>
      <c r="X2461" s="158" t="s">
        <v>2383</v>
      </c>
      <c r="Y2461" s="11">
        <v>22</v>
      </c>
      <c r="Z2461" s="11">
        <v>160</v>
      </c>
      <c r="AA2461" t="s">
        <v>306</v>
      </c>
      <c r="AB2461" s="21" t="s">
        <v>290</v>
      </c>
      <c r="AC2461" s="11">
        <v>22</v>
      </c>
      <c r="AD2461" s="13">
        <v>17.75</v>
      </c>
      <c r="AE2461" s="11">
        <v>2.125</v>
      </c>
      <c r="AF2461" t="s">
        <v>290</v>
      </c>
      <c r="AG2461" s="11">
        <v>160</v>
      </c>
      <c r="AH2461" s="21" t="s">
        <v>290</v>
      </c>
      <c r="AI2461" s="1" t="s">
        <v>306</v>
      </c>
      <c r="AJ2461" t="s">
        <v>290</v>
      </c>
      <c r="AK2461" s="159" t="s">
        <v>290</v>
      </c>
      <c r="BJ2461" s="4"/>
      <c r="BK2461" s="4"/>
      <c r="BL2461" s="4"/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  <c r="BX2461" s="4"/>
      <c r="BY2461" s="4"/>
      <c r="BZ2461" s="4"/>
      <c r="CA2461" s="51"/>
    </row>
    <row r="2462" spans="1:122" x14ac:dyDescent="0.35">
      <c r="A2462" s="160" t="s">
        <v>2384</v>
      </c>
      <c r="B2462" s="2">
        <v>22</v>
      </c>
      <c r="C2462" s="2" t="s">
        <v>272</v>
      </c>
      <c r="D2462" s="4" t="s">
        <v>306</v>
      </c>
      <c r="E2462" s="22" t="s">
        <v>290</v>
      </c>
      <c r="F2462" s="2">
        <v>22</v>
      </c>
      <c r="G2462" s="5">
        <v>21</v>
      </c>
      <c r="H2462" s="2">
        <v>0.5</v>
      </c>
      <c r="I2462" s="4" t="s">
        <v>272</v>
      </c>
      <c r="J2462" s="2">
        <v>2</v>
      </c>
      <c r="K2462" s="22" t="s">
        <v>290</v>
      </c>
      <c r="L2462" s="6" t="s">
        <v>306</v>
      </c>
      <c r="M2462" s="4" t="s">
        <v>290</v>
      </c>
      <c r="N2462" s="161" t="s">
        <v>290</v>
      </c>
      <c r="P2462" s="18" t="s">
        <v>290</v>
      </c>
      <c r="Q2462" s="18" t="s">
        <v>290</v>
      </c>
      <c r="S2462" t="s">
        <v>290</v>
      </c>
      <c r="T2462" t="s">
        <v>290</v>
      </c>
      <c r="V2462" t="s">
        <v>290</v>
      </c>
      <c r="X2462" s="160" t="s">
        <v>2384</v>
      </c>
      <c r="Y2462" s="2">
        <v>22</v>
      </c>
      <c r="Z2462" s="2" t="s">
        <v>272</v>
      </c>
      <c r="AA2462" s="4" t="s">
        <v>306</v>
      </c>
      <c r="AB2462" s="22" t="s">
        <v>290</v>
      </c>
      <c r="AC2462" s="2">
        <v>22</v>
      </c>
      <c r="AD2462" s="5">
        <v>21</v>
      </c>
      <c r="AE2462" s="2">
        <v>0.5</v>
      </c>
      <c r="AF2462" s="4" t="s">
        <v>272</v>
      </c>
      <c r="AG2462" s="2">
        <v>2</v>
      </c>
      <c r="AH2462" s="22" t="s">
        <v>290</v>
      </c>
      <c r="AI2462" s="6" t="s">
        <v>306</v>
      </c>
      <c r="AJ2462" s="4" t="s">
        <v>290</v>
      </c>
      <c r="AK2462" s="161" t="s">
        <v>290</v>
      </c>
      <c r="CC2462" s="4"/>
      <c r="CD2462" s="51"/>
      <c r="CE2462" s="51"/>
      <c r="CF2462" s="51"/>
      <c r="CG2462" s="51"/>
      <c r="CH2462" s="51"/>
      <c r="CI2462" s="51"/>
      <c r="CJ2462" s="51"/>
      <c r="CK2462" s="51"/>
    </row>
    <row r="2463" spans="1:122" x14ac:dyDescent="0.35">
      <c r="A2463" s="156" t="s">
        <v>2385</v>
      </c>
      <c r="B2463" s="11">
        <v>24.000000000000004</v>
      </c>
      <c r="C2463" s="11">
        <v>10</v>
      </c>
      <c r="D2463" t="s">
        <v>306</v>
      </c>
      <c r="E2463" s="21" t="s">
        <v>290</v>
      </c>
      <c r="F2463" s="11">
        <v>24.000000000000004</v>
      </c>
      <c r="G2463" s="13">
        <v>23.500000000000004</v>
      </c>
      <c r="H2463" s="11">
        <v>0.25</v>
      </c>
      <c r="I2463" t="s">
        <v>290</v>
      </c>
      <c r="J2463" s="11">
        <v>10</v>
      </c>
      <c r="K2463" s="21" t="s">
        <v>290</v>
      </c>
      <c r="L2463" s="11" t="s">
        <v>306</v>
      </c>
      <c r="M2463" t="s">
        <v>290</v>
      </c>
      <c r="N2463" s="159" t="s">
        <v>290</v>
      </c>
      <c r="P2463" s="18" t="s">
        <v>290</v>
      </c>
      <c r="Q2463" s="18" t="s">
        <v>290</v>
      </c>
      <c r="S2463" t="s">
        <v>290</v>
      </c>
      <c r="T2463" t="s">
        <v>290</v>
      </c>
      <c r="V2463" t="s">
        <v>290</v>
      </c>
      <c r="X2463" s="156" t="s">
        <v>2385</v>
      </c>
      <c r="Y2463" s="11">
        <v>24.000000000000004</v>
      </c>
      <c r="Z2463" s="11">
        <v>10</v>
      </c>
      <c r="AA2463" t="s">
        <v>306</v>
      </c>
      <c r="AB2463" s="21" t="s">
        <v>290</v>
      </c>
      <c r="AC2463" s="11">
        <v>24.000000000000004</v>
      </c>
      <c r="AD2463" s="13">
        <v>23.500000000000004</v>
      </c>
      <c r="AE2463" s="11">
        <v>0.25</v>
      </c>
      <c r="AF2463" t="s">
        <v>290</v>
      </c>
      <c r="AG2463" s="11">
        <v>10</v>
      </c>
      <c r="AH2463" s="21" t="s">
        <v>290</v>
      </c>
      <c r="AI2463" s="11" t="s">
        <v>306</v>
      </c>
      <c r="AJ2463" t="s">
        <v>290</v>
      </c>
      <c r="AK2463" s="159" t="s">
        <v>290</v>
      </c>
    </row>
    <row r="2464" spans="1:122" x14ac:dyDescent="0.35">
      <c r="A2464" s="158" t="s">
        <v>2386</v>
      </c>
      <c r="B2464" s="11">
        <v>24.000000000000004</v>
      </c>
      <c r="C2464" s="11">
        <v>20</v>
      </c>
      <c r="D2464" t="s">
        <v>306</v>
      </c>
      <c r="E2464" s="21" t="s">
        <v>290</v>
      </c>
      <c r="F2464" s="11">
        <v>24.000000000000004</v>
      </c>
      <c r="G2464" s="13">
        <v>23.250000000000004</v>
      </c>
      <c r="H2464" s="11">
        <v>0.375</v>
      </c>
      <c r="I2464" t="s">
        <v>290</v>
      </c>
      <c r="J2464" s="11">
        <v>20</v>
      </c>
      <c r="K2464" s="21" t="s">
        <v>290</v>
      </c>
      <c r="L2464" s="1" t="s">
        <v>306</v>
      </c>
      <c r="M2464" t="s">
        <v>290</v>
      </c>
      <c r="N2464" s="159" t="s">
        <v>290</v>
      </c>
      <c r="P2464" s="18" t="s">
        <v>290</v>
      </c>
      <c r="Q2464" s="18" t="s">
        <v>290</v>
      </c>
      <c r="S2464" t="s">
        <v>290</v>
      </c>
      <c r="T2464" t="s">
        <v>290</v>
      </c>
      <c r="V2464" t="s">
        <v>290</v>
      </c>
      <c r="X2464" s="158" t="s">
        <v>2386</v>
      </c>
      <c r="Y2464" s="11">
        <v>24.000000000000004</v>
      </c>
      <c r="Z2464" s="11">
        <v>20</v>
      </c>
      <c r="AA2464" t="s">
        <v>306</v>
      </c>
      <c r="AB2464" s="21" t="s">
        <v>290</v>
      </c>
      <c r="AC2464" s="11">
        <v>24.000000000000004</v>
      </c>
      <c r="AD2464" s="13">
        <v>23.250000000000004</v>
      </c>
      <c r="AE2464" s="11">
        <v>0.375</v>
      </c>
      <c r="AF2464" t="s">
        <v>290</v>
      </c>
      <c r="AG2464" s="11">
        <v>20</v>
      </c>
      <c r="AH2464" s="21" t="s">
        <v>290</v>
      </c>
      <c r="AI2464" s="1" t="s">
        <v>306</v>
      </c>
      <c r="AJ2464" t="s">
        <v>290</v>
      </c>
      <c r="AK2464" s="159" t="s">
        <v>290</v>
      </c>
    </row>
    <row r="2465" spans="1:89" x14ac:dyDescent="0.35">
      <c r="A2465" s="158" t="s">
        <v>2387</v>
      </c>
      <c r="B2465" s="11">
        <v>24.000000000000004</v>
      </c>
      <c r="C2465">
        <v>30</v>
      </c>
      <c r="D2465" t="s">
        <v>306</v>
      </c>
      <c r="E2465" s="21" t="s">
        <v>290</v>
      </c>
      <c r="F2465" s="11">
        <v>24.000000000000004</v>
      </c>
      <c r="G2465" s="13">
        <v>22.876000000000005</v>
      </c>
      <c r="H2465" s="11">
        <v>0.56200000000000006</v>
      </c>
      <c r="I2465" t="s">
        <v>290</v>
      </c>
      <c r="J2465">
        <v>30</v>
      </c>
      <c r="K2465" s="21" t="s">
        <v>290</v>
      </c>
      <c r="L2465" s="1" t="s">
        <v>306</v>
      </c>
      <c r="M2465" t="s">
        <v>290</v>
      </c>
      <c r="N2465" s="159" t="s">
        <v>290</v>
      </c>
      <c r="P2465" s="18" t="s">
        <v>290</v>
      </c>
      <c r="Q2465" s="18" t="s">
        <v>290</v>
      </c>
      <c r="S2465" t="s">
        <v>290</v>
      </c>
      <c r="T2465" t="s">
        <v>290</v>
      </c>
      <c r="V2465" t="s">
        <v>290</v>
      </c>
      <c r="X2465" s="158" t="s">
        <v>2387</v>
      </c>
      <c r="Y2465" s="11">
        <v>24.000000000000004</v>
      </c>
      <c r="Z2465">
        <v>30</v>
      </c>
      <c r="AA2465" t="s">
        <v>306</v>
      </c>
      <c r="AB2465" s="21" t="s">
        <v>290</v>
      </c>
      <c r="AC2465" s="11">
        <v>24.000000000000004</v>
      </c>
      <c r="AD2465" s="13">
        <v>22.876000000000005</v>
      </c>
      <c r="AE2465" s="11">
        <v>0.56200000000000006</v>
      </c>
      <c r="AF2465" t="s">
        <v>290</v>
      </c>
      <c r="AG2465">
        <v>30</v>
      </c>
      <c r="AH2465" s="21" t="s">
        <v>290</v>
      </c>
      <c r="AI2465" s="1" t="s">
        <v>306</v>
      </c>
      <c r="AJ2465" t="s">
        <v>290</v>
      </c>
      <c r="AK2465" s="159" t="s">
        <v>290</v>
      </c>
    </row>
    <row r="2466" spans="1:89" x14ac:dyDescent="0.35">
      <c r="A2466" s="158" t="s">
        <v>2388</v>
      </c>
      <c r="B2466" s="11">
        <v>24.000000000000004</v>
      </c>
      <c r="C2466">
        <v>40</v>
      </c>
      <c r="D2466" t="s">
        <v>306</v>
      </c>
      <c r="E2466" s="21" t="s">
        <v>290</v>
      </c>
      <c r="F2466" s="11">
        <v>24.000000000000004</v>
      </c>
      <c r="G2466" s="13">
        <v>22.626000000000005</v>
      </c>
      <c r="H2466" s="11">
        <v>0.68700000000000006</v>
      </c>
      <c r="I2466" t="s">
        <v>290</v>
      </c>
      <c r="J2466">
        <v>40</v>
      </c>
      <c r="K2466" s="21" t="s">
        <v>290</v>
      </c>
      <c r="L2466" s="1" t="s">
        <v>306</v>
      </c>
      <c r="M2466" t="s">
        <v>290</v>
      </c>
      <c r="N2466" s="159" t="s">
        <v>290</v>
      </c>
      <c r="P2466" s="18" t="s">
        <v>290</v>
      </c>
      <c r="Q2466" s="18" t="s">
        <v>290</v>
      </c>
      <c r="S2466" t="s">
        <v>290</v>
      </c>
      <c r="T2466" t="s">
        <v>290</v>
      </c>
      <c r="V2466" t="s">
        <v>290</v>
      </c>
      <c r="X2466" s="158" t="s">
        <v>2388</v>
      </c>
      <c r="Y2466" s="11">
        <v>24.000000000000004</v>
      </c>
      <c r="Z2466">
        <v>40</v>
      </c>
      <c r="AA2466" t="s">
        <v>306</v>
      </c>
      <c r="AB2466" s="21" t="s">
        <v>290</v>
      </c>
      <c r="AC2466" s="11">
        <v>24.000000000000004</v>
      </c>
      <c r="AD2466" s="13">
        <v>22.626000000000005</v>
      </c>
      <c r="AE2466" s="11">
        <v>0.68700000000000006</v>
      </c>
      <c r="AF2466" t="s">
        <v>290</v>
      </c>
      <c r="AG2466">
        <v>40</v>
      </c>
      <c r="AH2466" s="21" t="s">
        <v>290</v>
      </c>
      <c r="AI2466" s="1" t="s">
        <v>306</v>
      </c>
      <c r="AJ2466" t="s">
        <v>290</v>
      </c>
      <c r="AK2466" s="159" t="s">
        <v>290</v>
      </c>
      <c r="BJ2466" s="4"/>
      <c r="BK2466" s="4"/>
      <c r="BL2466" s="4"/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  <c r="BX2466" s="4"/>
      <c r="BY2466" s="4"/>
      <c r="BZ2466" s="4"/>
      <c r="CA2466" s="51"/>
    </row>
    <row r="2467" spans="1:89" x14ac:dyDescent="0.35">
      <c r="A2467" s="158" t="s">
        <v>6964</v>
      </c>
      <c r="B2467" s="11">
        <v>24</v>
      </c>
      <c r="C2467" t="s">
        <v>6422</v>
      </c>
      <c r="D2467" t="s">
        <v>306</v>
      </c>
      <c r="E2467" s="21" t="s">
        <v>290</v>
      </c>
      <c r="F2467" s="11">
        <v>24</v>
      </c>
      <c r="G2467" s="13">
        <v>23.25</v>
      </c>
      <c r="H2467" s="11">
        <v>0.375</v>
      </c>
      <c r="I2467" t="s">
        <v>6422</v>
      </c>
      <c r="J2467">
        <v>1</v>
      </c>
      <c r="K2467" s="21" t="s">
        <v>290</v>
      </c>
      <c r="L2467" s="1" t="s">
        <v>306</v>
      </c>
      <c r="M2467" t="s">
        <v>290</v>
      </c>
      <c r="N2467" s="159" t="s">
        <v>290</v>
      </c>
      <c r="P2467" s="18" t="s">
        <v>290</v>
      </c>
      <c r="Q2467" s="18" t="s">
        <v>290</v>
      </c>
      <c r="S2467" t="s">
        <v>290</v>
      </c>
      <c r="T2467" t="s">
        <v>290</v>
      </c>
      <c r="V2467" t="s">
        <v>290</v>
      </c>
      <c r="X2467" s="158" t="s">
        <v>6964</v>
      </c>
      <c r="Y2467" s="11">
        <v>24</v>
      </c>
      <c r="Z2467" t="s">
        <v>6422</v>
      </c>
      <c r="AA2467" t="s">
        <v>306</v>
      </c>
      <c r="AB2467" s="21" t="s">
        <v>290</v>
      </c>
      <c r="AC2467" s="11">
        <v>24</v>
      </c>
      <c r="AD2467" s="13">
        <v>23.25</v>
      </c>
      <c r="AE2467" s="11">
        <v>0.375</v>
      </c>
      <c r="AF2467" t="s">
        <v>6422</v>
      </c>
      <c r="AG2467">
        <v>1</v>
      </c>
      <c r="AH2467" s="21" t="s">
        <v>290</v>
      </c>
      <c r="AI2467" s="1" t="s">
        <v>306</v>
      </c>
      <c r="AJ2467" t="s">
        <v>290</v>
      </c>
      <c r="AK2467" s="159" t="s">
        <v>290</v>
      </c>
      <c r="CC2467" s="4"/>
      <c r="CD2467" s="51"/>
      <c r="CE2467" s="51"/>
      <c r="CF2467" s="51"/>
      <c r="CG2467" s="51"/>
      <c r="CH2467" s="51"/>
      <c r="CI2467" s="51"/>
      <c r="CJ2467" s="51"/>
      <c r="CK2467" s="51"/>
    </row>
    <row r="2468" spans="1:89" x14ac:dyDescent="0.35">
      <c r="A2468" s="158" t="s">
        <v>2389</v>
      </c>
      <c r="B2468" s="11">
        <v>24.000000000000004</v>
      </c>
      <c r="C2468">
        <v>60</v>
      </c>
      <c r="D2468" t="s">
        <v>306</v>
      </c>
      <c r="E2468" s="21" t="s">
        <v>290</v>
      </c>
      <c r="F2468" s="11">
        <v>24.000000000000004</v>
      </c>
      <c r="G2468" s="13">
        <v>22.062000000000005</v>
      </c>
      <c r="H2468" s="11">
        <v>0.96899999999999997</v>
      </c>
      <c r="I2468" t="s">
        <v>290</v>
      </c>
      <c r="J2468">
        <v>60</v>
      </c>
      <c r="K2468" s="21" t="s">
        <v>290</v>
      </c>
      <c r="L2468" s="1" t="s">
        <v>306</v>
      </c>
      <c r="M2468" t="s">
        <v>290</v>
      </c>
      <c r="N2468" s="159" t="s">
        <v>290</v>
      </c>
      <c r="P2468" s="18" t="s">
        <v>290</v>
      </c>
      <c r="Q2468" s="18" t="s">
        <v>290</v>
      </c>
      <c r="S2468" t="s">
        <v>290</v>
      </c>
      <c r="T2468" t="s">
        <v>290</v>
      </c>
      <c r="V2468" t="s">
        <v>290</v>
      </c>
      <c r="X2468" s="158" t="s">
        <v>2389</v>
      </c>
      <c r="Y2468" s="11">
        <v>24.000000000000004</v>
      </c>
      <c r="Z2468">
        <v>60</v>
      </c>
      <c r="AA2468" t="s">
        <v>306</v>
      </c>
      <c r="AB2468" s="21" t="s">
        <v>290</v>
      </c>
      <c r="AC2468" s="11">
        <v>24.000000000000004</v>
      </c>
      <c r="AD2468" s="13">
        <v>22.062000000000005</v>
      </c>
      <c r="AE2468" s="11">
        <v>0.96899999999999997</v>
      </c>
      <c r="AF2468" t="s">
        <v>290</v>
      </c>
      <c r="AG2468">
        <v>60</v>
      </c>
      <c r="AH2468" s="21" t="s">
        <v>290</v>
      </c>
      <c r="AI2468" s="1" t="s">
        <v>306</v>
      </c>
      <c r="AJ2468" t="s">
        <v>290</v>
      </c>
      <c r="AK2468" s="159" t="s">
        <v>290</v>
      </c>
    </row>
    <row r="2469" spans="1:89" x14ac:dyDescent="0.35">
      <c r="A2469" s="158" t="s">
        <v>2390</v>
      </c>
      <c r="B2469" s="11">
        <v>24.000000000000004</v>
      </c>
      <c r="C2469">
        <v>80</v>
      </c>
      <c r="D2469" t="s">
        <v>306</v>
      </c>
      <c r="E2469" s="21" t="s">
        <v>290</v>
      </c>
      <c r="F2469" s="11">
        <v>24.000000000000004</v>
      </c>
      <c r="G2469" s="13">
        <v>21.564000000000004</v>
      </c>
      <c r="H2469" s="11">
        <v>1.218</v>
      </c>
      <c r="I2469" t="s">
        <v>290</v>
      </c>
      <c r="J2469">
        <v>80</v>
      </c>
      <c r="K2469" s="21" t="s">
        <v>290</v>
      </c>
      <c r="L2469" s="1" t="s">
        <v>306</v>
      </c>
      <c r="M2469" t="s">
        <v>290</v>
      </c>
      <c r="N2469" s="159" t="s">
        <v>290</v>
      </c>
      <c r="P2469" s="18" t="s">
        <v>290</v>
      </c>
      <c r="Q2469" s="18" t="s">
        <v>290</v>
      </c>
      <c r="S2469" t="s">
        <v>290</v>
      </c>
      <c r="T2469" t="s">
        <v>290</v>
      </c>
      <c r="V2469" t="s">
        <v>290</v>
      </c>
      <c r="X2469" s="158" t="s">
        <v>2390</v>
      </c>
      <c r="Y2469" s="11">
        <v>24.000000000000004</v>
      </c>
      <c r="Z2469">
        <v>80</v>
      </c>
      <c r="AA2469" t="s">
        <v>306</v>
      </c>
      <c r="AB2469" s="21" t="s">
        <v>290</v>
      </c>
      <c r="AC2469" s="11">
        <v>24.000000000000004</v>
      </c>
      <c r="AD2469" s="13">
        <v>21.564000000000004</v>
      </c>
      <c r="AE2469" s="11">
        <v>1.218</v>
      </c>
      <c r="AF2469" t="s">
        <v>290</v>
      </c>
      <c r="AG2469">
        <v>80</v>
      </c>
      <c r="AH2469" s="21" t="s">
        <v>290</v>
      </c>
      <c r="AI2469" s="1" t="s">
        <v>306</v>
      </c>
      <c r="AJ2469" t="s">
        <v>290</v>
      </c>
      <c r="AK2469" s="159" t="s">
        <v>290</v>
      </c>
    </row>
    <row r="2470" spans="1:89" x14ac:dyDescent="0.35">
      <c r="A2470" s="158" t="s">
        <v>2391</v>
      </c>
      <c r="B2470" s="11">
        <v>24.000000000000004</v>
      </c>
      <c r="C2470">
        <v>100</v>
      </c>
      <c r="D2470" t="s">
        <v>306</v>
      </c>
      <c r="E2470" s="21" t="s">
        <v>290</v>
      </c>
      <c r="F2470" s="11">
        <v>24.000000000000004</v>
      </c>
      <c r="G2470" s="13">
        <v>20.938000000000002</v>
      </c>
      <c r="H2470" s="11">
        <v>1.5309999999999999</v>
      </c>
      <c r="I2470" t="s">
        <v>290</v>
      </c>
      <c r="J2470">
        <v>100</v>
      </c>
      <c r="K2470" s="21" t="s">
        <v>290</v>
      </c>
      <c r="L2470" s="1" t="s">
        <v>306</v>
      </c>
      <c r="M2470" t="s">
        <v>290</v>
      </c>
      <c r="N2470" s="159" t="s">
        <v>290</v>
      </c>
      <c r="P2470" s="18" t="s">
        <v>290</v>
      </c>
      <c r="Q2470" s="18" t="s">
        <v>290</v>
      </c>
      <c r="S2470" t="s">
        <v>290</v>
      </c>
      <c r="T2470" t="s">
        <v>290</v>
      </c>
      <c r="V2470" t="s">
        <v>290</v>
      </c>
      <c r="X2470" s="158" t="s">
        <v>2391</v>
      </c>
      <c r="Y2470" s="11">
        <v>24.000000000000004</v>
      </c>
      <c r="Z2470">
        <v>100</v>
      </c>
      <c r="AA2470" t="s">
        <v>306</v>
      </c>
      <c r="AB2470" s="21" t="s">
        <v>290</v>
      </c>
      <c r="AC2470" s="11">
        <v>24.000000000000004</v>
      </c>
      <c r="AD2470" s="13">
        <v>20.938000000000002</v>
      </c>
      <c r="AE2470" s="11">
        <v>1.5309999999999999</v>
      </c>
      <c r="AF2470" t="s">
        <v>290</v>
      </c>
      <c r="AG2470">
        <v>100</v>
      </c>
      <c r="AH2470" s="21" t="s">
        <v>290</v>
      </c>
      <c r="AI2470" s="1" t="s">
        <v>306</v>
      </c>
      <c r="AJ2470" t="s">
        <v>290</v>
      </c>
      <c r="AK2470" s="159" t="s">
        <v>290</v>
      </c>
    </row>
    <row r="2471" spans="1:89" x14ac:dyDescent="0.35">
      <c r="A2471" s="158" t="s">
        <v>2392</v>
      </c>
      <c r="B2471" s="11">
        <v>24.000000000000004</v>
      </c>
      <c r="C2471">
        <v>120</v>
      </c>
      <c r="D2471" t="s">
        <v>306</v>
      </c>
      <c r="E2471" s="21" t="s">
        <v>290</v>
      </c>
      <c r="F2471" s="11">
        <v>24.000000000000004</v>
      </c>
      <c r="G2471" s="13">
        <v>20.376000000000005</v>
      </c>
      <c r="H2471" s="11">
        <v>1.8120000000000001</v>
      </c>
      <c r="I2471" t="s">
        <v>290</v>
      </c>
      <c r="J2471">
        <v>120</v>
      </c>
      <c r="K2471" s="21" t="s">
        <v>290</v>
      </c>
      <c r="L2471" s="1" t="s">
        <v>306</v>
      </c>
      <c r="M2471" t="s">
        <v>290</v>
      </c>
      <c r="N2471" s="159" t="s">
        <v>290</v>
      </c>
      <c r="P2471" s="18" t="s">
        <v>290</v>
      </c>
      <c r="Q2471" s="18" t="s">
        <v>290</v>
      </c>
      <c r="S2471" t="s">
        <v>290</v>
      </c>
      <c r="T2471" t="s">
        <v>290</v>
      </c>
      <c r="V2471" t="s">
        <v>290</v>
      </c>
      <c r="X2471" s="158" t="s">
        <v>2392</v>
      </c>
      <c r="Y2471" s="11">
        <v>24.000000000000004</v>
      </c>
      <c r="Z2471">
        <v>120</v>
      </c>
      <c r="AA2471" t="s">
        <v>306</v>
      </c>
      <c r="AB2471" s="21" t="s">
        <v>290</v>
      </c>
      <c r="AC2471" s="11">
        <v>24.000000000000004</v>
      </c>
      <c r="AD2471" s="13">
        <v>20.376000000000005</v>
      </c>
      <c r="AE2471" s="11">
        <v>1.8120000000000001</v>
      </c>
      <c r="AF2471" t="s">
        <v>290</v>
      </c>
      <c r="AG2471">
        <v>120</v>
      </c>
      <c r="AH2471" s="21" t="s">
        <v>290</v>
      </c>
      <c r="AI2471" s="1" t="s">
        <v>306</v>
      </c>
      <c r="AJ2471" t="s">
        <v>290</v>
      </c>
      <c r="AK2471" s="159" t="s">
        <v>290</v>
      </c>
    </row>
    <row r="2472" spans="1:89" x14ac:dyDescent="0.35">
      <c r="A2472" s="158" t="s">
        <v>2393</v>
      </c>
      <c r="B2472" s="11">
        <v>24.000000000000004</v>
      </c>
      <c r="C2472">
        <v>140</v>
      </c>
      <c r="D2472" t="s">
        <v>306</v>
      </c>
      <c r="E2472" s="21" t="s">
        <v>290</v>
      </c>
      <c r="F2472" s="11">
        <v>24.000000000000004</v>
      </c>
      <c r="G2472" s="13">
        <v>19.876000000000005</v>
      </c>
      <c r="H2472" s="11">
        <v>2.0619999999999998</v>
      </c>
      <c r="I2472" t="s">
        <v>290</v>
      </c>
      <c r="J2472">
        <v>140</v>
      </c>
      <c r="K2472" s="21" t="s">
        <v>290</v>
      </c>
      <c r="L2472" s="1" t="s">
        <v>306</v>
      </c>
      <c r="M2472" t="s">
        <v>290</v>
      </c>
      <c r="N2472" s="159" t="s">
        <v>290</v>
      </c>
      <c r="P2472" s="18" t="s">
        <v>290</v>
      </c>
      <c r="Q2472" s="18" t="s">
        <v>290</v>
      </c>
      <c r="S2472" t="s">
        <v>290</v>
      </c>
      <c r="T2472" t="s">
        <v>290</v>
      </c>
      <c r="V2472" t="s">
        <v>290</v>
      </c>
      <c r="X2472" s="158" t="s">
        <v>2393</v>
      </c>
      <c r="Y2472" s="11">
        <v>24.000000000000004</v>
      </c>
      <c r="Z2472">
        <v>140</v>
      </c>
      <c r="AA2472" t="s">
        <v>306</v>
      </c>
      <c r="AB2472" s="21" t="s">
        <v>290</v>
      </c>
      <c r="AC2472" s="11">
        <v>24.000000000000004</v>
      </c>
      <c r="AD2472" s="13">
        <v>19.876000000000005</v>
      </c>
      <c r="AE2472" s="11">
        <v>2.0619999999999998</v>
      </c>
      <c r="AF2472" t="s">
        <v>290</v>
      </c>
      <c r="AG2472">
        <v>140</v>
      </c>
      <c r="AH2472" s="21" t="s">
        <v>290</v>
      </c>
      <c r="AI2472" s="1" t="s">
        <v>306</v>
      </c>
      <c r="AJ2472" t="s">
        <v>290</v>
      </c>
      <c r="AK2472" s="159" t="s">
        <v>290</v>
      </c>
    </row>
    <row r="2473" spans="1:89" x14ac:dyDescent="0.35">
      <c r="A2473" s="158" t="s">
        <v>2394</v>
      </c>
      <c r="B2473" s="11">
        <v>24.000000000000004</v>
      </c>
      <c r="C2473" s="11">
        <v>160</v>
      </c>
      <c r="D2473" t="s">
        <v>306</v>
      </c>
      <c r="E2473" s="21" t="s">
        <v>290</v>
      </c>
      <c r="F2473" s="11">
        <v>24.000000000000004</v>
      </c>
      <c r="G2473" s="13">
        <v>19.314000000000004</v>
      </c>
      <c r="H2473" s="11">
        <v>2.343</v>
      </c>
      <c r="I2473" t="s">
        <v>290</v>
      </c>
      <c r="J2473" s="11">
        <v>160</v>
      </c>
      <c r="K2473" s="21" t="s">
        <v>290</v>
      </c>
      <c r="L2473" s="1" t="s">
        <v>306</v>
      </c>
      <c r="M2473" t="s">
        <v>290</v>
      </c>
      <c r="N2473" s="159" t="s">
        <v>290</v>
      </c>
      <c r="P2473" s="18" t="s">
        <v>290</v>
      </c>
      <c r="Q2473" s="18" t="s">
        <v>290</v>
      </c>
      <c r="S2473" t="s">
        <v>290</v>
      </c>
      <c r="T2473" t="s">
        <v>290</v>
      </c>
      <c r="V2473" t="s">
        <v>290</v>
      </c>
      <c r="X2473" s="158" t="s">
        <v>2394</v>
      </c>
      <c r="Y2473" s="11">
        <v>24.000000000000004</v>
      </c>
      <c r="Z2473" s="11">
        <v>160</v>
      </c>
      <c r="AA2473" t="s">
        <v>306</v>
      </c>
      <c r="AB2473" s="21" t="s">
        <v>290</v>
      </c>
      <c r="AC2473" s="11">
        <v>24.000000000000004</v>
      </c>
      <c r="AD2473" s="13">
        <v>19.314000000000004</v>
      </c>
      <c r="AE2473" s="11">
        <v>2.343</v>
      </c>
      <c r="AF2473" t="s">
        <v>290</v>
      </c>
      <c r="AG2473" s="11">
        <v>160</v>
      </c>
      <c r="AH2473" s="21" t="s">
        <v>290</v>
      </c>
      <c r="AI2473" s="1" t="s">
        <v>306</v>
      </c>
      <c r="AJ2473" t="s">
        <v>290</v>
      </c>
      <c r="AK2473" s="159" t="s">
        <v>290</v>
      </c>
      <c r="BJ2473" s="4"/>
      <c r="BK2473" s="4"/>
      <c r="BL2473" s="4"/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  <c r="BX2473" s="4"/>
      <c r="BY2473" s="4"/>
      <c r="BZ2473" s="4"/>
      <c r="CA2473" s="51"/>
    </row>
    <row r="2474" spans="1:89" x14ac:dyDescent="0.35">
      <c r="A2474" s="160" t="s">
        <v>2395</v>
      </c>
      <c r="B2474" s="2">
        <v>24.000000000000004</v>
      </c>
      <c r="C2474" s="2" t="s">
        <v>272</v>
      </c>
      <c r="D2474" s="4" t="s">
        <v>306</v>
      </c>
      <c r="E2474" s="22" t="s">
        <v>290</v>
      </c>
      <c r="F2474" s="2">
        <v>24.000000000000004</v>
      </c>
      <c r="G2474" s="5">
        <v>23.000000000000004</v>
      </c>
      <c r="H2474" s="2">
        <v>0.5</v>
      </c>
      <c r="I2474" s="4" t="s">
        <v>272</v>
      </c>
      <c r="J2474" s="2">
        <v>2</v>
      </c>
      <c r="K2474" s="22" t="s">
        <v>290</v>
      </c>
      <c r="L2474" s="6" t="s">
        <v>306</v>
      </c>
      <c r="M2474" s="4" t="s">
        <v>290</v>
      </c>
      <c r="N2474" s="161" t="s">
        <v>290</v>
      </c>
      <c r="P2474" s="18" t="s">
        <v>290</v>
      </c>
      <c r="Q2474" s="18" t="s">
        <v>290</v>
      </c>
      <c r="S2474" t="s">
        <v>290</v>
      </c>
      <c r="T2474" t="s">
        <v>290</v>
      </c>
      <c r="V2474" t="s">
        <v>290</v>
      </c>
      <c r="X2474" s="160" t="s">
        <v>2395</v>
      </c>
      <c r="Y2474" s="2">
        <v>24.000000000000004</v>
      </c>
      <c r="Z2474" s="2" t="s">
        <v>272</v>
      </c>
      <c r="AA2474" s="4" t="s">
        <v>306</v>
      </c>
      <c r="AB2474" s="22" t="s">
        <v>290</v>
      </c>
      <c r="AC2474" s="2">
        <v>24.000000000000004</v>
      </c>
      <c r="AD2474" s="5">
        <v>23.000000000000004</v>
      </c>
      <c r="AE2474" s="2">
        <v>0.5</v>
      </c>
      <c r="AF2474" s="4" t="s">
        <v>272</v>
      </c>
      <c r="AG2474" s="2">
        <v>2</v>
      </c>
      <c r="AH2474" s="22" t="s">
        <v>290</v>
      </c>
      <c r="AI2474" s="6" t="s">
        <v>306</v>
      </c>
      <c r="AJ2474" s="4" t="s">
        <v>290</v>
      </c>
      <c r="AK2474" s="161" t="s">
        <v>290</v>
      </c>
      <c r="CC2474" s="4"/>
      <c r="CD2474" s="51"/>
      <c r="CE2474" s="51"/>
      <c r="CF2474" s="51"/>
      <c r="CG2474" s="51"/>
      <c r="CH2474" s="51"/>
      <c r="CI2474" s="51"/>
      <c r="CJ2474" s="51"/>
      <c r="CK2474" s="51"/>
    </row>
    <row r="2475" spans="1:89" x14ac:dyDescent="0.35">
      <c r="A2475" s="156" t="s">
        <v>2396</v>
      </c>
      <c r="B2475" s="11">
        <v>26</v>
      </c>
      <c r="C2475" s="11">
        <v>10</v>
      </c>
      <c r="D2475" t="s">
        <v>306</v>
      </c>
      <c r="E2475" s="21" t="s">
        <v>290</v>
      </c>
      <c r="F2475" s="11">
        <v>26</v>
      </c>
      <c r="G2475" s="13">
        <v>25.376000000000001</v>
      </c>
      <c r="H2475" s="11">
        <v>0.312</v>
      </c>
      <c r="I2475" t="s">
        <v>290</v>
      </c>
      <c r="J2475" s="11">
        <v>10</v>
      </c>
      <c r="K2475" s="21" t="s">
        <v>290</v>
      </c>
      <c r="L2475" s="11" t="s">
        <v>306</v>
      </c>
      <c r="M2475" t="s">
        <v>290</v>
      </c>
      <c r="N2475" s="159" t="s">
        <v>290</v>
      </c>
      <c r="P2475" s="18" t="s">
        <v>290</v>
      </c>
      <c r="Q2475" s="18" t="s">
        <v>290</v>
      </c>
      <c r="S2475" t="s">
        <v>290</v>
      </c>
      <c r="T2475" t="s">
        <v>290</v>
      </c>
      <c r="V2475" t="s">
        <v>290</v>
      </c>
      <c r="X2475" s="156" t="s">
        <v>2396</v>
      </c>
      <c r="Y2475" s="11">
        <v>26</v>
      </c>
      <c r="Z2475" s="11">
        <v>10</v>
      </c>
      <c r="AA2475" t="s">
        <v>306</v>
      </c>
      <c r="AB2475" s="21" t="s">
        <v>290</v>
      </c>
      <c r="AC2475" s="11">
        <v>26</v>
      </c>
      <c r="AD2475" s="13">
        <v>25.376000000000001</v>
      </c>
      <c r="AE2475" s="11">
        <v>0.312</v>
      </c>
      <c r="AF2475" t="s">
        <v>290</v>
      </c>
      <c r="AG2475" s="11">
        <v>10</v>
      </c>
      <c r="AH2475" s="21" t="s">
        <v>290</v>
      </c>
      <c r="AI2475" s="11" t="s">
        <v>306</v>
      </c>
      <c r="AJ2475" t="s">
        <v>290</v>
      </c>
      <c r="AK2475" s="159" t="s">
        <v>290</v>
      </c>
    </row>
    <row r="2476" spans="1:89" x14ac:dyDescent="0.35">
      <c r="A2476" s="158" t="s">
        <v>2397</v>
      </c>
      <c r="B2476" s="11">
        <v>26</v>
      </c>
      <c r="C2476" s="11">
        <v>20</v>
      </c>
      <c r="D2476" t="s">
        <v>306</v>
      </c>
      <c r="E2476" s="21" t="s">
        <v>290</v>
      </c>
      <c r="F2476" s="11">
        <v>26</v>
      </c>
      <c r="G2476" s="13">
        <v>25</v>
      </c>
      <c r="H2476" s="11">
        <v>0.5</v>
      </c>
      <c r="I2476" t="s">
        <v>290</v>
      </c>
      <c r="J2476" s="11">
        <v>20</v>
      </c>
      <c r="K2476" s="21" t="s">
        <v>290</v>
      </c>
      <c r="L2476" s="1" t="s">
        <v>306</v>
      </c>
      <c r="M2476" t="s">
        <v>290</v>
      </c>
      <c r="N2476" s="159" t="s">
        <v>290</v>
      </c>
      <c r="P2476" s="18" t="s">
        <v>290</v>
      </c>
      <c r="Q2476" s="18" t="s">
        <v>290</v>
      </c>
      <c r="S2476" t="s">
        <v>290</v>
      </c>
      <c r="T2476" t="s">
        <v>290</v>
      </c>
      <c r="V2476" t="s">
        <v>290</v>
      </c>
      <c r="X2476" s="158" t="s">
        <v>2397</v>
      </c>
      <c r="Y2476" s="11">
        <v>26</v>
      </c>
      <c r="Z2476" s="11">
        <v>20</v>
      </c>
      <c r="AA2476" t="s">
        <v>306</v>
      </c>
      <c r="AB2476" s="21" t="s">
        <v>290</v>
      </c>
      <c r="AC2476" s="11">
        <v>26</v>
      </c>
      <c r="AD2476" s="13">
        <v>25</v>
      </c>
      <c r="AE2476" s="11">
        <v>0.5</v>
      </c>
      <c r="AF2476" t="s">
        <v>290</v>
      </c>
      <c r="AG2476" s="11">
        <v>20</v>
      </c>
      <c r="AH2476" s="21" t="s">
        <v>290</v>
      </c>
      <c r="AI2476" s="1" t="s">
        <v>306</v>
      </c>
      <c r="AJ2476" t="s">
        <v>290</v>
      </c>
      <c r="AK2476" s="159" t="s">
        <v>290</v>
      </c>
    </row>
    <row r="2477" spans="1:89" x14ac:dyDescent="0.35">
      <c r="A2477" s="158" t="s">
        <v>6965</v>
      </c>
      <c r="B2477" s="11">
        <v>26</v>
      </c>
      <c r="C2477" t="s">
        <v>6422</v>
      </c>
      <c r="D2477" t="s">
        <v>306</v>
      </c>
      <c r="E2477" s="21" t="s">
        <v>290</v>
      </c>
      <c r="F2477" s="11">
        <v>26</v>
      </c>
      <c r="G2477" s="13">
        <v>25.25</v>
      </c>
      <c r="H2477" s="11">
        <v>0.375</v>
      </c>
      <c r="I2477" t="s">
        <v>6422</v>
      </c>
      <c r="J2477">
        <v>1</v>
      </c>
      <c r="K2477" s="21" t="s">
        <v>290</v>
      </c>
      <c r="L2477" s="1" t="s">
        <v>306</v>
      </c>
      <c r="M2477" t="s">
        <v>290</v>
      </c>
      <c r="N2477" s="159" t="s">
        <v>290</v>
      </c>
      <c r="P2477" s="18" t="s">
        <v>290</v>
      </c>
      <c r="Q2477" s="18" t="s">
        <v>290</v>
      </c>
      <c r="S2477" t="s">
        <v>290</v>
      </c>
      <c r="T2477" t="s">
        <v>290</v>
      </c>
      <c r="V2477" t="s">
        <v>290</v>
      </c>
      <c r="X2477" s="158" t="s">
        <v>6965</v>
      </c>
      <c r="Y2477" s="11">
        <v>26</v>
      </c>
      <c r="Z2477" t="s">
        <v>6422</v>
      </c>
      <c r="AA2477" t="s">
        <v>306</v>
      </c>
      <c r="AB2477" s="21" t="s">
        <v>290</v>
      </c>
      <c r="AC2477" s="11">
        <v>26</v>
      </c>
      <c r="AD2477" s="13">
        <v>25.25</v>
      </c>
      <c r="AE2477" s="11">
        <v>0.375</v>
      </c>
      <c r="AF2477" t="s">
        <v>6422</v>
      </c>
      <c r="AG2477">
        <v>1</v>
      </c>
      <c r="AH2477" s="21" t="s">
        <v>290</v>
      </c>
      <c r="AI2477" s="1" t="s">
        <v>306</v>
      </c>
      <c r="AJ2477" t="s">
        <v>290</v>
      </c>
      <c r="AK2477" s="159" t="s">
        <v>290</v>
      </c>
    </row>
    <row r="2478" spans="1:89" x14ac:dyDescent="0.35">
      <c r="A2478" s="160" t="s">
        <v>2398</v>
      </c>
      <c r="B2478" s="2">
        <v>26</v>
      </c>
      <c r="C2478" s="2" t="s">
        <v>272</v>
      </c>
      <c r="D2478" s="4" t="s">
        <v>306</v>
      </c>
      <c r="E2478" s="22" t="s">
        <v>290</v>
      </c>
      <c r="F2478" s="2">
        <v>26</v>
      </c>
      <c r="G2478" s="5">
        <v>25</v>
      </c>
      <c r="H2478" s="2">
        <v>0.5</v>
      </c>
      <c r="I2478" s="4" t="s">
        <v>272</v>
      </c>
      <c r="J2478" s="2">
        <v>2</v>
      </c>
      <c r="K2478" s="22" t="s">
        <v>290</v>
      </c>
      <c r="L2478" s="6" t="s">
        <v>306</v>
      </c>
      <c r="M2478" s="4" t="s">
        <v>290</v>
      </c>
      <c r="N2478" s="161" t="s">
        <v>290</v>
      </c>
      <c r="P2478" s="18" t="s">
        <v>290</v>
      </c>
      <c r="Q2478" s="18" t="s">
        <v>290</v>
      </c>
      <c r="S2478" t="s">
        <v>290</v>
      </c>
      <c r="T2478" t="s">
        <v>290</v>
      </c>
      <c r="V2478" t="s">
        <v>290</v>
      </c>
      <c r="X2478" s="160" t="s">
        <v>2398</v>
      </c>
      <c r="Y2478" s="2">
        <v>26</v>
      </c>
      <c r="Z2478" s="2" t="s">
        <v>272</v>
      </c>
      <c r="AA2478" s="4" t="s">
        <v>306</v>
      </c>
      <c r="AB2478" s="22" t="s">
        <v>290</v>
      </c>
      <c r="AC2478" s="2">
        <v>26</v>
      </c>
      <c r="AD2478" s="5">
        <v>25</v>
      </c>
      <c r="AE2478" s="2">
        <v>0.5</v>
      </c>
      <c r="AF2478" s="4" t="s">
        <v>272</v>
      </c>
      <c r="AG2478" s="2">
        <v>2</v>
      </c>
      <c r="AH2478" s="22" t="s">
        <v>290</v>
      </c>
      <c r="AI2478" s="6" t="s">
        <v>306</v>
      </c>
      <c r="AJ2478" s="4" t="s">
        <v>290</v>
      </c>
      <c r="AK2478" s="161" t="s">
        <v>290</v>
      </c>
    </row>
    <row r="2479" spans="1:89" x14ac:dyDescent="0.35">
      <c r="A2479" s="156" t="s">
        <v>2399</v>
      </c>
      <c r="B2479" s="11">
        <v>28</v>
      </c>
      <c r="C2479" s="11">
        <v>10</v>
      </c>
      <c r="D2479" t="s">
        <v>306</v>
      </c>
      <c r="E2479" s="21" t="s">
        <v>290</v>
      </c>
      <c r="F2479" s="11">
        <v>28</v>
      </c>
      <c r="G2479" s="13">
        <v>27.376000000000001</v>
      </c>
      <c r="H2479" s="11">
        <v>0.312</v>
      </c>
      <c r="I2479" t="s">
        <v>290</v>
      </c>
      <c r="J2479" s="11">
        <v>10</v>
      </c>
      <c r="K2479" s="21" t="s">
        <v>290</v>
      </c>
      <c r="L2479" s="11" t="s">
        <v>306</v>
      </c>
      <c r="M2479" t="s">
        <v>290</v>
      </c>
      <c r="N2479" s="159" t="s">
        <v>290</v>
      </c>
      <c r="P2479" s="18" t="s">
        <v>290</v>
      </c>
      <c r="Q2479" s="18" t="s">
        <v>290</v>
      </c>
      <c r="S2479" t="s">
        <v>290</v>
      </c>
      <c r="T2479" t="s">
        <v>290</v>
      </c>
      <c r="V2479" t="s">
        <v>290</v>
      </c>
      <c r="X2479" s="156" t="s">
        <v>2399</v>
      </c>
      <c r="Y2479" s="11">
        <v>28</v>
      </c>
      <c r="Z2479" s="11">
        <v>10</v>
      </c>
      <c r="AA2479" t="s">
        <v>306</v>
      </c>
      <c r="AB2479" s="21" t="s">
        <v>290</v>
      </c>
      <c r="AC2479" s="11">
        <v>28</v>
      </c>
      <c r="AD2479" s="13">
        <v>27.376000000000001</v>
      </c>
      <c r="AE2479" s="11">
        <v>0.312</v>
      </c>
      <c r="AF2479" t="s">
        <v>290</v>
      </c>
      <c r="AG2479" s="11">
        <v>10</v>
      </c>
      <c r="AH2479" s="21" t="s">
        <v>290</v>
      </c>
      <c r="AI2479" s="11" t="s">
        <v>306</v>
      </c>
      <c r="AJ2479" t="s">
        <v>290</v>
      </c>
      <c r="AK2479" s="159" t="s">
        <v>290</v>
      </c>
    </row>
    <row r="2480" spans="1:89" x14ac:dyDescent="0.35">
      <c r="A2480" s="158" t="s">
        <v>2400</v>
      </c>
      <c r="B2480" s="11">
        <v>28</v>
      </c>
      <c r="C2480" s="11">
        <v>20</v>
      </c>
      <c r="D2480" t="s">
        <v>306</v>
      </c>
      <c r="E2480" s="21" t="s">
        <v>290</v>
      </c>
      <c r="F2480" s="11">
        <v>28</v>
      </c>
      <c r="G2480" s="13">
        <v>27</v>
      </c>
      <c r="H2480" s="11">
        <v>0.5</v>
      </c>
      <c r="I2480" t="s">
        <v>290</v>
      </c>
      <c r="J2480" s="11">
        <v>20</v>
      </c>
      <c r="K2480" s="21" t="s">
        <v>290</v>
      </c>
      <c r="L2480" s="1" t="s">
        <v>306</v>
      </c>
      <c r="M2480" t="s">
        <v>290</v>
      </c>
      <c r="N2480" s="159" t="s">
        <v>290</v>
      </c>
      <c r="P2480" s="18" t="s">
        <v>290</v>
      </c>
      <c r="Q2480" s="18" t="s">
        <v>290</v>
      </c>
      <c r="S2480" t="s">
        <v>290</v>
      </c>
      <c r="T2480" t="s">
        <v>290</v>
      </c>
      <c r="V2480" t="s">
        <v>290</v>
      </c>
      <c r="X2480" s="158" t="s">
        <v>2400</v>
      </c>
      <c r="Y2480" s="11">
        <v>28</v>
      </c>
      <c r="Z2480" s="11">
        <v>20</v>
      </c>
      <c r="AA2480" t="s">
        <v>306</v>
      </c>
      <c r="AB2480" s="21" t="s">
        <v>290</v>
      </c>
      <c r="AC2480" s="11">
        <v>28</v>
      </c>
      <c r="AD2480" s="13">
        <v>27</v>
      </c>
      <c r="AE2480" s="11">
        <v>0.5</v>
      </c>
      <c r="AF2480" t="s">
        <v>290</v>
      </c>
      <c r="AG2480" s="11">
        <v>20</v>
      </c>
      <c r="AH2480" s="21" t="s">
        <v>290</v>
      </c>
      <c r="AI2480" s="1" t="s">
        <v>306</v>
      </c>
      <c r="AJ2480" t="s">
        <v>290</v>
      </c>
      <c r="AK2480" s="159" t="s">
        <v>290</v>
      </c>
      <c r="BJ2480" s="4"/>
      <c r="BK2480" s="4"/>
      <c r="BL2480" s="4"/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  <c r="BX2480" s="4"/>
      <c r="BY2480" s="4"/>
      <c r="BZ2480" s="4"/>
      <c r="CA2480" s="51"/>
    </row>
    <row r="2481" spans="1:89" x14ac:dyDescent="0.35">
      <c r="A2481" s="158" t="s">
        <v>2401</v>
      </c>
      <c r="B2481" s="11">
        <v>28</v>
      </c>
      <c r="C2481">
        <v>30</v>
      </c>
      <c r="D2481" t="s">
        <v>306</v>
      </c>
      <c r="E2481" s="21" t="s">
        <v>290</v>
      </c>
      <c r="F2481" s="11">
        <v>28</v>
      </c>
      <c r="G2481" s="13">
        <v>26.75</v>
      </c>
      <c r="H2481" s="11">
        <v>0.625</v>
      </c>
      <c r="I2481" t="s">
        <v>290</v>
      </c>
      <c r="J2481">
        <v>30</v>
      </c>
      <c r="K2481" s="21" t="s">
        <v>290</v>
      </c>
      <c r="L2481" s="1" t="s">
        <v>306</v>
      </c>
      <c r="M2481" t="s">
        <v>290</v>
      </c>
      <c r="N2481" s="159" t="s">
        <v>290</v>
      </c>
      <c r="P2481" s="18" t="s">
        <v>290</v>
      </c>
      <c r="Q2481" s="18" t="s">
        <v>290</v>
      </c>
      <c r="S2481" t="s">
        <v>290</v>
      </c>
      <c r="T2481" t="s">
        <v>290</v>
      </c>
      <c r="V2481" t="s">
        <v>290</v>
      </c>
      <c r="X2481" s="158" t="s">
        <v>2401</v>
      </c>
      <c r="Y2481" s="11">
        <v>28</v>
      </c>
      <c r="Z2481">
        <v>30</v>
      </c>
      <c r="AA2481" t="s">
        <v>306</v>
      </c>
      <c r="AB2481" s="21" t="s">
        <v>290</v>
      </c>
      <c r="AC2481" s="11">
        <v>28</v>
      </c>
      <c r="AD2481" s="13">
        <v>26.75</v>
      </c>
      <c r="AE2481" s="11">
        <v>0.625</v>
      </c>
      <c r="AF2481" t="s">
        <v>290</v>
      </c>
      <c r="AG2481">
        <v>30</v>
      </c>
      <c r="AH2481" s="21" t="s">
        <v>290</v>
      </c>
      <c r="AI2481" s="1" t="s">
        <v>306</v>
      </c>
      <c r="AJ2481" t="s">
        <v>290</v>
      </c>
      <c r="AK2481" s="159" t="s">
        <v>290</v>
      </c>
      <c r="CC2481" s="4"/>
      <c r="CD2481" s="51"/>
      <c r="CE2481" s="51"/>
      <c r="CF2481" s="51"/>
      <c r="CG2481" s="51"/>
      <c r="CH2481" s="51"/>
      <c r="CI2481" s="51"/>
      <c r="CJ2481" s="51"/>
      <c r="CK2481" s="51"/>
    </row>
    <row r="2482" spans="1:89" x14ac:dyDescent="0.35">
      <c r="A2482" s="158" t="s">
        <v>6966</v>
      </c>
      <c r="B2482" s="11">
        <v>28</v>
      </c>
      <c r="C2482" t="s">
        <v>6422</v>
      </c>
      <c r="D2482" t="s">
        <v>306</v>
      </c>
      <c r="E2482" s="21" t="s">
        <v>290</v>
      </c>
      <c r="F2482" s="11">
        <v>28</v>
      </c>
      <c r="G2482" s="13">
        <v>27.25</v>
      </c>
      <c r="H2482" s="11">
        <v>0.375</v>
      </c>
      <c r="I2482" t="s">
        <v>6422</v>
      </c>
      <c r="J2482">
        <v>1</v>
      </c>
      <c r="K2482" s="21" t="s">
        <v>290</v>
      </c>
      <c r="L2482" s="1" t="s">
        <v>306</v>
      </c>
      <c r="M2482" t="s">
        <v>290</v>
      </c>
      <c r="N2482" s="159" t="s">
        <v>290</v>
      </c>
      <c r="P2482" s="18" t="s">
        <v>290</v>
      </c>
      <c r="Q2482" s="18" t="s">
        <v>290</v>
      </c>
      <c r="S2482" t="s">
        <v>290</v>
      </c>
      <c r="T2482" t="s">
        <v>290</v>
      </c>
      <c r="V2482" t="s">
        <v>290</v>
      </c>
      <c r="X2482" s="158" t="s">
        <v>6966</v>
      </c>
      <c r="Y2482" s="11">
        <v>28</v>
      </c>
      <c r="Z2482" t="s">
        <v>6422</v>
      </c>
      <c r="AA2482" t="s">
        <v>306</v>
      </c>
      <c r="AB2482" s="21" t="s">
        <v>290</v>
      </c>
      <c r="AC2482" s="11">
        <v>28</v>
      </c>
      <c r="AD2482" s="13">
        <v>27.25</v>
      </c>
      <c r="AE2482" s="11">
        <v>0.375</v>
      </c>
      <c r="AF2482" t="s">
        <v>6422</v>
      </c>
      <c r="AG2482">
        <v>1</v>
      </c>
      <c r="AH2482" s="21" t="s">
        <v>290</v>
      </c>
      <c r="AI2482" s="1" t="s">
        <v>306</v>
      </c>
      <c r="AJ2482" t="s">
        <v>290</v>
      </c>
      <c r="AK2482" s="159" t="s">
        <v>290</v>
      </c>
    </row>
    <row r="2483" spans="1:89" x14ac:dyDescent="0.35">
      <c r="A2483" s="160" t="s">
        <v>2402</v>
      </c>
      <c r="B2483" s="2">
        <v>28</v>
      </c>
      <c r="C2483" s="2" t="s">
        <v>272</v>
      </c>
      <c r="D2483" s="4" t="s">
        <v>306</v>
      </c>
      <c r="E2483" s="22" t="s">
        <v>290</v>
      </c>
      <c r="F2483" s="2">
        <v>28</v>
      </c>
      <c r="G2483" s="5">
        <v>27</v>
      </c>
      <c r="H2483" s="2">
        <v>0.5</v>
      </c>
      <c r="I2483" s="4" t="s">
        <v>272</v>
      </c>
      <c r="J2483" s="2">
        <v>2</v>
      </c>
      <c r="K2483" s="22" t="s">
        <v>290</v>
      </c>
      <c r="L2483" s="6" t="s">
        <v>306</v>
      </c>
      <c r="M2483" s="4" t="s">
        <v>290</v>
      </c>
      <c r="N2483" s="161" t="s">
        <v>290</v>
      </c>
      <c r="P2483" s="18" t="s">
        <v>290</v>
      </c>
      <c r="Q2483" s="18" t="s">
        <v>290</v>
      </c>
      <c r="S2483" t="s">
        <v>290</v>
      </c>
      <c r="T2483" t="s">
        <v>290</v>
      </c>
      <c r="V2483" t="s">
        <v>290</v>
      </c>
      <c r="X2483" s="160" t="s">
        <v>2402</v>
      </c>
      <c r="Y2483" s="2">
        <v>28</v>
      </c>
      <c r="Z2483" s="2" t="s">
        <v>272</v>
      </c>
      <c r="AA2483" s="4" t="s">
        <v>306</v>
      </c>
      <c r="AB2483" s="22" t="s">
        <v>290</v>
      </c>
      <c r="AC2483" s="2">
        <v>28</v>
      </c>
      <c r="AD2483" s="5">
        <v>27</v>
      </c>
      <c r="AE2483" s="2">
        <v>0.5</v>
      </c>
      <c r="AF2483" s="4" t="s">
        <v>272</v>
      </c>
      <c r="AG2483" s="2">
        <v>2</v>
      </c>
      <c r="AH2483" s="22" t="s">
        <v>290</v>
      </c>
      <c r="AI2483" s="6" t="s">
        <v>306</v>
      </c>
      <c r="AJ2483" s="4" t="s">
        <v>290</v>
      </c>
      <c r="AK2483" s="161" t="s">
        <v>290</v>
      </c>
    </row>
    <row r="2484" spans="1:89" x14ac:dyDescent="0.35">
      <c r="A2484" s="156" t="s">
        <v>2403</v>
      </c>
      <c r="B2484" s="11">
        <v>30</v>
      </c>
      <c r="C2484" s="11">
        <v>10</v>
      </c>
      <c r="D2484" t="s">
        <v>306</v>
      </c>
      <c r="E2484" s="21" t="s">
        <v>290</v>
      </c>
      <c r="F2484" s="11">
        <v>30</v>
      </c>
      <c r="G2484" s="13">
        <v>29.376000000000001</v>
      </c>
      <c r="H2484" s="11">
        <v>0.312</v>
      </c>
      <c r="I2484" t="s">
        <v>290</v>
      </c>
      <c r="J2484" s="11">
        <v>10</v>
      </c>
      <c r="K2484" s="21" t="s">
        <v>290</v>
      </c>
      <c r="L2484" s="11" t="s">
        <v>306</v>
      </c>
      <c r="M2484" t="s">
        <v>290</v>
      </c>
      <c r="N2484" s="159" t="s">
        <v>290</v>
      </c>
      <c r="P2484" s="18" t="s">
        <v>290</v>
      </c>
      <c r="Q2484" s="18" t="s">
        <v>290</v>
      </c>
      <c r="S2484" t="s">
        <v>290</v>
      </c>
      <c r="T2484" t="s">
        <v>290</v>
      </c>
      <c r="V2484" t="s">
        <v>290</v>
      </c>
      <c r="X2484" s="156" t="s">
        <v>2403</v>
      </c>
      <c r="Y2484" s="11">
        <v>30</v>
      </c>
      <c r="Z2484" s="11">
        <v>10</v>
      </c>
      <c r="AA2484" t="s">
        <v>306</v>
      </c>
      <c r="AB2484" s="21" t="s">
        <v>290</v>
      </c>
      <c r="AC2484" s="11">
        <v>30</v>
      </c>
      <c r="AD2484" s="13">
        <v>29.376000000000001</v>
      </c>
      <c r="AE2484" s="11">
        <v>0.312</v>
      </c>
      <c r="AF2484" t="s">
        <v>290</v>
      </c>
      <c r="AG2484" s="11">
        <v>10</v>
      </c>
      <c r="AH2484" s="21" t="s">
        <v>290</v>
      </c>
      <c r="AI2484" s="11" t="s">
        <v>306</v>
      </c>
      <c r="AJ2484" t="s">
        <v>290</v>
      </c>
      <c r="AK2484" s="159" t="s">
        <v>290</v>
      </c>
    </row>
    <row r="2485" spans="1:89" x14ac:dyDescent="0.35">
      <c r="A2485" s="158" t="s">
        <v>2404</v>
      </c>
      <c r="B2485" s="11">
        <v>30</v>
      </c>
      <c r="C2485" s="11">
        <v>20</v>
      </c>
      <c r="D2485" t="s">
        <v>306</v>
      </c>
      <c r="E2485" s="21" t="s">
        <v>290</v>
      </c>
      <c r="F2485" s="11">
        <v>30</v>
      </c>
      <c r="G2485" s="13">
        <v>29</v>
      </c>
      <c r="H2485" s="11">
        <v>0.5</v>
      </c>
      <c r="I2485" t="s">
        <v>290</v>
      </c>
      <c r="J2485" s="11">
        <v>20</v>
      </c>
      <c r="K2485" s="21" t="s">
        <v>290</v>
      </c>
      <c r="L2485" s="1" t="s">
        <v>306</v>
      </c>
      <c r="M2485" t="s">
        <v>290</v>
      </c>
      <c r="N2485" s="159" t="s">
        <v>290</v>
      </c>
      <c r="P2485" s="18" t="s">
        <v>290</v>
      </c>
      <c r="Q2485" s="18" t="s">
        <v>290</v>
      </c>
      <c r="S2485" t="s">
        <v>290</v>
      </c>
      <c r="T2485" t="s">
        <v>290</v>
      </c>
      <c r="V2485" t="s">
        <v>290</v>
      </c>
      <c r="X2485" s="158" t="s">
        <v>2404</v>
      </c>
      <c r="Y2485" s="11">
        <v>30</v>
      </c>
      <c r="Z2485" s="11">
        <v>20</v>
      </c>
      <c r="AA2485" t="s">
        <v>306</v>
      </c>
      <c r="AB2485" s="21" t="s">
        <v>290</v>
      </c>
      <c r="AC2485" s="11">
        <v>30</v>
      </c>
      <c r="AD2485" s="13">
        <v>29</v>
      </c>
      <c r="AE2485" s="11">
        <v>0.5</v>
      </c>
      <c r="AF2485" t="s">
        <v>290</v>
      </c>
      <c r="AG2485" s="11">
        <v>20</v>
      </c>
      <c r="AH2485" s="21" t="s">
        <v>290</v>
      </c>
      <c r="AI2485" s="1" t="s">
        <v>306</v>
      </c>
      <c r="AJ2485" t="s">
        <v>290</v>
      </c>
      <c r="AK2485" s="159" t="s">
        <v>290</v>
      </c>
    </row>
    <row r="2486" spans="1:89" x14ac:dyDescent="0.35">
      <c r="A2486" s="158" t="s">
        <v>2405</v>
      </c>
      <c r="B2486" s="11">
        <v>30</v>
      </c>
      <c r="C2486">
        <v>30</v>
      </c>
      <c r="D2486" t="s">
        <v>306</v>
      </c>
      <c r="E2486" s="21" t="s">
        <v>290</v>
      </c>
      <c r="F2486" s="11">
        <v>30</v>
      </c>
      <c r="G2486" s="13">
        <v>28.75</v>
      </c>
      <c r="H2486" s="11">
        <v>0.625</v>
      </c>
      <c r="I2486" t="s">
        <v>290</v>
      </c>
      <c r="J2486">
        <v>30</v>
      </c>
      <c r="K2486" s="21" t="s">
        <v>290</v>
      </c>
      <c r="L2486" s="1" t="s">
        <v>306</v>
      </c>
      <c r="M2486" t="s">
        <v>290</v>
      </c>
      <c r="N2486" s="159" t="s">
        <v>290</v>
      </c>
      <c r="P2486" s="18" t="s">
        <v>290</v>
      </c>
      <c r="Q2486" s="18" t="s">
        <v>290</v>
      </c>
      <c r="S2486" t="s">
        <v>290</v>
      </c>
      <c r="T2486" t="s">
        <v>290</v>
      </c>
      <c r="V2486" t="s">
        <v>290</v>
      </c>
      <c r="X2486" s="158" t="s">
        <v>2405</v>
      </c>
      <c r="Y2486" s="11">
        <v>30</v>
      </c>
      <c r="Z2486">
        <v>30</v>
      </c>
      <c r="AA2486" t="s">
        <v>306</v>
      </c>
      <c r="AB2486" s="21" t="s">
        <v>290</v>
      </c>
      <c r="AC2486" s="11">
        <v>30</v>
      </c>
      <c r="AD2486" s="13">
        <v>28.75</v>
      </c>
      <c r="AE2486" s="11">
        <v>0.625</v>
      </c>
      <c r="AF2486" t="s">
        <v>290</v>
      </c>
      <c r="AG2486">
        <v>30</v>
      </c>
      <c r="AH2486" s="21" t="s">
        <v>290</v>
      </c>
      <c r="AI2486" s="1" t="s">
        <v>306</v>
      </c>
      <c r="AJ2486" t="s">
        <v>290</v>
      </c>
      <c r="AK2486" s="159" t="s">
        <v>290</v>
      </c>
    </row>
    <row r="2487" spans="1:89" x14ac:dyDescent="0.35">
      <c r="A2487" s="158" t="s">
        <v>6967</v>
      </c>
      <c r="B2487" s="11">
        <v>30</v>
      </c>
      <c r="C2487" t="s">
        <v>6422</v>
      </c>
      <c r="D2487" t="s">
        <v>306</v>
      </c>
      <c r="E2487" s="21" t="s">
        <v>290</v>
      </c>
      <c r="F2487" s="11">
        <v>30</v>
      </c>
      <c r="G2487" s="13">
        <v>29.25</v>
      </c>
      <c r="H2487" s="11">
        <v>0.375</v>
      </c>
      <c r="I2487" t="s">
        <v>6422</v>
      </c>
      <c r="J2487">
        <v>1</v>
      </c>
      <c r="K2487" s="21" t="s">
        <v>290</v>
      </c>
      <c r="L2487" s="1" t="s">
        <v>306</v>
      </c>
      <c r="M2487" t="s">
        <v>290</v>
      </c>
      <c r="N2487" s="159" t="s">
        <v>290</v>
      </c>
      <c r="P2487" s="18" t="s">
        <v>290</v>
      </c>
      <c r="Q2487" s="18" t="s">
        <v>290</v>
      </c>
      <c r="S2487" t="s">
        <v>290</v>
      </c>
      <c r="T2487" t="s">
        <v>290</v>
      </c>
      <c r="V2487" t="s">
        <v>290</v>
      </c>
      <c r="X2487" s="158" t="s">
        <v>6967</v>
      </c>
      <c r="Y2487" s="11">
        <v>30</v>
      </c>
      <c r="Z2487" t="s">
        <v>6422</v>
      </c>
      <c r="AA2487" t="s">
        <v>306</v>
      </c>
      <c r="AB2487" s="21" t="s">
        <v>290</v>
      </c>
      <c r="AC2487" s="11">
        <v>30</v>
      </c>
      <c r="AD2487" s="13">
        <v>29.25</v>
      </c>
      <c r="AE2487" s="11">
        <v>0.375</v>
      </c>
      <c r="AF2487" t="s">
        <v>6422</v>
      </c>
      <c r="AG2487">
        <v>1</v>
      </c>
      <c r="AH2487" s="21" t="s">
        <v>290</v>
      </c>
      <c r="AI2487" s="1" t="s">
        <v>306</v>
      </c>
      <c r="AJ2487" t="s">
        <v>290</v>
      </c>
      <c r="AK2487" s="159" t="s">
        <v>290</v>
      </c>
      <c r="BJ2487" s="4"/>
      <c r="BK2487" s="4"/>
      <c r="BL2487" s="4"/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  <c r="BX2487" s="4"/>
      <c r="BY2487" s="4"/>
      <c r="BZ2487" s="4"/>
      <c r="CA2487" s="51"/>
    </row>
    <row r="2488" spans="1:89" x14ac:dyDescent="0.35">
      <c r="A2488" s="160" t="s">
        <v>2406</v>
      </c>
      <c r="B2488" s="2">
        <v>30</v>
      </c>
      <c r="C2488" s="2" t="s">
        <v>272</v>
      </c>
      <c r="D2488" s="4" t="s">
        <v>306</v>
      </c>
      <c r="E2488" s="22" t="s">
        <v>290</v>
      </c>
      <c r="F2488" s="2">
        <v>30</v>
      </c>
      <c r="G2488" s="5">
        <v>29</v>
      </c>
      <c r="H2488" s="2">
        <v>0.5</v>
      </c>
      <c r="I2488" s="4" t="s">
        <v>272</v>
      </c>
      <c r="J2488" s="2">
        <v>2</v>
      </c>
      <c r="K2488" s="22" t="s">
        <v>290</v>
      </c>
      <c r="L2488" s="6" t="s">
        <v>306</v>
      </c>
      <c r="M2488" s="4" t="s">
        <v>290</v>
      </c>
      <c r="N2488" s="161" t="s">
        <v>290</v>
      </c>
      <c r="P2488" s="18" t="s">
        <v>290</v>
      </c>
      <c r="Q2488" s="18" t="s">
        <v>290</v>
      </c>
      <c r="S2488" t="s">
        <v>290</v>
      </c>
      <c r="T2488" t="s">
        <v>290</v>
      </c>
      <c r="V2488" t="s">
        <v>290</v>
      </c>
      <c r="X2488" s="160" t="s">
        <v>2406</v>
      </c>
      <c r="Y2488" s="2">
        <v>30</v>
      </c>
      <c r="Z2488" s="2" t="s">
        <v>272</v>
      </c>
      <c r="AA2488" s="4" t="s">
        <v>306</v>
      </c>
      <c r="AB2488" s="22" t="s">
        <v>290</v>
      </c>
      <c r="AC2488" s="2">
        <v>30</v>
      </c>
      <c r="AD2488" s="5">
        <v>29</v>
      </c>
      <c r="AE2488" s="2">
        <v>0.5</v>
      </c>
      <c r="AF2488" s="4" t="s">
        <v>272</v>
      </c>
      <c r="AG2488" s="2">
        <v>2</v>
      </c>
      <c r="AH2488" s="22" t="s">
        <v>290</v>
      </c>
      <c r="AI2488" s="6" t="s">
        <v>306</v>
      </c>
      <c r="AJ2488" s="4" t="s">
        <v>290</v>
      </c>
      <c r="AK2488" s="161" t="s">
        <v>290</v>
      </c>
      <c r="CC2488" s="4"/>
      <c r="CD2488" s="51"/>
      <c r="CE2488" s="51"/>
      <c r="CF2488" s="51"/>
      <c r="CG2488" s="51"/>
      <c r="CH2488" s="51"/>
      <c r="CI2488" s="51"/>
      <c r="CJ2488" s="51"/>
      <c r="CK2488" s="51"/>
    </row>
    <row r="2489" spans="1:89" x14ac:dyDescent="0.35">
      <c r="A2489" s="156" t="s">
        <v>2407</v>
      </c>
      <c r="B2489" s="11">
        <v>32</v>
      </c>
      <c r="C2489" s="11">
        <v>10</v>
      </c>
      <c r="D2489" t="s">
        <v>306</v>
      </c>
      <c r="E2489" s="21" t="s">
        <v>290</v>
      </c>
      <c r="F2489" s="11">
        <v>32</v>
      </c>
      <c r="G2489" s="13">
        <v>31.376000000000001</v>
      </c>
      <c r="H2489" s="11">
        <v>0.312</v>
      </c>
      <c r="I2489" t="s">
        <v>290</v>
      </c>
      <c r="J2489" s="11">
        <v>10</v>
      </c>
      <c r="K2489" s="21" t="s">
        <v>290</v>
      </c>
      <c r="L2489" s="11" t="s">
        <v>306</v>
      </c>
      <c r="M2489" t="s">
        <v>290</v>
      </c>
      <c r="N2489" s="159" t="s">
        <v>290</v>
      </c>
      <c r="P2489" s="18" t="s">
        <v>290</v>
      </c>
      <c r="Q2489" s="18" t="s">
        <v>290</v>
      </c>
      <c r="S2489" t="s">
        <v>290</v>
      </c>
      <c r="T2489" t="s">
        <v>290</v>
      </c>
      <c r="V2489" t="s">
        <v>290</v>
      </c>
      <c r="X2489" s="156" t="s">
        <v>2407</v>
      </c>
      <c r="Y2489" s="11">
        <v>32</v>
      </c>
      <c r="Z2489" s="11">
        <v>10</v>
      </c>
      <c r="AA2489" t="s">
        <v>306</v>
      </c>
      <c r="AB2489" s="21" t="s">
        <v>290</v>
      </c>
      <c r="AC2489" s="11">
        <v>32</v>
      </c>
      <c r="AD2489" s="13">
        <v>31.376000000000001</v>
      </c>
      <c r="AE2489" s="11">
        <v>0.312</v>
      </c>
      <c r="AF2489" t="s">
        <v>290</v>
      </c>
      <c r="AG2489" s="11">
        <v>10</v>
      </c>
      <c r="AH2489" s="21" t="s">
        <v>290</v>
      </c>
      <c r="AI2489" s="11" t="s">
        <v>306</v>
      </c>
      <c r="AJ2489" t="s">
        <v>290</v>
      </c>
      <c r="AK2489" s="159" t="s">
        <v>290</v>
      </c>
    </row>
    <row r="2490" spans="1:89" x14ac:dyDescent="0.35">
      <c r="A2490" s="158" t="s">
        <v>2408</v>
      </c>
      <c r="B2490" s="11">
        <v>32</v>
      </c>
      <c r="C2490" s="11">
        <v>20</v>
      </c>
      <c r="D2490" t="s">
        <v>306</v>
      </c>
      <c r="E2490" s="21" t="s">
        <v>290</v>
      </c>
      <c r="F2490" s="11">
        <v>32</v>
      </c>
      <c r="G2490" s="13">
        <v>31</v>
      </c>
      <c r="H2490" s="11">
        <v>0.5</v>
      </c>
      <c r="I2490" t="s">
        <v>290</v>
      </c>
      <c r="J2490" s="11">
        <v>20</v>
      </c>
      <c r="K2490" s="21" t="s">
        <v>290</v>
      </c>
      <c r="L2490" s="1" t="s">
        <v>306</v>
      </c>
      <c r="M2490" t="s">
        <v>290</v>
      </c>
      <c r="N2490" s="159" t="s">
        <v>290</v>
      </c>
      <c r="P2490" s="18" t="s">
        <v>290</v>
      </c>
      <c r="Q2490" s="18" t="s">
        <v>290</v>
      </c>
      <c r="S2490" t="s">
        <v>290</v>
      </c>
      <c r="T2490" t="s">
        <v>290</v>
      </c>
      <c r="V2490" t="s">
        <v>290</v>
      </c>
      <c r="X2490" s="158" t="s">
        <v>2408</v>
      </c>
      <c r="Y2490" s="11">
        <v>32</v>
      </c>
      <c r="Z2490" s="11">
        <v>20</v>
      </c>
      <c r="AA2490" t="s">
        <v>306</v>
      </c>
      <c r="AB2490" s="21" t="s">
        <v>290</v>
      </c>
      <c r="AC2490" s="11">
        <v>32</v>
      </c>
      <c r="AD2490" s="13">
        <v>31</v>
      </c>
      <c r="AE2490" s="11">
        <v>0.5</v>
      </c>
      <c r="AF2490" t="s">
        <v>290</v>
      </c>
      <c r="AG2490" s="11">
        <v>20</v>
      </c>
      <c r="AH2490" s="21" t="s">
        <v>290</v>
      </c>
      <c r="AI2490" s="1" t="s">
        <v>306</v>
      </c>
      <c r="AJ2490" t="s">
        <v>290</v>
      </c>
      <c r="AK2490" s="159" t="s">
        <v>290</v>
      </c>
    </row>
    <row r="2491" spans="1:89" x14ac:dyDescent="0.35">
      <c r="A2491" s="158" t="s">
        <v>2409</v>
      </c>
      <c r="B2491" s="11">
        <v>32</v>
      </c>
      <c r="C2491">
        <v>30</v>
      </c>
      <c r="D2491" t="s">
        <v>306</v>
      </c>
      <c r="E2491" s="21" t="s">
        <v>290</v>
      </c>
      <c r="F2491" s="11">
        <v>32</v>
      </c>
      <c r="G2491" s="13">
        <v>30.75</v>
      </c>
      <c r="H2491" s="11">
        <v>0.625</v>
      </c>
      <c r="I2491" t="s">
        <v>290</v>
      </c>
      <c r="J2491">
        <v>30</v>
      </c>
      <c r="K2491" s="21" t="s">
        <v>290</v>
      </c>
      <c r="L2491" s="1" t="s">
        <v>306</v>
      </c>
      <c r="M2491" t="s">
        <v>290</v>
      </c>
      <c r="N2491" s="159" t="s">
        <v>290</v>
      </c>
      <c r="P2491" s="18" t="s">
        <v>290</v>
      </c>
      <c r="Q2491" s="18" t="s">
        <v>290</v>
      </c>
      <c r="S2491" t="s">
        <v>290</v>
      </c>
      <c r="T2491" t="s">
        <v>290</v>
      </c>
      <c r="V2491" t="s">
        <v>290</v>
      </c>
      <c r="X2491" s="158" t="s">
        <v>2409</v>
      </c>
      <c r="Y2491" s="11">
        <v>32</v>
      </c>
      <c r="Z2491">
        <v>30</v>
      </c>
      <c r="AA2491" t="s">
        <v>306</v>
      </c>
      <c r="AB2491" s="21" t="s">
        <v>290</v>
      </c>
      <c r="AC2491" s="11">
        <v>32</v>
      </c>
      <c r="AD2491" s="13">
        <v>30.75</v>
      </c>
      <c r="AE2491" s="11">
        <v>0.625</v>
      </c>
      <c r="AF2491" t="s">
        <v>290</v>
      </c>
      <c r="AG2491">
        <v>30</v>
      </c>
      <c r="AH2491" s="21" t="s">
        <v>290</v>
      </c>
      <c r="AI2491" s="1" t="s">
        <v>306</v>
      </c>
      <c r="AJ2491" t="s">
        <v>290</v>
      </c>
      <c r="AK2491" s="159" t="s">
        <v>290</v>
      </c>
    </row>
    <row r="2492" spans="1:89" x14ac:dyDescent="0.35">
      <c r="A2492" s="158" t="s">
        <v>2410</v>
      </c>
      <c r="B2492" s="11">
        <v>32</v>
      </c>
      <c r="C2492">
        <v>40</v>
      </c>
      <c r="D2492" t="s">
        <v>306</v>
      </c>
      <c r="E2492" s="21" t="s">
        <v>290</v>
      </c>
      <c r="F2492" s="11">
        <v>32</v>
      </c>
      <c r="G2492" s="13">
        <v>30.623999999999999</v>
      </c>
      <c r="H2492" s="11">
        <v>0.68799999999999994</v>
      </c>
      <c r="I2492" t="s">
        <v>290</v>
      </c>
      <c r="J2492">
        <v>40</v>
      </c>
      <c r="K2492" s="21" t="s">
        <v>290</v>
      </c>
      <c r="L2492" s="1" t="s">
        <v>306</v>
      </c>
      <c r="M2492" t="s">
        <v>290</v>
      </c>
      <c r="N2492" s="159" t="s">
        <v>290</v>
      </c>
      <c r="P2492" s="18" t="s">
        <v>290</v>
      </c>
      <c r="Q2492" s="18" t="s">
        <v>290</v>
      </c>
      <c r="S2492" t="s">
        <v>290</v>
      </c>
      <c r="T2492" t="s">
        <v>290</v>
      </c>
      <c r="V2492" t="s">
        <v>290</v>
      </c>
      <c r="X2492" s="158" t="s">
        <v>2410</v>
      </c>
      <c r="Y2492" s="11">
        <v>32</v>
      </c>
      <c r="Z2492">
        <v>40</v>
      </c>
      <c r="AA2492" t="s">
        <v>306</v>
      </c>
      <c r="AB2492" s="21" t="s">
        <v>290</v>
      </c>
      <c r="AC2492" s="11">
        <v>32</v>
      </c>
      <c r="AD2492" s="13">
        <v>30.623999999999999</v>
      </c>
      <c r="AE2492" s="11">
        <v>0.68799999999999994</v>
      </c>
      <c r="AF2492" t="s">
        <v>290</v>
      </c>
      <c r="AG2492">
        <v>40</v>
      </c>
      <c r="AH2492" s="21" t="s">
        <v>290</v>
      </c>
      <c r="AI2492" s="1" t="s">
        <v>306</v>
      </c>
      <c r="AJ2492" t="s">
        <v>290</v>
      </c>
      <c r="AK2492" s="159" t="s">
        <v>290</v>
      </c>
    </row>
    <row r="2493" spans="1:89" x14ac:dyDescent="0.35">
      <c r="A2493" s="158" t="s">
        <v>6968</v>
      </c>
      <c r="B2493" s="11">
        <v>32</v>
      </c>
      <c r="C2493" t="s">
        <v>6422</v>
      </c>
      <c r="D2493" t="s">
        <v>306</v>
      </c>
      <c r="E2493" s="21" t="s">
        <v>290</v>
      </c>
      <c r="F2493" s="11">
        <v>32</v>
      </c>
      <c r="G2493" s="13">
        <v>31.25</v>
      </c>
      <c r="H2493" s="11">
        <v>0.375</v>
      </c>
      <c r="I2493" t="s">
        <v>6422</v>
      </c>
      <c r="J2493">
        <v>1</v>
      </c>
      <c r="K2493" s="21" t="s">
        <v>290</v>
      </c>
      <c r="L2493" s="1" t="s">
        <v>306</v>
      </c>
      <c r="M2493" t="s">
        <v>290</v>
      </c>
      <c r="N2493" s="159" t="s">
        <v>290</v>
      </c>
      <c r="P2493" s="18" t="s">
        <v>290</v>
      </c>
      <c r="Q2493" s="18" t="s">
        <v>290</v>
      </c>
      <c r="S2493" t="s">
        <v>290</v>
      </c>
      <c r="T2493" t="s">
        <v>290</v>
      </c>
      <c r="V2493" t="s">
        <v>290</v>
      </c>
      <c r="X2493" s="158" t="s">
        <v>6968</v>
      </c>
      <c r="Y2493" s="11">
        <v>32</v>
      </c>
      <c r="Z2493" t="s">
        <v>6422</v>
      </c>
      <c r="AA2493" t="s">
        <v>306</v>
      </c>
      <c r="AB2493" s="21" t="s">
        <v>290</v>
      </c>
      <c r="AC2493" s="11">
        <v>32</v>
      </c>
      <c r="AD2493" s="13">
        <v>31.25</v>
      </c>
      <c r="AE2493" s="11">
        <v>0.375</v>
      </c>
      <c r="AF2493" t="s">
        <v>6422</v>
      </c>
      <c r="AG2493">
        <v>1</v>
      </c>
      <c r="AH2493" s="21" t="s">
        <v>290</v>
      </c>
      <c r="AI2493" s="1" t="s">
        <v>306</v>
      </c>
      <c r="AJ2493" t="s">
        <v>290</v>
      </c>
      <c r="AK2493" s="159" t="s">
        <v>290</v>
      </c>
    </row>
    <row r="2494" spans="1:89" x14ac:dyDescent="0.35">
      <c r="A2494" s="160" t="s">
        <v>2411</v>
      </c>
      <c r="B2494" s="2">
        <v>32</v>
      </c>
      <c r="C2494" s="2" t="s">
        <v>272</v>
      </c>
      <c r="D2494" s="4" t="s">
        <v>306</v>
      </c>
      <c r="E2494" s="22" t="s">
        <v>290</v>
      </c>
      <c r="F2494" s="2">
        <v>32</v>
      </c>
      <c r="G2494" s="5">
        <v>31</v>
      </c>
      <c r="H2494" s="2">
        <v>0.5</v>
      </c>
      <c r="I2494" s="4" t="s">
        <v>272</v>
      </c>
      <c r="J2494" s="2">
        <v>2</v>
      </c>
      <c r="K2494" s="22" t="s">
        <v>290</v>
      </c>
      <c r="L2494" s="6" t="s">
        <v>306</v>
      </c>
      <c r="M2494" s="4" t="s">
        <v>290</v>
      </c>
      <c r="N2494" s="161" t="s">
        <v>290</v>
      </c>
      <c r="P2494" s="18" t="s">
        <v>290</v>
      </c>
      <c r="Q2494" s="18" t="s">
        <v>290</v>
      </c>
      <c r="S2494" t="s">
        <v>290</v>
      </c>
      <c r="T2494" t="s">
        <v>290</v>
      </c>
      <c r="V2494" t="s">
        <v>290</v>
      </c>
      <c r="X2494" s="160" t="s">
        <v>2411</v>
      </c>
      <c r="Y2494" s="2">
        <v>32</v>
      </c>
      <c r="Z2494" s="2" t="s">
        <v>272</v>
      </c>
      <c r="AA2494" s="4" t="s">
        <v>306</v>
      </c>
      <c r="AB2494" s="22" t="s">
        <v>290</v>
      </c>
      <c r="AC2494" s="2">
        <v>32</v>
      </c>
      <c r="AD2494" s="5">
        <v>31</v>
      </c>
      <c r="AE2494" s="2">
        <v>0.5</v>
      </c>
      <c r="AF2494" s="4" t="s">
        <v>272</v>
      </c>
      <c r="AG2494" s="2">
        <v>2</v>
      </c>
      <c r="AH2494" s="22" t="s">
        <v>290</v>
      </c>
      <c r="AI2494" s="6" t="s">
        <v>306</v>
      </c>
      <c r="AJ2494" s="4" t="s">
        <v>290</v>
      </c>
      <c r="AK2494" s="161" t="s">
        <v>290</v>
      </c>
      <c r="BJ2494" s="4"/>
      <c r="BK2494" s="4"/>
      <c r="BL2494" s="4"/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  <c r="BX2494" s="4"/>
      <c r="BY2494" s="4"/>
      <c r="BZ2494" s="4"/>
      <c r="CA2494" s="51"/>
    </row>
    <row r="2495" spans="1:89" x14ac:dyDescent="0.35">
      <c r="A2495" s="156" t="s">
        <v>2412</v>
      </c>
      <c r="B2495" s="11">
        <v>34</v>
      </c>
      <c r="C2495" s="11">
        <v>10</v>
      </c>
      <c r="D2495" t="s">
        <v>306</v>
      </c>
      <c r="E2495" s="21" t="s">
        <v>290</v>
      </c>
      <c r="F2495" s="11">
        <v>34</v>
      </c>
      <c r="G2495" s="13">
        <v>33.375999999999998</v>
      </c>
      <c r="H2495" s="11">
        <v>0.312</v>
      </c>
      <c r="I2495" t="s">
        <v>290</v>
      </c>
      <c r="J2495" s="11">
        <v>10</v>
      </c>
      <c r="K2495" s="21" t="s">
        <v>290</v>
      </c>
      <c r="L2495" s="11" t="s">
        <v>306</v>
      </c>
      <c r="M2495" t="s">
        <v>290</v>
      </c>
      <c r="N2495" s="159" t="s">
        <v>290</v>
      </c>
      <c r="P2495" s="18" t="s">
        <v>290</v>
      </c>
      <c r="Q2495" s="18" t="s">
        <v>290</v>
      </c>
      <c r="S2495" t="s">
        <v>290</v>
      </c>
      <c r="T2495" t="s">
        <v>290</v>
      </c>
      <c r="V2495" t="s">
        <v>290</v>
      </c>
      <c r="X2495" s="156" t="s">
        <v>2412</v>
      </c>
      <c r="Y2495" s="11">
        <v>34</v>
      </c>
      <c r="Z2495" s="11">
        <v>10</v>
      </c>
      <c r="AA2495" t="s">
        <v>306</v>
      </c>
      <c r="AB2495" s="21" t="s">
        <v>290</v>
      </c>
      <c r="AC2495" s="11">
        <v>34</v>
      </c>
      <c r="AD2495" s="13">
        <v>33.375999999999998</v>
      </c>
      <c r="AE2495" s="11">
        <v>0.312</v>
      </c>
      <c r="AF2495" t="s">
        <v>290</v>
      </c>
      <c r="AG2495" s="11">
        <v>10</v>
      </c>
      <c r="AH2495" s="21" t="s">
        <v>290</v>
      </c>
      <c r="AI2495" s="11" t="s">
        <v>306</v>
      </c>
      <c r="AJ2495" t="s">
        <v>290</v>
      </c>
      <c r="AK2495" s="159" t="s">
        <v>290</v>
      </c>
      <c r="CC2495" s="4"/>
      <c r="CD2495" s="51"/>
      <c r="CE2495" s="51"/>
      <c r="CF2495" s="51"/>
      <c r="CG2495" s="51"/>
      <c r="CH2495" s="51"/>
      <c r="CI2495" s="51"/>
      <c r="CJ2495" s="51"/>
      <c r="CK2495" s="51"/>
    </row>
    <row r="2496" spans="1:89" x14ac:dyDescent="0.35">
      <c r="A2496" s="158" t="s">
        <v>2413</v>
      </c>
      <c r="B2496" s="11">
        <v>34</v>
      </c>
      <c r="C2496" s="11">
        <v>20</v>
      </c>
      <c r="D2496" t="s">
        <v>306</v>
      </c>
      <c r="E2496" s="21" t="s">
        <v>290</v>
      </c>
      <c r="F2496" s="11">
        <v>34</v>
      </c>
      <c r="G2496" s="13">
        <v>33</v>
      </c>
      <c r="H2496" s="11">
        <v>0.5</v>
      </c>
      <c r="I2496" t="s">
        <v>290</v>
      </c>
      <c r="J2496" s="11">
        <v>20</v>
      </c>
      <c r="K2496" s="21" t="s">
        <v>290</v>
      </c>
      <c r="L2496" s="1" t="s">
        <v>306</v>
      </c>
      <c r="M2496" t="s">
        <v>290</v>
      </c>
      <c r="N2496" s="159" t="s">
        <v>290</v>
      </c>
      <c r="P2496" s="18" t="s">
        <v>290</v>
      </c>
      <c r="Q2496" s="18" t="s">
        <v>290</v>
      </c>
      <c r="S2496" t="s">
        <v>290</v>
      </c>
      <c r="T2496" t="s">
        <v>290</v>
      </c>
      <c r="V2496" t="s">
        <v>290</v>
      </c>
      <c r="X2496" s="158" t="s">
        <v>2413</v>
      </c>
      <c r="Y2496" s="11">
        <v>34</v>
      </c>
      <c r="Z2496" s="11">
        <v>20</v>
      </c>
      <c r="AA2496" t="s">
        <v>306</v>
      </c>
      <c r="AB2496" s="21" t="s">
        <v>290</v>
      </c>
      <c r="AC2496" s="11">
        <v>34</v>
      </c>
      <c r="AD2496" s="13">
        <v>33</v>
      </c>
      <c r="AE2496" s="11">
        <v>0.5</v>
      </c>
      <c r="AF2496" t="s">
        <v>290</v>
      </c>
      <c r="AG2496" s="11">
        <v>20</v>
      </c>
      <c r="AH2496" s="21" t="s">
        <v>290</v>
      </c>
      <c r="AI2496" s="1" t="s">
        <v>306</v>
      </c>
      <c r="AJ2496" t="s">
        <v>290</v>
      </c>
      <c r="AK2496" s="159" t="s">
        <v>290</v>
      </c>
    </row>
    <row r="2497" spans="1:89" x14ac:dyDescent="0.35">
      <c r="A2497" s="158" t="s">
        <v>2414</v>
      </c>
      <c r="B2497" s="11">
        <v>34</v>
      </c>
      <c r="C2497">
        <v>30</v>
      </c>
      <c r="D2497" t="s">
        <v>306</v>
      </c>
      <c r="E2497" s="21" t="s">
        <v>290</v>
      </c>
      <c r="F2497" s="11">
        <v>34</v>
      </c>
      <c r="G2497" s="13">
        <v>32.75</v>
      </c>
      <c r="H2497" s="11">
        <v>0.625</v>
      </c>
      <c r="I2497" t="s">
        <v>290</v>
      </c>
      <c r="J2497">
        <v>30</v>
      </c>
      <c r="K2497" s="21" t="s">
        <v>290</v>
      </c>
      <c r="L2497" s="1" t="s">
        <v>306</v>
      </c>
      <c r="M2497" t="s">
        <v>290</v>
      </c>
      <c r="N2497" s="159" t="s">
        <v>290</v>
      </c>
      <c r="P2497" s="18" t="s">
        <v>290</v>
      </c>
      <c r="Q2497" s="18" t="s">
        <v>290</v>
      </c>
      <c r="S2497" t="s">
        <v>290</v>
      </c>
      <c r="T2497" t="s">
        <v>290</v>
      </c>
      <c r="V2497" t="s">
        <v>290</v>
      </c>
      <c r="X2497" s="158" t="s">
        <v>2414</v>
      </c>
      <c r="Y2497" s="11">
        <v>34</v>
      </c>
      <c r="Z2497">
        <v>30</v>
      </c>
      <c r="AA2497" t="s">
        <v>306</v>
      </c>
      <c r="AB2497" s="21" t="s">
        <v>290</v>
      </c>
      <c r="AC2497" s="11">
        <v>34</v>
      </c>
      <c r="AD2497" s="13">
        <v>32.75</v>
      </c>
      <c r="AE2497" s="11">
        <v>0.625</v>
      </c>
      <c r="AF2497" t="s">
        <v>290</v>
      </c>
      <c r="AG2497">
        <v>30</v>
      </c>
      <c r="AH2497" s="21" t="s">
        <v>290</v>
      </c>
      <c r="AI2497" s="1" t="s">
        <v>306</v>
      </c>
      <c r="AJ2497" t="s">
        <v>290</v>
      </c>
      <c r="AK2497" s="159" t="s">
        <v>290</v>
      </c>
    </row>
    <row r="2498" spans="1:89" x14ac:dyDescent="0.35">
      <c r="A2498" s="158" t="s">
        <v>2415</v>
      </c>
      <c r="B2498" s="11">
        <v>34</v>
      </c>
      <c r="C2498">
        <v>40</v>
      </c>
      <c r="D2498" t="s">
        <v>306</v>
      </c>
      <c r="E2498" s="21" t="s">
        <v>290</v>
      </c>
      <c r="F2498" s="11">
        <v>34</v>
      </c>
      <c r="G2498" s="13">
        <v>32.624000000000002</v>
      </c>
      <c r="H2498" s="11">
        <v>0.68799999999999994</v>
      </c>
      <c r="I2498" t="s">
        <v>290</v>
      </c>
      <c r="J2498">
        <v>40</v>
      </c>
      <c r="K2498" s="21" t="s">
        <v>290</v>
      </c>
      <c r="L2498" s="1" t="s">
        <v>306</v>
      </c>
      <c r="M2498" t="s">
        <v>290</v>
      </c>
      <c r="N2498" s="159" t="s">
        <v>290</v>
      </c>
      <c r="P2498" s="18" t="s">
        <v>290</v>
      </c>
      <c r="Q2498" s="18" t="s">
        <v>290</v>
      </c>
      <c r="S2498" t="s">
        <v>290</v>
      </c>
      <c r="T2498" t="s">
        <v>290</v>
      </c>
      <c r="V2498" t="s">
        <v>290</v>
      </c>
      <c r="X2498" s="158" t="s">
        <v>2415</v>
      </c>
      <c r="Y2498" s="11">
        <v>34</v>
      </c>
      <c r="Z2498">
        <v>40</v>
      </c>
      <c r="AA2498" t="s">
        <v>306</v>
      </c>
      <c r="AB2498" s="21" t="s">
        <v>290</v>
      </c>
      <c r="AC2498" s="11">
        <v>34</v>
      </c>
      <c r="AD2498" s="13">
        <v>32.624000000000002</v>
      </c>
      <c r="AE2498" s="11">
        <v>0.68799999999999994</v>
      </c>
      <c r="AF2498" t="s">
        <v>290</v>
      </c>
      <c r="AG2498">
        <v>40</v>
      </c>
      <c r="AH2498" s="21" t="s">
        <v>290</v>
      </c>
      <c r="AI2498" s="1" t="s">
        <v>306</v>
      </c>
      <c r="AJ2498" t="s">
        <v>290</v>
      </c>
      <c r="AK2498" s="159" t="s">
        <v>290</v>
      </c>
    </row>
    <row r="2499" spans="1:89" x14ac:dyDescent="0.35">
      <c r="A2499" s="158" t="s">
        <v>6969</v>
      </c>
      <c r="B2499" s="11">
        <v>34</v>
      </c>
      <c r="C2499" t="s">
        <v>6422</v>
      </c>
      <c r="D2499" t="s">
        <v>306</v>
      </c>
      <c r="E2499" s="21" t="s">
        <v>290</v>
      </c>
      <c r="F2499" s="11">
        <v>34</v>
      </c>
      <c r="G2499" s="13">
        <v>33.25</v>
      </c>
      <c r="H2499" s="11">
        <v>0.375</v>
      </c>
      <c r="I2499" t="s">
        <v>6422</v>
      </c>
      <c r="J2499">
        <v>1</v>
      </c>
      <c r="K2499" s="21" t="s">
        <v>290</v>
      </c>
      <c r="L2499" s="1" t="s">
        <v>306</v>
      </c>
      <c r="M2499" t="s">
        <v>290</v>
      </c>
      <c r="N2499" s="159" t="s">
        <v>290</v>
      </c>
      <c r="P2499" s="18" t="s">
        <v>290</v>
      </c>
      <c r="Q2499" s="18" t="s">
        <v>290</v>
      </c>
      <c r="S2499" t="s">
        <v>290</v>
      </c>
      <c r="T2499" t="s">
        <v>290</v>
      </c>
      <c r="V2499" t="s">
        <v>290</v>
      </c>
      <c r="X2499" s="158" t="s">
        <v>6969</v>
      </c>
      <c r="Y2499" s="11">
        <v>34</v>
      </c>
      <c r="Z2499" t="s">
        <v>6422</v>
      </c>
      <c r="AA2499" t="s">
        <v>306</v>
      </c>
      <c r="AB2499" s="21" t="s">
        <v>290</v>
      </c>
      <c r="AC2499" s="11">
        <v>34</v>
      </c>
      <c r="AD2499" s="13">
        <v>33.25</v>
      </c>
      <c r="AE2499" s="11">
        <v>0.375</v>
      </c>
      <c r="AF2499" t="s">
        <v>6422</v>
      </c>
      <c r="AG2499">
        <v>1</v>
      </c>
      <c r="AH2499" s="21" t="s">
        <v>290</v>
      </c>
      <c r="AI2499" s="1" t="s">
        <v>306</v>
      </c>
      <c r="AJ2499" t="s">
        <v>290</v>
      </c>
      <c r="AK2499" s="159" t="s">
        <v>290</v>
      </c>
    </row>
    <row r="2500" spans="1:89" x14ac:dyDescent="0.35">
      <c r="A2500" s="160" t="s">
        <v>2416</v>
      </c>
      <c r="B2500" s="2">
        <v>34</v>
      </c>
      <c r="C2500" s="2" t="s">
        <v>272</v>
      </c>
      <c r="D2500" s="4" t="s">
        <v>306</v>
      </c>
      <c r="E2500" s="22" t="s">
        <v>290</v>
      </c>
      <c r="F2500" s="2">
        <v>34</v>
      </c>
      <c r="G2500" s="5">
        <v>33</v>
      </c>
      <c r="H2500" s="2">
        <v>0.5</v>
      </c>
      <c r="I2500" s="4" t="s">
        <v>272</v>
      </c>
      <c r="J2500" s="2">
        <v>2</v>
      </c>
      <c r="K2500" s="22" t="s">
        <v>290</v>
      </c>
      <c r="L2500" s="6" t="s">
        <v>306</v>
      </c>
      <c r="M2500" s="4" t="s">
        <v>290</v>
      </c>
      <c r="N2500" s="161" t="s">
        <v>290</v>
      </c>
      <c r="P2500" s="18" t="s">
        <v>290</v>
      </c>
      <c r="Q2500" s="18" t="s">
        <v>290</v>
      </c>
      <c r="S2500" t="s">
        <v>290</v>
      </c>
      <c r="T2500" t="s">
        <v>290</v>
      </c>
      <c r="V2500" t="s">
        <v>290</v>
      </c>
      <c r="X2500" s="160" t="s">
        <v>2416</v>
      </c>
      <c r="Y2500" s="2">
        <v>34</v>
      </c>
      <c r="Z2500" s="2" t="s">
        <v>272</v>
      </c>
      <c r="AA2500" s="4" t="s">
        <v>306</v>
      </c>
      <c r="AB2500" s="22" t="s">
        <v>290</v>
      </c>
      <c r="AC2500" s="2">
        <v>34</v>
      </c>
      <c r="AD2500" s="5">
        <v>33</v>
      </c>
      <c r="AE2500" s="2">
        <v>0.5</v>
      </c>
      <c r="AF2500" s="4" t="s">
        <v>272</v>
      </c>
      <c r="AG2500" s="2">
        <v>2</v>
      </c>
      <c r="AH2500" s="22" t="s">
        <v>290</v>
      </c>
      <c r="AI2500" s="6" t="s">
        <v>306</v>
      </c>
      <c r="AJ2500" s="4" t="s">
        <v>290</v>
      </c>
      <c r="AK2500" s="161" t="s">
        <v>290</v>
      </c>
    </row>
    <row r="2501" spans="1:89" x14ac:dyDescent="0.35">
      <c r="A2501" s="156" t="s">
        <v>2417</v>
      </c>
      <c r="B2501" s="11">
        <v>36</v>
      </c>
      <c r="C2501" s="11">
        <v>10</v>
      </c>
      <c r="D2501" t="s">
        <v>306</v>
      </c>
      <c r="E2501" s="21" t="s">
        <v>290</v>
      </c>
      <c r="F2501" s="11">
        <v>36</v>
      </c>
      <c r="G2501" s="13">
        <v>35.375999999999998</v>
      </c>
      <c r="H2501" s="11">
        <v>0.312</v>
      </c>
      <c r="I2501" t="s">
        <v>290</v>
      </c>
      <c r="J2501" s="11">
        <v>10</v>
      </c>
      <c r="K2501" s="21" t="s">
        <v>290</v>
      </c>
      <c r="L2501" s="11" t="s">
        <v>306</v>
      </c>
      <c r="M2501" t="s">
        <v>290</v>
      </c>
      <c r="N2501" s="159" t="s">
        <v>290</v>
      </c>
      <c r="P2501" s="18" t="s">
        <v>290</v>
      </c>
      <c r="Q2501" s="18" t="s">
        <v>290</v>
      </c>
      <c r="S2501" t="s">
        <v>290</v>
      </c>
      <c r="T2501" t="s">
        <v>290</v>
      </c>
      <c r="V2501" t="s">
        <v>290</v>
      </c>
      <c r="X2501" s="156" t="s">
        <v>2417</v>
      </c>
      <c r="Y2501" s="11">
        <v>36</v>
      </c>
      <c r="Z2501" s="11">
        <v>10</v>
      </c>
      <c r="AA2501" t="s">
        <v>306</v>
      </c>
      <c r="AB2501" s="21" t="s">
        <v>290</v>
      </c>
      <c r="AC2501" s="11">
        <v>36</v>
      </c>
      <c r="AD2501" s="13">
        <v>35.375999999999998</v>
      </c>
      <c r="AE2501" s="11">
        <v>0.312</v>
      </c>
      <c r="AF2501" t="s">
        <v>290</v>
      </c>
      <c r="AG2501" s="11">
        <v>10</v>
      </c>
      <c r="AH2501" s="21" t="s">
        <v>290</v>
      </c>
      <c r="AI2501" s="11" t="s">
        <v>306</v>
      </c>
      <c r="AJ2501" t="s">
        <v>290</v>
      </c>
      <c r="AK2501" s="159" t="s">
        <v>290</v>
      </c>
      <c r="BJ2501" s="4"/>
      <c r="BK2501" s="4"/>
      <c r="BL2501" s="4"/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  <c r="BX2501" s="4"/>
      <c r="BY2501" s="4"/>
      <c r="BZ2501" s="4"/>
      <c r="CA2501" s="51"/>
    </row>
    <row r="2502" spans="1:89" x14ac:dyDescent="0.35">
      <c r="A2502" s="158" t="s">
        <v>2418</v>
      </c>
      <c r="B2502" s="11">
        <v>36</v>
      </c>
      <c r="C2502" s="11">
        <v>20</v>
      </c>
      <c r="D2502" t="s">
        <v>306</v>
      </c>
      <c r="E2502" s="21" t="s">
        <v>290</v>
      </c>
      <c r="F2502" s="11">
        <v>36</v>
      </c>
      <c r="G2502" s="13">
        <v>35</v>
      </c>
      <c r="H2502" s="11">
        <v>0.5</v>
      </c>
      <c r="I2502" t="s">
        <v>290</v>
      </c>
      <c r="J2502" s="11">
        <v>20</v>
      </c>
      <c r="K2502" s="21" t="s">
        <v>290</v>
      </c>
      <c r="L2502" s="1" t="s">
        <v>306</v>
      </c>
      <c r="M2502" t="s">
        <v>290</v>
      </c>
      <c r="N2502" s="159" t="s">
        <v>290</v>
      </c>
      <c r="P2502" s="18" t="s">
        <v>290</v>
      </c>
      <c r="Q2502" s="18" t="s">
        <v>290</v>
      </c>
      <c r="S2502" t="s">
        <v>290</v>
      </c>
      <c r="T2502" t="s">
        <v>290</v>
      </c>
      <c r="V2502" t="s">
        <v>290</v>
      </c>
      <c r="X2502" s="158" t="s">
        <v>2418</v>
      </c>
      <c r="Y2502" s="11">
        <v>36</v>
      </c>
      <c r="Z2502" s="11">
        <v>20</v>
      </c>
      <c r="AA2502" t="s">
        <v>306</v>
      </c>
      <c r="AB2502" s="21" t="s">
        <v>290</v>
      </c>
      <c r="AC2502" s="11">
        <v>36</v>
      </c>
      <c r="AD2502" s="13">
        <v>35</v>
      </c>
      <c r="AE2502" s="11">
        <v>0.5</v>
      </c>
      <c r="AF2502" t="s">
        <v>290</v>
      </c>
      <c r="AG2502" s="11">
        <v>20</v>
      </c>
      <c r="AH2502" s="21" t="s">
        <v>290</v>
      </c>
      <c r="AI2502" s="1" t="s">
        <v>306</v>
      </c>
      <c r="AJ2502" t="s">
        <v>290</v>
      </c>
      <c r="AK2502" s="159" t="s">
        <v>290</v>
      </c>
      <c r="CC2502" s="4"/>
      <c r="CD2502" s="51"/>
      <c r="CE2502" s="51"/>
      <c r="CF2502" s="51"/>
      <c r="CG2502" s="51"/>
      <c r="CH2502" s="51"/>
      <c r="CI2502" s="51"/>
      <c r="CJ2502" s="51"/>
      <c r="CK2502" s="51"/>
    </row>
    <row r="2503" spans="1:89" x14ac:dyDescent="0.35">
      <c r="A2503" s="158" t="s">
        <v>2419</v>
      </c>
      <c r="B2503" s="11">
        <v>36</v>
      </c>
      <c r="C2503">
        <v>30</v>
      </c>
      <c r="D2503" t="s">
        <v>306</v>
      </c>
      <c r="E2503" s="21" t="s">
        <v>290</v>
      </c>
      <c r="F2503" s="11">
        <v>36</v>
      </c>
      <c r="G2503" s="13">
        <v>34.75</v>
      </c>
      <c r="H2503" s="11">
        <v>0.625</v>
      </c>
      <c r="I2503" t="s">
        <v>290</v>
      </c>
      <c r="J2503">
        <v>30</v>
      </c>
      <c r="K2503" s="21" t="s">
        <v>290</v>
      </c>
      <c r="L2503" s="1" t="s">
        <v>306</v>
      </c>
      <c r="M2503" t="s">
        <v>290</v>
      </c>
      <c r="N2503" s="159" t="s">
        <v>290</v>
      </c>
      <c r="P2503" s="18" t="s">
        <v>290</v>
      </c>
      <c r="Q2503" s="18" t="s">
        <v>290</v>
      </c>
      <c r="S2503" t="s">
        <v>290</v>
      </c>
      <c r="T2503" t="s">
        <v>290</v>
      </c>
      <c r="V2503" t="s">
        <v>290</v>
      </c>
      <c r="X2503" s="158" t="s">
        <v>2419</v>
      </c>
      <c r="Y2503" s="11">
        <v>36</v>
      </c>
      <c r="Z2503">
        <v>30</v>
      </c>
      <c r="AA2503" t="s">
        <v>306</v>
      </c>
      <c r="AB2503" s="21" t="s">
        <v>290</v>
      </c>
      <c r="AC2503" s="11">
        <v>36</v>
      </c>
      <c r="AD2503" s="13">
        <v>34.75</v>
      </c>
      <c r="AE2503" s="11">
        <v>0.625</v>
      </c>
      <c r="AF2503" t="s">
        <v>290</v>
      </c>
      <c r="AG2503">
        <v>30</v>
      </c>
      <c r="AH2503" s="21" t="s">
        <v>290</v>
      </c>
      <c r="AI2503" s="1" t="s">
        <v>306</v>
      </c>
      <c r="AJ2503" t="s">
        <v>290</v>
      </c>
      <c r="AK2503" s="159" t="s">
        <v>290</v>
      </c>
    </row>
    <row r="2504" spans="1:89" x14ac:dyDescent="0.35">
      <c r="A2504" s="158" t="s">
        <v>2420</v>
      </c>
      <c r="B2504" s="11">
        <v>36</v>
      </c>
      <c r="C2504">
        <v>40</v>
      </c>
      <c r="D2504" t="s">
        <v>306</v>
      </c>
      <c r="E2504" s="21" t="s">
        <v>290</v>
      </c>
      <c r="F2504" s="11">
        <v>36</v>
      </c>
      <c r="G2504" s="13">
        <v>34.5</v>
      </c>
      <c r="H2504" s="11">
        <v>0.75</v>
      </c>
      <c r="I2504" t="s">
        <v>290</v>
      </c>
      <c r="J2504">
        <v>40</v>
      </c>
      <c r="K2504" s="21" t="s">
        <v>290</v>
      </c>
      <c r="L2504" s="1" t="s">
        <v>306</v>
      </c>
      <c r="M2504" t="s">
        <v>290</v>
      </c>
      <c r="N2504" s="159" t="s">
        <v>290</v>
      </c>
      <c r="P2504" s="18" t="s">
        <v>290</v>
      </c>
      <c r="Q2504" s="18" t="s">
        <v>290</v>
      </c>
      <c r="S2504" t="s">
        <v>290</v>
      </c>
      <c r="T2504" t="s">
        <v>290</v>
      </c>
      <c r="V2504" t="s">
        <v>290</v>
      </c>
      <c r="X2504" s="158" t="s">
        <v>2420</v>
      </c>
      <c r="Y2504" s="11">
        <v>36</v>
      </c>
      <c r="Z2504">
        <v>40</v>
      </c>
      <c r="AA2504" t="s">
        <v>306</v>
      </c>
      <c r="AB2504" s="21" t="s">
        <v>290</v>
      </c>
      <c r="AC2504" s="11">
        <v>36</v>
      </c>
      <c r="AD2504" s="13">
        <v>34.5</v>
      </c>
      <c r="AE2504" s="11">
        <v>0.75</v>
      </c>
      <c r="AF2504" t="s">
        <v>290</v>
      </c>
      <c r="AG2504">
        <v>40</v>
      </c>
      <c r="AH2504" s="21" t="s">
        <v>290</v>
      </c>
      <c r="AI2504" s="1" t="s">
        <v>306</v>
      </c>
      <c r="AJ2504" t="s">
        <v>290</v>
      </c>
      <c r="AK2504" s="159" t="s">
        <v>290</v>
      </c>
    </row>
    <row r="2505" spans="1:89" x14ac:dyDescent="0.35">
      <c r="A2505" s="158" t="s">
        <v>6970</v>
      </c>
      <c r="B2505" s="11">
        <v>36</v>
      </c>
      <c r="C2505" t="s">
        <v>6422</v>
      </c>
      <c r="D2505" t="s">
        <v>306</v>
      </c>
      <c r="E2505" s="21" t="s">
        <v>290</v>
      </c>
      <c r="F2505" s="11">
        <v>36</v>
      </c>
      <c r="G2505" s="13">
        <v>35.25</v>
      </c>
      <c r="H2505" s="11">
        <v>0.375</v>
      </c>
      <c r="I2505" t="s">
        <v>6422</v>
      </c>
      <c r="J2505">
        <v>1</v>
      </c>
      <c r="K2505" s="21" t="s">
        <v>290</v>
      </c>
      <c r="L2505" s="1" t="s">
        <v>306</v>
      </c>
      <c r="M2505" t="s">
        <v>290</v>
      </c>
      <c r="N2505" s="159" t="s">
        <v>290</v>
      </c>
      <c r="P2505" s="18" t="s">
        <v>290</v>
      </c>
      <c r="Q2505" s="18" t="s">
        <v>290</v>
      </c>
      <c r="S2505" t="s">
        <v>290</v>
      </c>
      <c r="T2505" t="s">
        <v>290</v>
      </c>
      <c r="V2505" t="s">
        <v>290</v>
      </c>
      <c r="X2505" s="158" t="s">
        <v>6970</v>
      </c>
      <c r="Y2505" s="11">
        <v>36</v>
      </c>
      <c r="Z2505" t="s">
        <v>6422</v>
      </c>
      <c r="AA2505" t="s">
        <v>306</v>
      </c>
      <c r="AB2505" s="21" t="s">
        <v>290</v>
      </c>
      <c r="AC2505" s="11">
        <v>36</v>
      </c>
      <c r="AD2505" s="13">
        <v>35.25</v>
      </c>
      <c r="AE2505" s="11">
        <v>0.375</v>
      </c>
      <c r="AF2505" t="s">
        <v>6422</v>
      </c>
      <c r="AG2505">
        <v>1</v>
      </c>
      <c r="AH2505" s="21" t="s">
        <v>290</v>
      </c>
      <c r="AI2505" s="1" t="s">
        <v>306</v>
      </c>
      <c r="AJ2505" t="s">
        <v>290</v>
      </c>
      <c r="AK2505" s="159" t="s">
        <v>290</v>
      </c>
    </row>
    <row r="2506" spans="1:89" x14ac:dyDescent="0.35">
      <c r="A2506" s="160" t="s">
        <v>2421</v>
      </c>
      <c r="B2506" s="2">
        <v>36</v>
      </c>
      <c r="C2506" s="2" t="s">
        <v>272</v>
      </c>
      <c r="D2506" s="4" t="s">
        <v>306</v>
      </c>
      <c r="E2506" s="22" t="s">
        <v>290</v>
      </c>
      <c r="F2506" s="2">
        <v>36</v>
      </c>
      <c r="G2506" s="5">
        <v>35</v>
      </c>
      <c r="H2506" s="2">
        <v>0.5</v>
      </c>
      <c r="I2506" s="4" t="s">
        <v>272</v>
      </c>
      <c r="J2506" s="2">
        <v>2</v>
      </c>
      <c r="K2506" s="22" t="s">
        <v>290</v>
      </c>
      <c r="L2506" s="6" t="s">
        <v>306</v>
      </c>
      <c r="M2506" s="4" t="s">
        <v>290</v>
      </c>
      <c r="N2506" s="161" t="s">
        <v>290</v>
      </c>
      <c r="P2506" s="18" t="s">
        <v>290</v>
      </c>
      <c r="Q2506" s="18" t="s">
        <v>290</v>
      </c>
      <c r="S2506" t="s">
        <v>290</v>
      </c>
      <c r="T2506" t="s">
        <v>290</v>
      </c>
      <c r="V2506" t="s">
        <v>290</v>
      </c>
      <c r="X2506" s="160" t="s">
        <v>2421</v>
      </c>
      <c r="Y2506" s="2">
        <v>36</v>
      </c>
      <c r="Z2506" s="2" t="s">
        <v>272</v>
      </c>
      <c r="AA2506" s="4" t="s">
        <v>306</v>
      </c>
      <c r="AB2506" s="22" t="s">
        <v>290</v>
      </c>
      <c r="AC2506" s="2">
        <v>36</v>
      </c>
      <c r="AD2506" s="5">
        <v>35</v>
      </c>
      <c r="AE2506" s="2">
        <v>0.5</v>
      </c>
      <c r="AF2506" s="4" t="s">
        <v>272</v>
      </c>
      <c r="AG2506" s="2">
        <v>2</v>
      </c>
      <c r="AH2506" s="22" t="s">
        <v>290</v>
      </c>
      <c r="AI2506" s="6" t="s">
        <v>306</v>
      </c>
      <c r="AJ2506" s="4" t="s">
        <v>290</v>
      </c>
      <c r="AK2506" s="161" t="s">
        <v>290</v>
      </c>
    </row>
    <row r="2507" spans="1:89" x14ac:dyDescent="0.35">
      <c r="A2507" s="158" t="s">
        <v>2422</v>
      </c>
      <c r="B2507" s="11">
        <v>42</v>
      </c>
      <c r="C2507">
        <v>30</v>
      </c>
      <c r="D2507" t="s">
        <v>306</v>
      </c>
      <c r="E2507" s="21" t="s">
        <v>290</v>
      </c>
      <c r="F2507" s="11">
        <v>42</v>
      </c>
      <c r="G2507" s="13">
        <v>41.25</v>
      </c>
      <c r="H2507" s="11">
        <v>0.375</v>
      </c>
      <c r="I2507" t="s">
        <v>290</v>
      </c>
      <c r="J2507">
        <v>30</v>
      </c>
      <c r="K2507" s="21" t="s">
        <v>290</v>
      </c>
      <c r="L2507" s="1" t="s">
        <v>306</v>
      </c>
      <c r="M2507" t="s">
        <v>290</v>
      </c>
      <c r="N2507" s="159" t="s">
        <v>290</v>
      </c>
      <c r="P2507" s="18" t="s">
        <v>290</v>
      </c>
      <c r="Q2507" s="18" t="s">
        <v>290</v>
      </c>
      <c r="S2507" t="s">
        <v>290</v>
      </c>
      <c r="T2507" t="s">
        <v>290</v>
      </c>
      <c r="V2507" t="s">
        <v>290</v>
      </c>
      <c r="X2507" s="158" t="s">
        <v>2422</v>
      </c>
      <c r="Y2507" s="11">
        <v>42</v>
      </c>
      <c r="Z2507">
        <v>30</v>
      </c>
      <c r="AA2507" t="s">
        <v>306</v>
      </c>
      <c r="AB2507" s="21" t="s">
        <v>290</v>
      </c>
      <c r="AC2507" s="11">
        <v>42</v>
      </c>
      <c r="AD2507" s="13">
        <v>41.25</v>
      </c>
      <c r="AE2507" s="11">
        <v>0.375</v>
      </c>
      <c r="AF2507" t="s">
        <v>290</v>
      </c>
      <c r="AG2507">
        <v>30</v>
      </c>
      <c r="AH2507" s="21" t="s">
        <v>290</v>
      </c>
      <c r="AI2507" s="1" t="s">
        <v>306</v>
      </c>
      <c r="AJ2507" t="s">
        <v>290</v>
      </c>
      <c r="AK2507" s="159" t="s">
        <v>290</v>
      </c>
    </row>
    <row r="2508" spans="1:89" x14ac:dyDescent="0.35">
      <c r="A2508" s="158" t="s">
        <v>2423</v>
      </c>
      <c r="B2508" s="11">
        <v>42</v>
      </c>
      <c r="C2508">
        <v>60</v>
      </c>
      <c r="D2508" t="s">
        <v>306</v>
      </c>
      <c r="E2508" s="21" t="s">
        <v>290</v>
      </c>
      <c r="F2508" s="11">
        <v>42</v>
      </c>
      <c r="G2508" s="13">
        <v>41</v>
      </c>
      <c r="H2508" s="11">
        <v>0.5</v>
      </c>
      <c r="I2508" t="s">
        <v>290</v>
      </c>
      <c r="J2508">
        <v>60</v>
      </c>
      <c r="K2508" s="21" t="s">
        <v>290</v>
      </c>
      <c r="L2508" s="1" t="s">
        <v>306</v>
      </c>
      <c r="M2508" t="s">
        <v>290</v>
      </c>
      <c r="N2508" s="159" t="s">
        <v>290</v>
      </c>
      <c r="P2508" s="18" t="s">
        <v>290</v>
      </c>
      <c r="Q2508" s="18" t="s">
        <v>290</v>
      </c>
      <c r="S2508" t="s">
        <v>290</v>
      </c>
      <c r="T2508" t="s">
        <v>290</v>
      </c>
      <c r="V2508" t="s">
        <v>290</v>
      </c>
      <c r="X2508" s="158" t="s">
        <v>2423</v>
      </c>
      <c r="Y2508" s="11">
        <v>42</v>
      </c>
      <c r="Z2508">
        <v>60</v>
      </c>
      <c r="AA2508" t="s">
        <v>306</v>
      </c>
      <c r="AB2508" s="21" t="s">
        <v>290</v>
      </c>
      <c r="AC2508" s="11">
        <v>42</v>
      </c>
      <c r="AD2508" s="13">
        <v>41</v>
      </c>
      <c r="AE2508" s="11">
        <v>0.5</v>
      </c>
      <c r="AF2508" t="s">
        <v>290</v>
      </c>
      <c r="AG2508">
        <v>60</v>
      </c>
      <c r="AH2508" s="21" t="s">
        <v>290</v>
      </c>
      <c r="AI2508" s="1" t="s">
        <v>306</v>
      </c>
      <c r="AJ2508" t="s">
        <v>290</v>
      </c>
      <c r="AK2508" s="159" t="s">
        <v>290</v>
      </c>
      <c r="BJ2508" s="4"/>
      <c r="BK2508" s="4"/>
      <c r="BL2508" s="4"/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  <c r="BX2508" s="4"/>
      <c r="BY2508" s="4"/>
      <c r="BZ2508" s="4"/>
      <c r="CA2508" s="51"/>
    </row>
    <row r="2509" spans="1:89" x14ac:dyDescent="0.35">
      <c r="A2509" s="158" t="s">
        <v>6971</v>
      </c>
      <c r="B2509" s="11">
        <v>42</v>
      </c>
      <c r="C2509" t="s">
        <v>6422</v>
      </c>
      <c r="D2509" t="s">
        <v>306</v>
      </c>
      <c r="E2509" s="21" t="s">
        <v>290</v>
      </c>
      <c r="F2509" s="11">
        <v>42</v>
      </c>
      <c r="G2509" s="13">
        <v>41.25</v>
      </c>
      <c r="H2509" s="11">
        <v>0.375</v>
      </c>
      <c r="I2509" t="s">
        <v>6422</v>
      </c>
      <c r="J2509">
        <v>1</v>
      </c>
      <c r="K2509" s="21" t="s">
        <v>290</v>
      </c>
      <c r="L2509" s="1" t="s">
        <v>306</v>
      </c>
      <c r="M2509" t="s">
        <v>290</v>
      </c>
      <c r="N2509" s="159" t="s">
        <v>290</v>
      </c>
      <c r="P2509" s="18" t="s">
        <v>290</v>
      </c>
      <c r="Q2509" s="18" t="s">
        <v>290</v>
      </c>
      <c r="S2509" t="s">
        <v>290</v>
      </c>
      <c r="T2509" t="s">
        <v>290</v>
      </c>
      <c r="V2509" t="s">
        <v>290</v>
      </c>
      <c r="X2509" s="158" t="s">
        <v>6971</v>
      </c>
      <c r="Y2509" s="11">
        <v>42</v>
      </c>
      <c r="Z2509" t="s">
        <v>6422</v>
      </c>
      <c r="AA2509" t="s">
        <v>306</v>
      </c>
      <c r="AB2509" s="21" t="s">
        <v>290</v>
      </c>
      <c r="AC2509" s="11">
        <v>42</v>
      </c>
      <c r="AD2509" s="13">
        <v>41.25</v>
      </c>
      <c r="AE2509" s="11">
        <v>0.375</v>
      </c>
      <c r="AF2509" t="s">
        <v>6422</v>
      </c>
      <c r="AG2509">
        <v>1</v>
      </c>
      <c r="AH2509" s="21" t="s">
        <v>290</v>
      </c>
      <c r="AI2509" s="1" t="s">
        <v>306</v>
      </c>
      <c r="AJ2509" t="s">
        <v>290</v>
      </c>
      <c r="AK2509" s="159" t="s">
        <v>290</v>
      </c>
      <c r="CC2509" s="4"/>
      <c r="CD2509" s="51"/>
      <c r="CE2509" s="51"/>
      <c r="CF2509" s="51"/>
      <c r="CG2509" s="51"/>
      <c r="CH2509" s="51"/>
      <c r="CI2509" s="51"/>
      <c r="CJ2509" s="51"/>
      <c r="CK2509" s="51"/>
    </row>
    <row r="2510" spans="1:89" x14ac:dyDescent="0.35">
      <c r="A2510" s="160" t="s">
        <v>2424</v>
      </c>
      <c r="B2510" s="2">
        <v>42</v>
      </c>
      <c r="C2510" s="2" t="s">
        <v>272</v>
      </c>
      <c r="D2510" s="4" t="s">
        <v>306</v>
      </c>
      <c r="E2510" s="22" t="s">
        <v>290</v>
      </c>
      <c r="F2510" s="2">
        <v>42</v>
      </c>
      <c r="G2510" s="5">
        <v>41</v>
      </c>
      <c r="H2510" s="2">
        <v>0.5</v>
      </c>
      <c r="I2510" s="4" t="s">
        <v>272</v>
      </c>
      <c r="J2510" s="2">
        <v>2</v>
      </c>
      <c r="K2510" s="22" t="s">
        <v>290</v>
      </c>
      <c r="L2510" s="6" t="s">
        <v>306</v>
      </c>
      <c r="M2510" s="4" t="s">
        <v>290</v>
      </c>
      <c r="N2510" s="161" t="s">
        <v>290</v>
      </c>
      <c r="P2510" s="18" t="s">
        <v>290</v>
      </c>
      <c r="Q2510" s="18" t="s">
        <v>290</v>
      </c>
      <c r="S2510" t="s">
        <v>290</v>
      </c>
      <c r="T2510" t="s">
        <v>290</v>
      </c>
      <c r="V2510" t="s">
        <v>290</v>
      </c>
      <c r="X2510" s="160" t="s">
        <v>2424</v>
      </c>
      <c r="Y2510" s="2">
        <v>42</v>
      </c>
      <c r="Z2510" s="2" t="s">
        <v>272</v>
      </c>
      <c r="AA2510" s="4" t="s">
        <v>306</v>
      </c>
      <c r="AB2510" s="22" t="s">
        <v>290</v>
      </c>
      <c r="AC2510" s="2">
        <v>42</v>
      </c>
      <c r="AD2510" s="5">
        <v>41</v>
      </c>
      <c r="AE2510" s="2">
        <v>0.5</v>
      </c>
      <c r="AF2510" s="4" t="s">
        <v>272</v>
      </c>
      <c r="AG2510" s="2">
        <v>2</v>
      </c>
      <c r="AH2510" s="22" t="s">
        <v>290</v>
      </c>
      <c r="AI2510" s="6" t="s">
        <v>306</v>
      </c>
      <c r="AJ2510" s="4" t="s">
        <v>290</v>
      </c>
      <c r="AK2510" s="161" t="s">
        <v>290</v>
      </c>
    </row>
    <row r="2511" spans="1:89" x14ac:dyDescent="0.35">
      <c r="A2511" s="158" t="s">
        <v>2425</v>
      </c>
      <c r="B2511" s="11">
        <v>48.000000000000007</v>
      </c>
      <c r="C2511">
        <v>30</v>
      </c>
      <c r="D2511" t="s">
        <v>306</v>
      </c>
      <c r="E2511" s="21" t="s">
        <v>290</v>
      </c>
      <c r="F2511" s="11">
        <v>48.000000000000007</v>
      </c>
      <c r="G2511" s="13">
        <v>47.250000000000007</v>
      </c>
      <c r="H2511" s="11">
        <v>0.375</v>
      </c>
      <c r="I2511" t="s">
        <v>290</v>
      </c>
      <c r="J2511">
        <v>30</v>
      </c>
      <c r="K2511" s="21" t="s">
        <v>290</v>
      </c>
      <c r="L2511" s="1" t="s">
        <v>306</v>
      </c>
      <c r="M2511" t="s">
        <v>290</v>
      </c>
      <c r="N2511" s="159" t="s">
        <v>290</v>
      </c>
      <c r="P2511" s="18" t="s">
        <v>290</v>
      </c>
      <c r="Q2511" s="18" t="s">
        <v>290</v>
      </c>
      <c r="S2511" t="s">
        <v>290</v>
      </c>
      <c r="T2511" t="s">
        <v>290</v>
      </c>
      <c r="V2511" t="s">
        <v>290</v>
      </c>
      <c r="X2511" s="158" t="s">
        <v>2425</v>
      </c>
      <c r="Y2511" s="11">
        <v>48.000000000000007</v>
      </c>
      <c r="Z2511">
        <v>30</v>
      </c>
      <c r="AA2511" t="s">
        <v>306</v>
      </c>
      <c r="AB2511" s="21" t="s">
        <v>290</v>
      </c>
      <c r="AC2511" s="11">
        <v>48.000000000000007</v>
      </c>
      <c r="AD2511" s="13">
        <v>47.250000000000007</v>
      </c>
      <c r="AE2511" s="11">
        <v>0.375</v>
      </c>
      <c r="AF2511" t="s">
        <v>290</v>
      </c>
      <c r="AG2511">
        <v>30</v>
      </c>
      <c r="AH2511" s="21" t="s">
        <v>290</v>
      </c>
      <c r="AI2511" s="1" t="s">
        <v>306</v>
      </c>
      <c r="AJ2511" t="s">
        <v>290</v>
      </c>
      <c r="AK2511" s="159" t="s">
        <v>290</v>
      </c>
    </row>
    <row r="2512" spans="1:89" x14ac:dyDescent="0.35">
      <c r="A2512" s="158" t="s">
        <v>2426</v>
      </c>
      <c r="B2512" s="11">
        <v>48.000000000000007</v>
      </c>
      <c r="C2512">
        <v>60</v>
      </c>
      <c r="D2512" t="s">
        <v>306</v>
      </c>
      <c r="E2512" s="21" t="s">
        <v>290</v>
      </c>
      <c r="F2512" s="11">
        <v>48.000000000000007</v>
      </c>
      <c r="G2512" s="13">
        <v>47.000000000000007</v>
      </c>
      <c r="H2512" s="11">
        <v>0.5</v>
      </c>
      <c r="I2512" t="s">
        <v>290</v>
      </c>
      <c r="J2512">
        <v>60</v>
      </c>
      <c r="K2512" s="21" t="s">
        <v>290</v>
      </c>
      <c r="L2512" s="1" t="s">
        <v>306</v>
      </c>
      <c r="M2512" t="s">
        <v>290</v>
      </c>
      <c r="N2512" s="159" t="s">
        <v>290</v>
      </c>
      <c r="P2512" s="18" t="s">
        <v>290</v>
      </c>
      <c r="Q2512" s="18" t="s">
        <v>290</v>
      </c>
      <c r="S2512" t="s">
        <v>290</v>
      </c>
      <c r="T2512" t="s">
        <v>290</v>
      </c>
      <c r="V2512" t="s">
        <v>290</v>
      </c>
      <c r="X2512" s="158" t="s">
        <v>2426</v>
      </c>
      <c r="Y2512" s="11">
        <v>48.000000000000007</v>
      </c>
      <c r="Z2512">
        <v>60</v>
      </c>
      <c r="AA2512" t="s">
        <v>306</v>
      </c>
      <c r="AB2512" s="21" t="s">
        <v>290</v>
      </c>
      <c r="AC2512" s="11">
        <v>48.000000000000007</v>
      </c>
      <c r="AD2512" s="13">
        <v>47.000000000000007</v>
      </c>
      <c r="AE2512" s="11">
        <v>0.5</v>
      </c>
      <c r="AF2512" t="s">
        <v>290</v>
      </c>
      <c r="AG2512">
        <v>60</v>
      </c>
      <c r="AH2512" s="21" t="s">
        <v>290</v>
      </c>
      <c r="AI2512" s="1" t="s">
        <v>306</v>
      </c>
      <c r="AJ2512" t="s">
        <v>290</v>
      </c>
      <c r="AK2512" s="159" t="s">
        <v>290</v>
      </c>
    </row>
    <row r="2513" spans="1:89" x14ac:dyDescent="0.35">
      <c r="A2513" s="158" t="s">
        <v>6972</v>
      </c>
      <c r="B2513" s="11">
        <v>48</v>
      </c>
      <c r="C2513" t="s">
        <v>6422</v>
      </c>
      <c r="D2513" t="s">
        <v>306</v>
      </c>
      <c r="E2513" s="21" t="s">
        <v>290</v>
      </c>
      <c r="F2513" s="11">
        <v>48</v>
      </c>
      <c r="G2513" s="13">
        <v>47.25</v>
      </c>
      <c r="H2513" s="11">
        <v>0.375</v>
      </c>
      <c r="I2513" t="s">
        <v>6422</v>
      </c>
      <c r="J2513">
        <v>1</v>
      </c>
      <c r="K2513" s="21" t="s">
        <v>290</v>
      </c>
      <c r="L2513" s="1" t="s">
        <v>306</v>
      </c>
      <c r="M2513" t="s">
        <v>290</v>
      </c>
      <c r="N2513" s="159" t="s">
        <v>290</v>
      </c>
      <c r="P2513" s="18" t="s">
        <v>290</v>
      </c>
      <c r="Q2513" s="18" t="s">
        <v>290</v>
      </c>
      <c r="S2513" t="s">
        <v>290</v>
      </c>
      <c r="T2513" t="s">
        <v>290</v>
      </c>
      <c r="V2513" t="s">
        <v>290</v>
      </c>
      <c r="X2513" s="158" t="s">
        <v>6972</v>
      </c>
      <c r="Y2513" s="11">
        <v>48</v>
      </c>
      <c r="Z2513" t="s">
        <v>6422</v>
      </c>
      <c r="AA2513" t="s">
        <v>306</v>
      </c>
      <c r="AB2513" s="21" t="s">
        <v>290</v>
      </c>
      <c r="AC2513" s="11">
        <v>48</v>
      </c>
      <c r="AD2513" s="13">
        <v>47.25</v>
      </c>
      <c r="AE2513" s="11">
        <v>0.375</v>
      </c>
      <c r="AF2513" t="s">
        <v>6422</v>
      </c>
      <c r="AG2513">
        <v>1</v>
      </c>
      <c r="AH2513" s="21" t="s">
        <v>290</v>
      </c>
      <c r="AI2513" s="1" t="s">
        <v>306</v>
      </c>
      <c r="AJ2513" t="s">
        <v>290</v>
      </c>
      <c r="AK2513" s="159" t="s">
        <v>290</v>
      </c>
    </row>
    <row r="2514" spans="1:89" x14ac:dyDescent="0.35">
      <c r="A2514" s="160" t="s">
        <v>2427</v>
      </c>
      <c r="B2514" s="2">
        <v>48.000000000000007</v>
      </c>
      <c r="C2514" s="2" t="s">
        <v>272</v>
      </c>
      <c r="D2514" s="4" t="s">
        <v>306</v>
      </c>
      <c r="E2514" s="22" t="s">
        <v>290</v>
      </c>
      <c r="F2514" s="2">
        <v>48.000000000000007</v>
      </c>
      <c r="G2514" s="5">
        <v>47.000000000000007</v>
      </c>
      <c r="H2514" s="2">
        <v>0.5</v>
      </c>
      <c r="I2514" s="4" t="s">
        <v>272</v>
      </c>
      <c r="J2514" s="2">
        <v>2</v>
      </c>
      <c r="K2514" s="22" t="s">
        <v>290</v>
      </c>
      <c r="L2514" s="4" t="s">
        <v>306</v>
      </c>
      <c r="M2514" s="4" t="s">
        <v>290</v>
      </c>
      <c r="N2514" s="161" t="s">
        <v>290</v>
      </c>
      <c r="P2514" s="18" t="s">
        <v>290</v>
      </c>
      <c r="Q2514" s="18" t="s">
        <v>290</v>
      </c>
      <c r="S2514" t="s">
        <v>290</v>
      </c>
      <c r="T2514" t="s">
        <v>290</v>
      </c>
      <c r="V2514" t="s">
        <v>290</v>
      </c>
      <c r="X2514" s="160" t="s">
        <v>2427</v>
      </c>
      <c r="Y2514" s="2">
        <v>48.000000000000007</v>
      </c>
      <c r="Z2514" s="2" t="s">
        <v>272</v>
      </c>
      <c r="AA2514" s="4" t="s">
        <v>306</v>
      </c>
      <c r="AB2514" s="22" t="s">
        <v>290</v>
      </c>
      <c r="AC2514" s="2">
        <v>48.000000000000007</v>
      </c>
      <c r="AD2514" s="5">
        <v>47.000000000000007</v>
      </c>
      <c r="AE2514" s="2">
        <v>0.5</v>
      </c>
      <c r="AF2514" s="4" t="s">
        <v>272</v>
      </c>
      <c r="AG2514" s="2">
        <v>2</v>
      </c>
      <c r="AH2514" s="22" t="s">
        <v>290</v>
      </c>
      <c r="AI2514" s="6" t="s">
        <v>306</v>
      </c>
      <c r="AJ2514" s="4" t="s">
        <v>290</v>
      </c>
      <c r="AK2514" s="161" t="s">
        <v>290</v>
      </c>
    </row>
    <row r="2515" spans="1:89" x14ac:dyDescent="0.35">
      <c r="A2515" s="153" t="s">
        <v>307</v>
      </c>
      <c r="B2515" s="9">
        <v>0.125</v>
      </c>
      <c r="C2515" s="9">
        <v>5</v>
      </c>
      <c r="D2515" s="7" t="s">
        <v>307</v>
      </c>
      <c r="E2515" s="166" t="s">
        <v>290</v>
      </c>
      <c r="F2515" s="9">
        <v>0.40500000000000003</v>
      </c>
      <c r="G2515" s="9">
        <v>0.33500000000000002</v>
      </c>
      <c r="H2515" s="9">
        <v>3.5000000000000003E-2</v>
      </c>
      <c r="I2515" s="9" t="s">
        <v>290</v>
      </c>
      <c r="J2515" s="9">
        <v>5</v>
      </c>
      <c r="K2515" s="166" t="s">
        <v>290</v>
      </c>
      <c r="L2515" s="154" t="s">
        <v>290</v>
      </c>
      <c r="M2515" s="10" t="s">
        <v>290</v>
      </c>
      <c r="N2515" s="155" t="s">
        <v>290</v>
      </c>
      <c r="P2515" s="18" t="s">
        <v>290</v>
      </c>
      <c r="Q2515" s="18" t="s">
        <v>290</v>
      </c>
      <c r="S2515" t="s">
        <v>290</v>
      </c>
      <c r="T2515" t="s">
        <v>290</v>
      </c>
      <c r="V2515" t="s">
        <v>290</v>
      </c>
      <c r="X2515" s="153" t="s">
        <v>307</v>
      </c>
      <c r="Y2515" s="9">
        <v>0.125</v>
      </c>
      <c r="Z2515" s="9">
        <v>5</v>
      </c>
      <c r="AA2515" s="7" t="s">
        <v>307</v>
      </c>
      <c r="AB2515" s="166" t="s">
        <v>290</v>
      </c>
      <c r="AC2515" s="9">
        <v>0.40500000000000003</v>
      </c>
      <c r="AD2515" s="9">
        <v>0.33500000000000002</v>
      </c>
      <c r="AE2515" s="9">
        <v>3.5000000000000003E-2</v>
      </c>
      <c r="AF2515" s="9" t="s">
        <v>290</v>
      </c>
      <c r="AG2515" s="9">
        <v>5</v>
      </c>
      <c r="AH2515" s="166" t="s">
        <v>290</v>
      </c>
      <c r="AI2515" s="154" t="s">
        <v>290</v>
      </c>
      <c r="AJ2515" s="10" t="s">
        <v>290</v>
      </c>
      <c r="AK2515" s="155" t="s">
        <v>290</v>
      </c>
      <c r="BJ2515" s="4"/>
      <c r="BK2515" s="4"/>
      <c r="BL2515" s="4"/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  <c r="BX2515" s="4"/>
      <c r="BY2515" s="4"/>
      <c r="BZ2515" s="4"/>
      <c r="CA2515" s="51"/>
    </row>
    <row r="2516" spans="1:89" x14ac:dyDescent="0.35">
      <c r="A2516" s="156" t="s">
        <v>2428</v>
      </c>
      <c r="B2516" s="11">
        <v>0.125</v>
      </c>
      <c r="C2516" s="11">
        <v>5</v>
      </c>
      <c r="D2516" t="s">
        <v>307</v>
      </c>
      <c r="E2516" s="21" t="s">
        <v>290</v>
      </c>
      <c r="F2516" s="11">
        <v>0.40500000000000003</v>
      </c>
      <c r="G2516" s="12">
        <v>0.33500000000000002</v>
      </c>
      <c r="H2516" s="11">
        <v>3.5000000000000003E-2</v>
      </c>
      <c r="I2516" s="11" t="s">
        <v>290</v>
      </c>
      <c r="J2516" s="11">
        <v>5</v>
      </c>
      <c r="K2516" s="21" t="s">
        <v>290</v>
      </c>
      <c r="L2516" s="11" t="s">
        <v>307</v>
      </c>
      <c r="M2516" s="11" t="s">
        <v>290</v>
      </c>
      <c r="N2516" s="157" t="s">
        <v>290</v>
      </c>
      <c r="P2516"/>
      <c r="Q2516"/>
      <c r="R2516"/>
      <c r="X2516" s="158" t="s">
        <v>2428</v>
      </c>
      <c r="Y2516" s="11">
        <v>0.125</v>
      </c>
      <c r="Z2516" s="11">
        <v>5</v>
      </c>
      <c r="AA2516" t="s">
        <v>307</v>
      </c>
      <c r="AB2516" s="21" t="s">
        <v>290</v>
      </c>
      <c r="AC2516" s="11">
        <v>0.40500000000000003</v>
      </c>
      <c r="AD2516" s="12">
        <v>0.33500000000000002</v>
      </c>
      <c r="AE2516" s="11">
        <v>3.5000000000000003E-2</v>
      </c>
      <c r="AF2516" s="11" t="s">
        <v>290</v>
      </c>
      <c r="AG2516" s="11">
        <v>5</v>
      </c>
      <c r="AH2516" s="21" t="s">
        <v>290</v>
      </c>
      <c r="AI2516" s="11" t="s">
        <v>307</v>
      </c>
      <c r="AJ2516" s="11" t="s">
        <v>290</v>
      </c>
      <c r="AK2516" s="157" t="s">
        <v>290</v>
      </c>
      <c r="CC2516" s="4"/>
      <c r="CD2516" s="51"/>
      <c r="CE2516" s="51"/>
      <c r="CF2516" s="51"/>
      <c r="CG2516" s="51"/>
      <c r="CH2516" s="51"/>
      <c r="CI2516" s="51"/>
      <c r="CJ2516" s="51"/>
      <c r="CK2516" s="51"/>
    </row>
    <row r="2517" spans="1:89" x14ac:dyDescent="0.35">
      <c r="A2517" s="156" t="s">
        <v>2429</v>
      </c>
      <c r="B2517">
        <v>0.125</v>
      </c>
      <c r="C2517">
        <v>10</v>
      </c>
      <c r="D2517" t="s">
        <v>307</v>
      </c>
      <c r="E2517" s="21" t="s">
        <v>290</v>
      </c>
      <c r="F2517">
        <v>0.40500000000000003</v>
      </c>
      <c r="G2517" s="12">
        <v>0.30700000000000005</v>
      </c>
      <c r="H2517">
        <v>4.9000000000000002E-2</v>
      </c>
      <c r="I2517" t="s">
        <v>290</v>
      </c>
      <c r="J2517">
        <v>10</v>
      </c>
      <c r="K2517" s="21" t="s">
        <v>290</v>
      </c>
      <c r="L2517" s="11" t="s">
        <v>307</v>
      </c>
      <c r="M2517" s="11" t="s">
        <v>290</v>
      </c>
      <c r="N2517" s="157" t="s">
        <v>290</v>
      </c>
      <c r="P2517"/>
      <c r="Q2517"/>
      <c r="R2517"/>
      <c r="X2517" s="158" t="s">
        <v>2429</v>
      </c>
      <c r="Y2517">
        <v>0.125</v>
      </c>
      <c r="Z2517">
        <v>10</v>
      </c>
      <c r="AA2517" t="s">
        <v>307</v>
      </c>
      <c r="AB2517" s="21" t="s">
        <v>290</v>
      </c>
      <c r="AC2517">
        <v>0.40500000000000003</v>
      </c>
      <c r="AD2517" s="12">
        <v>0.30700000000000005</v>
      </c>
      <c r="AE2517">
        <v>4.9000000000000002E-2</v>
      </c>
      <c r="AF2517" t="s">
        <v>290</v>
      </c>
      <c r="AG2517">
        <v>10</v>
      </c>
      <c r="AH2517" s="21" t="s">
        <v>290</v>
      </c>
      <c r="AI2517" s="11" t="s">
        <v>307</v>
      </c>
      <c r="AJ2517" s="11" t="s">
        <v>290</v>
      </c>
      <c r="AK2517" s="157" t="s">
        <v>290</v>
      </c>
    </row>
    <row r="2518" spans="1:89" x14ac:dyDescent="0.35">
      <c r="A2518" s="158" t="s">
        <v>2430</v>
      </c>
      <c r="B2518">
        <v>0.125</v>
      </c>
      <c r="C2518">
        <v>40</v>
      </c>
      <c r="D2518" t="s">
        <v>307</v>
      </c>
      <c r="E2518" s="21" t="s">
        <v>290</v>
      </c>
      <c r="F2518">
        <v>0.40500000000000003</v>
      </c>
      <c r="G2518" s="12">
        <v>0.26900000000000002</v>
      </c>
      <c r="H2518">
        <v>6.8000000000000005E-2</v>
      </c>
      <c r="I2518" t="s">
        <v>290</v>
      </c>
      <c r="J2518">
        <v>40</v>
      </c>
      <c r="K2518" s="21" t="s">
        <v>290</v>
      </c>
      <c r="L2518" s="1" t="s">
        <v>307</v>
      </c>
      <c r="M2518" s="11" t="s">
        <v>290</v>
      </c>
      <c r="N2518" s="157" t="s">
        <v>290</v>
      </c>
      <c r="P2518"/>
      <c r="Q2518"/>
      <c r="R2518"/>
      <c r="X2518" s="158" t="s">
        <v>2430</v>
      </c>
      <c r="Y2518">
        <v>0.125</v>
      </c>
      <c r="Z2518">
        <v>40</v>
      </c>
      <c r="AA2518" t="s">
        <v>307</v>
      </c>
      <c r="AB2518" s="21" t="s">
        <v>290</v>
      </c>
      <c r="AC2518">
        <v>0.40500000000000003</v>
      </c>
      <c r="AD2518" s="12">
        <v>0.26900000000000002</v>
      </c>
      <c r="AE2518">
        <v>6.8000000000000005E-2</v>
      </c>
      <c r="AF2518" t="s">
        <v>290</v>
      </c>
      <c r="AG2518">
        <v>40</v>
      </c>
      <c r="AH2518" s="21" t="s">
        <v>290</v>
      </c>
      <c r="AI2518" s="1" t="s">
        <v>307</v>
      </c>
      <c r="AJ2518" s="11" t="s">
        <v>290</v>
      </c>
      <c r="AK2518" s="157" t="s">
        <v>290</v>
      </c>
    </row>
    <row r="2519" spans="1:89" x14ac:dyDescent="0.35">
      <c r="A2519" s="158" t="s">
        <v>6973</v>
      </c>
      <c r="B2519">
        <v>0.125</v>
      </c>
      <c r="C2519" t="s">
        <v>6422</v>
      </c>
      <c r="D2519" t="s">
        <v>307</v>
      </c>
      <c r="E2519" s="21" t="s">
        <v>290</v>
      </c>
      <c r="F2519">
        <v>0.40500000000000003</v>
      </c>
      <c r="G2519" s="12">
        <v>0.26900000000000002</v>
      </c>
      <c r="H2519">
        <v>6.8000000000000005E-2</v>
      </c>
      <c r="I2519" t="s">
        <v>6422</v>
      </c>
      <c r="J2519">
        <v>1</v>
      </c>
      <c r="K2519" s="21" t="s">
        <v>290</v>
      </c>
      <c r="L2519" s="1" t="s">
        <v>307</v>
      </c>
      <c r="M2519" s="11" t="s">
        <v>290</v>
      </c>
      <c r="N2519" s="157" t="s">
        <v>290</v>
      </c>
      <c r="P2519"/>
      <c r="Q2519"/>
      <c r="R2519"/>
      <c r="X2519" s="158" t="s">
        <v>6973</v>
      </c>
      <c r="Y2519">
        <v>0.125</v>
      </c>
      <c r="Z2519" t="s">
        <v>6422</v>
      </c>
      <c r="AA2519" t="s">
        <v>307</v>
      </c>
      <c r="AB2519" s="21" t="s">
        <v>290</v>
      </c>
      <c r="AC2519">
        <v>0.40500000000000003</v>
      </c>
      <c r="AD2519" s="12">
        <v>0.26900000000000002</v>
      </c>
      <c r="AE2519">
        <v>6.8000000000000005E-2</v>
      </c>
      <c r="AF2519" t="s">
        <v>6422</v>
      </c>
      <c r="AG2519">
        <v>1</v>
      </c>
      <c r="AH2519" s="21" t="s">
        <v>290</v>
      </c>
      <c r="AI2519" s="1" t="s">
        <v>307</v>
      </c>
      <c r="AJ2519" s="11" t="s">
        <v>290</v>
      </c>
      <c r="AK2519" s="157" t="s">
        <v>290</v>
      </c>
    </row>
    <row r="2520" spans="1:89" x14ac:dyDescent="0.35">
      <c r="A2520" s="158" t="s">
        <v>2431</v>
      </c>
      <c r="B2520">
        <v>0.125</v>
      </c>
      <c r="C2520">
        <v>80</v>
      </c>
      <c r="D2520" t="s">
        <v>307</v>
      </c>
      <c r="E2520" s="21" t="s">
        <v>290</v>
      </c>
      <c r="F2520">
        <v>0.40500000000000003</v>
      </c>
      <c r="G2520" s="12">
        <v>0.21500000000000002</v>
      </c>
      <c r="H2520">
        <v>9.5000000000000001E-2</v>
      </c>
      <c r="I2520" t="s">
        <v>290</v>
      </c>
      <c r="J2520">
        <v>80</v>
      </c>
      <c r="K2520" s="21" t="s">
        <v>290</v>
      </c>
      <c r="L2520" s="1" t="s">
        <v>307</v>
      </c>
      <c r="M2520" t="s">
        <v>290</v>
      </c>
      <c r="N2520" s="159" t="s">
        <v>290</v>
      </c>
      <c r="P2520"/>
      <c r="Q2520"/>
      <c r="R2520"/>
      <c r="X2520" s="158" t="s">
        <v>2431</v>
      </c>
      <c r="Y2520">
        <v>0.125</v>
      </c>
      <c r="Z2520">
        <v>80</v>
      </c>
      <c r="AA2520" t="s">
        <v>307</v>
      </c>
      <c r="AB2520" s="21" t="s">
        <v>290</v>
      </c>
      <c r="AC2520">
        <v>0.40500000000000003</v>
      </c>
      <c r="AD2520" s="12">
        <v>0.21500000000000002</v>
      </c>
      <c r="AE2520">
        <v>9.5000000000000001E-2</v>
      </c>
      <c r="AF2520" t="s">
        <v>290</v>
      </c>
      <c r="AG2520">
        <v>80</v>
      </c>
      <c r="AH2520" s="21" t="s">
        <v>290</v>
      </c>
      <c r="AI2520" s="1" t="s">
        <v>307</v>
      </c>
      <c r="AJ2520" t="s">
        <v>290</v>
      </c>
      <c r="AK2520" s="159" t="s">
        <v>290</v>
      </c>
    </row>
    <row r="2521" spans="1:89" x14ac:dyDescent="0.35">
      <c r="A2521" s="160" t="s">
        <v>2432</v>
      </c>
      <c r="B2521" s="4">
        <v>0.125</v>
      </c>
      <c r="C2521" s="4" t="s">
        <v>272</v>
      </c>
      <c r="D2521" s="4" t="s">
        <v>307</v>
      </c>
      <c r="E2521" s="22" t="s">
        <v>290</v>
      </c>
      <c r="F2521" s="4">
        <v>0.40500000000000003</v>
      </c>
      <c r="G2521" s="3">
        <v>0.21500000000000002</v>
      </c>
      <c r="H2521" s="4">
        <v>9.5000000000000001E-2</v>
      </c>
      <c r="I2521" s="4" t="s">
        <v>272</v>
      </c>
      <c r="J2521" s="4">
        <v>2</v>
      </c>
      <c r="K2521" s="22" t="s">
        <v>290</v>
      </c>
      <c r="L2521" s="6" t="s">
        <v>307</v>
      </c>
      <c r="M2521" s="4" t="s">
        <v>290</v>
      </c>
      <c r="N2521" s="161" t="s">
        <v>290</v>
      </c>
      <c r="P2521"/>
      <c r="Q2521"/>
      <c r="R2521"/>
      <c r="X2521" s="160" t="s">
        <v>2432</v>
      </c>
      <c r="Y2521" s="4">
        <v>0.125</v>
      </c>
      <c r="Z2521" s="4" t="s">
        <v>272</v>
      </c>
      <c r="AA2521" s="4" t="s">
        <v>307</v>
      </c>
      <c r="AB2521" s="22" t="s">
        <v>290</v>
      </c>
      <c r="AC2521" s="4">
        <v>0.40500000000000003</v>
      </c>
      <c r="AD2521" s="3">
        <v>0.21500000000000002</v>
      </c>
      <c r="AE2521" s="4">
        <v>9.5000000000000001E-2</v>
      </c>
      <c r="AF2521" s="4" t="s">
        <v>272</v>
      </c>
      <c r="AG2521" s="4">
        <v>2</v>
      </c>
      <c r="AH2521" s="22" t="s">
        <v>290</v>
      </c>
      <c r="AI2521" s="6" t="s">
        <v>307</v>
      </c>
      <c r="AJ2521" s="4" t="s">
        <v>290</v>
      </c>
      <c r="AK2521" s="161" t="s">
        <v>290</v>
      </c>
    </row>
    <row r="2522" spans="1:89" x14ac:dyDescent="0.35">
      <c r="A2522" s="156" t="s">
        <v>2433</v>
      </c>
      <c r="B2522" s="11">
        <v>0.25</v>
      </c>
      <c r="C2522" s="11">
        <v>5</v>
      </c>
      <c r="D2522" t="s">
        <v>307</v>
      </c>
      <c r="E2522" s="21" t="s">
        <v>290</v>
      </c>
      <c r="F2522" s="11">
        <v>0.54</v>
      </c>
      <c r="G2522" s="12">
        <v>0.44200000000000006</v>
      </c>
      <c r="H2522" s="11">
        <v>4.9000000000000002E-2</v>
      </c>
      <c r="I2522" s="11" t="s">
        <v>290</v>
      </c>
      <c r="J2522" s="11">
        <v>5</v>
      </c>
      <c r="K2522" s="21" t="s">
        <v>290</v>
      </c>
      <c r="L2522" s="11" t="s">
        <v>307</v>
      </c>
      <c r="M2522" t="s">
        <v>290</v>
      </c>
      <c r="N2522" s="159" t="s">
        <v>290</v>
      </c>
      <c r="P2522"/>
      <c r="Q2522"/>
      <c r="R2522"/>
      <c r="X2522" s="156" t="s">
        <v>2433</v>
      </c>
      <c r="Y2522" s="11">
        <v>0.25</v>
      </c>
      <c r="Z2522" s="11">
        <v>5</v>
      </c>
      <c r="AA2522" t="s">
        <v>307</v>
      </c>
      <c r="AB2522" s="21" t="s">
        <v>290</v>
      </c>
      <c r="AC2522" s="11">
        <v>0.54</v>
      </c>
      <c r="AD2522" s="12">
        <v>0.44200000000000006</v>
      </c>
      <c r="AE2522" s="11">
        <v>4.9000000000000002E-2</v>
      </c>
      <c r="AF2522" s="11" t="s">
        <v>290</v>
      </c>
      <c r="AG2522" s="11">
        <v>5</v>
      </c>
      <c r="AH2522" s="21" t="s">
        <v>290</v>
      </c>
      <c r="AI2522" s="11" t="s">
        <v>307</v>
      </c>
      <c r="AJ2522" t="s">
        <v>290</v>
      </c>
      <c r="AK2522" s="159" t="s">
        <v>290</v>
      </c>
      <c r="BJ2522" s="4"/>
      <c r="BK2522" s="4"/>
      <c r="BL2522" s="4"/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  <c r="BX2522" s="4"/>
      <c r="BY2522" s="4"/>
      <c r="BZ2522" s="4"/>
      <c r="CA2522" s="51"/>
    </row>
    <row r="2523" spans="1:89" x14ac:dyDescent="0.35">
      <c r="A2523" s="156" t="s">
        <v>2434</v>
      </c>
      <c r="B2523">
        <v>0.25</v>
      </c>
      <c r="C2523">
        <v>10</v>
      </c>
      <c r="D2523" t="s">
        <v>307</v>
      </c>
      <c r="E2523" s="21" t="s">
        <v>290</v>
      </c>
      <c r="F2523">
        <v>0.54</v>
      </c>
      <c r="G2523" s="12">
        <v>0.41000000000000003</v>
      </c>
      <c r="H2523">
        <v>6.5000000000000002E-2</v>
      </c>
      <c r="I2523" t="s">
        <v>290</v>
      </c>
      <c r="J2523">
        <v>10</v>
      </c>
      <c r="K2523" s="21" t="s">
        <v>290</v>
      </c>
      <c r="L2523" s="11" t="s">
        <v>307</v>
      </c>
      <c r="M2523" t="s">
        <v>290</v>
      </c>
      <c r="N2523" s="159" t="s">
        <v>290</v>
      </c>
      <c r="P2523"/>
      <c r="Q2523"/>
      <c r="R2523"/>
      <c r="X2523" s="156" t="s">
        <v>2434</v>
      </c>
      <c r="Y2523">
        <v>0.25</v>
      </c>
      <c r="Z2523">
        <v>10</v>
      </c>
      <c r="AA2523" t="s">
        <v>307</v>
      </c>
      <c r="AB2523" s="21" t="s">
        <v>290</v>
      </c>
      <c r="AC2523">
        <v>0.54</v>
      </c>
      <c r="AD2523" s="12">
        <v>0.41000000000000003</v>
      </c>
      <c r="AE2523">
        <v>6.5000000000000002E-2</v>
      </c>
      <c r="AF2523" t="s">
        <v>290</v>
      </c>
      <c r="AG2523">
        <v>10</v>
      </c>
      <c r="AH2523" s="21" t="s">
        <v>290</v>
      </c>
      <c r="AI2523" s="11" t="s">
        <v>307</v>
      </c>
      <c r="AJ2523" t="s">
        <v>290</v>
      </c>
      <c r="AK2523" s="159" t="s">
        <v>290</v>
      </c>
      <c r="CC2523" s="4"/>
      <c r="CD2523" s="51"/>
      <c r="CE2523" s="51"/>
      <c r="CF2523" s="51"/>
      <c r="CG2523" s="51"/>
      <c r="CH2523" s="51"/>
      <c r="CI2523" s="51"/>
      <c r="CJ2523" s="51"/>
      <c r="CK2523" s="51"/>
    </row>
    <row r="2524" spans="1:89" x14ac:dyDescent="0.35">
      <c r="A2524" s="158" t="s">
        <v>2435</v>
      </c>
      <c r="B2524">
        <v>0.25</v>
      </c>
      <c r="C2524">
        <v>40</v>
      </c>
      <c r="D2524" t="s">
        <v>307</v>
      </c>
      <c r="E2524" s="21" t="s">
        <v>290</v>
      </c>
      <c r="F2524">
        <v>0.54</v>
      </c>
      <c r="G2524" s="12">
        <v>0.36400000000000005</v>
      </c>
      <c r="H2524">
        <v>8.7999999999999995E-2</v>
      </c>
      <c r="I2524" t="s">
        <v>290</v>
      </c>
      <c r="J2524">
        <v>40</v>
      </c>
      <c r="K2524" s="21" t="s">
        <v>290</v>
      </c>
      <c r="L2524" s="1" t="s">
        <v>307</v>
      </c>
      <c r="M2524" t="s">
        <v>290</v>
      </c>
      <c r="N2524" s="159" t="s">
        <v>290</v>
      </c>
      <c r="P2524"/>
      <c r="Q2524"/>
      <c r="R2524"/>
      <c r="X2524" s="158" t="s">
        <v>2435</v>
      </c>
      <c r="Y2524">
        <v>0.25</v>
      </c>
      <c r="Z2524">
        <v>40</v>
      </c>
      <c r="AA2524" t="s">
        <v>307</v>
      </c>
      <c r="AB2524" s="21" t="s">
        <v>290</v>
      </c>
      <c r="AC2524">
        <v>0.54</v>
      </c>
      <c r="AD2524" s="12">
        <v>0.36400000000000005</v>
      </c>
      <c r="AE2524">
        <v>8.7999999999999995E-2</v>
      </c>
      <c r="AF2524" t="s">
        <v>290</v>
      </c>
      <c r="AG2524">
        <v>40</v>
      </c>
      <c r="AH2524" s="21" t="s">
        <v>290</v>
      </c>
      <c r="AI2524" s="1" t="s">
        <v>307</v>
      </c>
      <c r="AJ2524" t="s">
        <v>290</v>
      </c>
      <c r="AK2524" s="159" t="s">
        <v>290</v>
      </c>
    </row>
    <row r="2525" spans="1:89" x14ac:dyDescent="0.35">
      <c r="A2525" s="158" t="s">
        <v>6974</v>
      </c>
      <c r="B2525">
        <v>0.25</v>
      </c>
      <c r="C2525" t="s">
        <v>6422</v>
      </c>
      <c r="D2525" t="s">
        <v>307</v>
      </c>
      <c r="E2525" s="21" t="s">
        <v>290</v>
      </c>
      <c r="F2525">
        <v>0.54</v>
      </c>
      <c r="G2525" s="12">
        <v>0.36400000000000005</v>
      </c>
      <c r="H2525">
        <v>8.7999999999999995E-2</v>
      </c>
      <c r="I2525" t="s">
        <v>6422</v>
      </c>
      <c r="J2525">
        <v>1</v>
      </c>
      <c r="K2525" s="21" t="s">
        <v>290</v>
      </c>
      <c r="L2525" s="1" t="s">
        <v>307</v>
      </c>
      <c r="M2525" t="s">
        <v>290</v>
      </c>
      <c r="N2525" s="159" t="s">
        <v>290</v>
      </c>
      <c r="P2525"/>
      <c r="Q2525"/>
      <c r="R2525"/>
      <c r="X2525" s="158" t="s">
        <v>6974</v>
      </c>
      <c r="Y2525">
        <v>0.25</v>
      </c>
      <c r="Z2525" t="s">
        <v>6422</v>
      </c>
      <c r="AA2525" t="s">
        <v>307</v>
      </c>
      <c r="AB2525" s="21" t="s">
        <v>290</v>
      </c>
      <c r="AC2525">
        <v>0.54</v>
      </c>
      <c r="AD2525" s="12">
        <v>0.36400000000000005</v>
      </c>
      <c r="AE2525">
        <v>8.7999999999999995E-2</v>
      </c>
      <c r="AF2525" t="s">
        <v>6422</v>
      </c>
      <c r="AG2525">
        <v>1</v>
      </c>
      <c r="AH2525" s="21" t="s">
        <v>290</v>
      </c>
      <c r="AI2525" s="1" t="s">
        <v>307</v>
      </c>
      <c r="AJ2525" t="s">
        <v>290</v>
      </c>
      <c r="AK2525" s="159" t="s">
        <v>290</v>
      </c>
    </row>
    <row r="2526" spans="1:89" x14ac:dyDescent="0.35">
      <c r="A2526" s="158" t="s">
        <v>2436</v>
      </c>
      <c r="B2526">
        <v>0.25</v>
      </c>
      <c r="C2526">
        <v>80</v>
      </c>
      <c r="D2526" t="s">
        <v>307</v>
      </c>
      <c r="E2526" s="21" t="s">
        <v>290</v>
      </c>
      <c r="F2526">
        <v>0.54</v>
      </c>
      <c r="G2526" s="12">
        <v>0.30200000000000005</v>
      </c>
      <c r="H2526">
        <v>0.11899999999999999</v>
      </c>
      <c r="I2526" t="s">
        <v>290</v>
      </c>
      <c r="J2526">
        <v>80</v>
      </c>
      <c r="K2526" s="21" t="s">
        <v>290</v>
      </c>
      <c r="L2526" s="1" t="s">
        <v>307</v>
      </c>
      <c r="M2526" t="s">
        <v>290</v>
      </c>
      <c r="N2526" s="159" t="s">
        <v>290</v>
      </c>
      <c r="P2526"/>
      <c r="Q2526"/>
      <c r="R2526"/>
      <c r="X2526" s="158" t="s">
        <v>2436</v>
      </c>
      <c r="Y2526">
        <v>0.25</v>
      </c>
      <c r="Z2526">
        <v>80</v>
      </c>
      <c r="AA2526" t="s">
        <v>307</v>
      </c>
      <c r="AB2526" s="21" t="s">
        <v>290</v>
      </c>
      <c r="AC2526">
        <v>0.54</v>
      </c>
      <c r="AD2526" s="12">
        <v>0.30200000000000005</v>
      </c>
      <c r="AE2526">
        <v>0.11899999999999999</v>
      </c>
      <c r="AF2526" t="s">
        <v>290</v>
      </c>
      <c r="AG2526">
        <v>80</v>
      </c>
      <c r="AH2526" s="21" t="s">
        <v>290</v>
      </c>
      <c r="AI2526" s="1" t="s">
        <v>307</v>
      </c>
      <c r="AJ2526" t="s">
        <v>290</v>
      </c>
      <c r="AK2526" s="159" t="s">
        <v>290</v>
      </c>
    </row>
    <row r="2527" spans="1:89" x14ac:dyDescent="0.35">
      <c r="A2527" s="160" t="s">
        <v>2437</v>
      </c>
      <c r="B2527" s="4">
        <v>0.25</v>
      </c>
      <c r="C2527" s="4" t="s">
        <v>272</v>
      </c>
      <c r="D2527" s="4" t="s">
        <v>307</v>
      </c>
      <c r="E2527" s="22" t="s">
        <v>290</v>
      </c>
      <c r="F2527" s="4">
        <v>0.54</v>
      </c>
      <c r="G2527" s="3">
        <v>0.30200000000000005</v>
      </c>
      <c r="H2527" s="4">
        <v>0.11899999999999999</v>
      </c>
      <c r="I2527" s="4" t="s">
        <v>272</v>
      </c>
      <c r="J2527" s="4">
        <v>2</v>
      </c>
      <c r="K2527" s="22" t="s">
        <v>290</v>
      </c>
      <c r="L2527" s="6" t="s">
        <v>307</v>
      </c>
      <c r="M2527" s="4" t="s">
        <v>290</v>
      </c>
      <c r="N2527" s="161" t="s">
        <v>290</v>
      </c>
      <c r="P2527"/>
      <c r="Q2527"/>
      <c r="R2527"/>
      <c r="X2527" s="160" t="s">
        <v>2437</v>
      </c>
      <c r="Y2527" s="4">
        <v>0.25</v>
      </c>
      <c r="Z2527" s="4" t="s">
        <v>272</v>
      </c>
      <c r="AA2527" s="4" t="s">
        <v>307</v>
      </c>
      <c r="AB2527" s="22" t="s">
        <v>290</v>
      </c>
      <c r="AC2527" s="4">
        <v>0.54</v>
      </c>
      <c r="AD2527" s="3">
        <v>0.30200000000000005</v>
      </c>
      <c r="AE2527" s="4">
        <v>0.11899999999999999</v>
      </c>
      <c r="AF2527" s="4" t="s">
        <v>272</v>
      </c>
      <c r="AG2527" s="4">
        <v>2</v>
      </c>
      <c r="AH2527" s="22" t="s">
        <v>290</v>
      </c>
      <c r="AI2527" s="6" t="s">
        <v>307</v>
      </c>
      <c r="AJ2527" s="4" t="s">
        <v>290</v>
      </c>
      <c r="AK2527" s="161" t="s">
        <v>290</v>
      </c>
    </row>
    <row r="2528" spans="1:89" x14ac:dyDescent="0.35">
      <c r="A2528" s="156" t="s">
        <v>2438</v>
      </c>
      <c r="B2528" s="11">
        <v>0.37500000000000006</v>
      </c>
      <c r="C2528" s="11">
        <v>5</v>
      </c>
      <c r="D2528" t="s">
        <v>307</v>
      </c>
      <c r="E2528" s="21" t="s">
        <v>290</v>
      </c>
      <c r="F2528" s="11">
        <v>0.67500000000000004</v>
      </c>
      <c r="G2528" s="12">
        <v>0.57700000000000007</v>
      </c>
      <c r="H2528" s="11">
        <v>4.9000000000000002E-2</v>
      </c>
      <c r="I2528" s="11" t="s">
        <v>290</v>
      </c>
      <c r="J2528" s="11">
        <v>5</v>
      </c>
      <c r="K2528" s="21" t="s">
        <v>290</v>
      </c>
      <c r="L2528" s="11" t="s">
        <v>307</v>
      </c>
      <c r="M2528" t="s">
        <v>290</v>
      </c>
      <c r="N2528" s="159" t="s">
        <v>290</v>
      </c>
      <c r="P2528"/>
      <c r="Q2528"/>
      <c r="R2528"/>
      <c r="X2528" s="156" t="s">
        <v>2438</v>
      </c>
      <c r="Y2528" s="11">
        <v>0.37500000000000006</v>
      </c>
      <c r="Z2528" s="11">
        <v>5</v>
      </c>
      <c r="AA2528" t="s">
        <v>307</v>
      </c>
      <c r="AB2528" s="21" t="s">
        <v>290</v>
      </c>
      <c r="AC2528" s="11">
        <v>0.67500000000000004</v>
      </c>
      <c r="AD2528" s="12">
        <v>0.57700000000000007</v>
      </c>
      <c r="AE2528" s="11">
        <v>4.9000000000000002E-2</v>
      </c>
      <c r="AF2528" s="11" t="s">
        <v>290</v>
      </c>
      <c r="AG2528" s="11">
        <v>5</v>
      </c>
      <c r="AH2528" s="21" t="s">
        <v>290</v>
      </c>
      <c r="AI2528" s="11" t="s">
        <v>307</v>
      </c>
      <c r="AJ2528" t="s">
        <v>290</v>
      </c>
      <c r="AK2528" s="159" t="s">
        <v>290</v>
      </c>
      <c r="BJ2528" s="4"/>
      <c r="BK2528" s="4"/>
      <c r="BL2528" s="4"/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  <c r="BX2528" s="4"/>
      <c r="BY2528" s="4"/>
      <c r="BZ2528" s="4"/>
      <c r="CA2528" s="51"/>
    </row>
    <row r="2529" spans="1:89" x14ac:dyDescent="0.35">
      <c r="A2529" s="156" t="s">
        <v>2439</v>
      </c>
      <c r="B2529">
        <v>0.37500000000000006</v>
      </c>
      <c r="C2529">
        <v>10</v>
      </c>
      <c r="D2529" t="s">
        <v>307</v>
      </c>
      <c r="E2529" s="21" t="s">
        <v>290</v>
      </c>
      <c r="F2529">
        <v>0.67500000000000004</v>
      </c>
      <c r="G2529" s="12">
        <v>0.54500000000000004</v>
      </c>
      <c r="H2529">
        <v>6.5000000000000002E-2</v>
      </c>
      <c r="I2529" t="s">
        <v>290</v>
      </c>
      <c r="J2529">
        <v>10</v>
      </c>
      <c r="K2529" s="21" t="s">
        <v>290</v>
      </c>
      <c r="L2529" s="11" t="s">
        <v>307</v>
      </c>
      <c r="M2529" t="s">
        <v>290</v>
      </c>
      <c r="N2529" s="159" t="s">
        <v>290</v>
      </c>
      <c r="P2529"/>
      <c r="Q2529"/>
      <c r="R2529"/>
      <c r="X2529" s="156" t="s">
        <v>2439</v>
      </c>
      <c r="Y2529">
        <v>0.37500000000000006</v>
      </c>
      <c r="Z2529">
        <v>10</v>
      </c>
      <c r="AA2529" t="s">
        <v>307</v>
      </c>
      <c r="AB2529" s="21" t="s">
        <v>290</v>
      </c>
      <c r="AC2529">
        <v>0.67500000000000004</v>
      </c>
      <c r="AD2529" s="12">
        <v>0.54500000000000004</v>
      </c>
      <c r="AE2529">
        <v>6.5000000000000002E-2</v>
      </c>
      <c r="AF2529" t="s">
        <v>290</v>
      </c>
      <c r="AG2529">
        <v>10</v>
      </c>
      <c r="AH2529" s="21" t="s">
        <v>290</v>
      </c>
      <c r="AI2529" s="11" t="s">
        <v>307</v>
      </c>
      <c r="AJ2529" t="s">
        <v>290</v>
      </c>
      <c r="AK2529" s="159" t="s">
        <v>290</v>
      </c>
      <c r="CC2529" s="4"/>
      <c r="CD2529" s="51"/>
      <c r="CE2529" s="51"/>
      <c r="CF2529" s="51"/>
      <c r="CG2529" s="51"/>
      <c r="CH2529" s="51"/>
      <c r="CI2529" s="51"/>
      <c r="CJ2529" s="51"/>
      <c r="CK2529" s="51"/>
    </row>
    <row r="2530" spans="1:89" x14ac:dyDescent="0.35">
      <c r="A2530" s="158" t="s">
        <v>2440</v>
      </c>
      <c r="B2530">
        <v>0.37500000000000006</v>
      </c>
      <c r="C2530">
        <v>40</v>
      </c>
      <c r="D2530" t="s">
        <v>307</v>
      </c>
      <c r="E2530" s="21" t="s">
        <v>290</v>
      </c>
      <c r="F2530">
        <v>0.67500000000000004</v>
      </c>
      <c r="G2530" s="12">
        <v>0.49300000000000005</v>
      </c>
      <c r="H2530">
        <v>9.0999999999999998E-2</v>
      </c>
      <c r="I2530" t="s">
        <v>290</v>
      </c>
      <c r="J2530">
        <v>40</v>
      </c>
      <c r="K2530" s="21" t="s">
        <v>290</v>
      </c>
      <c r="L2530" s="1" t="s">
        <v>307</v>
      </c>
      <c r="M2530" t="s">
        <v>290</v>
      </c>
      <c r="N2530" s="159" t="s">
        <v>290</v>
      </c>
      <c r="P2530"/>
      <c r="Q2530"/>
      <c r="R2530"/>
      <c r="X2530" s="158" t="s">
        <v>2440</v>
      </c>
      <c r="Y2530">
        <v>0.37500000000000006</v>
      </c>
      <c r="Z2530">
        <v>40</v>
      </c>
      <c r="AA2530" t="s">
        <v>307</v>
      </c>
      <c r="AB2530" s="21" t="s">
        <v>290</v>
      </c>
      <c r="AC2530">
        <v>0.67500000000000004</v>
      </c>
      <c r="AD2530" s="12">
        <v>0.49300000000000005</v>
      </c>
      <c r="AE2530">
        <v>9.0999999999999998E-2</v>
      </c>
      <c r="AF2530" t="s">
        <v>290</v>
      </c>
      <c r="AG2530">
        <v>40</v>
      </c>
      <c r="AH2530" s="21" t="s">
        <v>290</v>
      </c>
      <c r="AI2530" s="1" t="s">
        <v>307</v>
      </c>
      <c r="AJ2530" t="s">
        <v>290</v>
      </c>
      <c r="AK2530" s="159" t="s">
        <v>290</v>
      </c>
    </row>
    <row r="2531" spans="1:89" x14ac:dyDescent="0.35">
      <c r="A2531" s="158" t="s">
        <v>6975</v>
      </c>
      <c r="B2531">
        <v>0.37500000000000006</v>
      </c>
      <c r="C2531" t="s">
        <v>6422</v>
      </c>
      <c r="D2531" t="s">
        <v>307</v>
      </c>
      <c r="E2531" s="21" t="s">
        <v>290</v>
      </c>
      <c r="F2531">
        <v>0.67500000000000004</v>
      </c>
      <c r="G2531" s="12">
        <v>0.49300000000000005</v>
      </c>
      <c r="H2531">
        <v>9.0999999999999998E-2</v>
      </c>
      <c r="I2531" t="s">
        <v>6422</v>
      </c>
      <c r="J2531">
        <v>1</v>
      </c>
      <c r="K2531" s="21" t="s">
        <v>290</v>
      </c>
      <c r="L2531" s="1" t="s">
        <v>307</v>
      </c>
      <c r="M2531" t="s">
        <v>290</v>
      </c>
      <c r="N2531" s="159" t="s">
        <v>290</v>
      </c>
      <c r="P2531"/>
      <c r="Q2531"/>
      <c r="R2531"/>
      <c r="X2531" s="158" t="s">
        <v>6975</v>
      </c>
      <c r="Y2531">
        <v>0.37500000000000006</v>
      </c>
      <c r="Z2531" t="s">
        <v>6422</v>
      </c>
      <c r="AA2531" t="s">
        <v>307</v>
      </c>
      <c r="AB2531" s="21" t="s">
        <v>290</v>
      </c>
      <c r="AC2531">
        <v>0.67500000000000004</v>
      </c>
      <c r="AD2531" s="12">
        <v>0.49300000000000005</v>
      </c>
      <c r="AE2531">
        <v>9.0999999999999998E-2</v>
      </c>
      <c r="AF2531" t="s">
        <v>6422</v>
      </c>
      <c r="AG2531">
        <v>1</v>
      </c>
      <c r="AH2531" s="21" t="s">
        <v>290</v>
      </c>
      <c r="AI2531" s="1" t="s">
        <v>307</v>
      </c>
      <c r="AJ2531" t="s">
        <v>290</v>
      </c>
      <c r="AK2531" s="159" t="s">
        <v>290</v>
      </c>
    </row>
    <row r="2532" spans="1:89" x14ac:dyDescent="0.35">
      <c r="A2532" s="158" t="s">
        <v>2441</v>
      </c>
      <c r="B2532">
        <v>0.37500000000000006</v>
      </c>
      <c r="C2532">
        <v>80</v>
      </c>
      <c r="D2532" t="s">
        <v>307</v>
      </c>
      <c r="E2532" s="21" t="s">
        <v>290</v>
      </c>
      <c r="F2532">
        <v>0.67500000000000004</v>
      </c>
      <c r="G2532" s="12">
        <v>0.42300000000000004</v>
      </c>
      <c r="H2532">
        <v>0.126</v>
      </c>
      <c r="I2532" t="s">
        <v>290</v>
      </c>
      <c r="J2532">
        <v>80</v>
      </c>
      <c r="K2532" s="21" t="s">
        <v>290</v>
      </c>
      <c r="L2532" s="1" t="s">
        <v>307</v>
      </c>
      <c r="M2532" t="s">
        <v>290</v>
      </c>
      <c r="N2532" s="159" t="s">
        <v>290</v>
      </c>
      <c r="P2532"/>
      <c r="Q2532"/>
      <c r="R2532"/>
      <c r="X2532" s="158" t="s">
        <v>2441</v>
      </c>
      <c r="Y2532">
        <v>0.37500000000000006</v>
      </c>
      <c r="Z2532">
        <v>80</v>
      </c>
      <c r="AA2532" t="s">
        <v>307</v>
      </c>
      <c r="AB2532" s="21" t="s">
        <v>290</v>
      </c>
      <c r="AC2532">
        <v>0.67500000000000004</v>
      </c>
      <c r="AD2532" s="12">
        <v>0.42300000000000004</v>
      </c>
      <c r="AE2532">
        <v>0.126</v>
      </c>
      <c r="AF2532" t="s">
        <v>290</v>
      </c>
      <c r="AG2532">
        <v>80</v>
      </c>
      <c r="AH2532" s="21" t="s">
        <v>290</v>
      </c>
      <c r="AI2532" s="1" t="s">
        <v>307</v>
      </c>
      <c r="AJ2532" t="s">
        <v>290</v>
      </c>
      <c r="AK2532" s="159" t="s">
        <v>290</v>
      </c>
    </row>
    <row r="2533" spans="1:89" x14ac:dyDescent="0.35">
      <c r="A2533" s="160" t="s">
        <v>2442</v>
      </c>
      <c r="B2533" s="4">
        <v>0.37500000000000006</v>
      </c>
      <c r="C2533" s="4" t="s">
        <v>272</v>
      </c>
      <c r="D2533" s="4" t="s">
        <v>307</v>
      </c>
      <c r="E2533" s="22" t="s">
        <v>290</v>
      </c>
      <c r="F2533" s="4">
        <v>0.67500000000000004</v>
      </c>
      <c r="G2533" s="3">
        <v>0.42300000000000004</v>
      </c>
      <c r="H2533" s="4">
        <v>0.126</v>
      </c>
      <c r="I2533" s="4" t="s">
        <v>272</v>
      </c>
      <c r="J2533" s="4">
        <v>2</v>
      </c>
      <c r="K2533" s="22" t="s">
        <v>290</v>
      </c>
      <c r="L2533" s="6" t="s">
        <v>307</v>
      </c>
      <c r="M2533" s="4" t="s">
        <v>290</v>
      </c>
      <c r="N2533" s="161" t="s">
        <v>290</v>
      </c>
      <c r="P2533"/>
      <c r="Q2533"/>
      <c r="R2533"/>
      <c r="X2533" s="160" t="s">
        <v>2442</v>
      </c>
      <c r="Y2533" s="4">
        <v>0.37500000000000006</v>
      </c>
      <c r="Z2533" s="4" t="s">
        <v>272</v>
      </c>
      <c r="AA2533" s="4" t="s">
        <v>307</v>
      </c>
      <c r="AB2533" s="22" t="s">
        <v>290</v>
      </c>
      <c r="AC2533" s="4">
        <v>0.67500000000000004</v>
      </c>
      <c r="AD2533" s="3">
        <v>0.42300000000000004</v>
      </c>
      <c r="AE2533" s="4">
        <v>0.126</v>
      </c>
      <c r="AF2533" s="4" t="s">
        <v>272</v>
      </c>
      <c r="AG2533" s="4">
        <v>2</v>
      </c>
      <c r="AH2533" s="22" t="s">
        <v>290</v>
      </c>
      <c r="AI2533" s="6" t="s">
        <v>307</v>
      </c>
      <c r="AJ2533" s="4" t="s">
        <v>290</v>
      </c>
      <c r="AK2533" s="161" t="s">
        <v>290</v>
      </c>
    </row>
    <row r="2534" spans="1:89" x14ac:dyDescent="0.35">
      <c r="A2534" s="156" t="s">
        <v>2443</v>
      </c>
      <c r="B2534" s="11">
        <v>0.5</v>
      </c>
      <c r="C2534" s="11">
        <v>5</v>
      </c>
      <c r="D2534" t="s">
        <v>307</v>
      </c>
      <c r="E2534" s="21" t="s">
        <v>290</v>
      </c>
      <c r="F2534">
        <v>0.84</v>
      </c>
      <c r="G2534" s="12">
        <v>0.71</v>
      </c>
      <c r="H2534" s="11">
        <v>6.5000000000000002E-2</v>
      </c>
      <c r="I2534" t="s">
        <v>290</v>
      </c>
      <c r="J2534" s="11">
        <v>5</v>
      </c>
      <c r="K2534" s="21" t="s">
        <v>290</v>
      </c>
      <c r="L2534" s="11" t="s">
        <v>307</v>
      </c>
      <c r="M2534" t="s">
        <v>290</v>
      </c>
      <c r="N2534" s="159" t="s">
        <v>290</v>
      </c>
      <c r="P2534"/>
      <c r="Q2534"/>
      <c r="R2534"/>
      <c r="X2534" s="156" t="s">
        <v>2443</v>
      </c>
      <c r="Y2534" s="11">
        <v>0.5</v>
      </c>
      <c r="Z2534" s="11">
        <v>5</v>
      </c>
      <c r="AA2534" t="s">
        <v>307</v>
      </c>
      <c r="AB2534" s="21" t="s">
        <v>290</v>
      </c>
      <c r="AC2534">
        <v>0.84</v>
      </c>
      <c r="AD2534" s="12">
        <v>0.71</v>
      </c>
      <c r="AE2534" s="11">
        <v>6.5000000000000002E-2</v>
      </c>
      <c r="AF2534" t="s">
        <v>290</v>
      </c>
      <c r="AG2534" s="11">
        <v>5</v>
      </c>
      <c r="AH2534" s="21" t="s">
        <v>290</v>
      </c>
      <c r="AI2534" s="11" t="s">
        <v>307</v>
      </c>
      <c r="AJ2534" t="s">
        <v>290</v>
      </c>
      <c r="AK2534" s="159" t="s">
        <v>290</v>
      </c>
    </row>
    <row r="2535" spans="1:89" x14ac:dyDescent="0.35">
      <c r="A2535" s="156" t="s">
        <v>2444</v>
      </c>
      <c r="B2535" s="11">
        <v>0.5</v>
      </c>
      <c r="C2535" s="11">
        <v>10</v>
      </c>
      <c r="D2535" t="s">
        <v>307</v>
      </c>
      <c r="E2535" s="21" t="s">
        <v>290</v>
      </c>
      <c r="F2535">
        <v>0.84</v>
      </c>
      <c r="G2535" s="12">
        <v>0.67399999999999993</v>
      </c>
      <c r="H2535" s="11">
        <v>8.3000000000000004E-2</v>
      </c>
      <c r="I2535" t="s">
        <v>290</v>
      </c>
      <c r="J2535" s="11">
        <v>10</v>
      </c>
      <c r="K2535" s="21" t="s">
        <v>290</v>
      </c>
      <c r="L2535" s="11" t="s">
        <v>307</v>
      </c>
      <c r="M2535" t="s">
        <v>290</v>
      </c>
      <c r="N2535" s="159" t="s">
        <v>290</v>
      </c>
      <c r="P2535"/>
      <c r="Q2535"/>
      <c r="R2535"/>
      <c r="X2535" s="156" t="s">
        <v>2444</v>
      </c>
      <c r="Y2535" s="11">
        <v>0.5</v>
      </c>
      <c r="Z2535" s="11">
        <v>10</v>
      </c>
      <c r="AA2535" t="s">
        <v>307</v>
      </c>
      <c r="AB2535" s="21" t="s">
        <v>290</v>
      </c>
      <c r="AC2535">
        <v>0.84</v>
      </c>
      <c r="AD2535" s="12">
        <v>0.67399999999999993</v>
      </c>
      <c r="AE2535" s="11">
        <v>8.3000000000000004E-2</v>
      </c>
      <c r="AF2535" t="s">
        <v>290</v>
      </c>
      <c r="AG2535" s="11">
        <v>10</v>
      </c>
      <c r="AH2535" s="21" t="s">
        <v>290</v>
      </c>
      <c r="AI2535" s="11" t="s">
        <v>307</v>
      </c>
      <c r="AJ2535" t="s">
        <v>290</v>
      </c>
      <c r="AK2535" s="159" t="s">
        <v>290</v>
      </c>
    </row>
    <row r="2536" spans="1:89" x14ac:dyDescent="0.35">
      <c r="A2536" s="158" t="s">
        <v>2445</v>
      </c>
      <c r="B2536" s="11">
        <v>0.5</v>
      </c>
      <c r="C2536">
        <v>40</v>
      </c>
      <c r="D2536" t="s">
        <v>307</v>
      </c>
      <c r="E2536" s="21" t="s">
        <v>290</v>
      </c>
      <c r="F2536">
        <v>0.84</v>
      </c>
      <c r="G2536" s="12">
        <v>0.622</v>
      </c>
      <c r="H2536" s="11">
        <v>0.109</v>
      </c>
      <c r="I2536" t="s">
        <v>290</v>
      </c>
      <c r="J2536">
        <v>40</v>
      </c>
      <c r="K2536" s="21" t="s">
        <v>290</v>
      </c>
      <c r="L2536" s="1" t="s">
        <v>307</v>
      </c>
      <c r="M2536" t="s">
        <v>290</v>
      </c>
      <c r="N2536" s="159" t="s">
        <v>290</v>
      </c>
      <c r="P2536"/>
      <c r="Q2536"/>
      <c r="R2536"/>
      <c r="X2536" s="158" t="s">
        <v>2445</v>
      </c>
      <c r="Y2536" s="11">
        <v>0.5</v>
      </c>
      <c r="Z2536">
        <v>40</v>
      </c>
      <c r="AA2536" t="s">
        <v>307</v>
      </c>
      <c r="AB2536" s="21" t="s">
        <v>290</v>
      </c>
      <c r="AC2536">
        <v>0.84</v>
      </c>
      <c r="AD2536" s="12">
        <v>0.622</v>
      </c>
      <c r="AE2536" s="11">
        <v>0.109</v>
      </c>
      <c r="AF2536" t="s">
        <v>290</v>
      </c>
      <c r="AG2536">
        <v>40</v>
      </c>
      <c r="AH2536" s="21" t="s">
        <v>290</v>
      </c>
      <c r="AI2536" s="1" t="s">
        <v>307</v>
      </c>
      <c r="AJ2536" t="s">
        <v>290</v>
      </c>
      <c r="AK2536" s="159" t="s">
        <v>290</v>
      </c>
    </row>
    <row r="2537" spans="1:89" x14ac:dyDescent="0.35">
      <c r="A2537" s="158" t="s">
        <v>6976</v>
      </c>
      <c r="B2537" s="11">
        <v>0.5</v>
      </c>
      <c r="C2537" t="s">
        <v>6422</v>
      </c>
      <c r="D2537" t="s">
        <v>307</v>
      </c>
      <c r="E2537" s="21" t="s">
        <v>290</v>
      </c>
      <c r="F2537">
        <v>0.84</v>
      </c>
      <c r="G2537" s="12">
        <v>0.622</v>
      </c>
      <c r="H2537" s="11">
        <v>0.109</v>
      </c>
      <c r="I2537" t="s">
        <v>6422</v>
      </c>
      <c r="J2537">
        <v>1</v>
      </c>
      <c r="K2537" s="21" t="s">
        <v>290</v>
      </c>
      <c r="L2537" s="1" t="s">
        <v>307</v>
      </c>
      <c r="M2537" t="s">
        <v>290</v>
      </c>
      <c r="N2537" s="159" t="s">
        <v>290</v>
      </c>
      <c r="P2537"/>
      <c r="Q2537"/>
      <c r="R2537"/>
      <c r="X2537" s="158" t="s">
        <v>6976</v>
      </c>
      <c r="Y2537" s="11">
        <v>0.5</v>
      </c>
      <c r="Z2537" t="s">
        <v>6422</v>
      </c>
      <c r="AA2537" t="s">
        <v>307</v>
      </c>
      <c r="AB2537" s="21" t="s">
        <v>290</v>
      </c>
      <c r="AC2537">
        <v>0.84</v>
      </c>
      <c r="AD2537" s="12">
        <v>0.622</v>
      </c>
      <c r="AE2537" s="11">
        <v>0.109</v>
      </c>
      <c r="AF2537" t="s">
        <v>6422</v>
      </c>
      <c r="AG2537">
        <v>1</v>
      </c>
      <c r="AH2537" s="21" t="s">
        <v>290</v>
      </c>
      <c r="AI2537" s="1" t="s">
        <v>307</v>
      </c>
      <c r="AJ2537" t="s">
        <v>290</v>
      </c>
      <c r="AK2537" s="159" t="s">
        <v>290</v>
      </c>
      <c r="BJ2537" s="4"/>
      <c r="BK2537" s="4"/>
      <c r="BL2537" s="4"/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  <c r="BX2537" s="4"/>
      <c r="BY2537" s="4"/>
      <c r="BZ2537" s="4"/>
      <c r="CA2537" s="51"/>
    </row>
    <row r="2538" spans="1:89" x14ac:dyDescent="0.35">
      <c r="A2538" s="158" t="s">
        <v>2446</v>
      </c>
      <c r="B2538" s="11">
        <v>0.5</v>
      </c>
      <c r="C2538">
        <v>80</v>
      </c>
      <c r="D2538" t="s">
        <v>307</v>
      </c>
      <c r="E2538" s="21" t="s">
        <v>290</v>
      </c>
      <c r="F2538">
        <v>0.84</v>
      </c>
      <c r="G2538" s="12">
        <v>0.54600000000000004</v>
      </c>
      <c r="H2538" s="11">
        <v>0.14699999999999999</v>
      </c>
      <c r="I2538" t="s">
        <v>290</v>
      </c>
      <c r="J2538">
        <v>80</v>
      </c>
      <c r="K2538" s="21" t="s">
        <v>290</v>
      </c>
      <c r="L2538" s="1" t="s">
        <v>307</v>
      </c>
      <c r="M2538" t="s">
        <v>290</v>
      </c>
      <c r="N2538" s="159" t="s">
        <v>290</v>
      </c>
      <c r="P2538"/>
      <c r="Q2538"/>
      <c r="R2538"/>
      <c r="X2538" s="158" t="s">
        <v>2446</v>
      </c>
      <c r="Y2538" s="11">
        <v>0.5</v>
      </c>
      <c r="Z2538">
        <v>80</v>
      </c>
      <c r="AA2538" t="s">
        <v>307</v>
      </c>
      <c r="AB2538" s="21" t="s">
        <v>290</v>
      </c>
      <c r="AC2538">
        <v>0.84</v>
      </c>
      <c r="AD2538" s="12">
        <v>0.54600000000000004</v>
      </c>
      <c r="AE2538" s="11">
        <v>0.14699999999999999</v>
      </c>
      <c r="AF2538" t="s">
        <v>290</v>
      </c>
      <c r="AG2538">
        <v>80</v>
      </c>
      <c r="AH2538" s="21" t="s">
        <v>290</v>
      </c>
      <c r="AI2538" s="1" t="s">
        <v>307</v>
      </c>
      <c r="AJ2538" t="s">
        <v>290</v>
      </c>
      <c r="AK2538" s="159" t="s">
        <v>290</v>
      </c>
      <c r="CC2538" s="4"/>
      <c r="CD2538" s="51"/>
      <c r="CE2538" s="51"/>
      <c r="CF2538" s="51"/>
      <c r="CG2538" s="51"/>
      <c r="CH2538" s="51"/>
      <c r="CI2538" s="51"/>
      <c r="CJ2538" s="51"/>
      <c r="CK2538" s="51"/>
    </row>
    <row r="2539" spans="1:89" x14ac:dyDescent="0.35">
      <c r="A2539" s="158" t="s">
        <v>2447</v>
      </c>
      <c r="B2539" s="11">
        <v>0.5</v>
      </c>
      <c r="C2539" s="11">
        <v>160</v>
      </c>
      <c r="D2539" t="s">
        <v>307</v>
      </c>
      <c r="E2539" s="21" t="s">
        <v>290</v>
      </c>
      <c r="F2539">
        <v>0.84</v>
      </c>
      <c r="G2539" s="12">
        <v>0.46599999999999997</v>
      </c>
      <c r="H2539" s="11">
        <v>0.187</v>
      </c>
      <c r="I2539" t="s">
        <v>290</v>
      </c>
      <c r="J2539" s="11">
        <v>160</v>
      </c>
      <c r="K2539" s="21" t="s">
        <v>290</v>
      </c>
      <c r="L2539" s="1" t="s">
        <v>307</v>
      </c>
      <c r="M2539" t="s">
        <v>290</v>
      </c>
      <c r="N2539" s="159" t="s">
        <v>290</v>
      </c>
      <c r="P2539"/>
      <c r="Q2539"/>
      <c r="R2539"/>
      <c r="X2539" s="158" t="s">
        <v>2447</v>
      </c>
      <c r="Y2539" s="11">
        <v>0.5</v>
      </c>
      <c r="Z2539" s="11">
        <v>160</v>
      </c>
      <c r="AA2539" t="s">
        <v>307</v>
      </c>
      <c r="AB2539" s="21" t="s">
        <v>290</v>
      </c>
      <c r="AC2539">
        <v>0.84</v>
      </c>
      <c r="AD2539" s="12">
        <v>0.46599999999999997</v>
      </c>
      <c r="AE2539" s="11">
        <v>0.187</v>
      </c>
      <c r="AF2539" t="s">
        <v>290</v>
      </c>
      <c r="AG2539" s="11">
        <v>160</v>
      </c>
      <c r="AH2539" s="21" t="s">
        <v>290</v>
      </c>
      <c r="AI2539" s="1" t="s">
        <v>307</v>
      </c>
      <c r="AJ2539" t="s">
        <v>290</v>
      </c>
      <c r="AK2539" s="159" t="s">
        <v>290</v>
      </c>
      <c r="BJ2539" s="4"/>
      <c r="BK2539" s="4"/>
      <c r="BL2539" s="4"/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  <c r="BX2539" s="4"/>
      <c r="BY2539" s="4"/>
      <c r="BZ2539" s="4"/>
      <c r="CA2539" s="51"/>
    </row>
    <row r="2540" spans="1:89" x14ac:dyDescent="0.35">
      <c r="A2540" s="158" t="s">
        <v>2448</v>
      </c>
      <c r="B2540" s="11">
        <v>0.5</v>
      </c>
      <c r="C2540" s="11" t="s">
        <v>272</v>
      </c>
      <c r="D2540" t="s">
        <v>307</v>
      </c>
      <c r="E2540" s="21" t="s">
        <v>290</v>
      </c>
      <c r="F2540">
        <v>0.84</v>
      </c>
      <c r="G2540" s="12">
        <v>0.54600000000000004</v>
      </c>
      <c r="H2540" s="11">
        <v>0.14699999999999999</v>
      </c>
      <c r="I2540" t="s">
        <v>272</v>
      </c>
      <c r="J2540" s="11">
        <v>2</v>
      </c>
      <c r="K2540" s="21" t="s">
        <v>290</v>
      </c>
      <c r="L2540" s="1" t="s">
        <v>307</v>
      </c>
      <c r="M2540" t="s">
        <v>290</v>
      </c>
      <c r="N2540" s="159" t="s">
        <v>290</v>
      </c>
      <c r="P2540"/>
      <c r="Q2540"/>
      <c r="R2540"/>
      <c r="X2540" s="158" t="s">
        <v>2448</v>
      </c>
      <c r="Y2540" s="11">
        <v>0.5</v>
      </c>
      <c r="Z2540" s="11" t="s">
        <v>272</v>
      </c>
      <c r="AA2540" t="s">
        <v>307</v>
      </c>
      <c r="AB2540" s="21" t="s">
        <v>290</v>
      </c>
      <c r="AC2540">
        <v>0.84</v>
      </c>
      <c r="AD2540" s="12">
        <v>0.54600000000000004</v>
      </c>
      <c r="AE2540" s="11">
        <v>0.14699999999999999</v>
      </c>
      <c r="AF2540" t="s">
        <v>272</v>
      </c>
      <c r="AG2540" s="11">
        <v>2</v>
      </c>
      <c r="AH2540" s="21" t="s">
        <v>290</v>
      </c>
      <c r="AI2540" s="1" t="s">
        <v>307</v>
      </c>
      <c r="AJ2540" t="s">
        <v>290</v>
      </c>
      <c r="AK2540" s="159" t="s">
        <v>290</v>
      </c>
      <c r="CC2540" s="4"/>
      <c r="CD2540" s="51"/>
      <c r="CE2540" s="51"/>
      <c r="CF2540" s="51"/>
      <c r="CG2540" s="51"/>
      <c r="CH2540" s="51"/>
      <c r="CI2540" s="51"/>
      <c r="CJ2540" s="51"/>
      <c r="CK2540" s="51"/>
    </row>
    <row r="2541" spans="1:89" x14ac:dyDescent="0.25">
      <c r="A2541" s="160" t="s">
        <v>2449</v>
      </c>
      <c r="B2541" s="2">
        <v>0.5</v>
      </c>
      <c r="C2541" s="4" t="s">
        <v>273</v>
      </c>
      <c r="D2541" s="4" t="s">
        <v>307</v>
      </c>
      <c r="E2541" s="23" t="s">
        <v>290</v>
      </c>
      <c r="F2541" s="4">
        <v>0.84</v>
      </c>
      <c r="G2541" s="3">
        <v>0.252</v>
      </c>
      <c r="H2541" s="2">
        <v>0.29399999999999998</v>
      </c>
      <c r="I2541" s="2" t="s">
        <v>273</v>
      </c>
      <c r="J2541" s="4">
        <v>4</v>
      </c>
      <c r="K2541" s="23" t="s">
        <v>290</v>
      </c>
      <c r="L2541" s="6" t="s">
        <v>307</v>
      </c>
      <c r="M2541" s="4" t="s">
        <v>290</v>
      </c>
      <c r="N2541" s="161" t="s">
        <v>290</v>
      </c>
      <c r="P2541"/>
      <c r="Q2541"/>
      <c r="R2541"/>
      <c r="X2541" s="160" t="s">
        <v>2449</v>
      </c>
      <c r="Y2541" s="2">
        <v>0.5</v>
      </c>
      <c r="Z2541" s="4" t="s">
        <v>273</v>
      </c>
      <c r="AA2541" s="4" t="s">
        <v>307</v>
      </c>
      <c r="AB2541" s="23" t="s">
        <v>290</v>
      </c>
      <c r="AC2541" s="4">
        <v>0.84</v>
      </c>
      <c r="AD2541" s="3">
        <v>0.252</v>
      </c>
      <c r="AE2541" s="2">
        <v>0.29399999999999998</v>
      </c>
      <c r="AF2541" s="2" t="s">
        <v>273</v>
      </c>
      <c r="AG2541" s="4">
        <v>4</v>
      </c>
      <c r="AH2541" s="23" t="s">
        <v>290</v>
      </c>
      <c r="AI2541" s="6" t="s">
        <v>307</v>
      </c>
      <c r="AJ2541" s="4" t="s">
        <v>290</v>
      </c>
      <c r="AK2541" s="161" t="s">
        <v>290</v>
      </c>
    </row>
    <row r="2542" spans="1:89" x14ac:dyDescent="0.35">
      <c r="A2542" s="156" t="s">
        <v>2450</v>
      </c>
      <c r="B2542" s="11">
        <v>0.75000000000000011</v>
      </c>
      <c r="C2542" s="11">
        <v>5</v>
      </c>
      <c r="D2542" t="s">
        <v>307</v>
      </c>
      <c r="E2542" s="21" t="s">
        <v>290</v>
      </c>
      <c r="F2542" s="11">
        <v>1.05</v>
      </c>
      <c r="G2542" s="12">
        <v>0.92</v>
      </c>
      <c r="H2542" s="11">
        <v>6.5000000000000002E-2</v>
      </c>
      <c r="I2542" t="s">
        <v>290</v>
      </c>
      <c r="J2542" s="11">
        <v>5</v>
      </c>
      <c r="K2542" s="21" t="s">
        <v>290</v>
      </c>
      <c r="L2542" s="11" t="s">
        <v>307</v>
      </c>
      <c r="M2542" t="s">
        <v>290</v>
      </c>
      <c r="N2542" s="159" t="s">
        <v>290</v>
      </c>
      <c r="P2542"/>
      <c r="Q2542"/>
      <c r="R2542"/>
      <c r="X2542" s="156" t="s">
        <v>2450</v>
      </c>
      <c r="Y2542" s="11">
        <v>0.75000000000000011</v>
      </c>
      <c r="Z2542" s="11">
        <v>5</v>
      </c>
      <c r="AA2542" t="s">
        <v>307</v>
      </c>
      <c r="AB2542" s="21" t="s">
        <v>290</v>
      </c>
      <c r="AC2542" s="11">
        <v>1.05</v>
      </c>
      <c r="AD2542" s="12">
        <v>0.92</v>
      </c>
      <c r="AE2542" s="11">
        <v>6.5000000000000002E-2</v>
      </c>
      <c r="AF2542" t="s">
        <v>290</v>
      </c>
      <c r="AG2542" s="11">
        <v>5</v>
      </c>
      <c r="AH2542" s="21" t="s">
        <v>290</v>
      </c>
      <c r="AI2542" s="11" t="s">
        <v>307</v>
      </c>
      <c r="AJ2542" t="s">
        <v>290</v>
      </c>
      <c r="AK2542" s="159" t="s">
        <v>290</v>
      </c>
    </row>
    <row r="2543" spans="1:89" x14ac:dyDescent="0.35">
      <c r="A2543" s="156" t="s">
        <v>2451</v>
      </c>
      <c r="B2543" s="11">
        <v>0.75000000000000011</v>
      </c>
      <c r="C2543" s="11">
        <v>10</v>
      </c>
      <c r="D2543" t="s">
        <v>307</v>
      </c>
      <c r="E2543" s="21" t="s">
        <v>290</v>
      </c>
      <c r="F2543" s="11">
        <v>1.05</v>
      </c>
      <c r="G2543" s="12">
        <v>0.88400000000000001</v>
      </c>
      <c r="H2543" s="11">
        <v>8.3000000000000004E-2</v>
      </c>
      <c r="I2543" t="s">
        <v>290</v>
      </c>
      <c r="J2543" s="11">
        <v>10</v>
      </c>
      <c r="K2543" s="21" t="s">
        <v>290</v>
      </c>
      <c r="L2543" s="11" t="s">
        <v>307</v>
      </c>
      <c r="M2543" t="s">
        <v>290</v>
      </c>
      <c r="N2543" s="159" t="s">
        <v>290</v>
      </c>
      <c r="P2543"/>
      <c r="Q2543"/>
      <c r="R2543"/>
      <c r="X2543" s="156" t="s">
        <v>2451</v>
      </c>
      <c r="Y2543" s="11">
        <v>0.75000000000000011</v>
      </c>
      <c r="Z2543" s="11">
        <v>10</v>
      </c>
      <c r="AA2543" t="s">
        <v>307</v>
      </c>
      <c r="AB2543" s="21" t="s">
        <v>290</v>
      </c>
      <c r="AC2543" s="11">
        <v>1.05</v>
      </c>
      <c r="AD2543" s="12">
        <v>0.88400000000000001</v>
      </c>
      <c r="AE2543" s="11">
        <v>8.3000000000000004E-2</v>
      </c>
      <c r="AF2543" t="s">
        <v>290</v>
      </c>
      <c r="AG2543" s="11">
        <v>10</v>
      </c>
      <c r="AH2543" s="21" t="s">
        <v>290</v>
      </c>
      <c r="AI2543" s="11" t="s">
        <v>307</v>
      </c>
      <c r="AJ2543" t="s">
        <v>290</v>
      </c>
      <c r="AK2543" s="159" t="s">
        <v>290</v>
      </c>
    </row>
    <row r="2544" spans="1:89" x14ac:dyDescent="0.35">
      <c r="A2544" s="158" t="s">
        <v>2452</v>
      </c>
      <c r="B2544" s="11">
        <v>0.75000000000000011</v>
      </c>
      <c r="C2544">
        <v>40</v>
      </c>
      <c r="D2544" t="s">
        <v>307</v>
      </c>
      <c r="E2544" s="21" t="s">
        <v>290</v>
      </c>
      <c r="F2544" s="11">
        <v>1.05</v>
      </c>
      <c r="G2544" s="12">
        <v>0.82400000000000007</v>
      </c>
      <c r="H2544" s="11">
        <v>0.113</v>
      </c>
      <c r="I2544" t="s">
        <v>290</v>
      </c>
      <c r="J2544">
        <v>40</v>
      </c>
      <c r="K2544" s="21" t="s">
        <v>290</v>
      </c>
      <c r="L2544" s="1" t="s">
        <v>307</v>
      </c>
      <c r="M2544" t="s">
        <v>290</v>
      </c>
      <c r="N2544" s="159" t="s">
        <v>290</v>
      </c>
      <c r="P2544"/>
      <c r="Q2544"/>
      <c r="R2544"/>
      <c r="X2544" s="158" t="s">
        <v>2452</v>
      </c>
      <c r="Y2544" s="11">
        <v>0.75000000000000011</v>
      </c>
      <c r="Z2544">
        <v>40</v>
      </c>
      <c r="AA2544" t="s">
        <v>307</v>
      </c>
      <c r="AB2544" s="21" t="s">
        <v>290</v>
      </c>
      <c r="AC2544" s="11">
        <v>1.05</v>
      </c>
      <c r="AD2544" s="12">
        <v>0.82400000000000007</v>
      </c>
      <c r="AE2544" s="11">
        <v>0.113</v>
      </c>
      <c r="AF2544" t="s">
        <v>290</v>
      </c>
      <c r="AG2544">
        <v>40</v>
      </c>
      <c r="AH2544" s="21" t="s">
        <v>290</v>
      </c>
      <c r="AI2544" s="1" t="s">
        <v>307</v>
      </c>
      <c r="AJ2544" t="s">
        <v>290</v>
      </c>
      <c r="AK2544" s="159" t="s">
        <v>290</v>
      </c>
    </row>
    <row r="2545" spans="1:89" x14ac:dyDescent="0.35">
      <c r="A2545" s="158" t="s">
        <v>6977</v>
      </c>
      <c r="B2545" s="11">
        <v>0.75000000000000011</v>
      </c>
      <c r="C2545" t="s">
        <v>6422</v>
      </c>
      <c r="D2545" t="s">
        <v>307</v>
      </c>
      <c r="E2545" s="21" t="s">
        <v>290</v>
      </c>
      <c r="F2545" s="11">
        <v>1.05</v>
      </c>
      <c r="G2545" s="12">
        <v>0.82400000000000007</v>
      </c>
      <c r="H2545" s="11">
        <v>0.113</v>
      </c>
      <c r="I2545" t="s">
        <v>6422</v>
      </c>
      <c r="J2545">
        <v>1</v>
      </c>
      <c r="K2545" s="21" t="s">
        <v>290</v>
      </c>
      <c r="L2545" s="1" t="s">
        <v>307</v>
      </c>
      <c r="M2545" t="s">
        <v>290</v>
      </c>
      <c r="N2545" s="159" t="s">
        <v>290</v>
      </c>
      <c r="P2545"/>
      <c r="Q2545"/>
      <c r="R2545"/>
      <c r="X2545" s="158" t="s">
        <v>6977</v>
      </c>
      <c r="Y2545" s="11">
        <v>0.75000000000000011</v>
      </c>
      <c r="Z2545" t="s">
        <v>6422</v>
      </c>
      <c r="AA2545" t="s">
        <v>307</v>
      </c>
      <c r="AB2545" s="21" t="s">
        <v>290</v>
      </c>
      <c r="AC2545" s="11">
        <v>1.05</v>
      </c>
      <c r="AD2545" s="12">
        <v>0.82400000000000007</v>
      </c>
      <c r="AE2545" s="11">
        <v>0.113</v>
      </c>
      <c r="AF2545" t="s">
        <v>6422</v>
      </c>
      <c r="AG2545">
        <v>1</v>
      </c>
      <c r="AH2545" s="21" t="s">
        <v>290</v>
      </c>
      <c r="AI2545" s="1" t="s">
        <v>307</v>
      </c>
      <c r="AJ2545" t="s">
        <v>290</v>
      </c>
      <c r="AK2545" s="159" t="s">
        <v>290</v>
      </c>
    </row>
    <row r="2546" spans="1:89" x14ac:dyDescent="0.35">
      <c r="A2546" s="158" t="s">
        <v>2453</v>
      </c>
      <c r="B2546" s="11">
        <v>0.75000000000000011</v>
      </c>
      <c r="C2546">
        <v>80</v>
      </c>
      <c r="D2546" t="s">
        <v>307</v>
      </c>
      <c r="E2546" s="21" t="s">
        <v>290</v>
      </c>
      <c r="F2546" s="11">
        <v>1.05</v>
      </c>
      <c r="G2546" s="12">
        <v>0.74199999999999999</v>
      </c>
      <c r="H2546" s="11">
        <v>0.154</v>
      </c>
      <c r="I2546" t="s">
        <v>290</v>
      </c>
      <c r="J2546">
        <v>80</v>
      </c>
      <c r="K2546" s="21" t="s">
        <v>290</v>
      </c>
      <c r="L2546" s="1" t="s">
        <v>307</v>
      </c>
      <c r="M2546" t="s">
        <v>290</v>
      </c>
      <c r="N2546" s="159" t="s">
        <v>290</v>
      </c>
      <c r="P2546"/>
      <c r="Q2546"/>
      <c r="R2546"/>
      <c r="X2546" s="158" t="s">
        <v>2453</v>
      </c>
      <c r="Y2546" s="11">
        <v>0.75000000000000011</v>
      </c>
      <c r="Z2546">
        <v>80</v>
      </c>
      <c r="AA2546" t="s">
        <v>307</v>
      </c>
      <c r="AB2546" s="21" t="s">
        <v>290</v>
      </c>
      <c r="AC2546" s="11">
        <v>1.05</v>
      </c>
      <c r="AD2546" s="12">
        <v>0.74199999999999999</v>
      </c>
      <c r="AE2546" s="11">
        <v>0.154</v>
      </c>
      <c r="AF2546" t="s">
        <v>290</v>
      </c>
      <c r="AG2546">
        <v>80</v>
      </c>
      <c r="AH2546" s="21" t="s">
        <v>290</v>
      </c>
      <c r="AI2546" s="1" t="s">
        <v>307</v>
      </c>
      <c r="AJ2546" t="s">
        <v>290</v>
      </c>
      <c r="AK2546" s="159" t="s">
        <v>290</v>
      </c>
    </row>
    <row r="2547" spans="1:89" x14ac:dyDescent="0.35">
      <c r="A2547" s="158" t="s">
        <v>2454</v>
      </c>
      <c r="B2547" s="11">
        <v>0.75000000000000011</v>
      </c>
      <c r="C2547" s="11">
        <v>160</v>
      </c>
      <c r="D2547" t="s">
        <v>307</v>
      </c>
      <c r="E2547" s="21" t="s">
        <v>290</v>
      </c>
      <c r="F2547" s="11">
        <v>1.05</v>
      </c>
      <c r="G2547" s="12">
        <v>0.6140000000000001</v>
      </c>
      <c r="H2547" s="11">
        <v>0.218</v>
      </c>
      <c r="I2547" t="s">
        <v>290</v>
      </c>
      <c r="J2547" s="11">
        <v>160</v>
      </c>
      <c r="K2547" s="21" t="s">
        <v>290</v>
      </c>
      <c r="L2547" s="1" t="s">
        <v>307</v>
      </c>
      <c r="M2547" t="s">
        <v>290</v>
      </c>
      <c r="N2547" s="159" t="s">
        <v>290</v>
      </c>
      <c r="P2547"/>
      <c r="Q2547"/>
      <c r="R2547"/>
      <c r="X2547" s="158" t="s">
        <v>2454</v>
      </c>
      <c r="Y2547" s="11">
        <v>0.75000000000000011</v>
      </c>
      <c r="Z2547" s="11">
        <v>160</v>
      </c>
      <c r="AA2547" t="s">
        <v>307</v>
      </c>
      <c r="AB2547" s="21" t="s">
        <v>290</v>
      </c>
      <c r="AC2547" s="11">
        <v>1.05</v>
      </c>
      <c r="AD2547" s="12">
        <v>0.6140000000000001</v>
      </c>
      <c r="AE2547" s="11">
        <v>0.218</v>
      </c>
      <c r="AF2547" t="s">
        <v>290</v>
      </c>
      <c r="AG2547" s="11">
        <v>160</v>
      </c>
      <c r="AH2547" s="21" t="s">
        <v>290</v>
      </c>
      <c r="AI2547" s="1" t="s">
        <v>307</v>
      </c>
      <c r="AJ2547" t="s">
        <v>290</v>
      </c>
      <c r="AK2547" s="159" t="s">
        <v>290</v>
      </c>
    </row>
    <row r="2548" spans="1:89" x14ac:dyDescent="0.35">
      <c r="A2548" s="158" t="s">
        <v>2455</v>
      </c>
      <c r="B2548" s="11">
        <v>0.75000000000000011</v>
      </c>
      <c r="C2548" s="11" t="s">
        <v>272</v>
      </c>
      <c r="D2548" t="s">
        <v>307</v>
      </c>
      <c r="E2548" s="21" t="s">
        <v>290</v>
      </c>
      <c r="F2548" s="11">
        <v>1.05</v>
      </c>
      <c r="G2548" s="12">
        <v>0.74199999999999999</v>
      </c>
      <c r="H2548" s="11">
        <v>0.154</v>
      </c>
      <c r="I2548" t="s">
        <v>272</v>
      </c>
      <c r="J2548" s="11">
        <v>2</v>
      </c>
      <c r="K2548" s="21" t="s">
        <v>290</v>
      </c>
      <c r="L2548" s="1" t="s">
        <v>307</v>
      </c>
      <c r="M2548" t="s">
        <v>290</v>
      </c>
      <c r="N2548" s="159" t="s">
        <v>290</v>
      </c>
      <c r="P2548"/>
      <c r="Q2548"/>
      <c r="R2548"/>
      <c r="X2548" s="158" t="s">
        <v>2455</v>
      </c>
      <c r="Y2548" s="11">
        <v>0.75000000000000011</v>
      </c>
      <c r="Z2548" s="11" t="s">
        <v>272</v>
      </c>
      <c r="AA2548" t="s">
        <v>307</v>
      </c>
      <c r="AB2548" s="21" t="s">
        <v>290</v>
      </c>
      <c r="AC2548" s="11">
        <v>1.05</v>
      </c>
      <c r="AD2548" s="12">
        <v>0.74199999999999999</v>
      </c>
      <c r="AE2548" s="11">
        <v>0.154</v>
      </c>
      <c r="AF2548" t="s">
        <v>272</v>
      </c>
      <c r="AG2548" s="11">
        <v>2</v>
      </c>
      <c r="AH2548" s="21" t="s">
        <v>290</v>
      </c>
      <c r="AI2548" s="1" t="s">
        <v>307</v>
      </c>
      <c r="AJ2548" t="s">
        <v>290</v>
      </c>
      <c r="AK2548" s="159" t="s">
        <v>290</v>
      </c>
      <c r="BJ2548" s="4"/>
      <c r="BK2548" s="4"/>
      <c r="BL2548" s="4"/>
      <c r="BM2548" s="4"/>
      <c r="BN2548" s="4"/>
      <c r="BO2548" s="4"/>
      <c r="BP2548" s="4"/>
      <c r="BQ2548" s="4"/>
      <c r="BR2548" s="4"/>
      <c r="BS2548" s="4"/>
      <c r="BT2548" s="4"/>
      <c r="BU2548" s="4"/>
      <c r="BV2548" s="4"/>
      <c r="BW2548" s="4"/>
      <c r="BX2548" s="4"/>
      <c r="BY2548" s="4"/>
      <c r="BZ2548" s="4"/>
      <c r="CA2548" s="51"/>
    </row>
    <row r="2549" spans="1:89" x14ac:dyDescent="0.25">
      <c r="A2549" s="160" t="s">
        <v>2456</v>
      </c>
      <c r="B2549" s="2">
        <v>0.75000000000000011</v>
      </c>
      <c r="C2549" s="4" t="s">
        <v>273</v>
      </c>
      <c r="D2549" s="4" t="s">
        <v>307</v>
      </c>
      <c r="E2549" s="23" t="s">
        <v>290</v>
      </c>
      <c r="F2549" s="2">
        <v>1.05</v>
      </c>
      <c r="G2549" s="3">
        <v>0.43400000000000005</v>
      </c>
      <c r="H2549" s="2">
        <v>0.308</v>
      </c>
      <c r="I2549" s="2" t="s">
        <v>273</v>
      </c>
      <c r="J2549" s="4">
        <v>4</v>
      </c>
      <c r="K2549" s="23" t="s">
        <v>290</v>
      </c>
      <c r="L2549" s="6" t="s">
        <v>307</v>
      </c>
      <c r="M2549" s="4" t="s">
        <v>290</v>
      </c>
      <c r="N2549" s="161" t="s">
        <v>290</v>
      </c>
      <c r="P2549"/>
      <c r="Q2549"/>
      <c r="R2549"/>
      <c r="X2549" s="160" t="s">
        <v>2456</v>
      </c>
      <c r="Y2549" s="2">
        <v>0.75000000000000011</v>
      </c>
      <c r="Z2549" s="4" t="s">
        <v>273</v>
      </c>
      <c r="AA2549" s="4" t="s">
        <v>307</v>
      </c>
      <c r="AB2549" s="23" t="s">
        <v>290</v>
      </c>
      <c r="AC2549" s="2">
        <v>1.05</v>
      </c>
      <c r="AD2549" s="3">
        <v>0.43400000000000005</v>
      </c>
      <c r="AE2549" s="2">
        <v>0.308</v>
      </c>
      <c r="AF2549" s="2" t="s">
        <v>273</v>
      </c>
      <c r="AG2549" s="4">
        <v>4</v>
      </c>
      <c r="AH2549" s="23" t="s">
        <v>290</v>
      </c>
      <c r="AI2549" s="6" t="s">
        <v>307</v>
      </c>
      <c r="AJ2549" s="4" t="s">
        <v>290</v>
      </c>
      <c r="AK2549" s="161" t="s">
        <v>290</v>
      </c>
      <c r="CC2549" s="4"/>
      <c r="CD2549" s="51"/>
      <c r="CE2549" s="51"/>
      <c r="CF2549" s="51"/>
      <c r="CG2549" s="51"/>
      <c r="CH2549" s="51"/>
      <c r="CI2549" s="51"/>
      <c r="CJ2549" s="51"/>
      <c r="CK2549" s="51"/>
    </row>
    <row r="2550" spans="1:89" x14ac:dyDescent="0.35">
      <c r="A2550" s="156" t="s">
        <v>2457</v>
      </c>
      <c r="B2550" s="11">
        <v>1</v>
      </c>
      <c r="C2550" s="11">
        <v>5</v>
      </c>
      <c r="D2550" t="s">
        <v>307</v>
      </c>
      <c r="E2550" s="21" t="s">
        <v>290</v>
      </c>
      <c r="F2550" s="11">
        <v>1.3149999999999999</v>
      </c>
      <c r="G2550" s="12">
        <v>1.1850000000000001</v>
      </c>
      <c r="H2550" s="11">
        <v>6.5000000000000002E-2</v>
      </c>
      <c r="I2550" t="s">
        <v>290</v>
      </c>
      <c r="J2550" s="11">
        <v>5</v>
      </c>
      <c r="K2550" s="21" t="s">
        <v>290</v>
      </c>
      <c r="L2550" s="11" t="s">
        <v>307</v>
      </c>
      <c r="M2550" t="s">
        <v>290</v>
      </c>
      <c r="N2550" s="159" t="s">
        <v>290</v>
      </c>
      <c r="P2550"/>
      <c r="Q2550"/>
      <c r="R2550"/>
      <c r="X2550" s="156" t="s">
        <v>2457</v>
      </c>
      <c r="Y2550" s="11">
        <v>1</v>
      </c>
      <c r="Z2550" s="11">
        <v>5</v>
      </c>
      <c r="AA2550" t="s">
        <v>307</v>
      </c>
      <c r="AB2550" s="21" t="s">
        <v>290</v>
      </c>
      <c r="AC2550" s="11">
        <v>1.3149999999999999</v>
      </c>
      <c r="AD2550" s="12">
        <v>1.1850000000000001</v>
      </c>
      <c r="AE2550" s="11">
        <v>6.5000000000000002E-2</v>
      </c>
      <c r="AF2550" t="s">
        <v>290</v>
      </c>
      <c r="AG2550" s="11">
        <v>5</v>
      </c>
      <c r="AH2550" s="21" t="s">
        <v>290</v>
      </c>
      <c r="AI2550" s="11" t="s">
        <v>307</v>
      </c>
      <c r="AJ2550" t="s">
        <v>290</v>
      </c>
      <c r="AK2550" s="159" t="s">
        <v>290</v>
      </c>
    </row>
    <row r="2551" spans="1:89" x14ac:dyDescent="0.35">
      <c r="A2551" s="156" t="s">
        <v>2458</v>
      </c>
      <c r="B2551" s="11">
        <v>1</v>
      </c>
      <c r="C2551" s="11">
        <v>10</v>
      </c>
      <c r="D2551" t="s">
        <v>307</v>
      </c>
      <c r="E2551" s="21" t="s">
        <v>290</v>
      </c>
      <c r="F2551" s="11">
        <v>1.3149999999999999</v>
      </c>
      <c r="G2551" s="12">
        <v>1.097</v>
      </c>
      <c r="H2551" s="11">
        <v>0.109</v>
      </c>
      <c r="I2551" t="s">
        <v>290</v>
      </c>
      <c r="J2551" s="11">
        <v>10</v>
      </c>
      <c r="K2551" s="21" t="s">
        <v>290</v>
      </c>
      <c r="L2551" s="11" t="s">
        <v>307</v>
      </c>
      <c r="M2551" t="s">
        <v>290</v>
      </c>
      <c r="N2551" s="159" t="s">
        <v>290</v>
      </c>
      <c r="P2551"/>
      <c r="Q2551"/>
      <c r="R2551"/>
      <c r="X2551" s="156" t="s">
        <v>2458</v>
      </c>
      <c r="Y2551" s="11">
        <v>1</v>
      </c>
      <c r="Z2551" s="11">
        <v>10</v>
      </c>
      <c r="AA2551" t="s">
        <v>307</v>
      </c>
      <c r="AB2551" s="21" t="s">
        <v>290</v>
      </c>
      <c r="AC2551" s="11">
        <v>1.3149999999999999</v>
      </c>
      <c r="AD2551" s="12">
        <v>1.097</v>
      </c>
      <c r="AE2551" s="11">
        <v>0.109</v>
      </c>
      <c r="AF2551" t="s">
        <v>290</v>
      </c>
      <c r="AG2551" s="11">
        <v>10</v>
      </c>
      <c r="AH2551" s="21" t="s">
        <v>290</v>
      </c>
      <c r="AI2551" s="11" t="s">
        <v>307</v>
      </c>
      <c r="AJ2551" t="s">
        <v>290</v>
      </c>
      <c r="AK2551" s="159" t="s">
        <v>290</v>
      </c>
    </row>
    <row r="2552" spans="1:89" x14ac:dyDescent="0.35">
      <c r="A2552" s="158" t="s">
        <v>2459</v>
      </c>
      <c r="B2552" s="11">
        <v>1</v>
      </c>
      <c r="C2552">
        <v>40</v>
      </c>
      <c r="D2552" t="s">
        <v>307</v>
      </c>
      <c r="E2552" s="21" t="s">
        <v>290</v>
      </c>
      <c r="F2552" s="11">
        <v>1.3149999999999999</v>
      </c>
      <c r="G2552" s="12">
        <v>1.0489999999999999</v>
      </c>
      <c r="H2552" s="11">
        <v>0.13300000000000001</v>
      </c>
      <c r="I2552" t="s">
        <v>290</v>
      </c>
      <c r="J2552">
        <v>40</v>
      </c>
      <c r="K2552" s="21" t="s">
        <v>290</v>
      </c>
      <c r="L2552" s="1" t="s">
        <v>307</v>
      </c>
      <c r="M2552" t="s">
        <v>290</v>
      </c>
      <c r="N2552" s="159" t="s">
        <v>290</v>
      </c>
      <c r="Q2552" s="18" t="s">
        <v>290</v>
      </c>
      <c r="S2552" t="s">
        <v>290</v>
      </c>
      <c r="T2552" t="s">
        <v>290</v>
      </c>
      <c r="V2552" t="s">
        <v>290</v>
      </c>
      <c r="X2552" s="158" t="s">
        <v>2459</v>
      </c>
      <c r="Y2552" s="11">
        <v>1</v>
      </c>
      <c r="Z2552">
        <v>40</v>
      </c>
      <c r="AA2552" t="s">
        <v>307</v>
      </c>
      <c r="AB2552" s="21" t="s">
        <v>290</v>
      </c>
      <c r="AC2552" s="11">
        <v>1.3149999999999999</v>
      </c>
      <c r="AD2552" s="12">
        <v>1.0489999999999999</v>
      </c>
      <c r="AE2552" s="11">
        <v>0.13300000000000001</v>
      </c>
      <c r="AF2552" t="s">
        <v>290</v>
      </c>
      <c r="AG2552">
        <v>40</v>
      </c>
      <c r="AH2552" s="21" t="s">
        <v>290</v>
      </c>
      <c r="AI2552" s="1" t="s">
        <v>307</v>
      </c>
      <c r="AJ2552" t="s">
        <v>290</v>
      </c>
      <c r="AK2552" s="159" t="s">
        <v>290</v>
      </c>
    </row>
    <row r="2553" spans="1:89" x14ac:dyDescent="0.35">
      <c r="A2553" s="158" t="s">
        <v>6978</v>
      </c>
      <c r="B2553" s="11">
        <v>1</v>
      </c>
      <c r="C2553" t="s">
        <v>6422</v>
      </c>
      <c r="D2553" t="s">
        <v>307</v>
      </c>
      <c r="E2553" s="21" t="s">
        <v>290</v>
      </c>
      <c r="F2553" s="11">
        <v>1.3149999999999999</v>
      </c>
      <c r="G2553" s="12">
        <v>1.0489999999999999</v>
      </c>
      <c r="H2553" s="11">
        <v>0.13300000000000001</v>
      </c>
      <c r="I2553" t="s">
        <v>6422</v>
      </c>
      <c r="J2553">
        <v>1</v>
      </c>
      <c r="K2553" s="21" t="s">
        <v>290</v>
      </c>
      <c r="L2553" s="1" t="s">
        <v>307</v>
      </c>
      <c r="M2553" t="s">
        <v>290</v>
      </c>
      <c r="N2553" s="159" t="s">
        <v>290</v>
      </c>
      <c r="Q2553" s="18" t="s">
        <v>290</v>
      </c>
      <c r="S2553" t="s">
        <v>290</v>
      </c>
      <c r="T2553" t="s">
        <v>290</v>
      </c>
      <c r="V2553" t="s">
        <v>290</v>
      </c>
      <c r="X2553" s="158" t="s">
        <v>6978</v>
      </c>
      <c r="Y2553" s="11">
        <v>1</v>
      </c>
      <c r="Z2553" t="s">
        <v>6422</v>
      </c>
      <c r="AA2553" t="s">
        <v>307</v>
      </c>
      <c r="AB2553" s="21" t="s">
        <v>290</v>
      </c>
      <c r="AC2553" s="11">
        <v>1.3149999999999999</v>
      </c>
      <c r="AD2553" s="12">
        <v>1.0489999999999999</v>
      </c>
      <c r="AE2553" s="11">
        <v>0.13300000000000001</v>
      </c>
      <c r="AF2553" t="s">
        <v>6422</v>
      </c>
      <c r="AG2553">
        <v>1</v>
      </c>
      <c r="AH2553" s="21" t="s">
        <v>290</v>
      </c>
      <c r="AI2553" s="1" t="s">
        <v>307</v>
      </c>
      <c r="AJ2553" t="s">
        <v>290</v>
      </c>
      <c r="AK2553" s="159" t="s">
        <v>290</v>
      </c>
    </row>
    <row r="2554" spans="1:89" x14ac:dyDescent="0.35">
      <c r="A2554" s="158" t="s">
        <v>2460</v>
      </c>
      <c r="B2554" s="11">
        <v>1</v>
      </c>
      <c r="C2554">
        <v>80</v>
      </c>
      <c r="D2554" t="s">
        <v>307</v>
      </c>
      <c r="E2554" s="21" t="s">
        <v>290</v>
      </c>
      <c r="F2554" s="11">
        <v>1.3149999999999999</v>
      </c>
      <c r="G2554" s="12">
        <v>0.95699999999999996</v>
      </c>
      <c r="H2554" s="11">
        <v>0.17899999999999999</v>
      </c>
      <c r="I2554" t="s">
        <v>290</v>
      </c>
      <c r="J2554">
        <v>80</v>
      </c>
      <c r="K2554" s="21" t="s">
        <v>290</v>
      </c>
      <c r="L2554" s="1" t="s">
        <v>307</v>
      </c>
      <c r="M2554" t="s">
        <v>290</v>
      </c>
      <c r="N2554" s="159" t="s">
        <v>290</v>
      </c>
      <c r="P2554" s="18" t="s">
        <v>290</v>
      </c>
      <c r="Q2554" s="18" t="s">
        <v>290</v>
      </c>
      <c r="S2554" t="s">
        <v>290</v>
      </c>
      <c r="T2554" t="s">
        <v>290</v>
      </c>
      <c r="V2554" t="s">
        <v>290</v>
      </c>
      <c r="X2554" s="158" t="s">
        <v>2460</v>
      </c>
      <c r="Y2554" s="11">
        <v>1</v>
      </c>
      <c r="Z2554">
        <v>80</v>
      </c>
      <c r="AA2554" t="s">
        <v>307</v>
      </c>
      <c r="AB2554" s="21" t="s">
        <v>290</v>
      </c>
      <c r="AC2554" s="11">
        <v>1.3149999999999999</v>
      </c>
      <c r="AD2554" s="12">
        <v>0.95699999999999996</v>
      </c>
      <c r="AE2554" s="11">
        <v>0.17899999999999999</v>
      </c>
      <c r="AF2554" t="s">
        <v>290</v>
      </c>
      <c r="AG2554">
        <v>80</v>
      </c>
      <c r="AH2554" s="21" t="s">
        <v>290</v>
      </c>
      <c r="AI2554" s="1" t="s">
        <v>307</v>
      </c>
      <c r="AJ2554" t="s">
        <v>290</v>
      </c>
      <c r="AK2554" s="159" t="s">
        <v>290</v>
      </c>
    </row>
    <row r="2555" spans="1:89" x14ac:dyDescent="0.35">
      <c r="A2555" s="158" t="s">
        <v>2461</v>
      </c>
      <c r="B2555" s="11">
        <v>1</v>
      </c>
      <c r="C2555" s="11">
        <v>160</v>
      </c>
      <c r="D2555" t="s">
        <v>307</v>
      </c>
      <c r="E2555" s="21" t="s">
        <v>290</v>
      </c>
      <c r="F2555" s="11">
        <v>1.3149999999999999</v>
      </c>
      <c r="G2555" s="12">
        <v>0.81499999999999995</v>
      </c>
      <c r="H2555" s="11">
        <v>0.25</v>
      </c>
      <c r="I2555" t="s">
        <v>290</v>
      </c>
      <c r="J2555" s="11">
        <v>160</v>
      </c>
      <c r="K2555" s="21" t="s">
        <v>290</v>
      </c>
      <c r="L2555" s="1" t="s">
        <v>307</v>
      </c>
      <c r="M2555" t="s">
        <v>290</v>
      </c>
      <c r="N2555" s="159" t="s">
        <v>290</v>
      </c>
      <c r="P2555" s="18" t="s">
        <v>290</v>
      </c>
      <c r="Q2555" s="18" t="s">
        <v>290</v>
      </c>
      <c r="S2555" t="s">
        <v>290</v>
      </c>
      <c r="T2555" t="s">
        <v>290</v>
      </c>
      <c r="V2555" t="s">
        <v>290</v>
      </c>
      <c r="X2555" s="158" t="s">
        <v>2461</v>
      </c>
      <c r="Y2555" s="11">
        <v>1</v>
      </c>
      <c r="Z2555" s="11">
        <v>160</v>
      </c>
      <c r="AA2555" t="s">
        <v>307</v>
      </c>
      <c r="AB2555" s="21" t="s">
        <v>290</v>
      </c>
      <c r="AC2555" s="11">
        <v>1.3149999999999999</v>
      </c>
      <c r="AD2555" s="12">
        <v>0.81499999999999995</v>
      </c>
      <c r="AE2555" s="11">
        <v>0.25</v>
      </c>
      <c r="AF2555" t="s">
        <v>290</v>
      </c>
      <c r="AG2555" s="11">
        <v>160</v>
      </c>
      <c r="AH2555" s="21" t="s">
        <v>290</v>
      </c>
      <c r="AI2555" s="1" t="s">
        <v>307</v>
      </c>
      <c r="AJ2555" t="s">
        <v>290</v>
      </c>
      <c r="AK2555" s="159" t="s">
        <v>290</v>
      </c>
    </row>
    <row r="2556" spans="1:89" x14ac:dyDescent="0.35">
      <c r="A2556" s="158" t="s">
        <v>2462</v>
      </c>
      <c r="B2556" s="11">
        <v>1</v>
      </c>
      <c r="C2556" s="11" t="s">
        <v>272</v>
      </c>
      <c r="D2556" t="s">
        <v>307</v>
      </c>
      <c r="E2556" s="21" t="s">
        <v>290</v>
      </c>
      <c r="F2556" s="11">
        <v>1.3149999999999999</v>
      </c>
      <c r="G2556" s="12">
        <v>0.95699999999999996</v>
      </c>
      <c r="H2556" s="11">
        <v>0.17899999999999999</v>
      </c>
      <c r="I2556" t="s">
        <v>272</v>
      </c>
      <c r="J2556" s="11">
        <v>2</v>
      </c>
      <c r="K2556" s="21" t="s">
        <v>290</v>
      </c>
      <c r="L2556" s="1" t="s">
        <v>307</v>
      </c>
      <c r="M2556" t="s">
        <v>290</v>
      </c>
      <c r="N2556" s="159" t="s">
        <v>290</v>
      </c>
      <c r="P2556" s="18" t="s">
        <v>290</v>
      </c>
      <c r="Q2556" s="18" t="s">
        <v>290</v>
      </c>
      <c r="S2556" t="s">
        <v>290</v>
      </c>
      <c r="T2556" t="s">
        <v>290</v>
      </c>
      <c r="V2556" t="s">
        <v>290</v>
      </c>
      <c r="X2556" s="158" t="s">
        <v>2462</v>
      </c>
      <c r="Y2556" s="11">
        <v>1</v>
      </c>
      <c r="Z2556" s="11" t="s">
        <v>272</v>
      </c>
      <c r="AA2556" t="s">
        <v>307</v>
      </c>
      <c r="AB2556" s="21" t="s">
        <v>290</v>
      </c>
      <c r="AC2556" s="11">
        <v>1.3149999999999999</v>
      </c>
      <c r="AD2556" s="12">
        <v>0.95699999999999996</v>
      </c>
      <c r="AE2556" s="11">
        <v>0.17899999999999999</v>
      </c>
      <c r="AF2556" t="s">
        <v>272</v>
      </c>
      <c r="AG2556" s="11">
        <v>2</v>
      </c>
      <c r="AH2556" s="21" t="s">
        <v>290</v>
      </c>
      <c r="AI2556" s="1" t="s">
        <v>307</v>
      </c>
      <c r="AJ2556" t="s">
        <v>290</v>
      </c>
      <c r="AK2556" s="159" t="s">
        <v>290</v>
      </c>
    </row>
    <row r="2557" spans="1:89" x14ac:dyDescent="0.25">
      <c r="A2557" s="160" t="s">
        <v>2463</v>
      </c>
      <c r="B2557" s="2">
        <v>1</v>
      </c>
      <c r="C2557" s="4" t="s">
        <v>273</v>
      </c>
      <c r="D2557" s="4" t="s">
        <v>307</v>
      </c>
      <c r="E2557" s="23" t="s">
        <v>290</v>
      </c>
      <c r="F2557" s="2">
        <v>1.3149999999999999</v>
      </c>
      <c r="G2557" s="3">
        <v>0.59899999999999998</v>
      </c>
      <c r="H2557" s="2">
        <v>0.35799999999999998</v>
      </c>
      <c r="I2557" s="2" t="s">
        <v>273</v>
      </c>
      <c r="J2557" s="4">
        <v>4</v>
      </c>
      <c r="K2557" s="23" t="s">
        <v>290</v>
      </c>
      <c r="L2557" s="6" t="s">
        <v>307</v>
      </c>
      <c r="M2557" s="4" t="s">
        <v>290</v>
      </c>
      <c r="N2557" s="161" t="s">
        <v>290</v>
      </c>
      <c r="P2557" s="18" t="s">
        <v>290</v>
      </c>
      <c r="Q2557" s="18" t="s">
        <v>290</v>
      </c>
      <c r="S2557" t="s">
        <v>290</v>
      </c>
      <c r="T2557" t="s">
        <v>290</v>
      </c>
      <c r="V2557" t="s">
        <v>290</v>
      </c>
      <c r="X2557" s="160" t="s">
        <v>2463</v>
      </c>
      <c r="Y2557" s="2">
        <v>1</v>
      </c>
      <c r="Z2557" s="4" t="s">
        <v>273</v>
      </c>
      <c r="AA2557" s="4" t="s">
        <v>307</v>
      </c>
      <c r="AB2557" s="23" t="s">
        <v>290</v>
      </c>
      <c r="AC2557" s="2">
        <v>1.3149999999999999</v>
      </c>
      <c r="AD2557" s="3">
        <v>0.59899999999999998</v>
      </c>
      <c r="AE2557" s="2">
        <v>0.35799999999999998</v>
      </c>
      <c r="AF2557" s="2" t="s">
        <v>273</v>
      </c>
      <c r="AG2557" s="4">
        <v>4</v>
      </c>
      <c r="AH2557" s="23" t="s">
        <v>290</v>
      </c>
      <c r="AI2557" s="6" t="s">
        <v>307</v>
      </c>
      <c r="AJ2557" s="4" t="s">
        <v>290</v>
      </c>
      <c r="AK2557" s="161" t="s">
        <v>290</v>
      </c>
      <c r="BJ2557" s="4"/>
      <c r="BK2557" s="4"/>
      <c r="BL2557" s="4"/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  <c r="BX2557" s="4"/>
      <c r="BY2557" s="4"/>
      <c r="BZ2557" s="4"/>
      <c r="CA2557" s="51"/>
    </row>
    <row r="2558" spans="1:89" x14ac:dyDescent="0.35">
      <c r="A2558" s="156" t="s">
        <v>2464</v>
      </c>
      <c r="B2558" s="11">
        <v>1.25</v>
      </c>
      <c r="C2558" s="11">
        <v>5</v>
      </c>
      <c r="D2558" t="s">
        <v>307</v>
      </c>
      <c r="E2558" s="21" t="s">
        <v>290</v>
      </c>
      <c r="F2558" s="11">
        <v>1.6600000000000001</v>
      </c>
      <c r="G2558" s="12">
        <v>1.5300000000000002</v>
      </c>
      <c r="H2558" s="11">
        <v>6.5000000000000002E-2</v>
      </c>
      <c r="I2558" t="s">
        <v>290</v>
      </c>
      <c r="J2558" s="11">
        <v>5</v>
      </c>
      <c r="K2558" s="21" t="s">
        <v>290</v>
      </c>
      <c r="L2558" s="11" t="s">
        <v>307</v>
      </c>
      <c r="M2558" t="s">
        <v>290</v>
      </c>
      <c r="N2558" s="159" t="s">
        <v>290</v>
      </c>
      <c r="P2558" s="18" t="s">
        <v>290</v>
      </c>
      <c r="Q2558" s="18" t="s">
        <v>290</v>
      </c>
      <c r="S2558" t="s">
        <v>290</v>
      </c>
      <c r="T2558" t="s">
        <v>290</v>
      </c>
      <c r="V2558" t="s">
        <v>290</v>
      </c>
      <c r="X2558" s="156" t="s">
        <v>2464</v>
      </c>
      <c r="Y2558" s="11">
        <v>1.25</v>
      </c>
      <c r="Z2558" s="11">
        <v>5</v>
      </c>
      <c r="AA2558" t="s">
        <v>307</v>
      </c>
      <c r="AB2558" s="21" t="s">
        <v>290</v>
      </c>
      <c r="AC2558" s="11">
        <v>1.6600000000000001</v>
      </c>
      <c r="AD2558" s="12">
        <v>1.5300000000000002</v>
      </c>
      <c r="AE2558" s="11">
        <v>6.5000000000000002E-2</v>
      </c>
      <c r="AF2558" t="s">
        <v>290</v>
      </c>
      <c r="AG2558" s="11">
        <v>5</v>
      </c>
      <c r="AH2558" s="21" t="s">
        <v>290</v>
      </c>
      <c r="AI2558" s="11" t="s">
        <v>307</v>
      </c>
      <c r="AJ2558" t="s">
        <v>290</v>
      </c>
      <c r="AK2558" s="159" t="s">
        <v>290</v>
      </c>
      <c r="CC2558" s="4"/>
      <c r="CD2558" s="51"/>
      <c r="CE2558" s="51"/>
      <c r="CF2558" s="51"/>
      <c r="CG2558" s="51"/>
      <c r="CH2558" s="51"/>
      <c r="CI2558" s="51"/>
      <c r="CJ2558" s="51"/>
      <c r="CK2558" s="51"/>
    </row>
    <row r="2559" spans="1:89" x14ac:dyDescent="0.35">
      <c r="A2559" s="156" t="s">
        <v>2465</v>
      </c>
      <c r="B2559" s="11">
        <v>1.25</v>
      </c>
      <c r="C2559" s="11">
        <v>10</v>
      </c>
      <c r="D2559" t="s">
        <v>307</v>
      </c>
      <c r="E2559" s="21" t="s">
        <v>290</v>
      </c>
      <c r="F2559" s="11">
        <v>1.6600000000000001</v>
      </c>
      <c r="G2559" s="12">
        <v>1.4420000000000002</v>
      </c>
      <c r="H2559" s="11">
        <v>0.109</v>
      </c>
      <c r="I2559" t="s">
        <v>290</v>
      </c>
      <c r="J2559" s="11">
        <v>10</v>
      </c>
      <c r="K2559" s="21" t="s">
        <v>290</v>
      </c>
      <c r="L2559" s="11" t="s">
        <v>307</v>
      </c>
      <c r="M2559" t="s">
        <v>290</v>
      </c>
      <c r="N2559" s="159" t="s">
        <v>290</v>
      </c>
      <c r="P2559" s="18" t="s">
        <v>290</v>
      </c>
      <c r="Q2559" s="18" t="s">
        <v>290</v>
      </c>
      <c r="S2559" t="s">
        <v>290</v>
      </c>
      <c r="T2559" t="s">
        <v>290</v>
      </c>
      <c r="V2559" t="s">
        <v>290</v>
      </c>
      <c r="X2559" s="156" t="s">
        <v>2465</v>
      </c>
      <c r="Y2559" s="11">
        <v>1.25</v>
      </c>
      <c r="Z2559" s="11">
        <v>10</v>
      </c>
      <c r="AA2559" t="s">
        <v>307</v>
      </c>
      <c r="AB2559" s="21" t="s">
        <v>290</v>
      </c>
      <c r="AC2559" s="11">
        <v>1.6600000000000001</v>
      </c>
      <c r="AD2559" s="12">
        <v>1.4420000000000002</v>
      </c>
      <c r="AE2559" s="11">
        <v>0.109</v>
      </c>
      <c r="AF2559" t="s">
        <v>290</v>
      </c>
      <c r="AG2559" s="11">
        <v>10</v>
      </c>
      <c r="AH2559" s="21" t="s">
        <v>290</v>
      </c>
      <c r="AI2559" s="11" t="s">
        <v>307</v>
      </c>
      <c r="AJ2559" t="s">
        <v>290</v>
      </c>
      <c r="AK2559" s="159" t="s">
        <v>290</v>
      </c>
      <c r="BJ2559" s="4"/>
      <c r="BK2559" s="4"/>
      <c r="BL2559" s="4"/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  <c r="BX2559" s="4"/>
      <c r="BY2559" s="4"/>
      <c r="BZ2559" s="4"/>
      <c r="CA2559" s="51"/>
    </row>
    <row r="2560" spans="1:89" x14ac:dyDescent="0.35">
      <c r="A2560" s="158" t="s">
        <v>2466</v>
      </c>
      <c r="B2560" s="11">
        <v>1.25</v>
      </c>
      <c r="C2560">
        <v>40</v>
      </c>
      <c r="D2560" t="s">
        <v>307</v>
      </c>
      <c r="E2560" s="21" t="s">
        <v>290</v>
      </c>
      <c r="F2560" s="11">
        <v>1.6600000000000001</v>
      </c>
      <c r="G2560" s="12">
        <v>1.3800000000000001</v>
      </c>
      <c r="H2560" s="11">
        <v>0.14000000000000001</v>
      </c>
      <c r="I2560" t="s">
        <v>290</v>
      </c>
      <c r="J2560">
        <v>40</v>
      </c>
      <c r="K2560" s="21" t="s">
        <v>290</v>
      </c>
      <c r="L2560" s="1" t="s">
        <v>307</v>
      </c>
      <c r="M2560" t="s">
        <v>290</v>
      </c>
      <c r="N2560" s="159" t="s">
        <v>290</v>
      </c>
      <c r="P2560" s="18" t="s">
        <v>290</v>
      </c>
      <c r="Q2560" s="18" t="s">
        <v>290</v>
      </c>
      <c r="S2560" t="s">
        <v>290</v>
      </c>
      <c r="T2560" t="s">
        <v>290</v>
      </c>
      <c r="V2560" t="s">
        <v>290</v>
      </c>
      <c r="X2560" s="158" t="s">
        <v>2466</v>
      </c>
      <c r="Y2560" s="11">
        <v>1.25</v>
      </c>
      <c r="Z2560">
        <v>40</v>
      </c>
      <c r="AA2560" t="s">
        <v>307</v>
      </c>
      <c r="AB2560" s="21" t="s">
        <v>290</v>
      </c>
      <c r="AC2560" s="11">
        <v>1.6600000000000001</v>
      </c>
      <c r="AD2560" s="12">
        <v>1.3800000000000001</v>
      </c>
      <c r="AE2560" s="11">
        <v>0.14000000000000001</v>
      </c>
      <c r="AF2560" t="s">
        <v>290</v>
      </c>
      <c r="AG2560">
        <v>40</v>
      </c>
      <c r="AH2560" s="21" t="s">
        <v>290</v>
      </c>
      <c r="AI2560" s="1" t="s">
        <v>307</v>
      </c>
      <c r="AJ2560" t="s">
        <v>290</v>
      </c>
      <c r="AK2560" s="159" t="s">
        <v>290</v>
      </c>
      <c r="CC2560" s="4"/>
      <c r="CD2560" s="51"/>
      <c r="CE2560" s="51"/>
      <c r="CF2560" s="51"/>
      <c r="CG2560" s="51"/>
      <c r="CH2560" s="51"/>
      <c r="CI2560" s="51"/>
      <c r="CJ2560" s="51"/>
      <c r="CK2560" s="51"/>
    </row>
    <row r="2561" spans="1:89" x14ac:dyDescent="0.35">
      <c r="A2561" s="158" t="s">
        <v>6979</v>
      </c>
      <c r="B2561" s="11">
        <v>1.25</v>
      </c>
      <c r="C2561" t="s">
        <v>6422</v>
      </c>
      <c r="D2561" t="s">
        <v>307</v>
      </c>
      <c r="E2561" s="21" t="s">
        <v>290</v>
      </c>
      <c r="F2561" s="11">
        <v>1.6600000000000001</v>
      </c>
      <c r="G2561" s="12">
        <v>1.3800000000000001</v>
      </c>
      <c r="H2561" s="11">
        <v>0.14000000000000001</v>
      </c>
      <c r="I2561" t="s">
        <v>6422</v>
      </c>
      <c r="J2561">
        <v>1</v>
      </c>
      <c r="K2561" s="21" t="s">
        <v>290</v>
      </c>
      <c r="L2561" s="1" t="s">
        <v>307</v>
      </c>
      <c r="M2561" t="s">
        <v>290</v>
      </c>
      <c r="N2561" s="159" t="s">
        <v>290</v>
      </c>
      <c r="P2561" s="18" t="s">
        <v>290</v>
      </c>
      <c r="Q2561" s="18" t="s">
        <v>290</v>
      </c>
      <c r="S2561" t="s">
        <v>290</v>
      </c>
      <c r="T2561" t="s">
        <v>290</v>
      </c>
      <c r="V2561" t="s">
        <v>290</v>
      </c>
      <c r="X2561" s="158" t="s">
        <v>6979</v>
      </c>
      <c r="Y2561" s="11">
        <v>1.25</v>
      </c>
      <c r="Z2561" t="s">
        <v>6422</v>
      </c>
      <c r="AA2561" t="s">
        <v>307</v>
      </c>
      <c r="AB2561" s="21" t="s">
        <v>290</v>
      </c>
      <c r="AC2561" s="11">
        <v>1.6600000000000001</v>
      </c>
      <c r="AD2561" s="12">
        <v>1.3800000000000001</v>
      </c>
      <c r="AE2561" s="11">
        <v>0.14000000000000001</v>
      </c>
      <c r="AF2561" t="s">
        <v>6422</v>
      </c>
      <c r="AG2561">
        <v>1</v>
      </c>
      <c r="AH2561" s="21" t="s">
        <v>290</v>
      </c>
      <c r="AI2561" s="1" t="s">
        <v>307</v>
      </c>
      <c r="AJ2561" t="s">
        <v>290</v>
      </c>
      <c r="AK2561" s="159" t="s">
        <v>290</v>
      </c>
    </row>
    <row r="2562" spans="1:89" x14ac:dyDescent="0.35">
      <c r="A2562" s="158" t="s">
        <v>2467</v>
      </c>
      <c r="B2562" s="11">
        <v>1.25</v>
      </c>
      <c r="C2562">
        <v>80</v>
      </c>
      <c r="D2562" t="s">
        <v>307</v>
      </c>
      <c r="E2562" s="21" t="s">
        <v>290</v>
      </c>
      <c r="F2562" s="11">
        <v>1.6600000000000001</v>
      </c>
      <c r="G2562" s="12">
        <v>1.278</v>
      </c>
      <c r="H2562" s="11">
        <v>0.191</v>
      </c>
      <c r="I2562" t="s">
        <v>290</v>
      </c>
      <c r="J2562">
        <v>80</v>
      </c>
      <c r="K2562" s="21" t="s">
        <v>290</v>
      </c>
      <c r="L2562" s="1" t="s">
        <v>307</v>
      </c>
      <c r="M2562" t="s">
        <v>290</v>
      </c>
      <c r="N2562" s="159" t="s">
        <v>290</v>
      </c>
      <c r="P2562" s="18" t="s">
        <v>290</v>
      </c>
      <c r="Q2562" s="18" t="s">
        <v>290</v>
      </c>
      <c r="S2562" t="s">
        <v>290</v>
      </c>
      <c r="T2562" t="s">
        <v>290</v>
      </c>
      <c r="V2562" t="s">
        <v>290</v>
      </c>
      <c r="X2562" s="158" t="s">
        <v>2467</v>
      </c>
      <c r="Y2562" s="11">
        <v>1.25</v>
      </c>
      <c r="Z2562">
        <v>80</v>
      </c>
      <c r="AA2562" t="s">
        <v>307</v>
      </c>
      <c r="AB2562" s="21" t="s">
        <v>290</v>
      </c>
      <c r="AC2562" s="11">
        <v>1.6600000000000001</v>
      </c>
      <c r="AD2562" s="12">
        <v>1.278</v>
      </c>
      <c r="AE2562" s="11">
        <v>0.191</v>
      </c>
      <c r="AF2562" t="s">
        <v>290</v>
      </c>
      <c r="AG2562">
        <v>80</v>
      </c>
      <c r="AH2562" s="21" t="s">
        <v>290</v>
      </c>
      <c r="AI2562" s="1" t="s">
        <v>307</v>
      </c>
      <c r="AJ2562" t="s">
        <v>290</v>
      </c>
      <c r="AK2562" s="159" t="s">
        <v>290</v>
      </c>
    </row>
    <row r="2563" spans="1:89" x14ac:dyDescent="0.35">
      <c r="A2563" s="158" t="s">
        <v>2468</v>
      </c>
      <c r="B2563" s="11">
        <v>1.25</v>
      </c>
      <c r="C2563" s="11">
        <v>160</v>
      </c>
      <c r="D2563" t="s">
        <v>307</v>
      </c>
      <c r="E2563" s="21" t="s">
        <v>290</v>
      </c>
      <c r="F2563" s="11">
        <v>1.6600000000000001</v>
      </c>
      <c r="G2563" s="12">
        <v>1.1600000000000001</v>
      </c>
      <c r="H2563" s="11">
        <v>0.25</v>
      </c>
      <c r="I2563" t="s">
        <v>290</v>
      </c>
      <c r="J2563" s="11">
        <v>160</v>
      </c>
      <c r="K2563" s="21" t="s">
        <v>290</v>
      </c>
      <c r="L2563" s="1" t="s">
        <v>307</v>
      </c>
      <c r="M2563" t="s">
        <v>290</v>
      </c>
      <c r="N2563" s="159" t="s">
        <v>290</v>
      </c>
      <c r="P2563" s="18" t="s">
        <v>290</v>
      </c>
      <c r="Q2563" s="18" t="s">
        <v>290</v>
      </c>
      <c r="S2563" t="s">
        <v>290</v>
      </c>
      <c r="T2563" t="s">
        <v>290</v>
      </c>
      <c r="V2563" t="s">
        <v>290</v>
      </c>
      <c r="X2563" s="158" t="s">
        <v>2468</v>
      </c>
      <c r="Y2563" s="11">
        <v>1.25</v>
      </c>
      <c r="Z2563" s="11">
        <v>160</v>
      </c>
      <c r="AA2563" t="s">
        <v>307</v>
      </c>
      <c r="AB2563" s="21" t="s">
        <v>290</v>
      </c>
      <c r="AC2563" s="11">
        <v>1.6600000000000001</v>
      </c>
      <c r="AD2563" s="12">
        <v>1.1600000000000001</v>
      </c>
      <c r="AE2563" s="11">
        <v>0.25</v>
      </c>
      <c r="AF2563" t="s">
        <v>290</v>
      </c>
      <c r="AG2563" s="11">
        <v>160</v>
      </c>
      <c r="AH2563" s="21" t="s">
        <v>290</v>
      </c>
      <c r="AI2563" s="1" t="s">
        <v>307</v>
      </c>
      <c r="AJ2563" t="s">
        <v>290</v>
      </c>
      <c r="AK2563" s="159" t="s">
        <v>290</v>
      </c>
    </row>
    <row r="2564" spans="1:89" x14ac:dyDescent="0.35">
      <c r="A2564" s="158" t="s">
        <v>2469</v>
      </c>
      <c r="B2564" s="11">
        <v>1.25</v>
      </c>
      <c r="C2564" s="11" t="s">
        <v>272</v>
      </c>
      <c r="D2564" t="s">
        <v>307</v>
      </c>
      <c r="E2564" s="21" t="s">
        <v>290</v>
      </c>
      <c r="F2564" s="11">
        <v>1.6600000000000001</v>
      </c>
      <c r="G2564" s="12">
        <v>1.278</v>
      </c>
      <c r="H2564" s="11">
        <v>0.191</v>
      </c>
      <c r="I2564" t="s">
        <v>272</v>
      </c>
      <c r="J2564" s="11">
        <v>2</v>
      </c>
      <c r="K2564" s="21" t="s">
        <v>290</v>
      </c>
      <c r="L2564" s="1" t="s">
        <v>307</v>
      </c>
      <c r="M2564" t="s">
        <v>290</v>
      </c>
      <c r="N2564" s="159" t="s">
        <v>290</v>
      </c>
      <c r="P2564" s="18" t="s">
        <v>290</v>
      </c>
      <c r="Q2564" s="18" t="s">
        <v>290</v>
      </c>
      <c r="S2564" t="s">
        <v>290</v>
      </c>
      <c r="T2564" t="s">
        <v>290</v>
      </c>
      <c r="V2564" t="s">
        <v>290</v>
      </c>
      <c r="X2564" s="158" t="s">
        <v>2469</v>
      </c>
      <c r="Y2564" s="11">
        <v>1.25</v>
      </c>
      <c r="Z2564" s="11" t="s">
        <v>272</v>
      </c>
      <c r="AA2564" t="s">
        <v>307</v>
      </c>
      <c r="AB2564" s="21" t="s">
        <v>290</v>
      </c>
      <c r="AC2564" s="11">
        <v>1.6600000000000001</v>
      </c>
      <c r="AD2564" s="12">
        <v>1.278</v>
      </c>
      <c r="AE2564" s="11">
        <v>0.191</v>
      </c>
      <c r="AF2564" t="s">
        <v>272</v>
      </c>
      <c r="AG2564" s="11">
        <v>2</v>
      </c>
      <c r="AH2564" s="21" t="s">
        <v>290</v>
      </c>
      <c r="AI2564" s="1" t="s">
        <v>307</v>
      </c>
      <c r="AJ2564" t="s">
        <v>290</v>
      </c>
      <c r="AK2564" s="159" t="s">
        <v>290</v>
      </c>
    </row>
    <row r="2565" spans="1:89" x14ac:dyDescent="0.25">
      <c r="A2565" s="160" t="s">
        <v>2470</v>
      </c>
      <c r="B2565" s="2">
        <v>1.25</v>
      </c>
      <c r="C2565" s="4" t="s">
        <v>273</v>
      </c>
      <c r="D2565" s="4" t="s">
        <v>307</v>
      </c>
      <c r="E2565" s="23" t="s">
        <v>290</v>
      </c>
      <c r="F2565" s="2">
        <v>1.6600000000000001</v>
      </c>
      <c r="G2565" s="3">
        <v>0.89600000000000013</v>
      </c>
      <c r="H2565" s="2">
        <v>0.38200000000000001</v>
      </c>
      <c r="I2565" s="2" t="s">
        <v>273</v>
      </c>
      <c r="J2565" s="4">
        <v>4</v>
      </c>
      <c r="K2565" s="23" t="s">
        <v>290</v>
      </c>
      <c r="L2565" s="6" t="s">
        <v>307</v>
      </c>
      <c r="M2565" s="4" t="s">
        <v>290</v>
      </c>
      <c r="N2565" s="161" t="s">
        <v>290</v>
      </c>
      <c r="P2565" s="18" t="s">
        <v>290</v>
      </c>
      <c r="Q2565" s="18" t="s">
        <v>290</v>
      </c>
      <c r="S2565" t="s">
        <v>290</v>
      </c>
      <c r="T2565" t="s">
        <v>290</v>
      </c>
      <c r="V2565" t="s">
        <v>290</v>
      </c>
      <c r="X2565" s="160" t="s">
        <v>2470</v>
      </c>
      <c r="Y2565" s="2">
        <v>1.25</v>
      </c>
      <c r="Z2565" s="4" t="s">
        <v>273</v>
      </c>
      <c r="AA2565" s="4" t="s">
        <v>307</v>
      </c>
      <c r="AB2565" s="23" t="s">
        <v>290</v>
      </c>
      <c r="AC2565" s="2">
        <v>1.6600000000000001</v>
      </c>
      <c r="AD2565" s="3">
        <v>0.89600000000000013</v>
      </c>
      <c r="AE2565" s="2">
        <v>0.38200000000000001</v>
      </c>
      <c r="AF2565" s="2" t="s">
        <v>273</v>
      </c>
      <c r="AG2565" s="4">
        <v>4</v>
      </c>
      <c r="AH2565" s="23" t="s">
        <v>290</v>
      </c>
      <c r="AI2565" s="6" t="s">
        <v>307</v>
      </c>
      <c r="AJ2565" s="4" t="s">
        <v>290</v>
      </c>
      <c r="AK2565" s="161" t="s">
        <v>290</v>
      </c>
    </row>
    <row r="2566" spans="1:89" x14ac:dyDescent="0.35">
      <c r="A2566" s="156" t="s">
        <v>2471</v>
      </c>
      <c r="B2566" s="11">
        <v>1.5000000000000002</v>
      </c>
      <c r="C2566" s="11">
        <v>5</v>
      </c>
      <c r="D2566" t="s">
        <v>307</v>
      </c>
      <c r="E2566" s="21" t="s">
        <v>290</v>
      </c>
      <c r="F2566" s="11">
        <v>1.9</v>
      </c>
      <c r="G2566" s="12">
        <v>1.77</v>
      </c>
      <c r="H2566" s="11">
        <v>6.5000000000000002E-2</v>
      </c>
      <c r="I2566" t="s">
        <v>290</v>
      </c>
      <c r="J2566" s="11">
        <v>5</v>
      </c>
      <c r="K2566" s="21" t="s">
        <v>290</v>
      </c>
      <c r="L2566" s="11" t="s">
        <v>307</v>
      </c>
      <c r="M2566" t="s">
        <v>290</v>
      </c>
      <c r="N2566" s="159" t="s">
        <v>290</v>
      </c>
      <c r="P2566" s="18" t="s">
        <v>290</v>
      </c>
      <c r="Q2566" s="18" t="s">
        <v>290</v>
      </c>
      <c r="S2566" t="s">
        <v>290</v>
      </c>
      <c r="T2566" t="s">
        <v>290</v>
      </c>
      <c r="V2566" t="s">
        <v>290</v>
      </c>
      <c r="X2566" s="156" t="s">
        <v>2471</v>
      </c>
      <c r="Y2566" s="11">
        <v>1.5000000000000002</v>
      </c>
      <c r="Z2566" s="11">
        <v>5</v>
      </c>
      <c r="AA2566" t="s">
        <v>307</v>
      </c>
      <c r="AB2566" s="21" t="s">
        <v>290</v>
      </c>
      <c r="AC2566" s="11">
        <v>1.9</v>
      </c>
      <c r="AD2566" s="12">
        <v>1.77</v>
      </c>
      <c r="AE2566" s="11">
        <v>6.5000000000000002E-2</v>
      </c>
      <c r="AF2566" t="s">
        <v>290</v>
      </c>
      <c r="AG2566" s="11">
        <v>5</v>
      </c>
      <c r="AH2566" s="21" t="s">
        <v>290</v>
      </c>
      <c r="AI2566" s="11" t="s">
        <v>307</v>
      </c>
      <c r="AJ2566" t="s">
        <v>290</v>
      </c>
      <c r="AK2566" s="159" t="s">
        <v>290</v>
      </c>
    </row>
    <row r="2567" spans="1:89" x14ac:dyDescent="0.35">
      <c r="A2567" s="156" t="s">
        <v>2472</v>
      </c>
      <c r="B2567" s="11">
        <v>1.5000000000000002</v>
      </c>
      <c r="C2567" s="11">
        <v>10</v>
      </c>
      <c r="D2567" t="s">
        <v>307</v>
      </c>
      <c r="E2567" s="21" t="s">
        <v>290</v>
      </c>
      <c r="F2567" s="11">
        <v>1.9</v>
      </c>
      <c r="G2567" s="12">
        <v>1.6819999999999999</v>
      </c>
      <c r="H2567" s="11">
        <v>0.109</v>
      </c>
      <c r="I2567" t="s">
        <v>290</v>
      </c>
      <c r="J2567" s="11">
        <v>10</v>
      </c>
      <c r="K2567" s="21" t="s">
        <v>290</v>
      </c>
      <c r="L2567" s="11" t="s">
        <v>307</v>
      </c>
      <c r="M2567" t="s">
        <v>290</v>
      </c>
      <c r="N2567" s="159" t="s">
        <v>290</v>
      </c>
      <c r="P2567" s="18" t="s">
        <v>290</v>
      </c>
      <c r="Q2567" s="18" t="s">
        <v>290</v>
      </c>
      <c r="S2567" t="s">
        <v>290</v>
      </c>
      <c r="T2567" t="s">
        <v>290</v>
      </c>
      <c r="V2567" t="s">
        <v>290</v>
      </c>
      <c r="X2567" s="156" t="s">
        <v>2472</v>
      </c>
      <c r="Y2567" s="11">
        <v>1.5000000000000002</v>
      </c>
      <c r="Z2567" s="11">
        <v>10</v>
      </c>
      <c r="AA2567" t="s">
        <v>307</v>
      </c>
      <c r="AB2567" s="21" t="s">
        <v>290</v>
      </c>
      <c r="AC2567" s="11">
        <v>1.9</v>
      </c>
      <c r="AD2567" s="12">
        <v>1.6819999999999999</v>
      </c>
      <c r="AE2567" s="11">
        <v>0.109</v>
      </c>
      <c r="AF2567" t="s">
        <v>290</v>
      </c>
      <c r="AG2567" s="11">
        <v>10</v>
      </c>
      <c r="AH2567" s="21" t="s">
        <v>290</v>
      </c>
      <c r="AI2567" s="11" t="s">
        <v>307</v>
      </c>
      <c r="AJ2567" t="s">
        <v>290</v>
      </c>
      <c r="AK2567" s="159" t="s">
        <v>290</v>
      </c>
    </row>
    <row r="2568" spans="1:89" x14ac:dyDescent="0.35">
      <c r="A2568" s="158" t="s">
        <v>2473</v>
      </c>
      <c r="B2568" s="11">
        <v>1.5000000000000002</v>
      </c>
      <c r="C2568">
        <v>40</v>
      </c>
      <c r="D2568" t="s">
        <v>307</v>
      </c>
      <c r="E2568" s="21" t="s">
        <v>290</v>
      </c>
      <c r="F2568" s="11">
        <v>1.9</v>
      </c>
      <c r="G2568" s="12">
        <v>1.6099999999999999</v>
      </c>
      <c r="H2568" s="11">
        <v>0.14499999999999999</v>
      </c>
      <c r="I2568" t="s">
        <v>290</v>
      </c>
      <c r="J2568">
        <v>40</v>
      </c>
      <c r="K2568" s="21" t="s">
        <v>290</v>
      </c>
      <c r="L2568" s="1" t="s">
        <v>307</v>
      </c>
      <c r="M2568" t="s">
        <v>290</v>
      </c>
      <c r="N2568" s="159" t="s">
        <v>290</v>
      </c>
      <c r="P2568" s="18" t="s">
        <v>290</v>
      </c>
      <c r="Q2568" s="18" t="s">
        <v>290</v>
      </c>
      <c r="S2568" t="s">
        <v>290</v>
      </c>
      <c r="T2568" t="s">
        <v>290</v>
      </c>
      <c r="V2568" t="s">
        <v>290</v>
      </c>
      <c r="X2568" s="158" t="s">
        <v>2473</v>
      </c>
      <c r="Y2568" s="11">
        <v>1.5000000000000002</v>
      </c>
      <c r="Z2568">
        <v>40</v>
      </c>
      <c r="AA2568" t="s">
        <v>307</v>
      </c>
      <c r="AB2568" s="21" t="s">
        <v>290</v>
      </c>
      <c r="AC2568" s="11">
        <v>1.9</v>
      </c>
      <c r="AD2568" s="12">
        <v>1.6099999999999999</v>
      </c>
      <c r="AE2568" s="11">
        <v>0.14499999999999999</v>
      </c>
      <c r="AF2568" t="s">
        <v>290</v>
      </c>
      <c r="AG2568">
        <v>40</v>
      </c>
      <c r="AH2568" s="21" t="s">
        <v>290</v>
      </c>
      <c r="AI2568" s="1" t="s">
        <v>307</v>
      </c>
      <c r="AJ2568" t="s">
        <v>290</v>
      </c>
      <c r="AK2568" s="159" t="s">
        <v>290</v>
      </c>
    </row>
    <row r="2569" spans="1:89" x14ac:dyDescent="0.35">
      <c r="A2569" s="158" t="s">
        <v>6980</v>
      </c>
      <c r="B2569" s="11">
        <v>1.5000000000000002</v>
      </c>
      <c r="C2569" t="s">
        <v>6422</v>
      </c>
      <c r="D2569" t="s">
        <v>307</v>
      </c>
      <c r="E2569" s="21" t="s">
        <v>290</v>
      </c>
      <c r="F2569" s="11">
        <v>1.9</v>
      </c>
      <c r="G2569" s="12">
        <v>1.6099999999999999</v>
      </c>
      <c r="H2569" s="11">
        <v>0.14499999999999999</v>
      </c>
      <c r="I2569" t="s">
        <v>6422</v>
      </c>
      <c r="J2569">
        <v>1</v>
      </c>
      <c r="K2569" s="21" t="s">
        <v>290</v>
      </c>
      <c r="L2569" s="1" t="s">
        <v>307</v>
      </c>
      <c r="M2569" t="s">
        <v>290</v>
      </c>
      <c r="N2569" s="159" t="s">
        <v>290</v>
      </c>
      <c r="P2569" s="18" t="s">
        <v>290</v>
      </c>
      <c r="Q2569" s="18" t="s">
        <v>290</v>
      </c>
      <c r="S2569" t="s">
        <v>290</v>
      </c>
      <c r="T2569" t="s">
        <v>290</v>
      </c>
      <c r="V2569" t="s">
        <v>290</v>
      </c>
      <c r="X2569" s="158" t="s">
        <v>6980</v>
      </c>
      <c r="Y2569" s="11">
        <v>1.5000000000000002</v>
      </c>
      <c r="Z2569" t="s">
        <v>6422</v>
      </c>
      <c r="AA2569" t="s">
        <v>307</v>
      </c>
      <c r="AB2569" s="21" t="s">
        <v>290</v>
      </c>
      <c r="AC2569" s="11">
        <v>1.9</v>
      </c>
      <c r="AD2569" s="12">
        <v>1.6099999999999999</v>
      </c>
      <c r="AE2569" s="11">
        <v>0.14499999999999999</v>
      </c>
      <c r="AF2569" t="s">
        <v>6422</v>
      </c>
      <c r="AG2569">
        <v>1</v>
      </c>
      <c r="AH2569" s="21" t="s">
        <v>290</v>
      </c>
      <c r="AI2569" s="1" t="s">
        <v>307</v>
      </c>
      <c r="AJ2569" t="s">
        <v>290</v>
      </c>
      <c r="AK2569" s="159" t="s">
        <v>290</v>
      </c>
    </row>
    <row r="2570" spans="1:89" x14ac:dyDescent="0.35">
      <c r="A2570" s="158" t="s">
        <v>2474</v>
      </c>
      <c r="B2570" s="11">
        <v>1.5000000000000002</v>
      </c>
      <c r="C2570">
        <v>80</v>
      </c>
      <c r="D2570" t="s">
        <v>307</v>
      </c>
      <c r="E2570" s="21" t="s">
        <v>290</v>
      </c>
      <c r="F2570" s="11">
        <v>1.9</v>
      </c>
      <c r="G2570" s="12">
        <v>1.5</v>
      </c>
      <c r="H2570" s="11">
        <v>0.2</v>
      </c>
      <c r="I2570" t="s">
        <v>290</v>
      </c>
      <c r="J2570">
        <v>80</v>
      </c>
      <c r="K2570" s="21" t="s">
        <v>290</v>
      </c>
      <c r="L2570" s="1" t="s">
        <v>307</v>
      </c>
      <c r="M2570" t="s">
        <v>290</v>
      </c>
      <c r="N2570" s="159" t="s">
        <v>290</v>
      </c>
      <c r="P2570" s="18" t="s">
        <v>290</v>
      </c>
      <c r="Q2570" s="18" t="s">
        <v>290</v>
      </c>
      <c r="S2570" t="s">
        <v>290</v>
      </c>
      <c r="T2570" t="s">
        <v>290</v>
      </c>
      <c r="V2570" t="s">
        <v>290</v>
      </c>
      <c r="X2570" s="158" t="s">
        <v>2474</v>
      </c>
      <c r="Y2570" s="11">
        <v>1.5000000000000002</v>
      </c>
      <c r="Z2570">
        <v>80</v>
      </c>
      <c r="AA2570" t="s">
        <v>307</v>
      </c>
      <c r="AB2570" s="21" t="s">
        <v>290</v>
      </c>
      <c r="AC2570" s="11">
        <v>1.9</v>
      </c>
      <c r="AD2570" s="12">
        <v>1.5</v>
      </c>
      <c r="AE2570" s="11">
        <v>0.2</v>
      </c>
      <c r="AF2570" t="s">
        <v>290</v>
      </c>
      <c r="AG2570">
        <v>80</v>
      </c>
      <c r="AH2570" s="21" t="s">
        <v>290</v>
      </c>
      <c r="AI2570" s="1" t="s">
        <v>307</v>
      </c>
      <c r="AJ2570" t="s">
        <v>290</v>
      </c>
      <c r="AK2570" s="159" t="s">
        <v>290</v>
      </c>
    </row>
    <row r="2571" spans="1:89" x14ac:dyDescent="0.35">
      <c r="A2571" s="158" t="s">
        <v>2475</v>
      </c>
      <c r="B2571" s="11">
        <v>1.5000000000000002</v>
      </c>
      <c r="C2571" s="11">
        <v>160</v>
      </c>
      <c r="D2571" t="s">
        <v>307</v>
      </c>
      <c r="E2571" s="21" t="s">
        <v>290</v>
      </c>
      <c r="F2571" s="11">
        <v>1.9</v>
      </c>
      <c r="G2571" s="12">
        <v>1.3379999999999999</v>
      </c>
      <c r="H2571" s="11">
        <v>0.28100000000000003</v>
      </c>
      <c r="I2571" t="s">
        <v>290</v>
      </c>
      <c r="J2571" s="11">
        <v>160</v>
      </c>
      <c r="K2571" s="21" t="s">
        <v>290</v>
      </c>
      <c r="L2571" s="1" t="s">
        <v>307</v>
      </c>
      <c r="M2571" t="s">
        <v>290</v>
      </c>
      <c r="N2571" s="159" t="s">
        <v>290</v>
      </c>
      <c r="P2571" s="18" t="s">
        <v>290</v>
      </c>
      <c r="Q2571" s="18" t="s">
        <v>290</v>
      </c>
      <c r="S2571" t="s">
        <v>290</v>
      </c>
      <c r="T2571" t="s">
        <v>290</v>
      </c>
      <c r="V2571" t="s">
        <v>290</v>
      </c>
      <c r="X2571" s="158" t="s">
        <v>2475</v>
      </c>
      <c r="Y2571" s="11">
        <v>1.5000000000000002</v>
      </c>
      <c r="Z2571" s="11">
        <v>160</v>
      </c>
      <c r="AA2571" t="s">
        <v>307</v>
      </c>
      <c r="AB2571" s="21" t="s">
        <v>290</v>
      </c>
      <c r="AC2571" s="11">
        <v>1.9</v>
      </c>
      <c r="AD2571" s="12">
        <v>1.3379999999999999</v>
      </c>
      <c r="AE2571" s="11">
        <v>0.28100000000000003</v>
      </c>
      <c r="AF2571" t="s">
        <v>290</v>
      </c>
      <c r="AG2571" s="11">
        <v>160</v>
      </c>
      <c r="AH2571" s="21" t="s">
        <v>290</v>
      </c>
      <c r="AI2571" s="1" t="s">
        <v>307</v>
      </c>
      <c r="AJ2571" t="s">
        <v>290</v>
      </c>
      <c r="AK2571" s="159" t="s">
        <v>290</v>
      </c>
    </row>
    <row r="2572" spans="1:89" x14ac:dyDescent="0.35">
      <c r="A2572" s="158" t="s">
        <v>2476</v>
      </c>
      <c r="B2572" s="11">
        <v>1.5000000000000002</v>
      </c>
      <c r="C2572" s="11" t="s">
        <v>272</v>
      </c>
      <c r="D2572" t="s">
        <v>307</v>
      </c>
      <c r="E2572" s="21" t="s">
        <v>290</v>
      </c>
      <c r="F2572" s="11">
        <v>1.9</v>
      </c>
      <c r="G2572" s="12">
        <v>1.5</v>
      </c>
      <c r="H2572" s="11">
        <v>0.2</v>
      </c>
      <c r="I2572" t="s">
        <v>272</v>
      </c>
      <c r="J2572" s="11">
        <v>2</v>
      </c>
      <c r="K2572" s="21" t="s">
        <v>290</v>
      </c>
      <c r="L2572" s="1" t="s">
        <v>307</v>
      </c>
      <c r="M2572" t="s">
        <v>290</v>
      </c>
      <c r="N2572" s="159" t="s">
        <v>290</v>
      </c>
      <c r="P2572" s="18" t="s">
        <v>290</v>
      </c>
      <c r="Q2572" s="18" t="s">
        <v>290</v>
      </c>
      <c r="S2572" t="s">
        <v>290</v>
      </c>
      <c r="T2572" t="s">
        <v>290</v>
      </c>
      <c r="V2572" t="s">
        <v>290</v>
      </c>
      <c r="X2572" s="158" t="s">
        <v>2476</v>
      </c>
      <c r="Y2572" s="11">
        <v>1.5000000000000002</v>
      </c>
      <c r="Z2572" s="11" t="s">
        <v>272</v>
      </c>
      <c r="AA2572" t="s">
        <v>307</v>
      </c>
      <c r="AB2572" s="21" t="s">
        <v>290</v>
      </c>
      <c r="AC2572" s="11">
        <v>1.9</v>
      </c>
      <c r="AD2572" s="12">
        <v>1.5</v>
      </c>
      <c r="AE2572" s="11">
        <v>0.2</v>
      </c>
      <c r="AF2572" t="s">
        <v>272</v>
      </c>
      <c r="AG2572" s="11">
        <v>2</v>
      </c>
      <c r="AH2572" s="21" t="s">
        <v>290</v>
      </c>
      <c r="AI2572" s="1" t="s">
        <v>307</v>
      </c>
      <c r="AJ2572" t="s">
        <v>290</v>
      </c>
      <c r="AK2572" s="159" t="s">
        <v>290</v>
      </c>
    </row>
    <row r="2573" spans="1:89" x14ac:dyDescent="0.25">
      <c r="A2573" s="160" t="s">
        <v>2477</v>
      </c>
      <c r="B2573" s="2">
        <v>1.5000000000000002</v>
      </c>
      <c r="C2573" s="4" t="s">
        <v>273</v>
      </c>
      <c r="D2573" s="4" t="s">
        <v>307</v>
      </c>
      <c r="E2573" s="23" t="s">
        <v>290</v>
      </c>
      <c r="F2573" s="2">
        <v>1.9</v>
      </c>
      <c r="G2573" s="3">
        <v>1.0999999999999999</v>
      </c>
      <c r="H2573" s="2">
        <v>0.4</v>
      </c>
      <c r="I2573" s="2" t="s">
        <v>273</v>
      </c>
      <c r="J2573" s="4">
        <v>4</v>
      </c>
      <c r="K2573" s="23" t="s">
        <v>290</v>
      </c>
      <c r="L2573" s="6" t="s">
        <v>307</v>
      </c>
      <c r="M2573" s="4" t="s">
        <v>290</v>
      </c>
      <c r="N2573" s="161" t="s">
        <v>290</v>
      </c>
      <c r="P2573" s="18" t="s">
        <v>290</v>
      </c>
      <c r="Q2573" s="18" t="s">
        <v>290</v>
      </c>
      <c r="S2573" t="s">
        <v>290</v>
      </c>
      <c r="T2573" t="s">
        <v>290</v>
      </c>
      <c r="V2573" t="s">
        <v>290</v>
      </c>
      <c r="X2573" s="160" t="s">
        <v>2477</v>
      </c>
      <c r="Y2573" s="2">
        <v>1.5000000000000002</v>
      </c>
      <c r="Z2573" s="4" t="s">
        <v>273</v>
      </c>
      <c r="AA2573" s="4" t="s">
        <v>307</v>
      </c>
      <c r="AB2573" s="23" t="s">
        <v>290</v>
      </c>
      <c r="AC2573" s="2">
        <v>1.9</v>
      </c>
      <c r="AD2573" s="3">
        <v>1.0999999999999999</v>
      </c>
      <c r="AE2573" s="2">
        <v>0.4</v>
      </c>
      <c r="AF2573" s="2" t="s">
        <v>273</v>
      </c>
      <c r="AG2573" s="4">
        <v>4</v>
      </c>
      <c r="AH2573" s="23" t="s">
        <v>290</v>
      </c>
      <c r="AI2573" s="6" t="s">
        <v>307</v>
      </c>
      <c r="AJ2573" s="4" t="s">
        <v>290</v>
      </c>
      <c r="AK2573" s="161" t="s">
        <v>290</v>
      </c>
      <c r="BJ2573" s="4"/>
      <c r="BK2573" s="4"/>
      <c r="BL2573" s="4"/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  <c r="BX2573" s="4"/>
      <c r="BY2573" s="4"/>
      <c r="BZ2573" s="4"/>
      <c r="CA2573" s="51"/>
    </row>
    <row r="2574" spans="1:89" x14ac:dyDescent="0.35">
      <c r="A2574" s="156" t="s">
        <v>2478</v>
      </c>
      <c r="B2574" s="11">
        <v>2</v>
      </c>
      <c r="C2574" s="11">
        <v>5</v>
      </c>
      <c r="D2574" t="s">
        <v>307</v>
      </c>
      <c r="E2574" s="21" t="s">
        <v>290</v>
      </c>
      <c r="F2574" s="11">
        <v>2.375</v>
      </c>
      <c r="G2574" s="12">
        <v>2.2450000000000001</v>
      </c>
      <c r="H2574" s="11">
        <v>6.5000000000000002E-2</v>
      </c>
      <c r="I2574" t="s">
        <v>290</v>
      </c>
      <c r="J2574" s="11">
        <v>5</v>
      </c>
      <c r="K2574" s="21" t="s">
        <v>290</v>
      </c>
      <c r="L2574" s="11" t="s">
        <v>307</v>
      </c>
      <c r="M2574" t="s">
        <v>290</v>
      </c>
      <c r="N2574" s="159" t="s">
        <v>290</v>
      </c>
      <c r="P2574" s="18" t="s">
        <v>290</v>
      </c>
      <c r="Q2574" s="18" t="s">
        <v>290</v>
      </c>
      <c r="S2574" t="s">
        <v>290</v>
      </c>
      <c r="T2574" t="s">
        <v>290</v>
      </c>
      <c r="V2574" t="s">
        <v>290</v>
      </c>
      <c r="X2574" s="156" t="s">
        <v>2478</v>
      </c>
      <c r="Y2574" s="11">
        <v>2</v>
      </c>
      <c r="Z2574" s="11">
        <v>5</v>
      </c>
      <c r="AA2574" t="s">
        <v>307</v>
      </c>
      <c r="AB2574" s="21" t="s">
        <v>290</v>
      </c>
      <c r="AC2574" s="11">
        <v>2.375</v>
      </c>
      <c r="AD2574" s="12">
        <v>2.2450000000000001</v>
      </c>
      <c r="AE2574" s="11">
        <v>6.5000000000000002E-2</v>
      </c>
      <c r="AF2574" t="s">
        <v>290</v>
      </c>
      <c r="AG2574" s="11">
        <v>5</v>
      </c>
      <c r="AH2574" s="21" t="s">
        <v>290</v>
      </c>
      <c r="AI2574" s="11" t="s">
        <v>307</v>
      </c>
      <c r="AJ2574" t="s">
        <v>290</v>
      </c>
      <c r="AK2574" s="159" t="s">
        <v>290</v>
      </c>
      <c r="CC2574" s="4"/>
      <c r="CD2574" s="51"/>
      <c r="CE2574" s="51"/>
      <c r="CF2574" s="51"/>
      <c r="CG2574" s="51"/>
      <c r="CH2574" s="51"/>
      <c r="CI2574" s="51"/>
      <c r="CJ2574" s="51"/>
      <c r="CK2574" s="51"/>
    </row>
    <row r="2575" spans="1:89" x14ac:dyDescent="0.35">
      <c r="A2575" s="156" t="s">
        <v>2479</v>
      </c>
      <c r="B2575" s="11">
        <v>2</v>
      </c>
      <c r="C2575" s="11">
        <v>10</v>
      </c>
      <c r="D2575" t="s">
        <v>307</v>
      </c>
      <c r="E2575" s="21" t="s">
        <v>290</v>
      </c>
      <c r="F2575" s="11">
        <v>2.375</v>
      </c>
      <c r="G2575" s="12">
        <v>2.157</v>
      </c>
      <c r="H2575" s="11">
        <v>0.109</v>
      </c>
      <c r="I2575" t="s">
        <v>290</v>
      </c>
      <c r="J2575" s="11">
        <v>10</v>
      </c>
      <c r="K2575" s="21" t="s">
        <v>290</v>
      </c>
      <c r="L2575" s="11" t="s">
        <v>307</v>
      </c>
      <c r="M2575" t="s">
        <v>290</v>
      </c>
      <c r="N2575" s="159" t="s">
        <v>290</v>
      </c>
      <c r="P2575" s="18" t="s">
        <v>290</v>
      </c>
      <c r="Q2575" s="18" t="s">
        <v>290</v>
      </c>
      <c r="S2575" t="s">
        <v>290</v>
      </c>
      <c r="T2575" t="s">
        <v>290</v>
      </c>
      <c r="V2575" t="s">
        <v>290</v>
      </c>
      <c r="X2575" s="156" t="s">
        <v>2479</v>
      </c>
      <c r="Y2575" s="11">
        <v>2</v>
      </c>
      <c r="Z2575" s="11">
        <v>10</v>
      </c>
      <c r="AA2575" t="s">
        <v>307</v>
      </c>
      <c r="AB2575" s="21" t="s">
        <v>290</v>
      </c>
      <c r="AC2575" s="11">
        <v>2.375</v>
      </c>
      <c r="AD2575" s="12">
        <v>2.157</v>
      </c>
      <c r="AE2575" s="11">
        <v>0.109</v>
      </c>
      <c r="AF2575" t="s">
        <v>290</v>
      </c>
      <c r="AG2575" s="11">
        <v>10</v>
      </c>
      <c r="AH2575" s="21" t="s">
        <v>290</v>
      </c>
      <c r="AI2575" s="11" t="s">
        <v>307</v>
      </c>
      <c r="AJ2575" t="s">
        <v>290</v>
      </c>
      <c r="AK2575" s="159" t="s">
        <v>290</v>
      </c>
    </row>
    <row r="2576" spans="1:89" x14ac:dyDescent="0.35">
      <c r="A2576" s="158" t="s">
        <v>2480</v>
      </c>
      <c r="B2576" s="11">
        <v>2</v>
      </c>
      <c r="C2576">
        <v>40</v>
      </c>
      <c r="D2576" t="s">
        <v>307</v>
      </c>
      <c r="E2576" s="21" t="s">
        <v>290</v>
      </c>
      <c r="F2576" s="11">
        <v>2.375</v>
      </c>
      <c r="G2576" s="12">
        <v>2.0670000000000002</v>
      </c>
      <c r="H2576" s="11">
        <v>0.154</v>
      </c>
      <c r="I2576" t="s">
        <v>290</v>
      </c>
      <c r="J2576">
        <v>40</v>
      </c>
      <c r="K2576" s="21" t="s">
        <v>290</v>
      </c>
      <c r="L2576" s="1" t="s">
        <v>307</v>
      </c>
      <c r="M2576" t="s">
        <v>290</v>
      </c>
      <c r="N2576" s="159" t="s">
        <v>290</v>
      </c>
      <c r="P2576" s="18" t="s">
        <v>290</v>
      </c>
      <c r="Q2576" s="18" t="s">
        <v>290</v>
      </c>
      <c r="S2576" t="s">
        <v>290</v>
      </c>
      <c r="T2576" t="s">
        <v>290</v>
      </c>
      <c r="V2576" t="s">
        <v>290</v>
      </c>
      <c r="X2576" s="158" t="s">
        <v>2480</v>
      </c>
      <c r="Y2576" s="11">
        <v>2</v>
      </c>
      <c r="Z2576">
        <v>40</v>
      </c>
      <c r="AA2576" t="s">
        <v>307</v>
      </c>
      <c r="AB2576" s="21" t="s">
        <v>290</v>
      </c>
      <c r="AC2576" s="11">
        <v>2.375</v>
      </c>
      <c r="AD2576" s="12">
        <v>2.0670000000000002</v>
      </c>
      <c r="AE2576" s="11">
        <v>0.154</v>
      </c>
      <c r="AF2576" t="s">
        <v>290</v>
      </c>
      <c r="AG2576">
        <v>40</v>
      </c>
      <c r="AH2576" s="21" t="s">
        <v>290</v>
      </c>
      <c r="AI2576" s="1" t="s">
        <v>307</v>
      </c>
      <c r="AJ2576" t="s">
        <v>290</v>
      </c>
      <c r="AK2576" s="159" t="s">
        <v>290</v>
      </c>
    </row>
    <row r="2577" spans="1:89" x14ac:dyDescent="0.35">
      <c r="A2577" s="158" t="s">
        <v>6981</v>
      </c>
      <c r="B2577" s="11">
        <v>2</v>
      </c>
      <c r="C2577" t="s">
        <v>6422</v>
      </c>
      <c r="D2577" t="s">
        <v>307</v>
      </c>
      <c r="E2577" s="21" t="s">
        <v>290</v>
      </c>
      <c r="F2577" s="11">
        <v>2.375</v>
      </c>
      <c r="G2577" s="12">
        <v>2.0670000000000002</v>
      </c>
      <c r="H2577" s="11">
        <v>0.154</v>
      </c>
      <c r="I2577" t="s">
        <v>6422</v>
      </c>
      <c r="J2577">
        <v>1</v>
      </c>
      <c r="K2577" s="21" t="s">
        <v>290</v>
      </c>
      <c r="L2577" s="1" t="s">
        <v>307</v>
      </c>
      <c r="M2577" t="s">
        <v>290</v>
      </c>
      <c r="N2577" s="159" t="s">
        <v>290</v>
      </c>
      <c r="P2577" s="18" t="s">
        <v>290</v>
      </c>
      <c r="Q2577" s="18" t="s">
        <v>290</v>
      </c>
      <c r="S2577" t="s">
        <v>290</v>
      </c>
      <c r="T2577" t="s">
        <v>290</v>
      </c>
      <c r="V2577" t="s">
        <v>290</v>
      </c>
      <c r="X2577" s="158" t="s">
        <v>6981</v>
      </c>
      <c r="Y2577" s="11">
        <v>2</v>
      </c>
      <c r="Z2577" t="s">
        <v>6422</v>
      </c>
      <c r="AA2577" t="s">
        <v>307</v>
      </c>
      <c r="AB2577" s="21" t="s">
        <v>290</v>
      </c>
      <c r="AC2577" s="11">
        <v>2.375</v>
      </c>
      <c r="AD2577" s="12">
        <v>2.0670000000000002</v>
      </c>
      <c r="AE2577" s="11">
        <v>0.154</v>
      </c>
      <c r="AF2577" t="s">
        <v>6422</v>
      </c>
      <c r="AG2577">
        <v>1</v>
      </c>
      <c r="AH2577" s="21" t="s">
        <v>290</v>
      </c>
      <c r="AI2577" s="1" t="s">
        <v>307</v>
      </c>
      <c r="AJ2577" t="s">
        <v>290</v>
      </c>
      <c r="AK2577" s="159" t="s">
        <v>290</v>
      </c>
    </row>
    <row r="2578" spans="1:89" x14ac:dyDescent="0.35">
      <c r="A2578" s="158" t="s">
        <v>2481</v>
      </c>
      <c r="B2578" s="11">
        <v>2</v>
      </c>
      <c r="C2578">
        <v>80</v>
      </c>
      <c r="D2578" t="s">
        <v>307</v>
      </c>
      <c r="E2578" s="21" t="s">
        <v>290</v>
      </c>
      <c r="F2578" s="11">
        <v>2.375</v>
      </c>
      <c r="G2578" s="12">
        <v>1.9390000000000001</v>
      </c>
      <c r="H2578" s="11">
        <v>0.218</v>
      </c>
      <c r="I2578" t="s">
        <v>290</v>
      </c>
      <c r="J2578">
        <v>80</v>
      </c>
      <c r="K2578" s="21" t="s">
        <v>290</v>
      </c>
      <c r="L2578" s="1" t="s">
        <v>307</v>
      </c>
      <c r="M2578" t="s">
        <v>290</v>
      </c>
      <c r="N2578" s="159" t="s">
        <v>290</v>
      </c>
      <c r="P2578" s="18" t="s">
        <v>290</v>
      </c>
      <c r="Q2578" s="18" t="s">
        <v>290</v>
      </c>
      <c r="S2578" t="s">
        <v>290</v>
      </c>
      <c r="T2578" t="s">
        <v>290</v>
      </c>
      <c r="V2578" t="s">
        <v>290</v>
      </c>
      <c r="X2578" s="158" t="s">
        <v>2481</v>
      </c>
      <c r="Y2578" s="11">
        <v>2</v>
      </c>
      <c r="Z2578">
        <v>80</v>
      </c>
      <c r="AA2578" t="s">
        <v>307</v>
      </c>
      <c r="AB2578" s="21" t="s">
        <v>290</v>
      </c>
      <c r="AC2578" s="11">
        <v>2.375</v>
      </c>
      <c r="AD2578" s="12">
        <v>1.9390000000000001</v>
      </c>
      <c r="AE2578" s="11">
        <v>0.218</v>
      </c>
      <c r="AF2578" t="s">
        <v>290</v>
      </c>
      <c r="AG2578">
        <v>80</v>
      </c>
      <c r="AH2578" s="21" t="s">
        <v>290</v>
      </c>
      <c r="AI2578" s="1" t="s">
        <v>307</v>
      </c>
      <c r="AJ2578" t="s">
        <v>290</v>
      </c>
      <c r="AK2578" s="159" t="s">
        <v>290</v>
      </c>
    </row>
    <row r="2579" spans="1:89" x14ac:dyDescent="0.35">
      <c r="A2579" s="158" t="s">
        <v>2482</v>
      </c>
      <c r="B2579" s="11">
        <v>2</v>
      </c>
      <c r="C2579" s="11">
        <v>160</v>
      </c>
      <c r="D2579" t="s">
        <v>307</v>
      </c>
      <c r="E2579" s="21" t="s">
        <v>290</v>
      </c>
      <c r="F2579" s="11">
        <v>2.375</v>
      </c>
      <c r="G2579" s="12">
        <v>1.6890000000000001</v>
      </c>
      <c r="H2579" s="11">
        <v>0.34300000000000003</v>
      </c>
      <c r="I2579" t="s">
        <v>290</v>
      </c>
      <c r="J2579" s="11">
        <v>160</v>
      </c>
      <c r="K2579" s="21" t="s">
        <v>290</v>
      </c>
      <c r="L2579" s="1" t="s">
        <v>307</v>
      </c>
      <c r="M2579" t="s">
        <v>290</v>
      </c>
      <c r="N2579" s="159" t="s">
        <v>290</v>
      </c>
      <c r="P2579" s="18" t="s">
        <v>290</v>
      </c>
      <c r="Q2579" s="18" t="s">
        <v>290</v>
      </c>
      <c r="S2579" t="s">
        <v>290</v>
      </c>
      <c r="T2579" t="s">
        <v>290</v>
      </c>
      <c r="V2579" t="s">
        <v>290</v>
      </c>
      <c r="X2579" s="158" t="s">
        <v>2482</v>
      </c>
      <c r="Y2579" s="11">
        <v>2</v>
      </c>
      <c r="Z2579" s="11">
        <v>160</v>
      </c>
      <c r="AA2579" t="s">
        <v>307</v>
      </c>
      <c r="AB2579" s="21" t="s">
        <v>290</v>
      </c>
      <c r="AC2579" s="11">
        <v>2.375</v>
      </c>
      <c r="AD2579" s="12">
        <v>1.6890000000000001</v>
      </c>
      <c r="AE2579" s="11">
        <v>0.34300000000000003</v>
      </c>
      <c r="AF2579" t="s">
        <v>290</v>
      </c>
      <c r="AG2579" s="11">
        <v>160</v>
      </c>
      <c r="AH2579" s="21" t="s">
        <v>290</v>
      </c>
      <c r="AI2579" s="1" t="s">
        <v>307</v>
      </c>
      <c r="AJ2579" t="s">
        <v>290</v>
      </c>
      <c r="AK2579" s="159" t="s">
        <v>290</v>
      </c>
    </row>
    <row r="2580" spans="1:89" x14ac:dyDescent="0.35">
      <c r="A2580" s="158" t="s">
        <v>2483</v>
      </c>
      <c r="B2580" s="11">
        <v>2</v>
      </c>
      <c r="C2580" s="11" t="s">
        <v>272</v>
      </c>
      <c r="D2580" t="s">
        <v>307</v>
      </c>
      <c r="E2580" s="21" t="s">
        <v>290</v>
      </c>
      <c r="F2580" s="11">
        <v>2.375</v>
      </c>
      <c r="G2580" s="12">
        <v>1.9390000000000001</v>
      </c>
      <c r="H2580" s="11">
        <v>0.218</v>
      </c>
      <c r="I2580" t="s">
        <v>272</v>
      </c>
      <c r="J2580" s="11">
        <v>2</v>
      </c>
      <c r="K2580" s="21" t="s">
        <v>290</v>
      </c>
      <c r="L2580" s="1" t="s">
        <v>307</v>
      </c>
      <c r="M2580" t="s">
        <v>290</v>
      </c>
      <c r="N2580" s="159" t="s">
        <v>290</v>
      </c>
      <c r="P2580" s="18" t="s">
        <v>290</v>
      </c>
      <c r="Q2580" s="18" t="s">
        <v>290</v>
      </c>
      <c r="S2580" t="s">
        <v>290</v>
      </c>
      <c r="T2580" t="s">
        <v>290</v>
      </c>
      <c r="V2580" t="s">
        <v>290</v>
      </c>
      <c r="X2580" s="158" t="s">
        <v>2483</v>
      </c>
      <c r="Y2580" s="11">
        <v>2</v>
      </c>
      <c r="Z2580" s="11" t="s">
        <v>272</v>
      </c>
      <c r="AA2580" t="s">
        <v>307</v>
      </c>
      <c r="AB2580" s="21" t="s">
        <v>290</v>
      </c>
      <c r="AC2580" s="11">
        <v>2.375</v>
      </c>
      <c r="AD2580" s="12">
        <v>1.9390000000000001</v>
      </c>
      <c r="AE2580" s="11">
        <v>0.218</v>
      </c>
      <c r="AF2580" t="s">
        <v>272</v>
      </c>
      <c r="AG2580" s="11">
        <v>2</v>
      </c>
      <c r="AH2580" s="21" t="s">
        <v>290</v>
      </c>
      <c r="AI2580" s="1" t="s">
        <v>307</v>
      </c>
      <c r="AJ2580" t="s">
        <v>290</v>
      </c>
      <c r="AK2580" s="159" t="s">
        <v>290</v>
      </c>
    </row>
    <row r="2581" spans="1:89" x14ac:dyDescent="0.25">
      <c r="A2581" s="160" t="s">
        <v>2484</v>
      </c>
      <c r="B2581" s="2">
        <v>2</v>
      </c>
      <c r="C2581" s="4" t="s">
        <v>273</v>
      </c>
      <c r="D2581" s="4" t="s">
        <v>307</v>
      </c>
      <c r="E2581" s="23" t="s">
        <v>290</v>
      </c>
      <c r="F2581" s="2">
        <v>2.375</v>
      </c>
      <c r="G2581" s="3">
        <v>1.5030000000000001</v>
      </c>
      <c r="H2581" s="2">
        <v>0.436</v>
      </c>
      <c r="I2581" s="2" t="s">
        <v>273</v>
      </c>
      <c r="J2581" s="4">
        <v>4</v>
      </c>
      <c r="K2581" s="23" t="s">
        <v>290</v>
      </c>
      <c r="L2581" s="6" t="s">
        <v>307</v>
      </c>
      <c r="M2581" s="4" t="s">
        <v>290</v>
      </c>
      <c r="N2581" s="161" t="s">
        <v>290</v>
      </c>
      <c r="P2581" s="18" t="s">
        <v>290</v>
      </c>
      <c r="Q2581" s="18" t="s">
        <v>290</v>
      </c>
      <c r="S2581" t="s">
        <v>290</v>
      </c>
      <c r="T2581" t="s">
        <v>290</v>
      </c>
      <c r="V2581" t="s">
        <v>290</v>
      </c>
      <c r="X2581" s="160" t="s">
        <v>2484</v>
      </c>
      <c r="Y2581" s="2">
        <v>2</v>
      </c>
      <c r="Z2581" s="4" t="s">
        <v>273</v>
      </c>
      <c r="AA2581" s="4" t="s">
        <v>307</v>
      </c>
      <c r="AB2581" s="23" t="s">
        <v>290</v>
      </c>
      <c r="AC2581" s="2">
        <v>2.375</v>
      </c>
      <c r="AD2581" s="3">
        <v>1.5030000000000001</v>
      </c>
      <c r="AE2581" s="2">
        <v>0.436</v>
      </c>
      <c r="AF2581" s="2" t="s">
        <v>273</v>
      </c>
      <c r="AG2581" s="4">
        <v>4</v>
      </c>
      <c r="AH2581" s="23" t="s">
        <v>290</v>
      </c>
      <c r="AI2581" s="6" t="s">
        <v>307</v>
      </c>
      <c r="AJ2581" s="4" t="s">
        <v>290</v>
      </c>
      <c r="AK2581" s="161" t="s">
        <v>290</v>
      </c>
    </row>
    <row r="2582" spans="1:89" x14ac:dyDescent="0.35">
      <c r="A2582" s="156" t="s">
        <v>2485</v>
      </c>
      <c r="B2582" s="11">
        <v>2.5</v>
      </c>
      <c r="C2582" s="11">
        <v>5</v>
      </c>
      <c r="D2582" t="s">
        <v>307</v>
      </c>
      <c r="E2582" s="21" t="s">
        <v>290</v>
      </c>
      <c r="F2582" s="11">
        <v>2.875</v>
      </c>
      <c r="G2582" s="12">
        <v>2.7090000000000001</v>
      </c>
      <c r="H2582" s="11">
        <v>8.3000000000000004E-2</v>
      </c>
      <c r="I2582" t="s">
        <v>290</v>
      </c>
      <c r="J2582" s="11">
        <v>5</v>
      </c>
      <c r="K2582" s="21" t="s">
        <v>290</v>
      </c>
      <c r="L2582" s="11" t="s">
        <v>307</v>
      </c>
      <c r="M2582" t="s">
        <v>290</v>
      </c>
      <c r="N2582" s="159" t="s">
        <v>290</v>
      </c>
      <c r="P2582" s="18" t="s">
        <v>290</v>
      </c>
      <c r="Q2582" s="18" t="s">
        <v>290</v>
      </c>
      <c r="S2582" t="s">
        <v>290</v>
      </c>
      <c r="T2582" t="s">
        <v>290</v>
      </c>
      <c r="V2582" t="s">
        <v>290</v>
      </c>
      <c r="X2582" s="156" t="s">
        <v>2485</v>
      </c>
      <c r="Y2582" s="11">
        <v>2.5</v>
      </c>
      <c r="Z2582" s="11">
        <v>5</v>
      </c>
      <c r="AA2582" t="s">
        <v>307</v>
      </c>
      <c r="AB2582" s="21" t="s">
        <v>290</v>
      </c>
      <c r="AC2582" s="11">
        <v>2.875</v>
      </c>
      <c r="AD2582" s="12">
        <v>2.7090000000000001</v>
      </c>
      <c r="AE2582" s="11">
        <v>8.3000000000000004E-2</v>
      </c>
      <c r="AF2582" t="s">
        <v>290</v>
      </c>
      <c r="AG2582" s="11">
        <v>5</v>
      </c>
      <c r="AH2582" s="21" t="s">
        <v>290</v>
      </c>
      <c r="AI2582" s="11" t="s">
        <v>307</v>
      </c>
      <c r="AJ2582" t="s">
        <v>290</v>
      </c>
      <c r="AK2582" s="159" t="s">
        <v>290</v>
      </c>
    </row>
    <row r="2583" spans="1:89" x14ac:dyDescent="0.35">
      <c r="A2583" s="156" t="s">
        <v>2486</v>
      </c>
      <c r="B2583" s="11">
        <v>2.5</v>
      </c>
      <c r="C2583" s="11">
        <v>10</v>
      </c>
      <c r="D2583" t="s">
        <v>307</v>
      </c>
      <c r="E2583" s="21" t="s">
        <v>290</v>
      </c>
      <c r="F2583" s="11">
        <v>2.875</v>
      </c>
      <c r="G2583" s="12">
        <v>2.6349999999999998</v>
      </c>
      <c r="H2583" s="11">
        <v>0.12</v>
      </c>
      <c r="I2583" t="s">
        <v>290</v>
      </c>
      <c r="J2583" s="11">
        <v>10</v>
      </c>
      <c r="K2583" s="21" t="s">
        <v>290</v>
      </c>
      <c r="L2583" s="11" t="s">
        <v>307</v>
      </c>
      <c r="M2583" t="s">
        <v>290</v>
      </c>
      <c r="N2583" s="159" t="s">
        <v>290</v>
      </c>
      <c r="P2583" s="18" t="s">
        <v>290</v>
      </c>
      <c r="Q2583" s="18" t="s">
        <v>290</v>
      </c>
      <c r="S2583" t="s">
        <v>290</v>
      </c>
      <c r="T2583" t="s">
        <v>290</v>
      </c>
      <c r="V2583" t="s">
        <v>290</v>
      </c>
      <c r="X2583" s="156" t="s">
        <v>2486</v>
      </c>
      <c r="Y2583" s="11">
        <v>2.5</v>
      </c>
      <c r="Z2583" s="11">
        <v>10</v>
      </c>
      <c r="AA2583" t="s">
        <v>307</v>
      </c>
      <c r="AB2583" s="21" t="s">
        <v>290</v>
      </c>
      <c r="AC2583" s="11">
        <v>2.875</v>
      </c>
      <c r="AD2583" s="12">
        <v>2.6349999999999998</v>
      </c>
      <c r="AE2583" s="11">
        <v>0.12</v>
      </c>
      <c r="AF2583" t="s">
        <v>290</v>
      </c>
      <c r="AG2583" s="11">
        <v>10</v>
      </c>
      <c r="AH2583" s="21" t="s">
        <v>290</v>
      </c>
      <c r="AI2583" s="11" t="s">
        <v>307</v>
      </c>
      <c r="AJ2583" t="s">
        <v>290</v>
      </c>
      <c r="AK2583" s="159" t="s">
        <v>290</v>
      </c>
    </row>
    <row r="2584" spans="1:89" x14ac:dyDescent="0.35">
      <c r="A2584" s="158" t="s">
        <v>2487</v>
      </c>
      <c r="B2584" s="11">
        <v>2.5</v>
      </c>
      <c r="C2584">
        <v>40</v>
      </c>
      <c r="D2584" t="s">
        <v>307</v>
      </c>
      <c r="E2584" s="21" t="s">
        <v>290</v>
      </c>
      <c r="F2584" s="11">
        <v>2.875</v>
      </c>
      <c r="G2584" s="12">
        <v>2.4689999999999999</v>
      </c>
      <c r="H2584" s="11">
        <v>0.20300000000000001</v>
      </c>
      <c r="I2584" t="s">
        <v>290</v>
      </c>
      <c r="J2584">
        <v>40</v>
      </c>
      <c r="K2584" s="21" t="s">
        <v>290</v>
      </c>
      <c r="L2584" s="1" t="s">
        <v>307</v>
      </c>
      <c r="M2584" t="s">
        <v>290</v>
      </c>
      <c r="N2584" s="159" t="s">
        <v>290</v>
      </c>
      <c r="P2584" s="18" t="s">
        <v>290</v>
      </c>
      <c r="Q2584" s="18" t="s">
        <v>290</v>
      </c>
      <c r="S2584" t="s">
        <v>290</v>
      </c>
      <c r="T2584" t="s">
        <v>290</v>
      </c>
      <c r="V2584" t="s">
        <v>290</v>
      </c>
      <c r="X2584" s="158" t="s">
        <v>2487</v>
      </c>
      <c r="Y2584" s="11">
        <v>2.5</v>
      </c>
      <c r="Z2584">
        <v>40</v>
      </c>
      <c r="AA2584" t="s">
        <v>307</v>
      </c>
      <c r="AB2584" s="21" t="s">
        <v>290</v>
      </c>
      <c r="AC2584" s="11">
        <v>2.875</v>
      </c>
      <c r="AD2584" s="12">
        <v>2.4689999999999999</v>
      </c>
      <c r="AE2584" s="11">
        <v>0.20300000000000001</v>
      </c>
      <c r="AF2584" t="s">
        <v>290</v>
      </c>
      <c r="AG2584">
        <v>40</v>
      </c>
      <c r="AH2584" s="21" t="s">
        <v>290</v>
      </c>
      <c r="AI2584" s="1" t="s">
        <v>307</v>
      </c>
      <c r="AJ2584" t="s">
        <v>290</v>
      </c>
      <c r="AK2584" s="159" t="s">
        <v>290</v>
      </c>
    </row>
    <row r="2585" spans="1:89" x14ac:dyDescent="0.35">
      <c r="A2585" s="158" t="s">
        <v>6982</v>
      </c>
      <c r="B2585" s="11">
        <v>2.5</v>
      </c>
      <c r="C2585" t="s">
        <v>6422</v>
      </c>
      <c r="D2585" t="s">
        <v>307</v>
      </c>
      <c r="E2585" s="21" t="s">
        <v>290</v>
      </c>
      <c r="F2585" s="11">
        <v>2.875</v>
      </c>
      <c r="G2585" s="12">
        <v>2.4689999999999999</v>
      </c>
      <c r="H2585" s="11">
        <v>0.20300000000000001</v>
      </c>
      <c r="I2585" t="s">
        <v>6422</v>
      </c>
      <c r="J2585">
        <v>1</v>
      </c>
      <c r="K2585" s="21" t="s">
        <v>290</v>
      </c>
      <c r="L2585" s="1" t="s">
        <v>307</v>
      </c>
      <c r="M2585" t="s">
        <v>290</v>
      </c>
      <c r="N2585" s="159" t="s">
        <v>290</v>
      </c>
      <c r="P2585" s="18" t="s">
        <v>290</v>
      </c>
      <c r="Q2585" s="18" t="s">
        <v>290</v>
      </c>
      <c r="S2585" t="s">
        <v>290</v>
      </c>
      <c r="T2585" t="s">
        <v>290</v>
      </c>
      <c r="V2585" t="s">
        <v>290</v>
      </c>
      <c r="X2585" s="158" t="s">
        <v>6982</v>
      </c>
      <c r="Y2585" s="11">
        <v>2.5</v>
      </c>
      <c r="Z2585" t="s">
        <v>6422</v>
      </c>
      <c r="AA2585" t="s">
        <v>307</v>
      </c>
      <c r="AB2585" s="21" t="s">
        <v>290</v>
      </c>
      <c r="AC2585" s="11">
        <v>2.875</v>
      </c>
      <c r="AD2585" s="12">
        <v>2.4689999999999999</v>
      </c>
      <c r="AE2585" s="11">
        <v>0.20300000000000001</v>
      </c>
      <c r="AF2585" t="s">
        <v>6422</v>
      </c>
      <c r="AG2585">
        <v>1</v>
      </c>
      <c r="AH2585" s="21" t="s">
        <v>290</v>
      </c>
      <c r="AI2585" s="1" t="s">
        <v>307</v>
      </c>
      <c r="AJ2585" t="s">
        <v>290</v>
      </c>
      <c r="AK2585" s="159" t="s">
        <v>290</v>
      </c>
      <c r="BJ2585" s="4"/>
      <c r="BK2585" s="4"/>
      <c r="BL2585" s="4"/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  <c r="BX2585" s="4"/>
      <c r="BY2585" s="4"/>
      <c r="BZ2585" s="4"/>
      <c r="CA2585" s="51"/>
    </row>
    <row r="2586" spans="1:89" x14ac:dyDescent="0.35">
      <c r="A2586" s="158" t="s">
        <v>2488</v>
      </c>
      <c r="B2586" s="11">
        <v>2.5</v>
      </c>
      <c r="C2586">
        <v>80</v>
      </c>
      <c r="D2586" t="s">
        <v>307</v>
      </c>
      <c r="E2586" s="21" t="s">
        <v>290</v>
      </c>
      <c r="F2586" s="11">
        <v>2.875</v>
      </c>
      <c r="G2586" s="12">
        <v>2.323</v>
      </c>
      <c r="H2586" s="11">
        <v>0.27600000000000002</v>
      </c>
      <c r="I2586" t="s">
        <v>290</v>
      </c>
      <c r="J2586">
        <v>80</v>
      </c>
      <c r="K2586" s="21" t="s">
        <v>290</v>
      </c>
      <c r="L2586" s="1" t="s">
        <v>307</v>
      </c>
      <c r="M2586" t="s">
        <v>290</v>
      </c>
      <c r="N2586" s="159" t="s">
        <v>290</v>
      </c>
      <c r="P2586" s="18" t="s">
        <v>290</v>
      </c>
      <c r="Q2586" s="18" t="s">
        <v>290</v>
      </c>
      <c r="S2586" t="s">
        <v>290</v>
      </c>
      <c r="T2586" t="s">
        <v>290</v>
      </c>
      <c r="V2586" t="s">
        <v>290</v>
      </c>
      <c r="X2586" s="158" t="s">
        <v>2488</v>
      </c>
      <c r="Y2586" s="11">
        <v>2.5</v>
      </c>
      <c r="Z2586">
        <v>80</v>
      </c>
      <c r="AA2586" t="s">
        <v>307</v>
      </c>
      <c r="AB2586" s="21" t="s">
        <v>290</v>
      </c>
      <c r="AC2586" s="11">
        <v>2.875</v>
      </c>
      <c r="AD2586" s="12">
        <v>2.323</v>
      </c>
      <c r="AE2586" s="11">
        <v>0.27600000000000002</v>
      </c>
      <c r="AF2586" t="s">
        <v>290</v>
      </c>
      <c r="AG2586">
        <v>80</v>
      </c>
      <c r="AH2586" s="21" t="s">
        <v>290</v>
      </c>
      <c r="AI2586" s="1" t="s">
        <v>307</v>
      </c>
      <c r="AJ2586" t="s">
        <v>290</v>
      </c>
      <c r="AK2586" s="159" t="s">
        <v>290</v>
      </c>
      <c r="BJ2586" s="4"/>
      <c r="BK2586" s="4"/>
      <c r="BL2586" s="4"/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  <c r="BX2586" s="4"/>
      <c r="BY2586" s="4"/>
      <c r="BZ2586" s="4"/>
      <c r="CA2586" s="51"/>
      <c r="CC2586" s="4"/>
      <c r="CD2586" s="51"/>
      <c r="CE2586" s="51"/>
      <c r="CF2586" s="51"/>
      <c r="CG2586" s="51"/>
      <c r="CH2586" s="51"/>
      <c r="CI2586" s="51"/>
      <c r="CJ2586" s="51"/>
      <c r="CK2586" s="51"/>
    </row>
    <row r="2587" spans="1:89" x14ac:dyDescent="0.35">
      <c r="A2587" s="158" t="s">
        <v>2489</v>
      </c>
      <c r="B2587" s="11">
        <v>2.5</v>
      </c>
      <c r="C2587" s="11">
        <v>160</v>
      </c>
      <c r="D2587" t="s">
        <v>307</v>
      </c>
      <c r="E2587" s="21" t="s">
        <v>290</v>
      </c>
      <c r="F2587" s="11">
        <v>2.875</v>
      </c>
      <c r="G2587" s="12">
        <v>2.125</v>
      </c>
      <c r="H2587" s="11">
        <v>0.375</v>
      </c>
      <c r="I2587" t="s">
        <v>290</v>
      </c>
      <c r="J2587" s="11">
        <v>160</v>
      </c>
      <c r="K2587" s="21" t="s">
        <v>290</v>
      </c>
      <c r="L2587" s="1" t="s">
        <v>307</v>
      </c>
      <c r="M2587" t="s">
        <v>290</v>
      </c>
      <c r="N2587" s="159" t="s">
        <v>290</v>
      </c>
      <c r="P2587" s="18" t="s">
        <v>290</v>
      </c>
      <c r="Q2587" s="18" t="s">
        <v>290</v>
      </c>
      <c r="S2587" t="s">
        <v>290</v>
      </c>
      <c r="T2587" t="s">
        <v>290</v>
      </c>
      <c r="V2587" t="s">
        <v>290</v>
      </c>
      <c r="X2587" s="158" t="s">
        <v>2489</v>
      </c>
      <c r="Y2587" s="11">
        <v>2.5</v>
      </c>
      <c r="Z2587" s="11">
        <v>160</v>
      </c>
      <c r="AA2587" t="s">
        <v>307</v>
      </c>
      <c r="AB2587" s="21" t="s">
        <v>290</v>
      </c>
      <c r="AC2587" s="11">
        <v>2.875</v>
      </c>
      <c r="AD2587" s="12">
        <v>2.125</v>
      </c>
      <c r="AE2587" s="11">
        <v>0.375</v>
      </c>
      <c r="AF2587" t="s">
        <v>290</v>
      </c>
      <c r="AG2587" s="11">
        <v>160</v>
      </c>
      <c r="AH2587" s="21" t="s">
        <v>290</v>
      </c>
      <c r="AI2587" s="1" t="s">
        <v>307</v>
      </c>
      <c r="AJ2587" t="s">
        <v>290</v>
      </c>
      <c r="AK2587" s="159" t="s">
        <v>290</v>
      </c>
      <c r="CC2587" s="4"/>
      <c r="CD2587" s="51"/>
      <c r="CE2587" s="51"/>
      <c r="CF2587" s="51"/>
      <c r="CG2587" s="51"/>
      <c r="CH2587" s="51"/>
      <c r="CI2587" s="51"/>
      <c r="CJ2587" s="51"/>
      <c r="CK2587" s="51"/>
    </row>
    <row r="2588" spans="1:89" x14ac:dyDescent="0.35">
      <c r="A2588" s="158" t="s">
        <v>2490</v>
      </c>
      <c r="B2588" s="11">
        <v>2.5</v>
      </c>
      <c r="C2588" s="11" t="s">
        <v>272</v>
      </c>
      <c r="D2588" t="s">
        <v>307</v>
      </c>
      <c r="E2588" s="21" t="s">
        <v>290</v>
      </c>
      <c r="F2588" s="11">
        <v>2.875</v>
      </c>
      <c r="G2588" s="12">
        <v>2.323</v>
      </c>
      <c r="H2588" s="11">
        <v>0.27600000000000002</v>
      </c>
      <c r="I2588" t="s">
        <v>272</v>
      </c>
      <c r="J2588" s="11">
        <v>2</v>
      </c>
      <c r="K2588" s="21" t="s">
        <v>290</v>
      </c>
      <c r="L2588" s="1" t="s">
        <v>307</v>
      </c>
      <c r="M2588" t="s">
        <v>290</v>
      </c>
      <c r="N2588" s="159" t="s">
        <v>290</v>
      </c>
      <c r="P2588" s="18" t="s">
        <v>290</v>
      </c>
      <c r="Q2588" s="18" t="s">
        <v>290</v>
      </c>
      <c r="S2588" t="s">
        <v>290</v>
      </c>
      <c r="T2588" t="s">
        <v>290</v>
      </c>
      <c r="V2588" t="s">
        <v>290</v>
      </c>
      <c r="X2588" s="158" t="s">
        <v>2490</v>
      </c>
      <c r="Y2588" s="11">
        <v>2.5</v>
      </c>
      <c r="Z2588" s="11" t="s">
        <v>272</v>
      </c>
      <c r="AA2588" t="s">
        <v>307</v>
      </c>
      <c r="AB2588" s="21" t="s">
        <v>290</v>
      </c>
      <c r="AC2588" s="11">
        <v>2.875</v>
      </c>
      <c r="AD2588" s="12">
        <v>2.323</v>
      </c>
      <c r="AE2588" s="11">
        <v>0.27600000000000002</v>
      </c>
      <c r="AF2588" t="s">
        <v>272</v>
      </c>
      <c r="AG2588" s="11">
        <v>2</v>
      </c>
      <c r="AH2588" s="21" t="s">
        <v>290</v>
      </c>
      <c r="AI2588" s="1" t="s">
        <v>307</v>
      </c>
      <c r="AJ2588" t="s">
        <v>290</v>
      </c>
      <c r="AK2588" s="159" t="s">
        <v>290</v>
      </c>
    </row>
    <row r="2589" spans="1:89" x14ac:dyDescent="0.25">
      <c r="A2589" s="160" t="s">
        <v>2491</v>
      </c>
      <c r="B2589" s="2">
        <v>2.5</v>
      </c>
      <c r="C2589" s="4" t="s">
        <v>273</v>
      </c>
      <c r="D2589" s="4" t="s">
        <v>307</v>
      </c>
      <c r="E2589" s="23" t="s">
        <v>290</v>
      </c>
      <c r="F2589" s="2">
        <v>2.875</v>
      </c>
      <c r="G2589" s="3">
        <v>1.7709999999999999</v>
      </c>
      <c r="H2589" s="2">
        <v>0.55200000000000005</v>
      </c>
      <c r="I2589" s="2" t="s">
        <v>273</v>
      </c>
      <c r="J2589" s="4">
        <v>4</v>
      </c>
      <c r="K2589" s="23" t="s">
        <v>290</v>
      </c>
      <c r="L2589" s="6" t="s">
        <v>307</v>
      </c>
      <c r="M2589" s="4" t="s">
        <v>290</v>
      </c>
      <c r="N2589" s="161" t="s">
        <v>290</v>
      </c>
      <c r="P2589" s="18" t="s">
        <v>290</v>
      </c>
      <c r="Q2589" s="18" t="s">
        <v>290</v>
      </c>
      <c r="S2589" t="s">
        <v>290</v>
      </c>
      <c r="T2589" t="s">
        <v>290</v>
      </c>
      <c r="V2589" t="s">
        <v>290</v>
      </c>
      <c r="X2589" s="160" t="s">
        <v>2491</v>
      </c>
      <c r="Y2589" s="2">
        <v>2.5</v>
      </c>
      <c r="Z2589" s="4" t="s">
        <v>273</v>
      </c>
      <c r="AA2589" s="4" t="s">
        <v>307</v>
      </c>
      <c r="AB2589" s="23" t="s">
        <v>290</v>
      </c>
      <c r="AC2589" s="2">
        <v>2.875</v>
      </c>
      <c r="AD2589" s="3">
        <v>1.7709999999999999</v>
      </c>
      <c r="AE2589" s="2">
        <v>0.55200000000000005</v>
      </c>
      <c r="AF2589" s="2" t="s">
        <v>273</v>
      </c>
      <c r="AG2589" s="4">
        <v>4</v>
      </c>
      <c r="AH2589" s="23" t="s">
        <v>290</v>
      </c>
      <c r="AI2589" s="6" t="s">
        <v>307</v>
      </c>
      <c r="AJ2589" s="4" t="s">
        <v>290</v>
      </c>
      <c r="AK2589" s="161" t="s">
        <v>290</v>
      </c>
    </row>
    <row r="2590" spans="1:89" x14ac:dyDescent="0.35">
      <c r="A2590" s="156" t="s">
        <v>2492</v>
      </c>
      <c r="B2590" s="11">
        <v>3.0000000000000004</v>
      </c>
      <c r="C2590" s="11">
        <v>5</v>
      </c>
      <c r="D2590" t="s">
        <v>307</v>
      </c>
      <c r="E2590" s="21" t="s">
        <v>290</v>
      </c>
      <c r="F2590" s="11">
        <v>3.5</v>
      </c>
      <c r="G2590" s="12">
        <v>3.3340000000000001</v>
      </c>
      <c r="H2590" s="11">
        <v>8.3000000000000004E-2</v>
      </c>
      <c r="I2590" t="s">
        <v>290</v>
      </c>
      <c r="J2590" s="11">
        <v>5</v>
      </c>
      <c r="K2590" s="21" t="s">
        <v>290</v>
      </c>
      <c r="L2590" s="11" t="s">
        <v>307</v>
      </c>
      <c r="M2590" t="s">
        <v>290</v>
      </c>
      <c r="N2590" s="159" t="s">
        <v>290</v>
      </c>
      <c r="P2590" s="18" t="s">
        <v>290</v>
      </c>
      <c r="Q2590" s="18" t="s">
        <v>290</v>
      </c>
      <c r="S2590" t="s">
        <v>290</v>
      </c>
      <c r="T2590" t="s">
        <v>290</v>
      </c>
      <c r="V2590" t="s">
        <v>290</v>
      </c>
      <c r="X2590" s="156" t="s">
        <v>2492</v>
      </c>
      <c r="Y2590" s="11">
        <v>3.0000000000000004</v>
      </c>
      <c r="Z2590" s="11">
        <v>5</v>
      </c>
      <c r="AA2590" t="s">
        <v>307</v>
      </c>
      <c r="AB2590" s="21" t="s">
        <v>290</v>
      </c>
      <c r="AC2590" s="11">
        <v>3.5</v>
      </c>
      <c r="AD2590" s="12">
        <v>3.3340000000000001</v>
      </c>
      <c r="AE2590" s="11">
        <v>8.3000000000000004E-2</v>
      </c>
      <c r="AF2590" t="s">
        <v>290</v>
      </c>
      <c r="AG2590" s="11">
        <v>5</v>
      </c>
      <c r="AH2590" s="21" t="s">
        <v>290</v>
      </c>
      <c r="AI2590" s="11" t="s">
        <v>307</v>
      </c>
      <c r="AJ2590" t="s">
        <v>290</v>
      </c>
      <c r="AK2590" s="159" t="s">
        <v>290</v>
      </c>
    </row>
    <row r="2591" spans="1:89" x14ac:dyDescent="0.35">
      <c r="A2591" s="156" t="s">
        <v>2493</v>
      </c>
      <c r="B2591" s="11">
        <v>3.0000000000000004</v>
      </c>
      <c r="C2591" s="11">
        <v>10</v>
      </c>
      <c r="D2591" t="s">
        <v>307</v>
      </c>
      <c r="E2591" s="21" t="s">
        <v>290</v>
      </c>
      <c r="F2591" s="11">
        <v>3.5</v>
      </c>
      <c r="G2591" s="12">
        <v>3.26</v>
      </c>
      <c r="H2591" s="11">
        <v>0.12</v>
      </c>
      <c r="I2591" t="s">
        <v>290</v>
      </c>
      <c r="J2591" s="11">
        <v>10</v>
      </c>
      <c r="K2591" s="21" t="s">
        <v>290</v>
      </c>
      <c r="L2591" s="11" t="s">
        <v>307</v>
      </c>
      <c r="M2591" t="s">
        <v>290</v>
      </c>
      <c r="N2591" s="159" t="s">
        <v>290</v>
      </c>
      <c r="P2591" s="18" t="s">
        <v>290</v>
      </c>
      <c r="Q2591" s="18" t="s">
        <v>290</v>
      </c>
      <c r="S2591" t="s">
        <v>290</v>
      </c>
      <c r="T2591" t="s">
        <v>290</v>
      </c>
      <c r="V2591" t="s">
        <v>290</v>
      </c>
      <c r="X2591" s="156" t="s">
        <v>2493</v>
      </c>
      <c r="Y2591" s="11">
        <v>3.0000000000000004</v>
      </c>
      <c r="Z2591" s="11">
        <v>10</v>
      </c>
      <c r="AA2591" t="s">
        <v>307</v>
      </c>
      <c r="AB2591" s="21" t="s">
        <v>290</v>
      </c>
      <c r="AC2591" s="11">
        <v>3.5</v>
      </c>
      <c r="AD2591" s="12">
        <v>3.26</v>
      </c>
      <c r="AE2591" s="11">
        <v>0.12</v>
      </c>
      <c r="AF2591" t="s">
        <v>290</v>
      </c>
      <c r="AG2591" s="11">
        <v>10</v>
      </c>
      <c r="AH2591" s="21" t="s">
        <v>290</v>
      </c>
      <c r="AI2591" s="11" t="s">
        <v>307</v>
      </c>
      <c r="AJ2591" t="s">
        <v>290</v>
      </c>
      <c r="AK2591" s="159" t="s">
        <v>290</v>
      </c>
    </row>
    <row r="2592" spans="1:89" x14ac:dyDescent="0.35">
      <c r="A2592" s="158" t="s">
        <v>2494</v>
      </c>
      <c r="B2592" s="11">
        <v>3.0000000000000004</v>
      </c>
      <c r="C2592">
        <v>40</v>
      </c>
      <c r="D2592" t="s">
        <v>307</v>
      </c>
      <c r="E2592" s="21" t="s">
        <v>290</v>
      </c>
      <c r="F2592" s="11">
        <v>3.5</v>
      </c>
      <c r="G2592" s="12">
        <v>3.0680000000000001</v>
      </c>
      <c r="H2592" s="11">
        <v>0.216</v>
      </c>
      <c r="I2592" t="s">
        <v>290</v>
      </c>
      <c r="J2592">
        <v>40</v>
      </c>
      <c r="K2592" s="21" t="s">
        <v>290</v>
      </c>
      <c r="L2592" s="1" t="s">
        <v>307</v>
      </c>
      <c r="M2592" t="s">
        <v>290</v>
      </c>
      <c r="N2592" s="159" t="s">
        <v>290</v>
      </c>
      <c r="P2592" s="18" t="s">
        <v>290</v>
      </c>
      <c r="Q2592" s="18" t="s">
        <v>290</v>
      </c>
      <c r="S2592" t="s">
        <v>290</v>
      </c>
      <c r="T2592" t="s">
        <v>290</v>
      </c>
      <c r="V2592" t="s">
        <v>290</v>
      </c>
      <c r="X2592" s="158" t="s">
        <v>2494</v>
      </c>
      <c r="Y2592" s="11">
        <v>3.0000000000000004</v>
      </c>
      <c r="Z2592">
        <v>40</v>
      </c>
      <c r="AA2592" t="s">
        <v>307</v>
      </c>
      <c r="AB2592" s="21" t="s">
        <v>290</v>
      </c>
      <c r="AC2592" s="11">
        <v>3.5</v>
      </c>
      <c r="AD2592" s="12">
        <v>3.0680000000000001</v>
      </c>
      <c r="AE2592" s="11">
        <v>0.216</v>
      </c>
      <c r="AF2592" t="s">
        <v>290</v>
      </c>
      <c r="AG2592">
        <v>40</v>
      </c>
      <c r="AH2592" s="21" t="s">
        <v>290</v>
      </c>
      <c r="AI2592" s="1" t="s">
        <v>307</v>
      </c>
      <c r="AJ2592" t="s">
        <v>290</v>
      </c>
      <c r="AK2592" s="159" t="s">
        <v>290</v>
      </c>
    </row>
    <row r="2593" spans="1:89" x14ac:dyDescent="0.35">
      <c r="A2593" s="158" t="s">
        <v>6983</v>
      </c>
      <c r="B2593" s="11">
        <v>3.0000000000000004</v>
      </c>
      <c r="C2593" t="s">
        <v>6422</v>
      </c>
      <c r="D2593" t="s">
        <v>307</v>
      </c>
      <c r="E2593" s="21" t="s">
        <v>290</v>
      </c>
      <c r="F2593" s="11">
        <v>3.5</v>
      </c>
      <c r="G2593" s="12">
        <v>3.0680000000000001</v>
      </c>
      <c r="H2593" s="11">
        <v>0.216</v>
      </c>
      <c r="I2593" t="s">
        <v>6422</v>
      </c>
      <c r="J2593">
        <v>1</v>
      </c>
      <c r="K2593" s="21" t="s">
        <v>290</v>
      </c>
      <c r="L2593" s="1" t="s">
        <v>307</v>
      </c>
      <c r="M2593" t="s">
        <v>290</v>
      </c>
      <c r="N2593" s="159" t="s">
        <v>290</v>
      </c>
      <c r="P2593" s="18" t="s">
        <v>290</v>
      </c>
      <c r="Q2593" s="18" t="s">
        <v>290</v>
      </c>
      <c r="S2593" t="s">
        <v>290</v>
      </c>
      <c r="T2593" t="s">
        <v>290</v>
      </c>
      <c r="V2593" t="s">
        <v>290</v>
      </c>
      <c r="X2593" s="158" t="s">
        <v>6983</v>
      </c>
      <c r="Y2593" s="11">
        <v>3.0000000000000004</v>
      </c>
      <c r="Z2593" t="s">
        <v>6422</v>
      </c>
      <c r="AA2593" t="s">
        <v>307</v>
      </c>
      <c r="AB2593" s="21" t="s">
        <v>290</v>
      </c>
      <c r="AC2593" s="11">
        <v>3.5</v>
      </c>
      <c r="AD2593" s="12">
        <v>3.0680000000000001</v>
      </c>
      <c r="AE2593" s="11">
        <v>0.216</v>
      </c>
      <c r="AF2593" t="s">
        <v>6422</v>
      </c>
      <c r="AG2593">
        <v>1</v>
      </c>
      <c r="AH2593" s="21" t="s">
        <v>290</v>
      </c>
      <c r="AI2593" s="1" t="s">
        <v>307</v>
      </c>
      <c r="AJ2593" t="s">
        <v>290</v>
      </c>
      <c r="AK2593" s="159" t="s">
        <v>290</v>
      </c>
    </row>
    <row r="2594" spans="1:89" x14ac:dyDescent="0.35">
      <c r="A2594" s="158" t="s">
        <v>2495</v>
      </c>
      <c r="B2594" s="11">
        <v>3.0000000000000004</v>
      </c>
      <c r="C2594">
        <v>80</v>
      </c>
      <c r="D2594" t="s">
        <v>307</v>
      </c>
      <c r="E2594" s="21" t="s">
        <v>290</v>
      </c>
      <c r="F2594" s="11">
        <v>3.5</v>
      </c>
      <c r="G2594" s="12">
        <v>2.9</v>
      </c>
      <c r="H2594" s="11">
        <v>0.3</v>
      </c>
      <c r="I2594" t="s">
        <v>290</v>
      </c>
      <c r="J2594">
        <v>80</v>
      </c>
      <c r="K2594" s="21" t="s">
        <v>290</v>
      </c>
      <c r="L2594" s="1" t="s">
        <v>307</v>
      </c>
      <c r="M2594" t="s">
        <v>290</v>
      </c>
      <c r="N2594" s="159" t="s">
        <v>290</v>
      </c>
      <c r="P2594" s="18" t="s">
        <v>290</v>
      </c>
      <c r="Q2594" s="18" t="s">
        <v>290</v>
      </c>
      <c r="S2594" t="s">
        <v>290</v>
      </c>
      <c r="T2594" t="s">
        <v>290</v>
      </c>
      <c r="V2594" t="s">
        <v>290</v>
      </c>
      <c r="X2594" s="158" t="s">
        <v>2495</v>
      </c>
      <c r="Y2594" s="11">
        <v>3.0000000000000004</v>
      </c>
      <c r="Z2594">
        <v>80</v>
      </c>
      <c r="AA2594" t="s">
        <v>307</v>
      </c>
      <c r="AB2594" s="21" t="s">
        <v>290</v>
      </c>
      <c r="AC2594" s="11">
        <v>3.5</v>
      </c>
      <c r="AD2594" s="12">
        <v>2.9</v>
      </c>
      <c r="AE2594" s="11">
        <v>0.3</v>
      </c>
      <c r="AF2594" t="s">
        <v>290</v>
      </c>
      <c r="AG2594">
        <v>80</v>
      </c>
      <c r="AH2594" s="21" t="s">
        <v>290</v>
      </c>
      <c r="AI2594" s="1" t="s">
        <v>307</v>
      </c>
      <c r="AJ2594" t="s">
        <v>290</v>
      </c>
      <c r="AK2594" s="159" t="s">
        <v>290</v>
      </c>
    </row>
    <row r="2595" spans="1:89" x14ac:dyDescent="0.35">
      <c r="A2595" s="158" t="s">
        <v>2496</v>
      </c>
      <c r="B2595" s="11">
        <v>3.0000000000000004</v>
      </c>
      <c r="C2595" s="11">
        <v>160</v>
      </c>
      <c r="D2595" t="s">
        <v>307</v>
      </c>
      <c r="E2595" s="21" t="s">
        <v>290</v>
      </c>
      <c r="F2595" s="11">
        <v>3.5</v>
      </c>
      <c r="G2595" s="12">
        <v>2.6259999999999999</v>
      </c>
      <c r="H2595" s="11">
        <v>0.437</v>
      </c>
      <c r="I2595" t="s">
        <v>290</v>
      </c>
      <c r="J2595" s="11">
        <v>160</v>
      </c>
      <c r="K2595" s="21" t="s">
        <v>290</v>
      </c>
      <c r="L2595" s="1" t="s">
        <v>307</v>
      </c>
      <c r="M2595" t="s">
        <v>290</v>
      </c>
      <c r="N2595" s="159" t="s">
        <v>290</v>
      </c>
      <c r="P2595" s="18" t="s">
        <v>290</v>
      </c>
      <c r="Q2595" s="18" t="s">
        <v>290</v>
      </c>
      <c r="S2595" t="s">
        <v>290</v>
      </c>
      <c r="T2595" t="s">
        <v>290</v>
      </c>
      <c r="V2595" t="s">
        <v>290</v>
      </c>
      <c r="X2595" s="158" t="s">
        <v>2496</v>
      </c>
      <c r="Y2595" s="11">
        <v>3.0000000000000004</v>
      </c>
      <c r="Z2595" s="11">
        <v>160</v>
      </c>
      <c r="AA2595" t="s">
        <v>307</v>
      </c>
      <c r="AB2595" s="21" t="s">
        <v>290</v>
      </c>
      <c r="AC2595" s="11">
        <v>3.5</v>
      </c>
      <c r="AD2595" s="12">
        <v>2.6259999999999999</v>
      </c>
      <c r="AE2595" s="11">
        <v>0.437</v>
      </c>
      <c r="AF2595" t="s">
        <v>290</v>
      </c>
      <c r="AG2595" s="11">
        <v>160</v>
      </c>
      <c r="AH2595" s="21" t="s">
        <v>290</v>
      </c>
      <c r="AI2595" s="1" t="s">
        <v>307</v>
      </c>
      <c r="AJ2595" t="s">
        <v>290</v>
      </c>
      <c r="AK2595" s="159" t="s">
        <v>290</v>
      </c>
    </row>
    <row r="2596" spans="1:89" x14ac:dyDescent="0.35">
      <c r="A2596" s="158" t="s">
        <v>2497</v>
      </c>
      <c r="B2596" s="11">
        <v>3.0000000000000004</v>
      </c>
      <c r="C2596" s="11" t="s">
        <v>272</v>
      </c>
      <c r="D2596" t="s">
        <v>307</v>
      </c>
      <c r="E2596" s="21" t="s">
        <v>290</v>
      </c>
      <c r="F2596" s="11">
        <v>3.5</v>
      </c>
      <c r="G2596" s="12">
        <v>2.9</v>
      </c>
      <c r="H2596" s="11">
        <v>0.3</v>
      </c>
      <c r="I2596" t="s">
        <v>272</v>
      </c>
      <c r="J2596" s="11">
        <v>2</v>
      </c>
      <c r="K2596" s="21" t="s">
        <v>290</v>
      </c>
      <c r="L2596" s="1" t="s">
        <v>307</v>
      </c>
      <c r="M2596" t="s">
        <v>290</v>
      </c>
      <c r="N2596" s="159" t="s">
        <v>290</v>
      </c>
      <c r="P2596" s="18" t="s">
        <v>290</v>
      </c>
      <c r="Q2596" s="18" t="s">
        <v>290</v>
      </c>
      <c r="S2596" t="s">
        <v>290</v>
      </c>
      <c r="T2596" t="s">
        <v>290</v>
      </c>
      <c r="V2596" t="s">
        <v>290</v>
      </c>
      <c r="X2596" s="158" t="s">
        <v>2497</v>
      </c>
      <c r="Y2596" s="11">
        <v>3.0000000000000004</v>
      </c>
      <c r="Z2596" s="11" t="s">
        <v>272</v>
      </c>
      <c r="AA2596" t="s">
        <v>307</v>
      </c>
      <c r="AB2596" s="21" t="s">
        <v>290</v>
      </c>
      <c r="AC2596" s="11">
        <v>3.5</v>
      </c>
      <c r="AD2596" s="12">
        <v>2.9</v>
      </c>
      <c r="AE2596" s="11">
        <v>0.3</v>
      </c>
      <c r="AF2596" t="s">
        <v>272</v>
      </c>
      <c r="AG2596" s="11">
        <v>2</v>
      </c>
      <c r="AH2596" s="21" t="s">
        <v>290</v>
      </c>
      <c r="AI2596" s="1" t="s">
        <v>307</v>
      </c>
      <c r="AJ2596" t="s">
        <v>290</v>
      </c>
      <c r="AK2596" s="159" t="s">
        <v>290</v>
      </c>
    </row>
    <row r="2597" spans="1:89" x14ac:dyDescent="0.25">
      <c r="A2597" s="160" t="s">
        <v>2498</v>
      </c>
      <c r="B2597" s="2">
        <v>3.0000000000000004</v>
      </c>
      <c r="C2597" s="4" t="s">
        <v>273</v>
      </c>
      <c r="D2597" s="4" t="s">
        <v>307</v>
      </c>
      <c r="E2597" s="23" t="s">
        <v>290</v>
      </c>
      <c r="F2597" s="2">
        <v>3.5</v>
      </c>
      <c r="G2597" s="3">
        <v>2.2999999999999998</v>
      </c>
      <c r="H2597" s="2">
        <v>0.6</v>
      </c>
      <c r="I2597" s="2" t="s">
        <v>273</v>
      </c>
      <c r="J2597" s="4">
        <v>4</v>
      </c>
      <c r="K2597" s="23" t="s">
        <v>290</v>
      </c>
      <c r="L2597" s="6" t="s">
        <v>307</v>
      </c>
      <c r="M2597" s="4" t="s">
        <v>290</v>
      </c>
      <c r="N2597" s="161" t="s">
        <v>290</v>
      </c>
      <c r="P2597" s="18" t="s">
        <v>290</v>
      </c>
      <c r="Q2597" s="18" t="s">
        <v>290</v>
      </c>
      <c r="S2597" t="s">
        <v>290</v>
      </c>
      <c r="T2597" t="s">
        <v>290</v>
      </c>
      <c r="V2597" t="s">
        <v>290</v>
      </c>
      <c r="X2597" s="160" t="s">
        <v>2498</v>
      </c>
      <c r="Y2597" s="2">
        <v>3.0000000000000004</v>
      </c>
      <c r="Z2597" s="4" t="s">
        <v>273</v>
      </c>
      <c r="AA2597" s="4" t="s">
        <v>307</v>
      </c>
      <c r="AB2597" s="23" t="s">
        <v>290</v>
      </c>
      <c r="AC2597" s="2">
        <v>3.5</v>
      </c>
      <c r="AD2597" s="3">
        <v>2.2999999999999998</v>
      </c>
      <c r="AE2597" s="2">
        <v>0.6</v>
      </c>
      <c r="AF2597" s="2" t="s">
        <v>273</v>
      </c>
      <c r="AG2597" s="4">
        <v>4</v>
      </c>
      <c r="AH2597" s="23" t="s">
        <v>290</v>
      </c>
      <c r="AI2597" s="6" t="s">
        <v>307</v>
      </c>
      <c r="AJ2597" s="4" t="s">
        <v>290</v>
      </c>
      <c r="AK2597" s="161" t="s">
        <v>290</v>
      </c>
    </row>
    <row r="2598" spans="1:89" x14ac:dyDescent="0.35">
      <c r="A2598" s="156" t="s">
        <v>2499</v>
      </c>
      <c r="B2598" s="11">
        <v>3.5</v>
      </c>
      <c r="C2598" s="11">
        <v>5</v>
      </c>
      <c r="D2598" t="s">
        <v>307</v>
      </c>
      <c r="E2598" s="21" t="s">
        <v>290</v>
      </c>
      <c r="F2598" s="11">
        <v>4</v>
      </c>
      <c r="G2598" s="12">
        <v>3.8340000000000001</v>
      </c>
      <c r="H2598" s="11">
        <v>8.3000000000000004E-2</v>
      </c>
      <c r="I2598" t="s">
        <v>290</v>
      </c>
      <c r="J2598" s="11">
        <v>5</v>
      </c>
      <c r="K2598" s="21" t="s">
        <v>290</v>
      </c>
      <c r="L2598" s="11" t="s">
        <v>307</v>
      </c>
      <c r="M2598" t="s">
        <v>290</v>
      </c>
      <c r="N2598" s="159" t="s">
        <v>290</v>
      </c>
      <c r="P2598" s="18" t="s">
        <v>290</v>
      </c>
      <c r="Q2598" s="18" t="s">
        <v>290</v>
      </c>
      <c r="S2598" t="s">
        <v>290</v>
      </c>
      <c r="T2598" t="s">
        <v>290</v>
      </c>
      <c r="V2598" t="s">
        <v>290</v>
      </c>
      <c r="X2598" s="156" t="s">
        <v>2499</v>
      </c>
      <c r="Y2598" s="11">
        <v>3.5</v>
      </c>
      <c r="Z2598" s="11">
        <v>5</v>
      </c>
      <c r="AA2598" t="s">
        <v>307</v>
      </c>
      <c r="AB2598" s="21" t="s">
        <v>290</v>
      </c>
      <c r="AC2598" s="11">
        <v>4</v>
      </c>
      <c r="AD2598" s="12">
        <v>3.8340000000000001</v>
      </c>
      <c r="AE2598" s="11">
        <v>8.3000000000000004E-2</v>
      </c>
      <c r="AF2598" t="s">
        <v>290</v>
      </c>
      <c r="AG2598" s="11">
        <v>5</v>
      </c>
      <c r="AH2598" s="21" t="s">
        <v>290</v>
      </c>
      <c r="AI2598" s="11" t="s">
        <v>307</v>
      </c>
      <c r="AJ2598" t="s">
        <v>290</v>
      </c>
      <c r="AK2598" s="159" t="s">
        <v>290</v>
      </c>
      <c r="BJ2598" s="4"/>
      <c r="BK2598" s="4"/>
      <c r="BL2598" s="4"/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  <c r="BX2598" s="4"/>
      <c r="BY2598" s="4"/>
      <c r="BZ2598" s="4"/>
      <c r="CA2598" s="51"/>
    </row>
    <row r="2599" spans="1:89" x14ac:dyDescent="0.35">
      <c r="A2599" s="156" t="s">
        <v>2500</v>
      </c>
      <c r="B2599" s="11">
        <v>3.5</v>
      </c>
      <c r="C2599" s="11">
        <v>10</v>
      </c>
      <c r="D2599" t="s">
        <v>307</v>
      </c>
      <c r="E2599" s="21" t="s">
        <v>290</v>
      </c>
      <c r="F2599" s="11">
        <v>4</v>
      </c>
      <c r="G2599" s="12">
        <v>3.76</v>
      </c>
      <c r="H2599" s="11">
        <v>0.12</v>
      </c>
      <c r="I2599" t="s">
        <v>290</v>
      </c>
      <c r="J2599" s="11">
        <v>10</v>
      </c>
      <c r="K2599" s="21" t="s">
        <v>290</v>
      </c>
      <c r="L2599" s="11" t="s">
        <v>307</v>
      </c>
      <c r="M2599" t="s">
        <v>290</v>
      </c>
      <c r="N2599" s="159" t="s">
        <v>290</v>
      </c>
      <c r="P2599" s="18" t="s">
        <v>290</v>
      </c>
      <c r="Q2599" s="18" t="s">
        <v>290</v>
      </c>
      <c r="S2599" t="s">
        <v>290</v>
      </c>
      <c r="T2599" t="s">
        <v>290</v>
      </c>
      <c r="V2599" t="s">
        <v>290</v>
      </c>
      <c r="X2599" s="156" t="s">
        <v>2500</v>
      </c>
      <c r="Y2599" s="11">
        <v>3.5</v>
      </c>
      <c r="Z2599" s="11">
        <v>10</v>
      </c>
      <c r="AA2599" t="s">
        <v>307</v>
      </c>
      <c r="AB2599" s="21" t="s">
        <v>290</v>
      </c>
      <c r="AC2599" s="11">
        <v>4</v>
      </c>
      <c r="AD2599" s="12">
        <v>3.76</v>
      </c>
      <c r="AE2599" s="11">
        <v>0.12</v>
      </c>
      <c r="AF2599" t="s">
        <v>290</v>
      </c>
      <c r="AG2599" s="11">
        <v>10</v>
      </c>
      <c r="AH2599" s="21" t="s">
        <v>290</v>
      </c>
      <c r="AI2599" s="11" t="s">
        <v>307</v>
      </c>
      <c r="AJ2599" t="s">
        <v>290</v>
      </c>
      <c r="AK2599" s="159" t="s">
        <v>290</v>
      </c>
      <c r="CC2599" s="4"/>
      <c r="CD2599" s="51"/>
      <c r="CE2599" s="51"/>
      <c r="CF2599" s="51"/>
      <c r="CG2599" s="51"/>
      <c r="CH2599" s="51"/>
      <c r="CI2599" s="51"/>
      <c r="CJ2599" s="51"/>
      <c r="CK2599" s="51"/>
    </row>
    <row r="2600" spans="1:89" x14ac:dyDescent="0.35">
      <c r="A2600" s="158" t="s">
        <v>2501</v>
      </c>
      <c r="B2600" s="11">
        <v>3.5</v>
      </c>
      <c r="C2600">
        <v>40</v>
      </c>
      <c r="D2600" t="s">
        <v>307</v>
      </c>
      <c r="E2600" s="21" t="s">
        <v>290</v>
      </c>
      <c r="F2600" s="11">
        <v>4</v>
      </c>
      <c r="G2600" s="12">
        <v>3.548</v>
      </c>
      <c r="H2600" s="11">
        <v>0.22600000000000001</v>
      </c>
      <c r="I2600" t="s">
        <v>290</v>
      </c>
      <c r="J2600">
        <v>40</v>
      </c>
      <c r="K2600" s="21" t="s">
        <v>290</v>
      </c>
      <c r="L2600" s="1" t="s">
        <v>307</v>
      </c>
      <c r="M2600" t="s">
        <v>290</v>
      </c>
      <c r="N2600" s="159" t="s">
        <v>290</v>
      </c>
      <c r="P2600" s="18" t="s">
        <v>290</v>
      </c>
      <c r="Q2600" s="18" t="s">
        <v>290</v>
      </c>
      <c r="S2600" t="s">
        <v>290</v>
      </c>
      <c r="T2600" t="s">
        <v>290</v>
      </c>
      <c r="V2600" t="s">
        <v>290</v>
      </c>
      <c r="X2600" s="158" t="s">
        <v>2501</v>
      </c>
      <c r="Y2600" s="11">
        <v>3.5</v>
      </c>
      <c r="Z2600">
        <v>40</v>
      </c>
      <c r="AA2600" t="s">
        <v>307</v>
      </c>
      <c r="AB2600" s="21" t="s">
        <v>290</v>
      </c>
      <c r="AC2600" s="11">
        <v>4</v>
      </c>
      <c r="AD2600" s="12">
        <v>3.548</v>
      </c>
      <c r="AE2600" s="11">
        <v>0.22600000000000001</v>
      </c>
      <c r="AF2600" t="s">
        <v>290</v>
      </c>
      <c r="AG2600">
        <v>40</v>
      </c>
      <c r="AH2600" s="21" t="s">
        <v>290</v>
      </c>
      <c r="AI2600" s="1" t="s">
        <v>307</v>
      </c>
      <c r="AJ2600" t="s">
        <v>290</v>
      </c>
      <c r="AK2600" s="159" t="s">
        <v>290</v>
      </c>
    </row>
    <row r="2601" spans="1:89" x14ac:dyDescent="0.35">
      <c r="A2601" s="158" t="s">
        <v>6984</v>
      </c>
      <c r="B2601" s="11">
        <v>3.5</v>
      </c>
      <c r="C2601" t="s">
        <v>6422</v>
      </c>
      <c r="D2601" t="s">
        <v>307</v>
      </c>
      <c r="E2601" s="21" t="s">
        <v>290</v>
      </c>
      <c r="F2601" s="11">
        <v>4</v>
      </c>
      <c r="G2601" s="12">
        <v>3.548</v>
      </c>
      <c r="H2601" s="11">
        <v>0.22600000000000001</v>
      </c>
      <c r="I2601" t="s">
        <v>6422</v>
      </c>
      <c r="J2601">
        <v>1</v>
      </c>
      <c r="K2601" s="21" t="s">
        <v>290</v>
      </c>
      <c r="L2601" s="1" t="s">
        <v>307</v>
      </c>
      <c r="M2601" t="s">
        <v>290</v>
      </c>
      <c r="N2601" s="159" t="s">
        <v>290</v>
      </c>
      <c r="P2601" s="18" t="s">
        <v>290</v>
      </c>
      <c r="Q2601" s="18" t="s">
        <v>290</v>
      </c>
      <c r="S2601" t="s">
        <v>290</v>
      </c>
      <c r="T2601" t="s">
        <v>290</v>
      </c>
      <c r="V2601" t="s">
        <v>290</v>
      </c>
      <c r="X2601" s="158" t="s">
        <v>6984</v>
      </c>
      <c r="Y2601" s="11">
        <v>3.5</v>
      </c>
      <c r="Z2601" t="s">
        <v>6422</v>
      </c>
      <c r="AA2601" t="s">
        <v>307</v>
      </c>
      <c r="AB2601" s="21" t="s">
        <v>290</v>
      </c>
      <c r="AC2601" s="11">
        <v>4</v>
      </c>
      <c r="AD2601" s="12">
        <v>3.548</v>
      </c>
      <c r="AE2601" s="11">
        <v>0.22600000000000001</v>
      </c>
      <c r="AF2601" t="s">
        <v>6422</v>
      </c>
      <c r="AG2601">
        <v>1</v>
      </c>
      <c r="AH2601" s="21" t="s">
        <v>290</v>
      </c>
      <c r="AI2601" s="1" t="s">
        <v>307</v>
      </c>
      <c r="AJ2601" t="s">
        <v>290</v>
      </c>
      <c r="AK2601" s="159" t="s">
        <v>290</v>
      </c>
    </row>
    <row r="2602" spans="1:89" x14ac:dyDescent="0.35">
      <c r="A2602" s="158" t="s">
        <v>2502</v>
      </c>
      <c r="B2602" s="11">
        <v>3.5</v>
      </c>
      <c r="C2602">
        <v>80</v>
      </c>
      <c r="D2602" t="s">
        <v>307</v>
      </c>
      <c r="E2602" s="21" t="s">
        <v>290</v>
      </c>
      <c r="F2602" s="11">
        <v>4</v>
      </c>
      <c r="G2602" s="12">
        <v>3.3639999999999999</v>
      </c>
      <c r="H2602" s="11">
        <v>0.318</v>
      </c>
      <c r="I2602" t="s">
        <v>290</v>
      </c>
      <c r="J2602">
        <v>80</v>
      </c>
      <c r="K2602" s="21" t="s">
        <v>290</v>
      </c>
      <c r="L2602" s="1" t="s">
        <v>307</v>
      </c>
      <c r="M2602" t="s">
        <v>290</v>
      </c>
      <c r="N2602" s="159" t="s">
        <v>290</v>
      </c>
      <c r="P2602" s="18" t="s">
        <v>290</v>
      </c>
      <c r="Q2602" s="18" t="s">
        <v>290</v>
      </c>
      <c r="S2602" t="s">
        <v>290</v>
      </c>
      <c r="T2602" t="s">
        <v>290</v>
      </c>
      <c r="V2602" t="s">
        <v>290</v>
      </c>
      <c r="X2602" s="158" t="s">
        <v>2502</v>
      </c>
      <c r="Y2602" s="11">
        <v>3.5</v>
      </c>
      <c r="Z2602">
        <v>80</v>
      </c>
      <c r="AA2602" t="s">
        <v>307</v>
      </c>
      <c r="AB2602" s="21" t="s">
        <v>290</v>
      </c>
      <c r="AC2602" s="11">
        <v>4</v>
      </c>
      <c r="AD2602" s="12">
        <v>3.3639999999999999</v>
      </c>
      <c r="AE2602" s="11">
        <v>0.318</v>
      </c>
      <c r="AF2602" t="s">
        <v>290</v>
      </c>
      <c r="AG2602">
        <v>80</v>
      </c>
      <c r="AH2602" s="21" t="s">
        <v>290</v>
      </c>
      <c r="AI2602" s="1" t="s">
        <v>307</v>
      </c>
      <c r="AJ2602" t="s">
        <v>290</v>
      </c>
      <c r="AK2602" s="159" t="s">
        <v>290</v>
      </c>
    </row>
    <row r="2603" spans="1:89" x14ac:dyDescent="0.35">
      <c r="A2603" s="158" t="s">
        <v>2503</v>
      </c>
      <c r="B2603" s="11">
        <v>3.5</v>
      </c>
      <c r="C2603" s="11" t="s">
        <v>272</v>
      </c>
      <c r="D2603" t="s">
        <v>307</v>
      </c>
      <c r="E2603" s="21" t="s">
        <v>290</v>
      </c>
      <c r="F2603" s="11">
        <v>4</v>
      </c>
      <c r="G2603" s="12">
        <v>3.3639999999999999</v>
      </c>
      <c r="H2603" s="11">
        <v>0.318</v>
      </c>
      <c r="I2603" t="s">
        <v>272</v>
      </c>
      <c r="J2603" s="11">
        <v>2</v>
      </c>
      <c r="K2603" s="21" t="s">
        <v>290</v>
      </c>
      <c r="L2603" s="1" t="s">
        <v>307</v>
      </c>
      <c r="M2603" t="s">
        <v>290</v>
      </c>
      <c r="N2603" s="159" t="s">
        <v>290</v>
      </c>
      <c r="P2603" s="18" t="s">
        <v>290</v>
      </c>
      <c r="Q2603" s="18" t="s">
        <v>290</v>
      </c>
      <c r="S2603" t="s">
        <v>290</v>
      </c>
      <c r="T2603" t="s">
        <v>290</v>
      </c>
      <c r="V2603" t="s">
        <v>290</v>
      </c>
      <c r="X2603" s="158" t="s">
        <v>2503</v>
      </c>
      <c r="Y2603" s="11">
        <v>3.5</v>
      </c>
      <c r="Z2603" s="11" t="s">
        <v>272</v>
      </c>
      <c r="AA2603" t="s">
        <v>307</v>
      </c>
      <c r="AB2603" s="21" t="s">
        <v>290</v>
      </c>
      <c r="AC2603" s="11">
        <v>4</v>
      </c>
      <c r="AD2603" s="12">
        <v>3.3639999999999999</v>
      </c>
      <c r="AE2603" s="11">
        <v>0.318</v>
      </c>
      <c r="AF2603" t="s">
        <v>272</v>
      </c>
      <c r="AG2603" s="11">
        <v>2</v>
      </c>
      <c r="AH2603" s="21" t="s">
        <v>290</v>
      </c>
      <c r="AI2603" s="1" t="s">
        <v>307</v>
      </c>
      <c r="AJ2603" t="s">
        <v>290</v>
      </c>
      <c r="AK2603" s="159" t="s">
        <v>290</v>
      </c>
    </row>
    <row r="2604" spans="1:89" x14ac:dyDescent="0.25">
      <c r="A2604" s="160" t="s">
        <v>2504</v>
      </c>
      <c r="B2604" s="2">
        <v>3.5</v>
      </c>
      <c r="C2604" s="4" t="s">
        <v>273</v>
      </c>
      <c r="D2604" s="4" t="s">
        <v>307</v>
      </c>
      <c r="E2604" s="23" t="s">
        <v>290</v>
      </c>
      <c r="F2604" s="2">
        <v>4</v>
      </c>
      <c r="G2604" s="3">
        <v>2.7279999999999998</v>
      </c>
      <c r="H2604" s="2">
        <v>0.63600000000000001</v>
      </c>
      <c r="I2604" s="2" t="s">
        <v>273</v>
      </c>
      <c r="J2604" s="4">
        <v>4</v>
      </c>
      <c r="K2604" s="23" t="s">
        <v>290</v>
      </c>
      <c r="L2604" s="6" t="s">
        <v>307</v>
      </c>
      <c r="M2604" s="4" t="s">
        <v>290</v>
      </c>
      <c r="N2604" s="161" t="s">
        <v>290</v>
      </c>
      <c r="P2604" s="18" t="s">
        <v>290</v>
      </c>
      <c r="Q2604" s="18" t="s">
        <v>290</v>
      </c>
      <c r="S2604" t="s">
        <v>290</v>
      </c>
      <c r="T2604" t="s">
        <v>290</v>
      </c>
      <c r="V2604" t="s">
        <v>290</v>
      </c>
      <c r="X2604" s="160" t="s">
        <v>2504</v>
      </c>
      <c r="Y2604" s="2">
        <v>3.5</v>
      </c>
      <c r="Z2604" s="4" t="s">
        <v>273</v>
      </c>
      <c r="AA2604" s="4" t="s">
        <v>307</v>
      </c>
      <c r="AB2604" s="23" t="s">
        <v>290</v>
      </c>
      <c r="AC2604" s="2">
        <v>4</v>
      </c>
      <c r="AD2604" s="3">
        <v>2.7279999999999998</v>
      </c>
      <c r="AE2604" s="2">
        <v>0.63600000000000001</v>
      </c>
      <c r="AF2604" s="2" t="s">
        <v>273</v>
      </c>
      <c r="AG2604" s="4">
        <v>4</v>
      </c>
      <c r="AH2604" s="23" t="s">
        <v>290</v>
      </c>
      <c r="AI2604" s="6" t="s">
        <v>307</v>
      </c>
      <c r="AJ2604" s="4" t="s">
        <v>290</v>
      </c>
      <c r="AK2604" s="161" t="s">
        <v>290</v>
      </c>
    </row>
    <row r="2605" spans="1:89" x14ac:dyDescent="0.35">
      <c r="A2605" s="156" t="s">
        <v>2505</v>
      </c>
      <c r="B2605" s="11">
        <v>4</v>
      </c>
      <c r="C2605" s="11">
        <v>5</v>
      </c>
      <c r="D2605" t="s">
        <v>307</v>
      </c>
      <c r="E2605" s="21" t="s">
        <v>290</v>
      </c>
      <c r="F2605" s="11">
        <v>4.5</v>
      </c>
      <c r="G2605" s="12">
        <v>4.3339999999999996</v>
      </c>
      <c r="H2605" s="11">
        <v>8.3000000000000004E-2</v>
      </c>
      <c r="I2605" t="s">
        <v>290</v>
      </c>
      <c r="J2605" s="11">
        <v>5</v>
      </c>
      <c r="K2605" s="21" t="s">
        <v>290</v>
      </c>
      <c r="L2605" s="11" t="s">
        <v>307</v>
      </c>
      <c r="M2605" t="s">
        <v>290</v>
      </c>
      <c r="N2605" s="159" t="s">
        <v>290</v>
      </c>
      <c r="P2605" s="18" t="s">
        <v>290</v>
      </c>
      <c r="Q2605" s="18" t="s">
        <v>290</v>
      </c>
      <c r="S2605" t="s">
        <v>290</v>
      </c>
      <c r="T2605" t="s">
        <v>290</v>
      </c>
      <c r="V2605" t="s">
        <v>290</v>
      </c>
      <c r="X2605" s="156" t="s">
        <v>2505</v>
      </c>
      <c r="Y2605" s="11">
        <v>4</v>
      </c>
      <c r="Z2605" s="11">
        <v>5</v>
      </c>
      <c r="AA2605" t="s">
        <v>307</v>
      </c>
      <c r="AB2605" s="21" t="s">
        <v>290</v>
      </c>
      <c r="AC2605" s="11">
        <v>4.5</v>
      </c>
      <c r="AD2605" s="12">
        <v>4.3339999999999996</v>
      </c>
      <c r="AE2605" s="11">
        <v>8.3000000000000004E-2</v>
      </c>
      <c r="AF2605" t="s">
        <v>290</v>
      </c>
      <c r="AG2605" s="11">
        <v>5</v>
      </c>
      <c r="AH2605" s="21" t="s">
        <v>290</v>
      </c>
      <c r="AI2605" s="11" t="s">
        <v>307</v>
      </c>
      <c r="AJ2605" t="s">
        <v>290</v>
      </c>
      <c r="AK2605" s="159" t="s">
        <v>290</v>
      </c>
    </row>
    <row r="2606" spans="1:89" x14ac:dyDescent="0.35">
      <c r="A2606" s="156" t="s">
        <v>2506</v>
      </c>
      <c r="B2606" s="11">
        <v>4</v>
      </c>
      <c r="C2606" s="11">
        <v>10</v>
      </c>
      <c r="D2606" t="s">
        <v>307</v>
      </c>
      <c r="E2606" s="21" t="s">
        <v>290</v>
      </c>
      <c r="F2606" s="11">
        <v>4.5</v>
      </c>
      <c r="G2606" s="12">
        <v>4.26</v>
      </c>
      <c r="H2606" s="11">
        <v>0.12</v>
      </c>
      <c r="I2606" t="s">
        <v>290</v>
      </c>
      <c r="J2606" s="11">
        <v>10</v>
      </c>
      <c r="K2606" s="21" t="s">
        <v>290</v>
      </c>
      <c r="L2606" s="11" t="s">
        <v>307</v>
      </c>
      <c r="M2606" t="s">
        <v>290</v>
      </c>
      <c r="N2606" s="159" t="s">
        <v>290</v>
      </c>
      <c r="P2606" s="18" t="s">
        <v>290</v>
      </c>
      <c r="Q2606" s="18" t="s">
        <v>290</v>
      </c>
      <c r="S2606" t="s">
        <v>290</v>
      </c>
      <c r="T2606" t="s">
        <v>290</v>
      </c>
      <c r="V2606" t="s">
        <v>290</v>
      </c>
      <c r="X2606" s="156" t="s">
        <v>2506</v>
      </c>
      <c r="Y2606" s="11">
        <v>4</v>
      </c>
      <c r="Z2606" s="11">
        <v>10</v>
      </c>
      <c r="AA2606" t="s">
        <v>307</v>
      </c>
      <c r="AB2606" s="21" t="s">
        <v>290</v>
      </c>
      <c r="AC2606" s="11">
        <v>4.5</v>
      </c>
      <c r="AD2606" s="12">
        <v>4.26</v>
      </c>
      <c r="AE2606" s="11">
        <v>0.12</v>
      </c>
      <c r="AF2606" t="s">
        <v>290</v>
      </c>
      <c r="AG2606" s="11">
        <v>10</v>
      </c>
      <c r="AH2606" s="21" t="s">
        <v>290</v>
      </c>
      <c r="AI2606" s="11" t="s">
        <v>307</v>
      </c>
      <c r="AJ2606" t="s">
        <v>290</v>
      </c>
      <c r="AK2606" s="159" t="s">
        <v>290</v>
      </c>
    </row>
    <row r="2607" spans="1:89" x14ac:dyDescent="0.35">
      <c r="A2607" s="158" t="s">
        <v>2507</v>
      </c>
      <c r="B2607" s="11">
        <v>4</v>
      </c>
      <c r="C2607">
        <v>40</v>
      </c>
      <c r="D2607" t="s">
        <v>307</v>
      </c>
      <c r="E2607" s="21" t="s">
        <v>290</v>
      </c>
      <c r="F2607" s="11">
        <v>4.5</v>
      </c>
      <c r="G2607" s="12">
        <v>4.0259999999999998</v>
      </c>
      <c r="H2607" s="11">
        <v>0.23699999999999999</v>
      </c>
      <c r="I2607" t="s">
        <v>290</v>
      </c>
      <c r="J2607">
        <v>40</v>
      </c>
      <c r="K2607" s="21" t="s">
        <v>290</v>
      </c>
      <c r="L2607" s="1" t="s">
        <v>307</v>
      </c>
      <c r="M2607" t="s">
        <v>290</v>
      </c>
      <c r="N2607" s="159" t="s">
        <v>290</v>
      </c>
      <c r="P2607" s="18" t="s">
        <v>290</v>
      </c>
      <c r="Q2607" s="18" t="s">
        <v>290</v>
      </c>
      <c r="S2607" t="s">
        <v>290</v>
      </c>
      <c r="T2607" t="s">
        <v>290</v>
      </c>
      <c r="V2607" t="s">
        <v>290</v>
      </c>
      <c r="X2607" s="158" t="s">
        <v>2507</v>
      </c>
      <c r="Y2607" s="11">
        <v>4</v>
      </c>
      <c r="Z2607">
        <v>40</v>
      </c>
      <c r="AA2607" t="s">
        <v>307</v>
      </c>
      <c r="AB2607" s="21" t="s">
        <v>290</v>
      </c>
      <c r="AC2607" s="11">
        <v>4.5</v>
      </c>
      <c r="AD2607" s="12">
        <v>4.0259999999999998</v>
      </c>
      <c r="AE2607" s="11">
        <v>0.23699999999999999</v>
      </c>
      <c r="AF2607" t="s">
        <v>290</v>
      </c>
      <c r="AG2607">
        <v>40</v>
      </c>
      <c r="AH2607" s="21" t="s">
        <v>290</v>
      </c>
      <c r="AI2607" s="1" t="s">
        <v>307</v>
      </c>
      <c r="AJ2607" t="s">
        <v>290</v>
      </c>
      <c r="AK2607" s="159" t="s">
        <v>290</v>
      </c>
    </row>
    <row r="2608" spans="1:89" x14ac:dyDescent="0.35">
      <c r="A2608" s="158" t="s">
        <v>6985</v>
      </c>
      <c r="B2608" s="11">
        <v>4</v>
      </c>
      <c r="C2608" t="s">
        <v>6422</v>
      </c>
      <c r="D2608" t="s">
        <v>307</v>
      </c>
      <c r="E2608" s="21" t="s">
        <v>290</v>
      </c>
      <c r="F2608" s="11">
        <v>4.5</v>
      </c>
      <c r="G2608" s="12">
        <v>4.0259999999999998</v>
      </c>
      <c r="H2608" s="11">
        <v>0.23699999999999999</v>
      </c>
      <c r="I2608" t="s">
        <v>6422</v>
      </c>
      <c r="J2608">
        <v>1</v>
      </c>
      <c r="K2608" s="21" t="s">
        <v>290</v>
      </c>
      <c r="L2608" s="1" t="s">
        <v>307</v>
      </c>
      <c r="M2608" t="s">
        <v>290</v>
      </c>
      <c r="N2608" s="159" t="s">
        <v>290</v>
      </c>
      <c r="P2608" s="18" t="s">
        <v>290</v>
      </c>
      <c r="Q2608" s="18" t="s">
        <v>290</v>
      </c>
      <c r="S2608" t="s">
        <v>290</v>
      </c>
      <c r="T2608" t="s">
        <v>290</v>
      </c>
      <c r="V2608" t="s">
        <v>290</v>
      </c>
      <c r="X2608" s="158" t="s">
        <v>6985</v>
      </c>
      <c r="Y2608" s="11">
        <v>4</v>
      </c>
      <c r="Z2608" t="s">
        <v>6422</v>
      </c>
      <c r="AA2608" t="s">
        <v>307</v>
      </c>
      <c r="AB2608" s="21" t="s">
        <v>290</v>
      </c>
      <c r="AC2608" s="11">
        <v>4.5</v>
      </c>
      <c r="AD2608" s="12">
        <v>4.0259999999999998</v>
      </c>
      <c r="AE2608" s="11">
        <v>0.23699999999999999</v>
      </c>
      <c r="AF2608" t="s">
        <v>6422</v>
      </c>
      <c r="AG2608">
        <v>1</v>
      </c>
      <c r="AH2608" s="21" t="s">
        <v>290</v>
      </c>
      <c r="AI2608" s="1" t="s">
        <v>307</v>
      </c>
      <c r="AJ2608" t="s">
        <v>290</v>
      </c>
      <c r="AK2608" s="159" t="s">
        <v>290</v>
      </c>
    </row>
    <row r="2609" spans="1:89" x14ac:dyDescent="0.35">
      <c r="A2609" s="158" t="s">
        <v>2508</v>
      </c>
      <c r="B2609" s="11">
        <v>4</v>
      </c>
      <c r="C2609">
        <v>60</v>
      </c>
      <c r="D2609" t="s">
        <v>307</v>
      </c>
      <c r="E2609" s="21" t="s">
        <v>290</v>
      </c>
      <c r="F2609" s="11">
        <v>4.5</v>
      </c>
      <c r="G2609" s="12">
        <v>3.9379999999999997</v>
      </c>
      <c r="H2609" s="11">
        <v>0.28100000000000003</v>
      </c>
      <c r="I2609" t="s">
        <v>290</v>
      </c>
      <c r="J2609">
        <v>60</v>
      </c>
      <c r="K2609" s="21" t="s">
        <v>290</v>
      </c>
      <c r="L2609" s="1" t="s">
        <v>307</v>
      </c>
      <c r="M2609" t="s">
        <v>290</v>
      </c>
      <c r="N2609" s="159" t="s">
        <v>290</v>
      </c>
      <c r="P2609" s="18" t="s">
        <v>290</v>
      </c>
      <c r="Q2609" s="18" t="s">
        <v>290</v>
      </c>
      <c r="S2609" t="s">
        <v>290</v>
      </c>
      <c r="T2609" t="s">
        <v>290</v>
      </c>
      <c r="V2609" t="s">
        <v>290</v>
      </c>
      <c r="X2609" s="158" t="s">
        <v>2508</v>
      </c>
      <c r="Y2609" s="11">
        <v>4</v>
      </c>
      <c r="Z2609">
        <v>60</v>
      </c>
      <c r="AA2609" t="s">
        <v>307</v>
      </c>
      <c r="AB2609" s="21" t="s">
        <v>290</v>
      </c>
      <c r="AC2609" s="11">
        <v>4.5</v>
      </c>
      <c r="AD2609" s="12">
        <v>3.9379999999999997</v>
      </c>
      <c r="AE2609" s="11">
        <v>0.28100000000000003</v>
      </c>
      <c r="AF2609" t="s">
        <v>290</v>
      </c>
      <c r="AG2609">
        <v>60</v>
      </c>
      <c r="AH2609" s="21" t="s">
        <v>290</v>
      </c>
      <c r="AI2609" s="1" t="s">
        <v>307</v>
      </c>
      <c r="AJ2609" t="s">
        <v>290</v>
      </c>
      <c r="AK2609" s="159" t="s">
        <v>290</v>
      </c>
      <c r="BJ2609" s="4"/>
      <c r="BK2609" s="4"/>
      <c r="BL2609" s="4"/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  <c r="BX2609" s="4"/>
      <c r="BY2609" s="4"/>
      <c r="BZ2609" s="4"/>
      <c r="CA2609" s="51"/>
    </row>
    <row r="2610" spans="1:89" x14ac:dyDescent="0.35">
      <c r="A2610" s="158" t="s">
        <v>2509</v>
      </c>
      <c r="B2610" s="11">
        <v>4</v>
      </c>
      <c r="C2610">
        <v>80</v>
      </c>
      <c r="D2610" t="s">
        <v>307</v>
      </c>
      <c r="E2610" s="21" t="s">
        <v>290</v>
      </c>
      <c r="F2610" s="11">
        <v>4.5</v>
      </c>
      <c r="G2610" s="12">
        <v>3.8260000000000001</v>
      </c>
      <c r="H2610" s="11">
        <v>0.33700000000000002</v>
      </c>
      <c r="I2610" t="s">
        <v>290</v>
      </c>
      <c r="J2610">
        <v>80</v>
      </c>
      <c r="K2610" s="21" t="s">
        <v>290</v>
      </c>
      <c r="L2610" s="1" t="s">
        <v>307</v>
      </c>
      <c r="M2610" t="s">
        <v>290</v>
      </c>
      <c r="N2610" s="159" t="s">
        <v>290</v>
      </c>
      <c r="P2610" s="18" t="s">
        <v>290</v>
      </c>
      <c r="Q2610" s="18" t="s">
        <v>290</v>
      </c>
      <c r="S2610" t="s">
        <v>290</v>
      </c>
      <c r="T2610" t="s">
        <v>290</v>
      </c>
      <c r="V2610" t="s">
        <v>290</v>
      </c>
      <c r="X2610" s="158" t="s">
        <v>2509</v>
      </c>
      <c r="Y2610" s="11">
        <v>4</v>
      </c>
      <c r="Z2610">
        <v>80</v>
      </c>
      <c r="AA2610" t="s">
        <v>307</v>
      </c>
      <c r="AB2610" s="21" t="s">
        <v>290</v>
      </c>
      <c r="AC2610" s="11">
        <v>4.5</v>
      </c>
      <c r="AD2610" s="12">
        <v>3.8260000000000001</v>
      </c>
      <c r="AE2610" s="11">
        <v>0.33700000000000002</v>
      </c>
      <c r="AF2610" t="s">
        <v>290</v>
      </c>
      <c r="AG2610">
        <v>80</v>
      </c>
      <c r="AH2610" s="21" t="s">
        <v>290</v>
      </c>
      <c r="AI2610" s="1" t="s">
        <v>307</v>
      </c>
      <c r="AJ2610" t="s">
        <v>290</v>
      </c>
      <c r="AK2610" s="159" t="s">
        <v>290</v>
      </c>
      <c r="CC2610" s="4"/>
      <c r="CD2610" s="51"/>
      <c r="CE2610" s="51"/>
      <c r="CF2610" s="51"/>
      <c r="CG2610" s="51"/>
      <c r="CH2610" s="51"/>
      <c r="CI2610" s="51"/>
      <c r="CJ2610" s="51"/>
      <c r="CK2610" s="51"/>
    </row>
    <row r="2611" spans="1:89" x14ac:dyDescent="0.35">
      <c r="A2611" s="158" t="s">
        <v>2510</v>
      </c>
      <c r="B2611" s="11">
        <v>4</v>
      </c>
      <c r="C2611">
        <v>120</v>
      </c>
      <c r="D2611" t="s">
        <v>307</v>
      </c>
      <c r="E2611" s="21" t="s">
        <v>290</v>
      </c>
      <c r="F2611" s="11">
        <v>4.5</v>
      </c>
      <c r="G2611" s="12">
        <v>3.6259999999999999</v>
      </c>
      <c r="H2611" s="11">
        <v>0.437</v>
      </c>
      <c r="I2611" t="s">
        <v>290</v>
      </c>
      <c r="J2611">
        <v>120</v>
      </c>
      <c r="K2611" s="21" t="s">
        <v>290</v>
      </c>
      <c r="L2611" s="1" t="s">
        <v>307</v>
      </c>
      <c r="M2611" t="s">
        <v>290</v>
      </c>
      <c r="N2611" s="159" t="s">
        <v>290</v>
      </c>
      <c r="P2611" s="18" t="s">
        <v>290</v>
      </c>
      <c r="Q2611" s="18" t="s">
        <v>290</v>
      </c>
      <c r="S2611" t="s">
        <v>290</v>
      </c>
      <c r="T2611" t="s">
        <v>290</v>
      </c>
      <c r="V2611" t="s">
        <v>290</v>
      </c>
      <c r="X2611" s="158" t="s">
        <v>2510</v>
      </c>
      <c r="Y2611" s="11">
        <v>4</v>
      </c>
      <c r="Z2611">
        <v>120</v>
      </c>
      <c r="AA2611" t="s">
        <v>307</v>
      </c>
      <c r="AB2611" s="21" t="s">
        <v>290</v>
      </c>
      <c r="AC2611" s="11">
        <v>4.5</v>
      </c>
      <c r="AD2611" s="12">
        <v>3.6259999999999999</v>
      </c>
      <c r="AE2611" s="11">
        <v>0.437</v>
      </c>
      <c r="AF2611" t="s">
        <v>290</v>
      </c>
      <c r="AG2611">
        <v>120</v>
      </c>
      <c r="AH2611" s="21" t="s">
        <v>290</v>
      </c>
      <c r="AI2611" s="1" t="s">
        <v>307</v>
      </c>
      <c r="AJ2611" t="s">
        <v>290</v>
      </c>
      <c r="AK2611" s="159" t="s">
        <v>290</v>
      </c>
    </row>
    <row r="2612" spans="1:89" x14ac:dyDescent="0.35">
      <c r="A2612" s="158" t="s">
        <v>2511</v>
      </c>
      <c r="B2612" s="11">
        <v>4</v>
      </c>
      <c r="C2612" s="11">
        <v>160</v>
      </c>
      <c r="D2612" t="s">
        <v>307</v>
      </c>
      <c r="E2612" s="21" t="s">
        <v>290</v>
      </c>
      <c r="F2612" s="11">
        <v>4.5</v>
      </c>
      <c r="G2612" s="12">
        <v>3.4379999999999997</v>
      </c>
      <c r="H2612" s="11">
        <v>0.53100000000000003</v>
      </c>
      <c r="I2612" t="s">
        <v>290</v>
      </c>
      <c r="J2612" s="11">
        <v>160</v>
      </c>
      <c r="K2612" s="21" t="s">
        <v>290</v>
      </c>
      <c r="L2612" s="1" t="s">
        <v>307</v>
      </c>
      <c r="M2612" t="s">
        <v>290</v>
      </c>
      <c r="N2612" s="159" t="s">
        <v>290</v>
      </c>
      <c r="P2612" s="18" t="s">
        <v>290</v>
      </c>
      <c r="Q2612" s="18" t="s">
        <v>290</v>
      </c>
      <c r="S2612" t="s">
        <v>290</v>
      </c>
      <c r="T2612" t="s">
        <v>290</v>
      </c>
      <c r="V2612" t="s">
        <v>290</v>
      </c>
      <c r="X2612" s="158" t="s">
        <v>2511</v>
      </c>
      <c r="Y2612" s="11">
        <v>4</v>
      </c>
      <c r="Z2612" s="11">
        <v>160</v>
      </c>
      <c r="AA2612" t="s">
        <v>307</v>
      </c>
      <c r="AB2612" s="21" t="s">
        <v>290</v>
      </c>
      <c r="AC2612" s="11">
        <v>4.5</v>
      </c>
      <c r="AD2612" s="12">
        <v>3.4379999999999997</v>
      </c>
      <c r="AE2612" s="11">
        <v>0.53100000000000003</v>
      </c>
      <c r="AF2612" t="s">
        <v>290</v>
      </c>
      <c r="AG2612" s="11">
        <v>160</v>
      </c>
      <c r="AH2612" s="21" t="s">
        <v>290</v>
      </c>
      <c r="AI2612" s="1" t="s">
        <v>307</v>
      </c>
      <c r="AJ2612" t="s">
        <v>290</v>
      </c>
      <c r="AK2612" s="159" t="s">
        <v>290</v>
      </c>
    </row>
    <row r="2613" spans="1:89" x14ac:dyDescent="0.35">
      <c r="A2613" s="158" t="s">
        <v>2512</v>
      </c>
      <c r="B2613" s="11">
        <v>4</v>
      </c>
      <c r="C2613" s="11" t="s">
        <v>272</v>
      </c>
      <c r="D2613" t="s">
        <v>307</v>
      </c>
      <c r="E2613" s="21" t="s">
        <v>290</v>
      </c>
      <c r="F2613" s="11">
        <v>4.5</v>
      </c>
      <c r="G2613" s="12">
        <v>3.8260000000000001</v>
      </c>
      <c r="H2613" s="11">
        <v>0.33700000000000002</v>
      </c>
      <c r="I2613" t="s">
        <v>272</v>
      </c>
      <c r="J2613" s="11">
        <v>2</v>
      </c>
      <c r="K2613" s="21" t="s">
        <v>290</v>
      </c>
      <c r="L2613" s="1" t="s">
        <v>307</v>
      </c>
      <c r="M2613" t="s">
        <v>290</v>
      </c>
      <c r="N2613" s="159" t="s">
        <v>290</v>
      </c>
      <c r="P2613" s="18" t="s">
        <v>290</v>
      </c>
      <c r="Q2613" s="18" t="s">
        <v>290</v>
      </c>
      <c r="S2613" t="s">
        <v>290</v>
      </c>
      <c r="T2613" t="s">
        <v>290</v>
      </c>
      <c r="V2613" t="s">
        <v>290</v>
      </c>
      <c r="X2613" s="158" t="s">
        <v>2512</v>
      </c>
      <c r="Y2613" s="11">
        <v>4</v>
      </c>
      <c r="Z2613" s="11" t="s">
        <v>272</v>
      </c>
      <c r="AA2613" t="s">
        <v>307</v>
      </c>
      <c r="AB2613" s="21" t="s">
        <v>290</v>
      </c>
      <c r="AC2613" s="11">
        <v>4.5</v>
      </c>
      <c r="AD2613" s="12">
        <v>3.8260000000000001</v>
      </c>
      <c r="AE2613" s="11">
        <v>0.33700000000000002</v>
      </c>
      <c r="AF2613" t="s">
        <v>272</v>
      </c>
      <c r="AG2613" s="11">
        <v>2</v>
      </c>
      <c r="AH2613" s="21" t="s">
        <v>290</v>
      </c>
      <c r="AI2613" s="1" t="s">
        <v>307</v>
      </c>
      <c r="AJ2613" t="s">
        <v>290</v>
      </c>
      <c r="AK2613" s="159" t="s">
        <v>290</v>
      </c>
    </row>
    <row r="2614" spans="1:89" x14ac:dyDescent="0.25">
      <c r="A2614" s="160" t="s">
        <v>2513</v>
      </c>
      <c r="B2614" s="2">
        <v>4</v>
      </c>
      <c r="C2614" s="4" t="s">
        <v>273</v>
      </c>
      <c r="D2614" s="4" t="s">
        <v>307</v>
      </c>
      <c r="E2614" s="23" t="s">
        <v>290</v>
      </c>
      <c r="F2614" s="2">
        <v>4.5</v>
      </c>
      <c r="G2614" s="3">
        <v>3.1520000000000001</v>
      </c>
      <c r="H2614" s="2">
        <v>0.67400000000000004</v>
      </c>
      <c r="I2614" s="2" t="s">
        <v>273</v>
      </c>
      <c r="J2614" s="4">
        <v>4</v>
      </c>
      <c r="K2614" s="23" t="s">
        <v>290</v>
      </c>
      <c r="L2614" s="6" t="s">
        <v>307</v>
      </c>
      <c r="M2614" s="4" t="s">
        <v>290</v>
      </c>
      <c r="N2614" s="161" t="s">
        <v>290</v>
      </c>
      <c r="P2614" s="18" t="s">
        <v>290</v>
      </c>
      <c r="Q2614" s="18" t="s">
        <v>290</v>
      </c>
      <c r="S2614" t="s">
        <v>290</v>
      </c>
      <c r="T2614" t="s">
        <v>290</v>
      </c>
      <c r="V2614" t="s">
        <v>290</v>
      </c>
      <c r="X2614" s="160" t="s">
        <v>2513</v>
      </c>
      <c r="Y2614" s="2">
        <v>4</v>
      </c>
      <c r="Z2614" s="4" t="s">
        <v>273</v>
      </c>
      <c r="AA2614" s="4" t="s">
        <v>307</v>
      </c>
      <c r="AB2614" s="23" t="s">
        <v>290</v>
      </c>
      <c r="AC2614" s="2">
        <v>4.5</v>
      </c>
      <c r="AD2614" s="3">
        <v>3.1520000000000001</v>
      </c>
      <c r="AE2614" s="2">
        <v>0.67400000000000004</v>
      </c>
      <c r="AF2614" s="2" t="s">
        <v>273</v>
      </c>
      <c r="AG2614" s="4">
        <v>4</v>
      </c>
      <c r="AH2614" s="23" t="s">
        <v>290</v>
      </c>
      <c r="AI2614" s="6" t="s">
        <v>307</v>
      </c>
      <c r="AJ2614" s="4" t="s">
        <v>290</v>
      </c>
      <c r="AK2614" s="161" t="s">
        <v>290</v>
      </c>
    </row>
    <row r="2615" spans="1:89" x14ac:dyDescent="0.25">
      <c r="A2615" s="158" t="s">
        <v>6986</v>
      </c>
      <c r="B2615" s="11">
        <v>4.5</v>
      </c>
      <c r="C2615" t="s">
        <v>6422</v>
      </c>
      <c r="D2615" t="s">
        <v>307</v>
      </c>
      <c r="E2615" s="24" t="s">
        <v>290</v>
      </c>
      <c r="F2615" s="11">
        <v>5</v>
      </c>
      <c r="G2615" s="12">
        <v>4.5060000000000002</v>
      </c>
      <c r="H2615" s="11">
        <v>0.247</v>
      </c>
      <c r="I2615" s="11" t="s">
        <v>6422</v>
      </c>
      <c r="J2615" s="11">
        <v>1</v>
      </c>
      <c r="K2615" s="24"/>
      <c r="L2615" s="1" t="s">
        <v>307</v>
      </c>
      <c r="N2615" s="159"/>
      <c r="P2615" s="18" t="s">
        <v>290</v>
      </c>
      <c r="Q2615" s="18" t="s">
        <v>290</v>
      </c>
      <c r="S2615" t="s">
        <v>290</v>
      </c>
      <c r="T2615" t="s">
        <v>290</v>
      </c>
      <c r="V2615" t="s">
        <v>290</v>
      </c>
      <c r="X2615" s="158" t="s">
        <v>6986</v>
      </c>
      <c r="Y2615" s="11">
        <v>4.5</v>
      </c>
      <c r="Z2615" t="s">
        <v>6422</v>
      </c>
      <c r="AA2615" t="s">
        <v>307</v>
      </c>
      <c r="AB2615" s="24" t="s">
        <v>290</v>
      </c>
      <c r="AC2615" s="11">
        <v>5</v>
      </c>
      <c r="AD2615" s="12">
        <v>4.5060000000000002</v>
      </c>
      <c r="AE2615" s="11">
        <v>0.247</v>
      </c>
      <c r="AF2615" s="11" t="s">
        <v>6422</v>
      </c>
      <c r="AG2615" s="11">
        <v>1</v>
      </c>
      <c r="AH2615" s="24"/>
      <c r="AI2615" s="1" t="s">
        <v>307</v>
      </c>
      <c r="AK2615" s="159"/>
    </row>
    <row r="2616" spans="1:89" x14ac:dyDescent="0.35">
      <c r="A2616" s="158" t="s">
        <v>2514</v>
      </c>
      <c r="B2616" s="11">
        <v>4.5</v>
      </c>
      <c r="C2616" s="11" t="s">
        <v>272</v>
      </c>
      <c r="D2616" t="s">
        <v>307</v>
      </c>
      <c r="E2616" s="21" t="s">
        <v>290</v>
      </c>
      <c r="F2616" s="11">
        <v>5</v>
      </c>
      <c r="G2616" s="12">
        <v>4.29</v>
      </c>
      <c r="H2616" s="11">
        <v>0.35499999999999998</v>
      </c>
      <c r="I2616" t="s">
        <v>272</v>
      </c>
      <c r="J2616" s="11">
        <v>2</v>
      </c>
      <c r="K2616" s="21" t="s">
        <v>290</v>
      </c>
      <c r="L2616" s="1" t="s">
        <v>307</v>
      </c>
      <c r="M2616" t="s">
        <v>290</v>
      </c>
      <c r="N2616" s="159" t="s">
        <v>290</v>
      </c>
      <c r="P2616" s="18" t="s">
        <v>290</v>
      </c>
      <c r="Q2616" s="18" t="s">
        <v>290</v>
      </c>
      <c r="S2616" t="s">
        <v>290</v>
      </c>
      <c r="T2616" t="s">
        <v>290</v>
      </c>
      <c r="V2616" t="s">
        <v>290</v>
      </c>
      <c r="X2616" s="158" t="s">
        <v>2514</v>
      </c>
      <c r="Y2616" s="11">
        <v>4.5</v>
      </c>
      <c r="Z2616" s="11" t="s">
        <v>272</v>
      </c>
      <c r="AA2616" t="s">
        <v>307</v>
      </c>
      <c r="AB2616" s="21" t="s">
        <v>290</v>
      </c>
      <c r="AC2616" s="11">
        <v>5</v>
      </c>
      <c r="AD2616" s="12">
        <v>4.29</v>
      </c>
      <c r="AE2616" s="11">
        <v>0.35499999999999998</v>
      </c>
      <c r="AF2616" t="s">
        <v>272</v>
      </c>
      <c r="AG2616" s="11">
        <v>2</v>
      </c>
      <c r="AH2616" s="21" t="s">
        <v>290</v>
      </c>
      <c r="AI2616" s="1" t="s">
        <v>307</v>
      </c>
      <c r="AJ2616" t="s">
        <v>290</v>
      </c>
      <c r="AK2616" s="159" t="s">
        <v>290</v>
      </c>
    </row>
    <row r="2617" spans="1:89" x14ac:dyDescent="0.25">
      <c r="A2617" s="160" t="s">
        <v>2515</v>
      </c>
      <c r="B2617" s="2">
        <v>4.5</v>
      </c>
      <c r="C2617" s="4" t="s">
        <v>273</v>
      </c>
      <c r="D2617" s="4" t="s">
        <v>307</v>
      </c>
      <c r="E2617" s="23" t="s">
        <v>290</v>
      </c>
      <c r="F2617" s="2">
        <v>5</v>
      </c>
      <c r="G2617" s="3">
        <v>3.58</v>
      </c>
      <c r="H2617" s="2">
        <v>0.71</v>
      </c>
      <c r="I2617" s="2" t="s">
        <v>273</v>
      </c>
      <c r="J2617" s="4">
        <v>4</v>
      </c>
      <c r="K2617" s="23" t="s">
        <v>290</v>
      </c>
      <c r="L2617" s="6" t="s">
        <v>307</v>
      </c>
      <c r="M2617" s="4" t="s">
        <v>290</v>
      </c>
      <c r="N2617" s="161" t="s">
        <v>290</v>
      </c>
      <c r="P2617" s="18" t="s">
        <v>290</v>
      </c>
      <c r="Q2617" s="18" t="s">
        <v>290</v>
      </c>
      <c r="S2617" t="s">
        <v>290</v>
      </c>
      <c r="T2617" t="s">
        <v>290</v>
      </c>
      <c r="V2617" t="s">
        <v>290</v>
      </c>
      <c r="X2617" s="160" t="s">
        <v>2515</v>
      </c>
      <c r="Y2617" s="2">
        <v>4.5</v>
      </c>
      <c r="Z2617" s="4" t="s">
        <v>273</v>
      </c>
      <c r="AA2617" s="4" t="s">
        <v>307</v>
      </c>
      <c r="AB2617" s="23" t="s">
        <v>290</v>
      </c>
      <c r="AC2617" s="2">
        <v>5</v>
      </c>
      <c r="AD2617" s="3">
        <v>3.58</v>
      </c>
      <c r="AE2617" s="2">
        <v>0.71</v>
      </c>
      <c r="AF2617" s="2" t="s">
        <v>273</v>
      </c>
      <c r="AG2617" s="4">
        <v>4</v>
      </c>
      <c r="AH2617" s="23" t="s">
        <v>290</v>
      </c>
      <c r="AI2617" s="6" t="s">
        <v>307</v>
      </c>
      <c r="AJ2617" s="4" t="s">
        <v>290</v>
      </c>
      <c r="AK2617" s="161" t="s">
        <v>290</v>
      </c>
    </row>
    <row r="2618" spans="1:89" x14ac:dyDescent="0.35">
      <c r="A2618" s="156" t="s">
        <v>2516</v>
      </c>
      <c r="B2618" s="11">
        <v>5</v>
      </c>
      <c r="C2618" s="11">
        <v>5</v>
      </c>
      <c r="D2618" t="s">
        <v>307</v>
      </c>
      <c r="E2618" s="21" t="s">
        <v>290</v>
      </c>
      <c r="F2618" s="11">
        <v>5.5629999999999997</v>
      </c>
      <c r="G2618" s="12">
        <v>5.3449999999999998</v>
      </c>
      <c r="H2618" s="11">
        <v>0.109</v>
      </c>
      <c r="I2618" t="s">
        <v>290</v>
      </c>
      <c r="J2618" s="11">
        <v>5</v>
      </c>
      <c r="K2618" s="21" t="s">
        <v>290</v>
      </c>
      <c r="L2618" s="11" t="s">
        <v>307</v>
      </c>
      <c r="M2618" t="s">
        <v>290</v>
      </c>
      <c r="N2618" s="159" t="s">
        <v>290</v>
      </c>
      <c r="P2618" s="18" t="s">
        <v>290</v>
      </c>
      <c r="Q2618" s="18" t="s">
        <v>290</v>
      </c>
      <c r="S2618" t="s">
        <v>290</v>
      </c>
      <c r="T2618" t="s">
        <v>290</v>
      </c>
      <c r="V2618" t="s">
        <v>290</v>
      </c>
      <c r="X2618" s="156" t="s">
        <v>2516</v>
      </c>
      <c r="Y2618" s="11">
        <v>5</v>
      </c>
      <c r="Z2618" s="11">
        <v>5</v>
      </c>
      <c r="AA2618" t="s">
        <v>307</v>
      </c>
      <c r="AB2618" s="21" t="s">
        <v>290</v>
      </c>
      <c r="AC2618" s="11">
        <v>5.5629999999999997</v>
      </c>
      <c r="AD2618" s="12">
        <v>5.3449999999999998</v>
      </c>
      <c r="AE2618" s="11">
        <v>0.109</v>
      </c>
      <c r="AF2618" t="s">
        <v>290</v>
      </c>
      <c r="AG2618" s="11">
        <v>5</v>
      </c>
      <c r="AH2618" s="21" t="s">
        <v>290</v>
      </c>
      <c r="AI2618" s="11" t="s">
        <v>307</v>
      </c>
      <c r="AJ2618" t="s">
        <v>290</v>
      </c>
      <c r="AK2618" s="159" t="s">
        <v>290</v>
      </c>
    </row>
    <row r="2619" spans="1:89" x14ac:dyDescent="0.35">
      <c r="A2619" s="156" t="s">
        <v>2517</v>
      </c>
      <c r="B2619" s="11">
        <v>5</v>
      </c>
      <c r="C2619" s="11">
        <v>10</v>
      </c>
      <c r="D2619" t="s">
        <v>307</v>
      </c>
      <c r="E2619" s="21" t="s">
        <v>290</v>
      </c>
      <c r="F2619" s="11">
        <v>5.5629999999999997</v>
      </c>
      <c r="G2619" s="12">
        <v>5.2949999999999999</v>
      </c>
      <c r="H2619" s="11">
        <v>0.13400000000000001</v>
      </c>
      <c r="I2619" t="s">
        <v>290</v>
      </c>
      <c r="J2619" s="11">
        <v>10</v>
      </c>
      <c r="K2619" s="21" t="s">
        <v>290</v>
      </c>
      <c r="L2619" s="11" t="s">
        <v>307</v>
      </c>
      <c r="M2619" t="s">
        <v>290</v>
      </c>
      <c r="N2619" s="159" t="s">
        <v>290</v>
      </c>
      <c r="P2619" s="18" t="s">
        <v>290</v>
      </c>
      <c r="Q2619" s="18" t="s">
        <v>290</v>
      </c>
      <c r="S2619" t="s">
        <v>290</v>
      </c>
      <c r="T2619" t="s">
        <v>290</v>
      </c>
      <c r="V2619" t="s">
        <v>290</v>
      </c>
      <c r="X2619" s="156" t="s">
        <v>2517</v>
      </c>
      <c r="Y2619" s="11">
        <v>5</v>
      </c>
      <c r="Z2619" s="11">
        <v>10</v>
      </c>
      <c r="AA2619" t="s">
        <v>307</v>
      </c>
      <c r="AB2619" s="21" t="s">
        <v>290</v>
      </c>
      <c r="AC2619" s="11">
        <v>5.5629999999999997</v>
      </c>
      <c r="AD2619" s="12">
        <v>5.2949999999999999</v>
      </c>
      <c r="AE2619" s="11">
        <v>0.13400000000000001</v>
      </c>
      <c r="AF2619" t="s">
        <v>290</v>
      </c>
      <c r="AG2619" s="11">
        <v>10</v>
      </c>
      <c r="AH2619" s="21" t="s">
        <v>290</v>
      </c>
      <c r="AI2619" s="11" t="s">
        <v>307</v>
      </c>
      <c r="AJ2619" t="s">
        <v>290</v>
      </c>
      <c r="AK2619" s="159" t="s">
        <v>290</v>
      </c>
    </row>
    <row r="2620" spans="1:89" x14ac:dyDescent="0.35">
      <c r="A2620" s="158" t="s">
        <v>2518</v>
      </c>
      <c r="B2620" s="11">
        <v>5</v>
      </c>
      <c r="C2620" s="11">
        <v>20</v>
      </c>
      <c r="D2620" t="s">
        <v>307</v>
      </c>
      <c r="E2620" s="21" t="s">
        <v>290</v>
      </c>
      <c r="F2620" s="11">
        <v>5.5629999999999997</v>
      </c>
      <c r="G2620" s="12">
        <v>5.157</v>
      </c>
      <c r="H2620" s="11">
        <v>0.20300000000000001</v>
      </c>
      <c r="I2620" t="s">
        <v>290</v>
      </c>
      <c r="J2620" s="11">
        <v>20</v>
      </c>
      <c r="K2620" s="21" t="s">
        <v>290</v>
      </c>
      <c r="L2620" s="1" t="s">
        <v>307</v>
      </c>
      <c r="M2620" t="s">
        <v>290</v>
      </c>
      <c r="N2620" s="159" t="s">
        <v>290</v>
      </c>
      <c r="P2620" s="18" t="s">
        <v>290</v>
      </c>
      <c r="Q2620" s="18" t="s">
        <v>290</v>
      </c>
      <c r="S2620" t="s">
        <v>290</v>
      </c>
      <c r="T2620" t="s">
        <v>290</v>
      </c>
      <c r="V2620" t="s">
        <v>290</v>
      </c>
      <c r="X2620" s="158" t="s">
        <v>2518</v>
      </c>
      <c r="Y2620" s="11">
        <v>5</v>
      </c>
      <c r="Z2620" s="11">
        <v>20</v>
      </c>
      <c r="AA2620" t="s">
        <v>307</v>
      </c>
      <c r="AB2620" s="21" t="s">
        <v>290</v>
      </c>
      <c r="AC2620" s="11">
        <v>5.5629999999999997</v>
      </c>
      <c r="AD2620" s="12">
        <v>5.157</v>
      </c>
      <c r="AE2620" s="11">
        <v>0.20300000000000001</v>
      </c>
      <c r="AF2620" t="s">
        <v>290</v>
      </c>
      <c r="AG2620" s="11">
        <v>20</v>
      </c>
      <c r="AH2620" s="21" t="s">
        <v>290</v>
      </c>
      <c r="AI2620" s="1" t="s">
        <v>307</v>
      </c>
      <c r="AJ2620" t="s">
        <v>290</v>
      </c>
      <c r="AK2620" s="159" t="s">
        <v>290</v>
      </c>
      <c r="BJ2620" s="4"/>
      <c r="BK2620" s="4"/>
      <c r="BL2620" s="4"/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  <c r="BX2620" s="4"/>
      <c r="BY2620" s="4"/>
      <c r="BZ2620" s="4"/>
      <c r="CA2620" s="51"/>
    </row>
    <row r="2621" spans="1:89" x14ac:dyDescent="0.35">
      <c r="A2621" s="158" t="s">
        <v>2519</v>
      </c>
      <c r="B2621" s="11">
        <v>5</v>
      </c>
      <c r="C2621">
        <v>40</v>
      </c>
      <c r="D2621" t="s">
        <v>307</v>
      </c>
      <c r="E2621" s="21" t="s">
        <v>290</v>
      </c>
      <c r="F2621" s="11">
        <v>5.5629999999999997</v>
      </c>
      <c r="G2621" s="12">
        <v>5.0469999999999997</v>
      </c>
      <c r="H2621" s="11">
        <v>0.25800000000000001</v>
      </c>
      <c r="I2621" t="s">
        <v>290</v>
      </c>
      <c r="J2621">
        <v>40</v>
      </c>
      <c r="K2621" s="21" t="s">
        <v>290</v>
      </c>
      <c r="L2621" s="1" t="s">
        <v>307</v>
      </c>
      <c r="M2621" t="s">
        <v>290</v>
      </c>
      <c r="N2621" s="159" t="s">
        <v>290</v>
      </c>
      <c r="P2621" s="18" t="s">
        <v>290</v>
      </c>
      <c r="Q2621" s="18" t="s">
        <v>290</v>
      </c>
      <c r="S2621" t="s">
        <v>290</v>
      </c>
      <c r="T2621" t="s">
        <v>290</v>
      </c>
      <c r="V2621" t="s">
        <v>290</v>
      </c>
      <c r="X2621" s="158" t="s">
        <v>2519</v>
      </c>
      <c r="Y2621" s="11">
        <v>5</v>
      </c>
      <c r="Z2621">
        <v>40</v>
      </c>
      <c r="AA2621" t="s">
        <v>307</v>
      </c>
      <c r="AB2621" s="21" t="s">
        <v>290</v>
      </c>
      <c r="AC2621" s="11">
        <v>5.5629999999999997</v>
      </c>
      <c r="AD2621" s="12">
        <v>5.0469999999999997</v>
      </c>
      <c r="AE2621" s="11">
        <v>0.25800000000000001</v>
      </c>
      <c r="AF2621" t="s">
        <v>290</v>
      </c>
      <c r="AG2621">
        <v>40</v>
      </c>
      <c r="AH2621" s="21" t="s">
        <v>290</v>
      </c>
      <c r="AI2621" s="1" t="s">
        <v>307</v>
      </c>
      <c r="AJ2621" t="s">
        <v>290</v>
      </c>
      <c r="AK2621" s="159" t="s">
        <v>290</v>
      </c>
      <c r="CC2621" s="4"/>
      <c r="CD2621" s="51"/>
      <c r="CE2621" s="51"/>
      <c r="CF2621" s="51"/>
      <c r="CG2621" s="51"/>
      <c r="CH2621" s="51"/>
      <c r="CI2621" s="51"/>
      <c r="CJ2621" s="51"/>
      <c r="CK2621" s="51"/>
    </row>
    <row r="2622" spans="1:89" x14ac:dyDescent="0.35">
      <c r="A2622" s="158" t="s">
        <v>6987</v>
      </c>
      <c r="B2622" s="11">
        <v>5</v>
      </c>
      <c r="C2622" t="s">
        <v>6422</v>
      </c>
      <c r="D2622" t="s">
        <v>307</v>
      </c>
      <c r="E2622" s="21" t="s">
        <v>290</v>
      </c>
      <c r="F2622" s="11">
        <v>5.5629999999999997</v>
      </c>
      <c r="G2622" s="12">
        <v>5.0469999999999997</v>
      </c>
      <c r="H2622" s="11">
        <v>0.25800000000000001</v>
      </c>
      <c r="I2622" t="s">
        <v>6422</v>
      </c>
      <c r="J2622">
        <v>1</v>
      </c>
      <c r="K2622" s="21" t="s">
        <v>290</v>
      </c>
      <c r="L2622" s="1" t="s">
        <v>307</v>
      </c>
      <c r="M2622" t="s">
        <v>290</v>
      </c>
      <c r="N2622" s="159" t="s">
        <v>290</v>
      </c>
      <c r="P2622" s="18" t="s">
        <v>290</v>
      </c>
      <c r="Q2622" s="18" t="s">
        <v>290</v>
      </c>
      <c r="S2622" t="s">
        <v>290</v>
      </c>
      <c r="T2622" t="s">
        <v>290</v>
      </c>
      <c r="V2622" t="s">
        <v>290</v>
      </c>
      <c r="X2622" s="158" t="s">
        <v>6987</v>
      </c>
      <c r="Y2622" s="11">
        <v>5</v>
      </c>
      <c r="Z2622" t="s">
        <v>6422</v>
      </c>
      <c r="AA2622" t="s">
        <v>307</v>
      </c>
      <c r="AB2622" s="21" t="s">
        <v>290</v>
      </c>
      <c r="AC2622" s="11">
        <v>5.5629999999999997</v>
      </c>
      <c r="AD2622" s="12">
        <v>5.0469999999999997</v>
      </c>
      <c r="AE2622" s="11">
        <v>0.25800000000000001</v>
      </c>
      <c r="AF2622" t="s">
        <v>6422</v>
      </c>
      <c r="AG2622">
        <v>1</v>
      </c>
      <c r="AH2622" s="21" t="s">
        <v>290</v>
      </c>
      <c r="AI2622" s="1" t="s">
        <v>307</v>
      </c>
      <c r="AJ2622" t="s">
        <v>290</v>
      </c>
      <c r="AK2622" s="159" t="s">
        <v>290</v>
      </c>
    </row>
    <row r="2623" spans="1:89" x14ac:dyDescent="0.35">
      <c r="A2623" s="158" t="s">
        <v>2520</v>
      </c>
      <c r="B2623" s="11">
        <v>5</v>
      </c>
      <c r="C2623">
        <v>80</v>
      </c>
      <c r="D2623" t="s">
        <v>307</v>
      </c>
      <c r="E2623" s="21" t="s">
        <v>290</v>
      </c>
      <c r="F2623" s="11">
        <v>5.5629999999999997</v>
      </c>
      <c r="G2623" s="12">
        <v>4.8129999999999997</v>
      </c>
      <c r="H2623" s="11">
        <v>0.375</v>
      </c>
      <c r="I2623" t="s">
        <v>290</v>
      </c>
      <c r="J2623">
        <v>80</v>
      </c>
      <c r="K2623" s="21" t="s">
        <v>290</v>
      </c>
      <c r="L2623" s="1" t="s">
        <v>307</v>
      </c>
      <c r="M2623" t="s">
        <v>290</v>
      </c>
      <c r="N2623" s="159" t="s">
        <v>290</v>
      </c>
      <c r="P2623" s="18" t="s">
        <v>290</v>
      </c>
      <c r="Q2623" s="18" t="s">
        <v>290</v>
      </c>
      <c r="S2623" t="s">
        <v>290</v>
      </c>
      <c r="T2623" t="s">
        <v>290</v>
      </c>
      <c r="V2623" t="s">
        <v>290</v>
      </c>
      <c r="X2623" s="158" t="s">
        <v>2520</v>
      </c>
      <c r="Y2623" s="11">
        <v>5</v>
      </c>
      <c r="Z2623">
        <v>80</v>
      </c>
      <c r="AA2623" t="s">
        <v>307</v>
      </c>
      <c r="AB2623" s="21" t="s">
        <v>290</v>
      </c>
      <c r="AC2623" s="11">
        <v>5.5629999999999997</v>
      </c>
      <c r="AD2623" s="12">
        <v>4.8129999999999997</v>
      </c>
      <c r="AE2623" s="11">
        <v>0.375</v>
      </c>
      <c r="AF2623" t="s">
        <v>290</v>
      </c>
      <c r="AG2623">
        <v>80</v>
      </c>
      <c r="AH2623" s="21" t="s">
        <v>290</v>
      </c>
      <c r="AI2623" s="1" t="s">
        <v>307</v>
      </c>
      <c r="AJ2623" t="s">
        <v>290</v>
      </c>
      <c r="AK2623" s="159" t="s">
        <v>290</v>
      </c>
    </row>
    <row r="2624" spans="1:89" x14ac:dyDescent="0.35">
      <c r="A2624" s="158" t="s">
        <v>2521</v>
      </c>
      <c r="B2624" s="11">
        <v>5</v>
      </c>
      <c r="C2624">
        <v>120</v>
      </c>
      <c r="D2624" t="s">
        <v>307</v>
      </c>
      <c r="E2624" s="21" t="s">
        <v>290</v>
      </c>
      <c r="F2624" s="11">
        <v>5.5629999999999997</v>
      </c>
      <c r="G2624" s="12">
        <v>4.5629999999999997</v>
      </c>
      <c r="H2624" s="11">
        <v>0.5</v>
      </c>
      <c r="I2624" t="s">
        <v>290</v>
      </c>
      <c r="J2624">
        <v>120</v>
      </c>
      <c r="K2624" s="21" t="s">
        <v>290</v>
      </c>
      <c r="L2624" s="1" t="s">
        <v>307</v>
      </c>
      <c r="M2624" t="s">
        <v>290</v>
      </c>
      <c r="N2624" s="159" t="s">
        <v>290</v>
      </c>
      <c r="P2624" s="18" t="s">
        <v>290</v>
      </c>
      <c r="Q2624" s="18" t="s">
        <v>290</v>
      </c>
      <c r="S2624" t="s">
        <v>290</v>
      </c>
      <c r="T2624" t="s">
        <v>290</v>
      </c>
      <c r="V2624" t="s">
        <v>290</v>
      </c>
      <c r="X2624" s="158" t="s">
        <v>2521</v>
      </c>
      <c r="Y2624" s="11">
        <v>5</v>
      </c>
      <c r="Z2624">
        <v>120</v>
      </c>
      <c r="AA2624" t="s">
        <v>307</v>
      </c>
      <c r="AB2624" s="21" t="s">
        <v>290</v>
      </c>
      <c r="AC2624" s="11">
        <v>5.5629999999999997</v>
      </c>
      <c r="AD2624" s="12">
        <v>4.5629999999999997</v>
      </c>
      <c r="AE2624" s="11">
        <v>0.5</v>
      </c>
      <c r="AF2624" t="s">
        <v>290</v>
      </c>
      <c r="AG2624">
        <v>120</v>
      </c>
      <c r="AH2624" s="21" t="s">
        <v>290</v>
      </c>
      <c r="AI2624" s="1" t="s">
        <v>307</v>
      </c>
      <c r="AJ2624" t="s">
        <v>290</v>
      </c>
      <c r="AK2624" s="159" t="s">
        <v>290</v>
      </c>
    </row>
    <row r="2625" spans="1:89" x14ac:dyDescent="0.35">
      <c r="A2625" s="158" t="s">
        <v>2522</v>
      </c>
      <c r="B2625" s="11">
        <v>5</v>
      </c>
      <c r="C2625" s="11">
        <v>160</v>
      </c>
      <c r="D2625" t="s">
        <v>307</v>
      </c>
      <c r="E2625" s="21" t="s">
        <v>290</v>
      </c>
      <c r="F2625" s="11">
        <v>5.5629999999999997</v>
      </c>
      <c r="G2625" s="12">
        <v>4.3129999999999997</v>
      </c>
      <c r="H2625" s="11">
        <v>0.625</v>
      </c>
      <c r="I2625" t="s">
        <v>290</v>
      </c>
      <c r="J2625" s="11">
        <v>160</v>
      </c>
      <c r="K2625" s="21" t="s">
        <v>290</v>
      </c>
      <c r="L2625" s="1" t="s">
        <v>307</v>
      </c>
      <c r="M2625" t="s">
        <v>290</v>
      </c>
      <c r="N2625" s="159" t="s">
        <v>290</v>
      </c>
      <c r="P2625" s="18" t="s">
        <v>290</v>
      </c>
      <c r="Q2625" s="18" t="s">
        <v>290</v>
      </c>
      <c r="S2625" t="s">
        <v>290</v>
      </c>
      <c r="T2625" t="s">
        <v>290</v>
      </c>
      <c r="V2625" t="s">
        <v>290</v>
      </c>
      <c r="X2625" s="158" t="s">
        <v>2522</v>
      </c>
      <c r="Y2625" s="11">
        <v>5</v>
      </c>
      <c r="Z2625" s="11">
        <v>160</v>
      </c>
      <c r="AA2625" t="s">
        <v>307</v>
      </c>
      <c r="AB2625" s="21" t="s">
        <v>290</v>
      </c>
      <c r="AC2625" s="11">
        <v>5.5629999999999997</v>
      </c>
      <c r="AD2625" s="12">
        <v>4.3129999999999997</v>
      </c>
      <c r="AE2625" s="11">
        <v>0.625</v>
      </c>
      <c r="AF2625" t="s">
        <v>290</v>
      </c>
      <c r="AG2625" s="11">
        <v>160</v>
      </c>
      <c r="AH2625" s="21" t="s">
        <v>290</v>
      </c>
      <c r="AI2625" s="1" t="s">
        <v>307</v>
      </c>
      <c r="AJ2625" t="s">
        <v>290</v>
      </c>
      <c r="AK2625" s="159" t="s">
        <v>290</v>
      </c>
    </row>
    <row r="2626" spans="1:89" x14ac:dyDescent="0.35">
      <c r="A2626" s="158" t="s">
        <v>2523</v>
      </c>
      <c r="B2626" s="11">
        <v>5</v>
      </c>
      <c r="C2626" s="11" t="s">
        <v>272</v>
      </c>
      <c r="D2626" t="s">
        <v>307</v>
      </c>
      <c r="E2626" s="21" t="s">
        <v>290</v>
      </c>
      <c r="F2626" s="11">
        <v>5.5629999999999997</v>
      </c>
      <c r="G2626" s="12">
        <v>4.8129999999999997</v>
      </c>
      <c r="H2626" s="11">
        <v>0.375</v>
      </c>
      <c r="I2626" t="s">
        <v>272</v>
      </c>
      <c r="J2626" s="11">
        <v>2</v>
      </c>
      <c r="K2626" s="21" t="s">
        <v>290</v>
      </c>
      <c r="L2626" s="1" t="s">
        <v>307</v>
      </c>
      <c r="M2626" t="s">
        <v>290</v>
      </c>
      <c r="N2626" s="159" t="s">
        <v>290</v>
      </c>
      <c r="P2626" s="18" t="s">
        <v>290</v>
      </c>
      <c r="Q2626" s="18" t="s">
        <v>290</v>
      </c>
      <c r="S2626" t="s">
        <v>290</v>
      </c>
      <c r="T2626" t="s">
        <v>290</v>
      </c>
      <c r="V2626" t="s">
        <v>290</v>
      </c>
      <c r="X2626" s="158" t="s">
        <v>2523</v>
      </c>
      <c r="Y2626" s="11">
        <v>5</v>
      </c>
      <c r="Z2626" s="11" t="s">
        <v>272</v>
      </c>
      <c r="AA2626" t="s">
        <v>307</v>
      </c>
      <c r="AB2626" s="21" t="s">
        <v>290</v>
      </c>
      <c r="AC2626" s="11">
        <v>5.5629999999999997</v>
      </c>
      <c r="AD2626" s="12">
        <v>4.8129999999999997</v>
      </c>
      <c r="AE2626" s="11">
        <v>0.375</v>
      </c>
      <c r="AF2626" t="s">
        <v>272</v>
      </c>
      <c r="AG2626" s="11">
        <v>2</v>
      </c>
      <c r="AH2626" s="21" t="s">
        <v>290</v>
      </c>
      <c r="AI2626" s="1" t="s">
        <v>307</v>
      </c>
      <c r="AJ2626" t="s">
        <v>290</v>
      </c>
      <c r="AK2626" s="159" t="s">
        <v>290</v>
      </c>
    </row>
    <row r="2627" spans="1:89" x14ac:dyDescent="0.25">
      <c r="A2627" s="160" t="s">
        <v>2524</v>
      </c>
      <c r="B2627" s="2">
        <v>5</v>
      </c>
      <c r="C2627" s="4" t="s">
        <v>273</v>
      </c>
      <c r="D2627" s="4" t="s">
        <v>307</v>
      </c>
      <c r="E2627" s="23" t="s">
        <v>290</v>
      </c>
      <c r="F2627" s="2">
        <v>5.5629999999999997</v>
      </c>
      <c r="G2627" s="3">
        <v>4.0629999999999997</v>
      </c>
      <c r="H2627" s="2">
        <v>0.75</v>
      </c>
      <c r="I2627" s="2" t="s">
        <v>273</v>
      </c>
      <c r="J2627" s="4">
        <v>4</v>
      </c>
      <c r="K2627" s="23" t="s">
        <v>290</v>
      </c>
      <c r="L2627" s="6" t="s">
        <v>307</v>
      </c>
      <c r="M2627" s="4" t="s">
        <v>290</v>
      </c>
      <c r="N2627" s="161" t="s">
        <v>290</v>
      </c>
      <c r="P2627" s="18" t="s">
        <v>290</v>
      </c>
      <c r="Q2627" s="18" t="s">
        <v>290</v>
      </c>
      <c r="S2627" t="s">
        <v>290</v>
      </c>
      <c r="T2627" t="s">
        <v>290</v>
      </c>
      <c r="V2627" t="s">
        <v>290</v>
      </c>
      <c r="X2627" s="160" t="s">
        <v>2524</v>
      </c>
      <c r="Y2627" s="2">
        <v>5</v>
      </c>
      <c r="Z2627" s="4" t="s">
        <v>273</v>
      </c>
      <c r="AA2627" s="4" t="s">
        <v>307</v>
      </c>
      <c r="AB2627" s="23" t="s">
        <v>290</v>
      </c>
      <c r="AC2627" s="2">
        <v>5.5629999999999997</v>
      </c>
      <c r="AD2627" s="3">
        <v>4.0629999999999997</v>
      </c>
      <c r="AE2627" s="2">
        <v>0.75</v>
      </c>
      <c r="AF2627" s="2" t="s">
        <v>273</v>
      </c>
      <c r="AG2627" s="4">
        <v>4</v>
      </c>
      <c r="AH2627" s="23" t="s">
        <v>290</v>
      </c>
      <c r="AI2627" s="6" t="s">
        <v>307</v>
      </c>
      <c r="AJ2627" s="4" t="s">
        <v>290</v>
      </c>
      <c r="AK2627" s="161" t="s">
        <v>290</v>
      </c>
    </row>
    <row r="2628" spans="1:89" x14ac:dyDescent="0.35">
      <c r="A2628" s="156" t="s">
        <v>2525</v>
      </c>
      <c r="B2628" s="11">
        <v>6.0000000000000009</v>
      </c>
      <c r="C2628" s="11">
        <v>5</v>
      </c>
      <c r="D2628" t="s">
        <v>307</v>
      </c>
      <c r="E2628" s="21" t="s">
        <v>290</v>
      </c>
      <c r="F2628" s="11">
        <v>6.6250000000000009</v>
      </c>
      <c r="G2628" s="12">
        <v>6.4070000000000009</v>
      </c>
      <c r="H2628" s="11">
        <v>0.109</v>
      </c>
      <c r="I2628" t="s">
        <v>290</v>
      </c>
      <c r="J2628" s="11">
        <v>5</v>
      </c>
      <c r="K2628" s="21" t="s">
        <v>290</v>
      </c>
      <c r="L2628" s="11" t="s">
        <v>307</v>
      </c>
      <c r="M2628" t="s">
        <v>290</v>
      </c>
      <c r="N2628" s="159" t="s">
        <v>290</v>
      </c>
      <c r="P2628" s="18" t="s">
        <v>290</v>
      </c>
      <c r="Q2628" s="18" t="s">
        <v>290</v>
      </c>
      <c r="S2628" t="s">
        <v>290</v>
      </c>
      <c r="T2628" t="s">
        <v>290</v>
      </c>
      <c r="V2628" t="s">
        <v>290</v>
      </c>
      <c r="X2628" s="156" t="s">
        <v>2525</v>
      </c>
      <c r="Y2628" s="11">
        <v>6.0000000000000009</v>
      </c>
      <c r="Z2628" s="11">
        <v>5</v>
      </c>
      <c r="AA2628" t="s">
        <v>307</v>
      </c>
      <c r="AB2628" s="21" t="s">
        <v>290</v>
      </c>
      <c r="AC2628" s="11">
        <v>6.6250000000000009</v>
      </c>
      <c r="AD2628" s="12">
        <v>6.4070000000000009</v>
      </c>
      <c r="AE2628" s="11">
        <v>0.109</v>
      </c>
      <c r="AF2628" t="s">
        <v>290</v>
      </c>
      <c r="AG2628" s="11">
        <v>5</v>
      </c>
      <c r="AH2628" s="21" t="s">
        <v>290</v>
      </c>
      <c r="AI2628" s="11" t="s">
        <v>307</v>
      </c>
      <c r="AJ2628" t="s">
        <v>290</v>
      </c>
      <c r="AK2628" s="159" t="s">
        <v>290</v>
      </c>
    </row>
    <row r="2629" spans="1:89" x14ac:dyDescent="0.35">
      <c r="A2629" s="156" t="s">
        <v>2526</v>
      </c>
      <c r="B2629" s="11">
        <v>6.0000000000000009</v>
      </c>
      <c r="C2629" s="11">
        <v>10</v>
      </c>
      <c r="D2629" t="s">
        <v>307</v>
      </c>
      <c r="E2629" s="21" t="s">
        <v>290</v>
      </c>
      <c r="F2629" s="11">
        <v>6.6250000000000009</v>
      </c>
      <c r="G2629" s="12">
        <v>6.3570000000000011</v>
      </c>
      <c r="H2629" s="11">
        <v>0.13400000000000001</v>
      </c>
      <c r="I2629" t="s">
        <v>290</v>
      </c>
      <c r="J2629" s="11">
        <v>10</v>
      </c>
      <c r="K2629" s="21" t="s">
        <v>290</v>
      </c>
      <c r="L2629" s="11" t="s">
        <v>307</v>
      </c>
      <c r="M2629" t="s">
        <v>290</v>
      </c>
      <c r="N2629" s="159" t="s">
        <v>290</v>
      </c>
      <c r="P2629" s="18" t="s">
        <v>290</v>
      </c>
      <c r="Q2629" s="18" t="s">
        <v>290</v>
      </c>
      <c r="S2629" t="s">
        <v>290</v>
      </c>
      <c r="T2629" t="s">
        <v>290</v>
      </c>
      <c r="V2629" t="s">
        <v>290</v>
      </c>
      <c r="X2629" s="156" t="s">
        <v>2526</v>
      </c>
      <c r="Y2629" s="11">
        <v>6.0000000000000009</v>
      </c>
      <c r="Z2629" s="11">
        <v>10</v>
      </c>
      <c r="AA2629" t="s">
        <v>307</v>
      </c>
      <c r="AB2629" s="21" t="s">
        <v>290</v>
      </c>
      <c r="AC2629" s="11">
        <v>6.6250000000000009</v>
      </c>
      <c r="AD2629" s="12">
        <v>6.3570000000000011</v>
      </c>
      <c r="AE2629" s="11">
        <v>0.13400000000000001</v>
      </c>
      <c r="AF2629" t="s">
        <v>290</v>
      </c>
      <c r="AG2629" s="11">
        <v>10</v>
      </c>
      <c r="AH2629" s="21" t="s">
        <v>290</v>
      </c>
      <c r="AI2629" s="11" t="s">
        <v>307</v>
      </c>
      <c r="AJ2629" t="s">
        <v>290</v>
      </c>
      <c r="AK2629" s="159" t="s">
        <v>290</v>
      </c>
    </row>
    <row r="2630" spans="1:89" x14ac:dyDescent="0.35">
      <c r="A2630" s="158" t="s">
        <v>2527</v>
      </c>
      <c r="B2630" s="11">
        <v>6.0000000000000009</v>
      </c>
      <c r="C2630" s="11">
        <v>20</v>
      </c>
      <c r="D2630" t="s">
        <v>307</v>
      </c>
      <c r="E2630" s="21" t="s">
        <v>290</v>
      </c>
      <c r="F2630" s="11">
        <v>6.6250000000000009</v>
      </c>
      <c r="G2630" s="12">
        <v>6.2190000000000012</v>
      </c>
      <c r="H2630" s="11">
        <v>0.20300000000000001</v>
      </c>
      <c r="I2630" t="s">
        <v>290</v>
      </c>
      <c r="J2630" s="11">
        <v>20</v>
      </c>
      <c r="K2630" s="21" t="s">
        <v>290</v>
      </c>
      <c r="L2630" s="1" t="s">
        <v>307</v>
      </c>
      <c r="M2630" t="s">
        <v>290</v>
      </c>
      <c r="N2630" s="159" t="s">
        <v>290</v>
      </c>
      <c r="P2630" s="18" t="s">
        <v>290</v>
      </c>
      <c r="Q2630" s="18" t="s">
        <v>290</v>
      </c>
      <c r="S2630" t="s">
        <v>290</v>
      </c>
      <c r="T2630" t="s">
        <v>290</v>
      </c>
      <c r="V2630" t="s">
        <v>290</v>
      </c>
      <c r="X2630" s="158" t="s">
        <v>2527</v>
      </c>
      <c r="Y2630" s="11">
        <v>6.0000000000000009</v>
      </c>
      <c r="Z2630" s="11">
        <v>20</v>
      </c>
      <c r="AA2630" t="s">
        <v>307</v>
      </c>
      <c r="AB2630" s="21" t="s">
        <v>290</v>
      </c>
      <c r="AC2630" s="11">
        <v>6.6250000000000009</v>
      </c>
      <c r="AD2630" s="12">
        <v>6.2190000000000012</v>
      </c>
      <c r="AE2630" s="11">
        <v>0.20300000000000001</v>
      </c>
      <c r="AF2630" t="s">
        <v>290</v>
      </c>
      <c r="AG2630" s="11">
        <v>20</v>
      </c>
      <c r="AH2630" s="21" t="s">
        <v>290</v>
      </c>
      <c r="AI2630" s="1" t="s">
        <v>307</v>
      </c>
      <c r="AJ2630" t="s">
        <v>290</v>
      </c>
      <c r="AK2630" s="159" t="s">
        <v>290</v>
      </c>
    </row>
    <row r="2631" spans="1:89" x14ac:dyDescent="0.35">
      <c r="A2631" s="158" t="s">
        <v>2528</v>
      </c>
      <c r="B2631" s="11">
        <v>6.0000000000000009</v>
      </c>
      <c r="C2631">
        <v>40</v>
      </c>
      <c r="D2631" t="s">
        <v>307</v>
      </c>
      <c r="E2631" s="21" t="s">
        <v>290</v>
      </c>
      <c r="F2631" s="11">
        <v>6.6250000000000009</v>
      </c>
      <c r="G2631" s="12">
        <v>6.0650000000000013</v>
      </c>
      <c r="H2631" s="11">
        <v>0.28000000000000003</v>
      </c>
      <c r="I2631" t="s">
        <v>290</v>
      </c>
      <c r="J2631">
        <v>40</v>
      </c>
      <c r="K2631" s="21" t="s">
        <v>290</v>
      </c>
      <c r="L2631" s="1" t="s">
        <v>307</v>
      </c>
      <c r="M2631" t="s">
        <v>290</v>
      </c>
      <c r="N2631" s="159" t="s">
        <v>290</v>
      </c>
      <c r="P2631" s="18" t="s">
        <v>290</v>
      </c>
      <c r="Q2631" s="18" t="s">
        <v>290</v>
      </c>
      <c r="S2631" t="s">
        <v>290</v>
      </c>
      <c r="T2631" t="s">
        <v>290</v>
      </c>
      <c r="V2631" t="s">
        <v>290</v>
      </c>
      <c r="X2631" s="158" t="s">
        <v>2528</v>
      </c>
      <c r="Y2631" s="11">
        <v>6.0000000000000009</v>
      </c>
      <c r="Z2631">
        <v>40</v>
      </c>
      <c r="AA2631" t="s">
        <v>307</v>
      </c>
      <c r="AB2631" s="21" t="s">
        <v>290</v>
      </c>
      <c r="AC2631" s="11">
        <v>6.6250000000000009</v>
      </c>
      <c r="AD2631" s="12">
        <v>6.0650000000000013</v>
      </c>
      <c r="AE2631" s="11">
        <v>0.28000000000000003</v>
      </c>
      <c r="AF2631" t="s">
        <v>290</v>
      </c>
      <c r="AG2631">
        <v>40</v>
      </c>
      <c r="AH2631" s="21" t="s">
        <v>290</v>
      </c>
      <c r="AI2631" s="1" t="s">
        <v>307</v>
      </c>
      <c r="AJ2631" t="s">
        <v>290</v>
      </c>
      <c r="AK2631" s="159" t="s">
        <v>290</v>
      </c>
      <c r="BJ2631" s="4"/>
      <c r="BK2631" s="4"/>
      <c r="BL2631" s="4"/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  <c r="BX2631" s="4"/>
      <c r="BY2631" s="4"/>
      <c r="BZ2631" s="4"/>
      <c r="CA2631" s="51"/>
    </row>
    <row r="2632" spans="1:89" x14ac:dyDescent="0.35">
      <c r="A2632" s="158" t="s">
        <v>6988</v>
      </c>
      <c r="B2632" s="11">
        <v>6.0000000000000009</v>
      </c>
      <c r="C2632" t="s">
        <v>6422</v>
      </c>
      <c r="D2632" t="s">
        <v>307</v>
      </c>
      <c r="E2632" s="21" t="s">
        <v>290</v>
      </c>
      <c r="F2632" s="11">
        <v>6.6250000000000009</v>
      </c>
      <c r="G2632" s="12">
        <v>6.0650000000000013</v>
      </c>
      <c r="H2632" s="11">
        <v>0.28000000000000003</v>
      </c>
      <c r="I2632" t="s">
        <v>6422</v>
      </c>
      <c r="J2632">
        <v>1</v>
      </c>
      <c r="K2632" s="21" t="s">
        <v>290</v>
      </c>
      <c r="L2632" s="1" t="s">
        <v>307</v>
      </c>
      <c r="M2632" t="s">
        <v>290</v>
      </c>
      <c r="N2632" s="159" t="s">
        <v>290</v>
      </c>
      <c r="P2632" s="18" t="s">
        <v>290</v>
      </c>
      <c r="Q2632" s="18" t="s">
        <v>290</v>
      </c>
      <c r="S2632" t="s">
        <v>290</v>
      </c>
      <c r="T2632" t="s">
        <v>290</v>
      </c>
      <c r="V2632" t="s">
        <v>290</v>
      </c>
      <c r="X2632" s="158" t="s">
        <v>6988</v>
      </c>
      <c r="Y2632" s="11">
        <v>6.0000000000000009</v>
      </c>
      <c r="Z2632" t="s">
        <v>6422</v>
      </c>
      <c r="AA2632" t="s">
        <v>307</v>
      </c>
      <c r="AB2632" s="21" t="s">
        <v>290</v>
      </c>
      <c r="AC2632" s="11">
        <v>6.6250000000000009</v>
      </c>
      <c r="AD2632" s="12">
        <v>6.0650000000000013</v>
      </c>
      <c r="AE2632" s="11">
        <v>0.28000000000000003</v>
      </c>
      <c r="AF2632" t="s">
        <v>6422</v>
      </c>
      <c r="AG2632">
        <v>1</v>
      </c>
      <c r="AH2632" s="21" t="s">
        <v>290</v>
      </c>
      <c r="AI2632" s="1" t="s">
        <v>307</v>
      </c>
      <c r="AJ2632" t="s">
        <v>290</v>
      </c>
      <c r="AK2632" s="159" t="s">
        <v>290</v>
      </c>
      <c r="CC2632" s="4"/>
      <c r="CD2632" s="51"/>
      <c r="CE2632" s="51"/>
      <c r="CF2632" s="51"/>
      <c r="CG2632" s="51"/>
      <c r="CH2632" s="51"/>
      <c r="CI2632" s="51"/>
      <c r="CJ2632" s="51"/>
      <c r="CK2632" s="51"/>
    </row>
    <row r="2633" spans="1:89" x14ac:dyDescent="0.35">
      <c r="A2633" s="158" t="s">
        <v>2529</v>
      </c>
      <c r="B2633" s="11">
        <v>6.0000000000000009</v>
      </c>
      <c r="C2633">
        <v>80</v>
      </c>
      <c r="D2633" t="s">
        <v>307</v>
      </c>
      <c r="E2633" s="21" t="s">
        <v>290</v>
      </c>
      <c r="F2633" s="11">
        <v>6.6250000000000009</v>
      </c>
      <c r="G2633" s="12">
        <v>5.761000000000001</v>
      </c>
      <c r="H2633" s="11">
        <v>0.432</v>
      </c>
      <c r="I2633" t="s">
        <v>290</v>
      </c>
      <c r="J2633">
        <v>80</v>
      </c>
      <c r="K2633" s="21" t="s">
        <v>290</v>
      </c>
      <c r="L2633" s="1" t="s">
        <v>307</v>
      </c>
      <c r="M2633" t="s">
        <v>290</v>
      </c>
      <c r="N2633" s="159" t="s">
        <v>290</v>
      </c>
      <c r="P2633" s="18" t="s">
        <v>290</v>
      </c>
      <c r="Q2633" s="18" t="s">
        <v>290</v>
      </c>
      <c r="S2633" t="s">
        <v>290</v>
      </c>
      <c r="T2633" t="s">
        <v>290</v>
      </c>
      <c r="V2633" t="s">
        <v>290</v>
      </c>
      <c r="X2633" s="158" t="s">
        <v>2529</v>
      </c>
      <c r="Y2633" s="11">
        <v>6.0000000000000009</v>
      </c>
      <c r="Z2633">
        <v>80</v>
      </c>
      <c r="AA2633" t="s">
        <v>307</v>
      </c>
      <c r="AB2633" s="21" t="s">
        <v>290</v>
      </c>
      <c r="AC2633" s="11">
        <v>6.6250000000000009</v>
      </c>
      <c r="AD2633" s="12">
        <v>5.761000000000001</v>
      </c>
      <c r="AE2633" s="11">
        <v>0.432</v>
      </c>
      <c r="AF2633" t="s">
        <v>290</v>
      </c>
      <c r="AG2633">
        <v>80</v>
      </c>
      <c r="AH2633" s="21" t="s">
        <v>290</v>
      </c>
      <c r="AI2633" s="1" t="s">
        <v>307</v>
      </c>
      <c r="AJ2633" t="s">
        <v>290</v>
      </c>
      <c r="AK2633" s="159" t="s">
        <v>290</v>
      </c>
    </row>
    <row r="2634" spans="1:89" x14ac:dyDescent="0.35">
      <c r="A2634" s="158" t="s">
        <v>2530</v>
      </c>
      <c r="B2634" s="11">
        <v>6.0000000000000009</v>
      </c>
      <c r="C2634">
        <v>120</v>
      </c>
      <c r="D2634" t="s">
        <v>307</v>
      </c>
      <c r="E2634" s="21" t="s">
        <v>290</v>
      </c>
      <c r="F2634" s="11">
        <v>6.6250000000000009</v>
      </c>
      <c r="G2634" s="12">
        <v>5.5010000000000012</v>
      </c>
      <c r="H2634" s="11">
        <v>0.56200000000000006</v>
      </c>
      <c r="I2634" t="s">
        <v>290</v>
      </c>
      <c r="J2634">
        <v>120</v>
      </c>
      <c r="K2634" s="21" t="s">
        <v>290</v>
      </c>
      <c r="L2634" s="1" t="s">
        <v>307</v>
      </c>
      <c r="M2634" t="s">
        <v>290</v>
      </c>
      <c r="N2634" s="159" t="s">
        <v>290</v>
      </c>
      <c r="P2634" s="18" t="s">
        <v>290</v>
      </c>
      <c r="Q2634" s="18" t="s">
        <v>290</v>
      </c>
      <c r="S2634" t="s">
        <v>290</v>
      </c>
      <c r="T2634" t="s">
        <v>290</v>
      </c>
      <c r="V2634" t="s">
        <v>290</v>
      </c>
      <c r="X2634" s="158" t="s">
        <v>2530</v>
      </c>
      <c r="Y2634" s="11">
        <v>6.0000000000000009</v>
      </c>
      <c r="Z2634">
        <v>120</v>
      </c>
      <c r="AA2634" t="s">
        <v>307</v>
      </c>
      <c r="AB2634" s="21" t="s">
        <v>290</v>
      </c>
      <c r="AC2634" s="11">
        <v>6.6250000000000009</v>
      </c>
      <c r="AD2634" s="12">
        <v>5.5010000000000012</v>
      </c>
      <c r="AE2634" s="11">
        <v>0.56200000000000006</v>
      </c>
      <c r="AF2634" t="s">
        <v>290</v>
      </c>
      <c r="AG2634">
        <v>120</v>
      </c>
      <c r="AH2634" s="21" t="s">
        <v>290</v>
      </c>
      <c r="AI2634" s="1" t="s">
        <v>307</v>
      </c>
      <c r="AJ2634" t="s">
        <v>290</v>
      </c>
      <c r="AK2634" s="159" t="s">
        <v>290</v>
      </c>
    </row>
    <row r="2635" spans="1:89" x14ac:dyDescent="0.35">
      <c r="A2635" s="158" t="s">
        <v>2531</v>
      </c>
      <c r="B2635" s="11">
        <v>6.0000000000000009</v>
      </c>
      <c r="C2635" s="11">
        <v>160</v>
      </c>
      <c r="D2635" t="s">
        <v>307</v>
      </c>
      <c r="E2635" s="21" t="s">
        <v>290</v>
      </c>
      <c r="F2635" s="11">
        <v>6.6250000000000009</v>
      </c>
      <c r="G2635" s="12">
        <v>5.1890000000000009</v>
      </c>
      <c r="H2635" s="11">
        <v>0.71799999999999997</v>
      </c>
      <c r="I2635" t="s">
        <v>290</v>
      </c>
      <c r="J2635" s="11">
        <v>160</v>
      </c>
      <c r="K2635" s="21" t="s">
        <v>290</v>
      </c>
      <c r="L2635" s="1" t="s">
        <v>307</v>
      </c>
      <c r="M2635" t="s">
        <v>290</v>
      </c>
      <c r="N2635" s="159" t="s">
        <v>290</v>
      </c>
      <c r="P2635" s="18" t="s">
        <v>290</v>
      </c>
      <c r="Q2635" s="18" t="s">
        <v>290</v>
      </c>
      <c r="S2635" t="s">
        <v>290</v>
      </c>
      <c r="T2635" t="s">
        <v>290</v>
      </c>
      <c r="V2635" t="s">
        <v>290</v>
      </c>
      <c r="X2635" s="158" t="s">
        <v>2531</v>
      </c>
      <c r="Y2635" s="11">
        <v>6.0000000000000009</v>
      </c>
      <c r="Z2635" s="11">
        <v>160</v>
      </c>
      <c r="AA2635" t="s">
        <v>307</v>
      </c>
      <c r="AB2635" s="21" t="s">
        <v>290</v>
      </c>
      <c r="AC2635" s="11">
        <v>6.6250000000000009</v>
      </c>
      <c r="AD2635" s="12">
        <v>5.1890000000000009</v>
      </c>
      <c r="AE2635" s="11">
        <v>0.71799999999999997</v>
      </c>
      <c r="AF2635" t="s">
        <v>290</v>
      </c>
      <c r="AG2635" s="11">
        <v>160</v>
      </c>
      <c r="AH2635" s="21" t="s">
        <v>290</v>
      </c>
      <c r="AI2635" s="1" t="s">
        <v>307</v>
      </c>
      <c r="AJ2635" t="s">
        <v>290</v>
      </c>
      <c r="AK2635" s="159" t="s">
        <v>290</v>
      </c>
    </row>
    <row r="2636" spans="1:89" x14ac:dyDescent="0.35">
      <c r="A2636" s="158" t="s">
        <v>2532</v>
      </c>
      <c r="B2636" s="11">
        <v>6.0000000000000009</v>
      </c>
      <c r="C2636" s="11" t="s">
        <v>272</v>
      </c>
      <c r="D2636" t="s">
        <v>307</v>
      </c>
      <c r="E2636" s="21" t="s">
        <v>290</v>
      </c>
      <c r="F2636" s="11">
        <v>6.6250000000000009</v>
      </c>
      <c r="G2636" s="12">
        <v>5.761000000000001</v>
      </c>
      <c r="H2636" s="11">
        <v>0.432</v>
      </c>
      <c r="I2636" t="s">
        <v>272</v>
      </c>
      <c r="J2636" s="11">
        <v>2</v>
      </c>
      <c r="K2636" s="21" t="s">
        <v>290</v>
      </c>
      <c r="L2636" s="1" t="s">
        <v>307</v>
      </c>
      <c r="M2636" t="s">
        <v>290</v>
      </c>
      <c r="N2636" s="159" t="s">
        <v>290</v>
      </c>
      <c r="P2636" s="18" t="s">
        <v>290</v>
      </c>
      <c r="Q2636" s="18" t="s">
        <v>290</v>
      </c>
      <c r="S2636" t="s">
        <v>290</v>
      </c>
      <c r="T2636" t="s">
        <v>290</v>
      </c>
      <c r="V2636" t="s">
        <v>290</v>
      </c>
      <c r="X2636" s="158" t="s">
        <v>2532</v>
      </c>
      <c r="Y2636" s="11">
        <v>6.0000000000000009</v>
      </c>
      <c r="Z2636" s="11" t="s">
        <v>272</v>
      </c>
      <c r="AA2636" t="s">
        <v>307</v>
      </c>
      <c r="AB2636" s="21" t="s">
        <v>290</v>
      </c>
      <c r="AC2636" s="11">
        <v>6.6250000000000009</v>
      </c>
      <c r="AD2636" s="12">
        <v>5.761000000000001</v>
      </c>
      <c r="AE2636" s="11">
        <v>0.432</v>
      </c>
      <c r="AF2636" t="s">
        <v>272</v>
      </c>
      <c r="AG2636" s="11">
        <v>2</v>
      </c>
      <c r="AH2636" s="21" t="s">
        <v>290</v>
      </c>
      <c r="AI2636" s="1" t="s">
        <v>307</v>
      </c>
      <c r="AJ2636" t="s">
        <v>290</v>
      </c>
      <c r="AK2636" s="159" t="s">
        <v>290</v>
      </c>
    </row>
    <row r="2637" spans="1:89" x14ac:dyDescent="0.25">
      <c r="A2637" s="160" t="s">
        <v>2533</v>
      </c>
      <c r="B2637" s="2">
        <v>6.0000000000000009</v>
      </c>
      <c r="C2637" s="4" t="s">
        <v>273</v>
      </c>
      <c r="D2637" s="4" t="s">
        <v>307</v>
      </c>
      <c r="E2637" s="23" t="s">
        <v>290</v>
      </c>
      <c r="F2637" s="2">
        <v>6.6250000000000009</v>
      </c>
      <c r="G2637" s="3">
        <v>4.8970000000000011</v>
      </c>
      <c r="H2637" s="2">
        <v>0.86399999999999999</v>
      </c>
      <c r="I2637" s="2" t="s">
        <v>273</v>
      </c>
      <c r="J2637" s="4">
        <v>4</v>
      </c>
      <c r="K2637" s="23" t="s">
        <v>290</v>
      </c>
      <c r="L2637" s="6" t="s">
        <v>307</v>
      </c>
      <c r="M2637" s="4" t="s">
        <v>290</v>
      </c>
      <c r="N2637" s="161" t="s">
        <v>290</v>
      </c>
      <c r="P2637" s="18" t="s">
        <v>290</v>
      </c>
      <c r="Q2637" s="18" t="s">
        <v>290</v>
      </c>
      <c r="S2637" t="s">
        <v>290</v>
      </c>
      <c r="T2637" t="s">
        <v>290</v>
      </c>
      <c r="V2637" t="s">
        <v>290</v>
      </c>
      <c r="X2637" s="160" t="s">
        <v>2533</v>
      </c>
      <c r="Y2637" s="2">
        <v>6.0000000000000009</v>
      </c>
      <c r="Z2637" s="4" t="s">
        <v>273</v>
      </c>
      <c r="AA2637" s="4" t="s">
        <v>307</v>
      </c>
      <c r="AB2637" s="23" t="s">
        <v>290</v>
      </c>
      <c r="AC2637" s="2">
        <v>6.6250000000000009</v>
      </c>
      <c r="AD2637" s="3">
        <v>4.8970000000000011</v>
      </c>
      <c r="AE2637" s="2">
        <v>0.86399999999999999</v>
      </c>
      <c r="AF2637" s="2" t="s">
        <v>273</v>
      </c>
      <c r="AG2637" s="4">
        <v>4</v>
      </c>
      <c r="AH2637" s="23" t="s">
        <v>290</v>
      </c>
      <c r="AI2637" s="6" t="s">
        <v>307</v>
      </c>
      <c r="AJ2637" s="4" t="s">
        <v>290</v>
      </c>
      <c r="AK2637" s="161" t="s">
        <v>290</v>
      </c>
    </row>
    <row r="2638" spans="1:89" x14ac:dyDescent="0.25">
      <c r="A2638" s="158" t="s">
        <v>6989</v>
      </c>
      <c r="B2638" s="11">
        <v>7</v>
      </c>
      <c r="C2638" t="s">
        <v>6422</v>
      </c>
      <c r="D2638" t="s">
        <v>307</v>
      </c>
      <c r="E2638" s="24" t="s">
        <v>290</v>
      </c>
      <c r="F2638" s="11">
        <v>7.625</v>
      </c>
      <c r="G2638" s="12">
        <v>7.0229999999999997</v>
      </c>
      <c r="H2638" s="11">
        <v>0.30099999999999999</v>
      </c>
      <c r="I2638" s="11" t="s">
        <v>6422</v>
      </c>
      <c r="J2638" s="11">
        <v>1</v>
      </c>
      <c r="K2638" s="24"/>
      <c r="L2638" s="1" t="s">
        <v>307</v>
      </c>
      <c r="N2638" s="159"/>
      <c r="P2638" s="18" t="s">
        <v>290</v>
      </c>
      <c r="Q2638" s="18" t="s">
        <v>290</v>
      </c>
      <c r="S2638" t="s">
        <v>290</v>
      </c>
      <c r="T2638" t="s">
        <v>290</v>
      </c>
      <c r="V2638" t="s">
        <v>290</v>
      </c>
      <c r="X2638" s="158" t="s">
        <v>6989</v>
      </c>
      <c r="Y2638" s="11">
        <v>7</v>
      </c>
      <c r="Z2638" t="s">
        <v>6422</v>
      </c>
      <c r="AA2638" t="s">
        <v>307</v>
      </c>
      <c r="AB2638" s="24" t="s">
        <v>290</v>
      </c>
      <c r="AC2638" s="11">
        <v>7.625</v>
      </c>
      <c r="AD2638" s="12">
        <v>7.0229999999999997</v>
      </c>
      <c r="AE2638" s="11">
        <v>0.30099999999999999</v>
      </c>
      <c r="AF2638" s="11" t="s">
        <v>6422</v>
      </c>
      <c r="AG2638" s="11">
        <v>1</v>
      </c>
      <c r="AH2638" s="24"/>
      <c r="AI2638" s="1" t="s">
        <v>307</v>
      </c>
      <c r="AK2638" s="159"/>
    </row>
    <row r="2639" spans="1:89" x14ac:dyDescent="0.35">
      <c r="A2639" s="158" t="s">
        <v>2534</v>
      </c>
      <c r="B2639" s="11">
        <v>7</v>
      </c>
      <c r="C2639" s="11" t="s">
        <v>272</v>
      </c>
      <c r="D2639" t="s">
        <v>307</v>
      </c>
      <c r="E2639" s="21" t="s">
        <v>290</v>
      </c>
      <c r="F2639" s="11">
        <v>7.625</v>
      </c>
      <c r="G2639" s="12">
        <v>6.625</v>
      </c>
      <c r="H2639" s="11">
        <v>0.5</v>
      </c>
      <c r="I2639" t="s">
        <v>272</v>
      </c>
      <c r="J2639" s="11">
        <v>2</v>
      </c>
      <c r="K2639" s="21" t="s">
        <v>290</v>
      </c>
      <c r="L2639" s="1" t="s">
        <v>307</v>
      </c>
      <c r="M2639" t="s">
        <v>290</v>
      </c>
      <c r="N2639" s="159" t="s">
        <v>290</v>
      </c>
      <c r="P2639" s="18" t="s">
        <v>290</v>
      </c>
      <c r="Q2639" s="18" t="s">
        <v>290</v>
      </c>
      <c r="S2639" t="s">
        <v>290</v>
      </c>
      <c r="T2639" t="s">
        <v>290</v>
      </c>
      <c r="V2639" t="s">
        <v>290</v>
      </c>
      <c r="X2639" s="158" t="s">
        <v>2534</v>
      </c>
      <c r="Y2639" s="11">
        <v>7</v>
      </c>
      <c r="Z2639" s="11" t="s">
        <v>272</v>
      </c>
      <c r="AA2639" t="s">
        <v>307</v>
      </c>
      <c r="AB2639" s="21" t="s">
        <v>290</v>
      </c>
      <c r="AC2639" s="11">
        <v>7.625</v>
      </c>
      <c r="AD2639" s="12">
        <v>6.625</v>
      </c>
      <c r="AE2639" s="11">
        <v>0.5</v>
      </c>
      <c r="AF2639" t="s">
        <v>272</v>
      </c>
      <c r="AG2639" s="11">
        <v>2</v>
      </c>
      <c r="AH2639" s="21" t="s">
        <v>290</v>
      </c>
      <c r="AI2639" s="1" t="s">
        <v>307</v>
      </c>
      <c r="AJ2639" t="s">
        <v>290</v>
      </c>
      <c r="AK2639" s="159" t="s">
        <v>290</v>
      </c>
    </row>
    <row r="2640" spans="1:89" x14ac:dyDescent="0.25">
      <c r="A2640" s="160" t="s">
        <v>2535</v>
      </c>
      <c r="B2640" s="2">
        <v>7</v>
      </c>
      <c r="C2640" s="4" t="s">
        <v>273</v>
      </c>
      <c r="D2640" s="4" t="s">
        <v>307</v>
      </c>
      <c r="E2640" s="23" t="s">
        <v>290</v>
      </c>
      <c r="F2640" s="2">
        <v>7.625</v>
      </c>
      <c r="G2640" s="3">
        <v>5.875</v>
      </c>
      <c r="H2640" s="2">
        <v>0.875</v>
      </c>
      <c r="I2640" s="2" t="s">
        <v>273</v>
      </c>
      <c r="J2640" s="4">
        <v>4</v>
      </c>
      <c r="K2640" s="23" t="s">
        <v>290</v>
      </c>
      <c r="L2640" s="6" t="s">
        <v>307</v>
      </c>
      <c r="M2640" s="4" t="s">
        <v>290</v>
      </c>
      <c r="N2640" s="161" t="s">
        <v>290</v>
      </c>
      <c r="P2640" s="18" t="s">
        <v>290</v>
      </c>
      <c r="Q2640" s="18" t="s">
        <v>290</v>
      </c>
      <c r="S2640" t="s">
        <v>290</v>
      </c>
      <c r="T2640" t="s">
        <v>290</v>
      </c>
      <c r="V2640" t="s">
        <v>290</v>
      </c>
      <c r="X2640" s="160" t="s">
        <v>2535</v>
      </c>
      <c r="Y2640" s="2">
        <v>7</v>
      </c>
      <c r="Z2640" s="4" t="s">
        <v>273</v>
      </c>
      <c r="AA2640" s="4" t="s">
        <v>307</v>
      </c>
      <c r="AB2640" s="23" t="s">
        <v>290</v>
      </c>
      <c r="AC2640" s="2">
        <v>7.625</v>
      </c>
      <c r="AD2640" s="3">
        <v>5.875</v>
      </c>
      <c r="AE2640" s="2">
        <v>0.875</v>
      </c>
      <c r="AF2640" s="2" t="s">
        <v>273</v>
      </c>
      <c r="AG2640" s="4">
        <v>4</v>
      </c>
      <c r="AH2640" s="23" t="s">
        <v>290</v>
      </c>
      <c r="AI2640" s="6" t="s">
        <v>307</v>
      </c>
      <c r="AJ2640" s="4" t="s">
        <v>290</v>
      </c>
      <c r="AK2640" s="161" t="s">
        <v>290</v>
      </c>
    </row>
    <row r="2641" spans="1:89" x14ac:dyDescent="0.35">
      <c r="A2641" s="156" t="s">
        <v>2536</v>
      </c>
      <c r="B2641" s="11">
        <v>8</v>
      </c>
      <c r="C2641" s="11">
        <v>5</v>
      </c>
      <c r="D2641" t="s">
        <v>307</v>
      </c>
      <c r="E2641" s="21" t="s">
        <v>290</v>
      </c>
      <c r="F2641" s="11">
        <v>8.625</v>
      </c>
      <c r="G2641" s="12">
        <v>8.407</v>
      </c>
      <c r="H2641" s="11">
        <v>0.109</v>
      </c>
      <c r="I2641" t="s">
        <v>290</v>
      </c>
      <c r="J2641" s="11">
        <v>5</v>
      </c>
      <c r="K2641" s="21" t="s">
        <v>290</v>
      </c>
      <c r="L2641" s="11" t="s">
        <v>307</v>
      </c>
      <c r="M2641" t="s">
        <v>290</v>
      </c>
      <c r="N2641" s="159" t="s">
        <v>290</v>
      </c>
      <c r="P2641" s="18" t="s">
        <v>290</v>
      </c>
      <c r="Q2641" s="18" t="s">
        <v>290</v>
      </c>
      <c r="S2641" t="s">
        <v>290</v>
      </c>
      <c r="T2641" t="s">
        <v>290</v>
      </c>
      <c r="V2641" t="s">
        <v>290</v>
      </c>
      <c r="X2641" s="156" t="s">
        <v>2536</v>
      </c>
      <c r="Y2641" s="11">
        <v>8</v>
      </c>
      <c r="Z2641" s="11">
        <v>5</v>
      </c>
      <c r="AA2641" t="s">
        <v>307</v>
      </c>
      <c r="AB2641" s="21" t="s">
        <v>290</v>
      </c>
      <c r="AC2641" s="11">
        <v>8.625</v>
      </c>
      <c r="AD2641" s="12">
        <v>8.407</v>
      </c>
      <c r="AE2641" s="11">
        <v>0.109</v>
      </c>
      <c r="AF2641" t="s">
        <v>290</v>
      </c>
      <c r="AG2641" s="11">
        <v>5</v>
      </c>
      <c r="AH2641" s="21" t="s">
        <v>290</v>
      </c>
      <c r="AI2641" s="11" t="s">
        <v>307</v>
      </c>
      <c r="AJ2641" t="s">
        <v>290</v>
      </c>
      <c r="AK2641" s="159" t="s">
        <v>290</v>
      </c>
    </row>
    <row r="2642" spans="1:89" x14ac:dyDescent="0.35">
      <c r="A2642" s="156" t="s">
        <v>2537</v>
      </c>
      <c r="B2642" s="11">
        <v>8</v>
      </c>
      <c r="C2642" s="11">
        <v>10</v>
      </c>
      <c r="D2642" t="s">
        <v>307</v>
      </c>
      <c r="E2642" s="21" t="s">
        <v>290</v>
      </c>
      <c r="F2642" s="11">
        <v>8.625</v>
      </c>
      <c r="G2642" s="12">
        <v>8.3290000000000006</v>
      </c>
      <c r="H2642" s="11">
        <v>0.14799999999999999</v>
      </c>
      <c r="I2642" t="s">
        <v>290</v>
      </c>
      <c r="J2642" s="11">
        <v>10</v>
      </c>
      <c r="K2642" s="21" t="s">
        <v>290</v>
      </c>
      <c r="L2642" s="11" t="s">
        <v>307</v>
      </c>
      <c r="M2642" t="s">
        <v>290</v>
      </c>
      <c r="N2642" s="159" t="s">
        <v>290</v>
      </c>
      <c r="P2642" s="18" t="s">
        <v>290</v>
      </c>
      <c r="Q2642" s="18" t="s">
        <v>290</v>
      </c>
      <c r="S2642" t="s">
        <v>290</v>
      </c>
      <c r="T2642" t="s">
        <v>290</v>
      </c>
      <c r="V2642" t="s">
        <v>290</v>
      </c>
      <c r="X2642" s="156" t="s">
        <v>2537</v>
      </c>
      <c r="Y2642" s="11">
        <v>8</v>
      </c>
      <c r="Z2642" s="11">
        <v>10</v>
      </c>
      <c r="AA2642" t="s">
        <v>307</v>
      </c>
      <c r="AB2642" s="21" t="s">
        <v>290</v>
      </c>
      <c r="AC2642" s="11">
        <v>8.625</v>
      </c>
      <c r="AD2642" s="12">
        <v>8.3290000000000006</v>
      </c>
      <c r="AE2642" s="11">
        <v>0.14799999999999999</v>
      </c>
      <c r="AF2642" t="s">
        <v>290</v>
      </c>
      <c r="AG2642" s="11">
        <v>10</v>
      </c>
      <c r="AH2642" s="21" t="s">
        <v>290</v>
      </c>
      <c r="AI2642" s="11" t="s">
        <v>307</v>
      </c>
      <c r="AJ2642" t="s">
        <v>290</v>
      </c>
      <c r="AK2642" s="159" t="s">
        <v>290</v>
      </c>
      <c r="BJ2642" s="4"/>
      <c r="BK2642" s="4"/>
      <c r="BL2642" s="4"/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  <c r="BX2642" s="4"/>
      <c r="BY2642" s="4"/>
      <c r="BZ2642" s="4"/>
      <c r="CA2642" s="51"/>
    </row>
    <row r="2643" spans="1:89" x14ac:dyDescent="0.35">
      <c r="A2643" s="158" t="s">
        <v>2538</v>
      </c>
      <c r="B2643" s="11">
        <v>8</v>
      </c>
      <c r="C2643" s="11">
        <v>20</v>
      </c>
      <c r="D2643" t="s">
        <v>307</v>
      </c>
      <c r="E2643" s="21" t="s">
        <v>290</v>
      </c>
      <c r="F2643" s="11">
        <v>8.625</v>
      </c>
      <c r="G2643" s="12">
        <v>8.125</v>
      </c>
      <c r="H2643" s="11">
        <v>0.25</v>
      </c>
      <c r="I2643" t="s">
        <v>290</v>
      </c>
      <c r="J2643" s="11">
        <v>20</v>
      </c>
      <c r="K2643" s="21" t="s">
        <v>290</v>
      </c>
      <c r="L2643" s="1" t="s">
        <v>307</v>
      </c>
      <c r="M2643" t="s">
        <v>290</v>
      </c>
      <c r="N2643" s="159" t="s">
        <v>290</v>
      </c>
      <c r="P2643" s="18" t="s">
        <v>290</v>
      </c>
      <c r="Q2643" s="18" t="s">
        <v>290</v>
      </c>
      <c r="S2643" t="s">
        <v>290</v>
      </c>
      <c r="T2643" t="s">
        <v>290</v>
      </c>
      <c r="V2643" t="s">
        <v>290</v>
      </c>
      <c r="X2643" s="158" t="s">
        <v>2538</v>
      </c>
      <c r="Y2643" s="11">
        <v>8</v>
      </c>
      <c r="Z2643" s="11">
        <v>20</v>
      </c>
      <c r="AA2643" t="s">
        <v>307</v>
      </c>
      <c r="AB2643" s="21" t="s">
        <v>290</v>
      </c>
      <c r="AC2643" s="11">
        <v>8.625</v>
      </c>
      <c r="AD2643" s="12">
        <v>8.125</v>
      </c>
      <c r="AE2643" s="11">
        <v>0.25</v>
      </c>
      <c r="AF2643" t="s">
        <v>290</v>
      </c>
      <c r="AG2643" s="11">
        <v>20</v>
      </c>
      <c r="AH2643" s="21" t="s">
        <v>290</v>
      </c>
      <c r="AI2643" s="1" t="s">
        <v>307</v>
      </c>
      <c r="AJ2643" t="s">
        <v>290</v>
      </c>
      <c r="AK2643" s="159" t="s">
        <v>290</v>
      </c>
      <c r="CC2643" s="4"/>
      <c r="CD2643" s="51"/>
      <c r="CE2643" s="51"/>
      <c r="CF2643" s="51"/>
      <c r="CG2643" s="51"/>
      <c r="CH2643" s="51"/>
      <c r="CI2643" s="51"/>
      <c r="CJ2643" s="51"/>
      <c r="CK2643" s="51"/>
    </row>
    <row r="2644" spans="1:89" x14ac:dyDescent="0.35">
      <c r="A2644" s="158" t="s">
        <v>2539</v>
      </c>
      <c r="B2644" s="11">
        <v>8</v>
      </c>
      <c r="C2644">
        <v>30</v>
      </c>
      <c r="D2644" t="s">
        <v>307</v>
      </c>
      <c r="E2644" s="21" t="s">
        <v>290</v>
      </c>
      <c r="F2644" s="11">
        <v>8.625</v>
      </c>
      <c r="G2644" s="12">
        <v>8.0709999999999997</v>
      </c>
      <c r="H2644" s="11">
        <v>0.27700000000000002</v>
      </c>
      <c r="I2644" t="s">
        <v>290</v>
      </c>
      <c r="J2644">
        <v>30</v>
      </c>
      <c r="K2644" s="21" t="s">
        <v>290</v>
      </c>
      <c r="L2644" s="1" t="s">
        <v>307</v>
      </c>
      <c r="M2644" t="s">
        <v>290</v>
      </c>
      <c r="N2644" s="159" t="s">
        <v>290</v>
      </c>
      <c r="P2644" s="18" t="s">
        <v>290</v>
      </c>
      <c r="Q2644" s="18" t="s">
        <v>290</v>
      </c>
      <c r="S2644" t="s">
        <v>290</v>
      </c>
      <c r="T2644" t="s">
        <v>290</v>
      </c>
      <c r="V2644" t="s">
        <v>290</v>
      </c>
      <c r="X2644" s="158" t="s">
        <v>2539</v>
      </c>
      <c r="Y2644" s="11">
        <v>8</v>
      </c>
      <c r="Z2644">
        <v>30</v>
      </c>
      <c r="AA2644" t="s">
        <v>307</v>
      </c>
      <c r="AB2644" s="21" t="s">
        <v>290</v>
      </c>
      <c r="AC2644" s="11">
        <v>8.625</v>
      </c>
      <c r="AD2644" s="12">
        <v>8.0709999999999997</v>
      </c>
      <c r="AE2644" s="11">
        <v>0.27700000000000002</v>
      </c>
      <c r="AF2644" t="s">
        <v>290</v>
      </c>
      <c r="AG2644">
        <v>30</v>
      </c>
      <c r="AH2644" s="21" t="s">
        <v>290</v>
      </c>
      <c r="AI2644" s="1" t="s">
        <v>307</v>
      </c>
      <c r="AJ2644" t="s">
        <v>290</v>
      </c>
      <c r="AK2644" s="159" t="s">
        <v>290</v>
      </c>
    </row>
    <row r="2645" spans="1:89" x14ac:dyDescent="0.35">
      <c r="A2645" s="158" t="s">
        <v>2540</v>
      </c>
      <c r="B2645" s="11">
        <v>8</v>
      </c>
      <c r="C2645">
        <v>40</v>
      </c>
      <c r="D2645" t="s">
        <v>307</v>
      </c>
      <c r="E2645" s="21" t="s">
        <v>290</v>
      </c>
      <c r="F2645" s="11">
        <v>8.625</v>
      </c>
      <c r="G2645" s="12">
        <v>7.9809999999999999</v>
      </c>
      <c r="H2645" s="11">
        <v>0.32200000000000001</v>
      </c>
      <c r="I2645" t="s">
        <v>290</v>
      </c>
      <c r="J2645">
        <v>40</v>
      </c>
      <c r="K2645" s="21" t="s">
        <v>290</v>
      </c>
      <c r="L2645" s="1" t="s">
        <v>307</v>
      </c>
      <c r="M2645" t="s">
        <v>290</v>
      </c>
      <c r="N2645" s="159" t="s">
        <v>290</v>
      </c>
      <c r="P2645" s="18" t="s">
        <v>290</v>
      </c>
      <c r="Q2645" s="18" t="s">
        <v>290</v>
      </c>
      <c r="S2645" t="s">
        <v>290</v>
      </c>
      <c r="T2645" t="s">
        <v>290</v>
      </c>
      <c r="V2645" t="s">
        <v>290</v>
      </c>
      <c r="X2645" s="158" t="s">
        <v>2540</v>
      </c>
      <c r="Y2645" s="11">
        <v>8</v>
      </c>
      <c r="Z2645">
        <v>40</v>
      </c>
      <c r="AA2645" t="s">
        <v>307</v>
      </c>
      <c r="AB2645" s="21" t="s">
        <v>290</v>
      </c>
      <c r="AC2645" s="11">
        <v>8.625</v>
      </c>
      <c r="AD2645" s="12">
        <v>7.9809999999999999</v>
      </c>
      <c r="AE2645" s="11">
        <v>0.32200000000000001</v>
      </c>
      <c r="AF2645" t="s">
        <v>290</v>
      </c>
      <c r="AG2645">
        <v>40</v>
      </c>
      <c r="AH2645" s="21" t="s">
        <v>290</v>
      </c>
      <c r="AI2645" s="1" t="s">
        <v>307</v>
      </c>
      <c r="AJ2645" t="s">
        <v>290</v>
      </c>
      <c r="AK2645" s="159" t="s">
        <v>290</v>
      </c>
    </row>
    <row r="2646" spans="1:89" x14ac:dyDescent="0.35">
      <c r="A2646" s="158" t="s">
        <v>6990</v>
      </c>
      <c r="B2646" s="11">
        <v>8</v>
      </c>
      <c r="C2646" t="s">
        <v>6422</v>
      </c>
      <c r="D2646" t="s">
        <v>307</v>
      </c>
      <c r="E2646" s="21" t="s">
        <v>290</v>
      </c>
      <c r="F2646" s="11">
        <v>8.625</v>
      </c>
      <c r="G2646" s="12">
        <v>7.9809999999999999</v>
      </c>
      <c r="H2646" s="11">
        <v>0.32200000000000001</v>
      </c>
      <c r="I2646" t="s">
        <v>6422</v>
      </c>
      <c r="J2646">
        <v>1</v>
      </c>
      <c r="K2646" s="21" t="s">
        <v>290</v>
      </c>
      <c r="L2646" s="1" t="s">
        <v>307</v>
      </c>
      <c r="M2646" t="s">
        <v>290</v>
      </c>
      <c r="N2646" s="159" t="s">
        <v>290</v>
      </c>
      <c r="P2646" s="18" t="s">
        <v>290</v>
      </c>
      <c r="Q2646" s="18" t="s">
        <v>290</v>
      </c>
      <c r="S2646" t="s">
        <v>290</v>
      </c>
      <c r="T2646" t="s">
        <v>290</v>
      </c>
      <c r="V2646" t="s">
        <v>290</v>
      </c>
      <c r="X2646" s="158" t="s">
        <v>6990</v>
      </c>
      <c r="Y2646" s="11">
        <v>8</v>
      </c>
      <c r="Z2646" t="s">
        <v>6422</v>
      </c>
      <c r="AA2646" t="s">
        <v>307</v>
      </c>
      <c r="AB2646" s="21" t="s">
        <v>290</v>
      </c>
      <c r="AC2646" s="11">
        <v>8.625</v>
      </c>
      <c r="AD2646" s="12">
        <v>7.9809999999999999</v>
      </c>
      <c r="AE2646" s="11">
        <v>0.32200000000000001</v>
      </c>
      <c r="AF2646" t="s">
        <v>6422</v>
      </c>
      <c r="AG2646">
        <v>1</v>
      </c>
      <c r="AH2646" s="21" t="s">
        <v>290</v>
      </c>
      <c r="AI2646" s="1" t="s">
        <v>307</v>
      </c>
      <c r="AJ2646" t="s">
        <v>290</v>
      </c>
      <c r="AK2646" s="159" t="s">
        <v>290</v>
      </c>
    </row>
    <row r="2647" spans="1:89" x14ac:dyDescent="0.35">
      <c r="A2647" s="158" t="s">
        <v>2541</v>
      </c>
      <c r="B2647" s="11">
        <v>8</v>
      </c>
      <c r="C2647">
        <v>60</v>
      </c>
      <c r="D2647" t="s">
        <v>307</v>
      </c>
      <c r="E2647" s="21" t="s">
        <v>290</v>
      </c>
      <c r="F2647" s="11">
        <v>8.625</v>
      </c>
      <c r="G2647" s="12">
        <v>7.8129999999999997</v>
      </c>
      <c r="H2647" s="11">
        <v>0.40600000000000003</v>
      </c>
      <c r="I2647" t="s">
        <v>290</v>
      </c>
      <c r="J2647">
        <v>60</v>
      </c>
      <c r="K2647" s="21" t="s">
        <v>290</v>
      </c>
      <c r="L2647" s="1" t="s">
        <v>307</v>
      </c>
      <c r="M2647" t="s">
        <v>290</v>
      </c>
      <c r="N2647" s="159" t="s">
        <v>290</v>
      </c>
      <c r="P2647" s="18" t="s">
        <v>290</v>
      </c>
      <c r="Q2647" s="18" t="s">
        <v>290</v>
      </c>
      <c r="S2647" t="s">
        <v>290</v>
      </c>
      <c r="T2647" t="s">
        <v>290</v>
      </c>
      <c r="V2647" t="s">
        <v>290</v>
      </c>
      <c r="X2647" s="158" t="s">
        <v>2541</v>
      </c>
      <c r="Y2647" s="11">
        <v>8</v>
      </c>
      <c r="Z2647">
        <v>60</v>
      </c>
      <c r="AA2647" t="s">
        <v>307</v>
      </c>
      <c r="AB2647" s="21" t="s">
        <v>290</v>
      </c>
      <c r="AC2647" s="11">
        <v>8.625</v>
      </c>
      <c r="AD2647" s="12">
        <v>7.8129999999999997</v>
      </c>
      <c r="AE2647" s="11">
        <v>0.40600000000000003</v>
      </c>
      <c r="AF2647" t="s">
        <v>290</v>
      </c>
      <c r="AG2647">
        <v>60</v>
      </c>
      <c r="AH2647" s="21" t="s">
        <v>290</v>
      </c>
      <c r="AI2647" s="1" t="s">
        <v>307</v>
      </c>
      <c r="AJ2647" t="s">
        <v>290</v>
      </c>
      <c r="AK2647" s="159" t="s">
        <v>290</v>
      </c>
    </row>
    <row r="2648" spans="1:89" x14ac:dyDescent="0.35">
      <c r="A2648" s="158" t="s">
        <v>2542</v>
      </c>
      <c r="B2648" s="11">
        <v>8</v>
      </c>
      <c r="C2648">
        <v>80</v>
      </c>
      <c r="D2648" t="s">
        <v>307</v>
      </c>
      <c r="E2648" s="21" t="s">
        <v>290</v>
      </c>
      <c r="F2648" s="11">
        <v>8.625</v>
      </c>
      <c r="G2648" s="12">
        <v>7.625</v>
      </c>
      <c r="H2648" s="11">
        <v>0.5</v>
      </c>
      <c r="I2648" t="s">
        <v>290</v>
      </c>
      <c r="J2648">
        <v>80</v>
      </c>
      <c r="K2648" s="21" t="s">
        <v>290</v>
      </c>
      <c r="L2648" s="1" t="s">
        <v>307</v>
      </c>
      <c r="M2648" t="s">
        <v>290</v>
      </c>
      <c r="N2648" s="159" t="s">
        <v>290</v>
      </c>
      <c r="P2648" s="18" t="s">
        <v>290</v>
      </c>
      <c r="Q2648" s="18" t="s">
        <v>290</v>
      </c>
      <c r="S2648" t="s">
        <v>290</v>
      </c>
      <c r="T2648" t="s">
        <v>290</v>
      </c>
      <c r="V2648" t="s">
        <v>290</v>
      </c>
      <c r="X2648" s="158" t="s">
        <v>2542</v>
      </c>
      <c r="Y2648" s="11">
        <v>8</v>
      </c>
      <c r="Z2648">
        <v>80</v>
      </c>
      <c r="AA2648" t="s">
        <v>307</v>
      </c>
      <c r="AB2648" s="21" t="s">
        <v>290</v>
      </c>
      <c r="AC2648" s="11">
        <v>8.625</v>
      </c>
      <c r="AD2648" s="12">
        <v>7.625</v>
      </c>
      <c r="AE2648" s="11">
        <v>0.5</v>
      </c>
      <c r="AF2648" t="s">
        <v>290</v>
      </c>
      <c r="AG2648">
        <v>80</v>
      </c>
      <c r="AH2648" s="21" t="s">
        <v>290</v>
      </c>
      <c r="AI2648" s="1" t="s">
        <v>307</v>
      </c>
      <c r="AJ2648" t="s">
        <v>290</v>
      </c>
      <c r="AK2648" s="159" t="s">
        <v>290</v>
      </c>
    </row>
    <row r="2649" spans="1:89" x14ac:dyDescent="0.35">
      <c r="A2649" s="158" t="s">
        <v>2543</v>
      </c>
      <c r="B2649" s="11">
        <v>8</v>
      </c>
      <c r="C2649">
        <v>100</v>
      </c>
      <c r="D2649" t="s">
        <v>307</v>
      </c>
      <c r="E2649" s="21" t="s">
        <v>290</v>
      </c>
      <c r="F2649" s="11">
        <v>8.625</v>
      </c>
      <c r="G2649" s="12">
        <v>7.4390000000000001</v>
      </c>
      <c r="H2649" s="11">
        <v>0.59299999999999997</v>
      </c>
      <c r="I2649" t="s">
        <v>290</v>
      </c>
      <c r="J2649">
        <v>100</v>
      </c>
      <c r="K2649" s="21" t="s">
        <v>290</v>
      </c>
      <c r="L2649" s="1" t="s">
        <v>307</v>
      </c>
      <c r="M2649" t="s">
        <v>290</v>
      </c>
      <c r="N2649" s="159" t="s">
        <v>290</v>
      </c>
      <c r="P2649" s="18" t="s">
        <v>290</v>
      </c>
      <c r="Q2649" s="18" t="s">
        <v>290</v>
      </c>
      <c r="S2649" t="s">
        <v>290</v>
      </c>
      <c r="T2649" t="s">
        <v>290</v>
      </c>
      <c r="V2649" t="s">
        <v>290</v>
      </c>
      <c r="X2649" s="158" t="s">
        <v>2543</v>
      </c>
      <c r="Y2649" s="11">
        <v>8</v>
      </c>
      <c r="Z2649">
        <v>100</v>
      </c>
      <c r="AA2649" t="s">
        <v>307</v>
      </c>
      <c r="AB2649" s="21" t="s">
        <v>290</v>
      </c>
      <c r="AC2649" s="11">
        <v>8.625</v>
      </c>
      <c r="AD2649" s="12">
        <v>7.4390000000000001</v>
      </c>
      <c r="AE2649" s="11">
        <v>0.59299999999999997</v>
      </c>
      <c r="AF2649" t="s">
        <v>290</v>
      </c>
      <c r="AG2649">
        <v>100</v>
      </c>
      <c r="AH2649" s="21" t="s">
        <v>290</v>
      </c>
      <c r="AI2649" s="1" t="s">
        <v>307</v>
      </c>
      <c r="AJ2649" t="s">
        <v>290</v>
      </c>
      <c r="AK2649" s="159" t="s">
        <v>290</v>
      </c>
    </row>
    <row r="2650" spans="1:89" x14ac:dyDescent="0.35">
      <c r="A2650" s="158" t="s">
        <v>2544</v>
      </c>
      <c r="B2650" s="11">
        <v>8</v>
      </c>
      <c r="C2650">
        <v>120</v>
      </c>
      <c r="D2650" t="s">
        <v>307</v>
      </c>
      <c r="E2650" s="21" t="s">
        <v>290</v>
      </c>
      <c r="F2650" s="11">
        <v>8.625</v>
      </c>
      <c r="G2650" s="12">
        <v>7.1890000000000001</v>
      </c>
      <c r="H2650" s="11">
        <v>0.71799999999999997</v>
      </c>
      <c r="I2650" t="s">
        <v>290</v>
      </c>
      <c r="J2650">
        <v>120</v>
      </c>
      <c r="K2650" s="21" t="s">
        <v>290</v>
      </c>
      <c r="L2650" s="1" t="s">
        <v>307</v>
      </c>
      <c r="M2650" t="s">
        <v>290</v>
      </c>
      <c r="N2650" s="159" t="s">
        <v>290</v>
      </c>
      <c r="P2650" s="18" t="s">
        <v>290</v>
      </c>
      <c r="Q2650" s="18" t="s">
        <v>290</v>
      </c>
      <c r="S2650" t="s">
        <v>290</v>
      </c>
      <c r="T2650" t="s">
        <v>290</v>
      </c>
      <c r="V2650" t="s">
        <v>290</v>
      </c>
      <c r="X2650" s="158" t="s">
        <v>2544</v>
      </c>
      <c r="Y2650" s="11">
        <v>8</v>
      </c>
      <c r="Z2650">
        <v>120</v>
      </c>
      <c r="AA2650" t="s">
        <v>307</v>
      </c>
      <c r="AB2650" s="21" t="s">
        <v>290</v>
      </c>
      <c r="AC2650" s="11">
        <v>8.625</v>
      </c>
      <c r="AD2650" s="12">
        <v>7.1890000000000001</v>
      </c>
      <c r="AE2650" s="11">
        <v>0.71799999999999997</v>
      </c>
      <c r="AF2650" t="s">
        <v>290</v>
      </c>
      <c r="AG2650">
        <v>120</v>
      </c>
      <c r="AH2650" s="21" t="s">
        <v>290</v>
      </c>
      <c r="AI2650" s="1" t="s">
        <v>307</v>
      </c>
      <c r="AJ2650" t="s">
        <v>290</v>
      </c>
      <c r="AK2650" s="159" t="s">
        <v>290</v>
      </c>
    </row>
    <row r="2651" spans="1:89" x14ac:dyDescent="0.35">
      <c r="A2651" s="158" t="s">
        <v>2545</v>
      </c>
      <c r="B2651" s="11">
        <v>8</v>
      </c>
      <c r="C2651">
        <v>140</v>
      </c>
      <c r="D2651" t="s">
        <v>307</v>
      </c>
      <c r="E2651" s="21" t="s">
        <v>290</v>
      </c>
      <c r="F2651" s="11">
        <v>8.625</v>
      </c>
      <c r="G2651" s="12">
        <v>7.0009999999999994</v>
      </c>
      <c r="H2651" s="11">
        <v>0.81200000000000006</v>
      </c>
      <c r="I2651" t="s">
        <v>290</v>
      </c>
      <c r="J2651">
        <v>140</v>
      </c>
      <c r="K2651" s="21" t="s">
        <v>290</v>
      </c>
      <c r="L2651" s="1" t="s">
        <v>307</v>
      </c>
      <c r="M2651" t="s">
        <v>290</v>
      </c>
      <c r="N2651" s="159" t="s">
        <v>290</v>
      </c>
      <c r="P2651" s="18" t="s">
        <v>290</v>
      </c>
      <c r="Q2651" s="18" t="s">
        <v>290</v>
      </c>
      <c r="S2651" t="s">
        <v>290</v>
      </c>
      <c r="T2651" t="s">
        <v>290</v>
      </c>
      <c r="V2651" t="s">
        <v>290</v>
      </c>
      <c r="X2651" s="158" t="s">
        <v>2545</v>
      </c>
      <c r="Y2651" s="11">
        <v>8</v>
      </c>
      <c r="Z2651">
        <v>140</v>
      </c>
      <c r="AA2651" t="s">
        <v>307</v>
      </c>
      <c r="AB2651" s="21" t="s">
        <v>290</v>
      </c>
      <c r="AC2651" s="11">
        <v>8.625</v>
      </c>
      <c r="AD2651" s="12">
        <v>7.0009999999999994</v>
      </c>
      <c r="AE2651" s="11">
        <v>0.81200000000000006</v>
      </c>
      <c r="AF2651" t="s">
        <v>290</v>
      </c>
      <c r="AG2651">
        <v>140</v>
      </c>
      <c r="AH2651" s="21" t="s">
        <v>290</v>
      </c>
      <c r="AI2651" s="1" t="s">
        <v>307</v>
      </c>
      <c r="AJ2651" t="s">
        <v>290</v>
      </c>
      <c r="AK2651" s="159" t="s">
        <v>290</v>
      </c>
    </row>
    <row r="2652" spans="1:89" x14ac:dyDescent="0.35">
      <c r="A2652" s="158" t="s">
        <v>2546</v>
      </c>
      <c r="B2652" s="11">
        <v>8</v>
      </c>
      <c r="C2652" s="11">
        <v>160</v>
      </c>
      <c r="D2652" t="s">
        <v>307</v>
      </c>
      <c r="E2652" s="21" t="s">
        <v>290</v>
      </c>
      <c r="F2652" s="11">
        <v>8.625</v>
      </c>
      <c r="G2652" s="12">
        <v>6.8129999999999997</v>
      </c>
      <c r="H2652" s="11">
        <v>0.90600000000000003</v>
      </c>
      <c r="I2652" t="s">
        <v>290</v>
      </c>
      <c r="J2652" s="11">
        <v>160</v>
      </c>
      <c r="K2652" s="21" t="s">
        <v>290</v>
      </c>
      <c r="L2652" s="1" t="s">
        <v>307</v>
      </c>
      <c r="M2652" t="s">
        <v>290</v>
      </c>
      <c r="N2652" s="159" t="s">
        <v>290</v>
      </c>
      <c r="P2652" s="18" t="s">
        <v>290</v>
      </c>
      <c r="Q2652" s="18" t="s">
        <v>290</v>
      </c>
      <c r="S2652" t="s">
        <v>290</v>
      </c>
      <c r="T2652" t="s">
        <v>290</v>
      </c>
      <c r="V2652" t="s">
        <v>290</v>
      </c>
      <c r="X2652" s="158" t="s">
        <v>2546</v>
      </c>
      <c r="Y2652" s="11">
        <v>8</v>
      </c>
      <c r="Z2652" s="11">
        <v>160</v>
      </c>
      <c r="AA2652" t="s">
        <v>307</v>
      </c>
      <c r="AB2652" s="21" t="s">
        <v>290</v>
      </c>
      <c r="AC2652" s="11">
        <v>8.625</v>
      </c>
      <c r="AD2652" s="12">
        <v>6.8129999999999997</v>
      </c>
      <c r="AE2652" s="11">
        <v>0.90600000000000003</v>
      </c>
      <c r="AF2652" t="s">
        <v>290</v>
      </c>
      <c r="AG2652" s="11">
        <v>160</v>
      </c>
      <c r="AH2652" s="21" t="s">
        <v>290</v>
      </c>
      <c r="AI2652" s="1" t="s">
        <v>307</v>
      </c>
      <c r="AJ2652" t="s">
        <v>290</v>
      </c>
      <c r="AK2652" s="159" t="s">
        <v>290</v>
      </c>
      <c r="BJ2652" s="4"/>
      <c r="BK2652" s="4"/>
      <c r="BL2652" s="4"/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  <c r="BX2652" s="4"/>
      <c r="BY2652" s="4"/>
      <c r="BZ2652" s="4"/>
      <c r="CA2652" s="51"/>
    </row>
    <row r="2653" spans="1:89" x14ac:dyDescent="0.35">
      <c r="A2653" s="158" t="s">
        <v>2547</v>
      </c>
      <c r="B2653" s="11">
        <v>8</v>
      </c>
      <c r="C2653" s="11" t="s">
        <v>272</v>
      </c>
      <c r="D2653" t="s">
        <v>307</v>
      </c>
      <c r="E2653" s="21" t="s">
        <v>290</v>
      </c>
      <c r="F2653" s="11">
        <v>8.625</v>
      </c>
      <c r="G2653" s="12">
        <v>7.625</v>
      </c>
      <c r="H2653" s="11">
        <v>0.5</v>
      </c>
      <c r="I2653" t="s">
        <v>272</v>
      </c>
      <c r="J2653" s="11">
        <v>2</v>
      </c>
      <c r="K2653" s="21" t="s">
        <v>290</v>
      </c>
      <c r="L2653" s="1" t="s">
        <v>307</v>
      </c>
      <c r="M2653" t="s">
        <v>290</v>
      </c>
      <c r="N2653" s="159" t="s">
        <v>290</v>
      </c>
      <c r="P2653" s="18" t="s">
        <v>290</v>
      </c>
      <c r="Q2653" s="18" t="s">
        <v>290</v>
      </c>
      <c r="S2653" t="s">
        <v>290</v>
      </c>
      <c r="T2653" t="s">
        <v>290</v>
      </c>
      <c r="V2653" t="s">
        <v>290</v>
      </c>
      <c r="X2653" s="158" t="s">
        <v>2547</v>
      </c>
      <c r="Y2653" s="11">
        <v>8</v>
      </c>
      <c r="Z2653" s="11" t="s">
        <v>272</v>
      </c>
      <c r="AA2653" t="s">
        <v>307</v>
      </c>
      <c r="AB2653" s="21" t="s">
        <v>290</v>
      </c>
      <c r="AC2653" s="11">
        <v>8.625</v>
      </c>
      <c r="AD2653" s="12">
        <v>7.625</v>
      </c>
      <c r="AE2653" s="11">
        <v>0.5</v>
      </c>
      <c r="AF2653" t="s">
        <v>272</v>
      </c>
      <c r="AG2653" s="11">
        <v>2</v>
      </c>
      <c r="AH2653" s="21" t="s">
        <v>290</v>
      </c>
      <c r="AI2653" s="1" t="s">
        <v>307</v>
      </c>
      <c r="AJ2653" t="s">
        <v>290</v>
      </c>
      <c r="AK2653" s="159" t="s">
        <v>290</v>
      </c>
      <c r="CC2653" s="4"/>
      <c r="CD2653" s="51"/>
      <c r="CE2653" s="51"/>
      <c r="CF2653" s="51"/>
      <c r="CG2653" s="51"/>
      <c r="CH2653" s="51"/>
      <c r="CI2653" s="51"/>
      <c r="CJ2653" s="51"/>
      <c r="CK2653" s="51"/>
    </row>
    <row r="2654" spans="1:89" x14ac:dyDescent="0.25">
      <c r="A2654" s="158" t="s">
        <v>2548</v>
      </c>
      <c r="B2654" s="11">
        <v>8</v>
      </c>
      <c r="C2654" t="s">
        <v>273</v>
      </c>
      <c r="D2654" t="s">
        <v>307</v>
      </c>
      <c r="E2654" s="24" t="s">
        <v>2549</v>
      </c>
      <c r="F2654" s="11">
        <v>8.625</v>
      </c>
      <c r="G2654" s="12">
        <v>6.875</v>
      </c>
      <c r="H2654" s="11">
        <v>0.875</v>
      </c>
      <c r="I2654" s="11" t="s">
        <v>273</v>
      </c>
      <c r="J2654">
        <v>4</v>
      </c>
      <c r="K2654" s="24" t="s">
        <v>290</v>
      </c>
      <c r="L2654" s="1" t="s">
        <v>307</v>
      </c>
      <c r="M2654" t="s">
        <v>290</v>
      </c>
      <c r="N2654" s="159" t="s">
        <v>290</v>
      </c>
      <c r="P2654" s="18" t="s">
        <v>290</v>
      </c>
      <c r="Q2654" s="18" t="s">
        <v>290</v>
      </c>
      <c r="S2654" t="s">
        <v>290</v>
      </c>
      <c r="T2654" t="s">
        <v>290</v>
      </c>
      <c r="V2654" t="s">
        <v>290</v>
      </c>
      <c r="X2654" s="158" t="s">
        <v>2548</v>
      </c>
      <c r="Y2654" s="11">
        <v>8</v>
      </c>
      <c r="Z2654" t="s">
        <v>273</v>
      </c>
      <c r="AA2654" t="s">
        <v>307</v>
      </c>
      <c r="AB2654" s="24" t="s">
        <v>2550</v>
      </c>
      <c r="AC2654" s="11">
        <v>8.625</v>
      </c>
      <c r="AD2654" s="12">
        <v>6.875</v>
      </c>
      <c r="AE2654" s="11">
        <v>0.875</v>
      </c>
      <c r="AF2654" s="11" t="s">
        <v>273</v>
      </c>
      <c r="AG2654">
        <v>4</v>
      </c>
      <c r="AH2654" s="24" t="s">
        <v>290</v>
      </c>
      <c r="AI2654" s="1" t="s">
        <v>307</v>
      </c>
      <c r="AJ2654" t="s">
        <v>290</v>
      </c>
      <c r="AK2654" s="159" t="s">
        <v>290</v>
      </c>
    </row>
    <row r="2655" spans="1:89" x14ac:dyDescent="0.35">
      <c r="A2655" s="160" t="s">
        <v>2551</v>
      </c>
      <c r="B2655" s="2">
        <v>9</v>
      </c>
      <c r="C2655" s="2" t="s">
        <v>272</v>
      </c>
      <c r="D2655" s="4" t="s">
        <v>307</v>
      </c>
      <c r="E2655" s="22" t="s">
        <v>290</v>
      </c>
      <c r="F2655" s="2">
        <v>9.625</v>
      </c>
      <c r="G2655" s="3">
        <v>8.625</v>
      </c>
      <c r="H2655" s="2">
        <v>0.5</v>
      </c>
      <c r="I2655" s="4" t="s">
        <v>272</v>
      </c>
      <c r="J2655" s="2">
        <v>2</v>
      </c>
      <c r="K2655" s="22" t="s">
        <v>290</v>
      </c>
      <c r="L2655" s="6" t="s">
        <v>307</v>
      </c>
      <c r="M2655" s="4" t="s">
        <v>290</v>
      </c>
      <c r="N2655" s="161" t="s">
        <v>290</v>
      </c>
      <c r="P2655" s="18" t="s">
        <v>290</v>
      </c>
      <c r="Q2655" s="18" t="s">
        <v>290</v>
      </c>
      <c r="S2655" t="s">
        <v>290</v>
      </c>
      <c r="T2655" t="s">
        <v>290</v>
      </c>
      <c r="V2655" t="s">
        <v>290</v>
      </c>
      <c r="X2655" s="160" t="s">
        <v>2551</v>
      </c>
      <c r="Y2655" s="2">
        <v>9</v>
      </c>
      <c r="Z2655" s="2" t="s">
        <v>272</v>
      </c>
      <c r="AA2655" s="4" t="s">
        <v>307</v>
      </c>
      <c r="AB2655" s="22" t="s">
        <v>290</v>
      </c>
      <c r="AC2655" s="2">
        <v>9.625</v>
      </c>
      <c r="AD2655" s="3">
        <v>8.625</v>
      </c>
      <c r="AE2655" s="2">
        <v>0.5</v>
      </c>
      <c r="AF2655" s="4" t="s">
        <v>272</v>
      </c>
      <c r="AG2655" s="2">
        <v>2</v>
      </c>
      <c r="AH2655" s="22" t="s">
        <v>290</v>
      </c>
      <c r="AI2655" s="6" t="s">
        <v>307</v>
      </c>
      <c r="AJ2655" s="4" t="s">
        <v>290</v>
      </c>
      <c r="AK2655" s="161" t="s">
        <v>290</v>
      </c>
    </row>
    <row r="2656" spans="1:89" x14ac:dyDescent="0.35">
      <c r="A2656" s="156" t="s">
        <v>2552</v>
      </c>
      <c r="B2656" s="11">
        <v>10</v>
      </c>
      <c r="C2656" s="11">
        <v>5</v>
      </c>
      <c r="D2656" t="s">
        <v>307</v>
      </c>
      <c r="E2656" s="21" t="s">
        <v>290</v>
      </c>
      <c r="F2656" s="11">
        <v>10.750000000000002</v>
      </c>
      <c r="G2656" s="12">
        <v>10.482000000000001</v>
      </c>
      <c r="H2656" s="11">
        <v>0.13400000000000001</v>
      </c>
      <c r="I2656" t="s">
        <v>290</v>
      </c>
      <c r="J2656" s="11">
        <v>5</v>
      </c>
      <c r="K2656" s="21" t="s">
        <v>290</v>
      </c>
      <c r="L2656" s="11" t="s">
        <v>307</v>
      </c>
      <c r="M2656" t="s">
        <v>290</v>
      </c>
      <c r="N2656" s="159" t="s">
        <v>290</v>
      </c>
      <c r="P2656" s="18" t="s">
        <v>290</v>
      </c>
      <c r="Q2656" s="18" t="s">
        <v>290</v>
      </c>
      <c r="S2656" t="s">
        <v>290</v>
      </c>
      <c r="T2656" t="s">
        <v>290</v>
      </c>
      <c r="V2656" t="s">
        <v>290</v>
      </c>
      <c r="X2656" s="156" t="s">
        <v>2552</v>
      </c>
      <c r="Y2656" s="11">
        <v>10</v>
      </c>
      <c r="Z2656" s="11">
        <v>5</v>
      </c>
      <c r="AA2656" t="s">
        <v>307</v>
      </c>
      <c r="AB2656" s="21" t="s">
        <v>290</v>
      </c>
      <c r="AC2656" s="11">
        <v>10.750000000000002</v>
      </c>
      <c r="AD2656" s="12">
        <v>10.482000000000001</v>
      </c>
      <c r="AE2656" s="11">
        <v>0.13400000000000001</v>
      </c>
      <c r="AF2656" t="s">
        <v>290</v>
      </c>
      <c r="AG2656" s="11">
        <v>5</v>
      </c>
      <c r="AH2656" s="21" t="s">
        <v>290</v>
      </c>
      <c r="AI2656" s="11" t="s">
        <v>307</v>
      </c>
      <c r="AJ2656" t="s">
        <v>290</v>
      </c>
      <c r="AK2656" s="159" t="s">
        <v>290</v>
      </c>
    </row>
    <row r="2657" spans="1:89" x14ac:dyDescent="0.35">
      <c r="A2657" s="156" t="s">
        <v>2553</v>
      </c>
      <c r="B2657" s="11">
        <v>10</v>
      </c>
      <c r="C2657" s="11">
        <v>10</v>
      </c>
      <c r="D2657" t="s">
        <v>307</v>
      </c>
      <c r="E2657" s="21" t="s">
        <v>290</v>
      </c>
      <c r="F2657" s="11">
        <v>10.750000000000002</v>
      </c>
      <c r="G2657" s="12">
        <v>10.420000000000002</v>
      </c>
      <c r="H2657" s="11">
        <v>0.16500000000000001</v>
      </c>
      <c r="I2657" t="s">
        <v>290</v>
      </c>
      <c r="J2657" s="11">
        <v>10</v>
      </c>
      <c r="K2657" s="21" t="s">
        <v>290</v>
      </c>
      <c r="L2657" s="11" t="s">
        <v>307</v>
      </c>
      <c r="M2657" t="s">
        <v>290</v>
      </c>
      <c r="N2657" s="159" t="s">
        <v>290</v>
      </c>
      <c r="P2657" s="18" t="s">
        <v>290</v>
      </c>
      <c r="Q2657" s="18" t="s">
        <v>290</v>
      </c>
      <c r="S2657" t="s">
        <v>290</v>
      </c>
      <c r="T2657" t="s">
        <v>290</v>
      </c>
      <c r="V2657" t="s">
        <v>290</v>
      </c>
      <c r="X2657" s="156" t="s">
        <v>2553</v>
      </c>
      <c r="Y2657" s="11">
        <v>10</v>
      </c>
      <c r="Z2657" s="11">
        <v>10</v>
      </c>
      <c r="AA2657" t="s">
        <v>307</v>
      </c>
      <c r="AB2657" s="21" t="s">
        <v>290</v>
      </c>
      <c r="AC2657" s="11">
        <v>10.750000000000002</v>
      </c>
      <c r="AD2657" s="12">
        <v>10.420000000000002</v>
      </c>
      <c r="AE2657" s="11">
        <v>0.16500000000000001</v>
      </c>
      <c r="AF2657" t="s">
        <v>290</v>
      </c>
      <c r="AG2657" s="11">
        <v>10</v>
      </c>
      <c r="AH2657" s="21" t="s">
        <v>290</v>
      </c>
      <c r="AI2657" s="11" t="s">
        <v>307</v>
      </c>
      <c r="AJ2657" t="s">
        <v>290</v>
      </c>
      <c r="AK2657" s="159" t="s">
        <v>290</v>
      </c>
    </row>
    <row r="2658" spans="1:89" x14ac:dyDescent="0.35">
      <c r="A2658" s="158" t="s">
        <v>2554</v>
      </c>
      <c r="B2658" s="11">
        <v>10</v>
      </c>
      <c r="C2658" s="11">
        <v>20</v>
      </c>
      <c r="D2658" t="s">
        <v>307</v>
      </c>
      <c r="E2658" s="21" t="s">
        <v>290</v>
      </c>
      <c r="F2658" s="11">
        <v>10.750000000000002</v>
      </c>
      <c r="G2658" s="12">
        <v>10.250000000000002</v>
      </c>
      <c r="H2658" s="11">
        <v>0.25</v>
      </c>
      <c r="I2658" t="s">
        <v>290</v>
      </c>
      <c r="J2658" s="11">
        <v>20</v>
      </c>
      <c r="K2658" s="21" t="s">
        <v>290</v>
      </c>
      <c r="L2658" s="1" t="s">
        <v>307</v>
      </c>
      <c r="M2658" t="s">
        <v>290</v>
      </c>
      <c r="N2658" s="159" t="s">
        <v>290</v>
      </c>
      <c r="P2658" s="18" t="s">
        <v>290</v>
      </c>
      <c r="Q2658" s="18" t="s">
        <v>290</v>
      </c>
      <c r="S2658" t="s">
        <v>290</v>
      </c>
      <c r="T2658" t="s">
        <v>290</v>
      </c>
      <c r="V2658" t="s">
        <v>290</v>
      </c>
      <c r="X2658" s="158" t="s">
        <v>2554</v>
      </c>
      <c r="Y2658" s="11">
        <v>10</v>
      </c>
      <c r="Z2658" s="11">
        <v>20</v>
      </c>
      <c r="AA2658" t="s">
        <v>307</v>
      </c>
      <c r="AB2658" s="21" t="s">
        <v>290</v>
      </c>
      <c r="AC2658" s="11">
        <v>10.750000000000002</v>
      </c>
      <c r="AD2658" s="12">
        <v>10.250000000000002</v>
      </c>
      <c r="AE2658" s="11">
        <v>0.25</v>
      </c>
      <c r="AF2658" t="s">
        <v>290</v>
      </c>
      <c r="AG2658" s="11">
        <v>20</v>
      </c>
      <c r="AH2658" s="21" t="s">
        <v>290</v>
      </c>
      <c r="AI2658" s="1" t="s">
        <v>307</v>
      </c>
      <c r="AJ2658" t="s">
        <v>290</v>
      </c>
      <c r="AK2658" s="159" t="s">
        <v>290</v>
      </c>
    </row>
    <row r="2659" spans="1:89" x14ac:dyDescent="0.35">
      <c r="A2659" s="158" t="s">
        <v>2555</v>
      </c>
      <c r="B2659" s="11">
        <v>10</v>
      </c>
      <c r="C2659">
        <v>30</v>
      </c>
      <c r="D2659" t="s">
        <v>307</v>
      </c>
      <c r="E2659" s="21" t="s">
        <v>290</v>
      </c>
      <c r="F2659" s="11">
        <v>10.750000000000002</v>
      </c>
      <c r="G2659" s="12">
        <v>10.136000000000001</v>
      </c>
      <c r="H2659" s="11">
        <v>0.307</v>
      </c>
      <c r="I2659" t="s">
        <v>290</v>
      </c>
      <c r="J2659">
        <v>30</v>
      </c>
      <c r="K2659" s="21" t="s">
        <v>290</v>
      </c>
      <c r="L2659" s="1" t="s">
        <v>307</v>
      </c>
      <c r="M2659" t="s">
        <v>290</v>
      </c>
      <c r="N2659" s="159" t="s">
        <v>290</v>
      </c>
      <c r="P2659" s="18" t="s">
        <v>290</v>
      </c>
      <c r="Q2659" s="18" t="s">
        <v>290</v>
      </c>
      <c r="S2659" t="s">
        <v>290</v>
      </c>
      <c r="T2659" t="s">
        <v>290</v>
      </c>
      <c r="V2659" t="s">
        <v>290</v>
      </c>
      <c r="X2659" s="158" t="s">
        <v>2555</v>
      </c>
      <c r="Y2659" s="11">
        <v>10</v>
      </c>
      <c r="Z2659">
        <v>30</v>
      </c>
      <c r="AA2659" t="s">
        <v>307</v>
      </c>
      <c r="AB2659" s="21" t="s">
        <v>290</v>
      </c>
      <c r="AC2659" s="11">
        <v>10.750000000000002</v>
      </c>
      <c r="AD2659" s="12">
        <v>10.136000000000001</v>
      </c>
      <c r="AE2659" s="11">
        <v>0.307</v>
      </c>
      <c r="AF2659" t="s">
        <v>290</v>
      </c>
      <c r="AG2659">
        <v>30</v>
      </c>
      <c r="AH2659" s="21" t="s">
        <v>290</v>
      </c>
      <c r="AI2659" s="1" t="s">
        <v>307</v>
      </c>
      <c r="AJ2659" t="s">
        <v>290</v>
      </c>
      <c r="AK2659" s="159" t="s">
        <v>290</v>
      </c>
    </row>
    <row r="2660" spans="1:89" x14ac:dyDescent="0.35">
      <c r="A2660" s="158" t="s">
        <v>2556</v>
      </c>
      <c r="B2660" s="11">
        <v>10</v>
      </c>
      <c r="C2660">
        <v>40</v>
      </c>
      <c r="D2660" t="s">
        <v>307</v>
      </c>
      <c r="E2660" s="21" t="s">
        <v>290</v>
      </c>
      <c r="F2660" s="11">
        <v>10.750000000000002</v>
      </c>
      <c r="G2660" s="12">
        <v>10.020000000000001</v>
      </c>
      <c r="H2660" s="11">
        <v>0.36499999999999999</v>
      </c>
      <c r="I2660" t="s">
        <v>290</v>
      </c>
      <c r="J2660">
        <v>40</v>
      </c>
      <c r="K2660" s="21" t="s">
        <v>290</v>
      </c>
      <c r="L2660" s="1" t="s">
        <v>307</v>
      </c>
      <c r="M2660" t="s">
        <v>290</v>
      </c>
      <c r="N2660" s="159" t="s">
        <v>290</v>
      </c>
      <c r="P2660" s="18" t="s">
        <v>290</v>
      </c>
      <c r="Q2660" s="18" t="s">
        <v>290</v>
      </c>
      <c r="S2660" t="s">
        <v>290</v>
      </c>
      <c r="T2660" t="s">
        <v>290</v>
      </c>
      <c r="V2660" t="s">
        <v>290</v>
      </c>
      <c r="X2660" s="158" t="s">
        <v>2556</v>
      </c>
      <c r="Y2660" s="11">
        <v>10</v>
      </c>
      <c r="Z2660">
        <v>40</v>
      </c>
      <c r="AA2660" t="s">
        <v>307</v>
      </c>
      <c r="AB2660" s="21" t="s">
        <v>290</v>
      </c>
      <c r="AC2660" s="11">
        <v>10.750000000000002</v>
      </c>
      <c r="AD2660" s="12">
        <v>10.020000000000001</v>
      </c>
      <c r="AE2660" s="11">
        <v>0.36499999999999999</v>
      </c>
      <c r="AF2660" t="s">
        <v>290</v>
      </c>
      <c r="AG2660">
        <v>40</v>
      </c>
      <c r="AH2660" s="21" t="s">
        <v>290</v>
      </c>
      <c r="AI2660" s="1" t="s">
        <v>307</v>
      </c>
      <c r="AJ2660" t="s">
        <v>290</v>
      </c>
      <c r="AK2660" s="159" t="s">
        <v>290</v>
      </c>
    </row>
    <row r="2661" spans="1:89" x14ac:dyDescent="0.35">
      <c r="A2661" s="158" t="s">
        <v>6991</v>
      </c>
      <c r="B2661" s="11">
        <v>10</v>
      </c>
      <c r="C2661" t="s">
        <v>6422</v>
      </c>
      <c r="D2661" t="s">
        <v>307</v>
      </c>
      <c r="E2661" s="21" t="s">
        <v>290</v>
      </c>
      <c r="F2661" s="11">
        <v>10.750000000000002</v>
      </c>
      <c r="G2661" s="12">
        <v>10.020000000000001</v>
      </c>
      <c r="H2661" s="11">
        <v>0.36499999999999999</v>
      </c>
      <c r="I2661" t="s">
        <v>6422</v>
      </c>
      <c r="J2661">
        <v>1</v>
      </c>
      <c r="K2661" s="21" t="s">
        <v>290</v>
      </c>
      <c r="L2661" s="1" t="s">
        <v>307</v>
      </c>
      <c r="M2661" t="s">
        <v>290</v>
      </c>
      <c r="N2661" s="159" t="s">
        <v>290</v>
      </c>
      <c r="P2661" s="18" t="s">
        <v>290</v>
      </c>
      <c r="Q2661" s="18" t="s">
        <v>290</v>
      </c>
      <c r="S2661" t="s">
        <v>290</v>
      </c>
      <c r="T2661" t="s">
        <v>290</v>
      </c>
      <c r="V2661" t="s">
        <v>290</v>
      </c>
      <c r="X2661" s="158" t="s">
        <v>6991</v>
      </c>
      <c r="Y2661" s="11">
        <v>10</v>
      </c>
      <c r="Z2661" t="s">
        <v>6422</v>
      </c>
      <c r="AA2661" t="s">
        <v>307</v>
      </c>
      <c r="AB2661" s="21" t="s">
        <v>290</v>
      </c>
      <c r="AC2661" s="11">
        <v>10.750000000000002</v>
      </c>
      <c r="AD2661" s="12">
        <v>10.020000000000001</v>
      </c>
      <c r="AE2661" s="11">
        <v>0.36499999999999999</v>
      </c>
      <c r="AF2661" t="s">
        <v>6422</v>
      </c>
      <c r="AG2661">
        <v>1</v>
      </c>
      <c r="AH2661" s="21" t="s">
        <v>290</v>
      </c>
      <c r="AI2661" s="1" t="s">
        <v>307</v>
      </c>
      <c r="AJ2661" t="s">
        <v>290</v>
      </c>
      <c r="AK2661" s="159" t="s">
        <v>290</v>
      </c>
    </row>
    <row r="2662" spans="1:89" x14ac:dyDescent="0.35">
      <c r="A2662" s="158" t="s">
        <v>2557</v>
      </c>
      <c r="B2662" s="11">
        <v>10</v>
      </c>
      <c r="C2662">
        <v>60</v>
      </c>
      <c r="D2662" t="s">
        <v>307</v>
      </c>
      <c r="E2662" s="21" t="s">
        <v>290</v>
      </c>
      <c r="F2662" s="11">
        <v>10.750000000000002</v>
      </c>
      <c r="G2662" s="12">
        <v>9.7500000000000018</v>
      </c>
      <c r="H2662" s="11">
        <v>0.5</v>
      </c>
      <c r="I2662" t="s">
        <v>290</v>
      </c>
      <c r="J2662">
        <v>60</v>
      </c>
      <c r="K2662" s="21" t="s">
        <v>290</v>
      </c>
      <c r="L2662" s="1" t="s">
        <v>307</v>
      </c>
      <c r="M2662" t="s">
        <v>290</v>
      </c>
      <c r="N2662" s="159" t="s">
        <v>290</v>
      </c>
      <c r="P2662" s="18" t="s">
        <v>290</v>
      </c>
      <c r="Q2662" s="18" t="s">
        <v>290</v>
      </c>
      <c r="S2662" t="s">
        <v>290</v>
      </c>
      <c r="T2662" t="s">
        <v>290</v>
      </c>
      <c r="V2662" t="s">
        <v>290</v>
      </c>
      <c r="X2662" s="158" t="s">
        <v>2557</v>
      </c>
      <c r="Y2662" s="11">
        <v>10</v>
      </c>
      <c r="Z2662">
        <v>60</v>
      </c>
      <c r="AA2662" t="s">
        <v>307</v>
      </c>
      <c r="AB2662" s="21" t="s">
        <v>290</v>
      </c>
      <c r="AC2662" s="11">
        <v>10.750000000000002</v>
      </c>
      <c r="AD2662" s="12">
        <v>9.7500000000000018</v>
      </c>
      <c r="AE2662" s="11">
        <v>0.5</v>
      </c>
      <c r="AF2662" t="s">
        <v>290</v>
      </c>
      <c r="AG2662">
        <v>60</v>
      </c>
      <c r="AH2662" s="21" t="s">
        <v>290</v>
      </c>
      <c r="AI2662" s="1" t="s">
        <v>307</v>
      </c>
      <c r="AJ2662" t="s">
        <v>290</v>
      </c>
      <c r="AK2662" s="159" t="s">
        <v>290</v>
      </c>
    </row>
    <row r="2663" spans="1:89" x14ac:dyDescent="0.35">
      <c r="A2663" s="158" t="s">
        <v>2558</v>
      </c>
      <c r="B2663" s="11">
        <v>10</v>
      </c>
      <c r="C2663">
        <v>80</v>
      </c>
      <c r="D2663" t="s">
        <v>307</v>
      </c>
      <c r="E2663" s="21" t="s">
        <v>290</v>
      </c>
      <c r="F2663" s="11">
        <v>10.750000000000002</v>
      </c>
      <c r="G2663" s="12">
        <v>9.5640000000000018</v>
      </c>
      <c r="H2663" s="11">
        <v>0.59299999999999997</v>
      </c>
      <c r="I2663" t="s">
        <v>290</v>
      </c>
      <c r="J2663">
        <v>80</v>
      </c>
      <c r="K2663" s="21" t="s">
        <v>290</v>
      </c>
      <c r="L2663" s="1" t="s">
        <v>307</v>
      </c>
      <c r="M2663" t="s">
        <v>290</v>
      </c>
      <c r="N2663" s="159" t="s">
        <v>290</v>
      </c>
      <c r="P2663" s="18" t="s">
        <v>290</v>
      </c>
      <c r="Q2663" s="18" t="s">
        <v>290</v>
      </c>
      <c r="S2663" t="s">
        <v>290</v>
      </c>
      <c r="T2663" t="s">
        <v>290</v>
      </c>
      <c r="V2663" t="s">
        <v>290</v>
      </c>
      <c r="X2663" s="158" t="s">
        <v>2558</v>
      </c>
      <c r="Y2663" s="11">
        <v>10</v>
      </c>
      <c r="Z2663">
        <v>80</v>
      </c>
      <c r="AA2663" t="s">
        <v>307</v>
      </c>
      <c r="AB2663" s="21" t="s">
        <v>290</v>
      </c>
      <c r="AC2663" s="11">
        <v>10.750000000000002</v>
      </c>
      <c r="AD2663" s="12">
        <v>9.5640000000000018</v>
      </c>
      <c r="AE2663" s="11">
        <v>0.59299999999999997</v>
      </c>
      <c r="AF2663" t="s">
        <v>290</v>
      </c>
      <c r="AG2663">
        <v>80</v>
      </c>
      <c r="AH2663" s="21" t="s">
        <v>290</v>
      </c>
      <c r="AI2663" s="1" t="s">
        <v>307</v>
      </c>
      <c r="AJ2663" t="s">
        <v>290</v>
      </c>
      <c r="AK2663" s="159" t="s">
        <v>290</v>
      </c>
      <c r="BJ2663" s="4"/>
      <c r="BK2663" s="4"/>
      <c r="BL2663" s="4"/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  <c r="BX2663" s="4"/>
      <c r="BY2663" s="4"/>
      <c r="BZ2663" s="4"/>
      <c r="CA2663" s="51"/>
    </row>
    <row r="2664" spans="1:89" x14ac:dyDescent="0.35">
      <c r="A2664" s="158" t="s">
        <v>2559</v>
      </c>
      <c r="B2664" s="11">
        <v>10</v>
      </c>
      <c r="C2664">
        <v>100</v>
      </c>
      <c r="D2664" t="s">
        <v>307</v>
      </c>
      <c r="E2664" s="21" t="s">
        <v>290</v>
      </c>
      <c r="F2664" s="11">
        <v>10.750000000000002</v>
      </c>
      <c r="G2664" s="12">
        <v>9.3140000000000018</v>
      </c>
      <c r="H2664" s="11">
        <v>0.71799999999999997</v>
      </c>
      <c r="I2664" t="s">
        <v>290</v>
      </c>
      <c r="J2664">
        <v>100</v>
      </c>
      <c r="K2664" s="21" t="s">
        <v>290</v>
      </c>
      <c r="L2664" s="1" t="s">
        <v>307</v>
      </c>
      <c r="M2664" t="s">
        <v>290</v>
      </c>
      <c r="N2664" s="159" t="s">
        <v>290</v>
      </c>
      <c r="P2664" s="18" t="s">
        <v>290</v>
      </c>
      <c r="Q2664" s="18" t="s">
        <v>290</v>
      </c>
      <c r="S2664" t="s">
        <v>290</v>
      </c>
      <c r="T2664" t="s">
        <v>290</v>
      </c>
      <c r="V2664" t="s">
        <v>290</v>
      </c>
      <c r="X2664" s="158" t="s">
        <v>2559</v>
      </c>
      <c r="Y2664" s="11">
        <v>10</v>
      </c>
      <c r="Z2664">
        <v>100</v>
      </c>
      <c r="AA2664" t="s">
        <v>307</v>
      </c>
      <c r="AB2664" s="21" t="s">
        <v>290</v>
      </c>
      <c r="AC2664" s="11">
        <v>10.750000000000002</v>
      </c>
      <c r="AD2664" s="12">
        <v>9.3140000000000018</v>
      </c>
      <c r="AE2664" s="11">
        <v>0.71799999999999997</v>
      </c>
      <c r="AF2664" t="s">
        <v>290</v>
      </c>
      <c r="AG2664">
        <v>100</v>
      </c>
      <c r="AH2664" s="21" t="s">
        <v>290</v>
      </c>
      <c r="AI2664" s="1" t="s">
        <v>307</v>
      </c>
      <c r="AJ2664" t="s">
        <v>290</v>
      </c>
      <c r="AK2664" s="159" t="s">
        <v>290</v>
      </c>
      <c r="CC2664" s="4"/>
      <c r="CD2664" s="51"/>
      <c r="CE2664" s="51"/>
      <c r="CF2664" s="51"/>
      <c r="CG2664" s="51"/>
      <c r="CH2664" s="51"/>
      <c r="CI2664" s="51"/>
      <c r="CJ2664" s="51"/>
      <c r="CK2664" s="51"/>
    </row>
    <row r="2665" spans="1:89" x14ac:dyDescent="0.35">
      <c r="A2665" s="158" t="s">
        <v>2560</v>
      </c>
      <c r="B2665" s="11">
        <v>10</v>
      </c>
      <c r="C2665">
        <v>120</v>
      </c>
      <c r="D2665" t="s">
        <v>307</v>
      </c>
      <c r="E2665" s="21" t="s">
        <v>290</v>
      </c>
      <c r="F2665" s="11">
        <v>10.750000000000002</v>
      </c>
      <c r="G2665" s="12">
        <v>9.0640000000000018</v>
      </c>
      <c r="H2665" s="11">
        <v>0.84299999999999997</v>
      </c>
      <c r="I2665" t="s">
        <v>290</v>
      </c>
      <c r="J2665">
        <v>120</v>
      </c>
      <c r="K2665" s="21" t="s">
        <v>290</v>
      </c>
      <c r="L2665" s="1" t="s">
        <v>307</v>
      </c>
      <c r="M2665" t="s">
        <v>290</v>
      </c>
      <c r="N2665" s="159" t="s">
        <v>290</v>
      </c>
      <c r="P2665" s="18" t="s">
        <v>290</v>
      </c>
      <c r="Q2665" s="18" t="s">
        <v>290</v>
      </c>
      <c r="S2665" t="s">
        <v>290</v>
      </c>
      <c r="T2665" t="s">
        <v>290</v>
      </c>
      <c r="V2665" t="s">
        <v>290</v>
      </c>
      <c r="X2665" s="158" t="s">
        <v>2560</v>
      </c>
      <c r="Y2665" s="11">
        <v>10</v>
      </c>
      <c r="Z2665">
        <v>120</v>
      </c>
      <c r="AA2665" t="s">
        <v>307</v>
      </c>
      <c r="AB2665" s="21" t="s">
        <v>290</v>
      </c>
      <c r="AC2665" s="11">
        <v>10.750000000000002</v>
      </c>
      <c r="AD2665" s="12">
        <v>9.0640000000000018</v>
      </c>
      <c r="AE2665" s="11">
        <v>0.84299999999999997</v>
      </c>
      <c r="AF2665" t="s">
        <v>290</v>
      </c>
      <c r="AG2665">
        <v>120</v>
      </c>
      <c r="AH2665" s="21" t="s">
        <v>290</v>
      </c>
      <c r="AI2665" s="1" t="s">
        <v>307</v>
      </c>
      <c r="AJ2665" t="s">
        <v>290</v>
      </c>
      <c r="AK2665" s="159" t="s">
        <v>290</v>
      </c>
    </row>
    <row r="2666" spans="1:89" x14ac:dyDescent="0.35">
      <c r="A2666" s="158" t="s">
        <v>2561</v>
      </c>
      <c r="B2666" s="11">
        <v>10</v>
      </c>
      <c r="C2666">
        <v>140</v>
      </c>
      <c r="D2666" t="s">
        <v>307</v>
      </c>
      <c r="E2666" s="21" t="s">
        <v>290</v>
      </c>
      <c r="F2666" s="11">
        <v>10.750000000000002</v>
      </c>
      <c r="G2666" s="12">
        <v>8.7500000000000018</v>
      </c>
      <c r="H2666" s="11">
        <v>1</v>
      </c>
      <c r="I2666" t="s">
        <v>290</v>
      </c>
      <c r="J2666">
        <v>140</v>
      </c>
      <c r="K2666" s="21" t="s">
        <v>290</v>
      </c>
      <c r="L2666" s="1" t="s">
        <v>307</v>
      </c>
      <c r="M2666" t="s">
        <v>290</v>
      </c>
      <c r="N2666" s="159" t="s">
        <v>290</v>
      </c>
      <c r="P2666" s="18" t="s">
        <v>290</v>
      </c>
      <c r="Q2666" s="18" t="s">
        <v>290</v>
      </c>
      <c r="S2666" t="s">
        <v>290</v>
      </c>
      <c r="T2666" t="s">
        <v>290</v>
      </c>
      <c r="V2666" t="s">
        <v>290</v>
      </c>
      <c r="X2666" s="158" t="s">
        <v>2561</v>
      </c>
      <c r="Y2666" s="11">
        <v>10</v>
      </c>
      <c r="Z2666">
        <v>140</v>
      </c>
      <c r="AA2666" t="s">
        <v>307</v>
      </c>
      <c r="AB2666" s="21" t="s">
        <v>290</v>
      </c>
      <c r="AC2666" s="11">
        <v>10.750000000000002</v>
      </c>
      <c r="AD2666" s="12">
        <v>8.7500000000000018</v>
      </c>
      <c r="AE2666" s="11">
        <v>1</v>
      </c>
      <c r="AF2666" t="s">
        <v>290</v>
      </c>
      <c r="AG2666">
        <v>140</v>
      </c>
      <c r="AH2666" s="21" t="s">
        <v>290</v>
      </c>
      <c r="AI2666" s="1" t="s">
        <v>307</v>
      </c>
      <c r="AJ2666" t="s">
        <v>290</v>
      </c>
      <c r="AK2666" s="159" t="s">
        <v>290</v>
      </c>
      <c r="BJ2666" s="4"/>
      <c r="BK2666" s="4"/>
      <c r="BL2666" s="4"/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  <c r="BX2666" s="4"/>
      <c r="BY2666" s="4"/>
      <c r="BZ2666" s="4"/>
      <c r="CA2666" s="51"/>
    </row>
    <row r="2667" spans="1:89" x14ac:dyDescent="0.35">
      <c r="A2667" s="158" t="s">
        <v>2562</v>
      </c>
      <c r="B2667" s="11">
        <v>10</v>
      </c>
      <c r="C2667" s="11">
        <v>160</v>
      </c>
      <c r="D2667" t="s">
        <v>307</v>
      </c>
      <c r="E2667" s="21" t="s">
        <v>290</v>
      </c>
      <c r="F2667" s="11">
        <v>10.750000000000002</v>
      </c>
      <c r="G2667" s="12">
        <v>8.5000000000000018</v>
      </c>
      <c r="H2667" s="11">
        <v>1.125</v>
      </c>
      <c r="I2667" t="s">
        <v>290</v>
      </c>
      <c r="J2667" s="11">
        <v>160</v>
      </c>
      <c r="K2667" s="21" t="s">
        <v>290</v>
      </c>
      <c r="L2667" s="1" t="s">
        <v>307</v>
      </c>
      <c r="M2667" t="s">
        <v>290</v>
      </c>
      <c r="N2667" s="159" t="s">
        <v>290</v>
      </c>
      <c r="P2667" s="18" t="s">
        <v>290</v>
      </c>
      <c r="Q2667" s="18" t="s">
        <v>290</v>
      </c>
      <c r="S2667" t="s">
        <v>290</v>
      </c>
      <c r="T2667" t="s">
        <v>290</v>
      </c>
      <c r="V2667" t="s">
        <v>290</v>
      </c>
      <c r="X2667" s="158" t="s">
        <v>2562</v>
      </c>
      <c r="Y2667" s="11">
        <v>10</v>
      </c>
      <c r="Z2667" s="11">
        <v>160</v>
      </c>
      <c r="AA2667" t="s">
        <v>307</v>
      </c>
      <c r="AB2667" s="21" t="s">
        <v>290</v>
      </c>
      <c r="AC2667" s="11">
        <v>10.750000000000002</v>
      </c>
      <c r="AD2667" s="12">
        <v>8.5000000000000018</v>
      </c>
      <c r="AE2667" s="11">
        <v>1.125</v>
      </c>
      <c r="AF2667" t="s">
        <v>290</v>
      </c>
      <c r="AG2667" s="11">
        <v>160</v>
      </c>
      <c r="AH2667" s="21" t="s">
        <v>290</v>
      </c>
      <c r="AI2667" s="1" t="s">
        <v>307</v>
      </c>
      <c r="AJ2667" t="s">
        <v>290</v>
      </c>
      <c r="AK2667" s="159" t="s">
        <v>290</v>
      </c>
      <c r="CC2667" s="4"/>
      <c r="CD2667" s="51"/>
      <c r="CE2667" s="51"/>
      <c r="CF2667" s="51"/>
      <c r="CG2667" s="51"/>
      <c r="CH2667" s="51"/>
      <c r="CI2667" s="51"/>
      <c r="CJ2667" s="51"/>
      <c r="CK2667" s="51"/>
    </row>
    <row r="2668" spans="1:89" x14ac:dyDescent="0.35">
      <c r="A2668" s="160" t="s">
        <v>2563</v>
      </c>
      <c r="B2668" s="2">
        <v>10</v>
      </c>
      <c r="C2668" s="2" t="s">
        <v>272</v>
      </c>
      <c r="D2668" s="4" t="s">
        <v>307</v>
      </c>
      <c r="E2668" s="22" t="s">
        <v>290</v>
      </c>
      <c r="F2668" s="2">
        <v>10.750000000000002</v>
      </c>
      <c r="G2668" s="3">
        <v>9.7500000000000018</v>
      </c>
      <c r="H2668" s="2">
        <v>0.5</v>
      </c>
      <c r="I2668" s="4" t="s">
        <v>272</v>
      </c>
      <c r="J2668" s="2">
        <v>2</v>
      </c>
      <c r="K2668" s="22" t="s">
        <v>290</v>
      </c>
      <c r="L2668" s="6" t="s">
        <v>307</v>
      </c>
      <c r="M2668" s="4" t="s">
        <v>290</v>
      </c>
      <c r="N2668" s="161" t="s">
        <v>290</v>
      </c>
      <c r="P2668" s="18" t="s">
        <v>290</v>
      </c>
      <c r="Q2668" s="18" t="s">
        <v>290</v>
      </c>
      <c r="S2668" t="s">
        <v>290</v>
      </c>
      <c r="T2668" t="s">
        <v>290</v>
      </c>
      <c r="V2668" t="s">
        <v>290</v>
      </c>
      <c r="X2668" s="160" t="s">
        <v>2563</v>
      </c>
      <c r="Y2668" s="2">
        <v>10</v>
      </c>
      <c r="Z2668" s="2" t="s">
        <v>272</v>
      </c>
      <c r="AA2668" s="4" t="s">
        <v>307</v>
      </c>
      <c r="AB2668" s="22" t="s">
        <v>290</v>
      </c>
      <c r="AC2668" s="2">
        <v>10.750000000000002</v>
      </c>
      <c r="AD2668" s="3">
        <v>9.7500000000000018</v>
      </c>
      <c r="AE2668" s="2">
        <v>0.5</v>
      </c>
      <c r="AF2668" s="4" t="s">
        <v>272</v>
      </c>
      <c r="AG2668" s="2">
        <v>2</v>
      </c>
      <c r="AH2668" s="22" t="s">
        <v>290</v>
      </c>
      <c r="AI2668" s="6" t="s">
        <v>307</v>
      </c>
      <c r="AJ2668" s="4" t="s">
        <v>290</v>
      </c>
      <c r="AK2668" s="161" t="s">
        <v>290</v>
      </c>
    </row>
    <row r="2669" spans="1:89" x14ac:dyDescent="0.35">
      <c r="A2669" s="167" t="s">
        <v>6992</v>
      </c>
      <c r="B2669" s="48">
        <v>11</v>
      </c>
      <c r="C2669" s="48" t="s">
        <v>6422</v>
      </c>
      <c r="D2669" s="168" t="s">
        <v>307</v>
      </c>
      <c r="E2669" s="169" t="s">
        <v>290</v>
      </c>
      <c r="F2669" s="48">
        <v>11.75</v>
      </c>
      <c r="G2669" s="170">
        <v>11</v>
      </c>
      <c r="H2669" s="48">
        <v>0.375</v>
      </c>
      <c r="I2669" s="168" t="s">
        <v>6422</v>
      </c>
      <c r="J2669" s="48">
        <v>1</v>
      </c>
      <c r="K2669" s="169"/>
      <c r="L2669" s="171" t="s">
        <v>307</v>
      </c>
      <c r="M2669" s="168"/>
      <c r="N2669" s="163"/>
      <c r="P2669" s="18" t="s">
        <v>290</v>
      </c>
      <c r="Q2669" s="18" t="s">
        <v>290</v>
      </c>
      <c r="S2669" t="s">
        <v>290</v>
      </c>
      <c r="T2669" t="s">
        <v>290</v>
      </c>
      <c r="V2669" t="s">
        <v>290</v>
      </c>
      <c r="X2669" s="167" t="s">
        <v>6992</v>
      </c>
      <c r="Y2669" s="48">
        <v>11</v>
      </c>
      <c r="Z2669" s="48" t="s">
        <v>6422</v>
      </c>
      <c r="AA2669" s="168" t="s">
        <v>307</v>
      </c>
      <c r="AB2669" s="169" t="s">
        <v>290</v>
      </c>
      <c r="AC2669" s="48">
        <v>11.75</v>
      </c>
      <c r="AD2669" s="170">
        <v>11</v>
      </c>
      <c r="AE2669" s="48">
        <v>0.375</v>
      </c>
      <c r="AF2669" s="168" t="s">
        <v>6422</v>
      </c>
      <c r="AG2669" s="48">
        <v>1</v>
      </c>
      <c r="AH2669" s="169"/>
      <c r="AI2669" s="171" t="s">
        <v>307</v>
      </c>
      <c r="AJ2669" s="168"/>
      <c r="AK2669" s="163"/>
    </row>
    <row r="2670" spans="1:89" x14ac:dyDescent="0.35">
      <c r="A2670" s="160" t="s">
        <v>2564</v>
      </c>
      <c r="B2670" s="2">
        <v>11</v>
      </c>
      <c r="C2670" s="2" t="s">
        <v>272</v>
      </c>
      <c r="D2670" s="4" t="s">
        <v>307</v>
      </c>
      <c r="E2670" s="22" t="s">
        <v>290</v>
      </c>
      <c r="F2670" s="2">
        <v>11.75</v>
      </c>
      <c r="G2670" s="3">
        <v>10.75</v>
      </c>
      <c r="H2670" s="2">
        <v>0.5</v>
      </c>
      <c r="I2670" s="4" t="s">
        <v>272</v>
      </c>
      <c r="J2670" s="2">
        <v>2</v>
      </c>
      <c r="K2670" s="22" t="s">
        <v>290</v>
      </c>
      <c r="L2670" s="6" t="s">
        <v>307</v>
      </c>
      <c r="M2670" s="4" t="s">
        <v>290</v>
      </c>
      <c r="N2670" s="161" t="s">
        <v>290</v>
      </c>
      <c r="P2670" s="18" t="s">
        <v>290</v>
      </c>
      <c r="Q2670" s="18" t="s">
        <v>290</v>
      </c>
      <c r="S2670" t="s">
        <v>290</v>
      </c>
      <c r="T2670" t="s">
        <v>290</v>
      </c>
      <c r="V2670" t="s">
        <v>290</v>
      </c>
      <c r="X2670" s="160" t="s">
        <v>2564</v>
      </c>
      <c r="Y2670" s="2">
        <v>11</v>
      </c>
      <c r="Z2670" s="2" t="s">
        <v>272</v>
      </c>
      <c r="AA2670" s="4" t="s">
        <v>307</v>
      </c>
      <c r="AB2670" s="22" t="s">
        <v>290</v>
      </c>
      <c r="AC2670" s="2">
        <v>11.75</v>
      </c>
      <c r="AD2670" s="3">
        <v>10.75</v>
      </c>
      <c r="AE2670" s="2">
        <v>0.5</v>
      </c>
      <c r="AF2670" s="4" t="s">
        <v>272</v>
      </c>
      <c r="AG2670" s="2">
        <v>2</v>
      </c>
      <c r="AH2670" s="22" t="s">
        <v>290</v>
      </c>
      <c r="AI2670" s="6" t="s">
        <v>307</v>
      </c>
      <c r="AJ2670" s="4" t="s">
        <v>290</v>
      </c>
      <c r="AK2670" s="161" t="s">
        <v>290</v>
      </c>
      <c r="BJ2670" s="4"/>
      <c r="BK2670" s="4"/>
      <c r="BL2670" s="4"/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  <c r="BX2670" s="4"/>
      <c r="BY2670" s="4"/>
      <c r="BZ2670" s="4"/>
      <c r="CA2670" s="51"/>
    </row>
    <row r="2671" spans="1:89" x14ac:dyDescent="0.35">
      <c r="A2671" s="156" t="s">
        <v>2565</v>
      </c>
      <c r="B2671" s="11">
        <v>12.000000000000002</v>
      </c>
      <c r="C2671" s="11">
        <v>5</v>
      </c>
      <c r="D2671" t="s">
        <v>307</v>
      </c>
      <c r="E2671" s="21" t="s">
        <v>290</v>
      </c>
      <c r="F2671" s="11">
        <v>12.75</v>
      </c>
      <c r="G2671" s="12">
        <v>12.42</v>
      </c>
      <c r="H2671" s="11">
        <v>0.16500000000000001</v>
      </c>
      <c r="I2671" t="s">
        <v>290</v>
      </c>
      <c r="J2671" s="11">
        <v>5</v>
      </c>
      <c r="K2671" s="21" t="s">
        <v>290</v>
      </c>
      <c r="L2671" s="11" t="s">
        <v>307</v>
      </c>
      <c r="M2671" t="s">
        <v>290</v>
      </c>
      <c r="N2671" s="159" t="s">
        <v>290</v>
      </c>
      <c r="P2671" s="18" t="s">
        <v>290</v>
      </c>
      <c r="Q2671" s="18" t="s">
        <v>290</v>
      </c>
      <c r="S2671" t="s">
        <v>290</v>
      </c>
      <c r="T2671" t="s">
        <v>290</v>
      </c>
      <c r="V2671" t="s">
        <v>290</v>
      </c>
      <c r="X2671" s="156" t="s">
        <v>2565</v>
      </c>
      <c r="Y2671" s="11">
        <v>12.000000000000002</v>
      </c>
      <c r="Z2671" s="11">
        <v>5</v>
      </c>
      <c r="AA2671" t="s">
        <v>307</v>
      </c>
      <c r="AB2671" s="21" t="s">
        <v>290</v>
      </c>
      <c r="AC2671" s="11">
        <v>12.75</v>
      </c>
      <c r="AD2671" s="12">
        <v>12.42</v>
      </c>
      <c r="AE2671" s="11">
        <v>0.16500000000000001</v>
      </c>
      <c r="AF2671" t="s">
        <v>290</v>
      </c>
      <c r="AG2671" s="11">
        <v>5</v>
      </c>
      <c r="AH2671" s="21" t="s">
        <v>290</v>
      </c>
      <c r="AI2671" s="11" t="s">
        <v>307</v>
      </c>
      <c r="AJ2671" t="s">
        <v>290</v>
      </c>
      <c r="AK2671" s="159" t="s">
        <v>290</v>
      </c>
      <c r="CC2671" s="4"/>
      <c r="CD2671" s="51"/>
      <c r="CE2671" s="51"/>
      <c r="CF2671" s="51"/>
      <c r="CG2671" s="51"/>
      <c r="CH2671" s="51"/>
      <c r="CI2671" s="51"/>
      <c r="CJ2671" s="51"/>
      <c r="CK2671" s="51"/>
    </row>
    <row r="2672" spans="1:89" x14ac:dyDescent="0.35">
      <c r="A2672" s="156" t="s">
        <v>2566</v>
      </c>
      <c r="B2672" s="11">
        <v>12.000000000000002</v>
      </c>
      <c r="C2672" s="11">
        <v>10</v>
      </c>
      <c r="D2672" t="s">
        <v>307</v>
      </c>
      <c r="E2672" s="21" t="s">
        <v>290</v>
      </c>
      <c r="F2672" s="11">
        <v>12.75</v>
      </c>
      <c r="G2672" s="12">
        <v>12.39</v>
      </c>
      <c r="H2672" s="11">
        <v>0.18</v>
      </c>
      <c r="I2672" t="s">
        <v>290</v>
      </c>
      <c r="J2672" s="11">
        <v>10</v>
      </c>
      <c r="K2672" s="21" t="s">
        <v>290</v>
      </c>
      <c r="L2672" s="11" t="s">
        <v>307</v>
      </c>
      <c r="M2672" t="s">
        <v>290</v>
      </c>
      <c r="N2672" s="159" t="s">
        <v>290</v>
      </c>
      <c r="P2672" s="18" t="s">
        <v>290</v>
      </c>
      <c r="Q2672" s="18" t="s">
        <v>290</v>
      </c>
      <c r="S2672" t="s">
        <v>290</v>
      </c>
      <c r="T2672" t="s">
        <v>290</v>
      </c>
      <c r="V2672" t="s">
        <v>290</v>
      </c>
      <c r="X2672" s="156" t="s">
        <v>2566</v>
      </c>
      <c r="Y2672" s="11">
        <v>12.000000000000002</v>
      </c>
      <c r="Z2672" s="11">
        <v>10</v>
      </c>
      <c r="AA2672" t="s">
        <v>307</v>
      </c>
      <c r="AB2672" s="21" t="s">
        <v>290</v>
      </c>
      <c r="AC2672" s="11">
        <v>12.75</v>
      </c>
      <c r="AD2672" s="12">
        <v>12.39</v>
      </c>
      <c r="AE2672" s="11">
        <v>0.18</v>
      </c>
      <c r="AF2672" t="s">
        <v>290</v>
      </c>
      <c r="AG2672" s="11">
        <v>10</v>
      </c>
      <c r="AH2672" s="21" t="s">
        <v>290</v>
      </c>
      <c r="AI2672" s="11" t="s">
        <v>307</v>
      </c>
      <c r="AJ2672" t="s">
        <v>290</v>
      </c>
      <c r="AK2672" s="159" t="s">
        <v>290</v>
      </c>
    </row>
    <row r="2673" spans="1:89" x14ac:dyDescent="0.35">
      <c r="A2673" s="158" t="s">
        <v>2567</v>
      </c>
      <c r="B2673" s="11">
        <v>12.000000000000002</v>
      </c>
      <c r="C2673" s="11">
        <v>20</v>
      </c>
      <c r="D2673" t="s">
        <v>307</v>
      </c>
      <c r="E2673" s="21" t="s">
        <v>290</v>
      </c>
      <c r="F2673" s="11">
        <v>12.75</v>
      </c>
      <c r="G2673" s="12">
        <v>12.25</v>
      </c>
      <c r="H2673" s="11">
        <v>0.25</v>
      </c>
      <c r="I2673" t="s">
        <v>290</v>
      </c>
      <c r="J2673" s="11">
        <v>20</v>
      </c>
      <c r="K2673" s="21" t="s">
        <v>290</v>
      </c>
      <c r="L2673" s="1" t="s">
        <v>307</v>
      </c>
      <c r="M2673" t="s">
        <v>290</v>
      </c>
      <c r="N2673" s="159" t="s">
        <v>290</v>
      </c>
      <c r="P2673" s="18" t="s">
        <v>290</v>
      </c>
      <c r="Q2673" s="18" t="s">
        <v>290</v>
      </c>
      <c r="S2673" t="s">
        <v>290</v>
      </c>
      <c r="T2673" t="s">
        <v>290</v>
      </c>
      <c r="V2673" t="s">
        <v>290</v>
      </c>
      <c r="X2673" s="158" t="s">
        <v>2567</v>
      </c>
      <c r="Y2673" s="11">
        <v>12.000000000000002</v>
      </c>
      <c r="Z2673" s="11">
        <v>20</v>
      </c>
      <c r="AA2673" t="s">
        <v>307</v>
      </c>
      <c r="AB2673" s="21" t="s">
        <v>290</v>
      </c>
      <c r="AC2673" s="11">
        <v>12.75</v>
      </c>
      <c r="AD2673" s="12">
        <v>12.25</v>
      </c>
      <c r="AE2673" s="11">
        <v>0.25</v>
      </c>
      <c r="AF2673" t="s">
        <v>290</v>
      </c>
      <c r="AG2673" s="11">
        <v>20</v>
      </c>
      <c r="AH2673" s="21" t="s">
        <v>290</v>
      </c>
      <c r="AI2673" s="1" t="s">
        <v>307</v>
      </c>
      <c r="AJ2673" t="s">
        <v>290</v>
      </c>
      <c r="AK2673" s="159" t="s">
        <v>290</v>
      </c>
    </row>
    <row r="2674" spans="1:89" x14ac:dyDescent="0.35">
      <c r="A2674" s="158" t="s">
        <v>2568</v>
      </c>
      <c r="B2674" s="11">
        <v>12.000000000000002</v>
      </c>
      <c r="C2674">
        <v>30</v>
      </c>
      <c r="D2674" t="s">
        <v>307</v>
      </c>
      <c r="E2674" s="21" t="s">
        <v>290</v>
      </c>
      <c r="F2674" s="11">
        <v>12.75</v>
      </c>
      <c r="G2674" s="12">
        <v>12.09</v>
      </c>
      <c r="H2674" s="11">
        <v>0.33</v>
      </c>
      <c r="I2674" t="s">
        <v>290</v>
      </c>
      <c r="J2674">
        <v>30</v>
      </c>
      <c r="K2674" s="21" t="s">
        <v>290</v>
      </c>
      <c r="L2674" s="1" t="s">
        <v>307</v>
      </c>
      <c r="M2674" t="s">
        <v>290</v>
      </c>
      <c r="N2674" s="159" t="s">
        <v>290</v>
      </c>
      <c r="P2674" s="18" t="s">
        <v>290</v>
      </c>
      <c r="Q2674" s="18" t="s">
        <v>290</v>
      </c>
      <c r="S2674" t="s">
        <v>290</v>
      </c>
      <c r="T2674" t="s">
        <v>290</v>
      </c>
      <c r="V2674" t="s">
        <v>290</v>
      </c>
      <c r="X2674" s="158" t="s">
        <v>2568</v>
      </c>
      <c r="Y2674" s="11">
        <v>12.000000000000002</v>
      </c>
      <c r="Z2674">
        <v>30</v>
      </c>
      <c r="AA2674" t="s">
        <v>307</v>
      </c>
      <c r="AB2674" s="21" t="s">
        <v>290</v>
      </c>
      <c r="AC2674" s="11">
        <v>12.75</v>
      </c>
      <c r="AD2674" s="12">
        <v>12.09</v>
      </c>
      <c r="AE2674" s="11">
        <v>0.33</v>
      </c>
      <c r="AF2674" t="s">
        <v>290</v>
      </c>
      <c r="AG2674">
        <v>30</v>
      </c>
      <c r="AH2674" s="21" t="s">
        <v>290</v>
      </c>
      <c r="AI2674" s="1" t="s">
        <v>307</v>
      </c>
      <c r="AJ2674" t="s">
        <v>290</v>
      </c>
      <c r="AK2674" s="159" t="s">
        <v>290</v>
      </c>
      <c r="BJ2674" s="4"/>
      <c r="BK2674" s="4"/>
      <c r="BL2674" s="4"/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  <c r="BX2674" s="4"/>
      <c r="BY2674" s="4"/>
      <c r="BZ2674" s="4"/>
      <c r="CA2674" s="51"/>
    </row>
    <row r="2675" spans="1:89" x14ac:dyDescent="0.35">
      <c r="A2675" s="158" t="s">
        <v>2569</v>
      </c>
      <c r="B2675" s="11">
        <v>12.000000000000002</v>
      </c>
      <c r="C2675">
        <v>40</v>
      </c>
      <c r="D2675" t="s">
        <v>307</v>
      </c>
      <c r="E2675" s="21" t="s">
        <v>290</v>
      </c>
      <c r="F2675" s="11">
        <v>12.75</v>
      </c>
      <c r="G2675" s="12">
        <v>11.938000000000001</v>
      </c>
      <c r="H2675" s="11">
        <v>0.40600000000000003</v>
      </c>
      <c r="I2675" t="s">
        <v>290</v>
      </c>
      <c r="J2675">
        <v>40</v>
      </c>
      <c r="K2675" s="21" t="s">
        <v>290</v>
      </c>
      <c r="L2675" s="1" t="s">
        <v>307</v>
      </c>
      <c r="M2675" t="s">
        <v>290</v>
      </c>
      <c r="N2675" s="159" t="s">
        <v>290</v>
      </c>
      <c r="P2675" s="18" t="s">
        <v>290</v>
      </c>
      <c r="Q2675" s="18" t="s">
        <v>290</v>
      </c>
      <c r="S2675" t="s">
        <v>290</v>
      </c>
      <c r="T2675" t="s">
        <v>290</v>
      </c>
      <c r="V2675" t="s">
        <v>290</v>
      </c>
      <c r="X2675" s="158" t="s">
        <v>2569</v>
      </c>
      <c r="Y2675" s="11">
        <v>12.000000000000002</v>
      </c>
      <c r="Z2675">
        <v>40</v>
      </c>
      <c r="AA2675" t="s">
        <v>307</v>
      </c>
      <c r="AB2675" s="21" t="s">
        <v>290</v>
      </c>
      <c r="AC2675" s="11">
        <v>12.75</v>
      </c>
      <c r="AD2675" s="12">
        <v>11.938000000000001</v>
      </c>
      <c r="AE2675" s="11">
        <v>0.40600000000000003</v>
      </c>
      <c r="AF2675" t="s">
        <v>290</v>
      </c>
      <c r="AG2675">
        <v>40</v>
      </c>
      <c r="AH2675" s="21" t="s">
        <v>290</v>
      </c>
      <c r="AI2675" s="1" t="s">
        <v>307</v>
      </c>
      <c r="AJ2675" t="s">
        <v>290</v>
      </c>
      <c r="AK2675" s="159" t="s">
        <v>290</v>
      </c>
      <c r="CC2675" s="4"/>
      <c r="CD2675" s="51"/>
      <c r="CE2675" s="51"/>
      <c r="CF2675" s="51"/>
      <c r="CG2675" s="51"/>
      <c r="CH2675" s="51"/>
      <c r="CI2675" s="51"/>
      <c r="CJ2675" s="51"/>
      <c r="CK2675" s="51"/>
    </row>
    <row r="2676" spans="1:89" x14ac:dyDescent="0.35">
      <c r="A2676" s="158" t="s">
        <v>6993</v>
      </c>
      <c r="B2676" s="11">
        <v>12.000000000000002</v>
      </c>
      <c r="C2676" t="s">
        <v>6422</v>
      </c>
      <c r="D2676" t="s">
        <v>307</v>
      </c>
      <c r="E2676" s="21" t="s">
        <v>290</v>
      </c>
      <c r="F2676" s="11">
        <v>12.75</v>
      </c>
      <c r="G2676" s="12">
        <v>12</v>
      </c>
      <c r="H2676" s="11">
        <v>0.375</v>
      </c>
      <c r="I2676" t="s">
        <v>6422</v>
      </c>
      <c r="J2676">
        <v>1</v>
      </c>
      <c r="K2676" s="21" t="s">
        <v>290</v>
      </c>
      <c r="L2676" s="1" t="s">
        <v>307</v>
      </c>
      <c r="M2676" t="s">
        <v>290</v>
      </c>
      <c r="N2676" s="159" t="s">
        <v>290</v>
      </c>
      <c r="P2676" s="18" t="s">
        <v>290</v>
      </c>
      <c r="Q2676" s="18" t="s">
        <v>290</v>
      </c>
      <c r="S2676" t="s">
        <v>290</v>
      </c>
      <c r="T2676" t="s">
        <v>290</v>
      </c>
      <c r="V2676" t="s">
        <v>290</v>
      </c>
      <c r="X2676" s="158" t="s">
        <v>6993</v>
      </c>
      <c r="Y2676" s="11">
        <v>12.000000000000002</v>
      </c>
      <c r="Z2676" t="s">
        <v>6422</v>
      </c>
      <c r="AA2676" t="s">
        <v>307</v>
      </c>
      <c r="AB2676" s="21" t="s">
        <v>290</v>
      </c>
      <c r="AC2676" s="11">
        <v>12.75</v>
      </c>
      <c r="AD2676" s="12">
        <v>12</v>
      </c>
      <c r="AE2676" s="11">
        <v>0.375</v>
      </c>
      <c r="AF2676" t="s">
        <v>6422</v>
      </c>
      <c r="AG2676">
        <v>1</v>
      </c>
      <c r="AH2676" s="21" t="s">
        <v>290</v>
      </c>
      <c r="AI2676" s="1" t="s">
        <v>307</v>
      </c>
      <c r="AJ2676" t="s">
        <v>290</v>
      </c>
      <c r="AK2676" s="159" t="s">
        <v>290</v>
      </c>
    </row>
    <row r="2677" spans="1:89" x14ac:dyDescent="0.35">
      <c r="A2677" s="158" t="s">
        <v>2570</v>
      </c>
      <c r="B2677" s="11">
        <v>12.000000000000002</v>
      </c>
      <c r="C2677">
        <v>60</v>
      </c>
      <c r="D2677" t="s">
        <v>307</v>
      </c>
      <c r="E2677" s="21" t="s">
        <v>290</v>
      </c>
      <c r="F2677" s="11">
        <v>12.75</v>
      </c>
      <c r="G2677" s="12">
        <v>11.625999999999999</v>
      </c>
      <c r="H2677" s="11">
        <v>0.56200000000000006</v>
      </c>
      <c r="I2677" t="s">
        <v>290</v>
      </c>
      <c r="J2677">
        <v>60</v>
      </c>
      <c r="K2677" s="21" t="s">
        <v>290</v>
      </c>
      <c r="L2677" s="1" t="s">
        <v>307</v>
      </c>
      <c r="M2677" t="s">
        <v>290</v>
      </c>
      <c r="N2677" s="159" t="s">
        <v>290</v>
      </c>
      <c r="P2677" s="18" t="s">
        <v>290</v>
      </c>
      <c r="Q2677" s="18" t="s">
        <v>290</v>
      </c>
      <c r="S2677" t="s">
        <v>290</v>
      </c>
      <c r="T2677" t="s">
        <v>290</v>
      </c>
      <c r="V2677" t="s">
        <v>290</v>
      </c>
      <c r="X2677" s="158" t="s">
        <v>2570</v>
      </c>
      <c r="Y2677" s="11">
        <v>12.000000000000002</v>
      </c>
      <c r="Z2677">
        <v>60</v>
      </c>
      <c r="AA2677" t="s">
        <v>307</v>
      </c>
      <c r="AB2677" s="21" t="s">
        <v>290</v>
      </c>
      <c r="AC2677" s="11">
        <v>12.75</v>
      </c>
      <c r="AD2677" s="12">
        <v>11.625999999999999</v>
      </c>
      <c r="AE2677" s="11">
        <v>0.56200000000000006</v>
      </c>
      <c r="AF2677" t="s">
        <v>290</v>
      </c>
      <c r="AG2677">
        <v>60</v>
      </c>
      <c r="AH2677" s="21" t="s">
        <v>290</v>
      </c>
      <c r="AI2677" s="1" t="s">
        <v>307</v>
      </c>
      <c r="AJ2677" t="s">
        <v>290</v>
      </c>
      <c r="AK2677" s="159" t="s">
        <v>290</v>
      </c>
    </row>
    <row r="2678" spans="1:89" x14ac:dyDescent="0.35">
      <c r="A2678" s="158" t="s">
        <v>2571</v>
      </c>
      <c r="B2678" s="11">
        <v>12.000000000000002</v>
      </c>
      <c r="C2678">
        <v>80</v>
      </c>
      <c r="D2678" t="s">
        <v>307</v>
      </c>
      <c r="E2678" s="21" t="s">
        <v>290</v>
      </c>
      <c r="F2678" s="11">
        <v>12.75</v>
      </c>
      <c r="G2678" s="12">
        <v>11.375999999999999</v>
      </c>
      <c r="H2678" s="11">
        <v>0.68700000000000006</v>
      </c>
      <c r="I2678" t="s">
        <v>290</v>
      </c>
      <c r="J2678">
        <v>80</v>
      </c>
      <c r="K2678" s="21" t="s">
        <v>290</v>
      </c>
      <c r="L2678" s="1" t="s">
        <v>307</v>
      </c>
      <c r="M2678" t="s">
        <v>290</v>
      </c>
      <c r="N2678" s="159" t="s">
        <v>290</v>
      </c>
      <c r="P2678" s="18" t="s">
        <v>290</v>
      </c>
      <c r="Q2678" s="18" t="s">
        <v>290</v>
      </c>
      <c r="S2678" t="s">
        <v>290</v>
      </c>
      <c r="T2678" t="s">
        <v>290</v>
      </c>
      <c r="V2678" t="s">
        <v>290</v>
      </c>
      <c r="X2678" s="158" t="s">
        <v>2571</v>
      </c>
      <c r="Y2678" s="11">
        <v>12.000000000000002</v>
      </c>
      <c r="Z2678">
        <v>80</v>
      </c>
      <c r="AA2678" t="s">
        <v>307</v>
      </c>
      <c r="AB2678" s="21" t="s">
        <v>290</v>
      </c>
      <c r="AC2678" s="11">
        <v>12.75</v>
      </c>
      <c r="AD2678" s="12">
        <v>11.375999999999999</v>
      </c>
      <c r="AE2678" s="11">
        <v>0.68700000000000006</v>
      </c>
      <c r="AF2678" t="s">
        <v>290</v>
      </c>
      <c r="AG2678">
        <v>80</v>
      </c>
      <c r="AH2678" s="21" t="s">
        <v>290</v>
      </c>
      <c r="AI2678" s="1" t="s">
        <v>307</v>
      </c>
      <c r="AJ2678" t="s">
        <v>290</v>
      </c>
      <c r="AK2678" s="159" t="s">
        <v>290</v>
      </c>
    </row>
    <row r="2679" spans="1:89" x14ac:dyDescent="0.35">
      <c r="A2679" s="158" t="s">
        <v>2572</v>
      </c>
      <c r="B2679" s="11">
        <v>12.000000000000002</v>
      </c>
      <c r="C2679">
        <v>100</v>
      </c>
      <c r="D2679" t="s">
        <v>307</v>
      </c>
      <c r="E2679" s="21" t="s">
        <v>290</v>
      </c>
      <c r="F2679" s="11">
        <v>12.75</v>
      </c>
      <c r="G2679" s="12">
        <v>11.064</v>
      </c>
      <c r="H2679" s="11">
        <v>0.84299999999999997</v>
      </c>
      <c r="I2679" t="s">
        <v>290</v>
      </c>
      <c r="J2679">
        <v>100</v>
      </c>
      <c r="K2679" s="21" t="s">
        <v>290</v>
      </c>
      <c r="L2679" s="1" t="s">
        <v>307</v>
      </c>
      <c r="M2679" t="s">
        <v>290</v>
      </c>
      <c r="N2679" s="159" t="s">
        <v>290</v>
      </c>
      <c r="P2679" s="18" t="s">
        <v>290</v>
      </c>
      <c r="Q2679" s="18" t="s">
        <v>290</v>
      </c>
      <c r="S2679" t="s">
        <v>290</v>
      </c>
      <c r="T2679" t="s">
        <v>290</v>
      </c>
      <c r="V2679" t="s">
        <v>290</v>
      </c>
      <c r="X2679" s="158" t="s">
        <v>2572</v>
      </c>
      <c r="Y2679" s="11">
        <v>12.000000000000002</v>
      </c>
      <c r="Z2679">
        <v>100</v>
      </c>
      <c r="AA2679" t="s">
        <v>307</v>
      </c>
      <c r="AB2679" s="21" t="s">
        <v>290</v>
      </c>
      <c r="AC2679" s="11">
        <v>12.75</v>
      </c>
      <c r="AD2679" s="12">
        <v>11.064</v>
      </c>
      <c r="AE2679" s="11">
        <v>0.84299999999999997</v>
      </c>
      <c r="AF2679" t="s">
        <v>290</v>
      </c>
      <c r="AG2679">
        <v>100</v>
      </c>
      <c r="AH2679" s="21" t="s">
        <v>290</v>
      </c>
      <c r="AI2679" s="1" t="s">
        <v>307</v>
      </c>
      <c r="AJ2679" t="s">
        <v>290</v>
      </c>
      <c r="AK2679" s="159" t="s">
        <v>290</v>
      </c>
      <c r="BJ2679" s="4"/>
      <c r="BK2679" s="4"/>
      <c r="BL2679" s="4"/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  <c r="BX2679" s="4"/>
      <c r="BY2679" s="4"/>
      <c r="BZ2679" s="4"/>
      <c r="CA2679" s="51"/>
    </row>
    <row r="2680" spans="1:89" x14ac:dyDescent="0.35">
      <c r="A2680" s="158" t="s">
        <v>2573</v>
      </c>
      <c r="B2680" s="11">
        <v>12.000000000000002</v>
      </c>
      <c r="C2680">
        <v>120</v>
      </c>
      <c r="D2680" t="s">
        <v>307</v>
      </c>
      <c r="E2680" s="21" t="s">
        <v>290</v>
      </c>
      <c r="F2680" s="11">
        <v>12.75</v>
      </c>
      <c r="G2680" s="12">
        <v>10.75</v>
      </c>
      <c r="H2680" s="11">
        <v>1</v>
      </c>
      <c r="I2680" t="s">
        <v>290</v>
      </c>
      <c r="J2680">
        <v>120</v>
      </c>
      <c r="K2680" s="21" t="s">
        <v>290</v>
      </c>
      <c r="L2680" s="1" t="s">
        <v>307</v>
      </c>
      <c r="M2680" t="s">
        <v>290</v>
      </c>
      <c r="N2680" s="159" t="s">
        <v>290</v>
      </c>
      <c r="P2680" s="18" t="s">
        <v>290</v>
      </c>
      <c r="Q2680" s="18" t="s">
        <v>290</v>
      </c>
      <c r="S2680" t="s">
        <v>290</v>
      </c>
      <c r="T2680" t="s">
        <v>290</v>
      </c>
      <c r="V2680" t="s">
        <v>290</v>
      </c>
      <c r="X2680" s="158" t="s">
        <v>2573</v>
      </c>
      <c r="Y2680" s="11">
        <v>12.000000000000002</v>
      </c>
      <c r="Z2680">
        <v>120</v>
      </c>
      <c r="AA2680" t="s">
        <v>307</v>
      </c>
      <c r="AB2680" s="21" t="s">
        <v>290</v>
      </c>
      <c r="AC2680" s="11">
        <v>12.75</v>
      </c>
      <c r="AD2680" s="12">
        <v>10.75</v>
      </c>
      <c r="AE2680" s="11">
        <v>1</v>
      </c>
      <c r="AF2680" t="s">
        <v>290</v>
      </c>
      <c r="AG2680">
        <v>120</v>
      </c>
      <c r="AH2680" s="21" t="s">
        <v>290</v>
      </c>
      <c r="AI2680" s="1" t="s">
        <v>307</v>
      </c>
      <c r="AJ2680" t="s">
        <v>290</v>
      </c>
      <c r="AK2680" s="159" t="s">
        <v>290</v>
      </c>
      <c r="CC2680" s="4"/>
      <c r="CD2680" s="51"/>
      <c r="CE2680" s="51"/>
      <c r="CF2680" s="51"/>
      <c r="CG2680" s="51"/>
      <c r="CH2680" s="51"/>
      <c r="CI2680" s="51"/>
      <c r="CJ2680" s="51"/>
      <c r="CK2680" s="51"/>
    </row>
    <row r="2681" spans="1:89" x14ac:dyDescent="0.35">
      <c r="A2681" s="158" t="s">
        <v>2574</v>
      </c>
      <c r="B2681" s="11">
        <v>12.000000000000002</v>
      </c>
      <c r="C2681">
        <v>140</v>
      </c>
      <c r="D2681" t="s">
        <v>307</v>
      </c>
      <c r="E2681" s="21" t="s">
        <v>290</v>
      </c>
      <c r="F2681" s="11">
        <v>12.75</v>
      </c>
      <c r="G2681" s="12">
        <v>10.5</v>
      </c>
      <c r="H2681" s="11">
        <v>1.125</v>
      </c>
      <c r="I2681" t="s">
        <v>290</v>
      </c>
      <c r="J2681">
        <v>140</v>
      </c>
      <c r="K2681" s="21" t="s">
        <v>290</v>
      </c>
      <c r="L2681" s="1" t="s">
        <v>307</v>
      </c>
      <c r="M2681" t="s">
        <v>290</v>
      </c>
      <c r="N2681" s="159" t="s">
        <v>290</v>
      </c>
      <c r="P2681" s="18" t="s">
        <v>290</v>
      </c>
      <c r="Q2681" s="18" t="s">
        <v>290</v>
      </c>
      <c r="S2681" t="s">
        <v>290</v>
      </c>
      <c r="T2681" t="s">
        <v>290</v>
      </c>
      <c r="V2681" t="s">
        <v>290</v>
      </c>
      <c r="X2681" s="158" t="s">
        <v>2574</v>
      </c>
      <c r="Y2681" s="11">
        <v>12.000000000000002</v>
      </c>
      <c r="Z2681">
        <v>140</v>
      </c>
      <c r="AA2681" t="s">
        <v>307</v>
      </c>
      <c r="AB2681" s="21" t="s">
        <v>290</v>
      </c>
      <c r="AC2681" s="11">
        <v>12.75</v>
      </c>
      <c r="AD2681" s="12">
        <v>10.5</v>
      </c>
      <c r="AE2681" s="11">
        <v>1.125</v>
      </c>
      <c r="AF2681" t="s">
        <v>290</v>
      </c>
      <c r="AG2681">
        <v>140</v>
      </c>
      <c r="AH2681" s="21" t="s">
        <v>290</v>
      </c>
      <c r="AI2681" s="1" t="s">
        <v>307</v>
      </c>
      <c r="AJ2681" t="s">
        <v>290</v>
      </c>
      <c r="AK2681" s="159" t="s">
        <v>290</v>
      </c>
    </row>
    <row r="2682" spans="1:89" x14ac:dyDescent="0.35">
      <c r="A2682" s="158" t="s">
        <v>2575</v>
      </c>
      <c r="B2682" s="11">
        <v>12.000000000000002</v>
      </c>
      <c r="C2682" s="11">
        <v>160</v>
      </c>
      <c r="D2682" t="s">
        <v>307</v>
      </c>
      <c r="E2682" s="21" t="s">
        <v>290</v>
      </c>
      <c r="F2682" s="11">
        <v>12.75</v>
      </c>
      <c r="G2682" s="12">
        <v>10.125999999999999</v>
      </c>
      <c r="H2682" s="11">
        <v>1.3120000000000001</v>
      </c>
      <c r="I2682" t="s">
        <v>290</v>
      </c>
      <c r="J2682" s="11">
        <v>160</v>
      </c>
      <c r="K2682" s="21" t="s">
        <v>290</v>
      </c>
      <c r="L2682" s="1" t="s">
        <v>307</v>
      </c>
      <c r="M2682" t="s">
        <v>290</v>
      </c>
      <c r="N2682" s="159" t="s">
        <v>290</v>
      </c>
      <c r="P2682" s="18" t="s">
        <v>290</v>
      </c>
      <c r="Q2682" s="18" t="s">
        <v>290</v>
      </c>
      <c r="S2682" t="s">
        <v>290</v>
      </c>
      <c r="T2682" t="s">
        <v>290</v>
      </c>
      <c r="V2682" t="s">
        <v>290</v>
      </c>
      <c r="X2682" s="158" t="s">
        <v>2575</v>
      </c>
      <c r="Y2682" s="11">
        <v>12.000000000000002</v>
      </c>
      <c r="Z2682" s="11">
        <v>160</v>
      </c>
      <c r="AA2682" t="s">
        <v>307</v>
      </c>
      <c r="AB2682" s="21" t="s">
        <v>290</v>
      </c>
      <c r="AC2682" s="11">
        <v>12.75</v>
      </c>
      <c r="AD2682" s="12">
        <v>10.125999999999999</v>
      </c>
      <c r="AE2682" s="11">
        <v>1.3120000000000001</v>
      </c>
      <c r="AF2682" t="s">
        <v>290</v>
      </c>
      <c r="AG2682" s="11">
        <v>160</v>
      </c>
      <c r="AH2682" s="21" t="s">
        <v>290</v>
      </c>
      <c r="AI2682" s="1" t="s">
        <v>307</v>
      </c>
      <c r="AJ2682" t="s">
        <v>290</v>
      </c>
      <c r="AK2682" s="159" t="s">
        <v>290</v>
      </c>
    </row>
    <row r="2683" spans="1:89" x14ac:dyDescent="0.35">
      <c r="A2683" s="160" t="s">
        <v>2576</v>
      </c>
      <c r="B2683" s="2">
        <v>12.000000000000002</v>
      </c>
      <c r="C2683" s="2" t="s">
        <v>272</v>
      </c>
      <c r="D2683" s="4" t="s">
        <v>307</v>
      </c>
      <c r="E2683" s="22" t="s">
        <v>290</v>
      </c>
      <c r="F2683" s="2">
        <v>12.75</v>
      </c>
      <c r="G2683" s="3">
        <v>11.75</v>
      </c>
      <c r="H2683" s="2">
        <v>0.5</v>
      </c>
      <c r="I2683" s="4" t="s">
        <v>272</v>
      </c>
      <c r="J2683" s="2">
        <v>2</v>
      </c>
      <c r="K2683" s="22" t="s">
        <v>290</v>
      </c>
      <c r="L2683" s="6" t="s">
        <v>307</v>
      </c>
      <c r="M2683" s="4" t="s">
        <v>290</v>
      </c>
      <c r="N2683" s="161" t="s">
        <v>290</v>
      </c>
      <c r="P2683" s="18" t="s">
        <v>290</v>
      </c>
      <c r="Q2683" s="18" t="s">
        <v>290</v>
      </c>
      <c r="S2683" t="s">
        <v>290</v>
      </c>
      <c r="T2683" t="s">
        <v>290</v>
      </c>
      <c r="V2683" t="s">
        <v>290</v>
      </c>
      <c r="X2683" s="160" t="s">
        <v>2576</v>
      </c>
      <c r="Y2683" s="2">
        <v>12.000000000000002</v>
      </c>
      <c r="Z2683" s="2" t="s">
        <v>272</v>
      </c>
      <c r="AA2683" s="4" t="s">
        <v>307</v>
      </c>
      <c r="AB2683" s="22" t="s">
        <v>290</v>
      </c>
      <c r="AC2683" s="2">
        <v>12.75</v>
      </c>
      <c r="AD2683" s="3">
        <v>11.75</v>
      </c>
      <c r="AE2683" s="2">
        <v>0.5</v>
      </c>
      <c r="AF2683" s="4" t="s">
        <v>272</v>
      </c>
      <c r="AG2683" s="2">
        <v>2</v>
      </c>
      <c r="AH2683" s="22" t="s">
        <v>290</v>
      </c>
      <c r="AI2683" s="6" t="s">
        <v>307</v>
      </c>
      <c r="AJ2683" s="4" t="s">
        <v>290</v>
      </c>
      <c r="AK2683" s="161" t="s">
        <v>290</v>
      </c>
    </row>
    <row r="2684" spans="1:89" x14ac:dyDescent="0.35">
      <c r="A2684" s="156" t="s">
        <v>2577</v>
      </c>
      <c r="B2684" s="11">
        <v>14</v>
      </c>
      <c r="C2684" s="11">
        <v>10</v>
      </c>
      <c r="D2684" t="s">
        <v>307</v>
      </c>
      <c r="E2684" s="21" t="s">
        <v>290</v>
      </c>
      <c r="F2684" s="11">
        <v>14</v>
      </c>
      <c r="G2684" s="13">
        <v>13.5</v>
      </c>
      <c r="H2684" s="11">
        <v>0.25</v>
      </c>
      <c r="I2684" t="s">
        <v>290</v>
      </c>
      <c r="J2684" s="11">
        <v>10</v>
      </c>
      <c r="K2684" s="21" t="s">
        <v>290</v>
      </c>
      <c r="L2684" s="11" t="s">
        <v>307</v>
      </c>
      <c r="M2684" t="s">
        <v>290</v>
      </c>
      <c r="N2684" s="159" t="s">
        <v>290</v>
      </c>
      <c r="P2684" s="18" t="s">
        <v>290</v>
      </c>
      <c r="Q2684" s="18" t="s">
        <v>290</v>
      </c>
      <c r="S2684" t="s">
        <v>290</v>
      </c>
      <c r="T2684" t="s">
        <v>290</v>
      </c>
      <c r="V2684" t="s">
        <v>290</v>
      </c>
      <c r="X2684" s="156" t="s">
        <v>2577</v>
      </c>
      <c r="Y2684" s="11">
        <v>14</v>
      </c>
      <c r="Z2684" s="11">
        <v>10</v>
      </c>
      <c r="AA2684" t="s">
        <v>307</v>
      </c>
      <c r="AB2684" s="21" t="s">
        <v>290</v>
      </c>
      <c r="AC2684" s="11">
        <v>14</v>
      </c>
      <c r="AD2684" s="13">
        <v>13.5</v>
      </c>
      <c r="AE2684" s="11">
        <v>0.25</v>
      </c>
      <c r="AF2684" t="s">
        <v>290</v>
      </c>
      <c r="AG2684" s="11">
        <v>10</v>
      </c>
      <c r="AH2684" s="21" t="s">
        <v>290</v>
      </c>
      <c r="AI2684" s="11" t="s">
        <v>307</v>
      </c>
      <c r="AJ2684" t="s">
        <v>290</v>
      </c>
      <c r="AK2684" s="159" t="s">
        <v>290</v>
      </c>
      <c r="BJ2684" s="4"/>
      <c r="BK2684" s="4"/>
      <c r="BL2684" s="4"/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  <c r="BX2684" s="4"/>
      <c r="BY2684" s="4"/>
      <c r="BZ2684" s="4"/>
      <c r="CA2684" s="51"/>
    </row>
    <row r="2685" spans="1:89" x14ac:dyDescent="0.35">
      <c r="A2685" s="158" t="s">
        <v>2578</v>
      </c>
      <c r="B2685" s="11">
        <v>14</v>
      </c>
      <c r="C2685" s="11">
        <v>20</v>
      </c>
      <c r="D2685" t="s">
        <v>307</v>
      </c>
      <c r="E2685" s="21" t="s">
        <v>290</v>
      </c>
      <c r="F2685" s="11">
        <v>14</v>
      </c>
      <c r="G2685" s="13">
        <v>13.375999999999999</v>
      </c>
      <c r="H2685" s="11">
        <v>0.312</v>
      </c>
      <c r="I2685" t="s">
        <v>290</v>
      </c>
      <c r="J2685" s="11">
        <v>20</v>
      </c>
      <c r="K2685" s="21" t="s">
        <v>290</v>
      </c>
      <c r="L2685" s="1" t="s">
        <v>307</v>
      </c>
      <c r="M2685" t="s">
        <v>290</v>
      </c>
      <c r="N2685" s="159" t="s">
        <v>290</v>
      </c>
      <c r="P2685" s="18" t="s">
        <v>290</v>
      </c>
      <c r="Q2685" s="18" t="s">
        <v>290</v>
      </c>
      <c r="S2685" t="s">
        <v>290</v>
      </c>
      <c r="T2685" t="s">
        <v>290</v>
      </c>
      <c r="V2685" t="s">
        <v>290</v>
      </c>
      <c r="X2685" s="158" t="s">
        <v>2578</v>
      </c>
      <c r="Y2685" s="11">
        <v>14</v>
      </c>
      <c r="Z2685" s="11">
        <v>20</v>
      </c>
      <c r="AA2685" t="s">
        <v>307</v>
      </c>
      <c r="AB2685" s="21" t="s">
        <v>290</v>
      </c>
      <c r="AC2685" s="11">
        <v>14</v>
      </c>
      <c r="AD2685" s="13">
        <v>13.375999999999999</v>
      </c>
      <c r="AE2685" s="11">
        <v>0.312</v>
      </c>
      <c r="AF2685" t="s">
        <v>290</v>
      </c>
      <c r="AG2685" s="11">
        <v>20</v>
      </c>
      <c r="AH2685" s="21" t="s">
        <v>290</v>
      </c>
      <c r="AI2685" s="1" t="s">
        <v>307</v>
      </c>
      <c r="AJ2685" t="s">
        <v>290</v>
      </c>
      <c r="AK2685" s="159" t="s">
        <v>290</v>
      </c>
      <c r="CC2685" s="4"/>
      <c r="CD2685" s="51"/>
      <c r="CE2685" s="51"/>
      <c r="CF2685" s="51"/>
      <c r="CG2685" s="51"/>
      <c r="CH2685" s="51"/>
      <c r="CI2685" s="51"/>
      <c r="CJ2685" s="51"/>
      <c r="CK2685" s="51"/>
    </row>
    <row r="2686" spans="1:89" x14ac:dyDescent="0.35">
      <c r="A2686" s="158" t="s">
        <v>2579</v>
      </c>
      <c r="B2686" s="11">
        <v>14</v>
      </c>
      <c r="C2686">
        <v>30</v>
      </c>
      <c r="D2686" t="s">
        <v>307</v>
      </c>
      <c r="E2686" s="21" t="s">
        <v>290</v>
      </c>
      <c r="F2686" s="11">
        <v>14</v>
      </c>
      <c r="G2686" s="13">
        <v>13.25</v>
      </c>
      <c r="H2686" s="11">
        <v>0.375</v>
      </c>
      <c r="I2686" t="s">
        <v>290</v>
      </c>
      <c r="J2686">
        <v>30</v>
      </c>
      <c r="K2686" s="21" t="s">
        <v>290</v>
      </c>
      <c r="L2686" s="1" t="s">
        <v>307</v>
      </c>
      <c r="M2686" t="s">
        <v>290</v>
      </c>
      <c r="N2686" s="159" t="s">
        <v>290</v>
      </c>
      <c r="P2686" s="18" t="s">
        <v>290</v>
      </c>
      <c r="Q2686" s="18" t="s">
        <v>290</v>
      </c>
      <c r="S2686" t="s">
        <v>290</v>
      </c>
      <c r="T2686" t="s">
        <v>290</v>
      </c>
      <c r="V2686" t="s">
        <v>290</v>
      </c>
      <c r="X2686" s="158" t="s">
        <v>2579</v>
      </c>
      <c r="Y2686" s="11">
        <v>14</v>
      </c>
      <c r="Z2686">
        <v>30</v>
      </c>
      <c r="AA2686" t="s">
        <v>307</v>
      </c>
      <c r="AB2686" s="21" t="s">
        <v>290</v>
      </c>
      <c r="AC2686" s="11">
        <v>14</v>
      </c>
      <c r="AD2686" s="13">
        <v>13.25</v>
      </c>
      <c r="AE2686" s="11">
        <v>0.375</v>
      </c>
      <c r="AF2686" t="s">
        <v>290</v>
      </c>
      <c r="AG2686">
        <v>30</v>
      </c>
      <c r="AH2686" s="21" t="s">
        <v>290</v>
      </c>
      <c r="AI2686" s="1" t="s">
        <v>307</v>
      </c>
      <c r="AJ2686" t="s">
        <v>290</v>
      </c>
      <c r="AK2686" s="159" t="s">
        <v>290</v>
      </c>
    </row>
    <row r="2687" spans="1:89" x14ac:dyDescent="0.35">
      <c r="A2687" s="158" t="s">
        <v>2580</v>
      </c>
      <c r="B2687" s="11">
        <v>14</v>
      </c>
      <c r="C2687">
        <v>40</v>
      </c>
      <c r="D2687" t="s">
        <v>307</v>
      </c>
      <c r="E2687" s="21" t="s">
        <v>290</v>
      </c>
      <c r="F2687" s="11">
        <v>14</v>
      </c>
      <c r="G2687" s="13">
        <v>13.125999999999999</v>
      </c>
      <c r="H2687" s="11">
        <v>0.437</v>
      </c>
      <c r="I2687" t="s">
        <v>290</v>
      </c>
      <c r="J2687">
        <v>40</v>
      </c>
      <c r="K2687" s="21" t="s">
        <v>290</v>
      </c>
      <c r="L2687" s="1" t="s">
        <v>307</v>
      </c>
      <c r="M2687" t="s">
        <v>290</v>
      </c>
      <c r="N2687" s="159" t="s">
        <v>290</v>
      </c>
      <c r="P2687" s="18" t="s">
        <v>290</v>
      </c>
      <c r="Q2687" s="18" t="s">
        <v>290</v>
      </c>
      <c r="S2687" t="s">
        <v>290</v>
      </c>
      <c r="T2687" t="s">
        <v>290</v>
      </c>
      <c r="V2687" t="s">
        <v>290</v>
      </c>
      <c r="X2687" s="158" t="s">
        <v>2580</v>
      </c>
      <c r="Y2687" s="11">
        <v>14</v>
      </c>
      <c r="Z2687">
        <v>40</v>
      </c>
      <c r="AA2687" t="s">
        <v>307</v>
      </c>
      <c r="AB2687" s="21" t="s">
        <v>290</v>
      </c>
      <c r="AC2687" s="11">
        <v>14</v>
      </c>
      <c r="AD2687" s="13">
        <v>13.125999999999999</v>
      </c>
      <c r="AE2687" s="11">
        <v>0.437</v>
      </c>
      <c r="AF2687" t="s">
        <v>290</v>
      </c>
      <c r="AG2687">
        <v>40</v>
      </c>
      <c r="AH2687" s="21" t="s">
        <v>290</v>
      </c>
      <c r="AI2687" s="1" t="s">
        <v>307</v>
      </c>
      <c r="AJ2687" t="s">
        <v>290</v>
      </c>
      <c r="AK2687" s="159" t="s">
        <v>290</v>
      </c>
    </row>
    <row r="2688" spans="1:89" x14ac:dyDescent="0.35">
      <c r="A2688" s="158" t="s">
        <v>6994</v>
      </c>
      <c r="B2688" s="11">
        <v>14</v>
      </c>
      <c r="C2688" t="s">
        <v>6422</v>
      </c>
      <c r="D2688" t="s">
        <v>307</v>
      </c>
      <c r="E2688" s="21" t="s">
        <v>290</v>
      </c>
      <c r="F2688" s="11">
        <v>14</v>
      </c>
      <c r="G2688" s="12">
        <v>13.25</v>
      </c>
      <c r="H2688" s="11">
        <v>0.375</v>
      </c>
      <c r="I2688" t="s">
        <v>6422</v>
      </c>
      <c r="J2688">
        <v>1</v>
      </c>
      <c r="K2688" s="21" t="s">
        <v>290</v>
      </c>
      <c r="L2688" s="1" t="s">
        <v>307</v>
      </c>
      <c r="M2688" t="s">
        <v>290</v>
      </c>
      <c r="N2688" s="159" t="s">
        <v>290</v>
      </c>
      <c r="P2688" s="18" t="s">
        <v>290</v>
      </c>
      <c r="Q2688" s="18" t="s">
        <v>290</v>
      </c>
      <c r="S2688" t="s">
        <v>290</v>
      </c>
      <c r="T2688" t="s">
        <v>290</v>
      </c>
      <c r="V2688" t="s">
        <v>290</v>
      </c>
      <c r="X2688" s="158" t="s">
        <v>6994</v>
      </c>
      <c r="Y2688" s="11">
        <v>14</v>
      </c>
      <c r="Z2688" t="s">
        <v>6422</v>
      </c>
      <c r="AA2688" t="s">
        <v>307</v>
      </c>
      <c r="AB2688" s="21" t="s">
        <v>290</v>
      </c>
      <c r="AC2688" s="11">
        <v>14</v>
      </c>
      <c r="AD2688" s="12">
        <v>13.25</v>
      </c>
      <c r="AE2688" s="11">
        <v>0.375</v>
      </c>
      <c r="AF2688" t="s">
        <v>6422</v>
      </c>
      <c r="AG2688">
        <v>1</v>
      </c>
      <c r="AH2688" s="21" t="s">
        <v>290</v>
      </c>
      <c r="AI2688" s="1" t="s">
        <v>307</v>
      </c>
      <c r="AJ2688" t="s">
        <v>290</v>
      </c>
      <c r="AK2688" s="159" t="s">
        <v>290</v>
      </c>
    </row>
    <row r="2689" spans="1:122" x14ac:dyDescent="0.35">
      <c r="A2689" s="158" t="s">
        <v>2581</v>
      </c>
      <c r="B2689" s="11">
        <v>14</v>
      </c>
      <c r="C2689">
        <v>60</v>
      </c>
      <c r="D2689" t="s">
        <v>307</v>
      </c>
      <c r="E2689" s="21" t="s">
        <v>290</v>
      </c>
      <c r="F2689" s="11">
        <v>14</v>
      </c>
      <c r="G2689" s="13">
        <v>12.811999999999999</v>
      </c>
      <c r="H2689" s="11">
        <v>0.59399999999999997</v>
      </c>
      <c r="I2689" t="s">
        <v>290</v>
      </c>
      <c r="J2689">
        <v>60</v>
      </c>
      <c r="K2689" s="21" t="s">
        <v>290</v>
      </c>
      <c r="L2689" s="1" t="s">
        <v>307</v>
      </c>
      <c r="M2689" t="s">
        <v>290</v>
      </c>
      <c r="N2689" s="159" t="s">
        <v>290</v>
      </c>
      <c r="P2689" s="18" t="s">
        <v>290</v>
      </c>
      <c r="Q2689" s="18" t="s">
        <v>290</v>
      </c>
      <c r="S2689" t="s">
        <v>290</v>
      </c>
      <c r="T2689" t="s">
        <v>290</v>
      </c>
      <c r="V2689" t="s">
        <v>290</v>
      </c>
      <c r="X2689" s="158" t="s">
        <v>2581</v>
      </c>
      <c r="Y2689" s="11">
        <v>14</v>
      </c>
      <c r="Z2689">
        <v>60</v>
      </c>
      <c r="AA2689" t="s">
        <v>307</v>
      </c>
      <c r="AB2689" s="21" t="s">
        <v>290</v>
      </c>
      <c r="AC2689" s="11">
        <v>14</v>
      </c>
      <c r="AD2689" s="13">
        <v>12.811999999999999</v>
      </c>
      <c r="AE2689" s="11">
        <v>0.59399999999999997</v>
      </c>
      <c r="AF2689" t="s">
        <v>290</v>
      </c>
      <c r="AG2689">
        <v>60</v>
      </c>
      <c r="AH2689" s="21" t="s">
        <v>290</v>
      </c>
      <c r="AI2689" s="1" t="s">
        <v>307</v>
      </c>
      <c r="AJ2689" t="s">
        <v>290</v>
      </c>
      <c r="AK2689" s="159" t="s">
        <v>290</v>
      </c>
      <c r="BJ2689" s="4"/>
      <c r="BK2689" s="4"/>
      <c r="BL2689" s="4"/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  <c r="BX2689" s="4"/>
      <c r="BY2689" s="4"/>
      <c r="BZ2689" s="4"/>
      <c r="CA2689" s="51"/>
    </row>
    <row r="2690" spans="1:122" x14ac:dyDescent="0.35">
      <c r="A2690" s="158" t="s">
        <v>2582</v>
      </c>
      <c r="B2690" s="11">
        <v>14</v>
      </c>
      <c r="C2690">
        <v>80</v>
      </c>
      <c r="D2690" t="s">
        <v>307</v>
      </c>
      <c r="E2690" s="21" t="s">
        <v>290</v>
      </c>
      <c r="F2690" s="11">
        <v>14</v>
      </c>
      <c r="G2690" s="13">
        <v>12.5</v>
      </c>
      <c r="H2690" s="11">
        <v>0.75</v>
      </c>
      <c r="I2690" t="s">
        <v>290</v>
      </c>
      <c r="J2690">
        <v>80</v>
      </c>
      <c r="K2690" s="21" t="s">
        <v>290</v>
      </c>
      <c r="L2690" s="1" t="s">
        <v>307</v>
      </c>
      <c r="M2690" t="s">
        <v>290</v>
      </c>
      <c r="N2690" s="159" t="s">
        <v>290</v>
      </c>
      <c r="P2690" s="18" t="s">
        <v>290</v>
      </c>
      <c r="Q2690" s="18" t="s">
        <v>290</v>
      </c>
      <c r="S2690" t="s">
        <v>290</v>
      </c>
      <c r="T2690" t="s">
        <v>290</v>
      </c>
      <c r="V2690" t="s">
        <v>290</v>
      </c>
      <c r="X2690" s="158" t="s">
        <v>2582</v>
      </c>
      <c r="Y2690" s="11">
        <v>14</v>
      </c>
      <c r="Z2690">
        <v>80</v>
      </c>
      <c r="AA2690" t="s">
        <v>307</v>
      </c>
      <c r="AB2690" s="21" t="s">
        <v>290</v>
      </c>
      <c r="AC2690" s="11">
        <v>14</v>
      </c>
      <c r="AD2690" s="13">
        <v>12.5</v>
      </c>
      <c r="AE2690" s="11">
        <v>0.75</v>
      </c>
      <c r="AF2690" t="s">
        <v>290</v>
      </c>
      <c r="AG2690">
        <v>80</v>
      </c>
      <c r="AH2690" s="21" t="s">
        <v>290</v>
      </c>
      <c r="AI2690" s="1" t="s">
        <v>307</v>
      </c>
      <c r="AJ2690" t="s">
        <v>290</v>
      </c>
      <c r="AK2690" s="159" t="s">
        <v>290</v>
      </c>
      <c r="CC2690" s="4"/>
      <c r="CD2690" s="51"/>
      <c r="CE2690" s="51"/>
      <c r="CF2690" s="51"/>
      <c r="CG2690" s="51"/>
      <c r="CH2690" s="51"/>
      <c r="CI2690" s="51"/>
      <c r="CJ2690" s="51"/>
      <c r="CK2690" s="51"/>
    </row>
    <row r="2691" spans="1:122" x14ac:dyDescent="0.35">
      <c r="A2691" s="158" t="s">
        <v>2583</v>
      </c>
      <c r="B2691" s="11">
        <v>14</v>
      </c>
      <c r="C2691">
        <v>100</v>
      </c>
      <c r="D2691" t="s">
        <v>307</v>
      </c>
      <c r="E2691" s="21" t="s">
        <v>290</v>
      </c>
      <c r="F2691" s="11">
        <v>14</v>
      </c>
      <c r="G2691" s="13">
        <v>12.125999999999999</v>
      </c>
      <c r="H2691" s="11">
        <v>0.93700000000000006</v>
      </c>
      <c r="I2691" t="s">
        <v>290</v>
      </c>
      <c r="J2691">
        <v>100</v>
      </c>
      <c r="K2691" s="21" t="s">
        <v>290</v>
      </c>
      <c r="L2691" s="1" t="s">
        <v>307</v>
      </c>
      <c r="M2691" t="s">
        <v>290</v>
      </c>
      <c r="N2691" s="159" t="s">
        <v>290</v>
      </c>
      <c r="P2691" s="18" t="s">
        <v>290</v>
      </c>
      <c r="Q2691" s="18" t="s">
        <v>290</v>
      </c>
      <c r="S2691" t="s">
        <v>290</v>
      </c>
      <c r="T2691" t="s">
        <v>290</v>
      </c>
      <c r="V2691" t="s">
        <v>290</v>
      </c>
      <c r="X2691" s="158" t="s">
        <v>2583</v>
      </c>
      <c r="Y2691" s="11">
        <v>14</v>
      </c>
      <c r="Z2691">
        <v>100</v>
      </c>
      <c r="AA2691" t="s">
        <v>307</v>
      </c>
      <c r="AB2691" s="21" t="s">
        <v>290</v>
      </c>
      <c r="AC2691" s="11">
        <v>14</v>
      </c>
      <c r="AD2691" s="13">
        <v>12.125999999999999</v>
      </c>
      <c r="AE2691" s="11">
        <v>0.93700000000000006</v>
      </c>
      <c r="AF2691" t="s">
        <v>290</v>
      </c>
      <c r="AG2691">
        <v>100</v>
      </c>
      <c r="AH2691" s="21" t="s">
        <v>290</v>
      </c>
      <c r="AI2691" s="1" t="s">
        <v>307</v>
      </c>
      <c r="AJ2691" t="s">
        <v>290</v>
      </c>
      <c r="AK2691" s="159" t="s">
        <v>290</v>
      </c>
    </row>
    <row r="2692" spans="1:122" x14ac:dyDescent="0.35">
      <c r="A2692" s="158" t="s">
        <v>2584</v>
      </c>
      <c r="B2692" s="11">
        <v>14</v>
      </c>
      <c r="C2692">
        <v>120</v>
      </c>
      <c r="D2692" t="s">
        <v>307</v>
      </c>
      <c r="E2692" s="21" t="s">
        <v>290</v>
      </c>
      <c r="F2692" s="11">
        <v>14</v>
      </c>
      <c r="G2692" s="13">
        <v>11.814</v>
      </c>
      <c r="H2692" s="11">
        <v>1.093</v>
      </c>
      <c r="I2692" t="s">
        <v>290</v>
      </c>
      <c r="J2692">
        <v>120</v>
      </c>
      <c r="K2692" s="21" t="s">
        <v>290</v>
      </c>
      <c r="L2692" s="1" t="s">
        <v>307</v>
      </c>
      <c r="M2692" t="s">
        <v>290</v>
      </c>
      <c r="N2692" s="159" t="s">
        <v>290</v>
      </c>
      <c r="P2692" s="18" t="s">
        <v>290</v>
      </c>
      <c r="Q2692" s="18" t="s">
        <v>290</v>
      </c>
      <c r="S2692" t="s">
        <v>290</v>
      </c>
      <c r="T2692" t="s">
        <v>290</v>
      </c>
      <c r="V2692" t="s">
        <v>290</v>
      </c>
      <c r="X2692" s="158" t="s">
        <v>2584</v>
      </c>
      <c r="Y2692" s="11">
        <v>14</v>
      </c>
      <c r="Z2692">
        <v>120</v>
      </c>
      <c r="AA2692" t="s">
        <v>307</v>
      </c>
      <c r="AB2692" s="21" t="s">
        <v>290</v>
      </c>
      <c r="AC2692" s="11">
        <v>14</v>
      </c>
      <c r="AD2692" s="13">
        <v>11.814</v>
      </c>
      <c r="AE2692" s="11">
        <v>1.093</v>
      </c>
      <c r="AF2692" t="s">
        <v>290</v>
      </c>
      <c r="AG2692">
        <v>120</v>
      </c>
      <c r="AH2692" s="21" t="s">
        <v>290</v>
      </c>
      <c r="AI2692" s="1" t="s">
        <v>307</v>
      </c>
      <c r="AJ2692" t="s">
        <v>290</v>
      </c>
      <c r="AK2692" s="159" t="s">
        <v>290</v>
      </c>
      <c r="BJ2692" s="4"/>
      <c r="BK2692" s="4"/>
      <c r="BL2692" s="4"/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  <c r="BX2692" s="4"/>
      <c r="BY2692" s="4"/>
      <c r="BZ2692" s="4"/>
      <c r="CA2692" s="51"/>
    </row>
    <row r="2693" spans="1:122" x14ac:dyDescent="0.35">
      <c r="A2693" s="158" t="s">
        <v>2585</v>
      </c>
      <c r="B2693" s="11">
        <v>14</v>
      </c>
      <c r="C2693">
        <v>140</v>
      </c>
      <c r="D2693" t="s">
        <v>307</v>
      </c>
      <c r="E2693" s="21" t="s">
        <v>290</v>
      </c>
      <c r="F2693" s="11">
        <v>14</v>
      </c>
      <c r="G2693" s="13">
        <v>11.5</v>
      </c>
      <c r="H2693" s="11">
        <v>1.25</v>
      </c>
      <c r="I2693" t="s">
        <v>290</v>
      </c>
      <c r="J2693">
        <v>140</v>
      </c>
      <c r="K2693" s="21" t="s">
        <v>290</v>
      </c>
      <c r="L2693" s="1" t="s">
        <v>307</v>
      </c>
      <c r="M2693" t="s">
        <v>290</v>
      </c>
      <c r="N2693" s="159" t="s">
        <v>290</v>
      </c>
      <c r="P2693" s="18" t="s">
        <v>290</v>
      </c>
      <c r="Q2693" s="18" t="s">
        <v>290</v>
      </c>
      <c r="S2693" t="s">
        <v>290</v>
      </c>
      <c r="T2693" t="s">
        <v>290</v>
      </c>
      <c r="V2693" t="s">
        <v>290</v>
      </c>
      <c r="X2693" s="158" t="s">
        <v>2585</v>
      </c>
      <c r="Y2693" s="11">
        <v>14</v>
      </c>
      <c r="Z2693">
        <v>140</v>
      </c>
      <c r="AA2693" t="s">
        <v>307</v>
      </c>
      <c r="AB2693" s="21" t="s">
        <v>290</v>
      </c>
      <c r="AC2693" s="11">
        <v>14</v>
      </c>
      <c r="AD2693" s="13">
        <v>11.5</v>
      </c>
      <c r="AE2693" s="11">
        <v>1.25</v>
      </c>
      <c r="AF2693" t="s">
        <v>290</v>
      </c>
      <c r="AG2693">
        <v>140</v>
      </c>
      <c r="AH2693" s="21" t="s">
        <v>290</v>
      </c>
      <c r="AI2693" s="1" t="s">
        <v>307</v>
      </c>
      <c r="AJ2693" t="s">
        <v>290</v>
      </c>
      <c r="AK2693" s="159" t="s">
        <v>290</v>
      </c>
      <c r="CC2693" s="4"/>
      <c r="CD2693" s="51"/>
      <c r="CE2693" s="51"/>
      <c r="CF2693" s="51"/>
      <c r="CG2693" s="51"/>
      <c r="CH2693" s="51"/>
      <c r="CI2693" s="51"/>
      <c r="CJ2693" s="51"/>
      <c r="CK2693" s="51"/>
    </row>
    <row r="2694" spans="1:122" x14ac:dyDescent="0.35">
      <c r="A2694" s="158" t="s">
        <v>2586</v>
      </c>
      <c r="B2694" s="11">
        <v>14</v>
      </c>
      <c r="C2694" s="11">
        <v>160</v>
      </c>
      <c r="D2694" t="s">
        <v>307</v>
      </c>
      <c r="E2694" s="21" t="s">
        <v>290</v>
      </c>
      <c r="F2694" s="11">
        <v>14</v>
      </c>
      <c r="G2694" s="13">
        <v>11.188000000000001</v>
      </c>
      <c r="H2694" s="11">
        <v>1.4059999999999999</v>
      </c>
      <c r="I2694" t="s">
        <v>290</v>
      </c>
      <c r="J2694" s="11">
        <v>160</v>
      </c>
      <c r="K2694" s="21" t="s">
        <v>290</v>
      </c>
      <c r="L2694" s="1" t="s">
        <v>307</v>
      </c>
      <c r="M2694" t="s">
        <v>290</v>
      </c>
      <c r="N2694" s="159" t="s">
        <v>290</v>
      </c>
      <c r="P2694" s="18" t="s">
        <v>290</v>
      </c>
      <c r="Q2694" s="18" t="s">
        <v>290</v>
      </c>
      <c r="S2694" t="s">
        <v>290</v>
      </c>
      <c r="T2694" t="s">
        <v>290</v>
      </c>
      <c r="V2694" t="s">
        <v>290</v>
      </c>
      <c r="X2694" s="158" t="s">
        <v>2586</v>
      </c>
      <c r="Y2694" s="11">
        <v>14</v>
      </c>
      <c r="Z2694" s="11">
        <v>160</v>
      </c>
      <c r="AA2694" t="s">
        <v>307</v>
      </c>
      <c r="AB2694" s="21" t="s">
        <v>290</v>
      </c>
      <c r="AC2694" s="11">
        <v>14</v>
      </c>
      <c r="AD2694" s="13">
        <v>11.188000000000001</v>
      </c>
      <c r="AE2694" s="11">
        <v>1.4059999999999999</v>
      </c>
      <c r="AF2694" t="s">
        <v>290</v>
      </c>
      <c r="AG2694" s="11">
        <v>160</v>
      </c>
      <c r="AH2694" s="21" t="s">
        <v>290</v>
      </c>
      <c r="AI2694" s="1" t="s">
        <v>307</v>
      </c>
      <c r="AJ2694" t="s">
        <v>290</v>
      </c>
      <c r="AK2694" s="159" t="s">
        <v>290</v>
      </c>
    </row>
    <row r="2695" spans="1:122" x14ac:dyDescent="0.35">
      <c r="A2695" s="160" t="s">
        <v>2587</v>
      </c>
      <c r="B2695" s="2">
        <v>14</v>
      </c>
      <c r="C2695" s="2" t="s">
        <v>272</v>
      </c>
      <c r="D2695" s="4" t="s">
        <v>307</v>
      </c>
      <c r="E2695" s="22" t="s">
        <v>290</v>
      </c>
      <c r="F2695" s="2">
        <v>14</v>
      </c>
      <c r="G2695" s="5">
        <v>13</v>
      </c>
      <c r="H2695" s="2">
        <v>0.5</v>
      </c>
      <c r="I2695" s="4" t="s">
        <v>272</v>
      </c>
      <c r="J2695" s="2">
        <v>2</v>
      </c>
      <c r="K2695" s="22" t="s">
        <v>290</v>
      </c>
      <c r="L2695" s="6" t="s">
        <v>307</v>
      </c>
      <c r="M2695" s="4" t="s">
        <v>290</v>
      </c>
      <c r="N2695" s="161" t="s">
        <v>290</v>
      </c>
      <c r="P2695" s="18" t="s">
        <v>290</v>
      </c>
      <c r="Q2695" s="18" t="s">
        <v>290</v>
      </c>
      <c r="S2695" t="s">
        <v>290</v>
      </c>
      <c r="T2695" t="s">
        <v>290</v>
      </c>
      <c r="V2695" t="s">
        <v>290</v>
      </c>
      <c r="X2695" s="160" t="s">
        <v>2587</v>
      </c>
      <c r="Y2695" s="2">
        <v>14</v>
      </c>
      <c r="Z2695" s="2" t="s">
        <v>272</v>
      </c>
      <c r="AA2695" s="4" t="s">
        <v>307</v>
      </c>
      <c r="AB2695" s="22" t="s">
        <v>290</v>
      </c>
      <c r="AC2695" s="2">
        <v>14</v>
      </c>
      <c r="AD2695" s="5">
        <v>13</v>
      </c>
      <c r="AE2695" s="2">
        <v>0.5</v>
      </c>
      <c r="AF2695" s="4" t="s">
        <v>272</v>
      </c>
      <c r="AG2695" s="2">
        <v>2</v>
      </c>
      <c r="AH2695" s="22" t="s">
        <v>290</v>
      </c>
      <c r="AI2695" s="6" t="s">
        <v>307</v>
      </c>
      <c r="AJ2695" s="4" t="s">
        <v>290</v>
      </c>
      <c r="AK2695" s="161" t="s">
        <v>290</v>
      </c>
      <c r="BJ2695" s="4"/>
      <c r="BK2695" s="4"/>
      <c r="BL2695" s="4"/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  <c r="BX2695" s="4"/>
      <c r="BY2695" s="4"/>
      <c r="BZ2695" s="4"/>
      <c r="CA2695" s="51"/>
    </row>
    <row r="2696" spans="1:122" x14ac:dyDescent="0.35">
      <c r="A2696" s="156" t="s">
        <v>2588</v>
      </c>
      <c r="B2696" s="11">
        <v>16</v>
      </c>
      <c r="C2696" s="11">
        <v>10</v>
      </c>
      <c r="D2696" t="s">
        <v>307</v>
      </c>
      <c r="E2696" s="21" t="s">
        <v>290</v>
      </c>
      <c r="F2696" s="11">
        <v>16</v>
      </c>
      <c r="G2696" s="13">
        <v>15.5</v>
      </c>
      <c r="H2696" s="11">
        <v>0.25</v>
      </c>
      <c r="I2696" t="s">
        <v>290</v>
      </c>
      <c r="J2696" s="11">
        <v>10</v>
      </c>
      <c r="K2696" s="21" t="s">
        <v>290</v>
      </c>
      <c r="L2696" s="11" t="s">
        <v>307</v>
      </c>
      <c r="M2696" t="s">
        <v>290</v>
      </c>
      <c r="N2696" s="159" t="s">
        <v>290</v>
      </c>
      <c r="P2696" s="18" t="s">
        <v>290</v>
      </c>
      <c r="Q2696" s="18" t="s">
        <v>290</v>
      </c>
      <c r="S2696" t="s">
        <v>290</v>
      </c>
      <c r="T2696" t="s">
        <v>290</v>
      </c>
      <c r="V2696" t="s">
        <v>290</v>
      </c>
      <c r="X2696" s="156" t="s">
        <v>2588</v>
      </c>
      <c r="Y2696" s="11">
        <v>16</v>
      </c>
      <c r="Z2696" s="11">
        <v>10</v>
      </c>
      <c r="AA2696" t="s">
        <v>307</v>
      </c>
      <c r="AB2696" s="21" t="s">
        <v>290</v>
      </c>
      <c r="AC2696" s="11">
        <v>16</v>
      </c>
      <c r="AD2696" s="13">
        <v>15.5</v>
      </c>
      <c r="AE2696" s="11">
        <v>0.25</v>
      </c>
      <c r="AF2696" t="s">
        <v>290</v>
      </c>
      <c r="AG2696" s="11">
        <v>10</v>
      </c>
      <c r="AH2696" s="21" t="s">
        <v>290</v>
      </c>
      <c r="AI2696" s="11" t="s">
        <v>307</v>
      </c>
      <c r="AJ2696" t="s">
        <v>290</v>
      </c>
      <c r="AK2696" s="159" t="s">
        <v>290</v>
      </c>
      <c r="BJ2696" s="10"/>
      <c r="BK2696" s="10"/>
      <c r="BL2696" s="10"/>
      <c r="BM2696" s="10"/>
      <c r="BN2696" s="10"/>
      <c r="BO2696" s="10"/>
      <c r="BP2696" s="10"/>
      <c r="BQ2696" s="10"/>
      <c r="BR2696" s="10"/>
      <c r="BS2696" s="10"/>
      <c r="BT2696" s="10"/>
      <c r="BU2696" s="10"/>
      <c r="BV2696" s="10"/>
      <c r="BW2696" s="10"/>
      <c r="BX2696" s="10"/>
      <c r="BY2696" s="10"/>
      <c r="BZ2696" s="10"/>
      <c r="CA2696" s="10"/>
      <c r="CC2696" s="4"/>
      <c r="CD2696" s="51"/>
      <c r="CE2696" s="51"/>
      <c r="CF2696" s="51"/>
      <c r="CG2696" s="51"/>
      <c r="CH2696" s="51"/>
      <c r="CI2696" s="51"/>
      <c r="CJ2696" s="51"/>
      <c r="CK2696" s="51"/>
    </row>
    <row r="2697" spans="1:122" x14ac:dyDescent="0.35">
      <c r="A2697" s="158" t="s">
        <v>2589</v>
      </c>
      <c r="B2697" s="11">
        <v>16</v>
      </c>
      <c r="C2697" s="11">
        <v>20</v>
      </c>
      <c r="D2697" t="s">
        <v>307</v>
      </c>
      <c r="E2697" s="21" t="s">
        <v>290</v>
      </c>
      <c r="F2697" s="11">
        <v>16</v>
      </c>
      <c r="G2697" s="13">
        <v>15.375999999999999</v>
      </c>
      <c r="H2697" s="11">
        <v>0.312</v>
      </c>
      <c r="I2697" t="s">
        <v>290</v>
      </c>
      <c r="J2697" s="11">
        <v>20</v>
      </c>
      <c r="K2697" s="21" t="s">
        <v>290</v>
      </c>
      <c r="L2697" s="1" t="s">
        <v>307</v>
      </c>
      <c r="M2697" t="s">
        <v>290</v>
      </c>
      <c r="N2697" s="159" t="s">
        <v>290</v>
      </c>
      <c r="P2697" s="18" t="s">
        <v>290</v>
      </c>
      <c r="Q2697" s="18" t="s">
        <v>290</v>
      </c>
      <c r="S2697" t="s">
        <v>290</v>
      </c>
      <c r="T2697" t="s">
        <v>290</v>
      </c>
      <c r="V2697" t="s">
        <v>290</v>
      </c>
      <c r="X2697" s="158" t="s">
        <v>2589</v>
      </c>
      <c r="Y2697" s="11">
        <v>16</v>
      </c>
      <c r="Z2697" s="11">
        <v>20</v>
      </c>
      <c r="AA2697" t="s">
        <v>307</v>
      </c>
      <c r="AB2697" s="21" t="s">
        <v>290</v>
      </c>
      <c r="AC2697" s="11">
        <v>16</v>
      </c>
      <c r="AD2697" s="13">
        <v>15.375999999999999</v>
      </c>
      <c r="AE2697" s="11">
        <v>0.312</v>
      </c>
      <c r="AF2697" t="s">
        <v>290</v>
      </c>
      <c r="AG2697" s="11">
        <v>20</v>
      </c>
      <c r="AH2697" s="21" t="s">
        <v>290</v>
      </c>
      <c r="AI2697" s="1" t="s">
        <v>307</v>
      </c>
      <c r="AJ2697" t="s">
        <v>290</v>
      </c>
      <c r="AK2697" s="159" t="s">
        <v>290</v>
      </c>
      <c r="BJ2697" s="11"/>
      <c r="BK2697" s="11"/>
      <c r="BL2697" s="11"/>
      <c r="BM2697" s="11"/>
      <c r="BN2697" s="11"/>
      <c r="BO2697" s="11"/>
      <c r="BP2697" s="11"/>
      <c r="BQ2697" s="11"/>
      <c r="BR2697" s="11"/>
      <c r="BS2697" s="11"/>
      <c r="BT2697" s="11"/>
      <c r="BU2697" s="11"/>
      <c r="BV2697" s="11"/>
      <c r="BW2697" s="11"/>
      <c r="BX2697" s="11"/>
      <c r="BY2697" s="11"/>
      <c r="BZ2697" s="11"/>
      <c r="CA2697" s="14"/>
      <c r="CC2697" s="10"/>
      <c r="CD2697" s="10"/>
      <c r="CE2697" s="10"/>
      <c r="CF2697" s="10"/>
      <c r="CG2697" s="10"/>
      <c r="CH2697" s="10"/>
      <c r="CI2697" s="10"/>
      <c r="CJ2697" s="10"/>
      <c r="CK2697" s="10"/>
    </row>
    <row r="2698" spans="1:122" s="8" customFormat="1" x14ac:dyDescent="0.35">
      <c r="A2698" s="158" t="s">
        <v>2590</v>
      </c>
      <c r="B2698" s="11">
        <v>16</v>
      </c>
      <c r="C2698">
        <v>30</v>
      </c>
      <c r="D2698" t="s">
        <v>307</v>
      </c>
      <c r="E2698" s="21" t="s">
        <v>290</v>
      </c>
      <c r="F2698" s="11">
        <v>16</v>
      </c>
      <c r="G2698" s="13">
        <v>15.25</v>
      </c>
      <c r="H2698" s="11">
        <v>0.375</v>
      </c>
      <c r="I2698" t="s">
        <v>290</v>
      </c>
      <c r="J2698">
        <v>30</v>
      </c>
      <c r="K2698" s="21" t="s">
        <v>290</v>
      </c>
      <c r="L2698" s="1" t="s">
        <v>307</v>
      </c>
      <c r="M2698" t="s">
        <v>290</v>
      </c>
      <c r="N2698" s="159" t="s">
        <v>290</v>
      </c>
      <c r="O2698"/>
      <c r="P2698" s="18" t="s">
        <v>290</v>
      </c>
      <c r="Q2698" s="18" t="s">
        <v>290</v>
      </c>
      <c r="R2698" s="18"/>
      <c r="S2698" t="s">
        <v>290</v>
      </c>
      <c r="T2698" t="s">
        <v>290</v>
      </c>
      <c r="U2698"/>
      <c r="V2698" t="s">
        <v>290</v>
      </c>
      <c r="W2698"/>
      <c r="X2698" s="158" t="s">
        <v>2590</v>
      </c>
      <c r="Y2698" s="11">
        <v>16</v>
      </c>
      <c r="Z2698">
        <v>30</v>
      </c>
      <c r="AA2698" t="s">
        <v>307</v>
      </c>
      <c r="AB2698" s="21" t="s">
        <v>290</v>
      </c>
      <c r="AC2698" s="11">
        <v>16</v>
      </c>
      <c r="AD2698" s="13">
        <v>15.25</v>
      </c>
      <c r="AE2698" s="11">
        <v>0.375</v>
      </c>
      <c r="AF2698" t="s">
        <v>290</v>
      </c>
      <c r="AG2698">
        <v>30</v>
      </c>
      <c r="AH2698" s="21" t="s">
        <v>290</v>
      </c>
      <c r="AI2698" s="1" t="s">
        <v>307</v>
      </c>
      <c r="AJ2698" t="s">
        <v>290</v>
      </c>
      <c r="AK2698" s="159" t="s">
        <v>290</v>
      </c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 s="11"/>
      <c r="BK2698" s="11"/>
      <c r="BL2698" s="11"/>
      <c r="BM2698" s="11"/>
      <c r="BN2698" s="11"/>
      <c r="BO2698" s="11"/>
      <c r="BP2698" s="11"/>
      <c r="BQ2698" s="11"/>
      <c r="BR2698" s="11"/>
      <c r="BS2698" s="11"/>
      <c r="BT2698" s="11"/>
      <c r="BU2698" s="11"/>
      <c r="BV2698" s="11"/>
      <c r="BW2698" s="11"/>
      <c r="BX2698" s="11"/>
      <c r="BY2698" s="11"/>
      <c r="BZ2698" s="11"/>
      <c r="CA2698" s="14"/>
      <c r="CC2698" s="11"/>
      <c r="CD2698" s="14"/>
      <c r="CE2698" s="14"/>
      <c r="CF2698" s="14"/>
      <c r="CG2698" s="14"/>
      <c r="CH2698" s="14"/>
      <c r="CI2698" s="14"/>
      <c r="CJ2698" s="14"/>
      <c r="CK2698" s="14"/>
      <c r="CO2698"/>
      <c r="CP2698"/>
      <c r="DR2698" s="1"/>
    </row>
    <row r="2699" spans="1:122" s="11" customFormat="1" x14ac:dyDescent="0.35">
      <c r="A2699" s="158" t="s">
        <v>2591</v>
      </c>
      <c r="B2699" s="11">
        <v>16</v>
      </c>
      <c r="C2699">
        <v>40</v>
      </c>
      <c r="D2699" t="s">
        <v>307</v>
      </c>
      <c r="E2699" s="21" t="s">
        <v>290</v>
      </c>
      <c r="F2699" s="11">
        <v>16</v>
      </c>
      <c r="G2699" s="13">
        <v>15</v>
      </c>
      <c r="H2699" s="11">
        <v>0.5</v>
      </c>
      <c r="I2699" t="s">
        <v>290</v>
      </c>
      <c r="J2699">
        <v>40</v>
      </c>
      <c r="K2699" s="21" t="s">
        <v>290</v>
      </c>
      <c r="L2699" s="1" t="s">
        <v>307</v>
      </c>
      <c r="M2699" t="s">
        <v>290</v>
      </c>
      <c r="N2699" s="159" t="s">
        <v>290</v>
      </c>
      <c r="O2699"/>
      <c r="P2699" s="18" t="s">
        <v>290</v>
      </c>
      <c r="Q2699" s="18" t="s">
        <v>290</v>
      </c>
      <c r="R2699" s="18"/>
      <c r="S2699" t="s">
        <v>290</v>
      </c>
      <c r="T2699" t="s">
        <v>290</v>
      </c>
      <c r="U2699"/>
      <c r="V2699" t="s">
        <v>290</v>
      </c>
      <c r="W2699"/>
      <c r="X2699" s="158" t="s">
        <v>2591</v>
      </c>
      <c r="Y2699" s="11">
        <v>16</v>
      </c>
      <c r="Z2699">
        <v>40</v>
      </c>
      <c r="AA2699" t="s">
        <v>307</v>
      </c>
      <c r="AB2699" s="21" t="s">
        <v>290</v>
      </c>
      <c r="AC2699" s="11">
        <v>16</v>
      </c>
      <c r="AD2699" s="13">
        <v>15</v>
      </c>
      <c r="AE2699" s="11">
        <v>0.5</v>
      </c>
      <c r="AF2699" t="s">
        <v>290</v>
      </c>
      <c r="AG2699">
        <v>40</v>
      </c>
      <c r="AH2699" s="21" t="s">
        <v>290</v>
      </c>
      <c r="AI2699" s="1" t="s">
        <v>307</v>
      </c>
      <c r="AJ2699" t="s">
        <v>290</v>
      </c>
      <c r="AK2699" s="159" t="s">
        <v>290</v>
      </c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CA2699" s="14"/>
      <c r="CD2699" s="14"/>
      <c r="CE2699" s="14"/>
      <c r="CF2699" s="14"/>
      <c r="CG2699" s="14"/>
      <c r="CH2699" s="14"/>
      <c r="CI2699" s="14"/>
      <c r="CJ2699" s="14"/>
      <c r="CK2699" s="14"/>
      <c r="CO2699"/>
      <c r="CP2699"/>
      <c r="DR2699" s="1"/>
    </row>
    <row r="2700" spans="1:122" s="11" customFormat="1" x14ac:dyDescent="0.35">
      <c r="A2700" s="158" t="s">
        <v>6995</v>
      </c>
      <c r="B2700" s="11">
        <v>16</v>
      </c>
      <c r="C2700" t="s">
        <v>6422</v>
      </c>
      <c r="D2700" t="s">
        <v>307</v>
      </c>
      <c r="E2700" s="21" t="s">
        <v>290</v>
      </c>
      <c r="F2700" s="11">
        <v>16</v>
      </c>
      <c r="G2700" s="12">
        <v>15.25</v>
      </c>
      <c r="H2700" s="11">
        <v>0.375</v>
      </c>
      <c r="I2700" t="s">
        <v>6422</v>
      </c>
      <c r="J2700">
        <v>1</v>
      </c>
      <c r="K2700" s="21" t="s">
        <v>290</v>
      </c>
      <c r="L2700" s="1" t="s">
        <v>307</v>
      </c>
      <c r="M2700" t="s">
        <v>290</v>
      </c>
      <c r="N2700" s="159" t="s">
        <v>290</v>
      </c>
      <c r="O2700"/>
      <c r="P2700" s="18" t="s">
        <v>290</v>
      </c>
      <c r="Q2700" s="18" t="s">
        <v>290</v>
      </c>
      <c r="R2700" s="18"/>
      <c r="S2700" t="s">
        <v>290</v>
      </c>
      <c r="T2700" t="s">
        <v>290</v>
      </c>
      <c r="U2700"/>
      <c r="V2700" t="s">
        <v>290</v>
      </c>
      <c r="W2700"/>
      <c r="X2700" s="158" t="s">
        <v>6995</v>
      </c>
      <c r="Y2700" s="11">
        <v>16</v>
      </c>
      <c r="Z2700" t="s">
        <v>6422</v>
      </c>
      <c r="AA2700" t="s">
        <v>307</v>
      </c>
      <c r="AB2700" s="21" t="s">
        <v>290</v>
      </c>
      <c r="AC2700" s="11">
        <v>16</v>
      </c>
      <c r="AD2700" s="12">
        <v>15.25</v>
      </c>
      <c r="AE2700" s="11">
        <v>0.375</v>
      </c>
      <c r="AF2700" t="s">
        <v>6422</v>
      </c>
      <c r="AG2700">
        <v>1</v>
      </c>
      <c r="AH2700" s="21" t="s">
        <v>290</v>
      </c>
      <c r="AI2700" s="1" t="s">
        <v>307</v>
      </c>
      <c r="AJ2700" t="s">
        <v>290</v>
      </c>
      <c r="AK2700" s="159" t="s">
        <v>290</v>
      </c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 s="18"/>
      <c r="CD2700" s="14"/>
      <c r="CE2700" s="14"/>
      <c r="CF2700" s="14"/>
      <c r="CG2700" s="14"/>
      <c r="CH2700" s="14"/>
      <c r="CI2700" s="14"/>
      <c r="CJ2700" s="14"/>
      <c r="CK2700" s="14"/>
      <c r="CO2700"/>
      <c r="CP2700"/>
      <c r="DR2700" s="1"/>
    </row>
    <row r="2701" spans="1:122" s="11" customFormat="1" x14ac:dyDescent="0.35">
      <c r="A2701" s="158" t="s">
        <v>2592</v>
      </c>
      <c r="B2701" s="11">
        <v>16</v>
      </c>
      <c r="C2701">
        <v>60</v>
      </c>
      <c r="D2701" t="s">
        <v>307</v>
      </c>
      <c r="E2701" s="21" t="s">
        <v>290</v>
      </c>
      <c r="F2701" s="11">
        <v>16</v>
      </c>
      <c r="G2701" s="13">
        <v>14.688000000000001</v>
      </c>
      <c r="H2701" s="11">
        <v>0.65600000000000003</v>
      </c>
      <c r="I2701" t="s">
        <v>290</v>
      </c>
      <c r="J2701">
        <v>60</v>
      </c>
      <c r="K2701" s="21" t="s">
        <v>290</v>
      </c>
      <c r="L2701" s="1" t="s">
        <v>307</v>
      </c>
      <c r="M2701" t="s">
        <v>290</v>
      </c>
      <c r="N2701" s="159" t="s">
        <v>290</v>
      </c>
      <c r="O2701"/>
      <c r="P2701" s="18" t="s">
        <v>290</v>
      </c>
      <c r="Q2701" s="18" t="s">
        <v>290</v>
      </c>
      <c r="R2701" s="18"/>
      <c r="S2701" t="s">
        <v>290</v>
      </c>
      <c r="T2701" t="s">
        <v>290</v>
      </c>
      <c r="U2701"/>
      <c r="V2701" t="s">
        <v>290</v>
      </c>
      <c r="W2701"/>
      <c r="X2701" s="158" t="s">
        <v>2592</v>
      </c>
      <c r="Y2701" s="11">
        <v>16</v>
      </c>
      <c r="Z2701">
        <v>60</v>
      </c>
      <c r="AA2701" t="s">
        <v>307</v>
      </c>
      <c r="AB2701" s="21" t="s">
        <v>290</v>
      </c>
      <c r="AC2701" s="11">
        <v>16</v>
      </c>
      <c r="AD2701" s="13">
        <v>14.688000000000001</v>
      </c>
      <c r="AE2701" s="11">
        <v>0.65600000000000003</v>
      </c>
      <c r="AF2701" t="s">
        <v>290</v>
      </c>
      <c r="AG2701">
        <v>60</v>
      </c>
      <c r="AH2701" s="21" t="s">
        <v>290</v>
      </c>
      <c r="AI2701" s="1" t="s">
        <v>307</v>
      </c>
      <c r="AJ2701" t="s">
        <v>290</v>
      </c>
      <c r="AK2701" s="159" t="s">
        <v>290</v>
      </c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 s="4"/>
      <c r="BK2701" s="4"/>
      <c r="BL2701" s="4"/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  <c r="BX2701" s="4"/>
      <c r="BY2701" s="4"/>
      <c r="BZ2701" s="4"/>
      <c r="CA2701" s="51"/>
      <c r="CC2701"/>
      <c r="CD2701" s="18"/>
      <c r="CE2701" s="18"/>
      <c r="CF2701" s="18"/>
      <c r="CG2701" s="18"/>
      <c r="CH2701" s="18"/>
      <c r="CI2701" s="18"/>
      <c r="CJ2701" s="18"/>
      <c r="CK2701" s="18"/>
      <c r="CO2701"/>
      <c r="CP2701"/>
      <c r="DR2701" s="1"/>
    </row>
    <row r="2702" spans="1:122" x14ac:dyDescent="0.35">
      <c r="A2702" s="158" t="s">
        <v>2593</v>
      </c>
      <c r="B2702" s="11">
        <v>16</v>
      </c>
      <c r="C2702">
        <v>80</v>
      </c>
      <c r="D2702" t="s">
        <v>307</v>
      </c>
      <c r="E2702" s="21" t="s">
        <v>290</v>
      </c>
      <c r="F2702" s="11">
        <v>16</v>
      </c>
      <c r="G2702" s="13">
        <v>14.314</v>
      </c>
      <c r="H2702" s="11">
        <v>0.84299999999999997</v>
      </c>
      <c r="I2702" t="s">
        <v>290</v>
      </c>
      <c r="J2702">
        <v>80</v>
      </c>
      <c r="K2702" s="21" t="s">
        <v>290</v>
      </c>
      <c r="L2702" s="1" t="s">
        <v>307</v>
      </c>
      <c r="M2702" t="s">
        <v>290</v>
      </c>
      <c r="N2702" s="159" t="s">
        <v>290</v>
      </c>
      <c r="P2702" s="18" t="s">
        <v>290</v>
      </c>
      <c r="Q2702" s="18" t="s">
        <v>290</v>
      </c>
      <c r="S2702" t="s">
        <v>290</v>
      </c>
      <c r="T2702" t="s">
        <v>290</v>
      </c>
      <c r="V2702" t="s">
        <v>290</v>
      </c>
      <c r="X2702" s="158" t="s">
        <v>2593</v>
      </c>
      <c r="Y2702" s="11">
        <v>16</v>
      </c>
      <c r="Z2702">
        <v>80</v>
      </c>
      <c r="AA2702" t="s">
        <v>307</v>
      </c>
      <c r="AB2702" s="21" t="s">
        <v>290</v>
      </c>
      <c r="AC2702" s="11">
        <v>16</v>
      </c>
      <c r="AD2702" s="13">
        <v>14.314</v>
      </c>
      <c r="AE2702" s="11">
        <v>0.84299999999999997</v>
      </c>
      <c r="AF2702" t="s">
        <v>290</v>
      </c>
      <c r="AG2702">
        <v>80</v>
      </c>
      <c r="AH2702" s="21" t="s">
        <v>290</v>
      </c>
      <c r="AI2702" s="1" t="s">
        <v>307</v>
      </c>
      <c r="AJ2702" t="s">
        <v>290</v>
      </c>
      <c r="AK2702" s="159" t="s">
        <v>290</v>
      </c>
      <c r="CC2702" s="4"/>
      <c r="CD2702" s="51"/>
      <c r="CE2702" s="51"/>
      <c r="CF2702" s="51"/>
      <c r="CG2702" s="51"/>
      <c r="CH2702" s="51"/>
      <c r="CI2702" s="51"/>
      <c r="CJ2702" s="51"/>
      <c r="CK2702" s="51"/>
    </row>
    <row r="2703" spans="1:122" x14ac:dyDescent="0.35">
      <c r="A2703" s="158" t="s">
        <v>2594</v>
      </c>
      <c r="B2703" s="11">
        <v>16</v>
      </c>
      <c r="C2703">
        <v>100</v>
      </c>
      <c r="D2703" t="s">
        <v>307</v>
      </c>
      <c r="E2703" s="21" t="s">
        <v>290</v>
      </c>
      <c r="F2703" s="11">
        <v>16</v>
      </c>
      <c r="G2703" s="13">
        <v>13.938000000000001</v>
      </c>
      <c r="H2703" s="11">
        <v>1.0309999999999999</v>
      </c>
      <c r="I2703" t="s">
        <v>290</v>
      </c>
      <c r="J2703">
        <v>100</v>
      </c>
      <c r="K2703" s="21" t="s">
        <v>290</v>
      </c>
      <c r="L2703" s="1" t="s">
        <v>307</v>
      </c>
      <c r="M2703" t="s">
        <v>290</v>
      </c>
      <c r="N2703" s="159" t="s">
        <v>290</v>
      </c>
      <c r="P2703" s="18" t="s">
        <v>290</v>
      </c>
      <c r="Q2703" s="18" t="s">
        <v>290</v>
      </c>
      <c r="S2703" t="s">
        <v>290</v>
      </c>
      <c r="T2703" t="s">
        <v>290</v>
      </c>
      <c r="V2703" t="s">
        <v>290</v>
      </c>
      <c r="X2703" s="158" t="s">
        <v>2594</v>
      </c>
      <c r="Y2703" s="11">
        <v>16</v>
      </c>
      <c r="Z2703">
        <v>100</v>
      </c>
      <c r="AA2703" t="s">
        <v>307</v>
      </c>
      <c r="AB2703" s="21" t="s">
        <v>290</v>
      </c>
      <c r="AC2703" s="11">
        <v>16</v>
      </c>
      <c r="AD2703" s="13">
        <v>13.938000000000001</v>
      </c>
      <c r="AE2703" s="11">
        <v>1.0309999999999999</v>
      </c>
      <c r="AF2703" t="s">
        <v>290</v>
      </c>
      <c r="AG2703">
        <v>100</v>
      </c>
      <c r="AH2703" s="21" t="s">
        <v>290</v>
      </c>
      <c r="AI2703" s="1" t="s">
        <v>307</v>
      </c>
      <c r="AJ2703" t="s">
        <v>290</v>
      </c>
      <c r="AK2703" s="159" t="s">
        <v>290</v>
      </c>
    </row>
    <row r="2704" spans="1:122" x14ac:dyDescent="0.35">
      <c r="A2704" s="158" t="s">
        <v>2595</v>
      </c>
      <c r="B2704" s="11">
        <v>16</v>
      </c>
      <c r="C2704">
        <v>120</v>
      </c>
      <c r="D2704" t="s">
        <v>307</v>
      </c>
      <c r="E2704" s="21" t="s">
        <v>290</v>
      </c>
      <c r="F2704" s="11">
        <v>16</v>
      </c>
      <c r="G2704" s="13">
        <v>13.564</v>
      </c>
      <c r="H2704" s="11">
        <v>1.218</v>
      </c>
      <c r="I2704" t="s">
        <v>290</v>
      </c>
      <c r="J2704">
        <v>120</v>
      </c>
      <c r="K2704" s="21" t="s">
        <v>290</v>
      </c>
      <c r="L2704" s="1" t="s">
        <v>307</v>
      </c>
      <c r="M2704" t="s">
        <v>290</v>
      </c>
      <c r="N2704" s="159" t="s">
        <v>290</v>
      </c>
      <c r="P2704" s="18" t="s">
        <v>290</v>
      </c>
      <c r="Q2704" s="18" t="s">
        <v>290</v>
      </c>
      <c r="S2704" t="s">
        <v>290</v>
      </c>
      <c r="T2704" t="s">
        <v>290</v>
      </c>
      <c r="V2704" t="s">
        <v>290</v>
      </c>
      <c r="X2704" s="158" t="s">
        <v>2595</v>
      </c>
      <c r="Y2704" s="11">
        <v>16</v>
      </c>
      <c r="Z2704">
        <v>120</v>
      </c>
      <c r="AA2704" t="s">
        <v>307</v>
      </c>
      <c r="AB2704" s="21" t="s">
        <v>290</v>
      </c>
      <c r="AC2704" s="11">
        <v>16</v>
      </c>
      <c r="AD2704" s="13">
        <v>13.564</v>
      </c>
      <c r="AE2704" s="11">
        <v>1.218</v>
      </c>
      <c r="AF2704" t="s">
        <v>290</v>
      </c>
      <c r="AG2704">
        <v>120</v>
      </c>
      <c r="AH2704" s="21" t="s">
        <v>290</v>
      </c>
      <c r="AI2704" s="1" t="s">
        <v>307</v>
      </c>
      <c r="AJ2704" t="s">
        <v>290</v>
      </c>
      <c r="AK2704" s="159" t="s">
        <v>290</v>
      </c>
    </row>
    <row r="2705" spans="1:89" x14ac:dyDescent="0.35">
      <c r="A2705" s="158" t="s">
        <v>2596</v>
      </c>
      <c r="B2705" s="11">
        <v>16</v>
      </c>
      <c r="C2705">
        <v>140</v>
      </c>
      <c r="D2705" t="s">
        <v>307</v>
      </c>
      <c r="E2705" s="21" t="s">
        <v>290</v>
      </c>
      <c r="F2705" s="11">
        <v>16</v>
      </c>
      <c r="G2705" s="13">
        <v>13.125999999999999</v>
      </c>
      <c r="H2705" s="11">
        <v>1.4370000000000001</v>
      </c>
      <c r="I2705" t="s">
        <v>290</v>
      </c>
      <c r="J2705">
        <v>140</v>
      </c>
      <c r="K2705" s="21" t="s">
        <v>290</v>
      </c>
      <c r="L2705" s="1" t="s">
        <v>307</v>
      </c>
      <c r="M2705" t="s">
        <v>290</v>
      </c>
      <c r="N2705" s="159" t="s">
        <v>290</v>
      </c>
      <c r="P2705" s="18" t="s">
        <v>290</v>
      </c>
      <c r="Q2705" s="18" t="s">
        <v>290</v>
      </c>
      <c r="S2705" t="s">
        <v>290</v>
      </c>
      <c r="T2705" t="s">
        <v>290</v>
      </c>
      <c r="V2705" t="s">
        <v>290</v>
      </c>
      <c r="X2705" s="158" t="s">
        <v>2596</v>
      </c>
      <c r="Y2705" s="11">
        <v>16</v>
      </c>
      <c r="Z2705">
        <v>140</v>
      </c>
      <c r="AA2705" t="s">
        <v>307</v>
      </c>
      <c r="AB2705" s="21" t="s">
        <v>290</v>
      </c>
      <c r="AC2705" s="11">
        <v>16</v>
      </c>
      <c r="AD2705" s="13">
        <v>13.125999999999999</v>
      </c>
      <c r="AE2705" s="11">
        <v>1.4370000000000001</v>
      </c>
      <c r="AF2705" t="s">
        <v>290</v>
      </c>
      <c r="AG2705">
        <v>140</v>
      </c>
      <c r="AH2705" s="21" t="s">
        <v>290</v>
      </c>
      <c r="AI2705" s="1" t="s">
        <v>307</v>
      </c>
      <c r="AJ2705" t="s">
        <v>290</v>
      </c>
      <c r="AK2705" s="159" t="s">
        <v>290</v>
      </c>
    </row>
    <row r="2706" spans="1:89" x14ac:dyDescent="0.35">
      <c r="A2706" s="158" t="s">
        <v>2597</v>
      </c>
      <c r="B2706" s="11">
        <v>16</v>
      </c>
      <c r="C2706" s="11">
        <v>160</v>
      </c>
      <c r="D2706" t="s">
        <v>307</v>
      </c>
      <c r="E2706" s="21" t="s">
        <v>290</v>
      </c>
      <c r="F2706" s="11">
        <v>16</v>
      </c>
      <c r="G2706" s="13">
        <v>12.814</v>
      </c>
      <c r="H2706" s="11">
        <v>1.593</v>
      </c>
      <c r="I2706" t="s">
        <v>290</v>
      </c>
      <c r="J2706" s="11">
        <v>160</v>
      </c>
      <c r="K2706" s="21" t="s">
        <v>290</v>
      </c>
      <c r="L2706" s="1" t="s">
        <v>307</v>
      </c>
      <c r="M2706" t="s">
        <v>290</v>
      </c>
      <c r="N2706" s="159" t="s">
        <v>290</v>
      </c>
      <c r="P2706" s="18" t="s">
        <v>290</v>
      </c>
      <c r="Q2706" s="18" t="s">
        <v>290</v>
      </c>
      <c r="S2706" t="s">
        <v>290</v>
      </c>
      <c r="T2706" t="s">
        <v>290</v>
      </c>
      <c r="V2706" t="s">
        <v>290</v>
      </c>
      <c r="X2706" s="158" t="s">
        <v>2597</v>
      </c>
      <c r="Y2706" s="11">
        <v>16</v>
      </c>
      <c r="Z2706" s="11">
        <v>160</v>
      </c>
      <c r="AA2706" t="s">
        <v>307</v>
      </c>
      <c r="AB2706" s="21" t="s">
        <v>290</v>
      </c>
      <c r="AC2706" s="11">
        <v>16</v>
      </c>
      <c r="AD2706" s="13">
        <v>12.814</v>
      </c>
      <c r="AE2706" s="11">
        <v>1.593</v>
      </c>
      <c r="AF2706" t="s">
        <v>290</v>
      </c>
      <c r="AG2706" s="11">
        <v>160</v>
      </c>
      <c r="AH2706" s="21" t="s">
        <v>290</v>
      </c>
      <c r="AI2706" s="1" t="s">
        <v>307</v>
      </c>
      <c r="AJ2706" t="s">
        <v>290</v>
      </c>
      <c r="AK2706" s="159" t="s">
        <v>290</v>
      </c>
      <c r="BJ2706" s="4"/>
      <c r="BK2706" s="4"/>
      <c r="BL2706" s="4"/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  <c r="BX2706" s="4"/>
      <c r="BY2706" s="4"/>
      <c r="BZ2706" s="4"/>
      <c r="CA2706" s="51"/>
    </row>
    <row r="2707" spans="1:89" x14ac:dyDescent="0.35">
      <c r="A2707" s="160" t="s">
        <v>2598</v>
      </c>
      <c r="B2707" s="2">
        <v>16</v>
      </c>
      <c r="C2707" s="2" t="s">
        <v>272</v>
      </c>
      <c r="D2707" s="4" t="s">
        <v>307</v>
      </c>
      <c r="E2707" s="22" t="s">
        <v>290</v>
      </c>
      <c r="F2707" s="2">
        <v>16</v>
      </c>
      <c r="G2707" s="5">
        <v>15</v>
      </c>
      <c r="H2707" s="2">
        <v>0.5</v>
      </c>
      <c r="I2707" s="4" t="s">
        <v>272</v>
      </c>
      <c r="J2707" s="2">
        <v>2</v>
      </c>
      <c r="K2707" s="22" t="s">
        <v>290</v>
      </c>
      <c r="L2707" s="6" t="s">
        <v>307</v>
      </c>
      <c r="M2707" s="4" t="s">
        <v>290</v>
      </c>
      <c r="N2707" s="161" t="s">
        <v>290</v>
      </c>
      <c r="P2707" s="18" t="s">
        <v>290</v>
      </c>
      <c r="Q2707" s="18" t="s">
        <v>290</v>
      </c>
      <c r="S2707" t="s">
        <v>290</v>
      </c>
      <c r="T2707" t="s">
        <v>290</v>
      </c>
      <c r="V2707" t="s">
        <v>290</v>
      </c>
      <c r="X2707" s="160" t="s">
        <v>2598</v>
      </c>
      <c r="Y2707" s="2">
        <v>16</v>
      </c>
      <c r="Z2707" s="2" t="s">
        <v>272</v>
      </c>
      <c r="AA2707" s="4" t="s">
        <v>307</v>
      </c>
      <c r="AB2707" s="22" t="s">
        <v>290</v>
      </c>
      <c r="AC2707" s="2">
        <v>16</v>
      </c>
      <c r="AD2707" s="5">
        <v>15</v>
      </c>
      <c r="AE2707" s="2">
        <v>0.5</v>
      </c>
      <c r="AF2707" s="4" t="s">
        <v>272</v>
      </c>
      <c r="AG2707" s="2">
        <v>2</v>
      </c>
      <c r="AH2707" s="22" t="s">
        <v>290</v>
      </c>
      <c r="AI2707" s="6" t="s">
        <v>307</v>
      </c>
      <c r="AJ2707" s="4" t="s">
        <v>290</v>
      </c>
      <c r="AK2707" s="161" t="s">
        <v>290</v>
      </c>
      <c r="CC2707" s="4"/>
      <c r="CD2707" s="51"/>
      <c r="CE2707" s="51"/>
      <c r="CF2707" s="51"/>
      <c r="CG2707" s="51"/>
      <c r="CH2707" s="51"/>
      <c r="CI2707" s="51"/>
      <c r="CJ2707" s="51"/>
      <c r="CK2707" s="51"/>
    </row>
    <row r="2708" spans="1:89" x14ac:dyDescent="0.35">
      <c r="A2708" s="156" t="s">
        <v>2599</v>
      </c>
      <c r="B2708" s="11">
        <v>18</v>
      </c>
      <c r="C2708" s="11">
        <v>10</v>
      </c>
      <c r="D2708" t="s">
        <v>307</v>
      </c>
      <c r="E2708" s="21" t="s">
        <v>290</v>
      </c>
      <c r="F2708" s="11">
        <v>18</v>
      </c>
      <c r="G2708" s="13">
        <v>17.5</v>
      </c>
      <c r="H2708" s="11">
        <v>0.25</v>
      </c>
      <c r="I2708" t="s">
        <v>290</v>
      </c>
      <c r="J2708" s="11">
        <v>10</v>
      </c>
      <c r="K2708" s="21" t="s">
        <v>290</v>
      </c>
      <c r="L2708" s="11" t="s">
        <v>307</v>
      </c>
      <c r="M2708" t="s">
        <v>290</v>
      </c>
      <c r="N2708" s="159" t="s">
        <v>290</v>
      </c>
      <c r="P2708" s="18" t="s">
        <v>290</v>
      </c>
      <c r="Q2708" s="18" t="s">
        <v>290</v>
      </c>
      <c r="S2708" t="s">
        <v>290</v>
      </c>
      <c r="T2708" t="s">
        <v>290</v>
      </c>
      <c r="V2708" t="s">
        <v>290</v>
      </c>
      <c r="X2708" s="156" t="s">
        <v>2599</v>
      </c>
      <c r="Y2708" s="11">
        <v>18</v>
      </c>
      <c r="Z2708" s="11">
        <v>10</v>
      </c>
      <c r="AA2708" t="s">
        <v>307</v>
      </c>
      <c r="AB2708" s="21" t="s">
        <v>290</v>
      </c>
      <c r="AC2708" s="11">
        <v>18</v>
      </c>
      <c r="AD2708" s="13">
        <v>17.5</v>
      </c>
      <c r="AE2708" s="11">
        <v>0.25</v>
      </c>
      <c r="AF2708" t="s">
        <v>290</v>
      </c>
      <c r="AG2708" s="11">
        <v>10</v>
      </c>
      <c r="AH2708" s="21" t="s">
        <v>290</v>
      </c>
      <c r="AI2708" s="11" t="s">
        <v>307</v>
      </c>
      <c r="AJ2708" t="s">
        <v>290</v>
      </c>
      <c r="AK2708" s="159" t="s">
        <v>290</v>
      </c>
    </row>
    <row r="2709" spans="1:89" x14ac:dyDescent="0.35">
      <c r="A2709" s="158" t="s">
        <v>2600</v>
      </c>
      <c r="B2709" s="11">
        <v>18</v>
      </c>
      <c r="C2709" s="11">
        <v>20</v>
      </c>
      <c r="D2709" t="s">
        <v>307</v>
      </c>
      <c r="E2709" s="21" t="s">
        <v>290</v>
      </c>
      <c r="F2709" s="11">
        <v>18</v>
      </c>
      <c r="G2709" s="13">
        <v>17.376000000000001</v>
      </c>
      <c r="H2709" s="11">
        <v>0.312</v>
      </c>
      <c r="I2709" t="s">
        <v>290</v>
      </c>
      <c r="J2709" s="11">
        <v>20</v>
      </c>
      <c r="K2709" s="21" t="s">
        <v>290</v>
      </c>
      <c r="L2709" s="1" t="s">
        <v>307</v>
      </c>
      <c r="M2709" t="s">
        <v>290</v>
      </c>
      <c r="N2709" s="159" t="s">
        <v>290</v>
      </c>
      <c r="P2709" s="18" t="s">
        <v>290</v>
      </c>
      <c r="Q2709" s="18" t="s">
        <v>290</v>
      </c>
      <c r="S2709" t="s">
        <v>290</v>
      </c>
      <c r="T2709" t="s">
        <v>290</v>
      </c>
      <c r="V2709" t="s">
        <v>290</v>
      </c>
      <c r="X2709" s="158" t="s">
        <v>2600</v>
      </c>
      <c r="Y2709" s="11">
        <v>18</v>
      </c>
      <c r="Z2709" s="11">
        <v>20</v>
      </c>
      <c r="AA2709" t="s">
        <v>307</v>
      </c>
      <c r="AB2709" s="21" t="s">
        <v>290</v>
      </c>
      <c r="AC2709" s="11">
        <v>18</v>
      </c>
      <c r="AD2709" s="13">
        <v>17.376000000000001</v>
      </c>
      <c r="AE2709" s="11">
        <v>0.312</v>
      </c>
      <c r="AF2709" t="s">
        <v>290</v>
      </c>
      <c r="AG2709" s="11">
        <v>20</v>
      </c>
      <c r="AH2709" s="21" t="s">
        <v>290</v>
      </c>
      <c r="AI2709" s="1" t="s">
        <v>307</v>
      </c>
      <c r="AJ2709" t="s">
        <v>290</v>
      </c>
      <c r="AK2709" s="159" t="s">
        <v>290</v>
      </c>
    </row>
    <row r="2710" spans="1:89" x14ac:dyDescent="0.35">
      <c r="A2710" s="158" t="s">
        <v>2601</v>
      </c>
      <c r="B2710" s="11">
        <v>18</v>
      </c>
      <c r="C2710">
        <v>30</v>
      </c>
      <c r="D2710" t="s">
        <v>307</v>
      </c>
      <c r="E2710" s="21" t="s">
        <v>290</v>
      </c>
      <c r="F2710" s="11">
        <v>18</v>
      </c>
      <c r="G2710" s="13">
        <v>17.123999999999999</v>
      </c>
      <c r="H2710" s="11">
        <v>0.438</v>
      </c>
      <c r="I2710" t="s">
        <v>290</v>
      </c>
      <c r="J2710">
        <v>30</v>
      </c>
      <c r="K2710" s="21" t="s">
        <v>290</v>
      </c>
      <c r="L2710" s="1" t="s">
        <v>307</v>
      </c>
      <c r="M2710" t="s">
        <v>290</v>
      </c>
      <c r="N2710" s="159" t="s">
        <v>290</v>
      </c>
      <c r="P2710" s="18" t="s">
        <v>290</v>
      </c>
      <c r="Q2710" s="18" t="s">
        <v>290</v>
      </c>
      <c r="S2710" t="s">
        <v>290</v>
      </c>
      <c r="T2710" t="s">
        <v>290</v>
      </c>
      <c r="V2710" t="s">
        <v>290</v>
      </c>
      <c r="X2710" s="158" t="s">
        <v>2601</v>
      </c>
      <c r="Y2710" s="11">
        <v>18</v>
      </c>
      <c r="Z2710">
        <v>30</v>
      </c>
      <c r="AA2710" t="s">
        <v>307</v>
      </c>
      <c r="AB2710" s="21" t="s">
        <v>290</v>
      </c>
      <c r="AC2710" s="11">
        <v>18</v>
      </c>
      <c r="AD2710" s="13">
        <v>17.123999999999999</v>
      </c>
      <c r="AE2710" s="11">
        <v>0.438</v>
      </c>
      <c r="AF2710" t="s">
        <v>290</v>
      </c>
      <c r="AG2710">
        <v>30</v>
      </c>
      <c r="AH2710" s="21" t="s">
        <v>290</v>
      </c>
      <c r="AI2710" s="1" t="s">
        <v>307</v>
      </c>
      <c r="AJ2710" t="s">
        <v>290</v>
      </c>
      <c r="AK2710" s="159" t="s">
        <v>290</v>
      </c>
    </row>
    <row r="2711" spans="1:89" x14ac:dyDescent="0.35">
      <c r="A2711" s="158" t="s">
        <v>2602</v>
      </c>
      <c r="B2711" s="11">
        <v>18</v>
      </c>
      <c r="C2711">
        <v>40</v>
      </c>
      <c r="D2711" t="s">
        <v>307</v>
      </c>
      <c r="E2711" s="21" t="s">
        <v>290</v>
      </c>
      <c r="F2711" s="11">
        <v>18</v>
      </c>
      <c r="G2711" s="13">
        <v>16.876000000000001</v>
      </c>
      <c r="H2711" s="11">
        <v>0.56200000000000006</v>
      </c>
      <c r="I2711" t="s">
        <v>290</v>
      </c>
      <c r="J2711">
        <v>40</v>
      </c>
      <c r="K2711" s="21" t="s">
        <v>290</v>
      </c>
      <c r="L2711" s="1" t="s">
        <v>307</v>
      </c>
      <c r="M2711" t="s">
        <v>290</v>
      </c>
      <c r="N2711" s="159" t="s">
        <v>290</v>
      </c>
      <c r="P2711" s="18" t="s">
        <v>290</v>
      </c>
      <c r="Q2711" s="18" t="s">
        <v>290</v>
      </c>
      <c r="S2711" t="s">
        <v>290</v>
      </c>
      <c r="T2711" t="s">
        <v>290</v>
      </c>
      <c r="V2711" t="s">
        <v>290</v>
      </c>
      <c r="X2711" s="158" t="s">
        <v>2602</v>
      </c>
      <c r="Y2711" s="11">
        <v>18</v>
      </c>
      <c r="Z2711">
        <v>40</v>
      </c>
      <c r="AA2711" t="s">
        <v>307</v>
      </c>
      <c r="AB2711" s="21" t="s">
        <v>290</v>
      </c>
      <c r="AC2711" s="11">
        <v>18</v>
      </c>
      <c r="AD2711" s="13">
        <v>16.876000000000001</v>
      </c>
      <c r="AE2711" s="11">
        <v>0.56200000000000006</v>
      </c>
      <c r="AF2711" t="s">
        <v>290</v>
      </c>
      <c r="AG2711">
        <v>40</v>
      </c>
      <c r="AH2711" s="21" t="s">
        <v>290</v>
      </c>
      <c r="AI2711" s="1" t="s">
        <v>307</v>
      </c>
      <c r="AJ2711" t="s">
        <v>290</v>
      </c>
      <c r="AK2711" s="159" t="s">
        <v>290</v>
      </c>
      <c r="BJ2711" s="4"/>
      <c r="BK2711" s="4"/>
      <c r="BL2711" s="4"/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  <c r="BX2711" s="4"/>
      <c r="BY2711" s="4"/>
      <c r="BZ2711" s="4"/>
      <c r="CA2711" s="51"/>
    </row>
    <row r="2712" spans="1:89" x14ac:dyDescent="0.35">
      <c r="A2712" s="158" t="s">
        <v>6996</v>
      </c>
      <c r="B2712" s="11">
        <v>18</v>
      </c>
      <c r="C2712" t="s">
        <v>6422</v>
      </c>
      <c r="D2712" t="s">
        <v>307</v>
      </c>
      <c r="E2712" s="21" t="s">
        <v>290</v>
      </c>
      <c r="F2712" s="11">
        <v>18</v>
      </c>
      <c r="G2712" s="13">
        <v>17.25</v>
      </c>
      <c r="H2712" s="11">
        <v>0.375</v>
      </c>
      <c r="I2712" t="s">
        <v>6422</v>
      </c>
      <c r="J2712">
        <v>1</v>
      </c>
      <c r="K2712" s="21" t="s">
        <v>290</v>
      </c>
      <c r="L2712" s="1" t="s">
        <v>307</v>
      </c>
      <c r="M2712" t="s">
        <v>290</v>
      </c>
      <c r="N2712" s="159" t="s">
        <v>290</v>
      </c>
      <c r="P2712" s="18" t="s">
        <v>290</v>
      </c>
      <c r="Q2712" s="18" t="s">
        <v>290</v>
      </c>
      <c r="S2712" t="s">
        <v>290</v>
      </c>
      <c r="T2712" t="s">
        <v>290</v>
      </c>
      <c r="V2712" t="s">
        <v>290</v>
      </c>
      <c r="X2712" s="158" t="s">
        <v>6996</v>
      </c>
      <c r="Y2712" s="11">
        <v>18</v>
      </c>
      <c r="Z2712" t="s">
        <v>6422</v>
      </c>
      <c r="AA2712" t="s">
        <v>307</v>
      </c>
      <c r="AB2712" s="21" t="s">
        <v>290</v>
      </c>
      <c r="AC2712" s="11">
        <v>18</v>
      </c>
      <c r="AD2712" s="13">
        <v>17.25</v>
      </c>
      <c r="AE2712" s="11">
        <v>0.375</v>
      </c>
      <c r="AF2712" t="s">
        <v>6422</v>
      </c>
      <c r="AG2712">
        <v>1</v>
      </c>
      <c r="AH2712" s="21" t="s">
        <v>290</v>
      </c>
      <c r="AI2712" s="1" t="s">
        <v>307</v>
      </c>
      <c r="AJ2712" t="s">
        <v>290</v>
      </c>
      <c r="AK2712" s="159" t="s">
        <v>290</v>
      </c>
      <c r="CC2712" s="4"/>
      <c r="CD2712" s="51"/>
      <c r="CE2712" s="51"/>
      <c r="CF2712" s="51"/>
      <c r="CG2712" s="51"/>
      <c r="CH2712" s="51"/>
      <c r="CI2712" s="51"/>
      <c r="CJ2712" s="51"/>
      <c r="CK2712" s="51"/>
    </row>
    <row r="2713" spans="1:89" x14ac:dyDescent="0.35">
      <c r="A2713" s="158" t="s">
        <v>2603</v>
      </c>
      <c r="B2713" s="11">
        <v>18</v>
      </c>
      <c r="C2713">
        <v>60</v>
      </c>
      <c r="D2713" t="s">
        <v>307</v>
      </c>
      <c r="E2713" s="21" t="s">
        <v>290</v>
      </c>
      <c r="F2713" s="11">
        <v>18</v>
      </c>
      <c r="G2713" s="13">
        <v>16.5</v>
      </c>
      <c r="H2713" s="11">
        <v>0.75</v>
      </c>
      <c r="I2713" t="s">
        <v>290</v>
      </c>
      <c r="J2713">
        <v>60</v>
      </c>
      <c r="K2713" s="21" t="s">
        <v>290</v>
      </c>
      <c r="L2713" s="1" t="s">
        <v>307</v>
      </c>
      <c r="M2713" t="s">
        <v>290</v>
      </c>
      <c r="N2713" s="159" t="s">
        <v>290</v>
      </c>
      <c r="P2713" s="18" t="s">
        <v>290</v>
      </c>
      <c r="Q2713" s="18" t="s">
        <v>290</v>
      </c>
      <c r="S2713" t="s">
        <v>290</v>
      </c>
      <c r="T2713" t="s">
        <v>290</v>
      </c>
      <c r="V2713" t="s">
        <v>290</v>
      </c>
      <c r="X2713" s="158" t="s">
        <v>2603</v>
      </c>
      <c r="Y2713" s="11">
        <v>18</v>
      </c>
      <c r="Z2713">
        <v>60</v>
      </c>
      <c r="AA2713" t="s">
        <v>307</v>
      </c>
      <c r="AB2713" s="21" t="s">
        <v>290</v>
      </c>
      <c r="AC2713" s="11">
        <v>18</v>
      </c>
      <c r="AD2713" s="13">
        <v>16.5</v>
      </c>
      <c r="AE2713" s="11">
        <v>0.75</v>
      </c>
      <c r="AF2713" t="s">
        <v>290</v>
      </c>
      <c r="AG2713">
        <v>60</v>
      </c>
      <c r="AH2713" s="21" t="s">
        <v>290</v>
      </c>
      <c r="AI2713" s="1" t="s">
        <v>307</v>
      </c>
      <c r="AJ2713" t="s">
        <v>290</v>
      </c>
      <c r="AK2713" s="159" t="s">
        <v>290</v>
      </c>
    </row>
    <row r="2714" spans="1:89" x14ac:dyDescent="0.35">
      <c r="A2714" s="158" t="s">
        <v>2604</v>
      </c>
      <c r="B2714" s="11">
        <v>18</v>
      </c>
      <c r="C2714">
        <v>80</v>
      </c>
      <c r="D2714" t="s">
        <v>307</v>
      </c>
      <c r="E2714" s="21" t="s">
        <v>290</v>
      </c>
      <c r="F2714" s="11">
        <v>18</v>
      </c>
      <c r="G2714" s="13">
        <v>16.126000000000001</v>
      </c>
      <c r="H2714" s="11">
        <v>0.93700000000000006</v>
      </c>
      <c r="I2714" t="s">
        <v>290</v>
      </c>
      <c r="J2714">
        <v>80</v>
      </c>
      <c r="K2714" s="21" t="s">
        <v>290</v>
      </c>
      <c r="L2714" s="1" t="s">
        <v>307</v>
      </c>
      <c r="M2714" t="s">
        <v>290</v>
      </c>
      <c r="N2714" s="159" t="s">
        <v>290</v>
      </c>
      <c r="P2714" s="18" t="s">
        <v>290</v>
      </c>
      <c r="Q2714" s="18" t="s">
        <v>290</v>
      </c>
      <c r="S2714" t="s">
        <v>290</v>
      </c>
      <c r="T2714" t="s">
        <v>290</v>
      </c>
      <c r="V2714" t="s">
        <v>290</v>
      </c>
      <c r="X2714" s="158" t="s">
        <v>2604</v>
      </c>
      <c r="Y2714" s="11">
        <v>18</v>
      </c>
      <c r="Z2714">
        <v>80</v>
      </c>
      <c r="AA2714" t="s">
        <v>307</v>
      </c>
      <c r="AB2714" s="21" t="s">
        <v>290</v>
      </c>
      <c r="AC2714" s="11">
        <v>18</v>
      </c>
      <c r="AD2714" s="13">
        <v>16.126000000000001</v>
      </c>
      <c r="AE2714" s="11">
        <v>0.93700000000000006</v>
      </c>
      <c r="AF2714" t="s">
        <v>290</v>
      </c>
      <c r="AG2714">
        <v>80</v>
      </c>
      <c r="AH2714" s="21" t="s">
        <v>290</v>
      </c>
      <c r="AI2714" s="1" t="s">
        <v>307</v>
      </c>
      <c r="AJ2714" t="s">
        <v>290</v>
      </c>
      <c r="AK2714" s="159" t="s">
        <v>290</v>
      </c>
    </row>
    <row r="2715" spans="1:89" x14ac:dyDescent="0.35">
      <c r="A2715" s="158" t="s">
        <v>2605</v>
      </c>
      <c r="B2715" s="11">
        <v>18</v>
      </c>
      <c r="C2715">
        <v>100</v>
      </c>
      <c r="D2715" t="s">
        <v>307</v>
      </c>
      <c r="E2715" s="21" t="s">
        <v>290</v>
      </c>
      <c r="F2715" s="11">
        <v>18</v>
      </c>
      <c r="G2715" s="13">
        <v>15.688000000000001</v>
      </c>
      <c r="H2715" s="11">
        <v>1.1559999999999999</v>
      </c>
      <c r="I2715" t="s">
        <v>290</v>
      </c>
      <c r="J2715">
        <v>100</v>
      </c>
      <c r="K2715" s="21" t="s">
        <v>290</v>
      </c>
      <c r="L2715" s="1" t="s">
        <v>307</v>
      </c>
      <c r="M2715" t="s">
        <v>290</v>
      </c>
      <c r="N2715" s="159" t="s">
        <v>290</v>
      </c>
      <c r="P2715" s="18" t="s">
        <v>290</v>
      </c>
      <c r="Q2715" s="18" t="s">
        <v>290</v>
      </c>
      <c r="S2715" t="s">
        <v>290</v>
      </c>
      <c r="T2715" t="s">
        <v>290</v>
      </c>
      <c r="V2715" t="s">
        <v>290</v>
      </c>
      <c r="X2715" s="158" t="s">
        <v>2605</v>
      </c>
      <c r="Y2715" s="11">
        <v>18</v>
      </c>
      <c r="Z2715">
        <v>100</v>
      </c>
      <c r="AA2715" t="s">
        <v>307</v>
      </c>
      <c r="AB2715" s="21" t="s">
        <v>290</v>
      </c>
      <c r="AC2715" s="11">
        <v>18</v>
      </c>
      <c r="AD2715" s="13">
        <v>15.688000000000001</v>
      </c>
      <c r="AE2715" s="11">
        <v>1.1559999999999999</v>
      </c>
      <c r="AF2715" t="s">
        <v>290</v>
      </c>
      <c r="AG2715">
        <v>100</v>
      </c>
      <c r="AH2715" s="21" t="s">
        <v>290</v>
      </c>
      <c r="AI2715" s="1" t="s">
        <v>307</v>
      </c>
      <c r="AJ2715" t="s">
        <v>290</v>
      </c>
      <c r="AK2715" s="159" t="s">
        <v>290</v>
      </c>
    </row>
    <row r="2716" spans="1:89" x14ac:dyDescent="0.35">
      <c r="A2716" s="158" t="s">
        <v>2606</v>
      </c>
      <c r="B2716" s="11">
        <v>18</v>
      </c>
      <c r="C2716">
        <v>120</v>
      </c>
      <c r="D2716" t="s">
        <v>307</v>
      </c>
      <c r="E2716" s="21" t="s">
        <v>290</v>
      </c>
      <c r="F2716" s="11">
        <v>18</v>
      </c>
      <c r="G2716" s="13">
        <v>15.25</v>
      </c>
      <c r="H2716" s="11">
        <v>1.375</v>
      </c>
      <c r="I2716" t="s">
        <v>290</v>
      </c>
      <c r="J2716">
        <v>120</v>
      </c>
      <c r="K2716" s="21" t="s">
        <v>290</v>
      </c>
      <c r="L2716" s="1" t="s">
        <v>307</v>
      </c>
      <c r="M2716" t="s">
        <v>290</v>
      </c>
      <c r="N2716" s="159" t="s">
        <v>290</v>
      </c>
      <c r="P2716" s="18" t="s">
        <v>290</v>
      </c>
      <c r="Q2716" s="18" t="s">
        <v>290</v>
      </c>
      <c r="S2716" t="s">
        <v>290</v>
      </c>
      <c r="T2716" t="s">
        <v>290</v>
      </c>
      <c r="V2716" t="s">
        <v>290</v>
      </c>
      <c r="X2716" s="158" t="s">
        <v>2606</v>
      </c>
      <c r="Y2716" s="11">
        <v>18</v>
      </c>
      <c r="Z2716">
        <v>120</v>
      </c>
      <c r="AA2716" t="s">
        <v>307</v>
      </c>
      <c r="AB2716" s="21" t="s">
        <v>290</v>
      </c>
      <c r="AC2716" s="11">
        <v>18</v>
      </c>
      <c r="AD2716" s="13">
        <v>15.25</v>
      </c>
      <c r="AE2716" s="11">
        <v>1.375</v>
      </c>
      <c r="AF2716" t="s">
        <v>290</v>
      </c>
      <c r="AG2716">
        <v>120</v>
      </c>
      <c r="AH2716" s="21" t="s">
        <v>290</v>
      </c>
      <c r="AI2716" s="1" t="s">
        <v>307</v>
      </c>
      <c r="AJ2716" t="s">
        <v>290</v>
      </c>
      <c r="AK2716" s="159" t="s">
        <v>290</v>
      </c>
    </row>
    <row r="2717" spans="1:89" x14ac:dyDescent="0.35">
      <c r="A2717" s="158" t="s">
        <v>2607</v>
      </c>
      <c r="B2717" s="11">
        <v>18</v>
      </c>
      <c r="C2717">
        <v>140</v>
      </c>
      <c r="D2717" t="s">
        <v>307</v>
      </c>
      <c r="E2717" s="21" t="s">
        <v>290</v>
      </c>
      <c r="F2717" s="11">
        <v>18</v>
      </c>
      <c r="G2717" s="13">
        <v>14.875999999999999</v>
      </c>
      <c r="H2717" s="11">
        <v>1.5620000000000001</v>
      </c>
      <c r="I2717" t="s">
        <v>290</v>
      </c>
      <c r="J2717">
        <v>140</v>
      </c>
      <c r="K2717" s="21" t="s">
        <v>290</v>
      </c>
      <c r="L2717" s="1" t="s">
        <v>307</v>
      </c>
      <c r="M2717" t="s">
        <v>290</v>
      </c>
      <c r="N2717" s="159" t="s">
        <v>290</v>
      </c>
      <c r="P2717" s="18" t="s">
        <v>290</v>
      </c>
      <c r="Q2717" s="18" t="s">
        <v>290</v>
      </c>
      <c r="S2717" t="s">
        <v>290</v>
      </c>
      <c r="T2717" t="s">
        <v>290</v>
      </c>
      <c r="V2717" t="s">
        <v>290</v>
      </c>
      <c r="X2717" s="158" t="s">
        <v>2607</v>
      </c>
      <c r="Y2717" s="11">
        <v>18</v>
      </c>
      <c r="Z2717">
        <v>140</v>
      </c>
      <c r="AA2717" t="s">
        <v>307</v>
      </c>
      <c r="AB2717" s="21" t="s">
        <v>290</v>
      </c>
      <c r="AC2717" s="11">
        <v>18</v>
      </c>
      <c r="AD2717" s="13">
        <v>14.875999999999999</v>
      </c>
      <c r="AE2717" s="11">
        <v>1.5620000000000001</v>
      </c>
      <c r="AF2717" t="s">
        <v>290</v>
      </c>
      <c r="AG2717">
        <v>140</v>
      </c>
      <c r="AH2717" s="21" t="s">
        <v>290</v>
      </c>
      <c r="AI2717" s="1" t="s">
        <v>307</v>
      </c>
      <c r="AJ2717" t="s">
        <v>290</v>
      </c>
      <c r="AK2717" s="159" t="s">
        <v>290</v>
      </c>
    </row>
    <row r="2718" spans="1:89" x14ac:dyDescent="0.35">
      <c r="A2718" s="158" t="s">
        <v>2608</v>
      </c>
      <c r="B2718" s="11">
        <v>18</v>
      </c>
      <c r="C2718" s="11">
        <v>160</v>
      </c>
      <c r="D2718" t="s">
        <v>307</v>
      </c>
      <c r="E2718" s="21" t="s">
        <v>290</v>
      </c>
      <c r="F2718" s="11">
        <v>18</v>
      </c>
      <c r="G2718" s="13">
        <v>14.438000000000001</v>
      </c>
      <c r="H2718" s="11">
        <v>1.7809999999999999</v>
      </c>
      <c r="I2718" t="s">
        <v>290</v>
      </c>
      <c r="J2718" s="11">
        <v>160</v>
      </c>
      <c r="K2718" s="21" t="s">
        <v>290</v>
      </c>
      <c r="L2718" s="1" t="s">
        <v>307</v>
      </c>
      <c r="M2718" t="s">
        <v>290</v>
      </c>
      <c r="N2718" s="159" t="s">
        <v>290</v>
      </c>
      <c r="P2718" s="18" t="s">
        <v>290</v>
      </c>
      <c r="Q2718" s="18" t="s">
        <v>290</v>
      </c>
      <c r="S2718" t="s">
        <v>290</v>
      </c>
      <c r="T2718" t="s">
        <v>290</v>
      </c>
      <c r="V2718" t="s">
        <v>290</v>
      </c>
      <c r="X2718" s="158" t="s">
        <v>2608</v>
      </c>
      <c r="Y2718" s="11">
        <v>18</v>
      </c>
      <c r="Z2718" s="11">
        <v>160</v>
      </c>
      <c r="AA2718" t="s">
        <v>307</v>
      </c>
      <c r="AB2718" s="21" t="s">
        <v>290</v>
      </c>
      <c r="AC2718" s="11">
        <v>18</v>
      </c>
      <c r="AD2718" s="13">
        <v>14.438000000000001</v>
      </c>
      <c r="AE2718" s="11">
        <v>1.7809999999999999</v>
      </c>
      <c r="AF2718" t="s">
        <v>290</v>
      </c>
      <c r="AG2718" s="11">
        <v>160</v>
      </c>
      <c r="AH2718" s="21" t="s">
        <v>290</v>
      </c>
      <c r="AI2718" s="1" t="s">
        <v>307</v>
      </c>
      <c r="AJ2718" t="s">
        <v>290</v>
      </c>
      <c r="AK2718" s="159" t="s">
        <v>290</v>
      </c>
      <c r="BJ2718" s="4"/>
      <c r="BK2718" s="4"/>
      <c r="BL2718" s="4"/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  <c r="BX2718" s="4"/>
      <c r="BY2718" s="4"/>
      <c r="BZ2718" s="4"/>
      <c r="CA2718" s="51"/>
    </row>
    <row r="2719" spans="1:89" x14ac:dyDescent="0.35">
      <c r="A2719" s="160" t="s">
        <v>2609</v>
      </c>
      <c r="B2719" s="2">
        <v>18</v>
      </c>
      <c r="C2719" s="2" t="s">
        <v>272</v>
      </c>
      <c r="D2719" s="4" t="s">
        <v>307</v>
      </c>
      <c r="E2719" s="22" t="s">
        <v>290</v>
      </c>
      <c r="F2719" s="2">
        <v>18</v>
      </c>
      <c r="G2719" s="5">
        <v>17</v>
      </c>
      <c r="H2719" s="2">
        <v>0.5</v>
      </c>
      <c r="I2719" s="4" t="s">
        <v>272</v>
      </c>
      <c r="J2719" s="2">
        <v>2</v>
      </c>
      <c r="K2719" s="22" t="s">
        <v>290</v>
      </c>
      <c r="L2719" s="6" t="s">
        <v>307</v>
      </c>
      <c r="M2719" s="4" t="s">
        <v>290</v>
      </c>
      <c r="N2719" s="161" t="s">
        <v>290</v>
      </c>
      <c r="P2719" s="18" t="s">
        <v>290</v>
      </c>
      <c r="Q2719" s="18" t="s">
        <v>290</v>
      </c>
      <c r="S2719" t="s">
        <v>290</v>
      </c>
      <c r="T2719" t="s">
        <v>290</v>
      </c>
      <c r="V2719" t="s">
        <v>290</v>
      </c>
      <c r="X2719" s="160" t="s">
        <v>2609</v>
      </c>
      <c r="Y2719" s="2">
        <v>18</v>
      </c>
      <c r="Z2719" s="2" t="s">
        <v>272</v>
      </c>
      <c r="AA2719" s="4" t="s">
        <v>307</v>
      </c>
      <c r="AB2719" s="22" t="s">
        <v>290</v>
      </c>
      <c r="AC2719" s="2">
        <v>18</v>
      </c>
      <c r="AD2719" s="5">
        <v>17</v>
      </c>
      <c r="AE2719" s="2">
        <v>0.5</v>
      </c>
      <c r="AF2719" s="4" t="s">
        <v>272</v>
      </c>
      <c r="AG2719" s="2">
        <v>2</v>
      </c>
      <c r="AH2719" s="22" t="s">
        <v>290</v>
      </c>
      <c r="AI2719" s="6" t="s">
        <v>307</v>
      </c>
      <c r="AJ2719" s="4" t="s">
        <v>290</v>
      </c>
      <c r="AK2719" s="161" t="s">
        <v>290</v>
      </c>
      <c r="CC2719" s="4"/>
      <c r="CD2719" s="51"/>
      <c r="CE2719" s="51"/>
      <c r="CF2719" s="51"/>
      <c r="CG2719" s="51"/>
      <c r="CH2719" s="51"/>
      <c r="CI2719" s="51"/>
      <c r="CJ2719" s="51"/>
      <c r="CK2719" s="51"/>
    </row>
    <row r="2720" spans="1:89" x14ac:dyDescent="0.35">
      <c r="A2720" s="156" t="s">
        <v>2610</v>
      </c>
      <c r="B2720" s="11">
        <v>20</v>
      </c>
      <c r="C2720" s="11">
        <v>10</v>
      </c>
      <c r="D2720" t="s">
        <v>307</v>
      </c>
      <c r="E2720" s="21" t="s">
        <v>290</v>
      </c>
      <c r="F2720" s="11">
        <v>20</v>
      </c>
      <c r="G2720" s="13">
        <v>19.5</v>
      </c>
      <c r="H2720" s="11">
        <v>0.25</v>
      </c>
      <c r="I2720" t="s">
        <v>290</v>
      </c>
      <c r="J2720" s="11">
        <v>10</v>
      </c>
      <c r="K2720" s="21" t="s">
        <v>290</v>
      </c>
      <c r="L2720" s="11" t="s">
        <v>307</v>
      </c>
      <c r="M2720" t="s">
        <v>290</v>
      </c>
      <c r="N2720" s="159" t="s">
        <v>290</v>
      </c>
      <c r="P2720" s="18" t="s">
        <v>290</v>
      </c>
      <c r="Q2720" s="18" t="s">
        <v>290</v>
      </c>
      <c r="S2720" t="s">
        <v>290</v>
      </c>
      <c r="T2720" t="s">
        <v>290</v>
      </c>
      <c r="V2720" t="s">
        <v>290</v>
      </c>
      <c r="X2720" s="156" t="s">
        <v>2610</v>
      </c>
      <c r="Y2720" s="11">
        <v>20</v>
      </c>
      <c r="Z2720" s="11">
        <v>10</v>
      </c>
      <c r="AA2720" t="s">
        <v>307</v>
      </c>
      <c r="AB2720" s="21" t="s">
        <v>290</v>
      </c>
      <c r="AC2720" s="11">
        <v>20</v>
      </c>
      <c r="AD2720" s="13">
        <v>19.5</v>
      </c>
      <c r="AE2720" s="11">
        <v>0.25</v>
      </c>
      <c r="AF2720" t="s">
        <v>290</v>
      </c>
      <c r="AG2720" s="11">
        <v>10</v>
      </c>
      <c r="AH2720" s="21" t="s">
        <v>290</v>
      </c>
      <c r="AI2720" s="11" t="s">
        <v>307</v>
      </c>
      <c r="AJ2720" t="s">
        <v>290</v>
      </c>
      <c r="AK2720" s="159" t="s">
        <v>290</v>
      </c>
    </row>
    <row r="2721" spans="1:89" x14ac:dyDescent="0.35">
      <c r="A2721" s="158" t="s">
        <v>2611</v>
      </c>
      <c r="B2721" s="11">
        <v>20</v>
      </c>
      <c r="C2721" s="11">
        <v>20</v>
      </c>
      <c r="D2721" t="s">
        <v>307</v>
      </c>
      <c r="E2721" s="21" t="s">
        <v>290</v>
      </c>
      <c r="F2721" s="11">
        <v>20</v>
      </c>
      <c r="G2721" s="13">
        <v>19.25</v>
      </c>
      <c r="H2721" s="11">
        <v>0.375</v>
      </c>
      <c r="I2721" t="s">
        <v>290</v>
      </c>
      <c r="J2721" s="11">
        <v>20</v>
      </c>
      <c r="K2721" s="21" t="s">
        <v>290</v>
      </c>
      <c r="L2721" s="1" t="s">
        <v>307</v>
      </c>
      <c r="M2721" t="s">
        <v>290</v>
      </c>
      <c r="N2721" s="159" t="s">
        <v>290</v>
      </c>
      <c r="P2721" s="18" t="s">
        <v>290</v>
      </c>
      <c r="Q2721" s="18" t="s">
        <v>290</v>
      </c>
      <c r="S2721" t="s">
        <v>290</v>
      </c>
      <c r="T2721" t="s">
        <v>290</v>
      </c>
      <c r="V2721" t="s">
        <v>290</v>
      </c>
      <c r="X2721" s="158" t="s">
        <v>2611</v>
      </c>
      <c r="Y2721" s="11">
        <v>20</v>
      </c>
      <c r="Z2721" s="11">
        <v>20</v>
      </c>
      <c r="AA2721" t="s">
        <v>307</v>
      </c>
      <c r="AB2721" s="21" t="s">
        <v>290</v>
      </c>
      <c r="AC2721" s="11">
        <v>20</v>
      </c>
      <c r="AD2721" s="13">
        <v>19.25</v>
      </c>
      <c r="AE2721" s="11">
        <v>0.375</v>
      </c>
      <c r="AF2721" t="s">
        <v>290</v>
      </c>
      <c r="AG2721" s="11">
        <v>20</v>
      </c>
      <c r="AH2721" s="21" t="s">
        <v>290</v>
      </c>
      <c r="AI2721" s="1" t="s">
        <v>307</v>
      </c>
      <c r="AJ2721" t="s">
        <v>290</v>
      </c>
      <c r="AK2721" s="159" t="s">
        <v>290</v>
      </c>
    </row>
    <row r="2722" spans="1:89" x14ac:dyDescent="0.35">
      <c r="A2722" s="158" t="s">
        <v>2612</v>
      </c>
      <c r="B2722" s="11">
        <v>20</v>
      </c>
      <c r="C2722">
        <v>30</v>
      </c>
      <c r="D2722" t="s">
        <v>307</v>
      </c>
      <c r="E2722" s="21" t="s">
        <v>290</v>
      </c>
      <c r="F2722" s="11">
        <v>20</v>
      </c>
      <c r="G2722" s="13">
        <v>19</v>
      </c>
      <c r="H2722" s="11">
        <v>0.5</v>
      </c>
      <c r="I2722" t="s">
        <v>290</v>
      </c>
      <c r="J2722">
        <v>30</v>
      </c>
      <c r="K2722" s="21" t="s">
        <v>290</v>
      </c>
      <c r="L2722" s="1" t="s">
        <v>307</v>
      </c>
      <c r="M2722" t="s">
        <v>290</v>
      </c>
      <c r="N2722" s="159" t="s">
        <v>290</v>
      </c>
      <c r="P2722" s="18" t="s">
        <v>290</v>
      </c>
      <c r="Q2722" s="18" t="s">
        <v>290</v>
      </c>
      <c r="S2722" t="s">
        <v>290</v>
      </c>
      <c r="T2722" t="s">
        <v>290</v>
      </c>
      <c r="V2722" t="s">
        <v>290</v>
      </c>
      <c r="X2722" s="158" t="s">
        <v>2612</v>
      </c>
      <c r="Y2722" s="11">
        <v>20</v>
      </c>
      <c r="Z2722">
        <v>30</v>
      </c>
      <c r="AA2722" t="s">
        <v>307</v>
      </c>
      <c r="AB2722" s="21" t="s">
        <v>290</v>
      </c>
      <c r="AC2722" s="11">
        <v>20</v>
      </c>
      <c r="AD2722" s="13">
        <v>19</v>
      </c>
      <c r="AE2722" s="11">
        <v>0.5</v>
      </c>
      <c r="AF2722" t="s">
        <v>290</v>
      </c>
      <c r="AG2722">
        <v>30</v>
      </c>
      <c r="AH2722" s="21" t="s">
        <v>290</v>
      </c>
      <c r="AI2722" s="1" t="s">
        <v>307</v>
      </c>
      <c r="AJ2722" t="s">
        <v>290</v>
      </c>
      <c r="AK2722" s="159" t="s">
        <v>290</v>
      </c>
    </row>
    <row r="2723" spans="1:89" x14ac:dyDescent="0.35">
      <c r="A2723" s="158" t="s">
        <v>2613</v>
      </c>
      <c r="B2723" s="11">
        <v>20</v>
      </c>
      <c r="C2723">
        <v>40</v>
      </c>
      <c r="D2723" t="s">
        <v>307</v>
      </c>
      <c r="E2723" s="21" t="s">
        <v>290</v>
      </c>
      <c r="F2723" s="11">
        <v>20</v>
      </c>
      <c r="G2723" s="13">
        <v>18.814</v>
      </c>
      <c r="H2723" s="11">
        <v>0.59299999999999997</v>
      </c>
      <c r="I2723" t="s">
        <v>290</v>
      </c>
      <c r="J2723">
        <v>40</v>
      </c>
      <c r="K2723" s="21" t="s">
        <v>290</v>
      </c>
      <c r="L2723" s="1" t="s">
        <v>307</v>
      </c>
      <c r="M2723" t="s">
        <v>290</v>
      </c>
      <c r="N2723" s="159" t="s">
        <v>290</v>
      </c>
      <c r="P2723" s="18" t="s">
        <v>290</v>
      </c>
      <c r="Q2723" s="18" t="s">
        <v>290</v>
      </c>
      <c r="S2723" t="s">
        <v>290</v>
      </c>
      <c r="T2723" t="s">
        <v>290</v>
      </c>
      <c r="V2723" t="s">
        <v>290</v>
      </c>
      <c r="X2723" s="158" t="s">
        <v>2613</v>
      </c>
      <c r="Y2723" s="11">
        <v>20</v>
      </c>
      <c r="Z2723">
        <v>40</v>
      </c>
      <c r="AA2723" t="s">
        <v>307</v>
      </c>
      <c r="AB2723" s="21" t="s">
        <v>290</v>
      </c>
      <c r="AC2723" s="11">
        <v>20</v>
      </c>
      <c r="AD2723" s="13">
        <v>18.814</v>
      </c>
      <c r="AE2723" s="11">
        <v>0.59299999999999997</v>
      </c>
      <c r="AF2723" t="s">
        <v>290</v>
      </c>
      <c r="AG2723">
        <v>40</v>
      </c>
      <c r="AH2723" s="21" t="s">
        <v>290</v>
      </c>
      <c r="AI2723" s="1" t="s">
        <v>307</v>
      </c>
      <c r="AJ2723" t="s">
        <v>290</v>
      </c>
      <c r="AK2723" s="159" t="s">
        <v>290</v>
      </c>
    </row>
    <row r="2724" spans="1:89" x14ac:dyDescent="0.35">
      <c r="A2724" s="158" t="s">
        <v>6997</v>
      </c>
      <c r="B2724" s="11">
        <v>20</v>
      </c>
      <c r="C2724" t="s">
        <v>6422</v>
      </c>
      <c r="D2724" t="s">
        <v>307</v>
      </c>
      <c r="E2724" s="21" t="s">
        <v>290</v>
      </c>
      <c r="F2724" s="11">
        <v>20</v>
      </c>
      <c r="G2724" s="13">
        <v>19.25</v>
      </c>
      <c r="H2724" s="11">
        <v>0.375</v>
      </c>
      <c r="I2724" t="s">
        <v>6422</v>
      </c>
      <c r="J2724">
        <v>1</v>
      </c>
      <c r="K2724" s="21" t="s">
        <v>290</v>
      </c>
      <c r="L2724" s="1" t="s">
        <v>307</v>
      </c>
      <c r="M2724" t="s">
        <v>290</v>
      </c>
      <c r="N2724" s="159" t="s">
        <v>290</v>
      </c>
      <c r="P2724" s="18" t="s">
        <v>290</v>
      </c>
      <c r="Q2724" s="18" t="s">
        <v>290</v>
      </c>
      <c r="S2724" t="s">
        <v>290</v>
      </c>
      <c r="T2724" t="s">
        <v>290</v>
      </c>
      <c r="V2724" t="s">
        <v>290</v>
      </c>
      <c r="X2724" s="158" t="s">
        <v>6997</v>
      </c>
      <c r="Y2724" s="11">
        <v>20</v>
      </c>
      <c r="Z2724" t="s">
        <v>6422</v>
      </c>
      <c r="AA2724" t="s">
        <v>307</v>
      </c>
      <c r="AB2724" s="21" t="s">
        <v>290</v>
      </c>
      <c r="AC2724" s="11">
        <v>20</v>
      </c>
      <c r="AD2724" s="13">
        <v>19.25</v>
      </c>
      <c r="AE2724" s="11">
        <v>0.375</v>
      </c>
      <c r="AF2724" t="s">
        <v>6422</v>
      </c>
      <c r="AG2724">
        <v>1</v>
      </c>
      <c r="AH2724" s="21" t="s">
        <v>290</v>
      </c>
      <c r="AI2724" s="1" t="s">
        <v>307</v>
      </c>
      <c r="AJ2724" t="s">
        <v>290</v>
      </c>
      <c r="AK2724" s="159" t="s">
        <v>290</v>
      </c>
    </row>
    <row r="2725" spans="1:89" x14ac:dyDescent="0.35">
      <c r="A2725" s="158" t="s">
        <v>2614</v>
      </c>
      <c r="B2725" s="11">
        <v>20</v>
      </c>
      <c r="C2725">
        <v>60</v>
      </c>
      <c r="D2725" t="s">
        <v>307</v>
      </c>
      <c r="E2725" s="21" t="s">
        <v>290</v>
      </c>
      <c r="F2725" s="11">
        <v>20</v>
      </c>
      <c r="G2725" s="13">
        <v>18.376000000000001</v>
      </c>
      <c r="H2725" s="11">
        <v>0.81200000000000006</v>
      </c>
      <c r="I2725" t="s">
        <v>290</v>
      </c>
      <c r="J2725">
        <v>60</v>
      </c>
      <c r="K2725" s="21" t="s">
        <v>290</v>
      </c>
      <c r="L2725" s="1" t="s">
        <v>307</v>
      </c>
      <c r="M2725" t="s">
        <v>290</v>
      </c>
      <c r="N2725" s="159" t="s">
        <v>290</v>
      </c>
      <c r="P2725" s="18" t="s">
        <v>290</v>
      </c>
      <c r="Q2725" s="18" t="s">
        <v>290</v>
      </c>
      <c r="S2725" t="s">
        <v>290</v>
      </c>
      <c r="T2725" t="s">
        <v>290</v>
      </c>
      <c r="V2725" t="s">
        <v>290</v>
      </c>
      <c r="X2725" s="158" t="s">
        <v>2614</v>
      </c>
      <c r="Y2725" s="11">
        <v>20</v>
      </c>
      <c r="Z2725">
        <v>60</v>
      </c>
      <c r="AA2725" t="s">
        <v>307</v>
      </c>
      <c r="AB2725" s="21" t="s">
        <v>290</v>
      </c>
      <c r="AC2725" s="11">
        <v>20</v>
      </c>
      <c r="AD2725" s="13">
        <v>18.376000000000001</v>
      </c>
      <c r="AE2725" s="11">
        <v>0.81200000000000006</v>
      </c>
      <c r="AF2725" t="s">
        <v>290</v>
      </c>
      <c r="AG2725">
        <v>60</v>
      </c>
      <c r="AH2725" s="21" t="s">
        <v>290</v>
      </c>
      <c r="AI2725" s="1" t="s">
        <v>307</v>
      </c>
      <c r="AJ2725" t="s">
        <v>290</v>
      </c>
      <c r="AK2725" s="159" t="s">
        <v>290</v>
      </c>
      <c r="BJ2725" s="4"/>
      <c r="BK2725" s="4"/>
      <c r="BL2725" s="4"/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  <c r="BX2725" s="4"/>
      <c r="BY2725" s="4"/>
      <c r="BZ2725" s="4"/>
      <c r="CA2725" s="51"/>
    </row>
    <row r="2726" spans="1:89" x14ac:dyDescent="0.35">
      <c r="A2726" s="158" t="s">
        <v>2615</v>
      </c>
      <c r="B2726" s="11">
        <v>20</v>
      </c>
      <c r="C2726">
        <v>80</v>
      </c>
      <c r="D2726" t="s">
        <v>307</v>
      </c>
      <c r="E2726" s="21" t="s">
        <v>290</v>
      </c>
      <c r="F2726" s="11">
        <v>20</v>
      </c>
      <c r="G2726" s="13">
        <v>17.937999999999999</v>
      </c>
      <c r="H2726" s="11">
        <v>1.0309999999999999</v>
      </c>
      <c r="I2726" t="s">
        <v>290</v>
      </c>
      <c r="J2726">
        <v>80</v>
      </c>
      <c r="K2726" s="21" t="s">
        <v>290</v>
      </c>
      <c r="L2726" s="1" t="s">
        <v>307</v>
      </c>
      <c r="M2726" t="s">
        <v>290</v>
      </c>
      <c r="N2726" s="159" t="s">
        <v>290</v>
      </c>
      <c r="P2726" s="18" t="s">
        <v>290</v>
      </c>
      <c r="Q2726" s="18" t="s">
        <v>290</v>
      </c>
      <c r="S2726" t="s">
        <v>290</v>
      </c>
      <c r="T2726" t="s">
        <v>290</v>
      </c>
      <c r="V2726" t="s">
        <v>290</v>
      </c>
      <c r="X2726" s="158" t="s">
        <v>2615</v>
      </c>
      <c r="Y2726" s="11">
        <v>20</v>
      </c>
      <c r="Z2726">
        <v>80</v>
      </c>
      <c r="AA2726" t="s">
        <v>307</v>
      </c>
      <c r="AB2726" s="21" t="s">
        <v>290</v>
      </c>
      <c r="AC2726" s="11">
        <v>20</v>
      </c>
      <c r="AD2726" s="13">
        <v>17.937999999999999</v>
      </c>
      <c r="AE2726" s="11">
        <v>1.0309999999999999</v>
      </c>
      <c r="AF2726" t="s">
        <v>290</v>
      </c>
      <c r="AG2726">
        <v>80</v>
      </c>
      <c r="AH2726" s="21" t="s">
        <v>290</v>
      </c>
      <c r="AI2726" s="1" t="s">
        <v>307</v>
      </c>
      <c r="AJ2726" t="s">
        <v>290</v>
      </c>
      <c r="AK2726" s="159" t="s">
        <v>290</v>
      </c>
      <c r="CC2726" s="4"/>
      <c r="CD2726" s="51"/>
      <c r="CE2726" s="51"/>
      <c r="CF2726" s="51"/>
      <c r="CG2726" s="51"/>
      <c r="CH2726" s="51"/>
      <c r="CI2726" s="51"/>
      <c r="CJ2726" s="51"/>
      <c r="CK2726" s="51"/>
    </row>
    <row r="2727" spans="1:89" x14ac:dyDescent="0.35">
      <c r="A2727" s="158" t="s">
        <v>2616</v>
      </c>
      <c r="B2727" s="11">
        <v>20</v>
      </c>
      <c r="C2727">
        <v>100</v>
      </c>
      <c r="D2727" t="s">
        <v>307</v>
      </c>
      <c r="E2727" s="21" t="s">
        <v>290</v>
      </c>
      <c r="F2727" s="11">
        <v>20</v>
      </c>
      <c r="G2727" s="13">
        <v>17.440000000000001</v>
      </c>
      <c r="H2727" s="11">
        <v>1.28</v>
      </c>
      <c r="I2727" t="s">
        <v>290</v>
      </c>
      <c r="J2727">
        <v>100</v>
      </c>
      <c r="K2727" s="21" t="s">
        <v>290</v>
      </c>
      <c r="L2727" s="1" t="s">
        <v>307</v>
      </c>
      <c r="M2727" t="s">
        <v>290</v>
      </c>
      <c r="N2727" s="159" t="s">
        <v>290</v>
      </c>
      <c r="P2727" s="18" t="s">
        <v>290</v>
      </c>
      <c r="Q2727" s="18" t="s">
        <v>290</v>
      </c>
      <c r="S2727" t="s">
        <v>290</v>
      </c>
      <c r="T2727" t="s">
        <v>290</v>
      </c>
      <c r="V2727" t="s">
        <v>290</v>
      </c>
      <c r="X2727" s="158" t="s">
        <v>2616</v>
      </c>
      <c r="Y2727" s="11">
        <v>20</v>
      </c>
      <c r="Z2727">
        <v>100</v>
      </c>
      <c r="AA2727" t="s">
        <v>307</v>
      </c>
      <c r="AB2727" s="21" t="s">
        <v>290</v>
      </c>
      <c r="AC2727" s="11">
        <v>20</v>
      </c>
      <c r="AD2727" s="13">
        <v>17.440000000000001</v>
      </c>
      <c r="AE2727" s="11">
        <v>1.28</v>
      </c>
      <c r="AF2727" t="s">
        <v>290</v>
      </c>
      <c r="AG2727">
        <v>100</v>
      </c>
      <c r="AH2727" s="21" t="s">
        <v>290</v>
      </c>
      <c r="AI2727" s="1" t="s">
        <v>307</v>
      </c>
      <c r="AJ2727" t="s">
        <v>290</v>
      </c>
      <c r="AK2727" s="159" t="s">
        <v>290</v>
      </c>
    </row>
    <row r="2728" spans="1:89" x14ac:dyDescent="0.35">
      <c r="A2728" s="158" t="s">
        <v>2617</v>
      </c>
      <c r="B2728" s="11">
        <v>20</v>
      </c>
      <c r="C2728">
        <v>120</v>
      </c>
      <c r="D2728" t="s">
        <v>307</v>
      </c>
      <c r="E2728" s="21" t="s">
        <v>290</v>
      </c>
      <c r="F2728" s="11">
        <v>20</v>
      </c>
      <c r="G2728" s="13">
        <v>17</v>
      </c>
      <c r="H2728" s="11">
        <v>1.5</v>
      </c>
      <c r="I2728" t="s">
        <v>290</v>
      </c>
      <c r="J2728">
        <v>120</v>
      </c>
      <c r="K2728" s="21" t="s">
        <v>290</v>
      </c>
      <c r="L2728" s="1" t="s">
        <v>307</v>
      </c>
      <c r="M2728" t="s">
        <v>290</v>
      </c>
      <c r="N2728" s="159" t="s">
        <v>290</v>
      </c>
      <c r="P2728" s="18" t="s">
        <v>290</v>
      </c>
      <c r="Q2728" s="18" t="s">
        <v>290</v>
      </c>
      <c r="S2728" t="s">
        <v>290</v>
      </c>
      <c r="T2728" t="s">
        <v>290</v>
      </c>
      <c r="V2728" t="s">
        <v>290</v>
      </c>
      <c r="X2728" s="158" t="s">
        <v>2617</v>
      </c>
      <c r="Y2728" s="11">
        <v>20</v>
      </c>
      <c r="Z2728">
        <v>120</v>
      </c>
      <c r="AA2728" t="s">
        <v>307</v>
      </c>
      <c r="AB2728" s="21" t="s">
        <v>290</v>
      </c>
      <c r="AC2728" s="11">
        <v>20</v>
      </c>
      <c r="AD2728" s="13">
        <v>17</v>
      </c>
      <c r="AE2728" s="11">
        <v>1.5</v>
      </c>
      <c r="AF2728" t="s">
        <v>290</v>
      </c>
      <c r="AG2728">
        <v>120</v>
      </c>
      <c r="AH2728" s="21" t="s">
        <v>290</v>
      </c>
      <c r="AI2728" s="1" t="s">
        <v>307</v>
      </c>
      <c r="AJ2728" t="s">
        <v>290</v>
      </c>
      <c r="AK2728" s="159" t="s">
        <v>290</v>
      </c>
    </row>
    <row r="2729" spans="1:89" x14ac:dyDescent="0.35">
      <c r="A2729" s="158" t="s">
        <v>2618</v>
      </c>
      <c r="B2729" s="11">
        <v>20</v>
      </c>
      <c r="C2729">
        <v>140</v>
      </c>
      <c r="D2729" t="s">
        <v>307</v>
      </c>
      <c r="E2729" s="21" t="s">
        <v>290</v>
      </c>
      <c r="F2729" s="11">
        <v>20</v>
      </c>
      <c r="G2729" s="13">
        <v>16.5</v>
      </c>
      <c r="H2729" s="11">
        <v>1.75</v>
      </c>
      <c r="I2729" t="s">
        <v>290</v>
      </c>
      <c r="J2729">
        <v>140</v>
      </c>
      <c r="K2729" s="21" t="s">
        <v>290</v>
      </c>
      <c r="L2729" s="1" t="s">
        <v>307</v>
      </c>
      <c r="M2729" t="s">
        <v>290</v>
      </c>
      <c r="N2729" s="159" t="s">
        <v>290</v>
      </c>
      <c r="P2729" s="18" t="s">
        <v>290</v>
      </c>
      <c r="Q2729" s="18" t="s">
        <v>290</v>
      </c>
      <c r="S2729" t="s">
        <v>290</v>
      </c>
      <c r="T2729" t="s">
        <v>290</v>
      </c>
      <c r="V2729" t="s">
        <v>290</v>
      </c>
      <c r="X2729" s="158" t="s">
        <v>2618</v>
      </c>
      <c r="Y2729" s="11">
        <v>20</v>
      </c>
      <c r="Z2729">
        <v>140</v>
      </c>
      <c r="AA2729" t="s">
        <v>307</v>
      </c>
      <c r="AB2729" s="21" t="s">
        <v>290</v>
      </c>
      <c r="AC2729" s="11">
        <v>20</v>
      </c>
      <c r="AD2729" s="13">
        <v>16.5</v>
      </c>
      <c r="AE2729" s="11">
        <v>1.75</v>
      </c>
      <c r="AF2729" t="s">
        <v>290</v>
      </c>
      <c r="AG2729">
        <v>140</v>
      </c>
      <c r="AH2729" s="21" t="s">
        <v>290</v>
      </c>
      <c r="AI2729" s="1" t="s">
        <v>307</v>
      </c>
      <c r="AJ2729" t="s">
        <v>290</v>
      </c>
      <c r="AK2729" s="159" t="s">
        <v>290</v>
      </c>
    </row>
    <row r="2730" spans="1:89" x14ac:dyDescent="0.35">
      <c r="A2730" s="158" t="s">
        <v>2619</v>
      </c>
      <c r="B2730" s="11">
        <v>20</v>
      </c>
      <c r="C2730" s="11">
        <v>160</v>
      </c>
      <c r="D2730" t="s">
        <v>307</v>
      </c>
      <c r="E2730" s="21" t="s">
        <v>290</v>
      </c>
      <c r="F2730" s="11">
        <v>20</v>
      </c>
      <c r="G2730" s="13">
        <v>16.064</v>
      </c>
      <c r="H2730" s="11">
        <v>1.968</v>
      </c>
      <c r="I2730" t="s">
        <v>290</v>
      </c>
      <c r="J2730" s="11">
        <v>160</v>
      </c>
      <c r="K2730" s="21" t="s">
        <v>290</v>
      </c>
      <c r="L2730" s="1" t="s">
        <v>307</v>
      </c>
      <c r="M2730" t="s">
        <v>290</v>
      </c>
      <c r="N2730" s="159" t="s">
        <v>290</v>
      </c>
      <c r="P2730" s="18" t="s">
        <v>290</v>
      </c>
      <c r="Q2730" s="18" t="s">
        <v>290</v>
      </c>
      <c r="S2730" t="s">
        <v>290</v>
      </c>
      <c r="T2730" t="s">
        <v>290</v>
      </c>
      <c r="V2730" t="s">
        <v>290</v>
      </c>
      <c r="X2730" s="158" t="s">
        <v>2619</v>
      </c>
      <c r="Y2730" s="11">
        <v>20</v>
      </c>
      <c r="Z2730" s="11">
        <v>160</v>
      </c>
      <c r="AA2730" t="s">
        <v>307</v>
      </c>
      <c r="AB2730" s="21" t="s">
        <v>290</v>
      </c>
      <c r="AC2730" s="11">
        <v>20</v>
      </c>
      <c r="AD2730" s="13">
        <v>16.064</v>
      </c>
      <c r="AE2730" s="11">
        <v>1.968</v>
      </c>
      <c r="AF2730" t="s">
        <v>290</v>
      </c>
      <c r="AG2730" s="11">
        <v>160</v>
      </c>
      <c r="AH2730" s="21" t="s">
        <v>290</v>
      </c>
      <c r="AI2730" s="1" t="s">
        <v>307</v>
      </c>
      <c r="AJ2730" t="s">
        <v>290</v>
      </c>
      <c r="AK2730" s="159" t="s">
        <v>290</v>
      </c>
    </row>
    <row r="2731" spans="1:89" x14ac:dyDescent="0.35">
      <c r="A2731" s="160" t="s">
        <v>2620</v>
      </c>
      <c r="B2731" s="2">
        <v>20</v>
      </c>
      <c r="C2731" s="2" t="s">
        <v>272</v>
      </c>
      <c r="D2731" s="4" t="s">
        <v>307</v>
      </c>
      <c r="E2731" s="22" t="s">
        <v>290</v>
      </c>
      <c r="F2731" s="2">
        <v>20</v>
      </c>
      <c r="G2731" s="5">
        <v>19</v>
      </c>
      <c r="H2731" s="2">
        <v>0.5</v>
      </c>
      <c r="I2731" s="4" t="s">
        <v>272</v>
      </c>
      <c r="J2731" s="2">
        <v>2</v>
      </c>
      <c r="K2731" s="22" t="s">
        <v>290</v>
      </c>
      <c r="L2731" s="6" t="s">
        <v>307</v>
      </c>
      <c r="M2731" s="4" t="s">
        <v>290</v>
      </c>
      <c r="N2731" s="161" t="s">
        <v>290</v>
      </c>
      <c r="P2731" s="18" t="s">
        <v>290</v>
      </c>
      <c r="Q2731" s="18" t="s">
        <v>290</v>
      </c>
      <c r="S2731" t="s">
        <v>290</v>
      </c>
      <c r="T2731" t="s">
        <v>290</v>
      </c>
      <c r="V2731" t="s">
        <v>290</v>
      </c>
      <c r="X2731" s="160" t="s">
        <v>2620</v>
      </c>
      <c r="Y2731" s="2">
        <v>20</v>
      </c>
      <c r="Z2731" s="2" t="s">
        <v>272</v>
      </c>
      <c r="AA2731" s="4" t="s">
        <v>307</v>
      </c>
      <c r="AB2731" s="22" t="s">
        <v>290</v>
      </c>
      <c r="AC2731" s="2">
        <v>20</v>
      </c>
      <c r="AD2731" s="5">
        <v>19</v>
      </c>
      <c r="AE2731" s="2">
        <v>0.5</v>
      </c>
      <c r="AF2731" s="4" t="s">
        <v>272</v>
      </c>
      <c r="AG2731" s="2">
        <v>2</v>
      </c>
      <c r="AH2731" s="22" t="s">
        <v>290</v>
      </c>
      <c r="AI2731" s="6" t="s">
        <v>307</v>
      </c>
      <c r="AJ2731" s="4" t="s">
        <v>290</v>
      </c>
      <c r="AK2731" s="161" t="s">
        <v>290</v>
      </c>
    </row>
    <row r="2732" spans="1:89" x14ac:dyDescent="0.35">
      <c r="A2732" s="156" t="s">
        <v>2621</v>
      </c>
      <c r="B2732" s="11">
        <v>22</v>
      </c>
      <c r="C2732" s="11">
        <v>10</v>
      </c>
      <c r="D2732" t="s">
        <v>307</v>
      </c>
      <c r="E2732" s="21" t="s">
        <v>290</v>
      </c>
      <c r="F2732" s="11">
        <v>22</v>
      </c>
      <c r="G2732" s="13">
        <v>21.5</v>
      </c>
      <c r="H2732" s="11">
        <v>0.25</v>
      </c>
      <c r="I2732" t="s">
        <v>290</v>
      </c>
      <c r="J2732" s="11">
        <v>10</v>
      </c>
      <c r="K2732" s="21" t="s">
        <v>290</v>
      </c>
      <c r="L2732" s="11" t="s">
        <v>307</v>
      </c>
      <c r="M2732" t="s">
        <v>290</v>
      </c>
      <c r="N2732" s="159" t="s">
        <v>290</v>
      </c>
      <c r="P2732" s="18" t="s">
        <v>290</v>
      </c>
      <c r="Q2732" s="18" t="s">
        <v>290</v>
      </c>
      <c r="S2732" t="s">
        <v>290</v>
      </c>
      <c r="T2732" t="s">
        <v>290</v>
      </c>
      <c r="V2732" t="s">
        <v>290</v>
      </c>
      <c r="X2732" s="156" t="s">
        <v>2621</v>
      </c>
      <c r="Y2732" s="11">
        <v>22</v>
      </c>
      <c r="Z2732" s="11">
        <v>10</v>
      </c>
      <c r="AA2732" t="s">
        <v>307</v>
      </c>
      <c r="AB2732" s="21" t="s">
        <v>290</v>
      </c>
      <c r="AC2732" s="11">
        <v>22</v>
      </c>
      <c r="AD2732" s="13">
        <v>21.5</v>
      </c>
      <c r="AE2732" s="11">
        <v>0.25</v>
      </c>
      <c r="AF2732" t="s">
        <v>290</v>
      </c>
      <c r="AG2732" s="11">
        <v>10</v>
      </c>
      <c r="AH2732" s="21" t="s">
        <v>290</v>
      </c>
      <c r="AI2732" s="11" t="s">
        <v>307</v>
      </c>
      <c r="AJ2732" t="s">
        <v>290</v>
      </c>
      <c r="AK2732" s="159" t="s">
        <v>290</v>
      </c>
      <c r="BJ2732" s="4"/>
      <c r="BK2732" s="4"/>
      <c r="BL2732" s="4"/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  <c r="BX2732" s="4"/>
      <c r="BY2732" s="4"/>
      <c r="BZ2732" s="4"/>
      <c r="CA2732" s="51"/>
    </row>
    <row r="2733" spans="1:89" x14ac:dyDescent="0.35">
      <c r="A2733" s="158" t="s">
        <v>2622</v>
      </c>
      <c r="B2733" s="11">
        <v>22</v>
      </c>
      <c r="C2733" s="11">
        <v>20</v>
      </c>
      <c r="D2733" t="s">
        <v>307</v>
      </c>
      <c r="E2733" s="21" t="s">
        <v>290</v>
      </c>
      <c r="F2733" s="11">
        <v>22</v>
      </c>
      <c r="G2733" s="13">
        <v>21.25</v>
      </c>
      <c r="H2733" s="11">
        <v>0.375</v>
      </c>
      <c r="I2733" t="s">
        <v>290</v>
      </c>
      <c r="J2733" s="11">
        <v>20</v>
      </c>
      <c r="K2733" s="21" t="s">
        <v>290</v>
      </c>
      <c r="L2733" s="1" t="s">
        <v>307</v>
      </c>
      <c r="M2733" t="s">
        <v>290</v>
      </c>
      <c r="N2733" s="159" t="s">
        <v>290</v>
      </c>
      <c r="P2733" s="18" t="s">
        <v>290</v>
      </c>
      <c r="Q2733" s="18" t="s">
        <v>290</v>
      </c>
      <c r="S2733" t="s">
        <v>290</v>
      </c>
      <c r="T2733" t="s">
        <v>290</v>
      </c>
      <c r="V2733" t="s">
        <v>290</v>
      </c>
      <c r="X2733" s="158" t="s">
        <v>2622</v>
      </c>
      <c r="Y2733" s="11">
        <v>22</v>
      </c>
      <c r="Z2733" s="11">
        <v>20</v>
      </c>
      <c r="AA2733" t="s">
        <v>307</v>
      </c>
      <c r="AB2733" s="21" t="s">
        <v>290</v>
      </c>
      <c r="AC2733" s="11">
        <v>22</v>
      </c>
      <c r="AD2733" s="13">
        <v>21.25</v>
      </c>
      <c r="AE2733" s="11">
        <v>0.375</v>
      </c>
      <c r="AF2733" t="s">
        <v>290</v>
      </c>
      <c r="AG2733" s="11">
        <v>20</v>
      </c>
      <c r="AH2733" s="21" t="s">
        <v>290</v>
      </c>
      <c r="AI2733" s="1" t="s">
        <v>307</v>
      </c>
      <c r="AJ2733" t="s">
        <v>290</v>
      </c>
      <c r="AK2733" s="159" t="s">
        <v>290</v>
      </c>
      <c r="CC2733" s="4"/>
      <c r="CD2733" s="51"/>
      <c r="CE2733" s="51"/>
      <c r="CF2733" s="51"/>
      <c r="CG2733" s="51"/>
      <c r="CH2733" s="51"/>
      <c r="CI2733" s="51"/>
      <c r="CJ2733" s="51"/>
      <c r="CK2733" s="51"/>
    </row>
    <row r="2734" spans="1:89" x14ac:dyDescent="0.35">
      <c r="A2734" s="158" t="s">
        <v>2623</v>
      </c>
      <c r="B2734" s="11">
        <v>22</v>
      </c>
      <c r="C2734">
        <v>30</v>
      </c>
      <c r="D2734" t="s">
        <v>307</v>
      </c>
      <c r="E2734" s="21" t="s">
        <v>290</v>
      </c>
      <c r="F2734" s="11">
        <v>22</v>
      </c>
      <c r="G2734" s="13">
        <v>21</v>
      </c>
      <c r="H2734" s="11">
        <v>0.5</v>
      </c>
      <c r="I2734" t="s">
        <v>290</v>
      </c>
      <c r="J2734">
        <v>30</v>
      </c>
      <c r="K2734" s="21" t="s">
        <v>290</v>
      </c>
      <c r="L2734" s="1" t="s">
        <v>307</v>
      </c>
      <c r="M2734" t="s">
        <v>290</v>
      </c>
      <c r="N2734" s="159" t="s">
        <v>290</v>
      </c>
      <c r="P2734" s="18" t="s">
        <v>290</v>
      </c>
      <c r="Q2734" s="18" t="s">
        <v>290</v>
      </c>
      <c r="S2734" t="s">
        <v>290</v>
      </c>
      <c r="T2734" t="s">
        <v>290</v>
      </c>
      <c r="V2734" t="s">
        <v>290</v>
      </c>
      <c r="X2734" s="158" t="s">
        <v>2623</v>
      </c>
      <c r="Y2734" s="11">
        <v>22</v>
      </c>
      <c r="Z2734">
        <v>30</v>
      </c>
      <c r="AA2734" t="s">
        <v>307</v>
      </c>
      <c r="AB2734" s="21" t="s">
        <v>290</v>
      </c>
      <c r="AC2734" s="11">
        <v>22</v>
      </c>
      <c r="AD2734" s="13">
        <v>21</v>
      </c>
      <c r="AE2734" s="11">
        <v>0.5</v>
      </c>
      <c r="AF2734" t="s">
        <v>290</v>
      </c>
      <c r="AG2734">
        <v>30</v>
      </c>
      <c r="AH2734" s="21" t="s">
        <v>290</v>
      </c>
      <c r="AI2734" s="1" t="s">
        <v>307</v>
      </c>
      <c r="AJ2734" t="s">
        <v>290</v>
      </c>
      <c r="AK2734" s="159" t="s">
        <v>290</v>
      </c>
    </row>
    <row r="2735" spans="1:89" x14ac:dyDescent="0.35">
      <c r="A2735" s="158" t="s">
        <v>2624</v>
      </c>
      <c r="B2735" s="11">
        <v>22</v>
      </c>
      <c r="C2735">
        <v>60</v>
      </c>
      <c r="D2735" t="s">
        <v>307</v>
      </c>
      <c r="E2735" s="21" t="s">
        <v>290</v>
      </c>
      <c r="F2735" s="11">
        <v>22</v>
      </c>
      <c r="G2735" s="13">
        <v>20.25</v>
      </c>
      <c r="H2735" s="11">
        <v>0.875</v>
      </c>
      <c r="I2735" t="s">
        <v>290</v>
      </c>
      <c r="J2735">
        <v>60</v>
      </c>
      <c r="K2735" s="21" t="s">
        <v>290</v>
      </c>
      <c r="L2735" s="1" t="s">
        <v>307</v>
      </c>
      <c r="M2735" t="s">
        <v>290</v>
      </c>
      <c r="N2735" s="159" t="s">
        <v>290</v>
      </c>
      <c r="P2735" s="18" t="s">
        <v>290</v>
      </c>
      <c r="Q2735" s="18" t="s">
        <v>290</v>
      </c>
      <c r="S2735" t="s">
        <v>290</v>
      </c>
      <c r="T2735" t="s">
        <v>290</v>
      </c>
      <c r="V2735" t="s">
        <v>290</v>
      </c>
      <c r="X2735" s="158" t="s">
        <v>2624</v>
      </c>
      <c r="Y2735" s="11">
        <v>22</v>
      </c>
      <c r="Z2735">
        <v>60</v>
      </c>
      <c r="AA2735" t="s">
        <v>307</v>
      </c>
      <c r="AB2735" s="21" t="s">
        <v>290</v>
      </c>
      <c r="AC2735" s="11">
        <v>22</v>
      </c>
      <c r="AD2735" s="13">
        <v>20.25</v>
      </c>
      <c r="AE2735" s="11">
        <v>0.875</v>
      </c>
      <c r="AF2735" t="s">
        <v>290</v>
      </c>
      <c r="AG2735">
        <v>60</v>
      </c>
      <c r="AH2735" s="21" t="s">
        <v>290</v>
      </c>
      <c r="AI2735" s="1" t="s">
        <v>307</v>
      </c>
      <c r="AJ2735" t="s">
        <v>290</v>
      </c>
      <c r="AK2735" s="159" t="s">
        <v>290</v>
      </c>
    </row>
    <row r="2736" spans="1:89" x14ac:dyDescent="0.35">
      <c r="A2736" s="158" t="s">
        <v>2625</v>
      </c>
      <c r="B2736" s="11">
        <v>22</v>
      </c>
      <c r="C2736">
        <v>80</v>
      </c>
      <c r="D2736" t="s">
        <v>307</v>
      </c>
      <c r="E2736" s="21" t="s">
        <v>290</v>
      </c>
      <c r="F2736" s="11">
        <v>22</v>
      </c>
      <c r="G2736" s="13">
        <v>19.75</v>
      </c>
      <c r="H2736" s="11">
        <v>1.125</v>
      </c>
      <c r="I2736" t="s">
        <v>290</v>
      </c>
      <c r="J2736">
        <v>80</v>
      </c>
      <c r="K2736" s="21" t="s">
        <v>290</v>
      </c>
      <c r="L2736" s="1" t="s">
        <v>307</v>
      </c>
      <c r="M2736" t="s">
        <v>290</v>
      </c>
      <c r="N2736" s="159" t="s">
        <v>290</v>
      </c>
      <c r="P2736" s="18" t="s">
        <v>290</v>
      </c>
      <c r="Q2736" s="18" t="s">
        <v>290</v>
      </c>
      <c r="S2736" t="s">
        <v>290</v>
      </c>
      <c r="T2736" t="s">
        <v>290</v>
      </c>
      <c r="V2736" t="s">
        <v>290</v>
      </c>
      <c r="X2736" s="158" t="s">
        <v>2625</v>
      </c>
      <c r="Y2736" s="11">
        <v>22</v>
      </c>
      <c r="Z2736">
        <v>80</v>
      </c>
      <c r="AA2736" t="s">
        <v>307</v>
      </c>
      <c r="AB2736" s="21" t="s">
        <v>290</v>
      </c>
      <c r="AC2736" s="11">
        <v>22</v>
      </c>
      <c r="AD2736" s="13">
        <v>19.75</v>
      </c>
      <c r="AE2736" s="11">
        <v>1.125</v>
      </c>
      <c r="AF2736" t="s">
        <v>290</v>
      </c>
      <c r="AG2736">
        <v>80</v>
      </c>
      <c r="AH2736" s="21" t="s">
        <v>290</v>
      </c>
      <c r="AI2736" s="1" t="s">
        <v>307</v>
      </c>
      <c r="AJ2736" t="s">
        <v>290</v>
      </c>
      <c r="AK2736" s="159" t="s">
        <v>290</v>
      </c>
    </row>
    <row r="2737" spans="1:89" x14ac:dyDescent="0.35">
      <c r="A2737" s="158" t="s">
        <v>2626</v>
      </c>
      <c r="B2737" s="11">
        <v>22</v>
      </c>
      <c r="C2737">
        <v>100</v>
      </c>
      <c r="D2737" t="s">
        <v>307</v>
      </c>
      <c r="E2737" s="21" t="s">
        <v>290</v>
      </c>
      <c r="F2737" s="11">
        <v>22</v>
      </c>
      <c r="G2737" s="13">
        <v>19.25</v>
      </c>
      <c r="H2737" s="11">
        <v>1.375</v>
      </c>
      <c r="I2737" t="s">
        <v>290</v>
      </c>
      <c r="J2737">
        <v>100</v>
      </c>
      <c r="K2737" s="21" t="s">
        <v>290</v>
      </c>
      <c r="L2737" s="1" t="s">
        <v>307</v>
      </c>
      <c r="M2737" t="s">
        <v>290</v>
      </c>
      <c r="N2737" s="159" t="s">
        <v>290</v>
      </c>
      <c r="P2737" s="18" t="s">
        <v>290</v>
      </c>
      <c r="Q2737" s="18" t="s">
        <v>290</v>
      </c>
      <c r="S2737" t="s">
        <v>290</v>
      </c>
      <c r="T2737" t="s">
        <v>290</v>
      </c>
      <c r="V2737" t="s">
        <v>290</v>
      </c>
      <c r="X2737" s="158" t="s">
        <v>2626</v>
      </c>
      <c r="Y2737" s="11">
        <v>22</v>
      </c>
      <c r="Z2737">
        <v>100</v>
      </c>
      <c r="AA2737" t="s">
        <v>307</v>
      </c>
      <c r="AB2737" s="21" t="s">
        <v>290</v>
      </c>
      <c r="AC2737" s="11">
        <v>22</v>
      </c>
      <c r="AD2737" s="13">
        <v>19.25</v>
      </c>
      <c r="AE2737" s="11">
        <v>1.375</v>
      </c>
      <c r="AF2737" t="s">
        <v>290</v>
      </c>
      <c r="AG2737">
        <v>100</v>
      </c>
      <c r="AH2737" s="21" t="s">
        <v>290</v>
      </c>
      <c r="AI2737" s="1" t="s">
        <v>307</v>
      </c>
      <c r="AJ2737" t="s">
        <v>290</v>
      </c>
      <c r="AK2737" s="159" t="s">
        <v>290</v>
      </c>
    </row>
    <row r="2738" spans="1:89" x14ac:dyDescent="0.35">
      <c r="A2738" s="158" t="s">
        <v>2627</v>
      </c>
      <c r="B2738" s="11">
        <v>22</v>
      </c>
      <c r="C2738">
        <v>120</v>
      </c>
      <c r="D2738" t="s">
        <v>307</v>
      </c>
      <c r="E2738" s="21" t="s">
        <v>290</v>
      </c>
      <c r="F2738" s="11">
        <v>22</v>
      </c>
      <c r="G2738" s="13">
        <v>18.75</v>
      </c>
      <c r="H2738" s="11">
        <v>1.625</v>
      </c>
      <c r="I2738" t="s">
        <v>290</v>
      </c>
      <c r="J2738">
        <v>120</v>
      </c>
      <c r="K2738" s="21" t="s">
        <v>290</v>
      </c>
      <c r="L2738" s="1" t="s">
        <v>307</v>
      </c>
      <c r="M2738" t="s">
        <v>290</v>
      </c>
      <c r="N2738" s="159" t="s">
        <v>290</v>
      </c>
      <c r="P2738" s="18" t="s">
        <v>290</v>
      </c>
      <c r="Q2738" s="18" t="s">
        <v>290</v>
      </c>
      <c r="S2738" t="s">
        <v>290</v>
      </c>
      <c r="T2738" t="s">
        <v>290</v>
      </c>
      <c r="V2738" t="s">
        <v>290</v>
      </c>
      <c r="X2738" s="158" t="s">
        <v>2627</v>
      </c>
      <c r="Y2738" s="11">
        <v>22</v>
      </c>
      <c r="Z2738">
        <v>120</v>
      </c>
      <c r="AA2738" t="s">
        <v>307</v>
      </c>
      <c r="AB2738" s="21" t="s">
        <v>290</v>
      </c>
      <c r="AC2738" s="11">
        <v>22</v>
      </c>
      <c r="AD2738" s="13">
        <v>18.75</v>
      </c>
      <c r="AE2738" s="11">
        <v>1.625</v>
      </c>
      <c r="AF2738" t="s">
        <v>290</v>
      </c>
      <c r="AG2738">
        <v>120</v>
      </c>
      <c r="AH2738" s="21" t="s">
        <v>290</v>
      </c>
      <c r="AI2738" s="1" t="s">
        <v>307</v>
      </c>
      <c r="AJ2738" t="s">
        <v>290</v>
      </c>
      <c r="AK2738" s="159" t="s">
        <v>290</v>
      </c>
    </row>
    <row r="2739" spans="1:89" x14ac:dyDescent="0.35">
      <c r="A2739" s="158" t="s">
        <v>2628</v>
      </c>
      <c r="B2739" s="11">
        <v>22</v>
      </c>
      <c r="C2739">
        <v>140</v>
      </c>
      <c r="D2739" t="s">
        <v>307</v>
      </c>
      <c r="E2739" s="21" t="s">
        <v>290</v>
      </c>
      <c r="F2739" s="11">
        <v>22</v>
      </c>
      <c r="G2739" s="13">
        <v>18.25</v>
      </c>
      <c r="H2739" s="11">
        <v>1.875</v>
      </c>
      <c r="I2739" t="s">
        <v>290</v>
      </c>
      <c r="J2739">
        <v>140</v>
      </c>
      <c r="K2739" s="21" t="s">
        <v>290</v>
      </c>
      <c r="L2739" s="1" t="s">
        <v>307</v>
      </c>
      <c r="M2739" t="s">
        <v>290</v>
      </c>
      <c r="N2739" s="159" t="s">
        <v>290</v>
      </c>
      <c r="P2739" s="18" t="s">
        <v>290</v>
      </c>
      <c r="Q2739" s="18" t="s">
        <v>290</v>
      </c>
      <c r="S2739" t="s">
        <v>290</v>
      </c>
      <c r="T2739" t="s">
        <v>290</v>
      </c>
      <c r="V2739" t="s">
        <v>290</v>
      </c>
      <c r="X2739" s="158" t="s">
        <v>2628</v>
      </c>
      <c r="Y2739" s="11">
        <v>22</v>
      </c>
      <c r="Z2739">
        <v>140</v>
      </c>
      <c r="AA2739" t="s">
        <v>307</v>
      </c>
      <c r="AB2739" s="21" t="s">
        <v>290</v>
      </c>
      <c r="AC2739" s="11">
        <v>22</v>
      </c>
      <c r="AD2739" s="13">
        <v>18.25</v>
      </c>
      <c r="AE2739" s="11">
        <v>1.875</v>
      </c>
      <c r="AF2739" t="s">
        <v>290</v>
      </c>
      <c r="AG2739">
        <v>140</v>
      </c>
      <c r="AH2739" s="21" t="s">
        <v>290</v>
      </c>
      <c r="AI2739" s="1" t="s">
        <v>307</v>
      </c>
      <c r="AJ2739" t="s">
        <v>290</v>
      </c>
      <c r="AK2739" s="159" t="s">
        <v>290</v>
      </c>
      <c r="BJ2739" s="4"/>
      <c r="BK2739" s="4"/>
      <c r="BL2739" s="4"/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  <c r="BX2739" s="4"/>
      <c r="BY2739" s="4"/>
      <c r="BZ2739" s="4"/>
      <c r="CA2739" s="51"/>
    </row>
    <row r="2740" spans="1:89" x14ac:dyDescent="0.35">
      <c r="A2740" s="158" t="s">
        <v>2629</v>
      </c>
      <c r="B2740" s="11">
        <v>22</v>
      </c>
      <c r="C2740" s="11">
        <v>160</v>
      </c>
      <c r="D2740" t="s">
        <v>307</v>
      </c>
      <c r="E2740" s="21" t="s">
        <v>290</v>
      </c>
      <c r="F2740" s="11">
        <v>22</v>
      </c>
      <c r="G2740" s="13">
        <v>17.75</v>
      </c>
      <c r="H2740" s="11">
        <v>2.125</v>
      </c>
      <c r="I2740" t="s">
        <v>290</v>
      </c>
      <c r="J2740" s="11">
        <v>160</v>
      </c>
      <c r="K2740" s="21" t="s">
        <v>290</v>
      </c>
      <c r="L2740" s="1" t="s">
        <v>307</v>
      </c>
      <c r="M2740" t="s">
        <v>290</v>
      </c>
      <c r="N2740" s="159" t="s">
        <v>290</v>
      </c>
      <c r="P2740" s="18" t="s">
        <v>290</v>
      </c>
      <c r="Q2740" s="18" t="s">
        <v>290</v>
      </c>
      <c r="S2740" t="s">
        <v>290</v>
      </c>
      <c r="T2740" t="s">
        <v>290</v>
      </c>
      <c r="V2740" t="s">
        <v>290</v>
      </c>
      <c r="X2740" s="158" t="s">
        <v>2629</v>
      </c>
      <c r="Y2740" s="11">
        <v>22</v>
      </c>
      <c r="Z2740" s="11">
        <v>160</v>
      </c>
      <c r="AA2740" t="s">
        <v>307</v>
      </c>
      <c r="AB2740" s="21" t="s">
        <v>290</v>
      </c>
      <c r="AC2740" s="11">
        <v>22</v>
      </c>
      <c r="AD2740" s="13">
        <v>17.75</v>
      </c>
      <c r="AE2740" s="11">
        <v>2.125</v>
      </c>
      <c r="AF2740" t="s">
        <v>290</v>
      </c>
      <c r="AG2740" s="11">
        <v>160</v>
      </c>
      <c r="AH2740" s="21" t="s">
        <v>290</v>
      </c>
      <c r="AI2740" s="1" t="s">
        <v>307</v>
      </c>
      <c r="AJ2740" t="s">
        <v>290</v>
      </c>
      <c r="AK2740" s="159" t="s">
        <v>290</v>
      </c>
      <c r="CC2740" s="4"/>
      <c r="CD2740" s="51"/>
      <c r="CE2740" s="51"/>
      <c r="CF2740" s="51"/>
      <c r="CG2740" s="51"/>
      <c r="CH2740" s="51"/>
      <c r="CI2740" s="51"/>
      <c r="CJ2740" s="51"/>
      <c r="CK2740" s="51"/>
    </row>
    <row r="2741" spans="1:89" x14ac:dyDescent="0.35">
      <c r="A2741" s="160" t="s">
        <v>2630</v>
      </c>
      <c r="B2741" s="2">
        <v>22</v>
      </c>
      <c r="C2741" s="2" t="s">
        <v>272</v>
      </c>
      <c r="D2741" s="4" t="s">
        <v>307</v>
      </c>
      <c r="E2741" s="22" t="s">
        <v>290</v>
      </c>
      <c r="F2741" s="2">
        <v>22</v>
      </c>
      <c r="G2741" s="5">
        <v>21</v>
      </c>
      <c r="H2741" s="2">
        <v>0.5</v>
      </c>
      <c r="I2741" s="4" t="s">
        <v>272</v>
      </c>
      <c r="J2741" s="2">
        <v>2</v>
      </c>
      <c r="K2741" s="22" t="s">
        <v>290</v>
      </c>
      <c r="L2741" s="6" t="s">
        <v>307</v>
      </c>
      <c r="M2741" s="4" t="s">
        <v>290</v>
      </c>
      <c r="N2741" s="161" t="s">
        <v>290</v>
      </c>
      <c r="P2741" s="18" t="s">
        <v>290</v>
      </c>
      <c r="Q2741" s="18" t="s">
        <v>290</v>
      </c>
      <c r="S2741" t="s">
        <v>290</v>
      </c>
      <c r="T2741" t="s">
        <v>290</v>
      </c>
      <c r="V2741" t="s">
        <v>290</v>
      </c>
      <c r="X2741" s="160" t="s">
        <v>2630</v>
      </c>
      <c r="Y2741" s="2">
        <v>22</v>
      </c>
      <c r="Z2741" s="2" t="s">
        <v>272</v>
      </c>
      <c r="AA2741" s="4" t="s">
        <v>307</v>
      </c>
      <c r="AB2741" s="22" t="s">
        <v>290</v>
      </c>
      <c r="AC2741" s="2">
        <v>22</v>
      </c>
      <c r="AD2741" s="5">
        <v>21</v>
      </c>
      <c r="AE2741" s="2">
        <v>0.5</v>
      </c>
      <c r="AF2741" s="4" t="s">
        <v>272</v>
      </c>
      <c r="AG2741" s="2">
        <v>2</v>
      </c>
      <c r="AH2741" s="22" t="s">
        <v>290</v>
      </c>
      <c r="AI2741" s="6" t="s">
        <v>307</v>
      </c>
      <c r="AJ2741" s="4" t="s">
        <v>290</v>
      </c>
      <c r="AK2741" s="161" t="s">
        <v>290</v>
      </c>
    </row>
    <row r="2742" spans="1:89" x14ac:dyDescent="0.35">
      <c r="A2742" s="156" t="s">
        <v>2631</v>
      </c>
      <c r="B2742" s="11">
        <v>24.000000000000004</v>
      </c>
      <c r="C2742" s="11">
        <v>10</v>
      </c>
      <c r="D2742" t="s">
        <v>307</v>
      </c>
      <c r="E2742" s="21" t="s">
        <v>290</v>
      </c>
      <c r="F2742" s="11">
        <v>24.000000000000004</v>
      </c>
      <c r="G2742" s="13">
        <v>23.500000000000004</v>
      </c>
      <c r="H2742" s="11">
        <v>0.25</v>
      </c>
      <c r="I2742" t="s">
        <v>290</v>
      </c>
      <c r="J2742" s="11">
        <v>10</v>
      </c>
      <c r="K2742" s="21" t="s">
        <v>290</v>
      </c>
      <c r="L2742" s="11" t="s">
        <v>307</v>
      </c>
      <c r="M2742" t="s">
        <v>290</v>
      </c>
      <c r="N2742" s="159" t="s">
        <v>290</v>
      </c>
      <c r="P2742" s="18" t="s">
        <v>290</v>
      </c>
      <c r="Q2742" s="18" t="s">
        <v>290</v>
      </c>
      <c r="S2742" t="s">
        <v>290</v>
      </c>
      <c r="T2742" t="s">
        <v>290</v>
      </c>
      <c r="V2742" t="s">
        <v>290</v>
      </c>
      <c r="X2742" s="156" t="s">
        <v>2631</v>
      </c>
      <c r="Y2742" s="11">
        <v>24.000000000000004</v>
      </c>
      <c r="Z2742" s="11">
        <v>10</v>
      </c>
      <c r="AA2742" t="s">
        <v>307</v>
      </c>
      <c r="AB2742" s="21" t="s">
        <v>290</v>
      </c>
      <c r="AC2742" s="11">
        <v>24.000000000000004</v>
      </c>
      <c r="AD2742" s="13">
        <v>23.500000000000004</v>
      </c>
      <c r="AE2742" s="11">
        <v>0.25</v>
      </c>
      <c r="AF2742" t="s">
        <v>290</v>
      </c>
      <c r="AG2742" s="11">
        <v>10</v>
      </c>
      <c r="AH2742" s="21" t="s">
        <v>290</v>
      </c>
      <c r="AI2742" s="11" t="s">
        <v>307</v>
      </c>
      <c r="AJ2742" t="s">
        <v>290</v>
      </c>
      <c r="AK2742" s="159" t="s">
        <v>290</v>
      </c>
    </row>
    <row r="2743" spans="1:89" x14ac:dyDescent="0.35">
      <c r="A2743" s="158" t="s">
        <v>2632</v>
      </c>
      <c r="B2743" s="11">
        <v>24.000000000000004</v>
      </c>
      <c r="C2743" s="11">
        <v>20</v>
      </c>
      <c r="D2743" t="s">
        <v>307</v>
      </c>
      <c r="E2743" s="21" t="s">
        <v>290</v>
      </c>
      <c r="F2743" s="11">
        <v>24.000000000000004</v>
      </c>
      <c r="G2743" s="13">
        <v>23.250000000000004</v>
      </c>
      <c r="H2743" s="11">
        <v>0.375</v>
      </c>
      <c r="I2743" t="s">
        <v>290</v>
      </c>
      <c r="J2743" s="11">
        <v>20</v>
      </c>
      <c r="K2743" s="21" t="s">
        <v>290</v>
      </c>
      <c r="L2743" s="1" t="s">
        <v>307</v>
      </c>
      <c r="M2743" t="s">
        <v>290</v>
      </c>
      <c r="N2743" s="159" t="s">
        <v>290</v>
      </c>
      <c r="P2743" s="18" t="s">
        <v>290</v>
      </c>
      <c r="Q2743" s="18" t="s">
        <v>290</v>
      </c>
      <c r="S2743" t="s">
        <v>290</v>
      </c>
      <c r="T2743" t="s">
        <v>290</v>
      </c>
      <c r="V2743" t="s">
        <v>290</v>
      </c>
      <c r="X2743" s="158" t="s">
        <v>2632</v>
      </c>
      <c r="Y2743" s="11">
        <v>24.000000000000004</v>
      </c>
      <c r="Z2743" s="11">
        <v>20</v>
      </c>
      <c r="AA2743" t="s">
        <v>307</v>
      </c>
      <c r="AB2743" s="21" t="s">
        <v>290</v>
      </c>
      <c r="AC2743" s="11">
        <v>24.000000000000004</v>
      </c>
      <c r="AD2743" s="13">
        <v>23.250000000000004</v>
      </c>
      <c r="AE2743" s="11">
        <v>0.375</v>
      </c>
      <c r="AF2743" t="s">
        <v>290</v>
      </c>
      <c r="AG2743" s="11">
        <v>20</v>
      </c>
      <c r="AH2743" s="21" t="s">
        <v>290</v>
      </c>
      <c r="AI2743" s="1" t="s">
        <v>307</v>
      </c>
      <c r="AJ2743" t="s">
        <v>290</v>
      </c>
      <c r="AK2743" s="159" t="s">
        <v>290</v>
      </c>
    </row>
    <row r="2744" spans="1:89" x14ac:dyDescent="0.35">
      <c r="A2744" s="158" t="s">
        <v>2633</v>
      </c>
      <c r="B2744" s="11">
        <v>24.000000000000004</v>
      </c>
      <c r="C2744">
        <v>30</v>
      </c>
      <c r="D2744" t="s">
        <v>307</v>
      </c>
      <c r="E2744" s="21" t="s">
        <v>290</v>
      </c>
      <c r="F2744" s="11">
        <v>24.000000000000004</v>
      </c>
      <c r="G2744" s="13">
        <v>22.876000000000005</v>
      </c>
      <c r="H2744" s="11">
        <v>0.56200000000000006</v>
      </c>
      <c r="I2744" t="s">
        <v>290</v>
      </c>
      <c r="J2744">
        <v>30</v>
      </c>
      <c r="K2744" s="21" t="s">
        <v>290</v>
      </c>
      <c r="L2744" s="1" t="s">
        <v>307</v>
      </c>
      <c r="M2744" t="s">
        <v>290</v>
      </c>
      <c r="N2744" s="159" t="s">
        <v>290</v>
      </c>
      <c r="P2744" s="18" t="s">
        <v>290</v>
      </c>
      <c r="Q2744" s="18" t="s">
        <v>290</v>
      </c>
      <c r="S2744" t="s">
        <v>290</v>
      </c>
      <c r="T2744" t="s">
        <v>290</v>
      </c>
      <c r="V2744" t="s">
        <v>290</v>
      </c>
      <c r="X2744" s="158" t="s">
        <v>2633</v>
      </c>
      <c r="Y2744" s="11">
        <v>24.000000000000004</v>
      </c>
      <c r="Z2744">
        <v>30</v>
      </c>
      <c r="AA2744" t="s">
        <v>307</v>
      </c>
      <c r="AB2744" s="21" t="s">
        <v>290</v>
      </c>
      <c r="AC2744" s="11">
        <v>24.000000000000004</v>
      </c>
      <c r="AD2744" s="13">
        <v>22.876000000000005</v>
      </c>
      <c r="AE2744" s="11">
        <v>0.56200000000000006</v>
      </c>
      <c r="AF2744" t="s">
        <v>290</v>
      </c>
      <c r="AG2744">
        <v>30</v>
      </c>
      <c r="AH2744" s="21" t="s">
        <v>290</v>
      </c>
      <c r="AI2744" s="1" t="s">
        <v>307</v>
      </c>
      <c r="AJ2744" t="s">
        <v>290</v>
      </c>
      <c r="AK2744" s="159" t="s">
        <v>290</v>
      </c>
    </row>
    <row r="2745" spans="1:89" x14ac:dyDescent="0.35">
      <c r="A2745" s="158" t="s">
        <v>2634</v>
      </c>
      <c r="B2745" s="11">
        <v>24.000000000000004</v>
      </c>
      <c r="C2745">
        <v>40</v>
      </c>
      <c r="D2745" t="s">
        <v>307</v>
      </c>
      <c r="E2745" s="21" t="s">
        <v>290</v>
      </c>
      <c r="F2745" s="11">
        <v>24.000000000000004</v>
      </c>
      <c r="G2745" s="13">
        <v>22.626000000000005</v>
      </c>
      <c r="H2745" s="11">
        <v>0.68700000000000006</v>
      </c>
      <c r="I2745" t="s">
        <v>290</v>
      </c>
      <c r="J2745">
        <v>40</v>
      </c>
      <c r="K2745" s="21" t="s">
        <v>290</v>
      </c>
      <c r="L2745" s="1" t="s">
        <v>307</v>
      </c>
      <c r="M2745" t="s">
        <v>290</v>
      </c>
      <c r="N2745" s="159" t="s">
        <v>290</v>
      </c>
      <c r="P2745" s="18" t="s">
        <v>290</v>
      </c>
      <c r="Q2745" s="18" t="s">
        <v>290</v>
      </c>
      <c r="S2745" t="s">
        <v>290</v>
      </c>
      <c r="T2745" t="s">
        <v>290</v>
      </c>
      <c r="V2745" t="s">
        <v>290</v>
      </c>
      <c r="X2745" s="158" t="s">
        <v>2634</v>
      </c>
      <c r="Y2745" s="11">
        <v>24.000000000000004</v>
      </c>
      <c r="Z2745">
        <v>40</v>
      </c>
      <c r="AA2745" t="s">
        <v>307</v>
      </c>
      <c r="AB2745" s="21" t="s">
        <v>290</v>
      </c>
      <c r="AC2745" s="11">
        <v>24.000000000000004</v>
      </c>
      <c r="AD2745" s="13">
        <v>22.626000000000005</v>
      </c>
      <c r="AE2745" s="11">
        <v>0.68700000000000006</v>
      </c>
      <c r="AF2745" t="s">
        <v>290</v>
      </c>
      <c r="AG2745">
        <v>40</v>
      </c>
      <c r="AH2745" s="21" t="s">
        <v>290</v>
      </c>
      <c r="AI2745" s="1" t="s">
        <v>307</v>
      </c>
      <c r="AJ2745" t="s">
        <v>290</v>
      </c>
      <c r="AK2745" s="159" t="s">
        <v>290</v>
      </c>
    </row>
    <row r="2746" spans="1:89" x14ac:dyDescent="0.35">
      <c r="A2746" s="158" t="s">
        <v>6998</v>
      </c>
      <c r="B2746" s="11">
        <v>24</v>
      </c>
      <c r="C2746" t="s">
        <v>6422</v>
      </c>
      <c r="D2746" t="s">
        <v>307</v>
      </c>
      <c r="E2746" s="21" t="s">
        <v>290</v>
      </c>
      <c r="F2746" s="11">
        <v>24</v>
      </c>
      <c r="G2746" s="13">
        <v>23.25</v>
      </c>
      <c r="H2746" s="11">
        <v>0.375</v>
      </c>
      <c r="I2746" t="s">
        <v>6422</v>
      </c>
      <c r="J2746">
        <v>1</v>
      </c>
      <c r="K2746" s="21" t="s">
        <v>290</v>
      </c>
      <c r="L2746" s="1" t="s">
        <v>307</v>
      </c>
      <c r="M2746" t="s">
        <v>290</v>
      </c>
      <c r="N2746" s="159" t="s">
        <v>290</v>
      </c>
      <c r="P2746" s="18" t="s">
        <v>290</v>
      </c>
      <c r="Q2746" s="18" t="s">
        <v>290</v>
      </c>
      <c r="S2746" t="s">
        <v>290</v>
      </c>
      <c r="T2746" t="s">
        <v>290</v>
      </c>
      <c r="V2746" t="s">
        <v>290</v>
      </c>
      <c r="X2746" s="158" t="s">
        <v>6998</v>
      </c>
      <c r="Y2746" s="11">
        <v>24</v>
      </c>
      <c r="Z2746" t="s">
        <v>6422</v>
      </c>
      <c r="AA2746" t="s">
        <v>307</v>
      </c>
      <c r="AB2746" s="21" t="s">
        <v>290</v>
      </c>
      <c r="AC2746" s="11">
        <v>24</v>
      </c>
      <c r="AD2746" s="13">
        <v>23.25</v>
      </c>
      <c r="AE2746" s="11">
        <v>0.375</v>
      </c>
      <c r="AF2746" t="s">
        <v>6422</v>
      </c>
      <c r="AG2746">
        <v>1</v>
      </c>
      <c r="AH2746" s="21" t="s">
        <v>290</v>
      </c>
      <c r="AI2746" s="1" t="s">
        <v>307</v>
      </c>
      <c r="AJ2746" t="s">
        <v>290</v>
      </c>
      <c r="AK2746" s="159" t="s">
        <v>290</v>
      </c>
      <c r="BJ2746" s="4"/>
      <c r="BK2746" s="4"/>
      <c r="BL2746" s="4"/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  <c r="BX2746" s="4"/>
      <c r="BY2746" s="4"/>
      <c r="BZ2746" s="4"/>
      <c r="CA2746" s="51"/>
    </row>
    <row r="2747" spans="1:89" x14ac:dyDescent="0.35">
      <c r="A2747" s="158" t="s">
        <v>2635</v>
      </c>
      <c r="B2747" s="11">
        <v>24.000000000000004</v>
      </c>
      <c r="C2747">
        <v>60</v>
      </c>
      <c r="D2747" t="s">
        <v>307</v>
      </c>
      <c r="E2747" s="21" t="s">
        <v>290</v>
      </c>
      <c r="F2747" s="11">
        <v>24.000000000000004</v>
      </c>
      <c r="G2747" s="13">
        <v>22.062000000000005</v>
      </c>
      <c r="H2747" s="11">
        <v>0.96899999999999997</v>
      </c>
      <c r="I2747" t="s">
        <v>290</v>
      </c>
      <c r="J2747">
        <v>60</v>
      </c>
      <c r="K2747" s="21" t="s">
        <v>290</v>
      </c>
      <c r="L2747" s="1" t="s">
        <v>307</v>
      </c>
      <c r="M2747" t="s">
        <v>290</v>
      </c>
      <c r="N2747" s="159" t="s">
        <v>290</v>
      </c>
      <c r="P2747" s="18" t="s">
        <v>290</v>
      </c>
      <c r="Q2747" s="18" t="s">
        <v>290</v>
      </c>
      <c r="S2747" t="s">
        <v>290</v>
      </c>
      <c r="T2747" t="s">
        <v>290</v>
      </c>
      <c r="V2747" t="s">
        <v>290</v>
      </c>
      <c r="X2747" s="158" t="s">
        <v>2635</v>
      </c>
      <c r="Y2747" s="11">
        <v>24.000000000000004</v>
      </c>
      <c r="Z2747">
        <v>60</v>
      </c>
      <c r="AA2747" t="s">
        <v>307</v>
      </c>
      <c r="AB2747" s="21" t="s">
        <v>290</v>
      </c>
      <c r="AC2747" s="11">
        <v>24.000000000000004</v>
      </c>
      <c r="AD2747" s="13">
        <v>22.062000000000005</v>
      </c>
      <c r="AE2747" s="11">
        <v>0.96899999999999997</v>
      </c>
      <c r="AF2747" t="s">
        <v>290</v>
      </c>
      <c r="AG2747">
        <v>60</v>
      </c>
      <c r="AH2747" s="21" t="s">
        <v>290</v>
      </c>
      <c r="AI2747" s="1" t="s">
        <v>307</v>
      </c>
      <c r="AJ2747" t="s">
        <v>290</v>
      </c>
      <c r="AK2747" s="159" t="s">
        <v>290</v>
      </c>
      <c r="CC2747" s="4"/>
      <c r="CD2747" s="51"/>
      <c r="CE2747" s="51"/>
      <c r="CF2747" s="51"/>
      <c r="CG2747" s="51"/>
      <c r="CH2747" s="51"/>
      <c r="CI2747" s="51"/>
      <c r="CJ2747" s="51"/>
      <c r="CK2747" s="51"/>
    </row>
    <row r="2748" spans="1:89" x14ac:dyDescent="0.35">
      <c r="A2748" s="158" t="s">
        <v>2636</v>
      </c>
      <c r="B2748" s="11">
        <v>24.000000000000004</v>
      </c>
      <c r="C2748">
        <v>80</v>
      </c>
      <c r="D2748" t="s">
        <v>307</v>
      </c>
      <c r="E2748" s="21" t="s">
        <v>290</v>
      </c>
      <c r="F2748" s="11">
        <v>24.000000000000004</v>
      </c>
      <c r="G2748" s="13">
        <v>21.564000000000004</v>
      </c>
      <c r="H2748" s="11">
        <v>1.218</v>
      </c>
      <c r="I2748" t="s">
        <v>290</v>
      </c>
      <c r="J2748">
        <v>80</v>
      </c>
      <c r="K2748" s="21" t="s">
        <v>290</v>
      </c>
      <c r="L2748" s="1" t="s">
        <v>307</v>
      </c>
      <c r="M2748" t="s">
        <v>290</v>
      </c>
      <c r="N2748" s="159" t="s">
        <v>290</v>
      </c>
      <c r="P2748" s="18" t="s">
        <v>290</v>
      </c>
      <c r="Q2748" s="18" t="s">
        <v>290</v>
      </c>
      <c r="S2748" t="s">
        <v>290</v>
      </c>
      <c r="T2748" t="s">
        <v>290</v>
      </c>
      <c r="V2748" t="s">
        <v>290</v>
      </c>
      <c r="X2748" s="158" t="s">
        <v>2636</v>
      </c>
      <c r="Y2748" s="11">
        <v>24.000000000000004</v>
      </c>
      <c r="Z2748">
        <v>80</v>
      </c>
      <c r="AA2748" t="s">
        <v>307</v>
      </c>
      <c r="AB2748" s="21" t="s">
        <v>290</v>
      </c>
      <c r="AC2748" s="11">
        <v>24.000000000000004</v>
      </c>
      <c r="AD2748" s="13">
        <v>21.564000000000004</v>
      </c>
      <c r="AE2748" s="11">
        <v>1.218</v>
      </c>
      <c r="AF2748" t="s">
        <v>290</v>
      </c>
      <c r="AG2748">
        <v>80</v>
      </c>
      <c r="AH2748" s="21" t="s">
        <v>290</v>
      </c>
      <c r="AI2748" s="1" t="s">
        <v>307</v>
      </c>
      <c r="AJ2748" t="s">
        <v>290</v>
      </c>
      <c r="AK2748" s="159" t="s">
        <v>290</v>
      </c>
    </row>
    <row r="2749" spans="1:89" x14ac:dyDescent="0.35">
      <c r="A2749" s="158" t="s">
        <v>2637</v>
      </c>
      <c r="B2749" s="11">
        <v>24.000000000000004</v>
      </c>
      <c r="C2749">
        <v>100</v>
      </c>
      <c r="D2749" t="s">
        <v>307</v>
      </c>
      <c r="E2749" s="21" t="s">
        <v>290</v>
      </c>
      <c r="F2749" s="11">
        <v>24.000000000000004</v>
      </c>
      <c r="G2749" s="13">
        <v>20.938000000000002</v>
      </c>
      <c r="H2749" s="11">
        <v>1.5309999999999999</v>
      </c>
      <c r="I2749" t="s">
        <v>290</v>
      </c>
      <c r="J2749">
        <v>100</v>
      </c>
      <c r="K2749" s="21" t="s">
        <v>290</v>
      </c>
      <c r="L2749" s="1" t="s">
        <v>307</v>
      </c>
      <c r="M2749" t="s">
        <v>290</v>
      </c>
      <c r="N2749" s="159" t="s">
        <v>290</v>
      </c>
      <c r="P2749" s="18" t="s">
        <v>290</v>
      </c>
      <c r="Q2749" s="18" t="s">
        <v>290</v>
      </c>
      <c r="S2749" t="s">
        <v>290</v>
      </c>
      <c r="T2749" t="s">
        <v>290</v>
      </c>
      <c r="V2749" t="s">
        <v>290</v>
      </c>
      <c r="X2749" s="158" t="s">
        <v>2637</v>
      </c>
      <c r="Y2749" s="11">
        <v>24.000000000000004</v>
      </c>
      <c r="Z2749">
        <v>100</v>
      </c>
      <c r="AA2749" t="s">
        <v>307</v>
      </c>
      <c r="AB2749" s="21" t="s">
        <v>290</v>
      </c>
      <c r="AC2749" s="11">
        <v>24.000000000000004</v>
      </c>
      <c r="AD2749" s="13">
        <v>20.938000000000002</v>
      </c>
      <c r="AE2749" s="11">
        <v>1.5309999999999999</v>
      </c>
      <c r="AF2749" t="s">
        <v>290</v>
      </c>
      <c r="AG2749">
        <v>100</v>
      </c>
      <c r="AH2749" s="21" t="s">
        <v>290</v>
      </c>
      <c r="AI2749" s="1" t="s">
        <v>307</v>
      </c>
      <c r="AJ2749" t="s">
        <v>290</v>
      </c>
      <c r="AK2749" s="159" t="s">
        <v>290</v>
      </c>
    </row>
    <row r="2750" spans="1:89" x14ac:dyDescent="0.35">
      <c r="A2750" s="158" t="s">
        <v>2638</v>
      </c>
      <c r="B2750" s="11">
        <v>24.000000000000004</v>
      </c>
      <c r="C2750">
        <v>120</v>
      </c>
      <c r="D2750" t="s">
        <v>307</v>
      </c>
      <c r="E2750" s="21" t="s">
        <v>290</v>
      </c>
      <c r="F2750" s="11">
        <v>24.000000000000004</v>
      </c>
      <c r="G2750" s="13">
        <v>20.376000000000005</v>
      </c>
      <c r="H2750" s="11">
        <v>1.8120000000000001</v>
      </c>
      <c r="I2750" t="s">
        <v>290</v>
      </c>
      <c r="J2750">
        <v>120</v>
      </c>
      <c r="K2750" s="21" t="s">
        <v>290</v>
      </c>
      <c r="L2750" s="1" t="s">
        <v>307</v>
      </c>
      <c r="M2750" t="s">
        <v>290</v>
      </c>
      <c r="N2750" s="159" t="s">
        <v>290</v>
      </c>
      <c r="P2750" s="18" t="s">
        <v>290</v>
      </c>
      <c r="Q2750" s="18" t="s">
        <v>290</v>
      </c>
      <c r="S2750" t="s">
        <v>290</v>
      </c>
      <c r="T2750" t="s">
        <v>290</v>
      </c>
      <c r="V2750" t="s">
        <v>290</v>
      </c>
      <c r="X2750" s="158" t="s">
        <v>2638</v>
      </c>
      <c r="Y2750" s="11">
        <v>24.000000000000004</v>
      </c>
      <c r="Z2750">
        <v>120</v>
      </c>
      <c r="AA2750" t="s">
        <v>307</v>
      </c>
      <c r="AB2750" s="21" t="s">
        <v>290</v>
      </c>
      <c r="AC2750" s="11">
        <v>24.000000000000004</v>
      </c>
      <c r="AD2750" s="13">
        <v>20.376000000000005</v>
      </c>
      <c r="AE2750" s="11">
        <v>1.8120000000000001</v>
      </c>
      <c r="AF2750" t="s">
        <v>290</v>
      </c>
      <c r="AG2750">
        <v>120</v>
      </c>
      <c r="AH2750" s="21" t="s">
        <v>290</v>
      </c>
      <c r="AI2750" s="1" t="s">
        <v>307</v>
      </c>
      <c r="AJ2750" t="s">
        <v>290</v>
      </c>
      <c r="AK2750" s="159" t="s">
        <v>290</v>
      </c>
    </row>
    <row r="2751" spans="1:89" x14ac:dyDescent="0.35">
      <c r="A2751" s="158" t="s">
        <v>2639</v>
      </c>
      <c r="B2751" s="11">
        <v>24.000000000000004</v>
      </c>
      <c r="C2751">
        <v>140</v>
      </c>
      <c r="D2751" t="s">
        <v>307</v>
      </c>
      <c r="E2751" s="21" t="s">
        <v>290</v>
      </c>
      <c r="F2751" s="11">
        <v>24.000000000000004</v>
      </c>
      <c r="G2751" s="13">
        <v>19.876000000000005</v>
      </c>
      <c r="H2751" s="11">
        <v>2.0619999999999998</v>
      </c>
      <c r="I2751" t="s">
        <v>290</v>
      </c>
      <c r="J2751">
        <v>140</v>
      </c>
      <c r="K2751" s="21" t="s">
        <v>290</v>
      </c>
      <c r="L2751" s="1" t="s">
        <v>307</v>
      </c>
      <c r="M2751" t="s">
        <v>290</v>
      </c>
      <c r="N2751" s="159" t="s">
        <v>290</v>
      </c>
      <c r="P2751" s="18" t="s">
        <v>290</v>
      </c>
      <c r="Q2751" s="18" t="s">
        <v>290</v>
      </c>
      <c r="S2751" t="s">
        <v>290</v>
      </c>
      <c r="T2751" t="s">
        <v>290</v>
      </c>
      <c r="V2751" t="s">
        <v>290</v>
      </c>
      <c r="X2751" s="158" t="s">
        <v>2639</v>
      </c>
      <c r="Y2751" s="11">
        <v>24.000000000000004</v>
      </c>
      <c r="Z2751">
        <v>140</v>
      </c>
      <c r="AA2751" t="s">
        <v>307</v>
      </c>
      <c r="AB2751" s="21" t="s">
        <v>290</v>
      </c>
      <c r="AC2751" s="11">
        <v>24.000000000000004</v>
      </c>
      <c r="AD2751" s="13">
        <v>19.876000000000005</v>
      </c>
      <c r="AE2751" s="11">
        <v>2.0619999999999998</v>
      </c>
      <c r="AF2751" t="s">
        <v>290</v>
      </c>
      <c r="AG2751">
        <v>140</v>
      </c>
      <c r="AH2751" s="21" t="s">
        <v>290</v>
      </c>
      <c r="AI2751" s="1" t="s">
        <v>307</v>
      </c>
      <c r="AJ2751" t="s">
        <v>290</v>
      </c>
      <c r="AK2751" s="159" t="s">
        <v>290</v>
      </c>
    </row>
    <row r="2752" spans="1:89" x14ac:dyDescent="0.35">
      <c r="A2752" s="158" t="s">
        <v>2640</v>
      </c>
      <c r="B2752" s="11">
        <v>24.000000000000004</v>
      </c>
      <c r="C2752" s="11">
        <v>160</v>
      </c>
      <c r="D2752" t="s">
        <v>307</v>
      </c>
      <c r="E2752" s="21" t="s">
        <v>290</v>
      </c>
      <c r="F2752" s="11">
        <v>24.000000000000004</v>
      </c>
      <c r="G2752" s="13">
        <v>19.314000000000004</v>
      </c>
      <c r="H2752" s="11">
        <v>2.343</v>
      </c>
      <c r="I2752" t="s">
        <v>290</v>
      </c>
      <c r="J2752" s="11">
        <v>160</v>
      </c>
      <c r="K2752" s="21" t="s">
        <v>290</v>
      </c>
      <c r="L2752" s="1" t="s">
        <v>307</v>
      </c>
      <c r="M2752" t="s">
        <v>290</v>
      </c>
      <c r="N2752" s="159" t="s">
        <v>290</v>
      </c>
      <c r="P2752" s="18" t="s">
        <v>290</v>
      </c>
      <c r="Q2752" s="18" t="s">
        <v>290</v>
      </c>
      <c r="S2752" t="s">
        <v>290</v>
      </c>
      <c r="T2752" t="s">
        <v>290</v>
      </c>
      <c r="V2752" t="s">
        <v>290</v>
      </c>
      <c r="X2752" s="158" t="s">
        <v>2640</v>
      </c>
      <c r="Y2752" s="11">
        <v>24.000000000000004</v>
      </c>
      <c r="Z2752" s="11">
        <v>160</v>
      </c>
      <c r="AA2752" t="s">
        <v>307</v>
      </c>
      <c r="AB2752" s="21" t="s">
        <v>290</v>
      </c>
      <c r="AC2752" s="11">
        <v>24.000000000000004</v>
      </c>
      <c r="AD2752" s="13">
        <v>19.314000000000004</v>
      </c>
      <c r="AE2752" s="11">
        <v>2.343</v>
      </c>
      <c r="AF2752" t="s">
        <v>290</v>
      </c>
      <c r="AG2752" s="11">
        <v>160</v>
      </c>
      <c r="AH2752" s="21" t="s">
        <v>290</v>
      </c>
      <c r="AI2752" s="1" t="s">
        <v>307</v>
      </c>
      <c r="AJ2752" t="s">
        <v>290</v>
      </c>
      <c r="AK2752" s="159" t="s">
        <v>290</v>
      </c>
    </row>
    <row r="2753" spans="1:89" x14ac:dyDescent="0.35">
      <c r="A2753" s="160" t="s">
        <v>2641</v>
      </c>
      <c r="B2753" s="2">
        <v>24.000000000000004</v>
      </c>
      <c r="C2753" s="2" t="s">
        <v>272</v>
      </c>
      <c r="D2753" s="4" t="s">
        <v>307</v>
      </c>
      <c r="E2753" s="22" t="s">
        <v>290</v>
      </c>
      <c r="F2753" s="2">
        <v>24.000000000000004</v>
      </c>
      <c r="G2753" s="5">
        <v>23.000000000000004</v>
      </c>
      <c r="H2753" s="2">
        <v>0.5</v>
      </c>
      <c r="I2753" s="4" t="s">
        <v>272</v>
      </c>
      <c r="J2753" s="2">
        <v>2</v>
      </c>
      <c r="K2753" s="22" t="s">
        <v>290</v>
      </c>
      <c r="L2753" s="6" t="s">
        <v>307</v>
      </c>
      <c r="M2753" s="4" t="s">
        <v>290</v>
      </c>
      <c r="N2753" s="161" t="s">
        <v>290</v>
      </c>
      <c r="P2753" s="18" t="s">
        <v>290</v>
      </c>
      <c r="Q2753" s="18" t="s">
        <v>290</v>
      </c>
      <c r="S2753" t="s">
        <v>290</v>
      </c>
      <c r="T2753" t="s">
        <v>290</v>
      </c>
      <c r="V2753" t="s">
        <v>290</v>
      </c>
      <c r="X2753" s="160" t="s">
        <v>2641</v>
      </c>
      <c r="Y2753" s="2">
        <v>24.000000000000004</v>
      </c>
      <c r="Z2753" s="2" t="s">
        <v>272</v>
      </c>
      <c r="AA2753" s="4" t="s">
        <v>307</v>
      </c>
      <c r="AB2753" s="22" t="s">
        <v>290</v>
      </c>
      <c r="AC2753" s="2">
        <v>24.000000000000004</v>
      </c>
      <c r="AD2753" s="5">
        <v>23.000000000000004</v>
      </c>
      <c r="AE2753" s="2">
        <v>0.5</v>
      </c>
      <c r="AF2753" s="4" t="s">
        <v>272</v>
      </c>
      <c r="AG2753" s="2">
        <v>2</v>
      </c>
      <c r="AH2753" s="22" t="s">
        <v>290</v>
      </c>
      <c r="AI2753" s="6" t="s">
        <v>307</v>
      </c>
      <c r="AJ2753" s="4" t="s">
        <v>290</v>
      </c>
      <c r="AK2753" s="161" t="s">
        <v>290</v>
      </c>
      <c r="BJ2753" s="4"/>
      <c r="BK2753" s="4"/>
      <c r="BL2753" s="4"/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  <c r="BX2753" s="4"/>
      <c r="BY2753" s="4"/>
      <c r="BZ2753" s="4"/>
      <c r="CA2753" s="51"/>
    </row>
    <row r="2754" spans="1:89" x14ac:dyDescent="0.35">
      <c r="A2754" s="156" t="s">
        <v>2642</v>
      </c>
      <c r="B2754" s="11">
        <v>26</v>
      </c>
      <c r="C2754" s="11">
        <v>10</v>
      </c>
      <c r="D2754" t="s">
        <v>307</v>
      </c>
      <c r="E2754" s="21" t="s">
        <v>290</v>
      </c>
      <c r="F2754" s="11">
        <v>26</v>
      </c>
      <c r="G2754" s="13">
        <v>25.376000000000001</v>
      </c>
      <c r="H2754" s="11">
        <v>0.312</v>
      </c>
      <c r="I2754" t="s">
        <v>290</v>
      </c>
      <c r="J2754" s="11">
        <v>10</v>
      </c>
      <c r="K2754" s="21" t="s">
        <v>290</v>
      </c>
      <c r="L2754" s="11" t="s">
        <v>307</v>
      </c>
      <c r="M2754" t="s">
        <v>290</v>
      </c>
      <c r="N2754" s="159" t="s">
        <v>290</v>
      </c>
      <c r="P2754" s="18" t="s">
        <v>290</v>
      </c>
      <c r="Q2754" s="18" t="s">
        <v>290</v>
      </c>
      <c r="S2754" t="s">
        <v>290</v>
      </c>
      <c r="T2754" t="s">
        <v>290</v>
      </c>
      <c r="V2754" t="s">
        <v>290</v>
      </c>
      <c r="X2754" s="156" t="s">
        <v>2642</v>
      </c>
      <c r="Y2754" s="11">
        <v>26</v>
      </c>
      <c r="Z2754" s="11">
        <v>10</v>
      </c>
      <c r="AA2754" t="s">
        <v>307</v>
      </c>
      <c r="AB2754" s="21" t="s">
        <v>290</v>
      </c>
      <c r="AC2754" s="11">
        <v>26</v>
      </c>
      <c r="AD2754" s="13">
        <v>25.376000000000001</v>
      </c>
      <c r="AE2754" s="11">
        <v>0.312</v>
      </c>
      <c r="AF2754" t="s">
        <v>290</v>
      </c>
      <c r="AG2754" s="11">
        <v>10</v>
      </c>
      <c r="AH2754" s="21" t="s">
        <v>290</v>
      </c>
      <c r="AI2754" s="11" t="s">
        <v>307</v>
      </c>
      <c r="AJ2754" t="s">
        <v>290</v>
      </c>
      <c r="AK2754" s="159" t="s">
        <v>290</v>
      </c>
      <c r="CC2754" s="4"/>
      <c r="CD2754" s="51"/>
      <c r="CE2754" s="51"/>
      <c r="CF2754" s="51"/>
      <c r="CG2754" s="51"/>
      <c r="CH2754" s="51"/>
      <c r="CI2754" s="51"/>
      <c r="CJ2754" s="51"/>
      <c r="CK2754" s="51"/>
    </row>
    <row r="2755" spans="1:89" x14ac:dyDescent="0.35">
      <c r="A2755" s="158" t="s">
        <v>2643</v>
      </c>
      <c r="B2755" s="11">
        <v>26</v>
      </c>
      <c r="C2755" s="11">
        <v>20</v>
      </c>
      <c r="D2755" t="s">
        <v>307</v>
      </c>
      <c r="E2755" s="21" t="s">
        <v>290</v>
      </c>
      <c r="F2755" s="11">
        <v>26</v>
      </c>
      <c r="G2755" s="13">
        <v>25</v>
      </c>
      <c r="H2755" s="11">
        <v>0.5</v>
      </c>
      <c r="I2755" t="s">
        <v>290</v>
      </c>
      <c r="J2755" s="11">
        <v>20</v>
      </c>
      <c r="K2755" s="21" t="s">
        <v>290</v>
      </c>
      <c r="L2755" s="1" t="s">
        <v>307</v>
      </c>
      <c r="M2755" t="s">
        <v>290</v>
      </c>
      <c r="N2755" s="159" t="s">
        <v>290</v>
      </c>
      <c r="P2755" s="18" t="s">
        <v>290</v>
      </c>
      <c r="Q2755" s="18" t="s">
        <v>290</v>
      </c>
      <c r="S2755" t="s">
        <v>290</v>
      </c>
      <c r="T2755" t="s">
        <v>290</v>
      </c>
      <c r="V2755" t="s">
        <v>290</v>
      </c>
      <c r="X2755" s="158" t="s">
        <v>2643</v>
      </c>
      <c r="Y2755" s="11">
        <v>26</v>
      </c>
      <c r="Z2755" s="11">
        <v>20</v>
      </c>
      <c r="AA2755" t="s">
        <v>307</v>
      </c>
      <c r="AB2755" s="21" t="s">
        <v>290</v>
      </c>
      <c r="AC2755" s="11">
        <v>26</v>
      </c>
      <c r="AD2755" s="13">
        <v>25</v>
      </c>
      <c r="AE2755" s="11">
        <v>0.5</v>
      </c>
      <c r="AF2755" t="s">
        <v>290</v>
      </c>
      <c r="AG2755" s="11">
        <v>20</v>
      </c>
      <c r="AH2755" s="21" t="s">
        <v>290</v>
      </c>
      <c r="AI2755" s="1" t="s">
        <v>307</v>
      </c>
      <c r="AJ2755" t="s">
        <v>290</v>
      </c>
      <c r="AK2755" s="159" t="s">
        <v>290</v>
      </c>
    </row>
    <row r="2756" spans="1:89" x14ac:dyDescent="0.35">
      <c r="A2756" s="158" t="s">
        <v>6999</v>
      </c>
      <c r="B2756" s="11">
        <v>26</v>
      </c>
      <c r="C2756" t="s">
        <v>6422</v>
      </c>
      <c r="D2756" t="s">
        <v>307</v>
      </c>
      <c r="E2756" s="21" t="s">
        <v>290</v>
      </c>
      <c r="F2756" s="11">
        <v>26</v>
      </c>
      <c r="G2756" s="13">
        <v>25.25</v>
      </c>
      <c r="H2756" s="11">
        <v>0.375</v>
      </c>
      <c r="I2756" t="s">
        <v>6422</v>
      </c>
      <c r="J2756">
        <v>1</v>
      </c>
      <c r="K2756" s="21" t="s">
        <v>290</v>
      </c>
      <c r="L2756" s="1" t="s">
        <v>307</v>
      </c>
      <c r="M2756" t="s">
        <v>290</v>
      </c>
      <c r="N2756" s="159" t="s">
        <v>290</v>
      </c>
      <c r="P2756" s="18" t="s">
        <v>290</v>
      </c>
      <c r="Q2756" s="18" t="s">
        <v>290</v>
      </c>
      <c r="S2756" t="s">
        <v>290</v>
      </c>
      <c r="T2756" t="s">
        <v>290</v>
      </c>
      <c r="V2756" t="s">
        <v>290</v>
      </c>
      <c r="X2756" s="158" t="s">
        <v>6999</v>
      </c>
      <c r="Y2756" s="11">
        <v>26</v>
      </c>
      <c r="Z2756" t="s">
        <v>6422</v>
      </c>
      <c r="AA2756" t="s">
        <v>307</v>
      </c>
      <c r="AB2756" s="21" t="s">
        <v>290</v>
      </c>
      <c r="AC2756" s="11">
        <v>26</v>
      </c>
      <c r="AD2756" s="13">
        <v>25.25</v>
      </c>
      <c r="AE2756" s="11">
        <v>0.375</v>
      </c>
      <c r="AF2756" t="s">
        <v>6422</v>
      </c>
      <c r="AG2756">
        <v>1</v>
      </c>
      <c r="AH2756" s="21" t="s">
        <v>290</v>
      </c>
      <c r="AI2756" s="1" t="s">
        <v>307</v>
      </c>
      <c r="AJ2756" t="s">
        <v>290</v>
      </c>
      <c r="AK2756" s="159" t="s">
        <v>290</v>
      </c>
    </row>
    <row r="2757" spans="1:89" x14ac:dyDescent="0.35">
      <c r="A2757" s="160" t="s">
        <v>2644</v>
      </c>
      <c r="B2757" s="2">
        <v>26</v>
      </c>
      <c r="C2757" s="2" t="s">
        <v>272</v>
      </c>
      <c r="D2757" s="4" t="s">
        <v>307</v>
      </c>
      <c r="E2757" s="22" t="s">
        <v>290</v>
      </c>
      <c r="F2757" s="2">
        <v>26</v>
      </c>
      <c r="G2757" s="5">
        <v>25</v>
      </c>
      <c r="H2757" s="2">
        <v>0.5</v>
      </c>
      <c r="I2757" s="4" t="s">
        <v>272</v>
      </c>
      <c r="J2757" s="2">
        <v>2</v>
      </c>
      <c r="K2757" s="22" t="s">
        <v>290</v>
      </c>
      <c r="L2757" s="6" t="s">
        <v>307</v>
      </c>
      <c r="M2757" s="4" t="s">
        <v>290</v>
      </c>
      <c r="N2757" s="161" t="s">
        <v>290</v>
      </c>
      <c r="P2757" s="18" t="s">
        <v>290</v>
      </c>
      <c r="Q2757" s="18" t="s">
        <v>290</v>
      </c>
      <c r="S2757" t="s">
        <v>290</v>
      </c>
      <c r="T2757" t="s">
        <v>290</v>
      </c>
      <c r="V2757" t="s">
        <v>290</v>
      </c>
      <c r="X2757" s="160" t="s">
        <v>2644</v>
      </c>
      <c r="Y2757" s="2">
        <v>26</v>
      </c>
      <c r="Z2757" s="2" t="s">
        <v>272</v>
      </c>
      <c r="AA2757" s="4" t="s">
        <v>307</v>
      </c>
      <c r="AB2757" s="22" t="s">
        <v>290</v>
      </c>
      <c r="AC2757" s="2">
        <v>26</v>
      </c>
      <c r="AD2757" s="5">
        <v>25</v>
      </c>
      <c r="AE2757" s="2">
        <v>0.5</v>
      </c>
      <c r="AF2757" s="4" t="s">
        <v>272</v>
      </c>
      <c r="AG2757" s="2">
        <v>2</v>
      </c>
      <c r="AH2757" s="22" t="s">
        <v>290</v>
      </c>
      <c r="AI2757" s="6" t="s">
        <v>307</v>
      </c>
      <c r="AJ2757" s="4" t="s">
        <v>290</v>
      </c>
      <c r="AK2757" s="161" t="s">
        <v>290</v>
      </c>
    </row>
    <row r="2758" spans="1:89" x14ac:dyDescent="0.35">
      <c r="A2758" s="156" t="s">
        <v>2645</v>
      </c>
      <c r="B2758" s="11">
        <v>28</v>
      </c>
      <c r="C2758" s="11">
        <v>10</v>
      </c>
      <c r="D2758" t="s">
        <v>307</v>
      </c>
      <c r="E2758" s="21" t="s">
        <v>290</v>
      </c>
      <c r="F2758" s="11">
        <v>28</v>
      </c>
      <c r="G2758" s="13">
        <v>27.376000000000001</v>
      </c>
      <c r="H2758" s="11">
        <v>0.312</v>
      </c>
      <c r="I2758" t="s">
        <v>290</v>
      </c>
      <c r="J2758" s="11">
        <v>10</v>
      </c>
      <c r="K2758" s="21" t="s">
        <v>290</v>
      </c>
      <c r="L2758" s="11" t="s">
        <v>307</v>
      </c>
      <c r="M2758" t="s">
        <v>290</v>
      </c>
      <c r="N2758" s="159" t="s">
        <v>290</v>
      </c>
      <c r="P2758" s="18" t="s">
        <v>290</v>
      </c>
      <c r="Q2758" s="18" t="s">
        <v>290</v>
      </c>
      <c r="S2758" t="s">
        <v>290</v>
      </c>
      <c r="T2758" t="s">
        <v>290</v>
      </c>
      <c r="V2758" t="s">
        <v>290</v>
      </c>
      <c r="X2758" s="156" t="s">
        <v>2645</v>
      </c>
      <c r="Y2758" s="11">
        <v>28</v>
      </c>
      <c r="Z2758" s="11">
        <v>10</v>
      </c>
      <c r="AA2758" t="s">
        <v>307</v>
      </c>
      <c r="AB2758" s="21" t="s">
        <v>290</v>
      </c>
      <c r="AC2758" s="11">
        <v>28</v>
      </c>
      <c r="AD2758" s="13">
        <v>27.376000000000001</v>
      </c>
      <c r="AE2758" s="11">
        <v>0.312</v>
      </c>
      <c r="AF2758" t="s">
        <v>290</v>
      </c>
      <c r="AG2758" s="11">
        <v>10</v>
      </c>
      <c r="AH2758" s="21" t="s">
        <v>290</v>
      </c>
      <c r="AI2758" s="11" t="s">
        <v>307</v>
      </c>
      <c r="AJ2758" t="s">
        <v>290</v>
      </c>
      <c r="AK2758" s="159" t="s">
        <v>290</v>
      </c>
    </row>
    <row r="2759" spans="1:89" x14ac:dyDescent="0.35">
      <c r="A2759" s="158" t="s">
        <v>2646</v>
      </c>
      <c r="B2759" s="11">
        <v>28</v>
      </c>
      <c r="C2759" s="11">
        <v>20</v>
      </c>
      <c r="D2759" t="s">
        <v>307</v>
      </c>
      <c r="E2759" s="21" t="s">
        <v>290</v>
      </c>
      <c r="F2759" s="11">
        <v>28</v>
      </c>
      <c r="G2759" s="13">
        <v>27</v>
      </c>
      <c r="H2759" s="11">
        <v>0.5</v>
      </c>
      <c r="I2759" t="s">
        <v>290</v>
      </c>
      <c r="J2759" s="11">
        <v>20</v>
      </c>
      <c r="K2759" s="21" t="s">
        <v>290</v>
      </c>
      <c r="L2759" s="1" t="s">
        <v>307</v>
      </c>
      <c r="M2759" t="s">
        <v>290</v>
      </c>
      <c r="N2759" s="159" t="s">
        <v>290</v>
      </c>
      <c r="P2759" s="18" t="s">
        <v>290</v>
      </c>
      <c r="Q2759" s="18" t="s">
        <v>290</v>
      </c>
      <c r="S2759" t="s">
        <v>290</v>
      </c>
      <c r="T2759" t="s">
        <v>290</v>
      </c>
      <c r="V2759" t="s">
        <v>290</v>
      </c>
      <c r="X2759" s="158" t="s">
        <v>2646</v>
      </c>
      <c r="Y2759" s="11">
        <v>28</v>
      </c>
      <c r="Z2759" s="11">
        <v>20</v>
      </c>
      <c r="AA2759" t="s">
        <v>307</v>
      </c>
      <c r="AB2759" s="21" t="s">
        <v>290</v>
      </c>
      <c r="AC2759" s="11">
        <v>28</v>
      </c>
      <c r="AD2759" s="13">
        <v>27</v>
      </c>
      <c r="AE2759" s="11">
        <v>0.5</v>
      </c>
      <c r="AF2759" t="s">
        <v>290</v>
      </c>
      <c r="AG2759" s="11">
        <v>20</v>
      </c>
      <c r="AH2759" s="21" t="s">
        <v>290</v>
      </c>
      <c r="AI2759" s="1" t="s">
        <v>307</v>
      </c>
      <c r="AJ2759" t="s">
        <v>290</v>
      </c>
      <c r="AK2759" s="159" t="s">
        <v>290</v>
      </c>
    </row>
    <row r="2760" spans="1:89" x14ac:dyDescent="0.35">
      <c r="A2760" s="158" t="s">
        <v>2647</v>
      </c>
      <c r="B2760" s="11">
        <v>28</v>
      </c>
      <c r="C2760">
        <v>30</v>
      </c>
      <c r="D2760" t="s">
        <v>307</v>
      </c>
      <c r="E2760" s="21" t="s">
        <v>290</v>
      </c>
      <c r="F2760" s="11">
        <v>28</v>
      </c>
      <c r="G2760" s="13">
        <v>26.75</v>
      </c>
      <c r="H2760" s="11">
        <v>0.625</v>
      </c>
      <c r="I2760" t="s">
        <v>290</v>
      </c>
      <c r="J2760">
        <v>30</v>
      </c>
      <c r="K2760" s="21" t="s">
        <v>290</v>
      </c>
      <c r="L2760" s="1" t="s">
        <v>307</v>
      </c>
      <c r="M2760" t="s">
        <v>290</v>
      </c>
      <c r="N2760" s="159" t="s">
        <v>290</v>
      </c>
      <c r="P2760" s="18" t="s">
        <v>290</v>
      </c>
      <c r="Q2760" s="18" t="s">
        <v>290</v>
      </c>
      <c r="S2760" t="s">
        <v>290</v>
      </c>
      <c r="T2760" t="s">
        <v>290</v>
      </c>
      <c r="V2760" t="s">
        <v>290</v>
      </c>
      <c r="X2760" s="158" t="s">
        <v>2647</v>
      </c>
      <c r="Y2760" s="11">
        <v>28</v>
      </c>
      <c r="Z2760">
        <v>30</v>
      </c>
      <c r="AA2760" t="s">
        <v>307</v>
      </c>
      <c r="AB2760" s="21" t="s">
        <v>290</v>
      </c>
      <c r="AC2760" s="11">
        <v>28</v>
      </c>
      <c r="AD2760" s="13">
        <v>26.75</v>
      </c>
      <c r="AE2760" s="11">
        <v>0.625</v>
      </c>
      <c r="AF2760" t="s">
        <v>290</v>
      </c>
      <c r="AG2760">
        <v>30</v>
      </c>
      <c r="AH2760" s="21" t="s">
        <v>290</v>
      </c>
      <c r="AI2760" s="1" t="s">
        <v>307</v>
      </c>
      <c r="AJ2760" t="s">
        <v>290</v>
      </c>
      <c r="AK2760" s="159" t="s">
        <v>290</v>
      </c>
      <c r="BJ2760" s="4"/>
      <c r="BK2760" s="4"/>
      <c r="BL2760" s="4"/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  <c r="BX2760" s="4"/>
      <c r="BY2760" s="4"/>
      <c r="BZ2760" s="4"/>
      <c r="CA2760" s="51"/>
    </row>
    <row r="2761" spans="1:89" x14ac:dyDescent="0.35">
      <c r="A2761" s="158" t="s">
        <v>7000</v>
      </c>
      <c r="B2761" s="11">
        <v>28</v>
      </c>
      <c r="C2761" t="s">
        <v>6422</v>
      </c>
      <c r="D2761" t="s">
        <v>307</v>
      </c>
      <c r="E2761" s="21" t="s">
        <v>290</v>
      </c>
      <c r="F2761" s="11">
        <v>28</v>
      </c>
      <c r="G2761" s="13">
        <v>27.25</v>
      </c>
      <c r="H2761" s="11">
        <v>0.375</v>
      </c>
      <c r="I2761" t="s">
        <v>6422</v>
      </c>
      <c r="J2761">
        <v>1</v>
      </c>
      <c r="K2761" s="21" t="s">
        <v>290</v>
      </c>
      <c r="L2761" s="1" t="s">
        <v>307</v>
      </c>
      <c r="M2761" t="s">
        <v>290</v>
      </c>
      <c r="N2761" s="159" t="s">
        <v>290</v>
      </c>
      <c r="P2761" s="18" t="s">
        <v>290</v>
      </c>
      <c r="Q2761" s="18" t="s">
        <v>290</v>
      </c>
      <c r="S2761" t="s">
        <v>290</v>
      </c>
      <c r="T2761" t="s">
        <v>290</v>
      </c>
      <c r="V2761" t="s">
        <v>290</v>
      </c>
      <c r="X2761" s="158" t="s">
        <v>7000</v>
      </c>
      <c r="Y2761" s="11">
        <v>28</v>
      </c>
      <c r="Z2761" t="s">
        <v>6422</v>
      </c>
      <c r="AA2761" t="s">
        <v>307</v>
      </c>
      <c r="AB2761" s="21" t="s">
        <v>290</v>
      </c>
      <c r="AC2761" s="11">
        <v>28</v>
      </c>
      <c r="AD2761" s="13">
        <v>27.25</v>
      </c>
      <c r="AE2761" s="11">
        <v>0.375</v>
      </c>
      <c r="AF2761" t="s">
        <v>6422</v>
      </c>
      <c r="AG2761">
        <v>1</v>
      </c>
      <c r="AH2761" s="21" t="s">
        <v>290</v>
      </c>
      <c r="AI2761" s="1" t="s">
        <v>307</v>
      </c>
      <c r="AJ2761" t="s">
        <v>290</v>
      </c>
      <c r="AK2761" s="159" t="s">
        <v>290</v>
      </c>
      <c r="CC2761" s="4"/>
      <c r="CD2761" s="51"/>
      <c r="CE2761" s="51"/>
      <c r="CF2761" s="51"/>
      <c r="CG2761" s="51"/>
      <c r="CH2761" s="51"/>
      <c r="CI2761" s="51"/>
      <c r="CJ2761" s="51"/>
      <c r="CK2761" s="51"/>
    </row>
    <row r="2762" spans="1:89" x14ac:dyDescent="0.35">
      <c r="A2762" s="160" t="s">
        <v>2648</v>
      </c>
      <c r="B2762" s="2">
        <v>28</v>
      </c>
      <c r="C2762" s="2" t="s">
        <v>272</v>
      </c>
      <c r="D2762" s="4" t="s">
        <v>307</v>
      </c>
      <c r="E2762" s="22" t="s">
        <v>290</v>
      </c>
      <c r="F2762" s="2">
        <v>28</v>
      </c>
      <c r="G2762" s="5">
        <v>27</v>
      </c>
      <c r="H2762" s="2">
        <v>0.5</v>
      </c>
      <c r="I2762" s="4" t="s">
        <v>272</v>
      </c>
      <c r="J2762" s="2">
        <v>2</v>
      </c>
      <c r="K2762" s="22" t="s">
        <v>290</v>
      </c>
      <c r="L2762" s="6" t="s">
        <v>307</v>
      </c>
      <c r="M2762" s="4" t="s">
        <v>290</v>
      </c>
      <c r="N2762" s="161" t="s">
        <v>290</v>
      </c>
      <c r="P2762" s="18" t="s">
        <v>290</v>
      </c>
      <c r="Q2762" s="18" t="s">
        <v>290</v>
      </c>
      <c r="S2762" t="s">
        <v>290</v>
      </c>
      <c r="T2762" t="s">
        <v>290</v>
      </c>
      <c r="V2762" t="s">
        <v>290</v>
      </c>
      <c r="X2762" s="160" t="s">
        <v>2648</v>
      </c>
      <c r="Y2762" s="2">
        <v>28</v>
      </c>
      <c r="Z2762" s="2" t="s">
        <v>272</v>
      </c>
      <c r="AA2762" s="4" t="s">
        <v>307</v>
      </c>
      <c r="AB2762" s="22" t="s">
        <v>290</v>
      </c>
      <c r="AC2762" s="2">
        <v>28</v>
      </c>
      <c r="AD2762" s="5">
        <v>27</v>
      </c>
      <c r="AE2762" s="2">
        <v>0.5</v>
      </c>
      <c r="AF2762" s="4" t="s">
        <v>272</v>
      </c>
      <c r="AG2762" s="2">
        <v>2</v>
      </c>
      <c r="AH2762" s="22" t="s">
        <v>290</v>
      </c>
      <c r="AI2762" s="6" t="s">
        <v>307</v>
      </c>
      <c r="AJ2762" s="4" t="s">
        <v>290</v>
      </c>
      <c r="AK2762" s="161" t="s">
        <v>290</v>
      </c>
    </row>
    <row r="2763" spans="1:89" x14ac:dyDescent="0.35">
      <c r="A2763" s="156" t="s">
        <v>2649</v>
      </c>
      <c r="B2763" s="11">
        <v>30</v>
      </c>
      <c r="C2763" s="11">
        <v>10</v>
      </c>
      <c r="D2763" t="s">
        <v>307</v>
      </c>
      <c r="E2763" s="21" t="s">
        <v>290</v>
      </c>
      <c r="F2763" s="11">
        <v>30</v>
      </c>
      <c r="G2763" s="13">
        <v>29.376000000000001</v>
      </c>
      <c r="H2763" s="11">
        <v>0.312</v>
      </c>
      <c r="I2763" t="s">
        <v>290</v>
      </c>
      <c r="J2763" s="11">
        <v>10</v>
      </c>
      <c r="K2763" s="21" t="s">
        <v>290</v>
      </c>
      <c r="L2763" s="11" t="s">
        <v>307</v>
      </c>
      <c r="M2763" t="s">
        <v>290</v>
      </c>
      <c r="N2763" s="159" t="s">
        <v>290</v>
      </c>
      <c r="P2763" s="18" t="s">
        <v>290</v>
      </c>
      <c r="Q2763" s="18" t="s">
        <v>290</v>
      </c>
      <c r="S2763" t="s">
        <v>290</v>
      </c>
      <c r="T2763" t="s">
        <v>290</v>
      </c>
      <c r="V2763" t="s">
        <v>290</v>
      </c>
      <c r="X2763" s="156" t="s">
        <v>2649</v>
      </c>
      <c r="Y2763" s="11">
        <v>30</v>
      </c>
      <c r="Z2763" s="11">
        <v>10</v>
      </c>
      <c r="AA2763" t="s">
        <v>307</v>
      </c>
      <c r="AB2763" s="21" t="s">
        <v>290</v>
      </c>
      <c r="AC2763" s="11">
        <v>30</v>
      </c>
      <c r="AD2763" s="13">
        <v>29.376000000000001</v>
      </c>
      <c r="AE2763" s="11">
        <v>0.312</v>
      </c>
      <c r="AF2763" t="s">
        <v>290</v>
      </c>
      <c r="AG2763" s="11">
        <v>10</v>
      </c>
      <c r="AH2763" s="21" t="s">
        <v>290</v>
      </c>
      <c r="AI2763" s="11" t="s">
        <v>307</v>
      </c>
      <c r="AJ2763" t="s">
        <v>290</v>
      </c>
      <c r="AK2763" s="159" t="s">
        <v>290</v>
      </c>
    </row>
    <row r="2764" spans="1:89" x14ac:dyDescent="0.35">
      <c r="A2764" s="158" t="s">
        <v>2650</v>
      </c>
      <c r="B2764" s="11">
        <v>30</v>
      </c>
      <c r="C2764" s="11">
        <v>20</v>
      </c>
      <c r="D2764" t="s">
        <v>307</v>
      </c>
      <c r="E2764" s="21" t="s">
        <v>290</v>
      </c>
      <c r="F2764" s="11">
        <v>30</v>
      </c>
      <c r="G2764" s="13">
        <v>29</v>
      </c>
      <c r="H2764" s="11">
        <v>0.5</v>
      </c>
      <c r="I2764" t="s">
        <v>290</v>
      </c>
      <c r="J2764" s="11">
        <v>20</v>
      </c>
      <c r="K2764" s="21" t="s">
        <v>290</v>
      </c>
      <c r="L2764" s="1" t="s">
        <v>307</v>
      </c>
      <c r="M2764" t="s">
        <v>290</v>
      </c>
      <c r="N2764" s="159" t="s">
        <v>290</v>
      </c>
      <c r="P2764" s="18" t="s">
        <v>290</v>
      </c>
      <c r="Q2764" s="18" t="s">
        <v>290</v>
      </c>
      <c r="S2764" t="s">
        <v>290</v>
      </c>
      <c r="T2764" t="s">
        <v>290</v>
      </c>
      <c r="V2764" t="s">
        <v>290</v>
      </c>
      <c r="X2764" s="158" t="s">
        <v>2650</v>
      </c>
      <c r="Y2764" s="11">
        <v>30</v>
      </c>
      <c r="Z2764" s="11">
        <v>20</v>
      </c>
      <c r="AA2764" t="s">
        <v>307</v>
      </c>
      <c r="AB2764" s="21" t="s">
        <v>290</v>
      </c>
      <c r="AC2764" s="11">
        <v>30</v>
      </c>
      <c r="AD2764" s="13">
        <v>29</v>
      </c>
      <c r="AE2764" s="11">
        <v>0.5</v>
      </c>
      <c r="AF2764" t="s">
        <v>290</v>
      </c>
      <c r="AG2764" s="11">
        <v>20</v>
      </c>
      <c r="AH2764" s="21" t="s">
        <v>290</v>
      </c>
      <c r="AI2764" s="1" t="s">
        <v>307</v>
      </c>
      <c r="AJ2764" t="s">
        <v>290</v>
      </c>
      <c r="AK2764" s="159" t="s">
        <v>290</v>
      </c>
    </row>
    <row r="2765" spans="1:89" x14ac:dyDescent="0.35">
      <c r="A2765" s="158" t="s">
        <v>2651</v>
      </c>
      <c r="B2765" s="11">
        <v>30</v>
      </c>
      <c r="C2765">
        <v>30</v>
      </c>
      <c r="D2765" t="s">
        <v>307</v>
      </c>
      <c r="E2765" s="21" t="s">
        <v>290</v>
      </c>
      <c r="F2765" s="11">
        <v>30</v>
      </c>
      <c r="G2765" s="13">
        <v>28.75</v>
      </c>
      <c r="H2765" s="11">
        <v>0.625</v>
      </c>
      <c r="I2765" t="s">
        <v>290</v>
      </c>
      <c r="J2765">
        <v>30</v>
      </c>
      <c r="K2765" s="21" t="s">
        <v>290</v>
      </c>
      <c r="L2765" s="1" t="s">
        <v>307</v>
      </c>
      <c r="M2765" t="s">
        <v>290</v>
      </c>
      <c r="N2765" s="159" t="s">
        <v>290</v>
      </c>
      <c r="P2765" s="18" t="s">
        <v>290</v>
      </c>
      <c r="Q2765" s="18" t="s">
        <v>290</v>
      </c>
      <c r="S2765" t="s">
        <v>290</v>
      </c>
      <c r="T2765" t="s">
        <v>290</v>
      </c>
      <c r="V2765" t="s">
        <v>290</v>
      </c>
      <c r="X2765" s="158" t="s">
        <v>2651</v>
      </c>
      <c r="Y2765" s="11">
        <v>30</v>
      </c>
      <c r="Z2765">
        <v>30</v>
      </c>
      <c r="AA2765" t="s">
        <v>307</v>
      </c>
      <c r="AB2765" s="21" t="s">
        <v>290</v>
      </c>
      <c r="AC2765" s="11">
        <v>30</v>
      </c>
      <c r="AD2765" s="13">
        <v>28.75</v>
      </c>
      <c r="AE2765" s="11">
        <v>0.625</v>
      </c>
      <c r="AF2765" t="s">
        <v>290</v>
      </c>
      <c r="AG2765">
        <v>30</v>
      </c>
      <c r="AH2765" s="21" t="s">
        <v>290</v>
      </c>
      <c r="AI2765" s="1" t="s">
        <v>307</v>
      </c>
      <c r="AJ2765" t="s">
        <v>290</v>
      </c>
      <c r="AK2765" s="159" t="s">
        <v>290</v>
      </c>
    </row>
    <row r="2766" spans="1:89" x14ac:dyDescent="0.35">
      <c r="A2766" s="158" t="s">
        <v>7001</v>
      </c>
      <c r="B2766" s="11">
        <v>30</v>
      </c>
      <c r="C2766" t="s">
        <v>6422</v>
      </c>
      <c r="D2766" t="s">
        <v>307</v>
      </c>
      <c r="E2766" s="21" t="s">
        <v>290</v>
      </c>
      <c r="F2766" s="11">
        <v>30</v>
      </c>
      <c r="G2766" s="13">
        <v>29.25</v>
      </c>
      <c r="H2766" s="11">
        <v>0.375</v>
      </c>
      <c r="I2766" t="s">
        <v>6422</v>
      </c>
      <c r="J2766">
        <v>1</v>
      </c>
      <c r="K2766" s="21" t="s">
        <v>290</v>
      </c>
      <c r="L2766" s="1" t="s">
        <v>307</v>
      </c>
      <c r="M2766" t="s">
        <v>290</v>
      </c>
      <c r="N2766" s="159" t="s">
        <v>290</v>
      </c>
      <c r="P2766" s="18" t="s">
        <v>290</v>
      </c>
      <c r="Q2766" s="18" t="s">
        <v>290</v>
      </c>
      <c r="S2766" t="s">
        <v>290</v>
      </c>
      <c r="T2766" t="s">
        <v>290</v>
      </c>
      <c r="V2766" t="s">
        <v>290</v>
      </c>
      <c r="X2766" s="158" t="s">
        <v>7001</v>
      </c>
      <c r="Y2766" s="11">
        <v>30</v>
      </c>
      <c r="Z2766" t="s">
        <v>6422</v>
      </c>
      <c r="AA2766" t="s">
        <v>307</v>
      </c>
      <c r="AB2766" s="21" t="s">
        <v>290</v>
      </c>
      <c r="AC2766" s="11">
        <v>30</v>
      </c>
      <c r="AD2766" s="13">
        <v>29.25</v>
      </c>
      <c r="AE2766" s="11">
        <v>0.375</v>
      </c>
      <c r="AF2766" t="s">
        <v>6422</v>
      </c>
      <c r="AG2766">
        <v>1</v>
      </c>
      <c r="AH2766" s="21" t="s">
        <v>290</v>
      </c>
      <c r="AI2766" s="1" t="s">
        <v>307</v>
      </c>
      <c r="AJ2766" t="s">
        <v>290</v>
      </c>
      <c r="AK2766" s="159" t="s">
        <v>290</v>
      </c>
    </row>
    <row r="2767" spans="1:89" x14ac:dyDescent="0.35">
      <c r="A2767" s="160" t="s">
        <v>2652</v>
      </c>
      <c r="B2767" s="2">
        <v>30</v>
      </c>
      <c r="C2767" s="2" t="s">
        <v>272</v>
      </c>
      <c r="D2767" s="4" t="s">
        <v>307</v>
      </c>
      <c r="E2767" s="22" t="s">
        <v>290</v>
      </c>
      <c r="F2767" s="2">
        <v>30</v>
      </c>
      <c r="G2767" s="5">
        <v>29</v>
      </c>
      <c r="H2767" s="2">
        <v>0.5</v>
      </c>
      <c r="I2767" s="4" t="s">
        <v>272</v>
      </c>
      <c r="J2767" s="2">
        <v>2</v>
      </c>
      <c r="K2767" s="22" t="s">
        <v>290</v>
      </c>
      <c r="L2767" s="6" t="s">
        <v>307</v>
      </c>
      <c r="M2767" s="4" t="s">
        <v>290</v>
      </c>
      <c r="N2767" s="161" t="s">
        <v>290</v>
      </c>
      <c r="P2767" s="18" t="s">
        <v>290</v>
      </c>
      <c r="Q2767" s="18" t="s">
        <v>290</v>
      </c>
      <c r="S2767" t="s">
        <v>290</v>
      </c>
      <c r="T2767" t="s">
        <v>290</v>
      </c>
      <c r="V2767" t="s">
        <v>290</v>
      </c>
      <c r="X2767" s="160" t="s">
        <v>2652</v>
      </c>
      <c r="Y2767" s="2">
        <v>30</v>
      </c>
      <c r="Z2767" s="2" t="s">
        <v>272</v>
      </c>
      <c r="AA2767" s="4" t="s">
        <v>307</v>
      </c>
      <c r="AB2767" s="22" t="s">
        <v>290</v>
      </c>
      <c r="AC2767" s="2">
        <v>30</v>
      </c>
      <c r="AD2767" s="5">
        <v>29</v>
      </c>
      <c r="AE2767" s="2">
        <v>0.5</v>
      </c>
      <c r="AF2767" s="4" t="s">
        <v>272</v>
      </c>
      <c r="AG2767" s="2">
        <v>2</v>
      </c>
      <c r="AH2767" s="22" t="s">
        <v>290</v>
      </c>
      <c r="AI2767" s="6" t="s">
        <v>307</v>
      </c>
      <c r="AJ2767" s="4" t="s">
        <v>290</v>
      </c>
      <c r="AK2767" s="161" t="s">
        <v>290</v>
      </c>
      <c r="BJ2767" s="4"/>
      <c r="BK2767" s="4"/>
      <c r="BL2767" s="4"/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  <c r="BX2767" s="4"/>
      <c r="BY2767" s="4"/>
      <c r="BZ2767" s="4"/>
      <c r="CA2767" s="51"/>
    </row>
    <row r="2768" spans="1:89" x14ac:dyDescent="0.35">
      <c r="A2768" s="156" t="s">
        <v>2653</v>
      </c>
      <c r="B2768" s="11">
        <v>32</v>
      </c>
      <c r="C2768" s="11">
        <v>10</v>
      </c>
      <c r="D2768" t="s">
        <v>307</v>
      </c>
      <c r="E2768" s="21" t="s">
        <v>290</v>
      </c>
      <c r="F2768" s="11">
        <v>32</v>
      </c>
      <c r="G2768" s="13">
        <v>31.376000000000001</v>
      </c>
      <c r="H2768" s="11">
        <v>0.312</v>
      </c>
      <c r="I2768" t="s">
        <v>290</v>
      </c>
      <c r="J2768" s="11">
        <v>10</v>
      </c>
      <c r="K2768" s="21" t="s">
        <v>290</v>
      </c>
      <c r="L2768" s="11" t="s">
        <v>307</v>
      </c>
      <c r="M2768" t="s">
        <v>290</v>
      </c>
      <c r="N2768" s="159" t="s">
        <v>290</v>
      </c>
      <c r="P2768" s="18" t="s">
        <v>290</v>
      </c>
      <c r="Q2768" s="18" t="s">
        <v>290</v>
      </c>
      <c r="S2768" t="s">
        <v>290</v>
      </c>
      <c r="T2768" t="s">
        <v>290</v>
      </c>
      <c r="V2768" t="s">
        <v>290</v>
      </c>
      <c r="X2768" s="156" t="s">
        <v>2653</v>
      </c>
      <c r="Y2768" s="11">
        <v>32</v>
      </c>
      <c r="Z2768" s="11">
        <v>10</v>
      </c>
      <c r="AA2768" t="s">
        <v>307</v>
      </c>
      <c r="AB2768" s="21" t="s">
        <v>290</v>
      </c>
      <c r="AC2768" s="11">
        <v>32</v>
      </c>
      <c r="AD2768" s="13">
        <v>31.376000000000001</v>
      </c>
      <c r="AE2768" s="11">
        <v>0.312</v>
      </c>
      <c r="AF2768" t="s">
        <v>290</v>
      </c>
      <c r="AG2768" s="11">
        <v>10</v>
      </c>
      <c r="AH2768" s="21" t="s">
        <v>290</v>
      </c>
      <c r="AI2768" s="11" t="s">
        <v>307</v>
      </c>
      <c r="AJ2768" t="s">
        <v>290</v>
      </c>
      <c r="AK2768" s="159" t="s">
        <v>290</v>
      </c>
      <c r="CC2768" s="4"/>
      <c r="CD2768" s="51"/>
      <c r="CE2768" s="51"/>
      <c r="CF2768" s="51"/>
      <c r="CG2768" s="51"/>
      <c r="CH2768" s="51"/>
      <c r="CI2768" s="51"/>
      <c r="CJ2768" s="51"/>
      <c r="CK2768" s="51"/>
    </row>
    <row r="2769" spans="1:89" x14ac:dyDescent="0.35">
      <c r="A2769" s="158" t="s">
        <v>2654</v>
      </c>
      <c r="B2769" s="11">
        <v>32</v>
      </c>
      <c r="C2769" s="11">
        <v>20</v>
      </c>
      <c r="D2769" t="s">
        <v>307</v>
      </c>
      <c r="E2769" s="21" t="s">
        <v>290</v>
      </c>
      <c r="F2769" s="11">
        <v>32</v>
      </c>
      <c r="G2769" s="13">
        <v>31</v>
      </c>
      <c r="H2769" s="11">
        <v>0.5</v>
      </c>
      <c r="I2769" t="s">
        <v>290</v>
      </c>
      <c r="J2769" s="11">
        <v>20</v>
      </c>
      <c r="K2769" s="21" t="s">
        <v>290</v>
      </c>
      <c r="L2769" s="1" t="s">
        <v>307</v>
      </c>
      <c r="M2769" t="s">
        <v>290</v>
      </c>
      <c r="N2769" s="159" t="s">
        <v>290</v>
      </c>
      <c r="P2769" s="18" t="s">
        <v>290</v>
      </c>
      <c r="Q2769" s="18" t="s">
        <v>290</v>
      </c>
      <c r="S2769" t="s">
        <v>290</v>
      </c>
      <c r="T2769" t="s">
        <v>290</v>
      </c>
      <c r="V2769" t="s">
        <v>290</v>
      </c>
      <c r="X2769" s="158" t="s">
        <v>2654</v>
      </c>
      <c r="Y2769" s="11">
        <v>32</v>
      </c>
      <c r="Z2769" s="11">
        <v>20</v>
      </c>
      <c r="AA2769" t="s">
        <v>307</v>
      </c>
      <c r="AB2769" s="21" t="s">
        <v>290</v>
      </c>
      <c r="AC2769" s="11">
        <v>32</v>
      </c>
      <c r="AD2769" s="13">
        <v>31</v>
      </c>
      <c r="AE2769" s="11">
        <v>0.5</v>
      </c>
      <c r="AF2769" t="s">
        <v>290</v>
      </c>
      <c r="AG2769" s="11">
        <v>20</v>
      </c>
      <c r="AH2769" s="21" t="s">
        <v>290</v>
      </c>
      <c r="AI2769" s="1" t="s">
        <v>307</v>
      </c>
      <c r="AJ2769" t="s">
        <v>290</v>
      </c>
      <c r="AK2769" s="159" t="s">
        <v>290</v>
      </c>
    </row>
    <row r="2770" spans="1:89" x14ac:dyDescent="0.35">
      <c r="A2770" s="158" t="s">
        <v>2655</v>
      </c>
      <c r="B2770" s="11">
        <v>32</v>
      </c>
      <c r="C2770">
        <v>30</v>
      </c>
      <c r="D2770" t="s">
        <v>307</v>
      </c>
      <c r="E2770" s="21" t="s">
        <v>290</v>
      </c>
      <c r="F2770" s="11">
        <v>32</v>
      </c>
      <c r="G2770" s="13">
        <v>30.75</v>
      </c>
      <c r="H2770" s="11">
        <v>0.625</v>
      </c>
      <c r="I2770" t="s">
        <v>290</v>
      </c>
      <c r="J2770">
        <v>30</v>
      </c>
      <c r="K2770" s="21" t="s">
        <v>290</v>
      </c>
      <c r="L2770" s="1" t="s">
        <v>307</v>
      </c>
      <c r="M2770" t="s">
        <v>290</v>
      </c>
      <c r="N2770" s="159" t="s">
        <v>290</v>
      </c>
      <c r="P2770" s="18" t="s">
        <v>290</v>
      </c>
      <c r="Q2770" s="18" t="s">
        <v>290</v>
      </c>
      <c r="S2770" t="s">
        <v>290</v>
      </c>
      <c r="T2770" t="s">
        <v>290</v>
      </c>
      <c r="V2770" t="s">
        <v>290</v>
      </c>
      <c r="X2770" s="158" t="s">
        <v>2655</v>
      </c>
      <c r="Y2770" s="11">
        <v>32</v>
      </c>
      <c r="Z2770">
        <v>30</v>
      </c>
      <c r="AA2770" t="s">
        <v>307</v>
      </c>
      <c r="AB2770" s="21" t="s">
        <v>290</v>
      </c>
      <c r="AC2770" s="11">
        <v>32</v>
      </c>
      <c r="AD2770" s="13">
        <v>30.75</v>
      </c>
      <c r="AE2770" s="11">
        <v>0.625</v>
      </c>
      <c r="AF2770" t="s">
        <v>290</v>
      </c>
      <c r="AG2770">
        <v>30</v>
      </c>
      <c r="AH2770" s="21" t="s">
        <v>290</v>
      </c>
      <c r="AI2770" s="1" t="s">
        <v>307</v>
      </c>
      <c r="AJ2770" t="s">
        <v>290</v>
      </c>
      <c r="AK2770" s="159" t="s">
        <v>290</v>
      </c>
    </row>
    <row r="2771" spans="1:89" x14ac:dyDescent="0.35">
      <c r="A2771" s="158" t="s">
        <v>2656</v>
      </c>
      <c r="B2771" s="11">
        <v>32</v>
      </c>
      <c r="C2771">
        <v>40</v>
      </c>
      <c r="D2771" t="s">
        <v>307</v>
      </c>
      <c r="E2771" s="21" t="s">
        <v>290</v>
      </c>
      <c r="F2771" s="11">
        <v>32</v>
      </c>
      <c r="G2771" s="13">
        <v>30.623999999999999</v>
      </c>
      <c r="H2771" s="11">
        <v>0.68799999999999994</v>
      </c>
      <c r="I2771" t="s">
        <v>290</v>
      </c>
      <c r="J2771">
        <v>40</v>
      </c>
      <c r="K2771" s="21" t="s">
        <v>290</v>
      </c>
      <c r="L2771" s="1" t="s">
        <v>307</v>
      </c>
      <c r="M2771" t="s">
        <v>290</v>
      </c>
      <c r="N2771" s="159" t="s">
        <v>290</v>
      </c>
      <c r="P2771" s="18" t="s">
        <v>290</v>
      </c>
      <c r="Q2771" s="18" t="s">
        <v>290</v>
      </c>
      <c r="S2771" t="s">
        <v>290</v>
      </c>
      <c r="T2771" t="s">
        <v>290</v>
      </c>
      <c r="V2771" t="s">
        <v>290</v>
      </c>
      <c r="X2771" s="158" t="s">
        <v>2656</v>
      </c>
      <c r="Y2771" s="11">
        <v>32</v>
      </c>
      <c r="Z2771">
        <v>40</v>
      </c>
      <c r="AA2771" t="s">
        <v>307</v>
      </c>
      <c r="AB2771" s="21" t="s">
        <v>290</v>
      </c>
      <c r="AC2771" s="11">
        <v>32</v>
      </c>
      <c r="AD2771" s="13">
        <v>30.623999999999999</v>
      </c>
      <c r="AE2771" s="11">
        <v>0.68799999999999994</v>
      </c>
      <c r="AF2771" t="s">
        <v>290</v>
      </c>
      <c r="AG2771">
        <v>40</v>
      </c>
      <c r="AH2771" s="21" t="s">
        <v>290</v>
      </c>
      <c r="AI2771" s="1" t="s">
        <v>307</v>
      </c>
      <c r="AJ2771" t="s">
        <v>290</v>
      </c>
      <c r="AK2771" s="159" t="s">
        <v>290</v>
      </c>
    </row>
    <row r="2772" spans="1:89" x14ac:dyDescent="0.35">
      <c r="A2772" s="158" t="s">
        <v>7002</v>
      </c>
      <c r="B2772" s="11">
        <v>32</v>
      </c>
      <c r="C2772" t="s">
        <v>6422</v>
      </c>
      <c r="D2772" t="s">
        <v>307</v>
      </c>
      <c r="E2772" s="21" t="s">
        <v>290</v>
      </c>
      <c r="F2772" s="11">
        <v>32</v>
      </c>
      <c r="G2772" s="13">
        <v>31.25</v>
      </c>
      <c r="H2772" s="11">
        <v>0.375</v>
      </c>
      <c r="I2772" t="s">
        <v>6422</v>
      </c>
      <c r="J2772">
        <v>1</v>
      </c>
      <c r="K2772" s="21" t="s">
        <v>290</v>
      </c>
      <c r="L2772" s="1" t="s">
        <v>307</v>
      </c>
      <c r="M2772" t="s">
        <v>290</v>
      </c>
      <c r="N2772" s="159" t="s">
        <v>290</v>
      </c>
      <c r="P2772" s="18" t="s">
        <v>290</v>
      </c>
      <c r="Q2772" s="18" t="s">
        <v>290</v>
      </c>
      <c r="S2772" t="s">
        <v>290</v>
      </c>
      <c r="T2772" t="s">
        <v>290</v>
      </c>
      <c r="V2772" t="s">
        <v>290</v>
      </c>
      <c r="X2772" s="158" t="s">
        <v>7002</v>
      </c>
      <c r="Y2772" s="11">
        <v>32</v>
      </c>
      <c r="Z2772" t="s">
        <v>6422</v>
      </c>
      <c r="AA2772" t="s">
        <v>307</v>
      </c>
      <c r="AB2772" s="21" t="s">
        <v>290</v>
      </c>
      <c r="AC2772" s="11">
        <v>32</v>
      </c>
      <c r="AD2772" s="13">
        <v>31.25</v>
      </c>
      <c r="AE2772" s="11">
        <v>0.375</v>
      </c>
      <c r="AF2772" t="s">
        <v>6422</v>
      </c>
      <c r="AG2772">
        <v>1</v>
      </c>
      <c r="AH2772" s="21" t="s">
        <v>290</v>
      </c>
      <c r="AI2772" s="1" t="s">
        <v>307</v>
      </c>
      <c r="AJ2772" t="s">
        <v>290</v>
      </c>
      <c r="AK2772" s="159" t="s">
        <v>290</v>
      </c>
    </row>
    <row r="2773" spans="1:89" x14ac:dyDescent="0.35">
      <c r="A2773" s="160" t="s">
        <v>2657</v>
      </c>
      <c r="B2773" s="2">
        <v>32</v>
      </c>
      <c r="C2773" s="2" t="s">
        <v>272</v>
      </c>
      <c r="D2773" s="4" t="s">
        <v>307</v>
      </c>
      <c r="E2773" s="22" t="s">
        <v>290</v>
      </c>
      <c r="F2773" s="2">
        <v>32</v>
      </c>
      <c r="G2773" s="5">
        <v>31</v>
      </c>
      <c r="H2773" s="2">
        <v>0.5</v>
      </c>
      <c r="I2773" s="4" t="s">
        <v>272</v>
      </c>
      <c r="J2773" s="2">
        <v>2</v>
      </c>
      <c r="K2773" s="22" t="s">
        <v>290</v>
      </c>
      <c r="L2773" s="6" t="s">
        <v>307</v>
      </c>
      <c r="M2773" s="4" t="s">
        <v>290</v>
      </c>
      <c r="N2773" s="161" t="s">
        <v>290</v>
      </c>
      <c r="P2773" s="18" t="s">
        <v>290</v>
      </c>
      <c r="Q2773" s="18" t="s">
        <v>290</v>
      </c>
      <c r="S2773" t="s">
        <v>290</v>
      </c>
      <c r="T2773" t="s">
        <v>290</v>
      </c>
      <c r="V2773" t="s">
        <v>290</v>
      </c>
      <c r="X2773" s="160" t="s">
        <v>2657</v>
      </c>
      <c r="Y2773" s="2">
        <v>32</v>
      </c>
      <c r="Z2773" s="2" t="s">
        <v>272</v>
      </c>
      <c r="AA2773" s="4" t="s">
        <v>307</v>
      </c>
      <c r="AB2773" s="22" t="s">
        <v>290</v>
      </c>
      <c r="AC2773" s="2">
        <v>32</v>
      </c>
      <c r="AD2773" s="5">
        <v>31</v>
      </c>
      <c r="AE2773" s="2">
        <v>0.5</v>
      </c>
      <c r="AF2773" s="4" t="s">
        <v>272</v>
      </c>
      <c r="AG2773" s="2">
        <v>2</v>
      </c>
      <c r="AH2773" s="22" t="s">
        <v>290</v>
      </c>
      <c r="AI2773" s="6" t="s">
        <v>307</v>
      </c>
      <c r="AJ2773" s="4" t="s">
        <v>290</v>
      </c>
      <c r="AK2773" s="161" t="s">
        <v>290</v>
      </c>
      <c r="BJ2773" s="4"/>
      <c r="BK2773" s="4"/>
      <c r="BL2773" s="4"/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  <c r="BX2773" s="4"/>
      <c r="BY2773" s="4"/>
      <c r="BZ2773" s="4"/>
      <c r="CA2773" s="51"/>
    </row>
    <row r="2774" spans="1:89" x14ac:dyDescent="0.35">
      <c r="A2774" s="156" t="s">
        <v>2658</v>
      </c>
      <c r="B2774" s="11">
        <v>34</v>
      </c>
      <c r="C2774" s="11">
        <v>10</v>
      </c>
      <c r="D2774" t="s">
        <v>307</v>
      </c>
      <c r="E2774" s="21" t="s">
        <v>290</v>
      </c>
      <c r="F2774" s="11">
        <v>34</v>
      </c>
      <c r="G2774" s="13">
        <v>33.375999999999998</v>
      </c>
      <c r="H2774" s="11">
        <v>0.312</v>
      </c>
      <c r="I2774" t="s">
        <v>290</v>
      </c>
      <c r="J2774" s="11">
        <v>10</v>
      </c>
      <c r="K2774" s="21" t="s">
        <v>290</v>
      </c>
      <c r="L2774" s="11" t="s">
        <v>307</v>
      </c>
      <c r="M2774" t="s">
        <v>290</v>
      </c>
      <c r="N2774" s="159" t="s">
        <v>290</v>
      </c>
      <c r="P2774" s="18" t="s">
        <v>290</v>
      </c>
      <c r="Q2774" s="18" t="s">
        <v>290</v>
      </c>
      <c r="S2774" t="s">
        <v>290</v>
      </c>
      <c r="T2774" t="s">
        <v>290</v>
      </c>
      <c r="V2774" t="s">
        <v>290</v>
      </c>
      <c r="X2774" s="156" t="s">
        <v>2658</v>
      </c>
      <c r="Y2774" s="11">
        <v>34</v>
      </c>
      <c r="Z2774" s="11">
        <v>10</v>
      </c>
      <c r="AA2774" t="s">
        <v>307</v>
      </c>
      <c r="AB2774" s="21" t="s">
        <v>290</v>
      </c>
      <c r="AC2774" s="11">
        <v>34</v>
      </c>
      <c r="AD2774" s="13">
        <v>33.375999999999998</v>
      </c>
      <c r="AE2774" s="11">
        <v>0.312</v>
      </c>
      <c r="AF2774" t="s">
        <v>290</v>
      </c>
      <c r="AG2774" s="11">
        <v>10</v>
      </c>
      <c r="AH2774" s="21" t="s">
        <v>290</v>
      </c>
      <c r="AI2774" s="11" t="s">
        <v>307</v>
      </c>
      <c r="AJ2774" t="s">
        <v>290</v>
      </c>
      <c r="AK2774" s="159" t="s">
        <v>290</v>
      </c>
      <c r="CC2774" s="4"/>
      <c r="CD2774" s="51"/>
      <c r="CE2774" s="51"/>
      <c r="CF2774" s="51"/>
      <c r="CG2774" s="51"/>
      <c r="CH2774" s="51"/>
      <c r="CI2774" s="51"/>
      <c r="CJ2774" s="51"/>
      <c r="CK2774" s="51"/>
    </row>
    <row r="2775" spans="1:89" x14ac:dyDescent="0.35">
      <c r="A2775" s="158" t="s">
        <v>2659</v>
      </c>
      <c r="B2775" s="11">
        <v>34</v>
      </c>
      <c r="C2775" s="11">
        <v>20</v>
      </c>
      <c r="D2775" t="s">
        <v>307</v>
      </c>
      <c r="E2775" s="21" t="s">
        <v>290</v>
      </c>
      <c r="F2775" s="11">
        <v>34</v>
      </c>
      <c r="G2775" s="13">
        <v>33</v>
      </c>
      <c r="H2775" s="11">
        <v>0.5</v>
      </c>
      <c r="I2775" t="s">
        <v>290</v>
      </c>
      <c r="J2775" s="11">
        <v>20</v>
      </c>
      <c r="K2775" s="21" t="s">
        <v>290</v>
      </c>
      <c r="L2775" s="1" t="s">
        <v>307</v>
      </c>
      <c r="M2775" t="s">
        <v>290</v>
      </c>
      <c r="N2775" s="159" t="s">
        <v>290</v>
      </c>
      <c r="P2775" s="18" t="s">
        <v>290</v>
      </c>
      <c r="Q2775" s="18" t="s">
        <v>290</v>
      </c>
      <c r="S2775" t="s">
        <v>290</v>
      </c>
      <c r="T2775" t="s">
        <v>290</v>
      </c>
      <c r="V2775" t="s">
        <v>290</v>
      </c>
      <c r="X2775" s="158" t="s">
        <v>2659</v>
      </c>
      <c r="Y2775" s="11">
        <v>34</v>
      </c>
      <c r="Z2775" s="11">
        <v>20</v>
      </c>
      <c r="AA2775" t="s">
        <v>307</v>
      </c>
      <c r="AB2775" s="21" t="s">
        <v>290</v>
      </c>
      <c r="AC2775" s="11">
        <v>34</v>
      </c>
      <c r="AD2775" s="13">
        <v>33</v>
      </c>
      <c r="AE2775" s="11">
        <v>0.5</v>
      </c>
      <c r="AF2775" t="s">
        <v>290</v>
      </c>
      <c r="AG2775" s="11">
        <v>20</v>
      </c>
      <c r="AH2775" s="21" t="s">
        <v>290</v>
      </c>
      <c r="AI2775" s="1" t="s">
        <v>307</v>
      </c>
      <c r="AJ2775" t="s">
        <v>290</v>
      </c>
      <c r="AK2775" s="159" t="s">
        <v>290</v>
      </c>
    </row>
    <row r="2776" spans="1:89" x14ac:dyDescent="0.35">
      <c r="A2776" s="158" t="s">
        <v>2660</v>
      </c>
      <c r="B2776" s="11">
        <v>34</v>
      </c>
      <c r="C2776">
        <v>30</v>
      </c>
      <c r="D2776" t="s">
        <v>307</v>
      </c>
      <c r="E2776" s="21" t="s">
        <v>290</v>
      </c>
      <c r="F2776" s="11">
        <v>34</v>
      </c>
      <c r="G2776" s="13">
        <v>32.75</v>
      </c>
      <c r="H2776" s="11">
        <v>0.625</v>
      </c>
      <c r="I2776" t="s">
        <v>290</v>
      </c>
      <c r="J2776">
        <v>30</v>
      </c>
      <c r="K2776" s="21" t="s">
        <v>290</v>
      </c>
      <c r="L2776" s="1" t="s">
        <v>307</v>
      </c>
      <c r="M2776" t="s">
        <v>290</v>
      </c>
      <c r="N2776" s="159" t="s">
        <v>290</v>
      </c>
      <c r="P2776" s="18" t="s">
        <v>290</v>
      </c>
      <c r="Q2776" s="18" t="s">
        <v>290</v>
      </c>
      <c r="S2776" t="s">
        <v>290</v>
      </c>
      <c r="T2776" t="s">
        <v>290</v>
      </c>
      <c r="V2776" t="s">
        <v>290</v>
      </c>
      <c r="X2776" s="158" t="s">
        <v>2660</v>
      </c>
      <c r="Y2776" s="11">
        <v>34</v>
      </c>
      <c r="Z2776">
        <v>30</v>
      </c>
      <c r="AA2776" t="s">
        <v>307</v>
      </c>
      <c r="AB2776" s="21" t="s">
        <v>290</v>
      </c>
      <c r="AC2776" s="11">
        <v>34</v>
      </c>
      <c r="AD2776" s="13">
        <v>32.75</v>
      </c>
      <c r="AE2776" s="11">
        <v>0.625</v>
      </c>
      <c r="AF2776" t="s">
        <v>290</v>
      </c>
      <c r="AG2776">
        <v>30</v>
      </c>
      <c r="AH2776" s="21" t="s">
        <v>290</v>
      </c>
      <c r="AI2776" s="1" t="s">
        <v>307</v>
      </c>
      <c r="AJ2776" t="s">
        <v>290</v>
      </c>
      <c r="AK2776" s="159" t="s">
        <v>290</v>
      </c>
    </row>
    <row r="2777" spans="1:89" x14ac:dyDescent="0.35">
      <c r="A2777" s="158" t="s">
        <v>2661</v>
      </c>
      <c r="B2777" s="11">
        <v>34</v>
      </c>
      <c r="C2777">
        <v>40</v>
      </c>
      <c r="D2777" t="s">
        <v>307</v>
      </c>
      <c r="E2777" s="21" t="s">
        <v>290</v>
      </c>
      <c r="F2777" s="11">
        <v>34</v>
      </c>
      <c r="G2777" s="13">
        <v>32.624000000000002</v>
      </c>
      <c r="H2777" s="11">
        <v>0.68799999999999994</v>
      </c>
      <c r="I2777" t="s">
        <v>290</v>
      </c>
      <c r="J2777">
        <v>40</v>
      </c>
      <c r="K2777" s="21" t="s">
        <v>290</v>
      </c>
      <c r="L2777" s="1" t="s">
        <v>307</v>
      </c>
      <c r="M2777" t="s">
        <v>290</v>
      </c>
      <c r="N2777" s="159" t="s">
        <v>290</v>
      </c>
      <c r="P2777" s="18" t="s">
        <v>290</v>
      </c>
      <c r="Q2777" s="18" t="s">
        <v>290</v>
      </c>
      <c r="S2777" t="s">
        <v>290</v>
      </c>
      <c r="T2777" t="s">
        <v>290</v>
      </c>
      <c r="V2777" t="s">
        <v>290</v>
      </c>
      <c r="X2777" s="158" t="s">
        <v>2661</v>
      </c>
      <c r="Y2777" s="11">
        <v>34</v>
      </c>
      <c r="Z2777">
        <v>40</v>
      </c>
      <c r="AA2777" t="s">
        <v>307</v>
      </c>
      <c r="AB2777" s="21" t="s">
        <v>290</v>
      </c>
      <c r="AC2777" s="11">
        <v>34</v>
      </c>
      <c r="AD2777" s="13">
        <v>32.624000000000002</v>
      </c>
      <c r="AE2777" s="11">
        <v>0.68799999999999994</v>
      </c>
      <c r="AF2777" t="s">
        <v>290</v>
      </c>
      <c r="AG2777">
        <v>40</v>
      </c>
      <c r="AH2777" s="21" t="s">
        <v>290</v>
      </c>
      <c r="AI2777" s="1" t="s">
        <v>307</v>
      </c>
      <c r="AJ2777" t="s">
        <v>290</v>
      </c>
      <c r="AK2777" s="159" t="s">
        <v>290</v>
      </c>
    </row>
    <row r="2778" spans="1:89" x14ac:dyDescent="0.35">
      <c r="A2778" s="158" t="s">
        <v>7003</v>
      </c>
      <c r="B2778" s="11">
        <v>34</v>
      </c>
      <c r="C2778" t="s">
        <v>6422</v>
      </c>
      <c r="D2778" t="s">
        <v>307</v>
      </c>
      <c r="E2778" s="21" t="s">
        <v>290</v>
      </c>
      <c r="F2778" s="11">
        <v>34</v>
      </c>
      <c r="G2778" s="13">
        <v>33.25</v>
      </c>
      <c r="H2778" s="11">
        <v>0.375</v>
      </c>
      <c r="I2778" t="s">
        <v>6422</v>
      </c>
      <c r="J2778">
        <v>1</v>
      </c>
      <c r="K2778" s="21" t="s">
        <v>290</v>
      </c>
      <c r="L2778" s="1" t="s">
        <v>307</v>
      </c>
      <c r="M2778" t="s">
        <v>290</v>
      </c>
      <c r="N2778" s="159" t="s">
        <v>290</v>
      </c>
      <c r="P2778" s="18" t="s">
        <v>290</v>
      </c>
      <c r="Q2778" s="18" t="s">
        <v>290</v>
      </c>
      <c r="S2778" t="s">
        <v>290</v>
      </c>
      <c r="T2778" t="s">
        <v>290</v>
      </c>
      <c r="V2778" t="s">
        <v>290</v>
      </c>
      <c r="X2778" s="158" t="s">
        <v>7003</v>
      </c>
      <c r="Y2778" s="11">
        <v>34</v>
      </c>
      <c r="Z2778" t="s">
        <v>6422</v>
      </c>
      <c r="AA2778" t="s">
        <v>307</v>
      </c>
      <c r="AB2778" s="21" t="s">
        <v>290</v>
      </c>
      <c r="AC2778" s="11">
        <v>34</v>
      </c>
      <c r="AD2778" s="13">
        <v>33.25</v>
      </c>
      <c r="AE2778" s="11">
        <v>0.375</v>
      </c>
      <c r="AF2778" t="s">
        <v>6422</v>
      </c>
      <c r="AG2778">
        <v>1</v>
      </c>
      <c r="AH2778" s="21" t="s">
        <v>290</v>
      </c>
      <c r="AI2778" s="1" t="s">
        <v>307</v>
      </c>
      <c r="AJ2778" t="s">
        <v>290</v>
      </c>
      <c r="AK2778" s="159" t="s">
        <v>290</v>
      </c>
    </row>
    <row r="2779" spans="1:89" x14ac:dyDescent="0.35">
      <c r="A2779" s="160" t="s">
        <v>2662</v>
      </c>
      <c r="B2779" s="2">
        <v>34</v>
      </c>
      <c r="C2779" s="2" t="s">
        <v>272</v>
      </c>
      <c r="D2779" s="4" t="s">
        <v>307</v>
      </c>
      <c r="E2779" s="22" t="s">
        <v>290</v>
      </c>
      <c r="F2779" s="2">
        <v>34</v>
      </c>
      <c r="G2779" s="5">
        <v>33</v>
      </c>
      <c r="H2779" s="2">
        <v>0.5</v>
      </c>
      <c r="I2779" s="4" t="s">
        <v>272</v>
      </c>
      <c r="J2779" s="2">
        <v>2</v>
      </c>
      <c r="K2779" s="22" t="s">
        <v>290</v>
      </c>
      <c r="L2779" s="6" t="s">
        <v>307</v>
      </c>
      <c r="M2779" s="4" t="s">
        <v>290</v>
      </c>
      <c r="N2779" s="161" t="s">
        <v>290</v>
      </c>
      <c r="P2779" s="18" t="s">
        <v>290</v>
      </c>
      <c r="Q2779" s="18" t="s">
        <v>290</v>
      </c>
      <c r="S2779" t="s">
        <v>290</v>
      </c>
      <c r="T2779" t="s">
        <v>290</v>
      </c>
      <c r="V2779" t="s">
        <v>290</v>
      </c>
      <c r="X2779" s="160" t="s">
        <v>2662</v>
      </c>
      <c r="Y2779" s="2">
        <v>34</v>
      </c>
      <c r="Z2779" s="2" t="s">
        <v>272</v>
      </c>
      <c r="AA2779" s="4" t="s">
        <v>307</v>
      </c>
      <c r="AB2779" s="22" t="s">
        <v>290</v>
      </c>
      <c r="AC2779" s="2">
        <v>34</v>
      </c>
      <c r="AD2779" s="5">
        <v>33</v>
      </c>
      <c r="AE2779" s="2">
        <v>0.5</v>
      </c>
      <c r="AF2779" s="4" t="s">
        <v>272</v>
      </c>
      <c r="AG2779" s="2">
        <v>2</v>
      </c>
      <c r="AH2779" s="22" t="s">
        <v>290</v>
      </c>
      <c r="AI2779" s="6" t="s">
        <v>307</v>
      </c>
      <c r="AJ2779" s="4" t="s">
        <v>290</v>
      </c>
      <c r="AK2779" s="161" t="s">
        <v>290</v>
      </c>
    </row>
    <row r="2780" spans="1:89" x14ac:dyDescent="0.35">
      <c r="A2780" s="156" t="s">
        <v>2663</v>
      </c>
      <c r="B2780" s="11">
        <v>36</v>
      </c>
      <c r="C2780" s="11">
        <v>10</v>
      </c>
      <c r="D2780" t="s">
        <v>307</v>
      </c>
      <c r="E2780" s="21" t="s">
        <v>290</v>
      </c>
      <c r="F2780" s="11">
        <v>36</v>
      </c>
      <c r="G2780" s="13">
        <v>35.375999999999998</v>
      </c>
      <c r="H2780" s="11">
        <v>0.312</v>
      </c>
      <c r="I2780" t="s">
        <v>290</v>
      </c>
      <c r="J2780" s="11">
        <v>10</v>
      </c>
      <c r="K2780" s="21" t="s">
        <v>290</v>
      </c>
      <c r="L2780" s="11" t="s">
        <v>307</v>
      </c>
      <c r="M2780" t="s">
        <v>290</v>
      </c>
      <c r="N2780" s="159" t="s">
        <v>290</v>
      </c>
      <c r="P2780" s="18" t="s">
        <v>290</v>
      </c>
      <c r="Q2780" s="18" t="s">
        <v>290</v>
      </c>
      <c r="S2780" t="s">
        <v>290</v>
      </c>
      <c r="T2780" t="s">
        <v>290</v>
      </c>
      <c r="V2780" t="s">
        <v>290</v>
      </c>
      <c r="X2780" s="156" t="s">
        <v>2663</v>
      </c>
      <c r="Y2780" s="11">
        <v>36</v>
      </c>
      <c r="Z2780" s="11">
        <v>10</v>
      </c>
      <c r="AA2780" t="s">
        <v>307</v>
      </c>
      <c r="AB2780" s="21" t="s">
        <v>290</v>
      </c>
      <c r="AC2780" s="11">
        <v>36</v>
      </c>
      <c r="AD2780" s="13">
        <v>35.375999999999998</v>
      </c>
      <c r="AE2780" s="11">
        <v>0.312</v>
      </c>
      <c r="AF2780" t="s">
        <v>290</v>
      </c>
      <c r="AG2780" s="11">
        <v>10</v>
      </c>
      <c r="AH2780" s="21" t="s">
        <v>290</v>
      </c>
      <c r="AI2780" s="11" t="s">
        <v>307</v>
      </c>
      <c r="AJ2780" t="s">
        <v>290</v>
      </c>
      <c r="AK2780" s="159" t="s">
        <v>290</v>
      </c>
    </row>
    <row r="2781" spans="1:89" x14ac:dyDescent="0.35">
      <c r="A2781" s="158" t="s">
        <v>2664</v>
      </c>
      <c r="B2781" s="11">
        <v>36</v>
      </c>
      <c r="C2781" s="11">
        <v>20</v>
      </c>
      <c r="D2781" t="s">
        <v>307</v>
      </c>
      <c r="E2781" s="21" t="s">
        <v>290</v>
      </c>
      <c r="F2781" s="11">
        <v>36</v>
      </c>
      <c r="G2781" s="13">
        <v>35</v>
      </c>
      <c r="H2781" s="11">
        <v>0.5</v>
      </c>
      <c r="I2781" t="s">
        <v>290</v>
      </c>
      <c r="J2781" s="11">
        <v>20</v>
      </c>
      <c r="K2781" s="21" t="s">
        <v>290</v>
      </c>
      <c r="L2781" s="1" t="s">
        <v>307</v>
      </c>
      <c r="M2781" t="s">
        <v>290</v>
      </c>
      <c r="N2781" s="159" t="s">
        <v>290</v>
      </c>
      <c r="P2781" s="18" t="s">
        <v>290</v>
      </c>
      <c r="Q2781" s="18" t="s">
        <v>290</v>
      </c>
      <c r="S2781" t="s">
        <v>290</v>
      </c>
      <c r="T2781" t="s">
        <v>290</v>
      </c>
      <c r="V2781" t="s">
        <v>290</v>
      </c>
      <c r="X2781" s="158" t="s">
        <v>2664</v>
      </c>
      <c r="Y2781" s="11">
        <v>36</v>
      </c>
      <c r="Z2781" s="11">
        <v>20</v>
      </c>
      <c r="AA2781" t="s">
        <v>307</v>
      </c>
      <c r="AB2781" s="21" t="s">
        <v>290</v>
      </c>
      <c r="AC2781" s="11">
        <v>36</v>
      </c>
      <c r="AD2781" s="13">
        <v>35</v>
      </c>
      <c r="AE2781" s="11">
        <v>0.5</v>
      </c>
      <c r="AF2781" t="s">
        <v>290</v>
      </c>
      <c r="AG2781" s="11">
        <v>20</v>
      </c>
      <c r="AH2781" s="21" t="s">
        <v>290</v>
      </c>
      <c r="AI2781" s="1" t="s">
        <v>307</v>
      </c>
      <c r="AJ2781" t="s">
        <v>290</v>
      </c>
      <c r="AK2781" s="159" t="s">
        <v>290</v>
      </c>
    </row>
    <row r="2782" spans="1:89" x14ac:dyDescent="0.35">
      <c r="A2782" s="158" t="s">
        <v>2665</v>
      </c>
      <c r="B2782" s="11">
        <v>36</v>
      </c>
      <c r="C2782">
        <v>30</v>
      </c>
      <c r="D2782" t="s">
        <v>307</v>
      </c>
      <c r="E2782" s="21" t="s">
        <v>290</v>
      </c>
      <c r="F2782" s="11">
        <v>36</v>
      </c>
      <c r="G2782" s="13">
        <v>34.75</v>
      </c>
      <c r="H2782" s="11">
        <v>0.625</v>
      </c>
      <c r="I2782" t="s">
        <v>290</v>
      </c>
      <c r="J2782">
        <v>30</v>
      </c>
      <c r="K2782" s="21" t="s">
        <v>290</v>
      </c>
      <c r="L2782" s="1" t="s">
        <v>307</v>
      </c>
      <c r="M2782" t="s">
        <v>290</v>
      </c>
      <c r="N2782" s="159" t="s">
        <v>290</v>
      </c>
      <c r="P2782" s="18" t="s">
        <v>290</v>
      </c>
      <c r="Q2782" s="18" t="s">
        <v>290</v>
      </c>
      <c r="S2782" t="s">
        <v>290</v>
      </c>
      <c r="T2782" t="s">
        <v>290</v>
      </c>
      <c r="V2782" t="s">
        <v>290</v>
      </c>
      <c r="X2782" s="158" t="s">
        <v>2665</v>
      </c>
      <c r="Y2782" s="11">
        <v>36</v>
      </c>
      <c r="Z2782">
        <v>30</v>
      </c>
      <c r="AA2782" t="s">
        <v>307</v>
      </c>
      <c r="AB2782" s="21" t="s">
        <v>290</v>
      </c>
      <c r="AC2782" s="11">
        <v>36</v>
      </c>
      <c r="AD2782" s="13">
        <v>34.75</v>
      </c>
      <c r="AE2782" s="11">
        <v>0.625</v>
      </c>
      <c r="AF2782" t="s">
        <v>290</v>
      </c>
      <c r="AG2782">
        <v>30</v>
      </c>
      <c r="AH2782" s="21" t="s">
        <v>290</v>
      </c>
      <c r="AI2782" s="1" t="s">
        <v>307</v>
      </c>
      <c r="AJ2782" t="s">
        <v>290</v>
      </c>
      <c r="AK2782" s="159" t="s">
        <v>290</v>
      </c>
      <c r="BJ2782" s="4"/>
      <c r="BK2782" s="4"/>
      <c r="BL2782" s="4"/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  <c r="BX2782" s="4"/>
      <c r="BY2782" s="4"/>
      <c r="BZ2782" s="4"/>
      <c r="CA2782" s="51"/>
    </row>
    <row r="2783" spans="1:89" x14ac:dyDescent="0.35">
      <c r="A2783" s="158" t="s">
        <v>2666</v>
      </c>
      <c r="B2783" s="11">
        <v>36</v>
      </c>
      <c r="C2783">
        <v>40</v>
      </c>
      <c r="D2783" t="s">
        <v>307</v>
      </c>
      <c r="E2783" s="21" t="s">
        <v>290</v>
      </c>
      <c r="F2783" s="11">
        <v>36</v>
      </c>
      <c r="G2783" s="13">
        <v>34.5</v>
      </c>
      <c r="H2783" s="11">
        <v>0.75</v>
      </c>
      <c r="I2783" t="s">
        <v>290</v>
      </c>
      <c r="J2783">
        <v>40</v>
      </c>
      <c r="K2783" s="21" t="s">
        <v>290</v>
      </c>
      <c r="L2783" s="1" t="s">
        <v>307</v>
      </c>
      <c r="M2783" t="s">
        <v>290</v>
      </c>
      <c r="N2783" s="159" t="s">
        <v>290</v>
      </c>
      <c r="P2783" s="18" t="s">
        <v>290</v>
      </c>
      <c r="Q2783" s="18" t="s">
        <v>290</v>
      </c>
      <c r="S2783" t="s">
        <v>290</v>
      </c>
      <c r="T2783" t="s">
        <v>290</v>
      </c>
      <c r="V2783" t="s">
        <v>290</v>
      </c>
      <c r="X2783" s="158" t="s">
        <v>2666</v>
      </c>
      <c r="Y2783" s="11">
        <v>36</v>
      </c>
      <c r="Z2783">
        <v>40</v>
      </c>
      <c r="AA2783" t="s">
        <v>307</v>
      </c>
      <c r="AB2783" s="21" t="s">
        <v>290</v>
      </c>
      <c r="AC2783" s="11">
        <v>36</v>
      </c>
      <c r="AD2783" s="13">
        <v>34.5</v>
      </c>
      <c r="AE2783" s="11">
        <v>0.75</v>
      </c>
      <c r="AF2783" t="s">
        <v>290</v>
      </c>
      <c r="AG2783">
        <v>40</v>
      </c>
      <c r="AH2783" s="21" t="s">
        <v>290</v>
      </c>
      <c r="AI2783" s="1" t="s">
        <v>307</v>
      </c>
      <c r="AJ2783" t="s">
        <v>290</v>
      </c>
      <c r="AK2783" s="159" t="s">
        <v>290</v>
      </c>
      <c r="CC2783" s="4"/>
      <c r="CD2783" s="51"/>
      <c r="CE2783" s="51"/>
      <c r="CF2783" s="51"/>
      <c r="CG2783" s="51"/>
      <c r="CH2783" s="51"/>
      <c r="CI2783" s="51"/>
      <c r="CJ2783" s="51"/>
      <c r="CK2783" s="51"/>
    </row>
    <row r="2784" spans="1:89" x14ac:dyDescent="0.35">
      <c r="A2784" s="158" t="s">
        <v>7004</v>
      </c>
      <c r="B2784" s="11">
        <v>36</v>
      </c>
      <c r="C2784" t="s">
        <v>6422</v>
      </c>
      <c r="D2784" t="s">
        <v>307</v>
      </c>
      <c r="E2784" s="21" t="s">
        <v>290</v>
      </c>
      <c r="F2784" s="11">
        <v>36</v>
      </c>
      <c r="G2784" s="13">
        <v>35.25</v>
      </c>
      <c r="H2784" s="11">
        <v>0.375</v>
      </c>
      <c r="I2784" t="s">
        <v>6422</v>
      </c>
      <c r="J2784">
        <v>1</v>
      </c>
      <c r="K2784" s="21" t="s">
        <v>290</v>
      </c>
      <c r="L2784" s="1" t="s">
        <v>307</v>
      </c>
      <c r="M2784" t="s">
        <v>290</v>
      </c>
      <c r="N2784" s="159" t="s">
        <v>290</v>
      </c>
      <c r="P2784" s="18" t="s">
        <v>290</v>
      </c>
      <c r="Q2784" s="18" t="s">
        <v>290</v>
      </c>
      <c r="S2784" t="s">
        <v>290</v>
      </c>
      <c r="T2784" t="s">
        <v>290</v>
      </c>
      <c r="V2784" t="s">
        <v>290</v>
      </c>
      <c r="X2784" s="158" t="s">
        <v>7004</v>
      </c>
      <c r="Y2784" s="11">
        <v>36</v>
      </c>
      <c r="Z2784" t="s">
        <v>6422</v>
      </c>
      <c r="AA2784" t="s">
        <v>307</v>
      </c>
      <c r="AB2784" s="21" t="s">
        <v>290</v>
      </c>
      <c r="AC2784" s="11">
        <v>36</v>
      </c>
      <c r="AD2784" s="13">
        <v>35.25</v>
      </c>
      <c r="AE2784" s="11">
        <v>0.375</v>
      </c>
      <c r="AF2784" t="s">
        <v>6422</v>
      </c>
      <c r="AG2784">
        <v>1</v>
      </c>
      <c r="AH2784" s="21" t="s">
        <v>290</v>
      </c>
      <c r="AI2784" s="1" t="s">
        <v>307</v>
      </c>
      <c r="AJ2784" t="s">
        <v>290</v>
      </c>
      <c r="AK2784" s="159" t="s">
        <v>290</v>
      </c>
      <c r="BJ2784" s="4"/>
      <c r="BK2784" s="4"/>
      <c r="BL2784" s="4"/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  <c r="BX2784" s="4"/>
      <c r="BY2784" s="4"/>
      <c r="BZ2784" s="4"/>
      <c r="CA2784" s="51"/>
    </row>
    <row r="2785" spans="1:89" x14ac:dyDescent="0.35">
      <c r="A2785" s="160" t="s">
        <v>2667</v>
      </c>
      <c r="B2785" s="2">
        <v>36</v>
      </c>
      <c r="C2785" s="2" t="s">
        <v>272</v>
      </c>
      <c r="D2785" s="4" t="s">
        <v>307</v>
      </c>
      <c r="E2785" s="22" t="s">
        <v>290</v>
      </c>
      <c r="F2785" s="2">
        <v>36</v>
      </c>
      <c r="G2785" s="5">
        <v>35</v>
      </c>
      <c r="H2785" s="2">
        <v>0.5</v>
      </c>
      <c r="I2785" s="4" t="s">
        <v>272</v>
      </c>
      <c r="J2785" s="2">
        <v>2</v>
      </c>
      <c r="K2785" s="22" t="s">
        <v>290</v>
      </c>
      <c r="L2785" s="6" t="s">
        <v>307</v>
      </c>
      <c r="M2785" s="4" t="s">
        <v>290</v>
      </c>
      <c r="N2785" s="161" t="s">
        <v>290</v>
      </c>
      <c r="P2785" s="18" t="s">
        <v>290</v>
      </c>
      <c r="Q2785" s="18" t="s">
        <v>290</v>
      </c>
      <c r="S2785" t="s">
        <v>290</v>
      </c>
      <c r="T2785" t="s">
        <v>290</v>
      </c>
      <c r="V2785" t="s">
        <v>290</v>
      </c>
      <c r="X2785" s="160" t="s">
        <v>2667</v>
      </c>
      <c r="Y2785" s="2">
        <v>36</v>
      </c>
      <c r="Z2785" s="2" t="s">
        <v>272</v>
      </c>
      <c r="AA2785" s="4" t="s">
        <v>307</v>
      </c>
      <c r="AB2785" s="22" t="s">
        <v>290</v>
      </c>
      <c r="AC2785" s="2">
        <v>36</v>
      </c>
      <c r="AD2785" s="5">
        <v>35</v>
      </c>
      <c r="AE2785" s="2">
        <v>0.5</v>
      </c>
      <c r="AF2785" s="4" t="s">
        <v>272</v>
      </c>
      <c r="AG2785" s="2">
        <v>2</v>
      </c>
      <c r="AH2785" s="22" t="s">
        <v>290</v>
      </c>
      <c r="AI2785" s="6" t="s">
        <v>307</v>
      </c>
      <c r="AJ2785" s="4" t="s">
        <v>290</v>
      </c>
      <c r="AK2785" s="161" t="s">
        <v>290</v>
      </c>
      <c r="CC2785" s="4"/>
      <c r="CD2785" s="51"/>
      <c r="CE2785" s="51"/>
      <c r="CF2785" s="51"/>
      <c r="CG2785" s="51"/>
      <c r="CH2785" s="51"/>
      <c r="CI2785" s="51"/>
      <c r="CJ2785" s="51"/>
      <c r="CK2785" s="51"/>
    </row>
    <row r="2786" spans="1:89" x14ac:dyDescent="0.35">
      <c r="A2786" s="158" t="s">
        <v>2668</v>
      </c>
      <c r="B2786" s="11">
        <v>42</v>
      </c>
      <c r="C2786">
        <v>30</v>
      </c>
      <c r="D2786" t="s">
        <v>307</v>
      </c>
      <c r="E2786" s="21" t="s">
        <v>290</v>
      </c>
      <c r="F2786" s="11">
        <v>42</v>
      </c>
      <c r="G2786" s="13">
        <v>41.25</v>
      </c>
      <c r="H2786" s="11">
        <v>0.375</v>
      </c>
      <c r="I2786" t="s">
        <v>290</v>
      </c>
      <c r="J2786">
        <v>30</v>
      </c>
      <c r="K2786" s="21" t="s">
        <v>290</v>
      </c>
      <c r="L2786" s="1" t="s">
        <v>307</v>
      </c>
      <c r="M2786" t="s">
        <v>290</v>
      </c>
      <c r="N2786" s="159" t="s">
        <v>290</v>
      </c>
      <c r="P2786" s="18" t="s">
        <v>290</v>
      </c>
      <c r="Q2786" s="18" t="s">
        <v>290</v>
      </c>
      <c r="S2786" t="s">
        <v>290</v>
      </c>
      <c r="T2786" t="s">
        <v>290</v>
      </c>
      <c r="V2786" t="s">
        <v>290</v>
      </c>
      <c r="X2786" s="158" t="s">
        <v>2668</v>
      </c>
      <c r="Y2786" s="11">
        <v>42</v>
      </c>
      <c r="Z2786">
        <v>30</v>
      </c>
      <c r="AA2786" t="s">
        <v>307</v>
      </c>
      <c r="AB2786" s="21" t="s">
        <v>290</v>
      </c>
      <c r="AC2786" s="11">
        <v>42</v>
      </c>
      <c r="AD2786" s="13">
        <v>41.25</v>
      </c>
      <c r="AE2786" s="11">
        <v>0.375</v>
      </c>
      <c r="AF2786" t="s">
        <v>290</v>
      </c>
      <c r="AG2786">
        <v>30</v>
      </c>
      <c r="AH2786" s="21" t="s">
        <v>290</v>
      </c>
      <c r="AI2786" s="1" t="s">
        <v>307</v>
      </c>
      <c r="AJ2786" t="s">
        <v>290</v>
      </c>
      <c r="AK2786" s="159" t="s">
        <v>290</v>
      </c>
    </row>
    <row r="2787" spans="1:89" x14ac:dyDescent="0.35">
      <c r="A2787" s="158" t="s">
        <v>2669</v>
      </c>
      <c r="B2787" s="11">
        <v>42</v>
      </c>
      <c r="C2787">
        <v>60</v>
      </c>
      <c r="D2787" t="s">
        <v>307</v>
      </c>
      <c r="E2787" s="21" t="s">
        <v>290</v>
      </c>
      <c r="F2787" s="11">
        <v>42</v>
      </c>
      <c r="G2787" s="13">
        <v>41</v>
      </c>
      <c r="H2787" s="11">
        <v>0.5</v>
      </c>
      <c r="I2787" t="s">
        <v>290</v>
      </c>
      <c r="J2787">
        <v>60</v>
      </c>
      <c r="K2787" s="21" t="s">
        <v>290</v>
      </c>
      <c r="L2787" s="1" t="s">
        <v>307</v>
      </c>
      <c r="M2787" t="s">
        <v>290</v>
      </c>
      <c r="N2787" s="159" t="s">
        <v>290</v>
      </c>
      <c r="P2787" s="18" t="s">
        <v>290</v>
      </c>
      <c r="Q2787" s="18" t="s">
        <v>290</v>
      </c>
      <c r="S2787" t="s">
        <v>290</v>
      </c>
      <c r="T2787" t="s">
        <v>290</v>
      </c>
      <c r="V2787" t="s">
        <v>290</v>
      </c>
      <c r="X2787" s="158" t="s">
        <v>2669</v>
      </c>
      <c r="Y2787" s="11">
        <v>42</v>
      </c>
      <c r="Z2787">
        <v>60</v>
      </c>
      <c r="AA2787" t="s">
        <v>307</v>
      </c>
      <c r="AB2787" s="21" t="s">
        <v>290</v>
      </c>
      <c r="AC2787" s="11">
        <v>42</v>
      </c>
      <c r="AD2787" s="13">
        <v>41</v>
      </c>
      <c r="AE2787" s="11">
        <v>0.5</v>
      </c>
      <c r="AF2787" t="s">
        <v>290</v>
      </c>
      <c r="AG2787">
        <v>60</v>
      </c>
      <c r="AH2787" s="21" t="s">
        <v>290</v>
      </c>
      <c r="AI2787" s="1" t="s">
        <v>307</v>
      </c>
      <c r="AJ2787" t="s">
        <v>290</v>
      </c>
      <c r="AK2787" s="159" t="s">
        <v>290</v>
      </c>
    </row>
    <row r="2788" spans="1:89" x14ac:dyDescent="0.35">
      <c r="A2788" s="158" t="s">
        <v>7005</v>
      </c>
      <c r="B2788" s="11">
        <v>42</v>
      </c>
      <c r="C2788" t="s">
        <v>6422</v>
      </c>
      <c r="D2788" t="s">
        <v>307</v>
      </c>
      <c r="E2788" s="21" t="s">
        <v>290</v>
      </c>
      <c r="F2788" s="11">
        <v>42</v>
      </c>
      <c r="G2788" s="13">
        <v>41.25</v>
      </c>
      <c r="H2788" s="11">
        <v>0.375</v>
      </c>
      <c r="I2788" t="s">
        <v>6422</v>
      </c>
      <c r="J2788">
        <v>1</v>
      </c>
      <c r="K2788" s="21" t="s">
        <v>290</v>
      </c>
      <c r="L2788" s="1" t="s">
        <v>307</v>
      </c>
      <c r="M2788" t="s">
        <v>290</v>
      </c>
      <c r="N2788" s="159" t="s">
        <v>290</v>
      </c>
      <c r="P2788" s="18" t="s">
        <v>290</v>
      </c>
      <c r="Q2788" s="18" t="s">
        <v>290</v>
      </c>
      <c r="S2788" t="s">
        <v>290</v>
      </c>
      <c r="T2788" t="s">
        <v>290</v>
      </c>
      <c r="V2788" t="s">
        <v>290</v>
      </c>
      <c r="X2788" s="158" t="s">
        <v>7005</v>
      </c>
      <c r="Y2788" s="11">
        <v>42</v>
      </c>
      <c r="Z2788" t="s">
        <v>6422</v>
      </c>
      <c r="AA2788" t="s">
        <v>307</v>
      </c>
      <c r="AB2788" s="21" t="s">
        <v>290</v>
      </c>
      <c r="AC2788" s="11">
        <v>42</v>
      </c>
      <c r="AD2788" s="13">
        <v>41.25</v>
      </c>
      <c r="AE2788" s="11">
        <v>0.375</v>
      </c>
      <c r="AF2788" t="s">
        <v>6422</v>
      </c>
      <c r="AG2788">
        <v>1</v>
      </c>
      <c r="AH2788" s="21" t="s">
        <v>290</v>
      </c>
      <c r="AI2788" s="1" t="s">
        <v>307</v>
      </c>
      <c r="AJ2788" t="s">
        <v>290</v>
      </c>
      <c r="AK2788" s="159" t="s">
        <v>290</v>
      </c>
    </row>
    <row r="2789" spans="1:89" x14ac:dyDescent="0.35">
      <c r="A2789" s="160" t="s">
        <v>2670</v>
      </c>
      <c r="B2789" s="2">
        <v>42</v>
      </c>
      <c r="C2789" s="2" t="s">
        <v>272</v>
      </c>
      <c r="D2789" s="4" t="s">
        <v>307</v>
      </c>
      <c r="E2789" s="22" t="s">
        <v>290</v>
      </c>
      <c r="F2789" s="2">
        <v>42</v>
      </c>
      <c r="G2789" s="5">
        <v>41</v>
      </c>
      <c r="H2789" s="2">
        <v>0.5</v>
      </c>
      <c r="I2789" s="4" t="s">
        <v>272</v>
      </c>
      <c r="J2789" s="2">
        <v>2</v>
      </c>
      <c r="K2789" s="22" t="s">
        <v>290</v>
      </c>
      <c r="L2789" s="6" t="s">
        <v>307</v>
      </c>
      <c r="M2789" s="4" t="s">
        <v>290</v>
      </c>
      <c r="N2789" s="161" t="s">
        <v>290</v>
      </c>
      <c r="P2789" s="18" t="s">
        <v>290</v>
      </c>
      <c r="Q2789" s="18" t="s">
        <v>290</v>
      </c>
      <c r="S2789" t="s">
        <v>290</v>
      </c>
      <c r="T2789" t="s">
        <v>290</v>
      </c>
      <c r="V2789" t="s">
        <v>290</v>
      </c>
      <c r="X2789" s="160" t="s">
        <v>2670</v>
      </c>
      <c r="Y2789" s="2">
        <v>42</v>
      </c>
      <c r="Z2789" s="2" t="s">
        <v>272</v>
      </c>
      <c r="AA2789" s="4" t="s">
        <v>307</v>
      </c>
      <c r="AB2789" s="22" t="s">
        <v>290</v>
      </c>
      <c r="AC2789" s="2">
        <v>42</v>
      </c>
      <c r="AD2789" s="5">
        <v>41</v>
      </c>
      <c r="AE2789" s="2">
        <v>0.5</v>
      </c>
      <c r="AF2789" s="4" t="s">
        <v>272</v>
      </c>
      <c r="AG2789" s="2">
        <v>2</v>
      </c>
      <c r="AH2789" s="22" t="s">
        <v>290</v>
      </c>
      <c r="AI2789" s="6" t="s">
        <v>307</v>
      </c>
      <c r="AJ2789" s="4" t="s">
        <v>290</v>
      </c>
      <c r="AK2789" s="161" t="s">
        <v>290</v>
      </c>
    </row>
    <row r="2790" spans="1:89" x14ac:dyDescent="0.35">
      <c r="A2790" s="158" t="s">
        <v>2671</v>
      </c>
      <c r="B2790" s="11">
        <v>48.000000000000007</v>
      </c>
      <c r="C2790">
        <v>30</v>
      </c>
      <c r="D2790" t="s">
        <v>307</v>
      </c>
      <c r="E2790" s="21" t="s">
        <v>290</v>
      </c>
      <c r="F2790" s="11">
        <v>48.000000000000007</v>
      </c>
      <c r="G2790" s="13">
        <v>47.250000000000007</v>
      </c>
      <c r="H2790" s="11">
        <v>0.375</v>
      </c>
      <c r="I2790" t="s">
        <v>290</v>
      </c>
      <c r="J2790">
        <v>30</v>
      </c>
      <c r="K2790" s="21" t="s">
        <v>290</v>
      </c>
      <c r="L2790" s="1" t="s">
        <v>307</v>
      </c>
      <c r="M2790" t="s">
        <v>290</v>
      </c>
      <c r="N2790" s="159" t="s">
        <v>290</v>
      </c>
      <c r="P2790" s="18" t="s">
        <v>290</v>
      </c>
      <c r="Q2790" s="18" t="s">
        <v>290</v>
      </c>
      <c r="S2790" t="s">
        <v>290</v>
      </c>
      <c r="T2790" t="s">
        <v>290</v>
      </c>
      <c r="V2790" t="s">
        <v>290</v>
      </c>
      <c r="X2790" s="158" t="s">
        <v>2671</v>
      </c>
      <c r="Y2790" s="11">
        <v>48.000000000000007</v>
      </c>
      <c r="Z2790">
        <v>30</v>
      </c>
      <c r="AA2790" t="s">
        <v>307</v>
      </c>
      <c r="AB2790" s="21" t="s">
        <v>290</v>
      </c>
      <c r="AC2790" s="11">
        <v>48.000000000000007</v>
      </c>
      <c r="AD2790" s="13">
        <v>47.250000000000007</v>
      </c>
      <c r="AE2790" s="11">
        <v>0.375</v>
      </c>
      <c r="AF2790" t="s">
        <v>290</v>
      </c>
      <c r="AG2790">
        <v>30</v>
      </c>
      <c r="AH2790" s="21" t="s">
        <v>290</v>
      </c>
      <c r="AI2790" s="1" t="s">
        <v>307</v>
      </c>
      <c r="AJ2790" t="s">
        <v>290</v>
      </c>
      <c r="AK2790" s="159" t="s">
        <v>290</v>
      </c>
    </row>
    <row r="2791" spans="1:89" x14ac:dyDescent="0.35">
      <c r="A2791" s="158" t="s">
        <v>2672</v>
      </c>
      <c r="B2791" s="11">
        <v>48.000000000000007</v>
      </c>
      <c r="C2791">
        <v>60</v>
      </c>
      <c r="D2791" t="s">
        <v>307</v>
      </c>
      <c r="E2791" s="21" t="s">
        <v>290</v>
      </c>
      <c r="F2791" s="11">
        <v>48.000000000000007</v>
      </c>
      <c r="G2791" s="13">
        <v>47.000000000000007</v>
      </c>
      <c r="H2791" s="11">
        <v>0.5</v>
      </c>
      <c r="I2791" t="s">
        <v>290</v>
      </c>
      <c r="J2791">
        <v>60</v>
      </c>
      <c r="K2791" s="21" t="s">
        <v>290</v>
      </c>
      <c r="L2791" s="1" t="s">
        <v>307</v>
      </c>
      <c r="M2791" t="s">
        <v>290</v>
      </c>
      <c r="N2791" s="159" t="s">
        <v>290</v>
      </c>
      <c r="P2791" s="18" t="s">
        <v>290</v>
      </c>
      <c r="Q2791" s="18" t="s">
        <v>290</v>
      </c>
      <c r="S2791" t="s">
        <v>290</v>
      </c>
      <c r="T2791" t="s">
        <v>290</v>
      </c>
      <c r="V2791" t="s">
        <v>290</v>
      </c>
      <c r="X2791" s="158" t="s">
        <v>2672</v>
      </c>
      <c r="Y2791" s="11">
        <v>48.000000000000007</v>
      </c>
      <c r="Z2791">
        <v>60</v>
      </c>
      <c r="AA2791" t="s">
        <v>307</v>
      </c>
      <c r="AB2791" s="21" t="s">
        <v>290</v>
      </c>
      <c r="AC2791" s="11">
        <v>48.000000000000007</v>
      </c>
      <c r="AD2791" s="13">
        <v>47.000000000000007</v>
      </c>
      <c r="AE2791" s="11">
        <v>0.5</v>
      </c>
      <c r="AF2791" t="s">
        <v>290</v>
      </c>
      <c r="AG2791">
        <v>60</v>
      </c>
      <c r="AH2791" s="21" t="s">
        <v>290</v>
      </c>
      <c r="AI2791" s="1" t="s">
        <v>307</v>
      </c>
      <c r="AJ2791" t="s">
        <v>290</v>
      </c>
      <c r="AK2791" s="159" t="s">
        <v>290</v>
      </c>
    </row>
    <row r="2792" spans="1:89" x14ac:dyDescent="0.35">
      <c r="A2792" s="158" t="s">
        <v>7006</v>
      </c>
      <c r="B2792" s="11">
        <v>48</v>
      </c>
      <c r="C2792" t="s">
        <v>6422</v>
      </c>
      <c r="D2792" t="s">
        <v>307</v>
      </c>
      <c r="E2792" s="21" t="s">
        <v>290</v>
      </c>
      <c r="F2792" s="11">
        <v>48</v>
      </c>
      <c r="G2792" s="13">
        <v>47.25</v>
      </c>
      <c r="H2792" s="11">
        <v>0.375</v>
      </c>
      <c r="I2792" t="s">
        <v>6422</v>
      </c>
      <c r="J2792">
        <v>1</v>
      </c>
      <c r="K2792" s="21" t="s">
        <v>290</v>
      </c>
      <c r="L2792" s="1" t="s">
        <v>307</v>
      </c>
      <c r="M2792" t="s">
        <v>290</v>
      </c>
      <c r="N2792" s="159" t="s">
        <v>290</v>
      </c>
      <c r="P2792" s="18" t="s">
        <v>290</v>
      </c>
      <c r="Q2792" s="18" t="s">
        <v>290</v>
      </c>
      <c r="S2792" t="s">
        <v>290</v>
      </c>
      <c r="T2792" t="s">
        <v>290</v>
      </c>
      <c r="V2792" t="s">
        <v>290</v>
      </c>
      <c r="X2792" s="158" t="s">
        <v>7006</v>
      </c>
      <c r="Y2792" s="11">
        <v>48</v>
      </c>
      <c r="Z2792" t="s">
        <v>6422</v>
      </c>
      <c r="AA2792" t="s">
        <v>307</v>
      </c>
      <c r="AB2792" s="21" t="s">
        <v>290</v>
      </c>
      <c r="AC2792" s="11">
        <v>48</v>
      </c>
      <c r="AD2792" s="13">
        <v>47.25</v>
      </c>
      <c r="AE2792" s="11">
        <v>0.375</v>
      </c>
      <c r="AF2792" t="s">
        <v>6422</v>
      </c>
      <c r="AG2792">
        <v>1</v>
      </c>
      <c r="AH2792" s="21" t="s">
        <v>290</v>
      </c>
      <c r="AI2792" s="1" t="s">
        <v>307</v>
      </c>
      <c r="AJ2792" t="s">
        <v>290</v>
      </c>
      <c r="AK2792" s="159" t="s">
        <v>290</v>
      </c>
    </row>
    <row r="2793" spans="1:89" x14ac:dyDescent="0.35">
      <c r="A2793" s="160" t="s">
        <v>2673</v>
      </c>
      <c r="B2793" s="2">
        <v>48.000000000000007</v>
      </c>
      <c r="C2793" s="2" t="s">
        <v>272</v>
      </c>
      <c r="D2793" s="4" t="s">
        <v>307</v>
      </c>
      <c r="E2793" s="22" t="s">
        <v>290</v>
      </c>
      <c r="F2793" s="2">
        <v>48.000000000000007</v>
      </c>
      <c r="G2793" s="5">
        <v>47.000000000000007</v>
      </c>
      <c r="H2793" s="2">
        <v>0.5</v>
      </c>
      <c r="I2793" s="4" t="s">
        <v>272</v>
      </c>
      <c r="J2793" s="2">
        <v>2</v>
      </c>
      <c r="K2793" s="22" t="s">
        <v>290</v>
      </c>
      <c r="L2793" s="4" t="s">
        <v>307</v>
      </c>
      <c r="M2793" s="4" t="s">
        <v>290</v>
      </c>
      <c r="N2793" s="161" t="s">
        <v>290</v>
      </c>
      <c r="P2793" s="18" t="s">
        <v>290</v>
      </c>
      <c r="Q2793" s="18" t="s">
        <v>290</v>
      </c>
      <c r="S2793" t="s">
        <v>290</v>
      </c>
      <c r="T2793" t="s">
        <v>290</v>
      </c>
      <c r="V2793" t="s">
        <v>290</v>
      </c>
      <c r="X2793" s="160" t="s">
        <v>2673</v>
      </c>
      <c r="Y2793" s="2">
        <v>48.000000000000007</v>
      </c>
      <c r="Z2793" s="2" t="s">
        <v>272</v>
      </c>
      <c r="AA2793" s="4" t="s">
        <v>307</v>
      </c>
      <c r="AB2793" s="22" t="s">
        <v>290</v>
      </c>
      <c r="AC2793" s="2">
        <v>48.000000000000007</v>
      </c>
      <c r="AD2793" s="5">
        <v>47.000000000000007</v>
      </c>
      <c r="AE2793" s="2">
        <v>0.5</v>
      </c>
      <c r="AF2793" s="4" t="s">
        <v>272</v>
      </c>
      <c r="AG2793" s="2">
        <v>2</v>
      </c>
      <c r="AH2793" s="22" t="s">
        <v>290</v>
      </c>
      <c r="AI2793" s="6" t="s">
        <v>307</v>
      </c>
      <c r="AJ2793" s="4" t="s">
        <v>290</v>
      </c>
      <c r="AK2793" s="161" t="s">
        <v>290</v>
      </c>
      <c r="BJ2793" s="4"/>
      <c r="BK2793" s="4"/>
      <c r="BL2793" s="4"/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  <c r="BX2793" s="4"/>
      <c r="BY2793" s="4"/>
      <c r="BZ2793" s="4"/>
      <c r="CA2793" s="51"/>
    </row>
    <row r="2794" spans="1:89" x14ac:dyDescent="0.35">
      <c r="A2794" s="153" t="s">
        <v>308</v>
      </c>
      <c r="B2794" s="9">
        <v>0.125</v>
      </c>
      <c r="C2794" s="9">
        <v>5</v>
      </c>
      <c r="D2794" s="7" t="s">
        <v>308</v>
      </c>
      <c r="E2794" s="166" t="s">
        <v>290</v>
      </c>
      <c r="F2794" s="9">
        <v>0.40500000000000003</v>
      </c>
      <c r="G2794" s="9">
        <v>0.33500000000000002</v>
      </c>
      <c r="H2794" s="9">
        <v>3.5000000000000003E-2</v>
      </c>
      <c r="I2794" s="9" t="s">
        <v>290</v>
      </c>
      <c r="J2794" s="9">
        <v>5</v>
      </c>
      <c r="K2794" s="166" t="s">
        <v>290</v>
      </c>
      <c r="L2794" s="154" t="s">
        <v>290</v>
      </c>
      <c r="M2794" s="10" t="s">
        <v>290</v>
      </c>
      <c r="N2794" s="155" t="s">
        <v>290</v>
      </c>
      <c r="P2794" s="18" t="s">
        <v>290</v>
      </c>
      <c r="Q2794" s="18" t="s">
        <v>290</v>
      </c>
      <c r="S2794" t="s">
        <v>290</v>
      </c>
      <c r="T2794" t="s">
        <v>290</v>
      </c>
      <c r="V2794" t="s">
        <v>290</v>
      </c>
      <c r="X2794" s="153" t="s">
        <v>308</v>
      </c>
      <c r="Y2794" s="9">
        <v>0.125</v>
      </c>
      <c r="Z2794" s="9">
        <v>5</v>
      </c>
      <c r="AA2794" s="7" t="s">
        <v>308</v>
      </c>
      <c r="AB2794" s="166" t="s">
        <v>290</v>
      </c>
      <c r="AC2794" s="9">
        <v>0.40500000000000003</v>
      </c>
      <c r="AD2794" s="9">
        <v>0.33500000000000002</v>
      </c>
      <c r="AE2794" s="9">
        <v>3.5000000000000003E-2</v>
      </c>
      <c r="AF2794" s="9" t="s">
        <v>290</v>
      </c>
      <c r="AG2794" s="9">
        <v>5</v>
      </c>
      <c r="AH2794" s="166" t="s">
        <v>290</v>
      </c>
      <c r="AI2794" s="154" t="s">
        <v>290</v>
      </c>
      <c r="AJ2794" s="10" t="s">
        <v>290</v>
      </c>
      <c r="AK2794" s="155" t="s">
        <v>290</v>
      </c>
      <c r="CC2794" s="4"/>
      <c r="CD2794" s="51"/>
      <c r="CE2794" s="51"/>
      <c r="CF2794" s="51"/>
      <c r="CG2794" s="51"/>
      <c r="CH2794" s="51"/>
      <c r="CI2794" s="51"/>
      <c r="CJ2794" s="51"/>
      <c r="CK2794" s="51"/>
    </row>
    <row r="2795" spans="1:89" x14ac:dyDescent="0.35">
      <c r="A2795" s="156" t="s">
        <v>2674</v>
      </c>
      <c r="B2795" s="11">
        <v>0.125</v>
      </c>
      <c r="C2795" s="11">
        <v>5</v>
      </c>
      <c r="D2795" t="s">
        <v>308</v>
      </c>
      <c r="E2795" s="21" t="s">
        <v>290</v>
      </c>
      <c r="F2795" s="11">
        <v>0.40500000000000003</v>
      </c>
      <c r="G2795" s="12">
        <v>0.33500000000000002</v>
      </c>
      <c r="H2795" s="11">
        <v>3.5000000000000003E-2</v>
      </c>
      <c r="I2795" s="11" t="s">
        <v>290</v>
      </c>
      <c r="J2795" s="11">
        <v>5</v>
      </c>
      <c r="K2795" s="21" t="s">
        <v>290</v>
      </c>
      <c r="L2795" s="11" t="s">
        <v>308</v>
      </c>
      <c r="M2795" s="11" t="s">
        <v>290</v>
      </c>
      <c r="N2795" s="157" t="s">
        <v>290</v>
      </c>
      <c r="P2795"/>
      <c r="Q2795"/>
      <c r="R2795"/>
      <c r="X2795" s="158" t="s">
        <v>2674</v>
      </c>
      <c r="Y2795" s="11">
        <v>0.125</v>
      </c>
      <c r="Z2795" s="11">
        <v>5</v>
      </c>
      <c r="AA2795" t="s">
        <v>308</v>
      </c>
      <c r="AB2795" s="21" t="s">
        <v>290</v>
      </c>
      <c r="AC2795" s="11">
        <v>0.40500000000000003</v>
      </c>
      <c r="AD2795" s="12">
        <v>0.33500000000000002</v>
      </c>
      <c r="AE2795" s="11">
        <v>3.5000000000000003E-2</v>
      </c>
      <c r="AF2795" s="11" t="s">
        <v>290</v>
      </c>
      <c r="AG2795" s="11">
        <v>5</v>
      </c>
      <c r="AH2795" s="21" t="s">
        <v>290</v>
      </c>
      <c r="AI2795" s="11" t="s">
        <v>308</v>
      </c>
      <c r="AJ2795" s="11" t="s">
        <v>290</v>
      </c>
      <c r="AK2795" s="157" t="s">
        <v>290</v>
      </c>
    </row>
    <row r="2796" spans="1:89" x14ac:dyDescent="0.35">
      <c r="A2796" s="156" t="s">
        <v>2675</v>
      </c>
      <c r="B2796">
        <v>0.125</v>
      </c>
      <c r="C2796">
        <v>10</v>
      </c>
      <c r="D2796" t="s">
        <v>308</v>
      </c>
      <c r="E2796" s="21" t="s">
        <v>290</v>
      </c>
      <c r="F2796">
        <v>0.40500000000000003</v>
      </c>
      <c r="G2796" s="12">
        <v>0.30700000000000005</v>
      </c>
      <c r="H2796">
        <v>4.9000000000000002E-2</v>
      </c>
      <c r="I2796" t="s">
        <v>290</v>
      </c>
      <c r="J2796">
        <v>10</v>
      </c>
      <c r="K2796" s="21" t="s">
        <v>290</v>
      </c>
      <c r="L2796" s="11" t="s">
        <v>308</v>
      </c>
      <c r="M2796" s="11" t="s">
        <v>290</v>
      </c>
      <c r="N2796" s="157" t="s">
        <v>290</v>
      </c>
      <c r="P2796"/>
      <c r="Q2796"/>
      <c r="R2796"/>
      <c r="X2796" s="158" t="s">
        <v>2675</v>
      </c>
      <c r="Y2796">
        <v>0.125</v>
      </c>
      <c r="Z2796">
        <v>10</v>
      </c>
      <c r="AA2796" t="s">
        <v>308</v>
      </c>
      <c r="AB2796" s="21" t="s">
        <v>290</v>
      </c>
      <c r="AC2796">
        <v>0.40500000000000003</v>
      </c>
      <c r="AD2796" s="12">
        <v>0.30700000000000005</v>
      </c>
      <c r="AE2796">
        <v>4.9000000000000002E-2</v>
      </c>
      <c r="AF2796" t="s">
        <v>290</v>
      </c>
      <c r="AG2796">
        <v>10</v>
      </c>
      <c r="AH2796" s="21" t="s">
        <v>290</v>
      </c>
      <c r="AI2796" s="11" t="s">
        <v>308</v>
      </c>
      <c r="AJ2796" s="11" t="s">
        <v>290</v>
      </c>
      <c r="AK2796" s="157" t="s">
        <v>290</v>
      </c>
    </row>
    <row r="2797" spans="1:89" x14ac:dyDescent="0.35">
      <c r="A2797" s="158" t="s">
        <v>2676</v>
      </c>
      <c r="B2797">
        <v>0.125</v>
      </c>
      <c r="C2797">
        <v>40</v>
      </c>
      <c r="D2797" t="s">
        <v>308</v>
      </c>
      <c r="E2797" s="21" t="s">
        <v>290</v>
      </c>
      <c r="F2797">
        <v>0.40500000000000003</v>
      </c>
      <c r="G2797" s="12">
        <v>0.26900000000000002</v>
      </c>
      <c r="H2797">
        <v>6.8000000000000005E-2</v>
      </c>
      <c r="I2797" t="s">
        <v>290</v>
      </c>
      <c r="J2797">
        <v>40</v>
      </c>
      <c r="K2797" s="21" t="s">
        <v>290</v>
      </c>
      <c r="L2797" s="1" t="s">
        <v>308</v>
      </c>
      <c r="M2797" s="11" t="s">
        <v>290</v>
      </c>
      <c r="N2797" s="157" t="s">
        <v>290</v>
      </c>
      <c r="P2797"/>
      <c r="Q2797"/>
      <c r="R2797"/>
      <c r="X2797" s="158" t="s">
        <v>2676</v>
      </c>
      <c r="Y2797">
        <v>0.125</v>
      </c>
      <c r="Z2797">
        <v>40</v>
      </c>
      <c r="AA2797" t="s">
        <v>308</v>
      </c>
      <c r="AB2797" s="21" t="s">
        <v>290</v>
      </c>
      <c r="AC2797">
        <v>0.40500000000000003</v>
      </c>
      <c r="AD2797" s="12">
        <v>0.26900000000000002</v>
      </c>
      <c r="AE2797">
        <v>6.8000000000000005E-2</v>
      </c>
      <c r="AF2797" t="s">
        <v>290</v>
      </c>
      <c r="AG2797">
        <v>40</v>
      </c>
      <c r="AH2797" s="21" t="s">
        <v>290</v>
      </c>
      <c r="AI2797" s="1" t="s">
        <v>308</v>
      </c>
      <c r="AJ2797" s="11" t="s">
        <v>290</v>
      </c>
      <c r="AK2797" s="157" t="s">
        <v>290</v>
      </c>
    </row>
    <row r="2798" spans="1:89" x14ac:dyDescent="0.35">
      <c r="A2798" s="158" t="s">
        <v>7007</v>
      </c>
      <c r="B2798">
        <v>0.125</v>
      </c>
      <c r="C2798" t="s">
        <v>6422</v>
      </c>
      <c r="D2798" t="s">
        <v>308</v>
      </c>
      <c r="E2798" s="21" t="s">
        <v>290</v>
      </c>
      <c r="F2798">
        <v>0.40500000000000003</v>
      </c>
      <c r="G2798" s="12">
        <v>0.26900000000000002</v>
      </c>
      <c r="H2798">
        <v>6.8000000000000005E-2</v>
      </c>
      <c r="I2798" t="s">
        <v>6422</v>
      </c>
      <c r="J2798">
        <v>1</v>
      </c>
      <c r="K2798" s="21" t="s">
        <v>290</v>
      </c>
      <c r="L2798" s="1" t="s">
        <v>308</v>
      </c>
      <c r="M2798" s="11" t="s">
        <v>290</v>
      </c>
      <c r="N2798" s="157" t="s">
        <v>290</v>
      </c>
      <c r="P2798"/>
      <c r="Q2798"/>
      <c r="R2798"/>
      <c r="X2798" s="158" t="s">
        <v>7007</v>
      </c>
      <c r="Y2798">
        <v>0.125</v>
      </c>
      <c r="Z2798" t="s">
        <v>6422</v>
      </c>
      <c r="AA2798" t="s">
        <v>308</v>
      </c>
      <c r="AB2798" s="21" t="s">
        <v>290</v>
      </c>
      <c r="AC2798">
        <v>0.40500000000000003</v>
      </c>
      <c r="AD2798" s="12">
        <v>0.26900000000000002</v>
      </c>
      <c r="AE2798">
        <v>6.8000000000000005E-2</v>
      </c>
      <c r="AF2798" t="s">
        <v>6422</v>
      </c>
      <c r="AG2798">
        <v>1</v>
      </c>
      <c r="AH2798" s="21" t="s">
        <v>290</v>
      </c>
      <c r="AI2798" s="1" t="s">
        <v>308</v>
      </c>
      <c r="AJ2798" s="11" t="s">
        <v>290</v>
      </c>
      <c r="AK2798" s="157" t="s">
        <v>290</v>
      </c>
    </row>
    <row r="2799" spans="1:89" x14ac:dyDescent="0.35">
      <c r="A2799" s="158" t="s">
        <v>2677</v>
      </c>
      <c r="B2799">
        <v>0.125</v>
      </c>
      <c r="C2799">
        <v>80</v>
      </c>
      <c r="D2799" t="s">
        <v>308</v>
      </c>
      <c r="E2799" s="21" t="s">
        <v>290</v>
      </c>
      <c r="F2799">
        <v>0.40500000000000003</v>
      </c>
      <c r="G2799" s="12">
        <v>0.21500000000000002</v>
      </c>
      <c r="H2799">
        <v>9.5000000000000001E-2</v>
      </c>
      <c r="I2799" t="s">
        <v>290</v>
      </c>
      <c r="J2799">
        <v>80</v>
      </c>
      <c r="K2799" s="21" t="s">
        <v>290</v>
      </c>
      <c r="L2799" s="1" t="s">
        <v>308</v>
      </c>
      <c r="M2799" t="s">
        <v>290</v>
      </c>
      <c r="N2799" s="159" t="s">
        <v>290</v>
      </c>
      <c r="P2799"/>
      <c r="Q2799"/>
      <c r="R2799"/>
      <c r="X2799" s="158" t="s">
        <v>2677</v>
      </c>
      <c r="Y2799">
        <v>0.125</v>
      </c>
      <c r="Z2799">
        <v>80</v>
      </c>
      <c r="AA2799" t="s">
        <v>308</v>
      </c>
      <c r="AB2799" s="21" t="s">
        <v>290</v>
      </c>
      <c r="AC2799">
        <v>0.40500000000000003</v>
      </c>
      <c r="AD2799" s="12">
        <v>0.21500000000000002</v>
      </c>
      <c r="AE2799">
        <v>9.5000000000000001E-2</v>
      </c>
      <c r="AF2799" t="s">
        <v>290</v>
      </c>
      <c r="AG2799">
        <v>80</v>
      </c>
      <c r="AH2799" s="21" t="s">
        <v>290</v>
      </c>
      <c r="AI2799" s="1" t="s">
        <v>308</v>
      </c>
      <c r="AJ2799" t="s">
        <v>290</v>
      </c>
      <c r="AK2799" s="159" t="s">
        <v>290</v>
      </c>
    </row>
    <row r="2800" spans="1:89" x14ac:dyDescent="0.35">
      <c r="A2800" s="160" t="s">
        <v>2678</v>
      </c>
      <c r="B2800" s="4">
        <v>0.125</v>
      </c>
      <c r="C2800" s="4" t="s">
        <v>272</v>
      </c>
      <c r="D2800" s="4" t="s">
        <v>308</v>
      </c>
      <c r="E2800" s="22" t="s">
        <v>290</v>
      </c>
      <c r="F2800" s="4">
        <v>0.40500000000000003</v>
      </c>
      <c r="G2800" s="3">
        <v>0.21500000000000002</v>
      </c>
      <c r="H2800" s="4">
        <v>9.5000000000000001E-2</v>
      </c>
      <c r="I2800" s="4" t="s">
        <v>272</v>
      </c>
      <c r="J2800" s="4">
        <v>2</v>
      </c>
      <c r="K2800" s="22" t="s">
        <v>290</v>
      </c>
      <c r="L2800" s="6" t="s">
        <v>308</v>
      </c>
      <c r="M2800" s="4" t="s">
        <v>290</v>
      </c>
      <c r="N2800" s="161" t="s">
        <v>290</v>
      </c>
      <c r="P2800"/>
      <c r="Q2800"/>
      <c r="R2800"/>
      <c r="X2800" s="160" t="s">
        <v>2678</v>
      </c>
      <c r="Y2800" s="4">
        <v>0.125</v>
      </c>
      <c r="Z2800" s="4" t="s">
        <v>272</v>
      </c>
      <c r="AA2800" s="4" t="s">
        <v>308</v>
      </c>
      <c r="AB2800" s="22" t="s">
        <v>290</v>
      </c>
      <c r="AC2800" s="4">
        <v>0.40500000000000003</v>
      </c>
      <c r="AD2800" s="3">
        <v>0.21500000000000002</v>
      </c>
      <c r="AE2800" s="4">
        <v>9.5000000000000001E-2</v>
      </c>
      <c r="AF2800" s="4" t="s">
        <v>272</v>
      </c>
      <c r="AG2800" s="4">
        <v>2</v>
      </c>
      <c r="AH2800" s="22" t="s">
        <v>290</v>
      </c>
      <c r="AI2800" s="6" t="s">
        <v>308</v>
      </c>
      <c r="AJ2800" s="4" t="s">
        <v>290</v>
      </c>
      <c r="AK2800" s="161" t="s">
        <v>290</v>
      </c>
    </row>
    <row r="2801" spans="1:89" x14ac:dyDescent="0.35">
      <c r="A2801" s="156" t="s">
        <v>2679</v>
      </c>
      <c r="B2801" s="11">
        <v>0.25</v>
      </c>
      <c r="C2801" s="11">
        <v>5</v>
      </c>
      <c r="D2801" t="s">
        <v>308</v>
      </c>
      <c r="E2801" s="21" t="s">
        <v>290</v>
      </c>
      <c r="F2801" s="11">
        <v>0.54</v>
      </c>
      <c r="G2801" s="12">
        <v>0.44200000000000006</v>
      </c>
      <c r="H2801" s="11">
        <v>4.9000000000000002E-2</v>
      </c>
      <c r="I2801" s="11" t="s">
        <v>290</v>
      </c>
      <c r="J2801" s="11">
        <v>5</v>
      </c>
      <c r="K2801" s="21" t="s">
        <v>290</v>
      </c>
      <c r="L2801" s="11" t="s">
        <v>308</v>
      </c>
      <c r="M2801" t="s">
        <v>290</v>
      </c>
      <c r="N2801" s="159" t="s">
        <v>290</v>
      </c>
      <c r="P2801"/>
      <c r="Q2801"/>
      <c r="R2801"/>
      <c r="X2801" s="156" t="s">
        <v>2679</v>
      </c>
      <c r="Y2801" s="11">
        <v>0.25</v>
      </c>
      <c r="Z2801" s="11">
        <v>5</v>
      </c>
      <c r="AA2801" t="s">
        <v>308</v>
      </c>
      <c r="AB2801" s="21" t="s">
        <v>290</v>
      </c>
      <c r="AC2801" s="11">
        <v>0.54</v>
      </c>
      <c r="AD2801" s="12">
        <v>0.44200000000000006</v>
      </c>
      <c r="AE2801" s="11">
        <v>4.9000000000000002E-2</v>
      </c>
      <c r="AF2801" s="11" t="s">
        <v>290</v>
      </c>
      <c r="AG2801" s="11">
        <v>5</v>
      </c>
      <c r="AH2801" s="21" t="s">
        <v>290</v>
      </c>
      <c r="AI2801" s="11" t="s">
        <v>308</v>
      </c>
      <c r="AJ2801" t="s">
        <v>290</v>
      </c>
      <c r="AK2801" s="159" t="s">
        <v>290</v>
      </c>
    </row>
    <row r="2802" spans="1:89" x14ac:dyDescent="0.35">
      <c r="A2802" s="156" t="s">
        <v>2680</v>
      </c>
      <c r="B2802">
        <v>0.25</v>
      </c>
      <c r="C2802">
        <v>10</v>
      </c>
      <c r="D2802" t="s">
        <v>308</v>
      </c>
      <c r="E2802" s="21" t="s">
        <v>290</v>
      </c>
      <c r="F2802">
        <v>0.54</v>
      </c>
      <c r="G2802" s="12">
        <v>0.41000000000000003</v>
      </c>
      <c r="H2802">
        <v>6.5000000000000002E-2</v>
      </c>
      <c r="I2802" t="s">
        <v>290</v>
      </c>
      <c r="J2802">
        <v>10</v>
      </c>
      <c r="K2802" s="21" t="s">
        <v>290</v>
      </c>
      <c r="L2802" s="11" t="s">
        <v>308</v>
      </c>
      <c r="M2802" t="s">
        <v>290</v>
      </c>
      <c r="N2802" s="159" t="s">
        <v>290</v>
      </c>
      <c r="P2802"/>
      <c r="Q2802"/>
      <c r="R2802"/>
      <c r="X2802" s="156" t="s">
        <v>2680</v>
      </c>
      <c r="Y2802">
        <v>0.25</v>
      </c>
      <c r="Z2802">
        <v>10</v>
      </c>
      <c r="AA2802" t="s">
        <v>308</v>
      </c>
      <c r="AB2802" s="21" t="s">
        <v>290</v>
      </c>
      <c r="AC2802">
        <v>0.54</v>
      </c>
      <c r="AD2802" s="12">
        <v>0.41000000000000003</v>
      </c>
      <c r="AE2802">
        <v>6.5000000000000002E-2</v>
      </c>
      <c r="AF2802" t="s">
        <v>290</v>
      </c>
      <c r="AG2802">
        <v>10</v>
      </c>
      <c r="AH2802" s="21" t="s">
        <v>290</v>
      </c>
      <c r="AI2802" s="11" t="s">
        <v>308</v>
      </c>
      <c r="AJ2802" t="s">
        <v>290</v>
      </c>
      <c r="AK2802" s="159" t="s">
        <v>290</v>
      </c>
      <c r="BJ2802" s="4"/>
      <c r="BK2802" s="4"/>
      <c r="BL2802" s="4"/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  <c r="BX2802" s="4"/>
      <c r="BY2802" s="4"/>
      <c r="BZ2802" s="4"/>
      <c r="CA2802" s="51"/>
    </row>
    <row r="2803" spans="1:89" x14ac:dyDescent="0.35">
      <c r="A2803" s="158" t="s">
        <v>2681</v>
      </c>
      <c r="B2803">
        <v>0.25</v>
      </c>
      <c r="C2803">
        <v>40</v>
      </c>
      <c r="D2803" t="s">
        <v>308</v>
      </c>
      <c r="E2803" s="21" t="s">
        <v>290</v>
      </c>
      <c r="F2803">
        <v>0.54</v>
      </c>
      <c r="G2803" s="12">
        <v>0.36400000000000005</v>
      </c>
      <c r="H2803">
        <v>8.7999999999999995E-2</v>
      </c>
      <c r="I2803" t="s">
        <v>290</v>
      </c>
      <c r="J2803">
        <v>40</v>
      </c>
      <c r="K2803" s="21" t="s">
        <v>290</v>
      </c>
      <c r="L2803" s="1" t="s">
        <v>308</v>
      </c>
      <c r="M2803" t="s">
        <v>290</v>
      </c>
      <c r="N2803" s="159" t="s">
        <v>290</v>
      </c>
      <c r="P2803"/>
      <c r="Q2803"/>
      <c r="R2803"/>
      <c r="X2803" s="158" t="s">
        <v>2681</v>
      </c>
      <c r="Y2803">
        <v>0.25</v>
      </c>
      <c r="Z2803">
        <v>40</v>
      </c>
      <c r="AA2803" t="s">
        <v>308</v>
      </c>
      <c r="AB2803" s="21" t="s">
        <v>290</v>
      </c>
      <c r="AC2803">
        <v>0.54</v>
      </c>
      <c r="AD2803" s="12">
        <v>0.36400000000000005</v>
      </c>
      <c r="AE2803">
        <v>8.7999999999999995E-2</v>
      </c>
      <c r="AF2803" t="s">
        <v>290</v>
      </c>
      <c r="AG2803">
        <v>40</v>
      </c>
      <c r="AH2803" s="21" t="s">
        <v>290</v>
      </c>
      <c r="AI2803" s="1" t="s">
        <v>308</v>
      </c>
      <c r="AJ2803" t="s">
        <v>290</v>
      </c>
      <c r="AK2803" s="159" t="s">
        <v>290</v>
      </c>
      <c r="CC2803" s="4"/>
      <c r="CD2803" s="51"/>
      <c r="CE2803" s="51"/>
      <c r="CF2803" s="51"/>
      <c r="CG2803" s="51"/>
      <c r="CH2803" s="51"/>
      <c r="CI2803" s="51"/>
      <c r="CJ2803" s="51"/>
      <c r="CK2803" s="51"/>
    </row>
    <row r="2804" spans="1:89" x14ac:dyDescent="0.35">
      <c r="A2804" s="158" t="s">
        <v>7008</v>
      </c>
      <c r="B2804">
        <v>0.25</v>
      </c>
      <c r="C2804" t="s">
        <v>6422</v>
      </c>
      <c r="D2804" t="s">
        <v>308</v>
      </c>
      <c r="E2804" s="21" t="s">
        <v>290</v>
      </c>
      <c r="F2804">
        <v>0.54</v>
      </c>
      <c r="G2804" s="12">
        <v>0.36400000000000005</v>
      </c>
      <c r="H2804">
        <v>8.7999999999999995E-2</v>
      </c>
      <c r="I2804" t="s">
        <v>6422</v>
      </c>
      <c r="J2804">
        <v>1</v>
      </c>
      <c r="K2804" s="21" t="s">
        <v>290</v>
      </c>
      <c r="L2804" s="1" t="s">
        <v>308</v>
      </c>
      <c r="M2804" t="s">
        <v>290</v>
      </c>
      <c r="N2804" s="159" t="s">
        <v>290</v>
      </c>
      <c r="P2804"/>
      <c r="Q2804"/>
      <c r="R2804"/>
      <c r="X2804" s="158" t="s">
        <v>7008</v>
      </c>
      <c r="Y2804">
        <v>0.25</v>
      </c>
      <c r="Z2804" t="s">
        <v>6422</v>
      </c>
      <c r="AA2804" t="s">
        <v>308</v>
      </c>
      <c r="AB2804" s="21" t="s">
        <v>290</v>
      </c>
      <c r="AC2804">
        <v>0.54</v>
      </c>
      <c r="AD2804" s="12">
        <v>0.36400000000000005</v>
      </c>
      <c r="AE2804">
        <v>8.7999999999999995E-2</v>
      </c>
      <c r="AF2804" t="s">
        <v>6422</v>
      </c>
      <c r="AG2804">
        <v>1</v>
      </c>
      <c r="AH2804" s="21" t="s">
        <v>290</v>
      </c>
      <c r="AI2804" s="1" t="s">
        <v>308</v>
      </c>
      <c r="AJ2804" t="s">
        <v>290</v>
      </c>
      <c r="AK2804" s="159" t="s">
        <v>290</v>
      </c>
      <c r="BJ2804" s="4"/>
      <c r="BK2804" s="4"/>
      <c r="BL2804" s="4"/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  <c r="BX2804" s="4"/>
      <c r="BY2804" s="4"/>
      <c r="BZ2804" s="4"/>
      <c r="CA2804" s="51"/>
    </row>
    <row r="2805" spans="1:89" x14ac:dyDescent="0.35">
      <c r="A2805" s="158" t="s">
        <v>2682</v>
      </c>
      <c r="B2805">
        <v>0.25</v>
      </c>
      <c r="C2805">
        <v>80</v>
      </c>
      <c r="D2805" t="s">
        <v>308</v>
      </c>
      <c r="E2805" s="21" t="s">
        <v>290</v>
      </c>
      <c r="F2805">
        <v>0.54</v>
      </c>
      <c r="G2805" s="12">
        <v>0.30200000000000005</v>
      </c>
      <c r="H2805">
        <v>0.11899999999999999</v>
      </c>
      <c r="I2805" t="s">
        <v>290</v>
      </c>
      <c r="J2805">
        <v>80</v>
      </c>
      <c r="K2805" s="21" t="s">
        <v>290</v>
      </c>
      <c r="L2805" s="1" t="s">
        <v>308</v>
      </c>
      <c r="M2805" t="s">
        <v>290</v>
      </c>
      <c r="N2805" s="159" t="s">
        <v>290</v>
      </c>
      <c r="P2805"/>
      <c r="Q2805"/>
      <c r="R2805"/>
      <c r="X2805" s="158" t="s">
        <v>2682</v>
      </c>
      <c r="Y2805">
        <v>0.25</v>
      </c>
      <c r="Z2805">
        <v>80</v>
      </c>
      <c r="AA2805" t="s">
        <v>308</v>
      </c>
      <c r="AB2805" s="21" t="s">
        <v>290</v>
      </c>
      <c r="AC2805">
        <v>0.54</v>
      </c>
      <c r="AD2805" s="12">
        <v>0.30200000000000005</v>
      </c>
      <c r="AE2805">
        <v>0.11899999999999999</v>
      </c>
      <c r="AF2805" t="s">
        <v>290</v>
      </c>
      <c r="AG2805">
        <v>80</v>
      </c>
      <c r="AH2805" s="21" t="s">
        <v>290</v>
      </c>
      <c r="AI2805" s="1" t="s">
        <v>308</v>
      </c>
      <c r="AJ2805" t="s">
        <v>290</v>
      </c>
      <c r="AK2805" s="159" t="s">
        <v>290</v>
      </c>
      <c r="CC2805" s="4"/>
      <c r="CD2805" s="51"/>
      <c r="CE2805" s="51"/>
      <c r="CF2805" s="51"/>
      <c r="CG2805" s="51"/>
      <c r="CH2805" s="51"/>
      <c r="CI2805" s="51"/>
      <c r="CJ2805" s="51"/>
      <c r="CK2805" s="51"/>
    </row>
    <row r="2806" spans="1:89" x14ac:dyDescent="0.35">
      <c r="A2806" s="160" t="s">
        <v>2683</v>
      </c>
      <c r="B2806" s="4">
        <v>0.25</v>
      </c>
      <c r="C2806" s="4" t="s">
        <v>272</v>
      </c>
      <c r="D2806" s="4" t="s">
        <v>308</v>
      </c>
      <c r="E2806" s="22" t="s">
        <v>290</v>
      </c>
      <c r="F2806" s="4">
        <v>0.54</v>
      </c>
      <c r="G2806" s="3">
        <v>0.30200000000000005</v>
      </c>
      <c r="H2806" s="4">
        <v>0.11899999999999999</v>
      </c>
      <c r="I2806" s="4" t="s">
        <v>272</v>
      </c>
      <c r="J2806" s="4">
        <v>2</v>
      </c>
      <c r="K2806" s="22" t="s">
        <v>290</v>
      </c>
      <c r="L2806" s="6" t="s">
        <v>308</v>
      </c>
      <c r="M2806" s="4" t="s">
        <v>290</v>
      </c>
      <c r="N2806" s="161" t="s">
        <v>290</v>
      </c>
      <c r="P2806"/>
      <c r="Q2806"/>
      <c r="R2806"/>
      <c r="X2806" s="160" t="s">
        <v>2683</v>
      </c>
      <c r="Y2806" s="4">
        <v>0.25</v>
      </c>
      <c r="Z2806" s="4" t="s">
        <v>272</v>
      </c>
      <c r="AA2806" s="4" t="s">
        <v>308</v>
      </c>
      <c r="AB2806" s="22" t="s">
        <v>290</v>
      </c>
      <c r="AC2806" s="4">
        <v>0.54</v>
      </c>
      <c r="AD2806" s="3">
        <v>0.30200000000000005</v>
      </c>
      <c r="AE2806" s="4">
        <v>0.11899999999999999</v>
      </c>
      <c r="AF2806" s="4" t="s">
        <v>272</v>
      </c>
      <c r="AG2806" s="4">
        <v>2</v>
      </c>
      <c r="AH2806" s="22" t="s">
        <v>290</v>
      </c>
      <c r="AI2806" s="6" t="s">
        <v>308</v>
      </c>
      <c r="AJ2806" s="4" t="s">
        <v>290</v>
      </c>
      <c r="AK2806" s="161" t="s">
        <v>290</v>
      </c>
    </row>
    <row r="2807" spans="1:89" x14ac:dyDescent="0.35">
      <c r="A2807" s="156" t="s">
        <v>2684</v>
      </c>
      <c r="B2807" s="11">
        <v>0.37500000000000006</v>
      </c>
      <c r="C2807" s="11">
        <v>5</v>
      </c>
      <c r="D2807" t="s">
        <v>308</v>
      </c>
      <c r="E2807" s="21" t="s">
        <v>290</v>
      </c>
      <c r="F2807" s="11">
        <v>0.67500000000000004</v>
      </c>
      <c r="G2807" s="12">
        <v>0.57700000000000007</v>
      </c>
      <c r="H2807" s="11">
        <v>4.9000000000000002E-2</v>
      </c>
      <c r="I2807" s="11" t="s">
        <v>290</v>
      </c>
      <c r="J2807" s="11">
        <v>5</v>
      </c>
      <c r="K2807" s="21" t="s">
        <v>290</v>
      </c>
      <c r="L2807" s="11" t="s">
        <v>308</v>
      </c>
      <c r="M2807" t="s">
        <v>290</v>
      </c>
      <c r="N2807" s="159" t="s">
        <v>290</v>
      </c>
      <c r="P2807"/>
      <c r="Q2807"/>
      <c r="R2807"/>
      <c r="X2807" s="156" t="s">
        <v>2684</v>
      </c>
      <c r="Y2807" s="11">
        <v>0.37500000000000006</v>
      </c>
      <c r="Z2807" s="11">
        <v>5</v>
      </c>
      <c r="AA2807" t="s">
        <v>308</v>
      </c>
      <c r="AB2807" s="21" t="s">
        <v>290</v>
      </c>
      <c r="AC2807" s="11">
        <v>0.67500000000000004</v>
      </c>
      <c r="AD2807" s="12">
        <v>0.57700000000000007</v>
      </c>
      <c r="AE2807" s="11">
        <v>4.9000000000000002E-2</v>
      </c>
      <c r="AF2807" s="11" t="s">
        <v>290</v>
      </c>
      <c r="AG2807" s="11">
        <v>5</v>
      </c>
      <c r="AH2807" s="21" t="s">
        <v>290</v>
      </c>
      <c r="AI2807" s="11" t="s">
        <v>308</v>
      </c>
      <c r="AJ2807" t="s">
        <v>290</v>
      </c>
      <c r="AK2807" s="159" t="s">
        <v>290</v>
      </c>
    </row>
    <row r="2808" spans="1:89" x14ac:dyDescent="0.35">
      <c r="A2808" s="156" t="s">
        <v>2685</v>
      </c>
      <c r="B2808">
        <v>0.37500000000000006</v>
      </c>
      <c r="C2808">
        <v>10</v>
      </c>
      <c r="D2808" t="s">
        <v>308</v>
      </c>
      <c r="E2808" s="21" t="s">
        <v>290</v>
      </c>
      <c r="F2808">
        <v>0.67500000000000004</v>
      </c>
      <c r="G2808" s="12">
        <v>0.54500000000000004</v>
      </c>
      <c r="H2808">
        <v>6.5000000000000002E-2</v>
      </c>
      <c r="I2808" t="s">
        <v>290</v>
      </c>
      <c r="J2808">
        <v>10</v>
      </c>
      <c r="K2808" s="21" t="s">
        <v>290</v>
      </c>
      <c r="L2808" s="11" t="s">
        <v>308</v>
      </c>
      <c r="M2808" t="s">
        <v>290</v>
      </c>
      <c r="N2808" s="159" t="s">
        <v>290</v>
      </c>
      <c r="P2808"/>
      <c r="Q2808"/>
      <c r="R2808"/>
      <c r="X2808" s="156" t="s">
        <v>2685</v>
      </c>
      <c r="Y2808">
        <v>0.37500000000000006</v>
      </c>
      <c r="Z2808">
        <v>10</v>
      </c>
      <c r="AA2808" t="s">
        <v>308</v>
      </c>
      <c r="AB2808" s="21" t="s">
        <v>290</v>
      </c>
      <c r="AC2808">
        <v>0.67500000000000004</v>
      </c>
      <c r="AD2808" s="12">
        <v>0.54500000000000004</v>
      </c>
      <c r="AE2808">
        <v>6.5000000000000002E-2</v>
      </c>
      <c r="AF2808" t="s">
        <v>290</v>
      </c>
      <c r="AG2808">
        <v>10</v>
      </c>
      <c r="AH2808" s="21" t="s">
        <v>290</v>
      </c>
      <c r="AI2808" s="11" t="s">
        <v>308</v>
      </c>
      <c r="AJ2808" t="s">
        <v>290</v>
      </c>
      <c r="AK2808" s="159" t="s">
        <v>290</v>
      </c>
    </row>
    <row r="2809" spans="1:89" x14ac:dyDescent="0.35">
      <c r="A2809" s="158" t="s">
        <v>2686</v>
      </c>
      <c r="B2809">
        <v>0.37500000000000006</v>
      </c>
      <c r="C2809">
        <v>40</v>
      </c>
      <c r="D2809" t="s">
        <v>308</v>
      </c>
      <c r="E2809" s="21" t="s">
        <v>290</v>
      </c>
      <c r="F2809">
        <v>0.67500000000000004</v>
      </c>
      <c r="G2809" s="12">
        <v>0.49300000000000005</v>
      </c>
      <c r="H2809">
        <v>9.0999999999999998E-2</v>
      </c>
      <c r="I2809" t="s">
        <v>290</v>
      </c>
      <c r="J2809">
        <v>40</v>
      </c>
      <c r="K2809" s="21" t="s">
        <v>290</v>
      </c>
      <c r="L2809" s="1" t="s">
        <v>308</v>
      </c>
      <c r="M2809" t="s">
        <v>290</v>
      </c>
      <c r="N2809" s="159" t="s">
        <v>290</v>
      </c>
      <c r="P2809"/>
      <c r="Q2809"/>
      <c r="R2809"/>
      <c r="X2809" s="158" t="s">
        <v>2686</v>
      </c>
      <c r="Y2809">
        <v>0.37500000000000006</v>
      </c>
      <c r="Z2809">
        <v>40</v>
      </c>
      <c r="AA2809" t="s">
        <v>308</v>
      </c>
      <c r="AB2809" s="21" t="s">
        <v>290</v>
      </c>
      <c r="AC2809">
        <v>0.67500000000000004</v>
      </c>
      <c r="AD2809" s="12">
        <v>0.49300000000000005</v>
      </c>
      <c r="AE2809">
        <v>9.0999999999999998E-2</v>
      </c>
      <c r="AF2809" t="s">
        <v>290</v>
      </c>
      <c r="AG2809">
        <v>40</v>
      </c>
      <c r="AH2809" s="21" t="s">
        <v>290</v>
      </c>
      <c r="AI2809" s="1" t="s">
        <v>308</v>
      </c>
      <c r="AJ2809" t="s">
        <v>290</v>
      </c>
      <c r="AK2809" s="159" t="s">
        <v>290</v>
      </c>
    </row>
    <row r="2810" spans="1:89" x14ac:dyDescent="0.35">
      <c r="A2810" s="158" t="s">
        <v>7009</v>
      </c>
      <c r="B2810">
        <v>0.37500000000000006</v>
      </c>
      <c r="C2810" t="s">
        <v>6422</v>
      </c>
      <c r="D2810" t="s">
        <v>308</v>
      </c>
      <c r="E2810" s="21" t="s">
        <v>290</v>
      </c>
      <c r="F2810">
        <v>0.67500000000000004</v>
      </c>
      <c r="G2810" s="12">
        <v>0.49300000000000005</v>
      </c>
      <c r="H2810">
        <v>9.0999999999999998E-2</v>
      </c>
      <c r="I2810" t="s">
        <v>6422</v>
      </c>
      <c r="J2810">
        <v>1</v>
      </c>
      <c r="K2810" s="21" t="s">
        <v>290</v>
      </c>
      <c r="L2810" s="1" t="s">
        <v>308</v>
      </c>
      <c r="M2810" t="s">
        <v>290</v>
      </c>
      <c r="N2810" s="159" t="s">
        <v>290</v>
      </c>
      <c r="P2810"/>
      <c r="Q2810"/>
      <c r="R2810"/>
      <c r="X2810" s="158" t="s">
        <v>7009</v>
      </c>
      <c r="Y2810">
        <v>0.37500000000000006</v>
      </c>
      <c r="Z2810" t="s">
        <v>6422</v>
      </c>
      <c r="AA2810" t="s">
        <v>308</v>
      </c>
      <c r="AB2810" s="21" t="s">
        <v>290</v>
      </c>
      <c r="AC2810">
        <v>0.67500000000000004</v>
      </c>
      <c r="AD2810" s="12">
        <v>0.49300000000000005</v>
      </c>
      <c r="AE2810">
        <v>9.0999999999999998E-2</v>
      </c>
      <c r="AF2810" t="s">
        <v>6422</v>
      </c>
      <c r="AG2810">
        <v>1</v>
      </c>
      <c r="AH2810" s="21" t="s">
        <v>290</v>
      </c>
      <c r="AI2810" s="1" t="s">
        <v>308</v>
      </c>
      <c r="AJ2810" t="s">
        <v>290</v>
      </c>
      <c r="AK2810" s="159" t="s">
        <v>290</v>
      </c>
    </row>
    <row r="2811" spans="1:89" x14ac:dyDescent="0.35">
      <c r="A2811" s="158" t="s">
        <v>2687</v>
      </c>
      <c r="B2811">
        <v>0.37500000000000006</v>
      </c>
      <c r="C2811">
        <v>80</v>
      </c>
      <c r="D2811" t="s">
        <v>308</v>
      </c>
      <c r="E2811" s="21" t="s">
        <v>290</v>
      </c>
      <c r="F2811">
        <v>0.67500000000000004</v>
      </c>
      <c r="G2811" s="12">
        <v>0.42300000000000004</v>
      </c>
      <c r="H2811">
        <v>0.126</v>
      </c>
      <c r="I2811" t="s">
        <v>290</v>
      </c>
      <c r="J2811">
        <v>80</v>
      </c>
      <c r="K2811" s="21" t="s">
        <v>290</v>
      </c>
      <c r="L2811" s="1" t="s">
        <v>308</v>
      </c>
      <c r="M2811" t="s">
        <v>290</v>
      </c>
      <c r="N2811" s="159" t="s">
        <v>290</v>
      </c>
      <c r="P2811"/>
      <c r="Q2811"/>
      <c r="R2811"/>
      <c r="X2811" s="158" t="s">
        <v>2687</v>
      </c>
      <c r="Y2811">
        <v>0.37500000000000006</v>
      </c>
      <c r="Z2811">
        <v>80</v>
      </c>
      <c r="AA2811" t="s">
        <v>308</v>
      </c>
      <c r="AB2811" s="21" t="s">
        <v>290</v>
      </c>
      <c r="AC2811">
        <v>0.67500000000000004</v>
      </c>
      <c r="AD2811" s="12">
        <v>0.42300000000000004</v>
      </c>
      <c r="AE2811">
        <v>0.126</v>
      </c>
      <c r="AF2811" t="s">
        <v>290</v>
      </c>
      <c r="AG2811">
        <v>80</v>
      </c>
      <c r="AH2811" s="21" t="s">
        <v>290</v>
      </c>
      <c r="AI2811" s="1" t="s">
        <v>308</v>
      </c>
      <c r="AJ2811" t="s">
        <v>290</v>
      </c>
      <c r="AK2811" s="159" t="s">
        <v>290</v>
      </c>
    </row>
    <row r="2812" spans="1:89" x14ac:dyDescent="0.35">
      <c r="A2812" s="160" t="s">
        <v>2688</v>
      </c>
      <c r="B2812" s="4">
        <v>0.37500000000000006</v>
      </c>
      <c r="C2812" s="4" t="s">
        <v>272</v>
      </c>
      <c r="D2812" s="4" t="s">
        <v>308</v>
      </c>
      <c r="E2812" s="22" t="s">
        <v>290</v>
      </c>
      <c r="F2812" s="4">
        <v>0.67500000000000004</v>
      </c>
      <c r="G2812" s="3">
        <v>0.42300000000000004</v>
      </c>
      <c r="H2812" s="4">
        <v>0.126</v>
      </c>
      <c r="I2812" s="4" t="s">
        <v>272</v>
      </c>
      <c r="J2812" s="4">
        <v>2</v>
      </c>
      <c r="K2812" s="22" t="s">
        <v>290</v>
      </c>
      <c r="L2812" s="6" t="s">
        <v>308</v>
      </c>
      <c r="M2812" s="4" t="s">
        <v>290</v>
      </c>
      <c r="N2812" s="161" t="s">
        <v>290</v>
      </c>
      <c r="P2812"/>
      <c r="Q2812"/>
      <c r="R2812"/>
      <c r="X2812" s="160" t="s">
        <v>2688</v>
      </c>
      <c r="Y2812" s="4">
        <v>0.37500000000000006</v>
      </c>
      <c r="Z2812" s="4" t="s">
        <v>272</v>
      </c>
      <c r="AA2812" s="4" t="s">
        <v>308</v>
      </c>
      <c r="AB2812" s="22" t="s">
        <v>290</v>
      </c>
      <c r="AC2812" s="4">
        <v>0.67500000000000004</v>
      </c>
      <c r="AD2812" s="3">
        <v>0.42300000000000004</v>
      </c>
      <c r="AE2812" s="4">
        <v>0.126</v>
      </c>
      <c r="AF2812" s="4" t="s">
        <v>272</v>
      </c>
      <c r="AG2812" s="4">
        <v>2</v>
      </c>
      <c r="AH2812" s="22" t="s">
        <v>290</v>
      </c>
      <c r="AI2812" s="6" t="s">
        <v>308</v>
      </c>
      <c r="AJ2812" s="4" t="s">
        <v>290</v>
      </c>
      <c r="AK2812" s="161" t="s">
        <v>290</v>
      </c>
    </row>
    <row r="2813" spans="1:89" x14ac:dyDescent="0.35">
      <c r="A2813" s="156" t="s">
        <v>2689</v>
      </c>
      <c r="B2813" s="11">
        <v>0.5</v>
      </c>
      <c r="C2813" s="11">
        <v>5</v>
      </c>
      <c r="D2813" t="s">
        <v>308</v>
      </c>
      <c r="E2813" s="21" t="s">
        <v>290</v>
      </c>
      <c r="F2813">
        <v>0.84</v>
      </c>
      <c r="G2813" s="12">
        <v>0.71</v>
      </c>
      <c r="H2813" s="11">
        <v>6.5000000000000002E-2</v>
      </c>
      <c r="I2813" t="s">
        <v>290</v>
      </c>
      <c r="J2813" s="11">
        <v>5</v>
      </c>
      <c r="K2813" s="21" t="s">
        <v>290</v>
      </c>
      <c r="L2813" s="11" t="s">
        <v>308</v>
      </c>
      <c r="M2813" t="s">
        <v>290</v>
      </c>
      <c r="N2813" s="159" t="s">
        <v>290</v>
      </c>
      <c r="P2813"/>
      <c r="Q2813"/>
      <c r="R2813"/>
      <c r="X2813" s="156" t="s">
        <v>2689</v>
      </c>
      <c r="Y2813" s="11">
        <v>0.5</v>
      </c>
      <c r="Z2813" s="11">
        <v>5</v>
      </c>
      <c r="AA2813" t="s">
        <v>308</v>
      </c>
      <c r="AB2813" s="21" t="s">
        <v>290</v>
      </c>
      <c r="AC2813">
        <v>0.84</v>
      </c>
      <c r="AD2813" s="12">
        <v>0.71</v>
      </c>
      <c r="AE2813" s="11">
        <v>6.5000000000000002E-2</v>
      </c>
      <c r="AF2813" t="s">
        <v>290</v>
      </c>
      <c r="AG2813" s="11">
        <v>5</v>
      </c>
      <c r="AH2813" s="21" t="s">
        <v>290</v>
      </c>
      <c r="AI2813" s="11" t="s">
        <v>308</v>
      </c>
      <c r="AJ2813" t="s">
        <v>290</v>
      </c>
      <c r="AK2813" s="159" t="s">
        <v>290</v>
      </c>
    </row>
    <row r="2814" spans="1:89" x14ac:dyDescent="0.35">
      <c r="A2814" s="156" t="s">
        <v>2690</v>
      </c>
      <c r="B2814" s="11">
        <v>0.5</v>
      </c>
      <c r="C2814" s="11">
        <v>10</v>
      </c>
      <c r="D2814" t="s">
        <v>308</v>
      </c>
      <c r="E2814" s="21" t="s">
        <v>290</v>
      </c>
      <c r="F2814">
        <v>0.84</v>
      </c>
      <c r="G2814" s="12">
        <v>0.67399999999999993</v>
      </c>
      <c r="H2814" s="11">
        <v>8.3000000000000004E-2</v>
      </c>
      <c r="I2814" t="s">
        <v>290</v>
      </c>
      <c r="J2814" s="11">
        <v>10</v>
      </c>
      <c r="K2814" s="21" t="s">
        <v>290</v>
      </c>
      <c r="L2814" s="11" t="s">
        <v>308</v>
      </c>
      <c r="M2814" t="s">
        <v>290</v>
      </c>
      <c r="N2814" s="159" t="s">
        <v>290</v>
      </c>
      <c r="P2814"/>
      <c r="Q2814"/>
      <c r="R2814"/>
      <c r="X2814" s="156" t="s">
        <v>2690</v>
      </c>
      <c r="Y2814" s="11">
        <v>0.5</v>
      </c>
      <c r="Z2814" s="11">
        <v>10</v>
      </c>
      <c r="AA2814" t="s">
        <v>308</v>
      </c>
      <c r="AB2814" s="21" t="s">
        <v>290</v>
      </c>
      <c r="AC2814">
        <v>0.84</v>
      </c>
      <c r="AD2814" s="12">
        <v>0.67399999999999993</v>
      </c>
      <c r="AE2814" s="11">
        <v>8.3000000000000004E-2</v>
      </c>
      <c r="AF2814" t="s">
        <v>290</v>
      </c>
      <c r="AG2814" s="11">
        <v>10</v>
      </c>
      <c r="AH2814" s="21" t="s">
        <v>290</v>
      </c>
      <c r="AI2814" s="11" t="s">
        <v>308</v>
      </c>
      <c r="AJ2814" t="s">
        <v>290</v>
      </c>
      <c r="AK2814" s="159" t="s">
        <v>290</v>
      </c>
    </row>
    <row r="2815" spans="1:89" x14ac:dyDescent="0.35">
      <c r="A2815" s="158" t="s">
        <v>2691</v>
      </c>
      <c r="B2815" s="11">
        <v>0.5</v>
      </c>
      <c r="C2815">
        <v>40</v>
      </c>
      <c r="D2815" t="s">
        <v>308</v>
      </c>
      <c r="E2815" s="21" t="s">
        <v>290</v>
      </c>
      <c r="F2815">
        <v>0.84</v>
      </c>
      <c r="G2815" s="12">
        <v>0.622</v>
      </c>
      <c r="H2815" s="11">
        <v>0.109</v>
      </c>
      <c r="I2815" t="s">
        <v>290</v>
      </c>
      <c r="J2815">
        <v>40</v>
      </c>
      <c r="K2815" s="21" t="s">
        <v>290</v>
      </c>
      <c r="L2815" s="1" t="s">
        <v>308</v>
      </c>
      <c r="M2815" t="s">
        <v>290</v>
      </c>
      <c r="N2815" s="159" t="s">
        <v>290</v>
      </c>
      <c r="P2815"/>
      <c r="Q2815"/>
      <c r="R2815"/>
      <c r="X2815" s="158" t="s">
        <v>2691</v>
      </c>
      <c r="Y2815" s="11">
        <v>0.5</v>
      </c>
      <c r="Z2815">
        <v>40</v>
      </c>
      <c r="AA2815" t="s">
        <v>308</v>
      </c>
      <c r="AB2815" s="21" t="s">
        <v>290</v>
      </c>
      <c r="AC2815">
        <v>0.84</v>
      </c>
      <c r="AD2815" s="12">
        <v>0.622</v>
      </c>
      <c r="AE2815" s="11">
        <v>0.109</v>
      </c>
      <c r="AF2815" t="s">
        <v>290</v>
      </c>
      <c r="AG2815">
        <v>40</v>
      </c>
      <c r="AH2815" s="21" t="s">
        <v>290</v>
      </c>
      <c r="AI2815" s="1" t="s">
        <v>308</v>
      </c>
      <c r="AJ2815" t="s">
        <v>290</v>
      </c>
      <c r="AK2815" s="159" t="s">
        <v>290</v>
      </c>
    </row>
    <row r="2816" spans="1:89" x14ac:dyDescent="0.35">
      <c r="A2816" s="158" t="s">
        <v>7010</v>
      </c>
      <c r="B2816" s="11">
        <v>0.5</v>
      </c>
      <c r="C2816" t="s">
        <v>6422</v>
      </c>
      <c r="D2816" t="s">
        <v>308</v>
      </c>
      <c r="E2816" s="21" t="s">
        <v>290</v>
      </c>
      <c r="F2816">
        <v>0.84</v>
      </c>
      <c r="G2816" s="12">
        <v>0.622</v>
      </c>
      <c r="H2816" s="11">
        <v>0.109</v>
      </c>
      <c r="I2816" t="s">
        <v>6422</v>
      </c>
      <c r="J2816">
        <v>1</v>
      </c>
      <c r="K2816" s="21" t="s">
        <v>290</v>
      </c>
      <c r="L2816" s="1" t="s">
        <v>308</v>
      </c>
      <c r="M2816" t="s">
        <v>290</v>
      </c>
      <c r="N2816" s="159" t="s">
        <v>290</v>
      </c>
      <c r="P2816"/>
      <c r="Q2816"/>
      <c r="R2816"/>
      <c r="X2816" s="158" t="s">
        <v>7010</v>
      </c>
      <c r="Y2816" s="11">
        <v>0.5</v>
      </c>
      <c r="Z2816" t="s">
        <v>6422</v>
      </c>
      <c r="AA2816" t="s">
        <v>308</v>
      </c>
      <c r="AB2816" s="21" t="s">
        <v>290</v>
      </c>
      <c r="AC2816">
        <v>0.84</v>
      </c>
      <c r="AD2816" s="12">
        <v>0.622</v>
      </c>
      <c r="AE2816" s="11">
        <v>0.109</v>
      </c>
      <c r="AF2816" t="s">
        <v>6422</v>
      </c>
      <c r="AG2816">
        <v>1</v>
      </c>
      <c r="AH2816" s="21" t="s">
        <v>290</v>
      </c>
      <c r="AI2816" s="1" t="s">
        <v>308</v>
      </c>
      <c r="AJ2816" t="s">
        <v>290</v>
      </c>
      <c r="AK2816" s="159" t="s">
        <v>290</v>
      </c>
    </row>
    <row r="2817" spans="1:89" x14ac:dyDescent="0.35">
      <c r="A2817" s="158" t="s">
        <v>2692</v>
      </c>
      <c r="B2817" s="11">
        <v>0.5</v>
      </c>
      <c r="C2817">
        <v>80</v>
      </c>
      <c r="D2817" t="s">
        <v>308</v>
      </c>
      <c r="E2817" s="21" t="s">
        <v>290</v>
      </c>
      <c r="F2817">
        <v>0.84</v>
      </c>
      <c r="G2817" s="12">
        <v>0.54600000000000004</v>
      </c>
      <c r="H2817" s="11">
        <v>0.14699999999999999</v>
      </c>
      <c r="I2817" t="s">
        <v>290</v>
      </c>
      <c r="J2817">
        <v>80</v>
      </c>
      <c r="K2817" s="21" t="s">
        <v>290</v>
      </c>
      <c r="L2817" s="1" t="s">
        <v>308</v>
      </c>
      <c r="M2817" t="s">
        <v>290</v>
      </c>
      <c r="N2817" s="159" t="s">
        <v>290</v>
      </c>
      <c r="P2817"/>
      <c r="Q2817"/>
      <c r="R2817"/>
      <c r="X2817" s="158" t="s">
        <v>2692</v>
      </c>
      <c r="Y2817" s="11">
        <v>0.5</v>
      </c>
      <c r="Z2817">
        <v>80</v>
      </c>
      <c r="AA2817" t="s">
        <v>308</v>
      </c>
      <c r="AB2817" s="21" t="s">
        <v>290</v>
      </c>
      <c r="AC2817">
        <v>0.84</v>
      </c>
      <c r="AD2817" s="12">
        <v>0.54600000000000004</v>
      </c>
      <c r="AE2817" s="11">
        <v>0.14699999999999999</v>
      </c>
      <c r="AF2817" t="s">
        <v>290</v>
      </c>
      <c r="AG2817">
        <v>80</v>
      </c>
      <c r="AH2817" s="21" t="s">
        <v>290</v>
      </c>
      <c r="AI2817" s="1" t="s">
        <v>308</v>
      </c>
      <c r="AJ2817" t="s">
        <v>290</v>
      </c>
      <c r="AK2817" s="159" t="s">
        <v>290</v>
      </c>
    </row>
    <row r="2818" spans="1:89" x14ac:dyDescent="0.35">
      <c r="A2818" s="158" t="s">
        <v>2693</v>
      </c>
      <c r="B2818" s="11">
        <v>0.5</v>
      </c>
      <c r="C2818" s="11">
        <v>160</v>
      </c>
      <c r="D2818" t="s">
        <v>308</v>
      </c>
      <c r="E2818" s="21" t="s">
        <v>290</v>
      </c>
      <c r="F2818">
        <v>0.84</v>
      </c>
      <c r="G2818" s="12">
        <v>0.46599999999999997</v>
      </c>
      <c r="H2818" s="11">
        <v>0.187</v>
      </c>
      <c r="I2818" t="s">
        <v>290</v>
      </c>
      <c r="J2818" s="11">
        <v>160</v>
      </c>
      <c r="K2818" s="21" t="s">
        <v>290</v>
      </c>
      <c r="L2818" s="1" t="s">
        <v>308</v>
      </c>
      <c r="M2818" t="s">
        <v>290</v>
      </c>
      <c r="N2818" s="159" t="s">
        <v>290</v>
      </c>
      <c r="P2818"/>
      <c r="Q2818"/>
      <c r="R2818"/>
      <c r="X2818" s="158" t="s">
        <v>2693</v>
      </c>
      <c r="Y2818" s="11">
        <v>0.5</v>
      </c>
      <c r="Z2818" s="11">
        <v>160</v>
      </c>
      <c r="AA2818" t="s">
        <v>308</v>
      </c>
      <c r="AB2818" s="21" t="s">
        <v>290</v>
      </c>
      <c r="AC2818">
        <v>0.84</v>
      </c>
      <c r="AD2818" s="12">
        <v>0.46599999999999997</v>
      </c>
      <c r="AE2818" s="11">
        <v>0.187</v>
      </c>
      <c r="AF2818" t="s">
        <v>290</v>
      </c>
      <c r="AG2818" s="11">
        <v>160</v>
      </c>
      <c r="AH2818" s="21" t="s">
        <v>290</v>
      </c>
      <c r="AI2818" s="1" t="s">
        <v>308</v>
      </c>
      <c r="AJ2818" t="s">
        <v>290</v>
      </c>
      <c r="AK2818" s="159" t="s">
        <v>290</v>
      </c>
      <c r="BJ2818" s="4"/>
      <c r="BK2818" s="4"/>
      <c r="BL2818" s="4"/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  <c r="BX2818" s="4"/>
      <c r="BY2818" s="4"/>
      <c r="BZ2818" s="4"/>
      <c r="CA2818" s="51"/>
    </row>
    <row r="2819" spans="1:89" x14ac:dyDescent="0.35">
      <c r="A2819" s="158" t="s">
        <v>2694</v>
      </c>
      <c r="B2819" s="11">
        <v>0.5</v>
      </c>
      <c r="C2819" s="11" t="s">
        <v>272</v>
      </c>
      <c r="D2819" t="s">
        <v>308</v>
      </c>
      <c r="E2819" s="21" t="s">
        <v>290</v>
      </c>
      <c r="F2819">
        <v>0.84</v>
      </c>
      <c r="G2819" s="12">
        <v>0.54600000000000004</v>
      </c>
      <c r="H2819" s="11">
        <v>0.14699999999999999</v>
      </c>
      <c r="I2819" t="s">
        <v>272</v>
      </c>
      <c r="J2819" s="11">
        <v>2</v>
      </c>
      <c r="K2819" s="21" t="s">
        <v>290</v>
      </c>
      <c r="L2819" s="1" t="s">
        <v>308</v>
      </c>
      <c r="M2819" t="s">
        <v>290</v>
      </c>
      <c r="N2819" s="159" t="s">
        <v>290</v>
      </c>
      <c r="P2819"/>
      <c r="Q2819"/>
      <c r="R2819"/>
      <c r="X2819" s="158" t="s">
        <v>2694</v>
      </c>
      <c r="Y2819" s="11">
        <v>0.5</v>
      </c>
      <c r="Z2819" s="11" t="s">
        <v>272</v>
      </c>
      <c r="AA2819" t="s">
        <v>308</v>
      </c>
      <c r="AB2819" s="21" t="s">
        <v>290</v>
      </c>
      <c r="AC2819">
        <v>0.84</v>
      </c>
      <c r="AD2819" s="12">
        <v>0.54600000000000004</v>
      </c>
      <c r="AE2819" s="11">
        <v>0.14699999999999999</v>
      </c>
      <c r="AF2819" t="s">
        <v>272</v>
      </c>
      <c r="AG2819" s="11">
        <v>2</v>
      </c>
      <c r="AH2819" s="21" t="s">
        <v>290</v>
      </c>
      <c r="AI2819" s="1" t="s">
        <v>308</v>
      </c>
      <c r="AJ2819" t="s">
        <v>290</v>
      </c>
      <c r="AK2819" s="159" t="s">
        <v>290</v>
      </c>
      <c r="CC2819" s="4"/>
      <c r="CD2819" s="51"/>
      <c r="CE2819" s="51"/>
      <c r="CF2819" s="51"/>
      <c r="CG2819" s="51"/>
      <c r="CH2819" s="51"/>
      <c r="CI2819" s="51"/>
      <c r="CJ2819" s="51"/>
      <c r="CK2819" s="51"/>
    </row>
    <row r="2820" spans="1:89" x14ac:dyDescent="0.25">
      <c r="A2820" s="160" t="s">
        <v>2695</v>
      </c>
      <c r="B2820" s="2">
        <v>0.5</v>
      </c>
      <c r="C2820" s="4" t="s">
        <v>273</v>
      </c>
      <c r="D2820" s="4" t="s">
        <v>308</v>
      </c>
      <c r="E2820" s="23" t="s">
        <v>290</v>
      </c>
      <c r="F2820" s="4">
        <v>0.84</v>
      </c>
      <c r="G2820" s="3">
        <v>0.252</v>
      </c>
      <c r="H2820" s="2">
        <v>0.29399999999999998</v>
      </c>
      <c r="I2820" s="2" t="s">
        <v>273</v>
      </c>
      <c r="J2820" s="4">
        <v>4</v>
      </c>
      <c r="K2820" s="23" t="s">
        <v>290</v>
      </c>
      <c r="L2820" s="6" t="s">
        <v>308</v>
      </c>
      <c r="M2820" s="4" t="s">
        <v>290</v>
      </c>
      <c r="N2820" s="161" t="s">
        <v>290</v>
      </c>
      <c r="P2820"/>
      <c r="Q2820"/>
      <c r="R2820"/>
      <c r="X2820" s="160" t="s">
        <v>2695</v>
      </c>
      <c r="Y2820" s="2">
        <v>0.5</v>
      </c>
      <c r="Z2820" s="4" t="s">
        <v>273</v>
      </c>
      <c r="AA2820" s="4" t="s">
        <v>308</v>
      </c>
      <c r="AB2820" s="23" t="s">
        <v>290</v>
      </c>
      <c r="AC2820" s="4">
        <v>0.84</v>
      </c>
      <c r="AD2820" s="3">
        <v>0.252</v>
      </c>
      <c r="AE2820" s="2">
        <v>0.29399999999999998</v>
      </c>
      <c r="AF2820" s="2" t="s">
        <v>273</v>
      </c>
      <c r="AG2820" s="4">
        <v>4</v>
      </c>
      <c r="AH2820" s="23" t="s">
        <v>290</v>
      </c>
      <c r="AI2820" s="6" t="s">
        <v>308</v>
      </c>
      <c r="AJ2820" s="4" t="s">
        <v>290</v>
      </c>
      <c r="AK2820" s="161" t="s">
        <v>290</v>
      </c>
    </row>
    <row r="2821" spans="1:89" x14ac:dyDescent="0.35">
      <c r="A2821" s="156" t="s">
        <v>2696</v>
      </c>
      <c r="B2821" s="11">
        <v>0.75000000000000011</v>
      </c>
      <c r="C2821" s="11">
        <v>5</v>
      </c>
      <c r="D2821" t="s">
        <v>308</v>
      </c>
      <c r="E2821" s="21" t="s">
        <v>290</v>
      </c>
      <c r="F2821" s="11">
        <v>1.05</v>
      </c>
      <c r="G2821" s="12">
        <v>0.92</v>
      </c>
      <c r="H2821" s="11">
        <v>6.5000000000000002E-2</v>
      </c>
      <c r="I2821" t="s">
        <v>290</v>
      </c>
      <c r="J2821" s="11">
        <v>5</v>
      </c>
      <c r="K2821" s="21" t="s">
        <v>290</v>
      </c>
      <c r="L2821" s="11" t="s">
        <v>308</v>
      </c>
      <c r="M2821" t="s">
        <v>290</v>
      </c>
      <c r="N2821" s="159" t="s">
        <v>290</v>
      </c>
      <c r="P2821"/>
      <c r="Q2821"/>
      <c r="R2821"/>
      <c r="X2821" s="156" t="s">
        <v>2696</v>
      </c>
      <c r="Y2821" s="11">
        <v>0.75000000000000011</v>
      </c>
      <c r="Z2821" s="11">
        <v>5</v>
      </c>
      <c r="AA2821" t="s">
        <v>308</v>
      </c>
      <c r="AB2821" s="21" t="s">
        <v>290</v>
      </c>
      <c r="AC2821" s="11">
        <v>1.05</v>
      </c>
      <c r="AD2821" s="12">
        <v>0.92</v>
      </c>
      <c r="AE2821" s="11">
        <v>6.5000000000000002E-2</v>
      </c>
      <c r="AF2821" t="s">
        <v>290</v>
      </c>
      <c r="AG2821" s="11">
        <v>5</v>
      </c>
      <c r="AH2821" s="21" t="s">
        <v>290</v>
      </c>
      <c r="AI2821" s="11" t="s">
        <v>308</v>
      </c>
      <c r="AJ2821" t="s">
        <v>290</v>
      </c>
      <c r="AK2821" s="159" t="s">
        <v>290</v>
      </c>
    </row>
    <row r="2822" spans="1:89" x14ac:dyDescent="0.35">
      <c r="A2822" s="156" t="s">
        <v>2697</v>
      </c>
      <c r="B2822" s="11">
        <v>0.75000000000000011</v>
      </c>
      <c r="C2822" s="11">
        <v>10</v>
      </c>
      <c r="D2822" t="s">
        <v>308</v>
      </c>
      <c r="E2822" s="21" t="s">
        <v>290</v>
      </c>
      <c r="F2822" s="11">
        <v>1.05</v>
      </c>
      <c r="G2822" s="12">
        <v>0.88400000000000001</v>
      </c>
      <c r="H2822" s="11">
        <v>8.3000000000000004E-2</v>
      </c>
      <c r="I2822" t="s">
        <v>290</v>
      </c>
      <c r="J2822" s="11">
        <v>10</v>
      </c>
      <c r="K2822" s="21" t="s">
        <v>290</v>
      </c>
      <c r="L2822" s="11" t="s">
        <v>308</v>
      </c>
      <c r="M2822" t="s">
        <v>290</v>
      </c>
      <c r="N2822" s="159" t="s">
        <v>290</v>
      </c>
      <c r="P2822"/>
      <c r="Q2822"/>
      <c r="R2822"/>
      <c r="X2822" s="156" t="s">
        <v>2697</v>
      </c>
      <c r="Y2822" s="11">
        <v>0.75000000000000011</v>
      </c>
      <c r="Z2822" s="11">
        <v>10</v>
      </c>
      <c r="AA2822" t="s">
        <v>308</v>
      </c>
      <c r="AB2822" s="21" t="s">
        <v>290</v>
      </c>
      <c r="AC2822" s="11">
        <v>1.05</v>
      </c>
      <c r="AD2822" s="12">
        <v>0.88400000000000001</v>
      </c>
      <c r="AE2822" s="11">
        <v>8.3000000000000004E-2</v>
      </c>
      <c r="AF2822" t="s">
        <v>290</v>
      </c>
      <c r="AG2822" s="11">
        <v>10</v>
      </c>
      <c r="AH2822" s="21" t="s">
        <v>290</v>
      </c>
      <c r="AI2822" s="11" t="s">
        <v>308</v>
      </c>
      <c r="AJ2822" t="s">
        <v>290</v>
      </c>
      <c r="AK2822" s="159" t="s">
        <v>290</v>
      </c>
    </row>
    <row r="2823" spans="1:89" x14ac:dyDescent="0.35">
      <c r="A2823" s="158" t="s">
        <v>2698</v>
      </c>
      <c r="B2823" s="11">
        <v>0.75000000000000011</v>
      </c>
      <c r="C2823">
        <v>40</v>
      </c>
      <c r="D2823" t="s">
        <v>308</v>
      </c>
      <c r="E2823" s="21" t="s">
        <v>290</v>
      </c>
      <c r="F2823" s="11">
        <v>1.05</v>
      </c>
      <c r="G2823" s="12">
        <v>0.82400000000000007</v>
      </c>
      <c r="H2823" s="11">
        <v>0.113</v>
      </c>
      <c r="I2823" t="s">
        <v>290</v>
      </c>
      <c r="J2823">
        <v>40</v>
      </c>
      <c r="K2823" s="21" t="s">
        <v>290</v>
      </c>
      <c r="L2823" s="1" t="s">
        <v>308</v>
      </c>
      <c r="M2823" t="s">
        <v>290</v>
      </c>
      <c r="N2823" s="159" t="s">
        <v>290</v>
      </c>
      <c r="P2823"/>
      <c r="Q2823"/>
      <c r="R2823"/>
      <c r="X2823" s="158" t="s">
        <v>2698</v>
      </c>
      <c r="Y2823" s="11">
        <v>0.75000000000000011</v>
      </c>
      <c r="Z2823">
        <v>40</v>
      </c>
      <c r="AA2823" t="s">
        <v>308</v>
      </c>
      <c r="AB2823" s="21" t="s">
        <v>290</v>
      </c>
      <c r="AC2823" s="11">
        <v>1.05</v>
      </c>
      <c r="AD2823" s="12">
        <v>0.82400000000000007</v>
      </c>
      <c r="AE2823" s="11">
        <v>0.113</v>
      </c>
      <c r="AF2823" t="s">
        <v>290</v>
      </c>
      <c r="AG2823">
        <v>40</v>
      </c>
      <c r="AH2823" s="21" t="s">
        <v>290</v>
      </c>
      <c r="AI2823" s="1" t="s">
        <v>308</v>
      </c>
      <c r="AJ2823" t="s">
        <v>290</v>
      </c>
      <c r="AK2823" s="159" t="s">
        <v>290</v>
      </c>
    </row>
    <row r="2824" spans="1:89" x14ac:dyDescent="0.35">
      <c r="A2824" s="158" t="s">
        <v>7011</v>
      </c>
      <c r="B2824" s="11">
        <v>0.75000000000000011</v>
      </c>
      <c r="C2824" t="s">
        <v>6422</v>
      </c>
      <c r="D2824" t="s">
        <v>308</v>
      </c>
      <c r="E2824" s="21" t="s">
        <v>290</v>
      </c>
      <c r="F2824" s="11">
        <v>1.05</v>
      </c>
      <c r="G2824" s="12">
        <v>0.82400000000000007</v>
      </c>
      <c r="H2824" s="11">
        <v>0.113</v>
      </c>
      <c r="I2824" t="s">
        <v>6422</v>
      </c>
      <c r="J2824">
        <v>1</v>
      </c>
      <c r="K2824" s="21" t="s">
        <v>290</v>
      </c>
      <c r="L2824" s="1" t="s">
        <v>308</v>
      </c>
      <c r="M2824" t="s">
        <v>290</v>
      </c>
      <c r="N2824" s="159" t="s">
        <v>290</v>
      </c>
      <c r="P2824"/>
      <c r="Q2824"/>
      <c r="R2824"/>
      <c r="X2824" s="158" t="s">
        <v>7011</v>
      </c>
      <c r="Y2824" s="11">
        <v>0.75000000000000011</v>
      </c>
      <c r="Z2824" t="s">
        <v>6422</v>
      </c>
      <c r="AA2824" t="s">
        <v>308</v>
      </c>
      <c r="AB2824" s="21" t="s">
        <v>290</v>
      </c>
      <c r="AC2824" s="11">
        <v>1.05</v>
      </c>
      <c r="AD2824" s="12">
        <v>0.82400000000000007</v>
      </c>
      <c r="AE2824" s="11">
        <v>0.113</v>
      </c>
      <c r="AF2824" t="s">
        <v>6422</v>
      </c>
      <c r="AG2824">
        <v>1</v>
      </c>
      <c r="AH2824" s="21" t="s">
        <v>290</v>
      </c>
      <c r="AI2824" s="1" t="s">
        <v>308</v>
      </c>
      <c r="AJ2824" t="s">
        <v>290</v>
      </c>
      <c r="AK2824" s="159" t="s">
        <v>290</v>
      </c>
    </row>
    <row r="2825" spans="1:89" x14ac:dyDescent="0.35">
      <c r="A2825" s="158" t="s">
        <v>2699</v>
      </c>
      <c r="B2825" s="11">
        <v>0.75000000000000011</v>
      </c>
      <c r="C2825">
        <v>80</v>
      </c>
      <c r="D2825" t="s">
        <v>308</v>
      </c>
      <c r="E2825" s="21" t="s">
        <v>2700</v>
      </c>
      <c r="F2825" s="11">
        <v>1.05</v>
      </c>
      <c r="G2825" s="12">
        <v>0.74199999999999999</v>
      </c>
      <c r="H2825" s="11">
        <v>0.154</v>
      </c>
      <c r="I2825" t="s">
        <v>290</v>
      </c>
      <c r="J2825">
        <v>80</v>
      </c>
      <c r="K2825" s="21" t="s">
        <v>290</v>
      </c>
      <c r="L2825" s="1" t="s">
        <v>308</v>
      </c>
      <c r="M2825" t="s">
        <v>290</v>
      </c>
      <c r="N2825" s="159" t="s">
        <v>290</v>
      </c>
      <c r="P2825"/>
      <c r="Q2825"/>
      <c r="R2825"/>
      <c r="X2825" s="158" t="s">
        <v>2699</v>
      </c>
      <c r="Y2825" s="11">
        <v>0.75000000000000011</v>
      </c>
      <c r="Z2825">
        <v>80</v>
      </c>
      <c r="AA2825" t="s">
        <v>308</v>
      </c>
      <c r="AB2825" s="21" t="s">
        <v>2701</v>
      </c>
      <c r="AC2825" s="11">
        <v>1.05</v>
      </c>
      <c r="AD2825" s="12">
        <v>0.74199999999999999</v>
      </c>
      <c r="AE2825" s="11">
        <v>0.154</v>
      </c>
      <c r="AF2825" t="s">
        <v>290</v>
      </c>
      <c r="AG2825">
        <v>80</v>
      </c>
      <c r="AH2825" s="21" t="s">
        <v>290</v>
      </c>
      <c r="AI2825" s="1" t="s">
        <v>308</v>
      </c>
      <c r="AJ2825" t="s">
        <v>290</v>
      </c>
      <c r="AK2825" s="159" t="s">
        <v>290</v>
      </c>
    </row>
    <row r="2826" spans="1:89" x14ac:dyDescent="0.35">
      <c r="A2826" s="158" t="s">
        <v>2702</v>
      </c>
      <c r="B2826" s="11">
        <v>0.75000000000000011</v>
      </c>
      <c r="C2826" s="11">
        <v>160</v>
      </c>
      <c r="D2826" t="s">
        <v>308</v>
      </c>
      <c r="E2826" s="21" t="s">
        <v>2703</v>
      </c>
      <c r="F2826" s="11">
        <v>1.05</v>
      </c>
      <c r="G2826" s="12">
        <v>0.6140000000000001</v>
      </c>
      <c r="H2826" s="11">
        <v>0.218</v>
      </c>
      <c r="I2826" t="s">
        <v>290</v>
      </c>
      <c r="J2826" s="11">
        <v>160</v>
      </c>
      <c r="K2826" s="21" t="s">
        <v>290</v>
      </c>
      <c r="L2826" s="1" t="s">
        <v>308</v>
      </c>
      <c r="M2826" t="s">
        <v>290</v>
      </c>
      <c r="N2826" s="159" t="s">
        <v>290</v>
      </c>
      <c r="P2826"/>
      <c r="Q2826"/>
      <c r="R2826"/>
      <c r="X2826" s="158" t="s">
        <v>2702</v>
      </c>
      <c r="Y2826" s="11">
        <v>0.75000000000000011</v>
      </c>
      <c r="Z2826" s="11">
        <v>160</v>
      </c>
      <c r="AA2826" t="s">
        <v>308</v>
      </c>
      <c r="AB2826" s="21" t="s">
        <v>2704</v>
      </c>
      <c r="AC2826" s="11">
        <v>1.05</v>
      </c>
      <c r="AD2826" s="12">
        <v>0.6140000000000001</v>
      </c>
      <c r="AE2826" s="11">
        <v>0.218</v>
      </c>
      <c r="AF2826" t="s">
        <v>290</v>
      </c>
      <c r="AG2826" s="11">
        <v>160</v>
      </c>
      <c r="AH2826" s="21" t="s">
        <v>290</v>
      </c>
      <c r="AI2826" s="1" t="s">
        <v>308</v>
      </c>
      <c r="AJ2826" t="s">
        <v>290</v>
      </c>
      <c r="AK2826" s="159" t="s">
        <v>290</v>
      </c>
    </row>
    <row r="2827" spans="1:89" x14ac:dyDescent="0.35">
      <c r="A2827" s="158" t="s">
        <v>2705</v>
      </c>
      <c r="B2827" s="11">
        <v>0.75000000000000011</v>
      </c>
      <c r="C2827" s="11" t="s">
        <v>272</v>
      </c>
      <c r="D2827" t="s">
        <v>308</v>
      </c>
      <c r="E2827" s="21" t="s">
        <v>290</v>
      </c>
      <c r="F2827" s="11">
        <v>1.05</v>
      </c>
      <c r="G2827" s="12">
        <v>0.74199999999999999</v>
      </c>
      <c r="H2827" s="11">
        <v>0.154</v>
      </c>
      <c r="I2827" t="s">
        <v>272</v>
      </c>
      <c r="J2827" s="11">
        <v>2</v>
      </c>
      <c r="K2827" s="21" t="s">
        <v>290</v>
      </c>
      <c r="L2827" s="1" t="s">
        <v>308</v>
      </c>
      <c r="M2827" t="s">
        <v>290</v>
      </c>
      <c r="N2827" s="159" t="s">
        <v>290</v>
      </c>
      <c r="P2827"/>
      <c r="Q2827"/>
      <c r="R2827"/>
      <c r="X2827" s="158" t="s">
        <v>2705</v>
      </c>
      <c r="Y2827" s="11">
        <v>0.75000000000000011</v>
      </c>
      <c r="Z2827" s="11" t="s">
        <v>272</v>
      </c>
      <c r="AA2827" t="s">
        <v>308</v>
      </c>
      <c r="AB2827" s="21" t="s">
        <v>290</v>
      </c>
      <c r="AC2827" s="11">
        <v>1.05</v>
      </c>
      <c r="AD2827" s="12">
        <v>0.74199999999999999</v>
      </c>
      <c r="AE2827" s="11">
        <v>0.154</v>
      </c>
      <c r="AF2827" t="s">
        <v>272</v>
      </c>
      <c r="AG2827" s="11">
        <v>2</v>
      </c>
      <c r="AH2827" s="21" t="s">
        <v>290</v>
      </c>
      <c r="AI2827" s="1" t="s">
        <v>308</v>
      </c>
      <c r="AJ2827" t="s">
        <v>290</v>
      </c>
      <c r="AK2827" s="159" t="s">
        <v>290</v>
      </c>
    </row>
    <row r="2828" spans="1:89" x14ac:dyDescent="0.25">
      <c r="A2828" s="160" t="s">
        <v>2706</v>
      </c>
      <c r="B2828" s="2">
        <v>0.75000000000000011</v>
      </c>
      <c r="C2828" s="4" t="s">
        <v>273</v>
      </c>
      <c r="D2828" s="4" t="s">
        <v>308</v>
      </c>
      <c r="E2828" s="23" t="s">
        <v>2707</v>
      </c>
      <c r="F2828" s="2">
        <v>1.05</v>
      </c>
      <c r="G2828" s="3">
        <v>0.43400000000000005</v>
      </c>
      <c r="H2828" s="2">
        <v>0.308</v>
      </c>
      <c r="I2828" s="2" t="s">
        <v>273</v>
      </c>
      <c r="J2828" s="4">
        <v>4</v>
      </c>
      <c r="K2828" s="23" t="s">
        <v>290</v>
      </c>
      <c r="L2828" s="6" t="s">
        <v>308</v>
      </c>
      <c r="M2828" s="4" t="s">
        <v>290</v>
      </c>
      <c r="N2828" s="161" t="s">
        <v>290</v>
      </c>
      <c r="P2828"/>
      <c r="Q2828"/>
      <c r="R2828"/>
      <c r="X2828" s="160" t="s">
        <v>2706</v>
      </c>
      <c r="Y2828" s="2">
        <v>0.75000000000000011</v>
      </c>
      <c r="Z2828" s="4" t="s">
        <v>273</v>
      </c>
      <c r="AA2828" s="4" t="s">
        <v>308</v>
      </c>
      <c r="AB2828" s="23" t="s">
        <v>2708</v>
      </c>
      <c r="AC2828" s="2">
        <v>1.05</v>
      </c>
      <c r="AD2828" s="3">
        <v>0.43400000000000005</v>
      </c>
      <c r="AE2828" s="2">
        <v>0.308</v>
      </c>
      <c r="AF2828" s="2" t="s">
        <v>273</v>
      </c>
      <c r="AG2828" s="4">
        <v>4</v>
      </c>
      <c r="AH2828" s="23" t="s">
        <v>290</v>
      </c>
      <c r="AI2828" s="6" t="s">
        <v>308</v>
      </c>
      <c r="AJ2828" s="4" t="s">
        <v>290</v>
      </c>
      <c r="AK2828" s="161" t="s">
        <v>290</v>
      </c>
    </row>
    <row r="2829" spans="1:89" x14ac:dyDescent="0.35">
      <c r="A2829" s="156" t="s">
        <v>2709</v>
      </c>
      <c r="B2829" s="11">
        <v>1</v>
      </c>
      <c r="C2829" s="11">
        <v>5</v>
      </c>
      <c r="D2829" t="s">
        <v>308</v>
      </c>
      <c r="E2829" s="21" t="s">
        <v>290</v>
      </c>
      <c r="F2829" s="11">
        <v>1.3149999999999999</v>
      </c>
      <c r="G2829" s="12">
        <v>1.1850000000000001</v>
      </c>
      <c r="H2829" s="11">
        <v>6.5000000000000002E-2</v>
      </c>
      <c r="I2829" t="s">
        <v>290</v>
      </c>
      <c r="J2829" s="11">
        <v>5</v>
      </c>
      <c r="K2829" s="21" t="s">
        <v>290</v>
      </c>
      <c r="L2829" s="11" t="s">
        <v>308</v>
      </c>
      <c r="M2829" t="s">
        <v>290</v>
      </c>
      <c r="N2829" s="159" t="s">
        <v>290</v>
      </c>
      <c r="P2829"/>
      <c r="Q2829"/>
      <c r="R2829"/>
      <c r="X2829" s="156" t="s">
        <v>2709</v>
      </c>
      <c r="Y2829" s="11">
        <v>1</v>
      </c>
      <c r="Z2829" s="11">
        <v>5</v>
      </c>
      <c r="AA2829" t="s">
        <v>308</v>
      </c>
      <c r="AB2829" s="21" t="s">
        <v>290</v>
      </c>
      <c r="AC2829" s="11">
        <v>1.3149999999999999</v>
      </c>
      <c r="AD2829" s="12">
        <v>1.1850000000000001</v>
      </c>
      <c r="AE2829" s="11">
        <v>6.5000000000000002E-2</v>
      </c>
      <c r="AF2829" t="s">
        <v>290</v>
      </c>
      <c r="AG2829" s="11">
        <v>5</v>
      </c>
      <c r="AH2829" s="21" t="s">
        <v>290</v>
      </c>
      <c r="AI2829" s="11" t="s">
        <v>308</v>
      </c>
      <c r="AJ2829" t="s">
        <v>290</v>
      </c>
      <c r="AK2829" s="159" t="s">
        <v>290</v>
      </c>
    </row>
    <row r="2830" spans="1:89" x14ac:dyDescent="0.35">
      <c r="A2830" s="156" t="s">
        <v>2710</v>
      </c>
      <c r="B2830" s="11">
        <v>1</v>
      </c>
      <c r="C2830" s="11">
        <v>10</v>
      </c>
      <c r="D2830" t="s">
        <v>308</v>
      </c>
      <c r="E2830" s="21" t="s">
        <v>290</v>
      </c>
      <c r="F2830" s="11">
        <v>1.3149999999999999</v>
      </c>
      <c r="G2830" s="12">
        <v>1.097</v>
      </c>
      <c r="H2830" s="11">
        <v>0.109</v>
      </c>
      <c r="I2830" t="s">
        <v>290</v>
      </c>
      <c r="J2830" s="11">
        <v>10</v>
      </c>
      <c r="K2830" s="21" t="s">
        <v>290</v>
      </c>
      <c r="L2830" s="11" t="s">
        <v>308</v>
      </c>
      <c r="M2830" t="s">
        <v>290</v>
      </c>
      <c r="N2830" s="159" t="s">
        <v>290</v>
      </c>
      <c r="P2830"/>
      <c r="Q2830"/>
      <c r="R2830"/>
      <c r="X2830" s="156" t="s">
        <v>2710</v>
      </c>
      <c r="Y2830" s="11">
        <v>1</v>
      </c>
      <c r="Z2830" s="11">
        <v>10</v>
      </c>
      <c r="AA2830" t="s">
        <v>308</v>
      </c>
      <c r="AB2830" s="21" t="s">
        <v>290</v>
      </c>
      <c r="AC2830" s="11">
        <v>1.3149999999999999</v>
      </c>
      <c r="AD2830" s="12">
        <v>1.097</v>
      </c>
      <c r="AE2830" s="11">
        <v>0.109</v>
      </c>
      <c r="AF2830" t="s">
        <v>290</v>
      </c>
      <c r="AG2830" s="11">
        <v>10</v>
      </c>
      <c r="AH2830" s="21" t="s">
        <v>290</v>
      </c>
      <c r="AI2830" s="11" t="s">
        <v>308</v>
      </c>
      <c r="AJ2830" t="s">
        <v>290</v>
      </c>
      <c r="AK2830" s="159" t="s">
        <v>290</v>
      </c>
      <c r="BJ2830" s="4"/>
      <c r="BK2830" s="4"/>
      <c r="BL2830" s="4"/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  <c r="BX2830" s="4"/>
      <c r="BY2830" s="4"/>
      <c r="BZ2830" s="4"/>
      <c r="CA2830" s="51"/>
    </row>
    <row r="2831" spans="1:89" x14ac:dyDescent="0.35">
      <c r="A2831" s="158" t="s">
        <v>2711</v>
      </c>
      <c r="B2831" s="11">
        <v>1</v>
      </c>
      <c r="C2831">
        <v>40</v>
      </c>
      <c r="D2831" t="s">
        <v>308</v>
      </c>
      <c r="E2831" s="21" t="s">
        <v>290</v>
      </c>
      <c r="F2831" s="11">
        <v>1.3149999999999999</v>
      </c>
      <c r="G2831" s="12">
        <v>1.0489999999999999</v>
      </c>
      <c r="H2831" s="11">
        <v>0.13300000000000001</v>
      </c>
      <c r="I2831" t="s">
        <v>290</v>
      </c>
      <c r="J2831">
        <v>40</v>
      </c>
      <c r="K2831" s="21" t="s">
        <v>290</v>
      </c>
      <c r="L2831" s="1" t="s">
        <v>308</v>
      </c>
      <c r="M2831" t="s">
        <v>290</v>
      </c>
      <c r="N2831" s="159" t="s">
        <v>290</v>
      </c>
      <c r="Q2831" s="18" t="s">
        <v>290</v>
      </c>
      <c r="S2831" t="s">
        <v>290</v>
      </c>
      <c r="T2831" t="s">
        <v>290</v>
      </c>
      <c r="V2831" t="s">
        <v>290</v>
      </c>
      <c r="X2831" s="158" t="s">
        <v>2711</v>
      </c>
      <c r="Y2831" s="11">
        <v>1</v>
      </c>
      <c r="Z2831">
        <v>40</v>
      </c>
      <c r="AA2831" t="s">
        <v>308</v>
      </c>
      <c r="AB2831" s="21" t="s">
        <v>290</v>
      </c>
      <c r="AC2831" s="11">
        <v>1.3149999999999999</v>
      </c>
      <c r="AD2831" s="12">
        <v>1.0489999999999999</v>
      </c>
      <c r="AE2831" s="11">
        <v>0.13300000000000001</v>
      </c>
      <c r="AF2831" t="s">
        <v>290</v>
      </c>
      <c r="AG2831">
        <v>40</v>
      </c>
      <c r="AH2831" s="21" t="s">
        <v>290</v>
      </c>
      <c r="AI2831" s="1" t="s">
        <v>308</v>
      </c>
      <c r="AJ2831" t="s">
        <v>290</v>
      </c>
      <c r="AK2831" s="159" t="s">
        <v>290</v>
      </c>
      <c r="BJ2831" s="4"/>
      <c r="BK2831" s="4"/>
      <c r="BL2831" s="4"/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  <c r="BX2831" s="4"/>
      <c r="BY2831" s="4"/>
      <c r="BZ2831" s="4"/>
      <c r="CA2831" s="51"/>
      <c r="CC2831" s="4"/>
      <c r="CD2831" s="51"/>
      <c r="CE2831" s="51"/>
      <c r="CF2831" s="51"/>
      <c r="CG2831" s="51"/>
      <c r="CH2831" s="51"/>
      <c r="CI2831" s="51"/>
      <c r="CJ2831" s="51"/>
      <c r="CK2831" s="51"/>
    </row>
    <row r="2832" spans="1:89" x14ac:dyDescent="0.35">
      <c r="A2832" s="158" t="s">
        <v>7012</v>
      </c>
      <c r="B2832" s="11">
        <v>1</v>
      </c>
      <c r="C2832" t="s">
        <v>6422</v>
      </c>
      <c r="D2832" t="s">
        <v>308</v>
      </c>
      <c r="E2832" s="21" t="s">
        <v>290</v>
      </c>
      <c r="F2832" s="11">
        <v>1.3149999999999999</v>
      </c>
      <c r="G2832" s="12">
        <v>1.0489999999999999</v>
      </c>
      <c r="H2832" s="11">
        <v>0.13300000000000001</v>
      </c>
      <c r="I2832" t="s">
        <v>6422</v>
      </c>
      <c r="J2832">
        <v>1</v>
      </c>
      <c r="K2832" s="21" t="s">
        <v>290</v>
      </c>
      <c r="L2832" s="1" t="s">
        <v>308</v>
      </c>
      <c r="M2832" t="s">
        <v>290</v>
      </c>
      <c r="N2832" s="159" t="s">
        <v>290</v>
      </c>
      <c r="Q2832" s="18" t="s">
        <v>290</v>
      </c>
      <c r="S2832" t="s">
        <v>290</v>
      </c>
      <c r="T2832" t="s">
        <v>290</v>
      </c>
      <c r="V2832" t="s">
        <v>290</v>
      </c>
      <c r="X2832" s="158" t="s">
        <v>7012</v>
      </c>
      <c r="Y2832" s="11">
        <v>1</v>
      </c>
      <c r="Z2832" t="s">
        <v>6422</v>
      </c>
      <c r="AA2832" t="s">
        <v>308</v>
      </c>
      <c r="AB2832" s="21" t="s">
        <v>290</v>
      </c>
      <c r="AC2832" s="11">
        <v>1.3149999999999999</v>
      </c>
      <c r="AD2832" s="12">
        <v>1.0489999999999999</v>
      </c>
      <c r="AE2832" s="11">
        <v>0.13300000000000001</v>
      </c>
      <c r="AF2832" t="s">
        <v>6422</v>
      </c>
      <c r="AG2832">
        <v>1</v>
      </c>
      <c r="AH2832" s="21" t="s">
        <v>290</v>
      </c>
      <c r="AI2832" s="1" t="s">
        <v>308</v>
      </c>
      <c r="AJ2832" t="s">
        <v>290</v>
      </c>
      <c r="AK2832" s="159" t="s">
        <v>290</v>
      </c>
      <c r="CC2832" s="4"/>
      <c r="CD2832" s="51"/>
      <c r="CE2832" s="51"/>
      <c r="CF2832" s="51"/>
      <c r="CG2832" s="51"/>
      <c r="CH2832" s="51"/>
      <c r="CI2832" s="51"/>
      <c r="CJ2832" s="51"/>
      <c r="CK2832" s="51"/>
    </row>
    <row r="2833" spans="1:89" x14ac:dyDescent="0.35">
      <c r="A2833" s="158" t="s">
        <v>2712</v>
      </c>
      <c r="B2833" s="11">
        <v>1</v>
      </c>
      <c r="C2833">
        <v>80</v>
      </c>
      <c r="D2833" t="s">
        <v>308</v>
      </c>
      <c r="E2833" s="21" t="s">
        <v>2713</v>
      </c>
      <c r="F2833" s="11">
        <v>1.3149999999999999</v>
      </c>
      <c r="G2833" s="12">
        <v>0.95699999999999996</v>
      </c>
      <c r="H2833" s="11">
        <v>0.17899999999999999</v>
      </c>
      <c r="I2833" t="s">
        <v>290</v>
      </c>
      <c r="J2833">
        <v>80</v>
      </c>
      <c r="K2833" s="21" t="s">
        <v>290</v>
      </c>
      <c r="L2833" s="1" t="s">
        <v>308</v>
      </c>
      <c r="M2833" t="s">
        <v>290</v>
      </c>
      <c r="N2833" s="159" t="s">
        <v>290</v>
      </c>
      <c r="P2833" s="18" t="s">
        <v>290</v>
      </c>
      <c r="Q2833" s="18" t="s">
        <v>290</v>
      </c>
      <c r="S2833" t="s">
        <v>290</v>
      </c>
      <c r="T2833" t="s">
        <v>290</v>
      </c>
      <c r="V2833" t="s">
        <v>290</v>
      </c>
      <c r="X2833" s="158" t="s">
        <v>2712</v>
      </c>
      <c r="Y2833" s="11">
        <v>1</v>
      </c>
      <c r="Z2833">
        <v>80</v>
      </c>
      <c r="AA2833" t="s">
        <v>308</v>
      </c>
      <c r="AB2833" s="21" t="s">
        <v>2714</v>
      </c>
      <c r="AC2833" s="11">
        <v>1.3149999999999999</v>
      </c>
      <c r="AD2833" s="12">
        <v>0.95699999999999996</v>
      </c>
      <c r="AE2833" s="11">
        <v>0.17899999999999999</v>
      </c>
      <c r="AF2833" t="s">
        <v>290</v>
      </c>
      <c r="AG2833">
        <v>80</v>
      </c>
      <c r="AH2833" s="21" t="s">
        <v>290</v>
      </c>
      <c r="AI2833" s="1" t="s">
        <v>308</v>
      </c>
      <c r="AJ2833" t="s">
        <v>290</v>
      </c>
      <c r="AK2833" s="159" t="s">
        <v>290</v>
      </c>
    </row>
    <row r="2834" spans="1:89" x14ac:dyDescent="0.35">
      <c r="A2834" s="158" t="s">
        <v>2715</v>
      </c>
      <c r="B2834" s="11">
        <v>1</v>
      </c>
      <c r="C2834" s="11">
        <v>160</v>
      </c>
      <c r="D2834" t="s">
        <v>308</v>
      </c>
      <c r="E2834" s="21" t="s">
        <v>2716</v>
      </c>
      <c r="F2834" s="11">
        <v>1.3149999999999999</v>
      </c>
      <c r="G2834" s="12">
        <v>0.81499999999999995</v>
      </c>
      <c r="H2834" s="11">
        <v>0.25</v>
      </c>
      <c r="I2834" t="s">
        <v>290</v>
      </c>
      <c r="J2834" s="11">
        <v>160</v>
      </c>
      <c r="K2834" s="21" t="s">
        <v>290</v>
      </c>
      <c r="L2834" s="1" t="s">
        <v>308</v>
      </c>
      <c r="M2834" t="s">
        <v>290</v>
      </c>
      <c r="N2834" s="159" t="s">
        <v>290</v>
      </c>
      <c r="P2834" s="18" t="s">
        <v>290</v>
      </c>
      <c r="Q2834" s="18" t="s">
        <v>290</v>
      </c>
      <c r="S2834" t="s">
        <v>290</v>
      </c>
      <c r="T2834" t="s">
        <v>290</v>
      </c>
      <c r="V2834" t="s">
        <v>290</v>
      </c>
      <c r="X2834" s="158" t="s">
        <v>2715</v>
      </c>
      <c r="Y2834" s="11">
        <v>1</v>
      </c>
      <c r="Z2834" s="11">
        <v>160</v>
      </c>
      <c r="AA2834" t="s">
        <v>308</v>
      </c>
      <c r="AB2834" s="21" t="s">
        <v>2717</v>
      </c>
      <c r="AC2834" s="11">
        <v>1.3149999999999999</v>
      </c>
      <c r="AD2834" s="12">
        <v>0.81499999999999995</v>
      </c>
      <c r="AE2834" s="11">
        <v>0.25</v>
      </c>
      <c r="AF2834" t="s">
        <v>290</v>
      </c>
      <c r="AG2834" s="11">
        <v>160</v>
      </c>
      <c r="AH2834" s="21" t="s">
        <v>290</v>
      </c>
      <c r="AI2834" s="1" t="s">
        <v>308</v>
      </c>
      <c r="AJ2834" t="s">
        <v>290</v>
      </c>
      <c r="AK2834" s="159" t="s">
        <v>290</v>
      </c>
    </row>
    <row r="2835" spans="1:89" x14ac:dyDescent="0.35">
      <c r="A2835" s="158" t="s">
        <v>2718</v>
      </c>
      <c r="B2835" s="11">
        <v>1</v>
      </c>
      <c r="C2835" s="11" t="s">
        <v>272</v>
      </c>
      <c r="D2835" t="s">
        <v>308</v>
      </c>
      <c r="E2835" s="21" t="s">
        <v>290</v>
      </c>
      <c r="F2835" s="11">
        <v>1.3149999999999999</v>
      </c>
      <c r="G2835" s="12">
        <v>0.95699999999999996</v>
      </c>
      <c r="H2835" s="11">
        <v>0.17899999999999999</v>
      </c>
      <c r="I2835" t="s">
        <v>272</v>
      </c>
      <c r="J2835" s="11">
        <v>2</v>
      </c>
      <c r="K2835" s="21" t="s">
        <v>290</v>
      </c>
      <c r="L2835" s="1" t="s">
        <v>308</v>
      </c>
      <c r="M2835" t="s">
        <v>290</v>
      </c>
      <c r="N2835" s="159" t="s">
        <v>290</v>
      </c>
      <c r="P2835" s="18" t="s">
        <v>290</v>
      </c>
      <c r="Q2835" s="18" t="s">
        <v>290</v>
      </c>
      <c r="S2835" t="s">
        <v>290</v>
      </c>
      <c r="T2835" t="s">
        <v>290</v>
      </c>
      <c r="V2835" t="s">
        <v>290</v>
      </c>
      <c r="X2835" s="158" t="s">
        <v>2718</v>
      </c>
      <c r="Y2835" s="11">
        <v>1</v>
      </c>
      <c r="Z2835" s="11" t="s">
        <v>272</v>
      </c>
      <c r="AA2835" t="s">
        <v>308</v>
      </c>
      <c r="AB2835" s="21" t="s">
        <v>290</v>
      </c>
      <c r="AC2835" s="11">
        <v>1.3149999999999999</v>
      </c>
      <c r="AD2835" s="12">
        <v>0.95699999999999996</v>
      </c>
      <c r="AE2835" s="11">
        <v>0.17899999999999999</v>
      </c>
      <c r="AF2835" t="s">
        <v>272</v>
      </c>
      <c r="AG2835" s="11">
        <v>2</v>
      </c>
      <c r="AH2835" s="21" t="s">
        <v>290</v>
      </c>
      <c r="AI2835" s="1" t="s">
        <v>308</v>
      </c>
      <c r="AJ2835" t="s">
        <v>290</v>
      </c>
      <c r="AK2835" s="159" t="s">
        <v>290</v>
      </c>
    </row>
    <row r="2836" spans="1:89" x14ac:dyDescent="0.25">
      <c r="A2836" s="160" t="s">
        <v>2719</v>
      </c>
      <c r="B2836" s="2">
        <v>1</v>
      </c>
      <c r="C2836" s="4" t="s">
        <v>273</v>
      </c>
      <c r="D2836" s="4" t="s">
        <v>308</v>
      </c>
      <c r="E2836" s="23" t="s">
        <v>2720</v>
      </c>
      <c r="F2836" s="2">
        <v>1.3149999999999999</v>
      </c>
      <c r="G2836" s="3">
        <v>0.59899999999999998</v>
      </c>
      <c r="H2836" s="2">
        <v>0.35799999999999998</v>
      </c>
      <c r="I2836" s="2" t="s">
        <v>273</v>
      </c>
      <c r="J2836" s="4">
        <v>4</v>
      </c>
      <c r="K2836" s="23" t="s">
        <v>290</v>
      </c>
      <c r="L2836" s="6" t="s">
        <v>308</v>
      </c>
      <c r="M2836" s="4" t="s">
        <v>290</v>
      </c>
      <c r="N2836" s="161" t="s">
        <v>290</v>
      </c>
      <c r="P2836" s="18" t="s">
        <v>290</v>
      </c>
      <c r="Q2836" s="18" t="s">
        <v>290</v>
      </c>
      <c r="S2836" t="s">
        <v>290</v>
      </c>
      <c r="T2836" t="s">
        <v>290</v>
      </c>
      <c r="V2836" t="s">
        <v>290</v>
      </c>
      <c r="X2836" s="160" t="s">
        <v>2719</v>
      </c>
      <c r="Y2836" s="2">
        <v>1</v>
      </c>
      <c r="Z2836" s="4" t="s">
        <v>273</v>
      </c>
      <c r="AA2836" s="4" t="s">
        <v>308</v>
      </c>
      <c r="AB2836" s="23" t="s">
        <v>2721</v>
      </c>
      <c r="AC2836" s="2">
        <v>1.3149999999999999</v>
      </c>
      <c r="AD2836" s="3">
        <v>0.59899999999999998</v>
      </c>
      <c r="AE2836" s="2">
        <v>0.35799999999999998</v>
      </c>
      <c r="AF2836" s="2" t="s">
        <v>273</v>
      </c>
      <c r="AG2836" s="4">
        <v>4</v>
      </c>
      <c r="AH2836" s="23" t="s">
        <v>290</v>
      </c>
      <c r="AI2836" s="6" t="s">
        <v>308</v>
      </c>
      <c r="AJ2836" s="4" t="s">
        <v>290</v>
      </c>
      <c r="AK2836" s="161" t="s">
        <v>290</v>
      </c>
    </row>
    <row r="2837" spans="1:89" x14ac:dyDescent="0.35">
      <c r="A2837" s="156" t="s">
        <v>2722</v>
      </c>
      <c r="B2837" s="11">
        <v>1.25</v>
      </c>
      <c r="C2837" s="11">
        <v>5</v>
      </c>
      <c r="D2837" t="s">
        <v>308</v>
      </c>
      <c r="E2837" s="21" t="s">
        <v>290</v>
      </c>
      <c r="F2837" s="11">
        <v>1.6600000000000001</v>
      </c>
      <c r="G2837" s="12">
        <v>1.5300000000000002</v>
      </c>
      <c r="H2837" s="11">
        <v>6.5000000000000002E-2</v>
      </c>
      <c r="I2837" t="s">
        <v>290</v>
      </c>
      <c r="J2837" s="11">
        <v>5</v>
      </c>
      <c r="K2837" s="21" t="s">
        <v>290</v>
      </c>
      <c r="L2837" s="11" t="s">
        <v>308</v>
      </c>
      <c r="M2837" t="s">
        <v>290</v>
      </c>
      <c r="N2837" s="159" t="s">
        <v>290</v>
      </c>
      <c r="P2837" s="18" t="s">
        <v>290</v>
      </c>
      <c r="Q2837" s="18" t="s">
        <v>290</v>
      </c>
      <c r="S2837" t="s">
        <v>290</v>
      </c>
      <c r="T2837" t="s">
        <v>290</v>
      </c>
      <c r="V2837" t="s">
        <v>290</v>
      </c>
      <c r="X2837" s="156" t="s">
        <v>2722</v>
      </c>
      <c r="Y2837" s="11">
        <v>1.25</v>
      </c>
      <c r="Z2837" s="11">
        <v>5</v>
      </c>
      <c r="AA2837" t="s">
        <v>308</v>
      </c>
      <c r="AB2837" s="21" t="s">
        <v>290</v>
      </c>
      <c r="AC2837" s="11">
        <v>1.6600000000000001</v>
      </c>
      <c r="AD2837" s="12">
        <v>1.5300000000000002</v>
      </c>
      <c r="AE2837" s="11">
        <v>6.5000000000000002E-2</v>
      </c>
      <c r="AF2837" t="s">
        <v>290</v>
      </c>
      <c r="AG2837" s="11">
        <v>5</v>
      </c>
      <c r="AH2837" s="21" t="s">
        <v>290</v>
      </c>
      <c r="AI2837" s="11" t="s">
        <v>308</v>
      </c>
      <c r="AJ2837" t="s">
        <v>290</v>
      </c>
      <c r="AK2837" s="159" t="s">
        <v>290</v>
      </c>
    </row>
    <row r="2838" spans="1:89" x14ac:dyDescent="0.35">
      <c r="A2838" s="156" t="s">
        <v>2723</v>
      </c>
      <c r="B2838" s="11">
        <v>1.25</v>
      </c>
      <c r="C2838" s="11">
        <v>10</v>
      </c>
      <c r="D2838" t="s">
        <v>308</v>
      </c>
      <c r="E2838" s="21" t="s">
        <v>290</v>
      </c>
      <c r="F2838" s="11">
        <v>1.6600000000000001</v>
      </c>
      <c r="G2838" s="12">
        <v>1.4420000000000002</v>
      </c>
      <c r="H2838" s="11">
        <v>0.109</v>
      </c>
      <c r="I2838" t="s">
        <v>290</v>
      </c>
      <c r="J2838" s="11">
        <v>10</v>
      </c>
      <c r="K2838" s="21" t="s">
        <v>290</v>
      </c>
      <c r="L2838" s="11" t="s">
        <v>308</v>
      </c>
      <c r="M2838" t="s">
        <v>290</v>
      </c>
      <c r="N2838" s="159" t="s">
        <v>290</v>
      </c>
      <c r="P2838" s="18" t="s">
        <v>290</v>
      </c>
      <c r="Q2838" s="18" t="s">
        <v>290</v>
      </c>
      <c r="S2838" t="s">
        <v>290</v>
      </c>
      <c r="T2838" t="s">
        <v>290</v>
      </c>
      <c r="V2838" t="s">
        <v>290</v>
      </c>
      <c r="X2838" s="156" t="s">
        <v>2723</v>
      </c>
      <c r="Y2838" s="11">
        <v>1.25</v>
      </c>
      <c r="Z2838" s="11">
        <v>10</v>
      </c>
      <c r="AA2838" t="s">
        <v>308</v>
      </c>
      <c r="AB2838" s="21" t="s">
        <v>290</v>
      </c>
      <c r="AC2838" s="11">
        <v>1.6600000000000001</v>
      </c>
      <c r="AD2838" s="12">
        <v>1.4420000000000002</v>
      </c>
      <c r="AE2838" s="11">
        <v>0.109</v>
      </c>
      <c r="AF2838" t="s">
        <v>290</v>
      </c>
      <c r="AG2838" s="11">
        <v>10</v>
      </c>
      <c r="AH2838" s="21" t="s">
        <v>290</v>
      </c>
      <c r="AI2838" s="11" t="s">
        <v>308</v>
      </c>
      <c r="AJ2838" t="s">
        <v>290</v>
      </c>
      <c r="AK2838" s="159" t="s">
        <v>290</v>
      </c>
    </row>
    <row r="2839" spans="1:89" x14ac:dyDescent="0.35">
      <c r="A2839" s="158" t="s">
        <v>2724</v>
      </c>
      <c r="B2839" s="11">
        <v>1.25</v>
      </c>
      <c r="C2839">
        <v>40</v>
      </c>
      <c r="D2839" t="s">
        <v>308</v>
      </c>
      <c r="E2839" s="21" t="s">
        <v>290</v>
      </c>
      <c r="F2839" s="11">
        <v>1.6600000000000001</v>
      </c>
      <c r="G2839" s="12">
        <v>1.3800000000000001</v>
      </c>
      <c r="H2839" s="11">
        <v>0.14000000000000001</v>
      </c>
      <c r="I2839" t="s">
        <v>290</v>
      </c>
      <c r="J2839">
        <v>40</v>
      </c>
      <c r="K2839" s="21" t="s">
        <v>290</v>
      </c>
      <c r="L2839" s="1" t="s">
        <v>308</v>
      </c>
      <c r="M2839" t="s">
        <v>290</v>
      </c>
      <c r="N2839" s="159" t="s">
        <v>290</v>
      </c>
      <c r="P2839" s="18" t="s">
        <v>290</v>
      </c>
      <c r="Q2839" s="18" t="s">
        <v>290</v>
      </c>
      <c r="S2839" t="s">
        <v>290</v>
      </c>
      <c r="T2839" t="s">
        <v>290</v>
      </c>
      <c r="V2839" t="s">
        <v>290</v>
      </c>
      <c r="X2839" s="158" t="s">
        <v>2724</v>
      </c>
      <c r="Y2839" s="11">
        <v>1.25</v>
      </c>
      <c r="Z2839">
        <v>40</v>
      </c>
      <c r="AA2839" t="s">
        <v>308</v>
      </c>
      <c r="AB2839" s="21" t="s">
        <v>290</v>
      </c>
      <c r="AC2839" s="11">
        <v>1.6600000000000001</v>
      </c>
      <c r="AD2839" s="12">
        <v>1.3800000000000001</v>
      </c>
      <c r="AE2839" s="11">
        <v>0.14000000000000001</v>
      </c>
      <c r="AF2839" t="s">
        <v>290</v>
      </c>
      <c r="AG2839">
        <v>40</v>
      </c>
      <c r="AH2839" s="21" t="s">
        <v>290</v>
      </c>
      <c r="AI2839" s="1" t="s">
        <v>308</v>
      </c>
      <c r="AJ2839" t="s">
        <v>290</v>
      </c>
      <c r="AK2839" s="159" t="s">
        <v>290</v>
      </c>
    </row>
    <row r="2840" spans="1:89" x14ac:dyDescent="0.35">
      <c r="A2840" s="158" t="s">
        <v>7013</v>
      </c>
      <c r="B2840" s="11">
        <v>1.25</v>
      </c>
      <c r="C2840" t="s">
        <v>6422</v>
      </c>
      <c r="D2840" t="s">
        <v>308</v>
      </c>
      <c r="E2840" s="21" t="s">
        <v>290</v>
      </c>
      <c r="F2840" s="11">
        <v>1.6600000000000001</v>
      </c>
      <c r="G2840" s="12">
        <v>1.3800000000000001</v>
      </c>
      <c r="H2840" s="11">
        <v>0.14000000000000001</v>
      </c>
      <c r="I2840" t="s">
        <v>6422</v>
      </c>
      <c r="J2840">
        <v>1</v>
      </c>
      <c r="K2840" s="21" t="s">
        <v>290</v>
      </c>
      <c r="L2840" s="1" t="s">
        <v>308</v>
      </c>
      <c r="M2840" t="s">
        <v>290</v>
      </c>
      <c r="N2840" s="159" t="s">
        <v>290</v>
      </c>
      <c r="P2840" s="18" t="s">
        <v>290</v>
      </c>
      <c r="Q2840" s="18" t="s">
        <v>290</v>
      </c>
      <c r="S2840" t="s">
        <v>290</v>
      </c>
      <c r="T2840" t="s">
        <v>290</v>
      </c>
      <c r="V2840" t="s">
        <v>290</v>
      </c>
      <c r="X2840" s="158" t="s">
        <v>7013</v>
      </c>
      <c r="Y2840" s="11">
        <v>1.25</v>
      </c>
      <c r="Z2840" t="s">
        <v>6422</v>
      </c>
      <c r="AA2840" t="s">
        <v>308</v>
      </c>
      <c r="AB2840" s="21" t="s">
        <v>290</v>
      </c>
      <c r="AC2840" s="11">
        <v>1.6600000000000001</v>
      </c>
      <c r="AD2840" s="12">
        <v>1.3800000000000001</v>
      </c>
      <c r="AE2840" s="11">
        <v>0.14000000000000001</v>
      </c>
      <c r="AF2840" t="s">
        <v>6422</v>
      </c>
      <c r="AG2840">
        <v>1</v>
      </c>
      <c r="AH2840" s="21" t="s">
        <v>290</v>
      </c>
      <c r="AI2840" s="1" t="s">
        <v>308</v>
      </c>
      <c r="AJ2840" t="s">
        <v>290</v>
      </c>
      <c r="AK2840" s="159" t="s">
        <v>290</v>
      </c>
    </row>
    <row r="2841" spans="1:89" x14ac:dyDescent="0.35">
      <c r="A2841" s="158" t="s">
        <v>2725</v>
      </c>
      <c r="B2841" s="11">
        <v>1.25</v>
      </c>
      <c r="C2841">
        <v>80</v>
      </c>
      <c r="D2841" t="s">
        <v>308</v>
      </c>
      <c r="E2841" s="21" t="s">
        <v>290</v>
      </c>
      <c r="F2841" s="11">
        <v>1.6600000000000001</v>
      </c>
      <c r="G2841" s="12">
        <v>1.278</v>
      </c>
      <c r="H2841" s="11">
        <v>0.191</v>
      </c>
      <c r="I2841" t="s">
        <v>290</v>
      </c>
      <c r="J2841">
        <v>80</v>
      </c>
      <c r="K2841" s="21" t="s">
        <v>290</v>
      </c>
      <c r="L2841" s="1" t="s">
        <v>308</v>
      </c>
      <c r="M2841" t="s">
        <v>290</v>
      </c>
      <c r="N2841" s="159" t="s">
        <v>290</v>
      </c>
      <c r="P2841" s="18" t="s">
        <v>290</v>
      </c>
      <c r="Q2841" s="18" t="s">
        <v>290</v>
      </c>
      <c r="S2841" t="s">
        <v>290</v>
      </c>
      <c r="T2841" t="s">
        <v>290</v>
      </c>
      <c r="V2841" t="s">
        <v>290</v>
      </c>
      <c r="X2841" s="158" t="s">
        <v>2725</v>
      </c>
      <c r="Y2841" s="11">
        <v>1.25</v>
      </c>
      <c r="Z2841">
        <v>80</v>
      </c>
      <c r="AA2841" t="s">
        <v>308</v>
      </c>
      <c r="AB2841" s="21" t="s">
        <v>290</v>
      </c>
      <c r="AC2841" s="11">
        <v>1.6600000000000001</v>
      </c>
      <c r="AD2841" s="12">
        <v>1.278</v>
      </c>
      <c r="AE2841" s="11">
        <v>0.191</v>
      </c>
      <c r="AF2841" t="s">
        <v>290</v>
      </c>
      <c r="AG2841">
        <v>80</v>
      </c>
      <c r="AH2841" s="21" t="s">
        <v>290</v>
      </c>
      <c r="AI2841" s="1" t="s">
        <v>308</v>
      </c>
      <c r="AJ2841" t="s">
        <v>290</v>
      </c>
      <c r="AK2841" s="159" t="s">
        <v>290</v>
      </c>
    </row>
    <row r="2842" spans="1:89" x14ac:dyDescent="0.35">
      <c r="A2842" s="158" t="s">
        <v>2726</v>
      </c>
      <c r="B2842" s="11">
        <v>1.25</v>
      </c>
      <c r="C2842" s="11">
        <v>160</v>
      </c>
      <c r="D2842" t="s">
        <v>308</v>
      </c>
      <c r="E2842" s="21" t="s">
        <v>290</v>
      </c>
      <c r="F2842" s="11">
        <v>1.6600000000000001</v>
      </c>
      <c r="G2842" s="12">
        <v>1.1600000000000001</v>
      </c>
      <c r="H2842" s="11">
        <v>0.25</v>
      </c>
      <c r="I2842" t="s">
        <v>290</v>
      </c>
      <c r="J2842" s="11">
        <v>160</v>
      </c>
      <c r="K2842" s="21" t="s">
        <v>290</v>
      </c>
      <c r="L2842" s="1" t="s">
        <v>308</v>
      </c>
      <c r="M2842" t="s">
        <v>290</v>
      </c>
      <c r="N2842" s="159" t="s">
        <v>290</v>
      </c>
      <c r="P2842" s="18" t="s">
        <v>290</v>
      </c>
      <c r="Q2842" s="18" t="s">
        <v>290</v>
      </c>
      <c r="S2842" t="s">
        <v>290</v>
      </c>
      <c r="T2842" t="s">
        <v>290</v>
      </c>
      <c r="V2842" t="s">
        <v>290</v>
      </c>
      <c r="X2842" s="158" t="s">
        <v>2726</v>
      </c>
      <c r="Y2842" s="11">
        <v>1.25</v>
      </c>
      <c r="Z2842" s="11">
        <v>160</v>
      </c>
      <c r="AA2842" t="s">
        <v>308</v>
      </c>
      <c r="AB2842" s="21" t="s">
        <v>290</v>
      </c>
      <c r="AC2842" s="11">
        <v>1.6600000000000001</v>
      </c>
      <c r="AD2842" s="12">
        <v>1.1600000000000001</v>
      </c>
      <c r="AE2842" s="11">
        <v>0.25</v>
      </c>
      <c r="AF2842" t="s">
        <v>290</v>
      </c>
      <c r="AG2842" s="11">
        <v>160</v>
      </c>
      <c r="AH2842" s="21" t="s">
        <v>290</v>
      </c>
      <c r="AI2842" s="1" t="s">
        <v>308</v>
      </c>
      <c r="AJ2842" t="s">
        <v>290</v>
      </c>
      <c r="AK2842" s="159" t="s">
        <v>290</v>
      </c>
    </row>
    <row r="2843" spans="1:89" x14ac:dyDescent="0.35">
      <c r="A2843" s="158" t="s">
        <v>2727</v>
      </c>
      <c r="B2843" s="11">
        <v>1.25</v>
      </c>
      <c r="C2843" s="11" t="s">
        <v>272</v>
      </c>
      <c r="D2843" t="s">
        <v>308</v>
      </c>
      <c r="E2843" s="21" t="s">
        <v>290</v>
      </c>
      <c r="F2843" s="11">
        <v>1.6600000000000001</v>
      </c>
      <c r="G2843" s="12">
        <v>1.278</v>
      </c>
      <c r="H2843" s="11">
        <v>0.191</v>
      </c>
      <c r="I2843" t="s">
        <v>272</v>
      </c>
      <c r="J2843" s="11">
        <v>2</v>
      </c>
      <c r="K2843" s="21" t="s">
        <v>290</v>
      </c>
      <c r="L2843" s="1" t="s">
        <v>308</v>
      </c>
      <c r="M2843" t="s">
        <v>290</v>
      </c>
      <c r="N2843" s="159" t="s">
        <v>290</v>
      </c>
      <c r="P2843" s="18" t="s">
        <v>290</v>
      </c>
      <c r="Q2843" s="18" t="s">
        <v>290</v>
      </c>
      <c r="S2843" t="s">
        <v>290</v>
      </c>
      <c r="T2843" t="s">
        <v>290</v>
      </c>
      <c r="V2843" t="s">
        <v>290</v>
      </c>
      <c r="X2843" s="158" t="s">
        <v>2727</v>
      </c>
      <c r="Y2843" s="11">
        <v>1.25</v>
      </c>
      <c r="Z2843" s="11" t="s">
        <v>272</v>
      </c>
      <c r="AA2843" t="s">
        <v>308</v>
      </c>
      <c r="AB2843" s="21" t="s">
        <v>290</v>
      </c>
      <c r="AC2843" s="11">
        <v>1.6600000000000001</v>
      </c>
      <c r="AD2843" s="12">
        <v>1.278</v>
      </c>
      <c r="AE2843" s="11">
        <v>0.191</v>
      </c>
      <c r="AF2843" t="s">
        <v>272</v>
      </c>
      <c r="AG2843" s="11">
        <v>2</v>
      </c>
      <c r="AH2843" s="21" t="s">
        <v>290</v>
      </c>
      <c r="AI2843" s="1" t="s">
        <v>308</v>
      </c>
      <c r="AJ2843" t="s">
        <v>290</v>
      </c>
      <c r="AK2843" s="159" t="s">
        <v>290</v>
      </c>
      <c r="BJ2843" s="4"/>
      <c r="BK2843" s="4"/>
      <c r="BL2843" s="4"/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  <c r="BX2843" s="4"/>
      <c r="BY2843" s="4"/>
      <c r="BZ2843" s="4"/>
      <c r="CA2843" s="51"/>
    </row>
    <row r="2844" spans="1:89" x14ac:dyDescent="0.25">
      <c r="A2844" s="160" t="s">
        <v>2728</v>
      </c>
      <c r="B2844" s="2">
        <v>1.25</v>
      </c>
      <c r="C2844" s="4" t="s">
        <v>273</v>
      </c>
      <c r="D2844" s="4" t="s">
        <v>308</v>
      </c>
      <c r="E2844" s="23" t="s">
        <v>290</v>
      </c>
      <c r="F2844" s="2">
        <v>1.6600000000000001</v>
      </c>
      <c r="G2844" s="3">
        <v>0.89600000000000013</v>
      </c>
      <c r="H2844" s="2">
        <v>0.38200000000000001</v>
      </c>
      <c r="I2844" s="2" t="s">
        <v>273</v>
      </c>
      <c r="J2844" s="4">
        <v>4</v>
      </c>
      <c r="K2844" s="23" t="s">
        <v>290</v>
      </c>
      <c r="L2844" s="6" t="s">
        <v>308</v>
      </c>
      <c r="M2844" s="4" t="s">
        <v>290</v>
      </c>
      <c r="N2844" s="161" t="s">
        <v>290</v>
      </c>
      <c r="P2844" s="18" t="s">
        <v>290</v>
      </c>
      <c r="Q2844" s="18" t="s">
        <v>290</v>
      </c>
      <c r="S2844" t="s">
        <v>290</v>
      </c>
      <c r="T2844" t="s">
        <v>290</v>
      </c>
      <c r="V2844" t="s">
        <v>290</v>
      </c>
      <c r="X2844" s="160" t="s">
        <v>2728</v>
      </c>
      <c r="Y2844" s="2">
        <v>1.25</v>
      </c>
      <c r="Z2844" s="4" t="s">
        <v>273</v>
      </c>
      <c r="AA2844" s="4" t="s">
        <v>308</v>
      </c>
      <c r="AB2844" s="23" t="s">
        <v>290</v>
      </c>
      <c r="AC2844" s="2">
        <v>1.6600000000000001</v>
      </c>
      <c r="AD2844" s="3">
        <v>0.89600000000000013</v>
      </c>
      <c r="AE2844" s="2">
        <v>0.38200000000000001</v>
      </c>
      <c r="AF2844" s="2" t="s">
        <v>273</v>
      </c>
      <c r="AG2844" s="4">
        <v>4</v>
      </c>
      <c r="AH2844" s="23" t="s">
        <v>290</v>
      </c>
      <c r="AI2844" s="6" t="s">
        <v>308</v>
      </c>
      <c r="AJ2844" s="4" t="s">
        <v>290</v>
      </c>
      <c r="AK2844" s="161" t="s">
        <v>290</v>
      </c>
      <c r="CC2844" s="4"/>
      <c r="CD2844" s="51"/>
      <c r="CE2844" s="51"/>
      <c r="CF2844" s="51"/>
      <c r="CG2844" s="51"/>
      <c r="CH2844" s="51"/>
      <c r="CI2844" s="51"/>
      <c r="CJ2844" s="51"/>
      <c r="CK2844" s="51"/>
    </row>
    <row r="2845" spans="1:89" x14ac:dyDescent="0.35">
      <c r="A2845" s="156" t="s">
        <v>2729</v>
      </c>
      <c r="B2845" s="11">
        <v>1.5000000000000002</v>
      </c>
      <c r="C2845" s="11">
        <v>5</v>
      </c>
      <c r="D2845" t="s">
        <v>308</v>
      </c>
      <c r="E2845" s="21" t="s">
        <v>290</v>
      </c>
      <c r="F2845" s="11">
        <v>1.9</v>
      </c>
      <c r="G2845" s="12">
        <v>1.77</v>
      </c>
      <c r="H2845" s="11">
        <v>6.5000000000000002E-2</v>
      </c>
      <c r="I2845" t="s">
        <v>290</v>
      </c>
      <c r="J2845" s="11">
        <v>5</v>
      </c>
      <c r="K2845" s="21" t="s">
        <v>290</v>
      </c>
      <c r="L2845" s="11" t="s">
        <v>308</v>
      </c>
      <c r="M2845" t="s">
        <v>290</v>
      </c>
      <c r="N2845" s="159" t="s">
        <v>290</v>
      </c>
      <c r="P2845" s="18" t="s">
        <v>290</v>
      </c>
      <c r="Q2845" s="18" t="s">
        <v>290</v>
      </c>
      <c r="S2845" t="s">
        <v>290</v>
      </c>
      <c r="T2845" t="s">
        <v>290</v>
      </c>
      <c r="V2845" t="s">
        <v>290</v>
      </c>
      <c r="X2845" s="156" t="s">
        <v>2729</v>
      </c>
      <c r="Y2845" s="11">
        <v>1.5000000000000002</v>
      </c>
      <c r="Z2845" s="11">
        <v>5</v>
      </c>
      <c r="AA2845" t="s">
        <v>308</v>
      </c>
      <c r="AB2845" s="21" t="s">
        <v>290</v>
      </c>
      <c r="AC2845" s="11">
        <v>1.9</v>
      </c>
      <c r="AD2845" s="12">
        <v>1.77</v>
      </c>
      <c r="AE2845" s="11">
        <v>6.5000000000000002E-2</v>
      </c>
      <c r="AF2845" t="s">
        <v>290</v>
      </c>
      <c r="AG2845" s="11">
        <v>5</v>
      </c>
      <c r="AH2845" s="21" t="s">
        <v>290</v>
      </c>
      <c r="AI2845" s="11" t="s">
        <v>308</v>
      </c>
      <c r="AJ2845" t="s">
        <v>290</v>
      </c>
      <c r="AK2845" s="159" t="s">
        <v>290</v>
      </c>
    </row>
    <row r="2846" spans="1:89" x14ac:dyDescent="0.35">
      <c r="A2846" s="156" t="s">
        <v>2730</v>
      </c>
      <c r="B2846" s="11">
        <v>1.5000000000000002</v>
      </c>
      <c r="C2846" s="11">
        <v>10</v>
      </c>
      <c r="D2846" t="s">
        <v>308</v>
      </c>
      <c r="E2846" s="21" t="s">
        <v>290</v>
      </c>
      <c r="F2846" s="11">
        <v>1.9</v>
      </c>
      <c r="G2846" s="12">
        <v>1.6819999999999999</v>
      </c>
      <c r="H2846" s="11">
        <v>0.109</v>
      </c>
      <c r="I2846" t="s">
        <v>290</v>
      </c>
      <c r="J2846" s="11">
        <v>10</v>
      </c>
      <c r="K2846" s="21" t="s">
        <v>290</v>
      </c>
      <c r="L2846" s="11" t="s">
        <v>308</v>
      </c>
      <c r="M2846" t="s">
        <v>290</v>
      </c>
      <c r="N2846" s="159" t="s">
        <v>290</v>
      </c>
      <c r="P2846" s="18" t="s">
        <v>290</v>
      </c>
      <c r="Q2846" s="18" t="s">
        <v>290</v>
      </c>
      <c r="S2846" t="s">
        <v>290</v>
      </c>
      <c r="T2846" t="s">
        <v>290</v>
      </c>
      <c r="V2846" t="s">
        <v>290</v>
      </c>
      <c r="X2846" s="156" t="s">
        <v>2730</v>
      </c>
      <c r="Y2846" s="11">
        <v>1.5000000000000002</v>
      </c>
      <c r="Z2846" s="11">
        <v>10</v>
      </c>
      <c r="AA2846" t="s">
        <v>308</v>
      </c>
      <c r="AB2846" s="21" t="s">
        <v>290</v>
      </c>
      <c r="AC2846" s="11">
        <v>1.9</v>
      </c>
      <c r="AD2846" s="12">
        <v>1.6819999999999999</v>
      </c>
      <c r="AE2846" s="11">
        <v>0.109</v>
      </c>
      <c r="AF2846" t="s">
        <v>290</v>
      </c>
      <c r="AG2846" s="11">
        <v>10</v>
      </c>
      <c r="AH2846" s="21" t="s">
        <v>290</v>
      </c>
      <c r="AI2846" s="11" t="s">
        <v>308</v>
      </c>
      <c r="AJ2846" t="s">
        <v>290</v>
      </c>
      <c r="AK2846" s="159" t="s">
        <v>290</v>
      </c>
    </row>
    <row r="2847" spans="1:89" x14ac:dyDescent="0.35">
      <c r="A2847" s="158" t="s">
        <v>2731</v>
      </c>
      <c r="B2847" s="11">
        <v>1.5000000000000002</v>
      </c>
      <c r="C2847">
        <v>40</v>
      </c>
      <c r="D2847" t="s">
        <v>308</v>
      </c>
      <c r="E2847" s="21" t="s">
        <v>290</v>
      </c>
      <c r="F2847" s="11">
        <v>1.9</v>
      </c>
      <c r="G2847" s="12">
        <v>1.6099999999999999</v>
      </c>
      <c r="H2847" s="11">
        <v>0.14499999999999999</v>
      </c>
      <c r="I2847" t="s">
        <v>290</v>
      </c>
      <c r="J2847">
        <v>40</v>
      </c>
      <c r="K2847" s="21" t="s">
        <v>290</v>
      </c>
      <c r="L2847" s="1" t="s">
        <v>308</v>
      </c>
      <c r="M2847" t="s">
        <v>290</v>
      </c>
      <c r="N2847" s="159" t="s">
        <v>290</v>
      </c>
      <c r="P2847" s="18" t="s">
        <v>290</v>
      </c>
      <c r="Q2847" s="18" t="s">
        <v>290</v>
      </c>
      <c r="S2847" t="s">
        <v>290</v>
      </c>
      <c r="T2847" t="s">
        <v>290</v>
      </c>
      <c r="V2847" t="s">
        <v>290</v>
      </c>
      <c r="X2847" s="158" t="s">
        <v>2731</v>
      </c>
      <c r="Y2847" s="11">
        <v>1.5000000000000002</v>
      </c>
      <c r="Z2847">
        <v>40</v>
      </c>
      <c r="AA2847" t="s">
        <v>308</v>
      </c>
      <c r="AB2847" s="21" t="s">
        <v>290</v>
      </c>
      <c r="AC2847" s="11">
        <v>1.9</v>
      </c>
      <c r="AD2847" s="12">
        <v>1.6099999999999999</v>
      </c>
      <c r="AE2847" s="11">
        <v>0.14499999999999999</v>
      </c>
      <c r="AF2847" t="s">
        <v>290</v>
      </c>
      <c r="AG2847">
        <v>40</v>
      </c>
      <c r="AH2847" s="21" t="s">
        <v>290</v>
      </c>
      <c r="AI2847" s="1" t="s">
        <v>308</v>
      </c>
      <c r="AJ2847" t="s">
        <v>290</v>
      </c>
      <c r="AK2847" s="159" t="s">
        <v>290</v>
      </c>
    </row>
    <row r="2848" spans="1:89" x14ac:dyDescent="0.35">
      <c r="A2848" s="158" t="s">
        <v>7014</v>
      </c>
      <c r="B2848" s="11">
        <v>1.5000000000000002</v>
      </c>
      <c r="C2848" t="s">
        <v>6422</v>
      </c>
      <c r="D2848" t="s">
        <v>308</v>
      </c>
      <c r="E2848" s="21" t="s">
        <v>290</v>
      </c>
      <c r="F2848" s="11">
        <v>1.9</v>
      </c>
      <c r="G2848" s="12">
        <v>1.6099999999999999</v>
      </c>
      <c r="H2848" s="11">
        <v>0.14499999999999999</v>
      </c>
      <c r="I2848" t="s">
        <v>6422</v>
      </c>
      <c r="J2848">
        <v>1</v>
      </c>
      <c r="K2848" s="21" t="s">
        <v>290</v>
      </c>
      <c r="L2848" s="1" t="s">
        <v>308</v>
      </c>
      <c r="M2848" t="s">
        <v>290</v>
      </c>
      <c r="N2848" s="159" t="s">
        <v>290</v>
      </c>
      <c r="P2848" s="18" t="s">
        <v>290</v>
      </c>
      <c r="Q2848" s="18" t="s">
        <v>290</v>
      </c>
      <c r="S2848" t="s">
        <v>290</v>
      </c>
      <c r="T2848" t="s">
        <v>290</v>
      </c>
      <c r="V2848" t="s">
        <v>290</v>
      </c>
      <c r="X2848" s="158" t="s">
        <v>7014</v>
      </c>
      <c r="Y2848" s="11">
        <v>1.5000000000000002</v>
      </c>
      <c r="Z2848" t="s">
        <v>6422</v>
      </c>
      <c r="AA2848" t="s">
        <v>308</v>
      </c>
      <c r="AB2848" s="21" t="s">
        <v>290</v>
      </c>
      <c r="AC2848" s="11">
        <v>1.9</v>
      </c>
      <c r="AD2848" s="12">
        <v>1.6099999999999999</v>
      </c>
      <c r="AE2848" s="11">
        <v>0.14499999999999999</v>
      </c>
      <c r="AF2848" t="s">
        <v>6422</v>
      </c>
      <c r="AG2848">
        <v>1</v>
      </c>
      <c r="AH2848" s="21" t="s">
        <v>290</v>
      </c>
      <c r="AI2848" s="1" t="s">
        <v>308</v>
      </c>
      <c r="AJ2848" t="s">
        <v>290</v>
      </c>
      <c r="AK2848" s="159" t="s">
        <v>290</v>
      </c>
    </row>
    <row r="2849" spans="1:89" x14ac:dyDescent="0.35">
      <c r="A2849" s="158" t="s">
        <v>2732</v>
      </c>
      <c r="B2849" s="11">
        <v>1.5000000000000002</v>
      </c>
      <c r="C2849">
        <v>80</v>
      </c>
      <c r="D2849" t="s">
        <v>308</v>
      </c>
      <c r="E2849" s="21" t="s">
        <v>290</v>
      </c>
      <c r="F2849" s="11">
        <v>1.9</v>
      </c>
      <c r="G2849" s="12">
        <v>1.5</v>
      </c>
      <c r="H2849" s="11">
        <v>0.2</v>
      </c>
      <c r="I2849" t="s">
        <v>290</v>
      </c>
      <c r="J2849">
        <v>80</v>
      </c>
      <c r="K2849" s="21" t="s">
        <v>290</v>
      </c>
      <c r="L2849" s="1" t="s">
        <v>308</v>
      </c>
      <c r="M2849" t="s">
        <v>290</v>
      </c>
      <c r="N2849" s="159" t="s">
        <v>290</v>
      </c>
      <c r="P2849" s="18" t="s">
        <v>290</v>
      </c>
      <c r="Q2849" s="18" t="s">
        <v>290</v>
      </c>
      <c r="S2849" t="s">
        <v>290</v>
      </c>
      <c r="T2849" t="s">
        <v>290</v>
      </c>
      <c r="V2849" t="s">
        <v>290</v>
      </c>
      <c r="X2849" s="158" t="s">
        <v>2732</v>
      </c>
      <c r="Y2849" s="11">
        <v>1.5000000000000002</v>
      </c>
      <c r="Z2849">
        <v>80</v>
      </c>
      <c r="AA2849" t="s">
        <v>308</v>
      </c>
      <c r="AB2849" s="21" t="s">
        <v>290</v>
      </c>
      <c r="AC2849" s="11">
        <v>1.9</v>
      </c>
      <c r="AD2849" s="12">
        <v>1.5</v>
      </c>
      <c r="AE2849" s="11">
        <v>0.2</v>
      </c>
      <c r="AF2849" t="s">
        <v>290</v>
      </c>
      <c r="AG2849">
        <v>80</v>
      </c>
      <c r="AH2849" s="21" t="s">
        <v>290</v>
      </c>
      <c r="AI2849" s="1" t="s">
        <v>308</v>
      </c>
      <c r="AJ2849" t="s">
        <v>290</v>
      </c>
      <c r="AK2849" s="159" t="s">
        <v>290</v>
      </c>
    </row>
    <row r="2850" spans="1:89" x14ac:dyDescent="0.35">
      <c r="A2850" s="158" t="s">
        <v>2733</v>
      </c>
      <c r="B2850" s="11">
        <v>1.5000000000000002</v>
      </c>
      <c r="C2850" s="11">
        <v>160</v>
      </c>
      <c r="D2850" t="s">
        <v>308</v>
      </c>
      <c r="E2850" s="21" t="s">
        <v>2734</v>
      </c>
      <c r="F2850" s="11">
        <v>1.9</v>
      </c>
      <c r="G2850" s="12">
        <v>1.3379999999999999</v>
      </c>
      <c r="H2850" s="11">
        <v>0.28100000000000003</v>
      </c>
      <c r="I2850" t="s">
        <v>290</v>
      </c>
      <c r="J2850" s="11">
        <v>160</v>
      </c>
      <c r="K2850" s="21" t="s">
        <v>290</v>
      </c>
      <c r="L2850" s="1" t="s">
        <v>308</v>
      </c>
      <c r="M2850" t="s">
        <v>290</v>
      </c>
      <c r="N2850" s="159" t="s">
        <v>290</v>
      </c>
      <c r="P2850" s="18" t="s">
        <v>290</v>
      </c>
      <c r="Q2850" s="18" t="s">
        <v>290</v>
      </c>
      <c r="S2850" t="s">
        <v>290</v>
      </c>
      <c r="T2850" t="s">
        <v>290</v>
      </c>
      <c r="V2850" t="s">
        <v>290</v>
      </c>
      <c r="X2850" s="158" t="s">
        <v>2733</v>
      </c>
      <c r="Y2850" s="11">
        <v>1.5000000000000002</v>
      </c>
      <c r="Z2850" s="11">
        <v>160</v>
      </c>
      <c r="AA2850" t="s">
        <v>308</v>
      </c>
      <c r="AB2850" s="21" t="s">
        <v>2735</v>
      </c>
      <c r="AC2850" s="11">
        <v>1.9</v>
      </c>
      <c r="AD2850" s="12">
        <v>1.3379999999999999</v>
      </c>
      <c r="AE2850" s="11">
        <v>0.28100000000000003</v>
      </c>
      <c r="AF2850" t="s">
        <v>290</v>
      </c>
      <c r="AG2850" s="11">
        <v>160</v>
      </c>
      <c r="AH2850" s="21" t="s">
        <v>290</v>
      </c>
      <c r="AI2850" s="1" t="s">
        <v>308</v>
      </c>
      <c r="AJ2850" t="s">
        <v>290</v>
      </c>
      <c r="AK2850" s="159" t="s">
        <v>290</v>
      </c>
    </row>
    <row r="2851" spans="1:89" x14ac:dyDescent="0.35">
      <c r="A2851" s="158" t="s">
        <v>2736</v>
      </c>
      <c r="B2851" s="11">
        <v>1.5000000000000002</v>
      </c>
      <c r="C2851" s="11" t="s">
        <v>272</v>
      </c>
      <c r="D2851" t="s">
        <v>308</v>
      </c>
      <c r="E2851" s="21" t="s">
        <v>290</v>
      </c>
      <c r="F2851" s="11">
        <v>1.9</v>
      </c>
      <c r="G2851" s="12">
        <v>1.5</v>
      </c>
      <c r="H2851" s="11">
        <v>0.2</v>
      </c>
      <c r="I2851" t="s">
        <v>272</v>
      </c>
      <c r="J2851" s="11">
        <v>2</v>
      </c>
      <c r="K2851" s="21" t="s">
        <v>290</v>
      </c>
      <c r="L2851" s="1" t="s">
        <v>308</v>
      </c>
      <c r="M2851" t="s">
        <v>290</v>
      </c>
      <c r="N2851" s="159" t="s">
        <v>290</v>
      </c>
      <c r="P2851" s="18" t="s">
        <v>290</v>
      </c>
      <c r="Q2851" s="18" t="s">
        <v>290</v>
      </c>
      <c r="S2851" t="s">
        <v>290</v>
      </c>
      <c r="T2851" t="s">
        <v>290</v>
      </c>
      <c r="V2851" t="s">
        <v>290</v>
      </c>
      <c r="X2851" s="158" t="s">
        <v>2736</v>
      </c>
      <c r="Y2851" s="11">
        <v>1.5000000000000002</v>
      </c>
      <c r="Z2851" s="11" t="s">
        <v>272</v>
      </c>
      <c r="AA2851" t="s">
        <v>308</v>
      </c>
      <c r="AB2851" s="21" t="s">
        <v>290</v>
      </c>
      <c r="AC2851" s="11">
        <v>1.9</v>
      </c>
      <c r="AD2851" s="12">
        <v>1.5</v>
      </c>
      <c r="AE2851" s="11">
        <v>0.2</v>
      </c>
      <c r="AF2851" t="s">
        <v>272</v>
      </c>
      <c r="AG2851" s="11">
        <v>2</v>
      </c>
      <c r="AH2851" s="21" t="s">
        <v>290</v>
      </c>
      <c r="AI2851" s="1" t="s">
        <v>308</v>
      </c>
      <c r="AJ2851" t="s">
        <v>290</v>
      </c>
      <c r="AK2851" s="159" t="s">
        <v>290</v>
      </c>
    </row>
    <row r="2852" spans="1:89" x14ac:dyDescent="0.25">
      <c r="A2852" s="160" t="s">
        <v>2737</v>
      </c>
      <c r="B2852" s="2">
        <v>1.5000000000000002</v>
      </c>
      <c r="C2852" s="4" t="s">
        <v>273</v>
      </c>
      <c r="D2852" s="4" t="s">
        <v>308</v>
      </c>
      <c r="E2852" s="23" t="s">
        <v>2738</v>
      </c>
      <c r="F2852" s="2">
        <v>1.9</v>
      </c>
      <c r="G2852" s="3">
        <v>1.0999999999999999</v>
      </c>
      <c r="H2852" s="2">
        <v>0.4</v>
      </c>
      <c r="I2852" s="2" t="s">
        <v>273</v>
      </c>
      <c r="J2852" s="4">
        <v>4</v>
      </c>
      <c r="K2852" s="23" t="s">
        <v>290</v>
      </c>
      <c r="L2852" s="6" t="s">
        <v>308</v>
      </c>
      <c r="M2852" s="4" t="s">
        <v>290</v>
      </c>
      <c r="N2852" s="161" t="s">
        <v>290</v>
      </c>
      <c r="P2852" s="18" t="s">
        <v>290</v>
      </c>
      <c r="Q2852" s="18" t="s">
        <v>290</v>
      </c>
      <c r="S2852" t="s">
        <v>290</v>
      </c>
      <c r="T2852" t="s">
        <v>290</v>
      </c>
      <c r="V2852" t="s">
        <v>290</v>
      </c>
      <c r="X2852" s="160" t="s">
        <v>2737</v>
      </c>
      <c r="Y2852" s="2">
        <v>1.5000000000000002</v>
      </c>
      <c r="Z2852" s="4" t="s">
        <v>273</v>
      </c>
      <c r="AA2852" s="4" t="s">
        <v>308</v>
      </c>
      <c r="AB2852" s="23" t="s">
        <v>2739</v>
      </c>
      <c r="AC2852" s="2">
        <v>1.9</v>
      </c>
      <c r="AD2852" s="3">
        <v>1.0999999999999999</v>
      </c>
      <c r="AE2852" s="2">
        <v>0.4</v>
      </c>
      <c r="AF2852" s="2" t="s">
        <v>273</v>
      </c>
      <c r="AG2852" s="4">
        <v>4</v>
      </c>
      <c r="AH2852" s="23" t="s">
        <v>290</v>
      </c>
      <c r="AI2852" s="6" t="s">
        <v>308</v>
      </c>
      <c r="AJ2852" s="4" t="s">
        <v>290</v>
      </c>
      <c r="AK2852" s="161" t="s">
        <v>290</v>
      </c>
    </row>
    <row r="2853" spans="1:89" x14ac:dyDescent="0.35">
      <c r="A2853" s="156" t="s">
        <v>2740</v>
      </c>
      <c r="B2853" s="11">
        <v>2</v>
      </c>
      <c r="C2853" s="11">
        <v>5</v>
      </c>
      <c r="D2853" t="s">
        <v>308</v>
      </c>
      <c r="E2853" s="21" t="s">
        <v>290</v>
      </c>
      <c r="F2853" s="11">
        <v>2.375</v>
      </c>
      <c r="G2853" s="12">
        <v>2.2450000000000001</v>
      </c>
      <c r="H2853" s="11">
        <v>6.5000000000000002E-2</v>
      </c>
      <c r="I2853" t="s">
        <v>290</v>
      </c>
      <c r="J2853" s="11">
        <v>5</v>
      </c>
      <c r="K2853" s="21" t="s">
        <v>290</v>
      </c>
      <c r="L2853" s="11" t="s">
        <v>308</v>
      </c>
      <c r="M2853" t="s">
        <v>290</v>
      </c>
      <c r="N2853" s="159" t="s">
        <v>290</v>
      </c>
      <c r="P2853" s="18" t="s">
        <v>290</v>
      </c>
      <c r="Q2853" s="18" t="s">
        <v>290</v>
      </c>
      <c r="S2853" t="s">
        <v>290</v>
      </c>
      <c r="T2853" t="s">
        <v>290</v>
      </c>
      <c r="V2853" t="s">
        <v>290</v>
      </c>
      <c r="X2853" s="156" t="s">
        <v>2740</v>
      </c>
      <c r="Y2853" s="11">
        <v>2</v>
      </c>
      <c r="Z2853" s="11">
        <v>5</v>
      </c>
      <c r="AA2853" t="s">
        <v>308</v>
      </c>
      <c r="AB2853" s="21" t="s">
        <v>290</v>
      </c>
      <c r="AC2853" s="11">
        <v>2.375</v>
      </c>
      <c r="AD2853" s="12">
        <v>2.2450000000000001</v>
      </c>
      <c r="AE2853" s="11">
        <v>6.5000000000000002E-2</v>
      </c>
      <c r="AF2853" t="s">
        <v>290</v>
      </c>
      <c r="AG2853" s="11">
        <v>5</v>
      </c>
      <c r="AH2853" s="21" t="s">
        <v>290</v>
      </c>
      <c r="AI2853" s="11" t="s">
        <v>308</v>
      </c>
      <c r="AJ2853" t="s">
        <v>290</v>
      </c>
      <c r="AK2853" s="159" t="s">
        <v>290</v>
      </c>
    </row>
    <row r="2854" spans="1:89" x14ac:dyDescent="0.35">
      <c r="A2854" s="156" t="s">
        <v>2741</v>
      </c>
      <c r="B2854" s="11">
        <v>2</v>
      </c>
      <c r="C2854" s="11">
        <v>10</v>
      </c>
      <c r="D2854" t="s">
        <v>308</v>
      </c>
      <c r="E2854" s="21" t="s">
        <v>290</v>
      </c>
      <c r="F2854" s="11">
        <v>2.375</v>
      </c>
      <c r="G2854" s="12">
        <v>2.157</v>
      </c>
      <c r="H2854" s="11">
        <v>0.109</v>
      </c>
      <c r="I2854" t="s">
        <v>290</v>
      </c>
      <c r="J2854" s="11">
        <v>10</v>
      </c>
      <c r="K2854" s="21" t="s">
        <v>290</v>
      </c>
      <c r="L2854" s="11" t="s">
        <v>308</v>
      </c>
      <c r="M2854" t="s">
        <v>290</v>
      </c>
      <c r="N2854" s="159" t="s">
        <v>290</v>
      </c>
      <c r="P2854" s="18" t="s">
        <v>290</v>
      </c>
      <c r="Q2854" s="18" t="s">
        <v>290</v>
      </c>
      <c r="S2854" t="s">
        <v>290</v>
      </c>
      <c r="T2854" t="s">
        <v>290</v>
      </c>
      <c r="V2854" t="s">
        <v>290</v>
      </c>
      <c r="X2854" s="156" t="s">
        <v>2741</v>
      </c>
      <c r="Y2854" s="11">
        <v>2</v>
      </c>
      <c r="Z2854" s="11">
        <v>10</v>
      </c>
      <c r="AA2854" t="s">
        <v>308</v>
      </c>
      <c r="AB2854" s="21" t="s">
        <v>290</v>
      </c>
      <c r="AC2854" s="11">
        <v>2.375</v>
      </c>
      <c r="AD2854" s="12">
        <v>2.157</v>
      </c>
      <c r="AE2854" s="11">
        <v>0.109</v>
      </c>
      <c r="AF2854" t="s">
        <v>290</v>
      </c>
      <c r="AG2854" s="11">
        <v>10</v>
      </c>
      <c r="AH2854" s="21" t="s">
        <v>290</v>
      </c>
      <c r="AI2854" s="11" t="s">
        <v>308</v>
      </c>
      <c r="AJ2854" t="s">
        <v>290</v>
      </c>
      <c r="AK2854" s="159" t="s">
        <v>290</v>
      </c>
      <c r="BJ2854" s="4"/>
      <c r="BK2854" s="4"/>
      <c r="BL2854" s="4"/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  <c r="BX2854" s="4"/>
      <c r="BY2854" s="4"/>
      <c r="BZ2854" s="4"/>
      <c r="CA2854" s="51"/>
    </row>
    <row r="2855" spans="1:89" x14ac:dyDescent="0.35">
      <c r="A2855" s="158" t="s">
        <v>2742</v>
      </c>
      <c r="B2855" s="11">
        <v>2</v>
      </c>
      <c r="C2855">
        <v>40</v>
      </c>
      <c r="D2855" t="s">
        <v>308</v>
      </c>
      <c r="E2855" s="21" t="s">
        <v>2743</v>
      </c>
      <c r="F2855" s="11">
        <v>2.375</v>
      </c>
      <c r="G2855" s="12">
        <v>2.0670000000000002</v>
      </c>
      <c r="H2855" s="11">
        <v>0.154</v>
      </c>
      <c r="I2855" t="s">
        <v>290</v>
      </c>
      <c r="J2855">
        <v>40</v>
      </c>
      <c r="K2855" s="21" t="s">
        <v>290</v>
      </c>
      <c r="L2855" s="1" t="s">
        <v>308</v>
      </c>
      <c r="M2855" t="s">
        <v>290</v>
      </c>
      <c r="N2855" s="159" t="s">
        <v>290</v>
      </c>
      <c r="P2855" s="18" t="s">
        <v>290</v>
      </c>
      <c r="Q2855" s="18" t="s">
        <v>290</v>
      </c>
      <c r="S2855" t="s">
        <v>290</v>
      </c>
      <c r="T2855" t="s">
        <v>290</v>
      </c>
      <c r="V2855" t="s">
        <v>290</v>
      </c>
      <c r="X2855" s="158" t="s">
        <v>2742</v>
      </c>
      <c r="Y2855" s="11">
        <v>2</v>
      </c>
      <c r="Z2855">
        <v>40</v>
      </c>
      <c r="AA2855" t="s">
        <v>308</v>
      </c>
      <c r="AB2855" s="21" t="s">
        <v>2744</v>
      </c>
      <c r="AC2855" s="11">
        <v>2.375</v>
      </c>
      <c r="AD2855" s="12">
        <v>2.0670000000000002</v>
      </c>
      <c r="AE2855" s="11">
        <v>0.154</v>
      </c>
      <c r="AF2855" t="s">
        <v>290</v>
      </c>
      <c r="AG2855">
        <v>40</v>
      </c>
      <c r="AH2855" s="21" t="s">
        <v>290</v>
      </c>
      <c r="AI2855" s="1" t="s">
        <v>308</v>
      </c>
      <c r="AJ2855" t="s">
        <v>290</v>
      </c>
      <c r="AK2855" s="159" t="s">
        <v>290</v>
      </c>
      <c r="CC2855" s="4"/>
      <c r="CD2855" s="51"/>
      <c r="CE2855" s="51"/>
      <c r="CF2855" s="51"/>
      <c r="CG2855" s="51"/>
      <c r="CH2855" s="51"/>
      <c r="CI2855" s="51"/>
      <c r="CJ2855" s="51"/>
      <c r="CK2855" s="51"/>
    </row>
    <row r="2856" spans="1:89" x14ac:dyDescent="0.35">
      <c r="A2856" s="158" t="s">
        <v>7015</v>
      </c>
      <c r="B2856" s="11">
        <v>2</v>
      </c>
      <c r="C2856" t="s">
        <v>6422</v>
      </c>
      <c r="D2856" t="s">
        <v>308</v>
      </c>
      <c r="E2856" s="21" t="s">
        <v>290</v>
      </c>
      <c r="F2856" s="11">
        <v>2.375</v>
      </c>
      <c r="G2856" s="12">
        <v>2.0670000000000002</v>
      </c>
      <c r="H2856" s="11">
        <v>0.154</v>
      </c>
      <c r="I2856" t="s">
        <v>6422</v>
      </c>
      <c r="J2856">
        <v>1</v>
      </c>
      <c r="K2856" s="21" t="s">
        <v>290</v>
      </c>
      <c r="L2856" s="1" t="s">
        <v>308</v>
      </c>
      <c r="M2856" t="s">
        <v>290</v>
      </c>
      <c r="N2856" s="159" t="s">
        <v>290</v>
      </c>
      <c r="P2856" s="18" t="s">
        <v>290</v>
      </c>
      <c r="Q2856" s="18" t="s">
        <v>290</v>
      </c>
      <c r="S2856" t="s">
        <v>290</v>
      </c>
      <c r="T2856" t="s">
        <v>290</v>
      </c>
      <c r="V2856" t="s">
        <v>290</v>
      </c>
      <c r="X2856" s="158" t="s">
        <v>7015</v>
      </c>
      <c r="Y2856" s="11">
        <v>2</v>
      </c>
      <c r="Z2856" t="s">
        <v>6422</v>
      </c>
      <c r="AA2856" t="s">
        <v>308</v>
      </c>
      <c r="AB2856" s="21" t="s">
        <v>290</v>
      </c>
      <c r="AC2856" s="11">
        <v>2.375</v>
      </c>
      <c r="AD2856" s="12">
        <v>2.0670000000000002</v>
      </c>
      <c r="AE2856" s="11">
        <v>0.154</v>
      </c>
      <c r="AF2856" t="s">
        <v>6422</v>
      </c>
      <c r="AG2856">
        <v>1</v>
      </c>
      <c r="AH2856" s="21" t="s">
        <v>290</v>
      </c>
      <c r="AI2856" s="1" t="s">
        <v>308</v>
      </c>
      <c r="AJ2856" t="s">
        <v>290</v>
      </c>
      <c r="AK2856" s="159" t="s">
        <v>290</v>
      </c>
    </row>
    <row r="2857" spans="1:89" x14ac:dyDescent="0.35">
      <c r="A2857" s="158" t="s">
        <v>2745</v>
      </c>
      <c r="B2857" s="11">
        <v>2</v>
      </c>
      <c r="C2857">
        <v>80</v>
      </c>
      <c r="D2857" t="s">
        <v>308</v>
      </c>
      <c r="E2857" s="21" t="s">
        <v>2746</v>
      </c>
      <c r="F2857" s="11">
        <v>2.375</v>
      </c>
      <c r="G2857" s="12">
        <v>1.9390000000000001</v>
      </c>
      <c r="H2857" s="11">
        <v>0.218</v>
      </c>
      <c r="I2857" t="s">
        <v>290</v>
      </c>
      <c r="J2857">
        <v>80</v>
      </c>
      <c r="K2857" s="21" t="s">
        <v>290</v>
      </c>
      <c r="L2857" s="1" t="s">
        <v>308</v>
      </c>
      <c r="M2857" t="s">
        <v>290</v>
      </c>
      <c r="N2857" s="159" t="s">
        <v>290</v>
      </c>
      <c r="P2857" s="18" t="s">
        <v>290</v>
      </c>
      <c r="Q2857" s="18" t="s">
        <v>290</v>
      </c>
      <c r="S2857" t="s">
        <v>290</v>
      </c>
      <c r="T2857" t="s">
        <v>290</v>
      </c>
      <c r="V2857" t="s">
        <v>290</v>
      </c>
      <c r="X2857" s="158" t="s">
        <v>2745</v>
      </c>
      <c r="Y2857" s="11">
        <v>2</v>
      </c>
      <c r="Z2857">
        <v>80</v>
      </c>
      <c r="AA2857" t="s">
        <v>308</v>
      </c>
      <c r="AB2857" s="21" t="s">
        <v>2747</v>
      </c>
      <c r="AC2857" s="11">
        <v>2.375</v>
      </c>
      <c r="AD2857" s="12">
        <v>1.9390000000000001</v>
      </c>
      <c r="AE2857" s="11">
        <v>0.218</v>
      </c>
      <c r="AF2857" t="s">
        <v>290</v>
      </c>
      <c r="AG2857">
        <v>80</v>
      </c>
      <c r="AH2857" s="21" t="s">
        <v>290</v>
      </c>
      <c r="AI2857" s="1" t="s">
        <v>308</v>
      </c>
      <c r="AJ2857" t="s">
        <v>290</v>
      </c>
      <c r="AK2857" s="159" t="s">
        <v>290</v>
      </c>
    </row>
    <row r="2858" spans="1:89" x14ac:dyDescent="0.35">
      <c r="A2858" s="158" t="s">
        <v>2748</v>
      </c>
      <c r="B2858" s="11">
        <v>2</v>
      </c>
      <c r="C2858" s="11">
        <v>160</v>
      </c>
      <c r="D2858" t="s">
        <v>308</v>
      </c>
      <c r="E2858" s="21" t="s">
        <v>3817</v>
      </c>
      <c r="F2858" s="11">
        <v>2.375</v>
      </c>
      <c r="G2858" s="12">
        <v>1.6890000000000001</v>
      </c>
      <c r="H2858" s="11">
        <v>0.34300000000000003</v>
      </c>
      <c r="I2858" t="s">
        <v>290</v>
      </c>
      <c r="J2858" s="11">
        <v>160</v>
      </c>
      <c r="K2858" s="21" t="s">
        <v>290</v>
      </c>
      <c r="L2858" s="1" t="s">
        <v>308</v>
      </c>
      <c r="M2858" t="s">
        <v>290</v>
      </c>
      <c r="N2858" s="159" t="s">
        <v>290</v>
      </c>
      <c r="P2858" s="18" t="s">
        <v>290</v>
      </c>
      <c r="Q2858" s="18" t="s">
        <v>290</v>
      </c>
      <c r="S2858" t="s">
        <v>290</v>
      </c>
      <c r="T2858" t="s">
        <v>290</v>
      </c>
      <c r="V2858" t="s">
        <v>290</v>
      </c>
      <c r="X2858" s="158" t="s">
        <v>2748</v>
      </c>
      <c r="Y2858" s="11">
        <v>2</v>
      </c>
      <c r="Z2858" s="11">
        <v>160</v>
      </c>
      <c r="AA2858" t="s">
        <v>308</v>
      </c>
      <c r="AB2858" s="21" t="s">
        <v>2749</v>
      </c>
      <c r="AC2858" s="11">
        <v>2.375</v>
      </c>
      <c r="AD2858" s="12">
        <v>1.6890000000000001</v>
      </c>
      <c r="AE2858" s="11">
        <v>0.34300000000000003</v>
      </c>
      <c r="AF2858" t="s">
        <v>290</v>
      </c>
      <c r="AG2858" s="11">
        <v>160</v>
      </c>
      <c r="AH2858" s="21" t="s">
        <v>290</v>
      </c>
      <c r="AI2858" s="1" t="s">
        <v>308</v>
      </c>
      <c r="AJ2858" t="s">
        <v>290</v>
      </c>
      <c r="AK2858" s="159" t="s">
        <v>290</v>
      </c>
    </row>
    <row r="2859" spans="1:89" x14ac:dyDescent="0.35">
      <c r="A2859" s="158" t="s">
        <v>2750</v>
      </c>
      <c r="B2859" s="11">
        <v>2</v>
      </c>
      <c r="C2859" s="11" t="s">
        <v>272</v>
      </c>
      <c r="D2859" t="s">
        <v>308</v>
      </c>
      <c r="E2859" s="21" t="s">
        <v>290</v>
      </c>
      <c r="F2859" s="11">
        <v>2.375</v>
      </c>
      <c r="G2859" s="12">
        <v>1.9390000000000001</v>
      </c>
      <c r="H2859" s="11">
        <v>0.218</v>
      </c>
      <c r="I2859" t="s">
        <v>272</v>
      </c>
      <c r="J2859" s="11">
        <v>2</v>
      </c>
      <c r="K2859" s="21" t="s">
        <v>290</v>
      </c>
      <c r="L2859" s="1" t="s">
        <v>308</v>
      </c>
      <c r="M2859" t="s">
        <v>290</v>
      </c>
      <c r="N2859" s="159" t="s">
        <v>290</v>
      </c>
      <c r="P2859" s="18" t="s">
        <v>290</v>
      </c>
      <c r="Q2859" s="18" t="s">
        <v>290</v>
      </c>
      <c r="S2859" t="s">
        <v>290</v>
      </c>
      <c r="T2859" t="s">
        <v>290</v>
      </c>
      <c r="V2859" t="s">
        <v>290</v>
      </c>
      <c r="X2859" s="158" t="s">
        <v>2750</v>
      </c>
      <c r="Y2859" s="11">
        <v>2</v>
      </c>
      <c r="Z2859" s="11" t="s">
        <v>272</v>
      </c>
      <c r="AA2859" t="s">
        <v>308</v>
      </c>
      <c r="AB2859" s="21" t="s">
        <v>290</v>
      </c>
      <c r="AC2859" s="11">
        <v>2.375</v>
      </c>
      <c r="AD2859" s="12">
        <v>1.9390000000000001</v>
      </c>
      <c r="AE2859" s="11">
        <v>0.218</v>
      </c>
      <c r="AF2859" t="s">
        <v>272</v>
      </c>
      <c r="AG2859" s="11">
        <v>2</v>
      </c>
      <c r="AH2859" s="21" t="s">
        <v>290</v>
      </c>
      <c r="AI2859" s="1" t="s">
        <v>308</v>
      </c>
      <c r="AJ2859" t="s">
        <v>290</v>
      </c>
      <c r="AK2859" s="159" t="s">
        <v>290</v>
      </c>
    </row>
    <row r="2860" spans="1:89" x14ac:dyDescent="0.25">
      <c r="A2860" s="160" t="s">
        <v>2751</v>
      </c>
      <c r="B2860" s="2">
        <v>2</v>
      </c>
      <c r="C2860" s="4" t="s">
        <v>273</v>
      </c>
      <c r="D2860" s="4" t="s">
        <v>308</v>
      </c>
      <c r="E2860" s="23" t="s">
        <v>290</v>
      </c>
      <c r="F2860" s="2">
        <v>2.375</v>
      </c>
      <c r="G2860" s="3">
        <v>1.5030000000000001</v>
      </c>
      <c r="H2860" s="2">
        <v>0.436</v>
      </c>
      <c r="I2860" s="2" t="s">
        <v>273</v>
      </c>
      <c r="J2860" s="4">
        <v>4</v>
      </c>
      <c r="K2860" s="23" t="s">
        <v>290</v>
      </c>
      <c r="L2860" s="6" t="s">
        <v>308</v>
      </c>
      <c r="M2860" s="4" t="s">
        <v>290</v>
      </c>
      <c r="N2860" s="161" t="s">
        <v>290</v>
      </c>
      <c r="P2860" s="18" t="s">
        <v>290</v>
      </c>
      <c r="Q2860" s="18" t="s">
        <v>290</v>
      </c>
      <c r="S2860" t="s">
        <v>290</v>
      </c>
      <c r="T2860" t="s">
        <v>290</v>
      </c>
      <c r="V2860" t="s">
        <v>290</v>
      </c>
      <c r="X2860" s="160" t="s">
        <v>2751</v>
      </c>
      <c r="Y2860" s="2">
        <v>2</v>
      </c>
      <c r="Z2860" s="4" t="s">
        <v>273</v>
      </c>
      <c r="AA2860" s="4" t="s">
        <v>308</v>
      </c>
      <c r="AB2860" s="23" t="s">
        <v>290</v>
      </c>
      <c r="AC2860" s="2">
        <v>2.375</v>
      </c>
      <c r="AD2860" s="3">
        <v>1.5030000000000001</v>
      </c>
      <c r="AE2860" s="2">
        <v>0.436</v>
      </c>
      <c r="AF2860" s="2" t="s">
        <v>273</v>
      </c>
      <c r="AG2860" s="4">
        <v>4</v>
      </c>
      <c r="AH2860" s="23" t="s">
        <v>290</v>
      </c>
      <c r="AI2860" s="6" t="s">
        <v>308</v>
      </c>
      <c r="AJ2860" s="4" t="s">
        <v>290</v>
      </c>
      <c r="AK2860" s="161" t="s">
        <v>290</v>
      </c>
    </row>
    <row r="2861" spans="1:89" x14ac:dyDescent="0.35">
      <c r="A2861" s="156" t="s">
        <v>2752</v>
      </c>
      <c r="B2861" s="11">
        <v>2.5</v>
      </c>
      <c r="C2861" s="11">
        <v>5</v>
      </c>
      <c r="D2861" t="s">
        <v>308</v>
      </c>
      <c r="E2861" s="21" t="s">
        <v>290</v>
      </c>
      <c r="F2861" s="11">
        <v>2.875</v>
      </c>
      <c r="G2861" s="12">
        <v>2.7090000000000001</v>
      </c>
      <c r="H2861" s="11">
        <v>8.3000000000000004E-2</v>
      </c>
      <c r="I2861" t="s">
        <v>290</v>
      </c>
      <c r="J2861" s="11">
        <v>5</v>
      </c>
      <c r="K2861" s="21" t="s">
        <v>290</v>
      </c>
      <c r="L2861" s="11" t="s">
        <v>308</v>
      </c>
      <c r="M2861" t="s">
        <v>290</v>
      </c>
      <c r="N2861" s="159" t="s">
        <v>290</v>
      </c>
      <c r="P2861" s="18" t="s">
        <v>290</v>
      </c>
      <c r="Q2861" s="18" t="s">
        <v>290</v>
      </c>
      <c r="S2861" t="s">
        <v>290</v>
      </c>
      <c r="T2861" t="s">
        <v>290</v>
      </c>
      <c r="V2861" t="s">
        <v>290</v>
      </c>
      <c r="X2861" s="156" t="s">
        <v>2752</v>
      </c>
      <c r="Y2861" s="11">
        <v>2.5</v>
      </c>
      <c r="Z2861" s="11">
        <v>5</v>
      </c>
      <c r="AA2861" t="s">
        <v>308</v>
      </c>
      <c r="AB2861" s="21" t="s">
        <v>290</v>
      </c>
      <c r="AC2861" s="11">
        <v>2.875</v>
      </c>
      <c r="AD2861" s="12">
        <v>2.7090000000000001</v>
      </c>
      <c r="AE2861" s="11">
        <v>8.3000000000000004E-2</v>
      </c>
      <c r="AF2861" t="s">
        <v>290</v>
      </c>
      <c r="AG2861" s="11">
        <v>5</v>
      </c>
      <c r="AH2861" s="21" t="s">
        <v>290</v>
      </c>
      <c r="AI2861" s="11" t="s">
        <v>308</v>
      </c>
      <c r="AJ2861" t="s">
        <v>290</v>
      </c>
      <c r="AK2861" s="159" t="s">
        <v>290</v>
      </c>
    </row>
    <row r="2862" spans="1:89" x14ac:dyDescent="0.35">
      <c r="A2862" s="156" t="s">
        <v>2753</v>
      </c>
      <c r="B2862" s="11">
        <v>2.5</v>
      </c>
      <c r="C2862" s="11">
        <v>10</v>
      </c>
      <c r="D2862" t="s">
        <v>308</v>
      </c>
      <c r="E2862" s="21" t="s">
        <v>290</v>
      </c>
      <c r="F2862" s="11">
        <v>2.875</v>
      </c>
      <c r="G2862" s="12">
        <v>2.6349999999999998</v>
      </c>
      <c r="H2862" s="11">
        <v>0.12</v>
      </c>
      <c r="I2862" t="s">
        <v>290</v>
      </c>
      <c r="J2862" s="11">
        <v>10</v>
      </c>
      <c r="K2862" s="21" t="s">
        <v>290</v>
      </c>
      <c r="L2862" s="11" t="s">
        <v>308</v>
      </c>
      <c r="M2862" t="s">
        <v>290</v>
      </c>
      <c r="N2862" s="159" t="s">
        <v>290</v>
      </c>
      <c r="P2862" s="18" t="s">
        <v>290</v>
      </c>
      <c r="Q2862" s="18" t="s">
        <v>290</v>
      </c>
      <c r="S2862" t="s">
        <v>290</v>
      </c>
      <c r="T2862" t="s">
        <v>290</v>
      </c>
      <c r="V2862" t="s">
        <v>290</v>
      </c>
      <c r="X2862" s="156" t="s">
        <v>2753</v>
      </c>
      <c r="Y2862" s="11">
        <v>2.5</v>
      </c>
      <c r="Z2862" s="11">
        <v>10</v>
      </c>
      <c r="AA2862" t="s">
        <v>308</v>
      </c>
      <c r="AB2862" s="21" t="s">
        <v>290</v>
      </c>
      <c r="AC2862" s="11">
        <v>2.875</v>
      </c>
      <c r="AD2862" s="12">
        <v>2.6349999999999998</v>
      </c>
      <c r="AE2862" s="11">
        <v>0.12</v>
      </c>
      <c r="AF2862" t="s">
        <v>290</v>
      </c>
      <c r="AG2862" s="11">
        <v>10</v>
      </c>
      <c r="AH2862" s="21" t="s">
        <v>290</v>
      </c>
      <c r="AI2862" s="11" t="s">
        <v>308</v>
      </c>
      <c r="AJ2862" t="s">
        <v>290</v>
      </c>
      <c r="AK2862" s="159" t="s">
        <v>290</v>
      </c>
    </row>
    <row r="2863" spans="1:89" x14ac:dyDescent="0.35">
      <c r="A2863" s="158" t="s">
        <v>2754</v>
      </c>
      <c r="B2863" s="11">
        <v>2.5</v>
      </c>
      <c r="C2863">
        <v>40</v>
      </c>
      <c r="D2863" t="s">
        <v>308</v>
      </c>
      <c r="E2863" s="21" t="s">
        <v>290</v>
      </c>
      <c r="F2863" s="11">
        <v>2.875</v>
      </c>
      <c r="G2863" s="12">
        <v>2.4689999999999999</v>
      </c>
      <c r="H2863" s="11">
        <v>0.20300000000000001</v>
      </c>
      <c r="I2863" t="s">
        <v>290</v>
      </c>
      <c r="J2863">
        <v>40</v>
      </c>
      <c r="K2863" s="21" t="s">
        <v>290</v>
      </c>
      <c r="L2863" s="1" t="s">
        <v>308</v>
      </c>
      <c r="M2863" t="s">
        <v>290</v>
      </c>
      <c r="N2863" s="159" t="s">
        <v>290</v>
      </c>
      <c r="P2863" s="18" t="s">
        <v>290</v>
      </c>
      <c r="Q2863" s="18" t="s">
        <v>290</v>
      </c>
      <c r="S2863" t="s">
        <v>290</v>
      </c>
      <c r="T2863" t="s">
        <v>290</v>
      </c>
      <c r="V2863" t="s">
        <v>290</v>
      </c>
      <c r="X2863" s="158" t="s">
        <v>2754</v>
      </c>
      <c r="Y2863" s="11">
        <v>2.5</v>
      </c>
      <c r="Z2863">
        <v>40</v>
      </c>
      <c r="AA2863" t="s">
        <v>308</v>
      </c>
      <c r="AB2863" s="21" t="s">
        <v>290</v>
      </c>
      <c r="AC2863" s="11">
        <v>2.875</v>
      </c>
      <c r="AD2863" s="12">
        <v>2.4689999999999999</v>
      </c>
      <c r="AE2863" s="11">
        <v>0.20300000000000001</v>
      </c>
      <c r="AF2863" t="s">
        <v>290</v>
      </c>
      <c r="AG2863">
        <v>40</v>
      </c>
      <c r="AH2863" s="21" t="s">
        <v>290</v>
      </c>
      <c r="AI2863" s="1" t="s">
        <v>308</v>
      </c>
      <c r="AJ2863" t="s">
        <v>290</v>
      </c>
      <c r="AK2863" s="159" t="s">
        <v>290</v>
      </c>
    </row>
    <row r="2864" spans="1:89" x14ac:dyDescent="0.35">
      <c r="A2864" s="158" t="s">
        <v>7016</v>
      </c>
      <c r="B2864" s="11">
        <v>2.5</v>
      </c>
      <c r="C2864" t="s">
        <v>6422</v>
      </c>
      <c r="D2864" t="s">
        <v>308</v>
      </c>
      <c r="E2864" s="21" t="s">
        <v>290</v>
      </c>
      <c r="F2864" s="11">
        <v>2.875</v>
      </c>
      <c r="G2864" s="12">
        <v>2.4689999999999999</v>
      </c>
      <c r="H2864" s="11">
        <v>0.20300000000000001</v>
      </c>
      <c r="I2864" t="s">
        <v>6422</v>
      </c>
      <c r="J2864">
        <v>1</v>
      </c>
      <c r="K2864" s="21" t="s">
        <v>290</v>
      </c>
      <c r="L2864" s="1" t="s">
        <v>308</v>
      </c>
      <c r="M2864" t="s">
        <v>290</v>
      </c>
      <c r="N2864" s="159" t="s">
        <v>290</v>
      </c>
      <c r="P2864" s="18" t="s">
        <v>290</v>
      </c>
      <c r="Q2864" s="18" t="s">
        <v>290</v>
      </c>
      <c r="S2864" t="s">
        <v>290</v>
      </c>
      <c r="T2864" t="s">
        <v>290</v>
      </c>
      <c r="V2864" t="s">
        <v>290</v>
      </c>
      <c r="X2864" s="158" t="s">
        <v>7016</v>
      </c>
      <c r="Y2864" s="11">
        <v>2.5</v>
      </c>
      <c r="Z2864" t="s">
        <v>6422</v>
      </c>
      <c r="AA2864" t="s">
        <v>308</v>
      </c>
      <c r="AB2864" s="21" t="s">
        <v>290</v>
      </c>
      <c r="AC2864" s="11">
        <v>2.875</v>
      </c>
      <c r="AD2864" s="12">
        <v>2.4689999999999999</v>
      </c>
      <c r="AE2864" s="11">
        <v>0.20300000000000001</v>
      </c>
      <c r="AF2864" t="s">
        <v>6422</v>
      </c>
      <c r="AG2864">
        <v>1</v>
      </c>
      <c r="AH2864" s="21" t="s">
        <v>290</v>
      </c>
      <c r="AI2864" s="1" t="s">
        <v>308</v>
      </c>
      <c r="AJ2864" t="s">
        <v>290</v>
      </c>
      <c r="AK2864" s="159" t="s">
        <v>290</v>
      </c>
    </row>
    <row r="2865" spans="1:89" x14ac:dyDescent="0.35">
      <c r="A2865" s="158" t="s">
        <v>2755</v>
      </c>
      <c r="B2865" s="11">
        <v>2.5</v>
      </c>
      <c r="C2865">
        <v>80</v>
      </c>
      <c r="D2865" t="s">
        <v>308</v>
      </c>
      <c r="E2865" s="21" t="s">
        <v>290</v>
      </c>
      <c r="F2865" s="11">
        <v>2.875</v>
      </c>
      <c r="G2865" s="12">
        <v>2.323</v>
      </c>
      <c r="H2865" s="11">
        <v>0.27600000000000002</v>
      </c>
      <c r="I2865" t="s">
        <v>290</v>
      </c>
      <c r="J2865">
        <v>80</v>
      </c>
      <c r="K2865" s="21" t="s">
        <v>290</v>
      </c>
      <c r="L2865" s="1" t="s">
        <v>308</v>
      </c>
      <c r="M2865" t="s">
        <v>290</v>
      </c>
      <c r="N2865" s="159" t="s">
        <v>290</v>
      </c>
      <c r="P2865" s="18" t="s">
        <v>290</v>
      </c>
      <c r="Q2865" s="18" t="s">
        <v>290</v>
      </c>
      <c r="S2865" t="s">
        <v>290</v>
      </c>
      <c r="T2865" t="s">
        <v>290</v>
      </c>
      <c r="V2865" t="s">
        <v>290</v>
      </c>
      <c r="X2865" s="158" t="s">
        <v>2755</v>
      </c>
      <c r="Y2865" s="11">
        <v>2.5</v>
      </c>
      <c r="Z2865">
        <v>80</v>
      </c>
      <c r="AA2865" t="s">
        <v>308</v>
      </c>
      <c r="AB2865" s="21" t="s">
        <v>290</v>
      </c>
      <c r="AC2865" s="11">
        <v>2.875</v>
      </c>
      <c r="AD2865" s="12">
        <v>2.323</v>
      </c>
      <c r="AE2865" s="11">
        <v>0.27600000000000002</v>
      </c>
      <c r="AF2865" t="s">
        <v>290</v>
      </c>
      <c r="AG2865">
        <v>80</v>
      </c>
      <c r="AH2865" s="21" t="s">
        <v>290</v>
      </c>
      <c r="AI2865" s="1" t="s">
        <v>308</v>
      </c>
      <c r="AJ2865" t="s">
        <v>290</v>
      </c>
      <c r="AK2865" s="159" t="s">
        <v>290</v>
      </c>
      <c r="BJ2865" s="4"/>
      <c r="BK2865" s="4"/>
      <c r="BL2865" s="4"/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  <c r="BX2865" s="4"/>
      <c r="BY2865" s="4"/>
      <c r="BZ2865" s="4"/>
      <c r="CA2865" s="51"/>
    </row>
    <row r="2866" spans="1:89" x14ac:dyDescent="0.35">
      <c r="A2866" s="158" t="s">
        <v>2756</v>
      </c>
      <c r="B2866" s="11">
        <v>2.5</v>
      </c>
      <c r="C2866" s="11">
        <v>160</v>
      </c>
      <c r="D2866" t="s">
        <v>308</v>
      </c>
      <c r="E2866" s="21" t="s">
        <v>290</v>
      </c>
      <c r="F2866" s="11">
        <v>2.875</v>
      </c>
      <c r="G2866" s="12">
        <v>2.125</v>
      </c>
      <c r="H2866" s="11">
        <v>0.375</v>
      </c>
      <c r="I2866" t="s">
        <v>290</v>
      </c>
      <c r="J2866" s="11">
        <v>160</v>
      </c>
      <c r="K2866" s="21" t="s">
        <v>290</v>
      </c>
      <c r="L2866" s="1" t="s">
        <v>308</v>
      </c>
      <c r="M2866" t="s">
        <v>290</v>
      </c>
      <c r="N2866" s="159" t="s">
        <v>290</v>
      </c>
      <c r="P2866" s="18" t="s">
        <v>290</v>
      </c>
      <c r="Q2866" s="18" t="s">
        <v>290</v>
      </c>
      <c r="S2866" t="s">
        <v>290</v>
      </c>
      <c r="T2866" t="s">
        <v>290</v>
      </c>
      <c r="V2866" t="s">
        <v>290</v>
      </c>
      <c r="X2866" s="158" t="s">
        <v>2756</v>
      </c>
      <c r="Y2866" s="11">
        <v>2.5</v>
      </c>
      <c r="Z2866" s="11">
        <v>160</v>
      </c>
      <c r="AA2866" t="s">
        <v>308</v>
      </c>
      <c r="AB2866" s="21" t="s">
        <v>290</v>
      </c>
      <c r="AC2866" s="11">
        <v>2.875</v>
      </c>
      <c r="AD2866" s="12">
        <v>2.125</v>
      </c>
      <c r="AE2866" s="11">
        <v>0.375</v>
      </c>
      <c r="AF2866" t="s">
        <v>290</v>
      </c>
      <c r="AG2866" s="11">
        <v>160</v>
      </c>
      <c r="AH2866" s="21" t="s">
        <v>290</v>
      </c>
      <c r="AI2866" s="1" t="s">
        <v>308</v>
      </c>
      <c r="AJ2866" t="s">
        <v>290</v>
      </c>
      <c r="AK2866" s="159" t="s">
        <v>290</v>
      </c>
      <c r="CC2866" s="4"/>
      <c r="CD2866" s="51"/>
      <c r="CE2866" s="51"/>
      <c r="CF2866" s="51"/>
      <c r="CG2866" s="51"/>
      <c r="CH2866" s="51"/>
      <c r="CI2866" s="51"/>
      <c r="CJ2866" s="51"/>
      <c r="CK2866" s="51"/>
    </row>
    <row r="2867" spans="1:89" x14ac:dyDescent="0.35">
      <c r="A2867" s="158" t="s">
        <v>2757</v>
      </c>
      <c r="B2867" s="11">
        <v>2.5</v>
      </c>
      <c r="C2867" s="11" t="s">
        <v>272</v>
      </c>
      <c r="D2867" t="s">
        <v>308</v>
      </c>
      <c r="E2867" s="21" t="s">
        <v>290</v>
      </c>
      <c r="F2867" s="11">
        <v>2.875</v>
      </c>
      <c r="G2867" s="12">
        <v>2.323</v>
      </c>
      <c r="H2867" s="11">
        <v>0.27600000000000002</v>
      </c>
      <c r="I2867" t="s">
        <v>272</v>
      </c>
      <c r="J2867" s="11">
        <v>2</v>
      </c>
      <c r="K2867" s="21" t="s">
        <v>290</v>
      </c>
      <c r="L2867" s="1" t="s">
        <v>308</v>
      </c>
      <c r="M2867" t="s">
        <v>290</v>
      </c>
      <c r="N2867" s="159" t="s">
        <v>290</v>
      </c>
      <c r="P2867" s="18" t="s">
        <v>290</v>
      </c>
      <c r="Q2867" s="18" t="s">
        <v>290</v>
      </c>
      <c r="S2867" t="s">
        <v>290</v>
      </c>
      <c r="T2867" t="s">
        <v>290</v>
      </c>
      <c r="V2867" t="s">
        <v>290</v>
      </c>
      <c r="X2867" s="158" t="s">
        <v>2757</v>
      </c>
      <c r="Y2867" s="11">
        <v>2.5</v>
      </c>
      <c r="Z2867" s="11" t="s">
        <v>272</v>
      </c>
      <c r="AA2867" t="s">
        <v>308</v>
      </c>
      <c r="AB2867" s="21" t="s">
        <v>290</v>
      </c>
      <c r="AC2867" s="11">
        <v>2.875</v>
      </c>
      <c r="AD2867" s="12">
        <v>2.323</v>
      </c>
      <c r="AE2867" s="11">
        <v>0.27600000000000002</v>
      </c>
      <c r="AF2867" t="s">
        <v>272</v>
      </c>
      <c r="AG2867" s="11">
        <v>2</v>
      </c>
      <c r="AH2867" s="21" t="s">
        <v>290</v>
      </c>
      <c r="AI2867" s="1" t="s">
        <v>308</v>
      </c>
      <c r="AJ2867" t="s">
        <v>290</v>
      </c>
      <c r="AK2867" s="159" t="s">
        <v>290</v>
      </c>
    </row>
    <row r="2868" spans="1:89" x14ac:dyDescent="0.25">
      <c r="A2868" s="160" t="s">
        <v>2758</v>
      </c>
      <c r="B2868" s="2">
        <v>2.5</v>
      </c>
      <c r="C2868" s="4" t="s">
        <v>273</v>
      </c>
      <c r="D2868" s="4" t="s">
        <v>308</v>
      </c>
      <c r="E2868" s="23" t="s">
        <v>290</v>
      </c>
      <c r="F2868" s="2">
        <v>2.875</v>
      </c>
      <c r="G2868" s="3">
        <v>1.7709999999999999</v>
      </c>
      <c r="H2868" s="2">
        <v>0.55200000000000005</v>
      </c>
      <c r="I2868" s="2" t="s">
        <v>273</v>
      </c>
      <c r="J2868" s="4">
        <v>4</v>
      </c>
      <c r="K2868" s="23" t="s">
        <v>290</v>
      </c>
      <c r="L2868" s="6" t="s">
        <v>308</v>
      </c>
      <c r="M2868" s="4" t="s">
        <v>290</v>
      </c>
      <c r="N2868" s="161" t="s">
        <v>290</v>
      </c>
      <c r="P2868" s="18" t="s">
        <v>290</v>
      </c>
      <c r="Q2868" s="18" t="s">
        <v>290</v>
      </c>
      <c r="S2868" t="s">
        <v>290</v>
      </c>
      <c r="T2868" t="s">
        <v>290</v>
      </c>
      <c r="V2868" t="s">
        <v>290</v>
      </c>
      <c r="X2868" s="160" t="s">
        <v>2758</v>
      </c>
      <c r="Y2868" s="2">
        <v>2.5</v>
      </c>
      <c r="Z2868" s="4" t="s">
        <v>273</v>
      </c>
      <c r="AA2868" s="4" t="s">
        <v>308</v>
      </c>
      <c r="AB2868" s="23" t="s">
        <v>290</v>
      </c>
      <c r="AC2868" s="2">
        <v>2.875</v>
      </c>
      <c r="AD2868" s="3">
        <v>1.7709999999999999</v>
      </c>
      <c r="AE2868" s="2">
        <v>0.55200000000000005</v>
      </c>
      <c r="AF2868" s="2" t="s">
        <v>273</v>
      </c>
      <c r="AG2868" s="4">
        <v>4</v>
      </c>
      <c r="AH2868" s="23" t="s">
        <v>290</v>
      </c>
      <c r="AI2868" s="6" t="s">
        <v>308</v>
      </c>
      <c r="AJ2868" s="4" t="s">
        <v>290</v>
      </c>
      <c r="AK2868" s="161" t="s">
        <v>290</v>
      </c>
    </row>
    <row r="2869" spans="1:89" x14ac:dyDescent="0.35">
      <c r="A2869" s="156" t="s">
        <v>2759</v>
      </c>
      <c r="B2869" s="11">
        <v>3.0000000000000004</v>
      </c>
      <c r="C2869" s="11">
        <v>5</v>
      </c>
      <c r="D2869" t="s">
        <v>308</v>
      </c>
      <c r="E2869" s="21" t="s">
        <v>290</v>
      </c>
      <c r="F2869" s="11">
        <v>3.5</v>
      </c>
      <c r="G2869" s="12">
        <v>3.3340000000000001</v>
      </c>
      <c r="H2869" s="11">
        <v>8.3000000000000004E-2</v>
      </c>
      <c r="I2869" t="s">
        <v>290</v>
      </c>
      <c r="J2869" s="11">
        <v>5</v>
      </c>
      <c r="K2869" s="21" t="s">
        <v>290</v>
      </c>
      <c r="L2869" s="11" t="s">
        <v>308</v>
      </c>
      <c r="M2869" t="s">
        <v>290</v>
      </c>
      <c r="N2869" s="159" t="s">
        <v>290</v>
      </c>
      <c r="P2869" s="18" t="s">
        <v>290</v>
      </c>
      <c r="Q2869" s="18" t="s">
        <v>290</v>
      </c>
      <c r="S2869" t="s">
        <v>290</v>
      </c>
      <c r="T2869" t="s">
        <v>290</v>
      </c>
      <c r="V2869" t="s">
        <v>290</v>
      </c>
      <c r="X2869" s="156" t="s">
        <v>2759</v>
      </c>
      <c r="Y2869" s="11">
        <v>3.0000000000000004</v>
      </c>
      <c r="Z2869" s="11">
        <v>5</v>
      </c>
      <c r="AA2869" t="s">
        <v>308</v>
      </c>
      <c r="AB2869" s="21" t="s">
        <v>290</v>
      </c>
      <c r="AC2869" s="11">
        <v>3.5</v>
      </c>
      <c r="AD2869" s="12">
        <v>3.3340000000000001</v>
      </c>
      <c r="AE2869" s="11">
        <v>8.3000000000000004E-2</v>
      </c>
      <c r="AF2869" t="s">
        <v>290</v>
      </c>
      <c r="AG2869" s="11">
        <v>5</v>
      </c>
      <c r="AH2869" s="21" t="s">
        <v>290</v>
      </c>
      <c r="AI2869" s="11" t="s">
        <v>308</v>
      </c>
      <c r="AJ2869" t="s">
        <v>290</v>
      </c>
      <c r="AK2869" s="159" t="s">
        <v>290</v>
      </c>
    </row>
    <row r="2870" spans="1:89" x14ac:dyDescent="0.35">
      <c r="A2870" s="156" t="s">
        <v>2760</v>
      </c>
      <c r="B2870" s="11">
        <v>3.0000000000000004</v>
      </c>
      <c r="C2870" s="11">
        <v>10</v>
      </c>
      <c r="D2870" t="s">
        <v>308</v>
      </c>
      <c r="E2870" s="21" t="s">
        <v>290</v>
      </c>
      <c r="F2870" s="11">
        <v>3.5</v>
      </c>
      <c r="G2870" s="12">
        <v>3.26</v>
      </c>
      <c r="H2870" s="11">
        <v>0.12</v>
      </c>
      <c r="I2870" t="s">
        <v>290</v>
      </c>
      <c r="J2870" s="11">
        <v>10</v>
      </c>
      <c r="K2870" s="21" t="s">
        <v>290</v>
      </c>
      <c r="L2870" s="11" t="s">
        <v>308</v>
      </c>
      <c r="M2870" t="s">
        <v>290</v>
      </c>
      <c r="N2870" s="159" t="s">
        <v>290</v>
      </c>
      <c r="P2870" s="18" t="s">
        <v>290</v>
      </c>
      <c r="Q2870" s="18" t="s">
        <v>290</v>
      </c>
      <c r="S2870" t="s">
        <v>290</v>
      </c>
      <c r="T2870" t="s">
        <v>290</v>
      </c>
      <c r="V2870" t="s">
        <v>290</v>
      </c>
      <c r="X2870" s="156" t="s">
        <v>2760</v>
      </c>
      <c r="Y2870" s="11">
        <v>3.0000000000000004</v>
      </c>
      <c r="Z2870" s="11">
        <v>10</v>
      </c>
      <c r="AA2870" t="s">
        <v>308</v>
      </c>
      <c r="AB2870" s="21" t="s">
        <v>290</v>
      </c>
      <c r="AC2870" s="11">
        <v>3.5</v>
      </c>
      <c r="AD2870" s="12">
        <v>3.26</v>
      </c>
      <c r="AE2870" s="11">
        <v>0.12</v>
      </c>
      <c r="AF2870" t="s">
        <v>290</v>
      </c>
      <c r="AG2870" s="11">
        <v>10</v>
      </c>
      <c r="AH2870" s="21" t="s">
        <v>290</v>
      </c>
      <c r="AI2870" s="11" t="s">
        <v>308</v>
      </c>
      <c r="AJ2870" t="s">
        <v>290</v>
      </c>
      <c r="AK2870" s="159" t="s">
        <v>290</v>
      </c>
    </row>
    <row r="2871" spans="1:89" x14ac:dyDescent="0.35">
      <c r="A2871" s="158" t="s">
        <v>2761</v>
      </c>
      <c r="B2871" s="11">
        <v>3.0000000000000004</v>
      </c>
      <c r="C2871">
        <v>40</v>
      </c>
      <c r="D2871" t="s">
        <v>308</v>
      </c>
      <c r="E2871" s="21" t="s">
        <v>2762</v>
      </c>
      <c r="F2871" s="11">
        <v>3.5</v>
      </c>
      <c r="G2871" s="12">
        <v>3.0680000000000001</v>
      </c>
      <c r="H2871" s="11">
        <v>0.216</v>
      </c>
      <c r="I2871" t="s">
        <v>290</v>
      </c>
      <c r="J2871">
        <v>40</v>
      </c>
      <c r="K2871" s="21" t="s">
        <v>290</v>
      </c>
      <c r="L2871" s="1" t="s">
        <v>308</v>
      </c>
      <c r="M2871" t="s">
        <v>290</v>
      </c>
      <c r="N2871" s="159" t="s">
        <v>290</v>
      </c>
      <c r="P2871" s="18" t="s">
        <v>290</v>
      </c>
      <c r="Q2871" s="18" t="s">
        <v>290</v>
      </c>
      <c r="S2871" t="s">
        <v>290</v>
      </c>
      <c r="T2871" t="s">
        <v>290</v>
      </c>
      <c r="V2871" t="s">
        <v>290</v>
      </c>
      <c r="X2871" s="158" t="s">
        <v>2761</v>
      </c>
      <c r="Y2871" s="11">
        <v>3.0000000000000004</v>
      </c>
      <c r="Z2871">
        <v>40</v>
      </c>
      <c r="AA2871" t="s">
        <v>308</v>
      </c>
      <c r="AB2871" s="21" t="s">
        <v>2763</v>
      </c>
      <c r="AC2871" s="11">
        <v>3.5</v>
      </c>
      <c r="AD2871" s="12">
        <v>3.0680000000000001</v>
      </c>
      <c r="AE2871" s="11">
        <v>0.216</v>
      </c>
      <c r="AF2871" t="s">
        <v>290</v>
      </c>
      <c r="AG2871">
        <v>40</v>
      </c>
      <c r="AH2871" s="21" t="s">
        <v>290</v>
      </c>
      <c r="AI2871" s="1" t="s">
        <v>308</v>
      </c>
      <c r="AJ2871" t="s">
        <v>290</v>
      </c>
      <c r="AK2871" s="159" t="s">
        <v>290</v>
      </c>
    </row>
    <row r="2872" spans="1:89" x14ac:dyDescent="0.35">
      <c r="A2872" s="158" t="s">
        <v>7017</v>
      </c>
      <c r="B2872" s="11">
        <v>3.0000000000000004</v>
      </c>
      <c r="C2872" t="s">
        <v>6422</v>
      </c>
      <c r="D2872" t="s">
        <v>308</v>
      </c>
      <c r="E2872" s="21" t="s">
        <v>290</v>
      </c>
      <c r="F2872" s="11">
        <v>3.5</v>
      </c>
      <c r="G2872" s="12">
        <v>3.0680000000000001</v>
      </c>
      <c r="H2872" s="11">
        <v>0.216</v>
      </c>
      <c r="I2872" t="s">
        <v>6422</v>
      </c>
      <c r="J2872">
        <v>1</v>
      </c>
      <c r="K2872" s="21" t="s">
        <v>290</v>
      </c>
      <c r="L2872" s="1" t="s">
        <v>308</v>
      </c>
      <c r="M2872" t="s">
        <v>290</v>
      </c>
      <c r="N2872" s="159" t="s">
        <v>290</v>
      </c>
      <c r="P2872" s="18" t="s">
        <v>290</v>
      </c>
      <c r="Q2872" s="18" t="s">
        <v>290</v>
      </c>
      <c r="S2872" t="s">
        <v>290</v>
      </c>
      <c r="T2872" t="s">
        <v>290</v>
      </c>
      <c r="V2872" t="s">
        <v>290</v>
      </c>
      <c r="X2872" s="158" t="s">
        <v>7017</v>
      </c>
      <c r="Y2872" s="11">
        <v>3.0000000000000004</v>
      </c>
      <c r="Z2872" t="s">
        <v>6422</v>
      </c>
      <c r="AA2872" t="s">
        <v>308</v>
      </c>
      <c r="AB2872" s="21" t="s">
        <v>290</v>
      </c>
      <c r="AC2872" s="11">
        <v>3.5</v>
      </c>
      <c r="AD2872" s="12">
        <v>3.0680000000000001</v>
      </c>
      <c r="AE2872" s="11">
        <v>0.216</v>
      </c>
      <c r="AF2872" t="s">
        <v>6422</v>
      </c>
      <c r="AG2872">
        <v>1</v>
      </c>
      <c r="AH2872" s="21" t="s">
        <v>290</v>
      </c>
      <c r="AI2872" s="1" t="s">
        <v>308</v>
      </c>
      <c r="AJ2872" t="s">
        <v>290</v>
      </c>
      <c r="AK2872" s="159" t="s">
        <v>290</v>
      </c>
    </row>
    <row r="2873" spans="1:89" x14ac:dyDescent="0.35">
      <c r="A2873" s="158" t="s">
        <v>2764</v>
      </c>
      <c r="B2873" s="11">
        <v>3.0000000000000004</v>
      </c>
      <c r="C2873">
        <v>80</v>
      </c>
      <c r="D2873" t="s">
        <v>308</v>
      </c>
      <c r="E2873" s="21" t="s">
        <v>2765</v>
      </c>
      <c r="F2873" s="11">
        <v>3.5</v>
      </c>
      <c r="G2873" s="12">
        <v>2.9</v>
      </c>
      <c r="H2873" s="11">
        <v>0.3</v>
      </c>
      <c r="I2873" t="s">
        <v>290</v>
      </c>
      <c r="J2873">
        <v>80</v>
      </c>
      <c r="K2873" s="21" t="s">
        <v>290</v>
      </c>
      <c r="L2873" s="1" t="s">
        <v>308</v>
      </c>
      <c r="M2873" t="s">
        <v>290</v>
      </c>
      <c r="N2873" s="159" t="s">
        <v>290</v>
      </c>
      <c r="P2873" s="18" t="s">
        <v>290</v>
      </c>
      <c r="Q2873" s="18" t="s">
        <v>290</v>
      </c>
      <c r="S2873" t="s">
        <v>290</v>
      </c>
      <c r="T2873" t="s">
        <v>290</v>
      </c>
      <c r="V2873" t="s">
        <v>290</v>
      </c>
      <c r="X2873" s="158" t="s">
        <v>2764</v>
      </c>
      <c r="Y2873" s="11">
        <v>3.0000000000000004</v>
      </c>
      <c r="Z2873">
        <v>80</v>
      </c>
      <c r="AA2873" t="s">
        <v>308</v>
      </c>
      <c r="AB2873" s="21" t="s">
        <v>2766</v>
      </c>
      <c r="AC2873" s="11">
        <v>3.5</v>
      </c>
      <c r="AD2873" s="12">
        <v>2.9</v>
      </c>
      <c r="AE2873" s="11">
        <v>0.3</v>
      </c>
      <c r="AF2873" t="s">
        <v>290</v>
      </c>
      <c r="AG2873">
        <v>80</v>
      </c>
      <c r="AH2873" s="21" t="s">
        <v>290</v>
      </c>
      <c r="AI2873" s="1" t="s">
        <v>308</v>
      </c>
      <c r="AJ2873" t="s">
        <v>290</v>
      </c>
      <c r="AK2873" s="159" t="s">
        <v>290</v>
      </c>
    </row>
    <row r="2874" spans="1:89" x14ac:dyDescent="0.35">
      <c r="A2874" s="158" t="s">
        <v>2767</v>
      </c>
      <c r="B2874" s="11">
        <v>3.0000000000000004</v>
      </c>
      <c r="C2874" s="11">
        <v>160</v>
      </c>
      <c r="D2874" t="s">
        <v>308</v>
      </c>
      <c r="E2874" s="21" t="s">
        <v>2768</v>
      </c>
      <c r="F2874" s="11">
        <v>3.5</v>
      </c>
      <c r="G2874" s="12">
        <v>2.6259999999999999</v>
      </c>
      <c r="H2874" s="11">
        <v>0.437</v>
      </c>
      <c r="I2874" t="s">
        <v>290</v>
      </c>
      <c r="J2874" s="11">
        <v>160</v>
      </c>
      <c r="K2874" s="21" t="s">
        <v>290</v>
      </c>
      <c r="L2874" s="1" t="s">
        <v>308</v>
      </c>
      <c r="M2874" t="s">
        <v>290</v>
      </c>
      <c r="N2874" s="159" t="s">
        <v>290</v>
      </c>
      <c r="P2874" s="18" t="s">
        <v>290</v>
      </c>
      <c r="Q2874" s="18" t="s">
        <v>290</v>
      </c>
      <c r="S2874" t="s">
        <v>290</v>
      </c>
      <c r="T2874" t="s">
        <v>290</v>
      </c>
      <c r="V2874" t="s">
        <v>290</v>
      </c>
      <c r="X2874" s="158" t="s">
        <v>2767</v>
      </c>
      <c r="Y2874" s="11">
        <v>3.0000000000000004</v>
      </c>
      <c r="Z2874" s="11">
        <v>160</v>
      </c>
      <c r="AA2874" t="s">
        <v>308</v>
      </c>
      <c r="AB2874" s="21" t="s">
        <v>2769</v>
      </c>
      <c r="AC2874" s="11">
        <v>3.5</v>
      </c>
      <c r="AD2874" s="12">
        <v>2.6259999999999999</v>
      </c>
      <c r="AE2874" s="11">
        <v>0.437</v>
      </c>
      <c r="AF2874" t="s">
        <v>290</v>
      </c>
      <c r="AG2874" s="11">
        <v>160</v>
      </c>
      <c r="AH2874" s="21" t="s">
        <v>290</v>
      </c>
      <c r="AI2874" s="1" t="s">
        <v>308</v>
      </c>
      <c r="AJ2874" t="s">
        <v>290</v>
      </c>
      <c r="AK2874" s="159" t="s">
        <v>290</v>
      </c>
    </row>
    <row r="2875" spans="1:89" x14ac:dyDescent="0.35">
      <c r="A2875" s="158" t="s">
        <v>2770</v>
      </c>
      <c r="B2875" s="11">
        <v>3.0000000000000004</v>
      </c>
      <c r="C2875" s="11" t="s">
        <v>272</v>
      </c>
      <c r="D2875" t="s">
        <v>308</v>
      </c>
      <c r="E2875" s="21" t="s">
        <v>290</v>
      </c>
      <c r="F2875" s="11">
        <v>3.5</v>
      </c>
      <c r="G2875" s="12">
        <v>2.9</v>
      </c>
      <c r="H2875" s="11">
        <v>0.3</v>
      </c>
      <c r="I2875" t="s">
        <v>272</v>
      </c>
      <c r="J2875" s="11">
        <v>2</v>
      </c>
      <c r="K2875" s="21" t="s">
        <v>290</v>
      </c>
      <c r="L2875" s="1" t="s">
        <v>308</v>
      </c>
      <c r="M2875" t="s">
        <v>290</v>
      </c>
      <c r="N2875" s="159" t="s">
        <v>290</v>
      </c>
      <c r="P2875" s="18" t="s">
        <v>290</v>
      </c>
      <c r="Q2875" s="18" t="s">
        <v>290</v>
      </c>
      <c r="S2875" t="s">
        <v>290</v>
      </c>
      <c r="T2875" t="s">
        <v>290</v>
      </c>
      <c r="V2875" t="s">
        <v>290</v>
      </c>
      <c r="X2875" s="158" t="s">
        <v>2770</v>
      </c>
      <c r="Y2875" s="11">
        <v>3.0000000000000004</v>
      </c>
      <c r="Z2875" s="11" t="s">
        <v>272</v>
      </c>
      <c r="AA2875" t="s">
        <v>308</v>
      </c>
      <c r="AB2875" s="21" t="s">
        <v>290</v>
      </c>
      <c r="AC2875" s="11">
        <v>3.5</v>
      </c>
      <c r="AD2875" s="12">
        <v>2.9</v>
      </c>
      <c r="AE2875" s="11">
        <v>0.3</v>
      </c>
      <c r="AF2875" t="s">
        <v>272</v>
      </c>
      <c r="AG2875" s="11">
        <v>2</v>
      </c>
      <c r="AH2875" s="21" t="s">
        <v>290</v>
      </c>
      <c r="AI2875" s="1" t="s">
        <v>308</v>
      </c>
      <c r="AJ2875" t="s">
        <v>290</v>
      </c>
      <c r="AK2875" s="159" t="s">
        <v>290</v>
      </c>
    </row>
    <row r="2876" spans="1:89" x14ac:dyDescent="0.25">
      <c r="A2876" s="160" t="s">
        <v>2771</v>
      </c>
      <c r="B2876" s="2">
        <v>3.0000000000000004</v>
      </c>
      <c r="C2876" s="4" t="s">
        <v>273</v>
      </c>
      <c r="D2876" s="4" t="s">
        <v>308</v>
      </c>
      <c r="E2876" s="23" t="s">
        <v>290</v>
      </c>
      <c r="F2876" s="2">
        <v>3.5</v>
      </c>
      <c r="G2876" s="3">
        <v>2.2999999999999998</v>
      </c>
      <c r="H2876" s="2">
        <v>0.6</v>
      </c>
      <c r="I2876" s="2" t="s">
        <v>273</v>
      </c>
      <c r="J2876" s="4">
        <v>4</v>
      </c>
      <c r="K2876" s="23" t="s">
        <v>290</v>
      </c>
      <c r="L2876" s="6" t="s">
        <v>308</v>
      </c>
      <c r="M2876" s="4" t="s">
        <v>290</v>
      </c>
      <c r="N2876" s="161" t="s">
        <v>290</v>
      </c>
      <c r="P2876" s="18" t="s">
        <v>290</v>
      </c>
      <c r="Q2876" s="18" t="s">
        <v>290</v>
      </c>
      <c r="S2876" t="s">
        <v>290</v>
      </c>
      <c r="T2876" t="s">
        <v>290</v>
      </c>
      <c r="V2876" t="s">
        <v>290</v>
      </c>
      <c r="X2876" s="160" t="s">
        <v>2771</v>
      </c>
      <c r="Y2876" s="2">
        <v>3.0000000000000004</v>
      </c>
      <c r="Z2876" s="4" t="s">
        <v>273</v>
      </c>
      <c r="AA2876" s="4" t="s">
        <v>308</v>
      </c>
      <c r="AB2876" s="23" t="s">
        <v>290</v>
      </c>
      <c r="AC2876" s="2">
        <v>3.5</v>
      </c>
      <c r="AD2876" s="3">
        <v>2.2999999999999998</v>
      </c>
      <c r="AE2876" s="2">
        <v>0.6</v>
      </c>
      <c r="AF2876" s="2" t="s">
        <v>273</v>
      </c>
      <c r="AG2876" s="4">
        <v>4</v>
      </c>
      <c r="AH2876" s="23" t="s">
        <v>290</v>
      </c>
      <c r="AI2876" s="6" t="s">
        <v>308</v>
      </c>
      <c r="AJ2876" s="4" t="s">
        <v>290</v>
      </c>
      <c r="AK2876" s="161" t="s">
        <v>290</v>
      </c>
      <c r="BJ2876" s="4"/>
      <c r="BK2876" s="4"/>
      <c r="BL2876" s="4"/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  <c r="BX2876" s="4"/>
      <c r="BY2876" s="4"/>
      <c r="BZ2876" s="4"/>
      <c r="CA2876" s="51"/>
    </row>
    <row r="2877" spans="1:89" x14ac:dyDescent="0.35">
      <c r="A2877" s="156" t="s">
        <v>2772</v>
      </c>
      <c r="B2877" s="11">
        <v>3.5</v>
      </c>
      <c r="C2877" s="11">
        <v>5</v>
      </c>
      <c r="D2877" t="s">
        <v>308</v>
      </c>
      <c r="E2877" s="21" t="s">
        <v>290</v>
      </c>
      <c r="F2877" s="11">
        <v>4</v>
      </c>
      <c r="G2877" s="12">
        <v>3.8340000000000001</v>
      </c>
      <c r="H2877" s="11">
        <v>8.3000000000000004E-2</v>
      </c>
      <c r="I2877" t="s">
        <v>290</v>
      </c>
      <c r="J2877" s="11">
        <v>5</v>
      </c>
      <c r="K2877" s="21" t="s">
        <v>290</v>
      </c>
      <c r="L2877" s="11" t="s">
        <v>308</v>
      </c>
      <c r="M2877" t="s">
        <v>290</v>
      </c>
      <c r="N2877" s="159" t="s">
        <v>290</v>
      </c>
      <c r="P2877" s="18" t="s">
        <v>290</v>
      </c>
      <c r="Q2877" s="18" t="s">
        <v>290</v>
      </c>
      <c r="S2877" t="s">
        <v>290</v>
      </c>
      <c r="T2877" t="s">
        <v>290</v>
      </c>
      <c r="V2877" t="s">
        <v>290</v>
      </c>
      <c r="X2877" s="156" t="s">
        <v>2772</v>
      </c>
      <c r="Y2877" s="11">
        <v>3.5</v>
      </c>
      <c r="Z2877" s="11">
        <v>5</v>
      </c>
      <c r="AA2877" t="s">
        <v>308</v>
      </c>
      <c r="AB2877" s="21" t="s">
        <v>290</v>
      </c>
      <c r="AC2877" s="11">
        <v>4</v>
      </c>
      <c r="AD2877" s="12">
        <v>3.8340000000000001</v>
      </c>
      <c r="AE2877" s="11">
        <v>8.3000000000000004E-2</v>
      </c>
      <c r="AF2877" t="s">
        <v>290</v>
      </c>
      <c r="AG2877" s="11">
        <v>5</v>
      </c>
      <c r="AH2877" s="21" t="s">
        <v>290</v>
      </c>
      <c r="AI2877" s="11" t="s">
        <v>308</v>
      </c>
      <c r="AJ2877" t="s">
        <v>290</v>
      </c>
      <c r="AK2877" s="159" t="s">
        <v>290</v>
      </c>
      <c r="CC2877" s="4"/>
      <c r="CD2877" s="51"/>
      <c r="CE2877" s="51"/>
      <c r="CF2877" s="51"/>
      <c r="CG2877" s="51"/>
      <c r="CH2877" s="51"/>
      <c r="CI2877" s="51"/>
      <c r="CJ2877" s="51"/>
      <c r="CK2877" s="51"/>
    </row>
    <row r="2878" spans="1:89" x14ac:dyDescent="0.35">
      <c r="A2878" s="156" t="s">
        <v>2773</v>
      </c>
      <c r="B2878" s="11">
        <v>3.5</v>
      </c>
      <c r="C2878" s="11">
        <v>10</v>
      </c>
      <c r="D2878" t="s">
        <v>308</v>
      </c>
      <c r="E2878" s="21" t="s">
        <v>290</v>
      </c>
      <c r="F2878" s="11">
        <v>4</v>
      </c>
      <c r="G2878" s="12">
        <v>3.76</v>
      </c>
      <c r="H2878" s="11">
        <v>0.12</v>
      </c>
      <c r="I2878" t="s">
        <v>290</v>
      </c>
      <c r="J2878" s="11">
        <v>10</v>
      </c>
      <c r="K2878" s="21" t="s">
        <v>290</v>
      </c>
      <c r="L2878" s="11" t="s">
        <v>308</v>
      </c>
      <c r="M2878" t="s">
        <v>290</v>
      </c>
      <c r="N2878" s="159" t="s">
        <v>290</v>
      </c>
      <c r="P2878" s="18" t="s">
        <v>290</v>
      </c>
      <c r="Q2878" s="18" t="s">
        <v>290</v>
      </c>
      <c r="S2878" t="s">
        <v>290</v>
      </c>
      <c r="T2878" t="s">
        <v>290</v>
      </c>
      <c r="V2878" t="s">
        <v>290</v>
      </c>
      <c r="X2878" s="156" t="s">
        <v>2773</v>
      </c>
      <c r="Y2878" s="11">
        <v>3.5</v>
      </c>
      <c r="Z2878" s="11">
        <v>10</v>
      </c>
      <c r="AA2878" t="s">
        <v>308</v>
      </c>
      <c r="AB2878" s="21" t="s">
        <v>290</v>
      </c>
      <c r="AC2878" s="11">
        <v>4</v>
      </c>
      <c r="AD2878" s="12">
        <v>3.76</v>
      </c>
      <c r="AE2878" s="11">
        <v>0.12</v>
      </c>
      <c r="AF2878" t="s">
        <v>290</v>
      </c>
      <c r="AG2878" s="11">
        <v>10</v>
      </c>
      <c r="AH2878" s="21" t="s">
        <v>290</v>
      </c>
      <c r="AI2878" s="11" t="s">
        <v>308</v>
      </c>
      <c r="AJ2878" t="s">
        <v>290</v>
      </c>
      <c r="AK2878" s="159" t="s">
        <v>290</v>
      </c>
    </row>
    <row r="2879" spans="1:89" x14ac:dyDescent="0.35">
      <c r="A2879" s="158" t="s">
        <v>2774</v>
      </c>
      <c r="B2879" s="11">
        <v>3.5</v>
      </c>
      <c r="C2879">
        <v>40</v>
      </c>
      <c r="D2879" t="s">
        <v>308</v>
      </c>
      <c r="E2879" s="21" t="s">
        <v>290</v>
      </c>
      <c r="F2879" s="11">
        <v>4</v>
      </c>
      <c r="G2879" s="12">
        <v>3.548</v>
      </c>
      <c r="H2879" s="11">
        <v>0.22600000000000001</v>
      </c>
      <c r="I2879" t="s">
        <v>290</v>
      </c>
      <c r="J2879">
        <v>40</v>
      </c>
      <c r="K2879" s="21" t="s">
        <v>290</v>
      </c>
      <c r="L2879" s="1" t="s">
        <v>308</v>
      </c>
      <c r="M2879" t="s">
        <v>290</v>
      </c>
      <c r="N2879" s="159" t="s">
        <v>290</v>
      </c>
      <c r="P2879" s="18" t="s">
        <v>290</v>
      </c>
      <c r="Q2879" s="18" t="s">
        <v>290</v>
      </c>
      <c r="S2879" t="s">
        <v>290</v>
      </c>
      <c r="T2879" t="s">
        <v>290</v>
      </c>
      <c r="V2879" t="s">
        <v>290</v>
      </c>
      <c r="X2879" s="158" t="s">
        <v>2774</v>
      </c>
      <c r="Y2879" s="11">
        <v>3.5</v>
      </c>
      <c r="Z2879">
        <v>40</v>
      </c>
      <c r="AA2879" t="s">
        <v>308</v>
      </c>
      <c r="AB2879" s="21" t="s">
        <v>290</v>
      </c>
      <c r="AC2879" s="11">
        <v>4</v>
      </c>
      <c r="AD2879" s="12">
        <v>3.548</v>
      </c>
      <c r="AE2879" s="11">
        <v>0.22600000000000001</v>
      </c>
      <c r="AF2879" t="s">
        <v>290</v>
      </c>
      <c r="AG2879">
        <v>40</v>
      </c>
      <c r="AH2879" s="21" t="s">
        <v>290</v>
      </c>
      <c r="AI2879" s="1" t="s">
        <v>308</v>
      </c>
      <c r="AJ2879" t="s">
        <v>290</v>
      </c>
      <c r="AK2879" s="159" t="s">
        <v>290</v>
      </c>
    </row>
    <row r="2880" spans="1:89" x14ac:dyDescent="0.35">
      <c r="A2880" s="158" t="s">
        <v>7018</v>
      </c>
      <c r="B2880" s="11">
        <v>3.5</v>
      </c>
      <c r="C2880" t="s">
        <v>6422</v>
      </c>
      <c r="D2880" t="s">
        <v>308</v>
      </c>
      <c r="E2880" s="21" t="s">
        <v>290</v>
      </c>
      <c r="F2880" s="11">
        <v>4</v>
      </c>
      <c r="G2880" s="12">
        <v>3.548</v>
      </c>
      <c r="H2880" s="11">
        <v>0.22600000000000001</v>
      </c>
      <c r="I2880" t="s">
        <v>6422</v>
      </c>
      <c r="J2880">
        <v>1</v>
      </c>
      <c r="K2880" s="21" t="s">
        <v>290</v>
      </c>
      <c r="L2880" s="1" t="s">
        <v>308</v>
      </c>
      <c r="M2880" t="s">
        <v>290</v>
      </c>
      <c r="N2880" s="159" t="s">
        <v>290</v>
      </c>
      <c r="P2880" s="18" t="s">
        <v>290</v>
      </c>
      <c r="Q2880" s="18" t="s">
        <v>290</v>
      </c>
      <c r="S2880" t="s">
        <v>290</v>
      </c>
      <c r="T2880" t="s">
        <v>290</v>
      </c>
      <c r="V2880" t="s">
        <v>290</v>
      </c>
      <c r="X2880" s="158" t="s">
        <v>7018</v>
      </c>
      <c r="Y2880" s="11">
        <v>3.5</v>
      </c>
      <c r="Z2880" t="s">
        <v>6422</v>
      </c>
      <c r="AA2880" t="s">
        <v>308</v>
      </c>
      <c r="AB2880" s="21" t="s">
        <v>290</v>
      </c>
      <c r="AC2880" s="11">
        <v>4</v>
      </c>
      <c r="AD2880" s="12">
        <v>3.548</v>
      </c>
      <c r="AE2880" s="11">
        <v>0.22600000000000001</v>
      </c>
      <c r="AF2880" t="s">
        <v>6422</v>
      </c>
      <c r="AG2880">
        <v>1</v>
      </c>
      <c r="AH2880" s="21" t="s">
        <v>290</v>
      </c>
      <c r="AI2880" s="1" t="s">
        <v>308</v>
      </c>
      <c r="AJ2880" t="s">
        <v>290</v>
      </c>
      <c r="AK2880" s="159" t="s">
        <v>290</v>
      </c>
    </row>
    <row r="2881" spans="1:89" x14ac:dyDescent="0.35">
      <c r="A2881" s="158" t="s">
        <v>2775</v>
      </c>
      <c r="B2881" s="11">
        <v>3.5</v>
      </c>
      <c r="C2881">
        <v>80</v>
      </c>
      <c r="D2881" t="s">
        <v>308</v>
      </c>
      <c r="E2881" s="21" t="s">
        <v>290</v>
      </c>
      <c r="F2881" s="11">
        <v>4</v>
      </c>
      <c r="G2881" s="12">
        <v>3.3639999999999999</v>
      </c>
      <c r="H2881" s="11">
        <v>0.318</v>
      </c>
      <c r="I2881" t="s">
        <v>290</v>
      </c>
      <c r="J2881">
        <v>80</v>
      </c>
      <c r="K2881" s="21" t="s">
        <v>290</v>
      </c>
      <c r="L2881" s="1" t="s">
        <v>308</v>
      </c>
      <c r="M2881" t="s">
        <v>290</v>
      </c>
      <c r="N2881" s="159" t="s">
        <v>290</v>
      </c>
      <c r="P2881" s="18" t="s">
        <v>290</v>
      </c>
      <c r="Q2881" s="18" t="s">
        <v>290</v>
      </c>
      <c r="S2881" t="s">
        <v>290</v>
      </c>
      <c r="T2881" t="s">
        <v>290</v>
      </c>
      <c r="V2881" t="s">
        <v>290</v>
      </c>
      <c r="X2881" s="158" t="s">
        <v>2775</v>
      </c>
      <c r="Y2881" s="11">
        <v>3.5</v>
      </c>
      <c r="Z2881">
        <v>80</v>
      </c>
      <c r="AA2881" t="s">
        <v>308</v>
      </c>
      <c r="AB2881" s="21" t="s">
        <v>290</v>
      </c>
      <c r="AC2881" s="11">
        <v>4</v>
      </c>
      <c r="AD2881" s="12">
        <v>3.3639999999999999</v>
      </c>
      <c r="AE2881" s="11">
        <v>0.318</v>
      </c>
      <c r="AF2881" t="s">
        <v>290</v>
      </c>
      <c r="AG2881">
        <v>80</v>
      </c>
      <c r="AH2881" s="21" t="s">
        <v>290</v>
      </c>
      <c r="AI2881" s="1" t="s">
        <v>308</v>
      </c>
      <c r="AJ2881" t="s">
        <v>290</v>
      </c>
      <c r="AK2881" s="159" t="s">
        <v>290</v>
      </c>
    </row>
    <row r="2882" spans="1:89" x14ac:dyDescent="0.35">
      <c r="A2882" s="158" t="s">
        <v>2776</v>
      </c>
      <c r="B2882" s="11">
        <v>3.5</v>
      </c>
      <c r="C2882" s="11" t="s">
        <v>272</v>
      </c>
      <c r="D2882" t="s">
        <v>308</v>
      </c>
      <c r="E2882" s="21" t="s">
        <v>290</v>
      </c>
      <c r="F2882" s="11">
        <v>4</v>
      </c>
      <c r="G2882" s="12">
        <v>3.3639999999999999</v>
      </c>
      <c r="H2882" s="11">
        <v>0.318</v>
      </c>
      <c r="I2882" t="s">
        <v>272</v>
      </c>
      <c r="J2882" s="11">
        <v>2</v>
      </c>
      <c r="K2882" s="21" t="s">
        <v>290</v>
      </c>
      <c r="L2882" s="1" t="s">
        <v>308</v>
      </c>
      <c r="M2882" t="s">
        <v>290</v>
      </c>
      <c r="N2882" s="159" t="s">
        <v>290</v>
      </c>
      <c r="P2882" s="18" t="s">
        <v>290</v>
      </c>
      <c r="Q2882" s="18" t="s">
        <v>290</v>
      </c>
      <c r="S2882" t="s">
        <v>290</v>
      </c>
      <c r="T2882" t="s">
        <v>290</v>
      </c>
      <c r="V2882" t="s">
        <v>290</v>
      </c>
      <c r="X2882" s="158" t="s">
        <v>2776</v>
      </c>
      <c r="Y2882" s="11">
        <v>3.5</v>
      </c>
      <c r="Z2882" s="11" t="s">
        <v>272</v>
      </c>
      <c r="AA2882" t="s">
        <v>308</v>
      </c>
      <c r="AB2882" s="21" t="s">
        <v>290</v>
      </c>
      <c r="AC2882" s="11">
        <v>4</v>
      </c>
      <c r="AD2882" s="12">
        <v>3.3639999999999999</v>
      </c>
      <c r="AE2882" s="11">
        <v>0.318</v>
      </c>
      <c r="AF2882" t="s">
        <v>272</v>
      </c>
      <c r="AG2882" s="11">
        <v>2</v>
      </c>
      <c r="AH2882" s="21" t="s">
        <v>290</v>
      </c>
      <c r="AI2882" s="1" t="s">
        <v>308</v>
      </c>
      <c r="AJ2882" t="s">
        <v>290</v>
      </c>
      <c r="AK2882" s="159" t="s">
        <v>290</v>
      </c>
    </row>
    <row r="2883" spans="1:89" x14ac:dyDescent="0.25">
      <c r="A2883" s="160" t="s">
        <v>2777</v>
      </c>
      <c r="B2883" s="2">
        <v>3.5</v>
      </c>
      <c r="C2883" s="4" t="s">
        <v>273</v>
      </c>
      <c r="D2883" s="4" t="s">
        <v>308</v>
      </c>
      <c r="E2883" s="23" t="s">
        <v>290</v>
      </c>
      <c r="F2883" s="2">
        <v>4</v>
      </c>
      <c r="G2883" s="3">
        <v>2.7279999999999998</v>
      </c>
      <c r="H2883" s="2">
        <v>0.63600000000000001</v>
      </c>
      <c r="I2883" s="2" t="s">
        <v>273</v>
      </c>
      <c r="J2883" s="4">
        <v>4</v>
      </c>
      <c r="K2883" s="23" t="s">
        <v>290</v>
      </c>
      <c r="L2883" s="6" t="s">
        <v>308</v>
      </c>
      <c r="M2883" s="4" t="s">
        <v>290</v>
      </c>
      <c r="N2883" s="161" t="s">
        <v>290</v>
      </c>
      <c r="P2883" s="18" t="s">
        <v>290</v>
      </c>
      <c r="Q2883" s="18" t="s">
        <v>290</v>
      </c>
      <c r="S2883" t="s">
        <v>290</v>
      </c>
      <c r="T2883" t="s">
        <v>290</v>
      </c>
      <c r="V2883" t="s">
        <v>290</v>
      </c>
      <c r="X2883" s="160" t="s">
        <v>2777</v>
      </c>
      <c r="Y2883" s="2">
        <v>3.5</v>
      </c>
      <c r="Z2883" s="4" t="s">
        <v>273</v>
      </c>
      <c r="AA2883" s="4" t="s">
        <v>308</v>
      </c>
      <c r="AB2883" s="23" t="s">
        <v>290</v>
      </c>
      <c r="AC2883" s="2">
        <v>4</v>
      </c>
      <c r="AD2883" s="3">
        <v>2.7279999999999998</v>
      </c>
      <c r="AE2883" s="2">
        <v>0.63600000000000001</v>
      </c>
      <c r="AF2883" s="2" t="s">
        <v>273</v>
      </c>
      <c r="AG2883" s="4">
        <v>4</v>
      </c>
      <c r="AH2883" s="23" t="s">
        <v>290</v>
      </c>
      <c r="AI2883" s="6" t="s">
        <v>308</v>
      </c>
      <c r="AJ2883" s="4" t="s">
        <v>290</v>
      </c>
      <c r="AK2883" s="161" t="s">
        <v>290</v>
      </c>
    </row>
    <row r="2884" spans="1:89" x14ac:dyDescent="0.35">
      <c r="A2884" s="156" t="s">
        <v>2778</v>
      </c>
      <c r="B2884" s="11">
        <v>4</v>
      </c>
      <c r="C2884" s="11">
        <v>5</v>
      </c>
      <c r="D2884" t="s">
        <v>308</v>
      </c>
      <c r="E2884" s="21" t="s">
        <v>290</v>
      </c>
      <c r="F2884" s="11">
        <v>4.5</v>
      </c>
      <c r="G2884" s="12">
        <v>4.3339999999999996</v>
      </c>
      <c r="H2884" s="11">
        <v>8.3000000000000004E-2</v>
      </c>
      <c r="I2884" t="s">
        <v>290</v>
      </c>
      <c r="J2884" s="11">
        <v>5</v>
      </c>
      <c r="K2884" s="21" t="s">
        <v>290</v>
      </c>
      <c r="L2884" s="11" t="s">
        <v>308</v>
      </c>
      <c r="M2884" t="s">
        <v>290</v>
      </c>
      <c r="N2884" s="159" t="s">
        <v>290</v>
      </c>
      <c r="P2884" s="18" t="s">
        <v>290</v>
      </c>
      <c r="Q2884" s="18" t="s">
        <v>290</v>
      </c>
      <c r="S2884" t="s">
        <v>290</v>
      </c>
      <c r="T2884" t="s">
        <v>290</v>
      </c>
      <c r="V2884" t="s">
        <v>290</v>
      </c>
      <c r="X2884" s="156" t="s">
        <v>2778</v>
      </c>
      <c r="Y2884" s="11">
        <v>4</v>
      </c>
      <c r="Z2884" s="11">
        <v>5</v>
      </c>
      <c r="AA2884" t="s">
        <v>308</v>
      </c>
      <c r="AB2884" s="21" t="s">
        <v>290</v>
      </c>
      <c r="AC2884" s="11">
        <v>4.5</v>
      </c>
      <c r="AD2884" s="12">
        <v>4.3339999999999996</v>
      </c>
      <c r="AE2884" s="11">
        <v>8.3000000000000004E-2</v>
      </c>
      <c r="AF2884" t="s">
        <v>290</v>
      </c>
      <c r="AG2884" s="11">
        <v>5</v>
      </c>
      <c r="AH2884" s="21" t="s">
        <v>290</v>
      </c>
      <c r="AI2884" s="11" t="s">
        <v>308</v>
      </c>
      <c r="AJ2884" t="s">
        <v>290</v>
      </c>
      <c r="AK2884" s="159" t="s">
        <v>290</v>
      </c>
    </row>
    <row r="2885" spans="1:89" x14ac:dyDescent="0.35">
      <c r="A2885" s="156" t="s">
        <v>2779</v>
      </c>
      <c r="B2885" s="11">
        <v>4</v>
      </c>
      <c r="C2885" s="11">
        <v>10</v>
      </c>
      <c r="D2885" t="s">
        <v>308</v>
      </c>
      <c r="E2885" s="21" t="s">
        <v>290</v>
      </c>
      <c r="F2885" s="11">
        <v>4.5</v>
      </c>
      <c r="G2885" s="12">
        <v>4.26</v>
      </c>
      <c r="H2885" s="11">
        <v>0.12</v>
      </c>
      <c r="I2885" t="s">
        <v>290</v>
      </c>
      <c r="J2885" s="11">
        <v>10</v>
      </c>
      <c r="K2885" s="21" t="s">
        <v>290</v>
      </c>
      <c r="L2885" s="11" t="s">
        <v>308</v>
      </c>
      <c r="M2885" t="s">
        <v>290</v>
      </c>
      <c r="N2885" s="159" t="s">
        <v>290</v>
      </c>
      <c r="P2885" s="18" t="s">
        <v>290</v>
      </c>
      <c r="Q2885" s="18" t="s">
        <v>290</v>
      </c>
      <c r="S2885" t="s">
        <v>290</v>
      </c>
      <c r="T2885" t="s">
        <v>290</v>
      </c>
      <c r="V2885" t="s">
        <v>290</v>
      </c>
      <c r="X2885" s="156" t="s">
        <v>2779</v>
      </c>
      <c r="Y2885" s="11">
        <v>4</v>
      </c>
      <c r="Z2885" s="11">
        <v>10</v>
      </c>
      <c r="AA2885" t="s">
        <v>308</v>
      </c>
      <c r="AB2885" s="21" t="s">
        <v>290</v>
      </c>
      <c r="AC2885" s="11">
        <v>4.5</v>
      </c>
      <c r="AD2885" s="12">
        <v>4.26</v>
      </c>
      <c r="AE2885" s="11">
        <v>0.12</v>
      </c>
      <c r="AF2885" t="s">
        <v>290</v>
      </c>
      <c r="AG2885" s="11">
        <v>10</v>
      </c>
      <c r="AH2885" s="21" t="s">
        <v>290</v>
      </c>
      <c r="AI2885" s="11" t="s">
        <v>308</v>
      </c>
      <c r="AJ2885" t="s">
        <v>290</v>
      </c>
      <c r="AK2885" s="159" t="s">
        <v>290</v>
      </c>
    </row>
    <row r="2886" spans="1:89" x14ac:dyDescent="0.35">
      <c r="A2886" s="158" t="s">
        <v>2780</v>
      </c>
      <c r="B2886" s="11">
        <v>4</v>
      </c>
      <c r="C2886">
        <v>40</v>
      </c>
      <c r="D2886" t="s">
        <v>308</v>
      </c>
      <c r="E2886" s="21" t="s">
        <v>2781</v>
      </c>
      <c r="F2886" s="11">
        <v>4.5</v>
      </c>
      <c r="G2886" s="12">
        <v>4.0259999999999998</v>
      </c>
      <c r="H2886" s="11">
        <v>0.23699999999999999</v>
      </c>
      <c r="I2886" t="s">
        <v>290</v>
      </c>
      <c r="J2886">
        <v>40</v>
      </c>
      <c r="K2886" s="21" t="s">
        <v>290</v>
      </c>
      <c r="L2886" s="1" t="s">
        <v>308</v>
      </c>
      <c r="M2886" t="s">
        <v>290</v>
      </c>
      <c r="N2886" s="159" t="s">
        <v>290</v>
      </c>
      <c r="P2886" s="18" t="s">
        <v>290</v>
      </c>
      <c r="Q2886" s="18" t="s">
        <v>290</v>
      </c>
      <c r="S2886" t="s">
        <v>290</v>
      </c>
      <c r="T2886" t="s">
        <v>290</v>
      </c>
      <c r="V2886" t="s">
        <v>290</v>
      </c>
      <c r="X2886" s="158" t="s">
        <v>2780</v>
      </c>
      <c r="Y2886" s="11">
        <v>4</v>
      </c>
      <c r="Z2886">
        <v>40</v>
      </c>
      <c r="AA2886" t="s">
        <v>308</v>
      </c>
      <c r="AB2886" s="21" t="s">
        <v>2782</v>
      </c>
      <c r="AC2886" s="11">
        <v>4.5</v>
      </c>
      <c r="AD2886" s="12">
        <v>4.0259999999999998</v>
      </c>
      <c r="AE2886" s="11">
        <v>0.23699999999999999</v>
      </c>
      <c r="AF2886" t="s">
        <v>290</v>
      </c>
      <c r="AG2886">
        <v>40</v>
      </c>
      <c r="AH2886" s="21" t="s">
        <v>290</v>
      </c>
      <c r="AI2886" s="1" t="s">
        <v>308</v>
      </c>
      <c r="AJ2886" t="s">
        <v>290</v>
      </c>
      <c r="AK2886" s="159" t="s">
        <v>290</v>
      </c>
    </row>
    <row r="2887" spans="1:89" x14ac:dyDescent="0.35">
      <c r="A2887" s="158" t="s">
        <v>7019</v>
      </c>
      <c r="B2887" s="11">
        <v>4</v>
      </c>
      <c r="C2887" t="s">
        <v>6422</v>
      </c>
      <c r="D2887" t="s">
        <v>308</v>
      </c>
      <c r="E2887" s="21" t="s">
        <v>290</v>
      </c>
      <c r="F2887" s="11">
        <v>4.5</v>
      </c>
      <c r="G2887" s="12">
        <v>4.0259999999999998</v>
      </c>
      <c r="H2887" s="11">
        <v>0.23699999999999999</v>
      </c>
      <c r="I2887" t="s">
        <v>6422</v>
      </c>
      <c r="J2887">
        <v>1</v>
      </c>
      <c r="K2887" s="21" t="s">
        <v>290</v>
      </c>
      <c r="L2887" s="1" t="s">
        <v>308</v>
      </c>
      <c r="M2887" t="s">
        <v>290</v>
      </c>
      <c r="N2887" s="159" t="s">
        <v>290</v>
      </c>
      <c r="P2887" s="18" t="s">
        <v>290</v>
      </c>
      <c r="Q2887" s="18" t="s">
        <v>290</v>
      </c>
      <c r="S2887" t="s">
        <v>290</v>
      </c>
      <c r="T2887" t="s">
        <v>290</v>
      </c>
      <c r="V2887" t="s">
        <v>290</v>
      </c>
      <c r="X2887" s="158" t="s">
        <v>7019</v>
      </c>
      <c r="Y2887" s="11">
        <v>4</v>
      </c>
      <c r="Z2887" t="s">
        <v>6422</v>
      </c>
      <c r="AA2887" t="s">
        <v>308</v>
      </c>
      <c r="AB2887" s="21" t="s">
        <v>290</v>
      </c>
      <c r="AC2887" s="11">
        <v>4.5</v>
      </c>
      <c r="AD2887" s="12">
        <v>4.0259999999999998</v>
      </c>
      <c r="AE2887" s="11">
        <v>0.23699999999999999</v>
      </c>
      <c r="AF2887" t="s">
        <v>6422</v>
      </c>
      <c r="AG2887">
        <v>1</v>
      </c>
      <c r="AH2887" s="21" t="s">
        <v>290</v>
      </c>
      <c r="AI2887" s="1" t="s">
        <v>308</v>
      </c>
      <c r="AJ2887" t="s">
        <v>290</v>
      </c>
      <c r="AK2887" s="159" t="s">
        <v>290</v>
      </c>
      <c r="BJ2887" s="4"/>
      <c r="BK2887" s="4"/>
      <c r="BL2887" s="4"/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  <c r="BX2887" s="4"/>
      <c r="BY2887" s="4"/>
      <c r="BZ2887" s="4"/>
      <c r="CA2887" s="51"/>
    </row>
    <row r="2888" spans="1:89" x14ac:dyDescent="0.35">
      <c r="A2888" s="158" t="s">
        <v>2783</v>
      </c>
      <c r="B2888" s="11">
        <v>4</v>
      </c>
      <c r="C2888">
        <v>60</v>
      </c>
      <c r="D2888" t="s">
        <v>308</v>
      </c>
      <c r="E2888" s="21" t="s">
        <v>290</v>
      </c>
      <c r="F2888" s="11">
        <v>4.5</v>
      </c>
      <c r="G2888" s="12">
        <v>3.9379999999999997</v>
      </c>
      <c r="H2888" s="11">
        <v>0.28100000000000003</v>
      </c>
      <c r="I2888" t="s">
        <v>290</v>
      </c>
      <c r="J2888">
        <v>60</v>
      </c>
      <c r="K2888" s="21" t="s">
        <v>290</v>
      </c>
      <c r="L2888" s="1" t="s">
        <v>308</v>
      </c>
      <c r="M2888" t="s">
        <v>290</v>
      </c>
      <c r="N2888" s="159" t="s">
        <v>290</v>
      </c>
      <c r="P2888" s="18" t="s">
        <v>290</v>
      </c>
      <c r="Q2888" s="18" t="s">
        <v>290</v>
      </c>
      <c r="S2888" t="s">
        <v>290</v>
      </c>
      <c r="T2888" t="s">
        <v>290</v>
      </c>
      <c r="V2888" t="s">
        <v>290</v>
      </c>
      <c r="X2888" s="158" t="s">
        <v>2783</v>
      </c>
      <c r="Y2888" s="11">
        <v>4</v>
      </c>
      <c r="Z2888">
        <v>60</v>
      </c>
      <c r="AA2888" t="s">
        <v>308</v>
      </c>
      <c r="AB2888" s="21" t="s">
        <v>290</v>
      </c>
      <c r="AC2888" s="11">
        <v>4.5</v>
      </c>
      <c r="AD2888" s="12">
        <v>3.9379999999999997</v>
      </c>
      <c r="AE2888" s="11">
        <v>0.28100000000000003</v>
      </c>
      <c r="AF2888" t="s">
        <v>290</v>
      </c>
      <c r="AG2888">
        <v>60</v>
      </c>
      <c r="AH2888" s="21" t="s">
        <v>290</v>
      </c>
      <c r="AI2888" s="1" t="s">
        <v>308</v>
      </c>
      <c r="AJ2888" t="s">
        <v>290</v>
      </c>
      <c r="AK2888" s="159" t="s">
        <v>290</v>
      </c>
      <c r="CC2888" s="4"/>
      <c r="CD2888" s="51"/>
      <c r="CE2888" s="51"/>
      <c r="CF2888" s="51"/>
      <c r="CG2888" s="51"/>
      <c r="CH2888" s="51"/>
      <c r="CI2888" s="51"/>
      <c r="CJ2888" s="51"/>
      <c r="CK2888" s="51"/>
    </row>
    <row r="2889" spans="1:89" x14ac:dyDescent="0.35">
      <c r="A2889" s="158" t="s">
        <v>2784</v>
      </c>
      <c r="B2889" s="11">
        <v>4</v>
      </c>
      <c r="C2889">
        <v>80</v>
      </c>
      <c r="D2889" t="s">
        <v>308</v>
      </c>
      <c r="E2889" s="21" t="s">
        <v>2785</v>
      </c>
      <c r="F2889" s="11">
        <v>4.5</v>
      </c>
      <c r="G2889" s="12">
        <v>3.8260000000000001</v>
      </c>
      <c r="H2889" s="11">
        <v>0.33700000000000002</v>
      </c>
      <c r="I2889" t="s">
        <v>290</v>
      </c>
      <c r="J2889">
        <v>80</v>
      </c>
      <c r="K2889" s="21" t="s">
        <v>290</v>
      </c>
      <c r="L2889" s="1" t="s">
        <v>308</v>
      </c>
      <c r="M2889" t="s">
        <v>290</v>
      </c>
      <c r="N2889" s="159" t="s">
        <v>290</v>
      </c>
      <c r="P2889" s="18" t="s">
        <v>290</v>
      </c>
      <c r="Q2889" s="18" t="s">
        <v>290</v>
      </c>
      <c r="S2889" t="s">
        <v>290</v>
      </c>
      <c r="T2889" t="s">
        <v>290</v>
      </c>
      <c r="V2889" t="s">
        <v>290</v>
      </c>
      <c r="X2889" s="158" t="s">
        <v>2784</v>
      </c>
      <c r="Y2889" s="11">
        <v>4</v>
      </c>
      <c r="Z2889">
        <v>80</v>
      </c>
      <c r="AA2889" t="s">
        <v>308</v>
      </c>
      <c r="AB2889" s="21" t="s">
        <v>2786</v>
      </c>
      <c r="AC2889" s="11">
        <v>4.5</v>
      </c>
      <c r="AD2889" s="12">
        <v>3.8260000000000001</v>
      </c>
      <c r="AE2889" s="11">
        <v>0.33700000000000002</v>
      </c>
      <c r="AF2889" t="s">
        <v>290</v>
      </c>
      <c r="AG2889">
        <v>80</v>
      </c>
      <c r="AH2889" s="21" t="s">
        <v>290</v>
      </c>
      <c r="AI2889" s="1" t="s">
        <v>308</v>
      </c>
      <c r="AJ2889" t="s">
        <v>290</v>
      </c>
      <c r="AK2889" s="159" t="s">
        <v>290</v>
      </c>
    </row>
    <row r="2890" spans="1:89" x14ac:dyDescent="0.35">
      <c r="A2890" s="158" t="s">
        <v>2787</v>
      </c>
      <c r="B2890" s="11">
        <v>4</v>
      </c>
      <c r="C2890">
        <v>120</v>
      </c>
      <c r="D2890" t="s">
        <v>308</v>
      </c>
      <c r="E2890" s="21" t="s">
        <v>290</v>
      </c>
      <c r="F2890" s="11">
        <v>4.5</v>
      </c>
      <c r="G2890" s="12">
        <v>3.6259999999999999</v>
      </c>
      <c r="H2890" s="11">
        <v>0.437</v>
      </c>
      <c r="I2890" t="s">
        <v>290</v>
      </c>
      <c r="J2890">
        <v>120</v>
      </c>
      <c r="K2890" s="21" t="s">
        <v>290</v>
      </c>
      <c r="L2890" s="1" t="s">
        <v>308</v>
      </c>
      <c r="M2890" t="s">
        <v>290</v>
      </c>
      <c r="N2890" s="159" t="s">
        <v>290</v>
      </c>
      <c r="P2890" s="18" t="s">
        <v>290</v>
      </c>
      <c r="Q2890" s="18" t="s">
        <v>290</v>
      </c>
      <c r="S2890" t="s">
        <v>290</v>
      </c>
      <c r="T2890" t="s">
        <v>290</v>
      </c>
      <c r="V2890" t="s">
        <v>290</v>
      </c>
      <c r="X2890" s="158" t="s">
        <v>2787</v>
      </c>
      <c r="Y2890" s="11">
        <v>4</v>
      </c>
      <c r="Z2890">
        <v>120</v>
      </c>
      <c r="AA2890" t="s">
        <v>308</v>
      </c>
      <c r="AB2890" s="21" t="s">
        <v>290</v>
      </c>
      <c r="AC2890" s="11">
        <v>4.5</v>
      </c>
      <c r="AD2890" s="12">
        <v>3.6259999999999999</v>
      </c>
      <c r="AE2890" s="11">
        <v>0.437</v>
      </c>
      <c r="AF2890" t="s">
        <v>290</v>
      </c>
      <c r="AG2890">
        <v>120</v>
      </c>
      <c r="AH2890" s="21" t="s">
        <v>290</v>
      </c>
      <c r="AI2890" s="1" t="s">
        <v>308</v>
      </c>
      <c r="AJ2890" t="s">
        <v>290</v>
      </c>
      <c r="AK2890" s="159" t="s">
        <v>290</v>
      </c>
    </row>
    <row r="2891" spans="1:89" x14ac:dyDescent="0.35">
      <c r="A2891" s="158" t="s">
        <v>2788</v>
      </c>
      <c r="B2891" s="11">
        <v>4</v>
      </c>
      <c r="C2891" s="11">
        <v>160</v>
      </c>
      <c r="D2891" t="s">
        <v>308</v>
      </c>
      <c r="E2891" s="21" t="s">
        <v>2789</v>
      </c>
      <c r="F2891" s="11">
        <v>4.5</v>
      </c>
      <c r="G2891" s="12">
        <v>3.4379999999999997</v>
      </c>
      <c r="H2891" s="11">
        <v>0.53100000000000003</v>
      </c>
      <c r="I2891" t="s">
        <v>290</v>
      </c>
      <c r="J2891" s="11">
        <v>160</v>
      </c>
      <c r="K2891" s="21" t="s">
        <v>290</v>
      </c>
      <c r="L2891" s="1" t="s">
        <v>308</v>
      </c>
      <c r="M2891" t="s">
        <v>290</v>
      </c>
      <c r="N2891" s="159" t="s">
        <v>290</v>
      </c>
      <c r="P2891" s="18" t="s">
        <v>290</v>
      </c>
      <c r="Q2891" s="18" t="s">
        <v>290</v>
      </c>
      <c r="S2891" t="s">
        <v>290</v>
      </c>
      <c r="T2891" t="s">
        <v>290</v>
      </c>
      <c r="V2891" t="s">
        <v>290</v>
      </c>
      <c r="X2891" s="158" t="s">
        <v>2788</v>
      </c>
      <c r="Y2891" s="11">
        <v>4</v>
      </c>
      <c r="Z2891" s="11">
        <v>160</v>
      </c>
      <c r="AA2891" t="s">
        <v>308</v>
      </c>
      <c r="AB2891" s="21" t="s">
        <v>2790</v>
      </c>
      <c r="AC2891" s="11">
        <v>4.5</v>
      </c>
      <c r="AD2891" s="12">
        <v>3.4379999999999997</v>
      </c>
      <c r="AE2891" s="11">
        <v>0.53100000000000003</v>
      </c>
      <c r="AF2891" t="s">
        <v>290</v>
      </c>
      <c r="AG2891" s="11">
        <v>160</v>
      </c>
      <c r="AH2891" s="21" t="s">
        <v>290</v>
      </c>
      <c r="AI2891" s="1" t="s">
        <v>308</v>
      </c>
      <c r="AJ2891" t="s">
        <v>290</v>
      </c>
      <c r="AK2891" s="159" t="s">
        <v>290</v>
      </c>
    </row>
    <row r="2892" spans="1:89" x14ac:dyDescent="0.35">
      <c r="A2892" s="158" t="s">
        <v>2791</v>
      </c>
      <c r="B2892" s="11">
        <v>4</v>
      </c>
      <c r="C2892" s="11" t="s">
        <v>272</v>
      </c>
      <c r="D2892" t="s">
        <v>308</v>
      </c>
      <c r="E2892" s="21" t="s">
        <v>290</v>
      </c>
      <c r="F2892" s="11">
        <v>4.5</v>
      </c>
      <c r="G2892" s="12">
        <v>3.8260000000000001</v>
      </c>
      <c r="H2892" s="11">
        <v>0.33700000000000002</v>
      </c>
      <c r="I2892" t="s">
        <v>272</v>
      </c>
      <c r="J2892" s="11">
        <v>2</v>
      </c>
      <c r="K2892" s="21" t="s">
        <v>290</v>
      </c>
      <c r="L2892" s="1" t="s">
        <v>308</v>
      </c>
      <c r="M2892" t="s">
        <v>290</v>
      </c>
      <c r="N2892" s="159" t="s">
        <v>290</v>
      </c>
      <c r="P2892" s="18" t="s">
        <v>290</v>
      </c>
      <c r="Q2892" s="18" t="s">
        <v>290</v>
      </c>
      <c r="S2892" t="s">
        <v>290</v>
      </c>
      <c r="T2892" t="s">
        <v>290</v>
      </c>
      <c r="V2892" t="s">
        <v>290</v>
      </c>
      <c r="X2892" s="158" t="s">
        <v>2791</v>
      </c>
      <c r="Y2892" s="11">
        <v>4</v>
      </c>
      <c r="Z2892" s="11" t="s">
        <v>272</v>
      </c>
      <c r="AA2892" t="s">
        <v>308</v>
      </c>
      <c r="AB2892" s="21" t="s">
        <v>290</v>
      </c>
      <c r="AC2892" s="11">
        <v>4.5</v>
      </c>
      <c r="AD2892" s="12">
        <v>3.8260000000000001</v>
      </c>
      <c r="AE2892" s="11">
        <v>0.33700000000000002</v>
      </c>
      <c r="AF2892" t="s">
        <v>272</v>
      </c>
      <c r="AG2892" s="11">
        <v>2</v>
      </c>
      <c r="AH2892" s="21" t="s">
        <v>290</v>
      </c>
      <c r="AI2892" s="1" t="s">
        <v>308</v>
      </c>
      <c r="AJ2892" t="s">
        <v>290</v>
      </c>
      <c r="AK2892" s="159" t="s">
        <v>290</v>
      </c>
    </row>
    <row r="2893" spans="1:89" x14ac:dyDescent="0.25">
      <c r="A2893" s="160" t="s">
        <v>2792</v>
      </c>
      <c r="B2893" s="2">
        <v>4</v>
      </c>
      <c r="C2893" s="4" t="s">
        <v>273</v>
      </c>
      <c r="D2893" s="4" t="s">
        <v>308</v>
      </c>
      <c r="E2893" s="23" t="s">
        <v>290</v>
      </c>
      <c r="F2893" s="2">
        <v>4.5</v>
      </c>
      <c r="G2893" s="3">
        <v>3.1520000000000001</v>
      </c>
      <c r="H2893" s="2">
        <v>0.67400000000000004</v>
      </c>
      <c r="I2893" s="2" t="s">
        <v>273</v>
      </c>
      <c r="J2893" s="4">
        <v>4</v>
      </c>
      <c r="K2893" s="23" t="s">
        <v>290</v>
      </c>
      <c r="L2893" s="6" t="s">
        <v>308</v>
      </c>
      <c r="M2893" s="4" t="s">
        <v>290</v>
      </c>
      <c r="N2893" s="161" t="s">
        <v>290</v>
      </c>
      <c r="P2893" s="18" t="s">
        <v>290</v>
      </c>
      <c r="Q2893" s="18" t="s">
        <v>290</v>
      </c>
      <c r="S2893" t="s">
        <v>290</v>
      </c>
      <c r="T2893" t="s">
        <v>290</v>
      </c>
      <c r="V2893" t="s">
        <v>290</v>
      </c>
      <c r="X2893" s="160" t="s">
        <v>2792</v>
      </c>
      <c r="Y2893" s="2">
        <v>4</v>
      </c>
      <c r="Z2893" s="4" t="s">
        <v>273</v>
      </c>
      <c r="AA2893" s="4" t="s">
        <v>308</v>
      </c>
      <c r="AB2893" s="23" t="s">
        <v>290</v>
      </c>
      <c r="AC2893" s="2">
        <v>4.5</v>
      </c>
      <c r="AD2893" s="3">
        <v>3.1520000000000001</v>
      </c>
      <c r="AE2893" s="2">
        <v>0.67400000000000004</v>
      </c>
      <c r="AF2893" s="2" t="s">
        <v>273</v>
      </c>
      <c r="AG2893" s="4">
        <v>4</v>
      </c>
      <c r="AH2893" s="23" t="s">
        <v>290</v>
      </c>
      <c r="AI2893" s="6" t="s">
        <v>308</v>
      </c>
      <c r="AJ2893" s="4" t="s">
        <v>290</v>
      </c>
      <c r="AK2893" s="161" t="s">
        <v>290</v>
      </c>
    </row>
    <row r="2894" spans="1:89" x14ac:dyDescent="0.25">
      <c r="A2894" s="158" t="s">
        <v>7020</v>
      </c>
      <c r="B2894" s="11">
        <v>4.5</v>
      </c>
      <c r="C2894" t="s">
        <v>6422</v>
      </c>
      <c r="D2894" t="s">
        <v>308</v>
      </c>
      <c r="E2894" s="24" t="s">
        <v>290</v>
      </c>
      <c r="F2894" s="11">
        <v>5</v>
      </c>
      <c r="G2894" s="12">
        <v>4.5060000000000002</v>
      </c>
      <c r="H2894" s="11">
        <v>0.247</v>
      </c>
      <c r="I2894" s="11" t="s">
        <v>6422</v>
      </c>
      <c r="J2894" s="11">
        <v>1</v>
      </c>
      <c r="K2894" s="24"/>
      <c r="L2894" s="1" t="s">
        <v>308</v>
      </c>
      <c r="N2894" s="159"/>
      <c r="P2894" s="18" t="s">
        <v>290</v>
      </c>
      <c r="Q2894" s="18" t="s">
        <v>290</v>
      </c>
      <c r="S2894" t="s">
        <v>290</v>
      </c>
      <c r="T2894" t="s">
        <v>290</v>
      </c>
      <c r="V2894" t="s">
        <v>290</v>
      </c>
      <c r="X2894" s="158" t="s">
        <v>7020</v>
      </c>
      <c r="Y2894" s="11">
        <v>4.5</v>
      </c>
      <c r="Z2894" t="s">
        <v>6422</v>
      </c>
      <c r="AA2894" t="s">
        <v>308</v>
      </c>
      <c r="AB2894" s="24" t="s">
        <v>290</v>
      </c>
      <c r="AC2894" s="11">
        <v>5</v>
      </c>
      <c r="AD2894" s="12">
        <v>4.5060000000000002</v>
      </c>
      <c r="AE2894" s="11">
        <v>0.247</v>
      </c>
      <c r="AF2894" s="11" t="s">
        <v>6422</v>
      </c>
      <c r="AG2894" s="11">
        <v>1</v>
      </c>
      <c r="AH2894" s="24"/>
      <c r="AI2894" s="1" t="s">
        <v>308</v>
      </c>
      <c r="AK2894" s="159"/>
    </row>
    <row r="2895" spans="1:89" x14ac:dyDescent="0.35">
      <c r="A2895" s="158" t="s">
        <v>2793</v>
      </c>
      <c r="B2895" s="11">
        <v>4.5</v>
      </c>
      <c r="C2895" s="11" t="s">
        <v>272</v>
      </c>
      <c r="D2895" t="s">
        <v>308</v>
      </c>
      <c r="E2895" s="21" t="s">
        <v>290</v>
      </c>
      <c r="F2895" s="11">
        <v>5</v>
      </c>
      <c r="G2895" s="12">
        <v>4.29</v>
      </c>
      <c r="H2895" s="11">
        <v>0.35499999999999998</v>
      </c>
      <c r="I2895" t="s">
        <v>272</v>
      </c>
      <c r="J2895" s="11">
        <v>2</v>
      </c>
      <c r="K2895" s="21" t="s">
        <v>290</v>
      </c>
      <c r="L2895" s="1" t="s">
        <v>308</v>
      </c>
      <c r="M2895" t="s">
        <v>290</v>
      </c>
      <c r="N2895" s="159" t="s">
        <v>290</v>
      </c>
      <c r="P2895" s="18" t="s">
        <v>290</v>
      </c>
      <c r="Q2895" s="18" t="s">
        <v>290</v>
      </c>
      <c r="S2895" t="s">
        <v>290</v>
      </c>
      <c r="T2895" t="s">
        <v>290</v>
      </c>
      <c r="V2895" t="s">
        <v>290</v>
      </c>
      <c r="X2895" s="158" t="s">
        <v>2793</v>
      </c>
      <c r="Y2895" s="11">
        <v>4.5</v>
      </c>
      <c r="Z2895" s="11" t="s">
        <v>272</v>
      </c>
      <c r="AA2895" t="s">
        <v>308</v>
      </c>
      <c r="AB2895" s="21" t="s">
        <v>290</v>
      </c>
      <c r="AC2895" s="11">
        <v>5</v>
      </c>
      <c r="AD2895" s="12">
        <v>4.29</v>
      </c>
      <c r="AE2895" s="11">
        <v>0.35499999999999998</v>
      </c>
      <c r="AF2895" t="s">
        <v>272</v>
      </c>
      <c r="AG2895" s="11">
        <v>2</v>
      </c>
      <c r="AH2895" s="21" t="s">
        <v>290</v>
      </c>
      <c r="AI2895" s="1" t="s">
        <v>308</v>
      </c>
      <c r="AJ2895" t="s">
        <v>290</v>
      </c>
      <c r="AK2895" s="159" t="s">
        <v>290</v>
      </c>
    </row>
    <row r="2896" spans="1:89" x14ac:dyDescent="0.25">
      <c r="A2896" s="160" t="s">
        <v>2794</v>
      </c>
      <c r="B2896" s="2">
        <v>4.5</v>
      </c>
      <c r="C2896" s="4" t="s">
        <v>273</v>
      </c>
      <c r="D2896" s="4" t="s">
        <v>308</v>
      </c>
      <c r="E2896" s="23" t="s">
        <v>290</v>
      </c>
      <c r="F2896" s="2">
        <v>5</v>
      </c>
      <c r="G2896" s="3">
        <v>3.58</v>
      </c>
      <c r="H2896" s="2">
        <v>0.71</v>
      </c>
      <c r="I2896" s="2" t="s">
        <v>273</v>
      </c>
      <c r="J2896" s="4">
        <v>4</v>
      </c>
      <c r="K2896" s="23" t="s">
        <v>290</v>
      </c>
      <c r="L2896" s="6" t="s">
        <v>308</v>
      </c>
      <c r="M2896" s="4" t="s">
        <v>290</v>
      </c>
      <c r="N2896" s="161" t="s">
        <v>290</v>
      </c>
      <c r="P2896" s="18" t="s">
        <v>290</v>
      </c>
      <c r="Q2896" s="18" t="s">
        <v>290</v>
      </c>
      <c r="S2896" t="s">
        <v>290</v>
      </c>
      <c r="T2896" t="s">
        <v>290</v>
      </c>
      <c r="V2896" t="s">
        <v>290</v>
      </c>
      <c r="X2896" s="160" t="s">
        <v>2794</v>
      </c>
      <c r="Y2896" s="2">
        <v>4.5</v>
      </c>
      <c r="Z2896" s="4" t="s">
        <v>273</v>
      </c>
      <c r="AA2896" s="4" t="s">
        <v>308</v>
      </c>
      <c r="AB2896" s="23" t="s">
        <v>290</v>
      </c>
      <c r="AC2896" s="2">
        <v>5</v>
      </c>
      <c r="AD2896" s="3">
        <v>3.58</v>
      </c>
      <c r="AE2896" s="2">
        <v>0.71</v>
      </c>
      <c r="AF2896" s="2" t="s">
        <v>273</v>
      </c>
      <c r="AG2896" s="4">
        <v>4</v>
      </c>
      <c r="AH2896" s="23" t="s">
        <v>290</v>
      </c>
      <c r="AI2896" s="6" t="s">
        <v>308</v>
      </c>
      <c r="AJ2896" s="4" t="s">
        <v>290</v>
      </c>
      <c r="AK2896" s="161" t="s">
        <v>290</v>
      </c>
    </row>
    <row r="2897" spans="1:89" x14ac:dyDescent="0.35">
      <c r="A2897" s="156" t="s">
        <v>2795</v>
      </c>
      <c r="B2897" s="11">
        <v>5</v>
      </c>
      <c r="C2897" s="11">
        <v>5</v>
      </c>
      <c r="D2897" t="s">
        <v>308</v>
      </c>
      <c r="E2897" s="21" t="s">
        <v>290</v>
      </c>
      <c r="F2897" s="11">
        <v>5.5629999999999997</v>
      </c>
      <c r="G2897" s="12">
        <v>5.3449999999999998</v>
      </c>
      <c r="H2897" s="11">
        <v>0.109</v>
      </c>
      <c r="I2897" t="s">
        <v>290</v>
      </c>
      <c r="J2897" s="11">
        <v>5</v>
      </c>
      <c r="K2897" s="21" t="s">
        <v>290</v>
      </c>
      <c r="L2897" s="11" t="s">
        <v>308</v>
      </c>
      <c r="M2897" t="s">
        <v>290</v>
      </c>
      <c r="N2897" s="159" t="s">
        <v>290</v>
      </c>
      <c r="P2897" s="18" t="s">
        <v>290</v>
      </c>
      <c r="Q2897" s="18" t="s">
        <v>290</v>
      </c>
      <c r="S2897" t="s">
        <v>290</v>
      </c>
      <c r="T2897" t="s">
        <v>290</v>
      </c>
      <c r="V2897" t="s">
        <v>290</v>
      </c>
      <c r="X2897" s="156" t="s">
        <v>2795</v>
      </c>
      <c r="Y2897" s="11">
        <v>5</v>
      </c>
      <c r="Z2897" s="11">
        <v>5</v>
      </c>
      <c r="AA2897" t="s">
        <v>308</v>
      </c>
      <c r="AB2897" s="21" t="s">
        <v>290</v>
      </c>
      <c r="AC2897" s="11">
        <v>5.5629999999999997</v>
      </c>
      <c r="AD2897" s="12">
        <v>5.3449999999999998</v>
      </c>
      <c r="AE2897" s="11">
        <v>0.109</v>
      </c>
      <c r="AF2897" t="s">
        <v>290</v>
      </c>
      <c r="AG2897" s="11">
        <v>5</v>
      </c>
      <c r="AH2897" s="21" t="s">
        <v>290</v>
      </c>
      <c r="AI2897" s="11" t="s">
        <v>308</v>
      </c>
      <c r="AJ2897" t="s">
        <v>290</v>
      </c>
      <c r="AK2897" s="159" t="s">
        <v>290</v>
      </c>
      <c r="BJ2897" s="4"/>
      <c r="BK2897" s="4"/>
      <c r="BL2897" s="4"/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  <c r="BX2897" s="4"/>
      <c r="BY2897" s="4"/>
      <c r="BZ2897" s="4"/>
      <c r="CA2897" s="51"/>
    </row>
    <row r="2898" spans="1:89" x14ac:dyDescent="0.35">
      <c r="A2898" s="156" t="s">
        <v>2796</v>
      </c>
      <c r="B2898" s="11">
        <v>5</v>
      </c>
      <c r="C2898" s="11">
        <v>10</v>
      </c>
      <c r="D2898" t="s">
        <v>308</v>
      </c>
      <c r="E2898" s="21" t="s">
        <v>290</v>
      </c>
      <c r="F2898" s="11">
        <v>5.5629999999999997</v>
      </c>
      <c r="G2898" s="12">
        <v>5.2949999999999999</v>
      </c>
      <c r="H2898" s="11">
        <v>0.13400000000000001</v>
      </c>
      <c r="I2898" t="s">
        <v>290</v>
      </c>
      <c r="J2898" s="11">
        <v>10</v>
      </c>
      <c r="K2898" s="21" t="s">
        <v>290</v>
      </c>
      <c r="L2898" s="11" t="s">
        <v>308</v>
      </c>
      <c r="M2898" t="s">
        <v>290</v>
      </c>
      <c r="N2898" s="159" t="s">
        <v>290</v>
      </c>
      <c r="P2898" s="18" t="s">
        <v>290</v>
      </c>
      <c r="Q2898" s="18" t="s">
        <v>290</v>
      </c>
      <c r="S2898" t="s">
        <v>290</v>
      </c>
      <c r="T2898" t="s">
        <v>290</v>
      </c>
      <c r="V2898" t="s">
        <v>290</v>
      </c>
      <c r="X2898" s="156" t="s">
        <v>2796</v>
      </c>
      <c r="Y2898" s="11">
        <v>5</v>
      </c>
      <c r="Z2898" s="11">
        <v>10</v>
      </c>
      <c r="AA2898" t="s">
        <v>308</v>
      </c>
      <c r="AB2898" s="21" t="s">
        <v>290</v>
      </c>
      <c r="AC2898" s="11">
        <v>5.5629999999999997</v>
      </c>
      <c r="AD2898" s="12">
        <v>5.2949999999999999</v>
      </c>
      <c r="AE2898" s="11">
        <v>0.13400000000000001</v>
      </c>
      <c r="AF2898" t="s">
        <v>290</v>
      </c>
      <c r="AG2898" s="11">
        <v>10</v>
      </c>
      <c r="AH2898" s="21" t="s">
        <v>290</v>
      </c>
      <c r="AI2898" s="11" t="s">
        <v>308</v>
      </c>
      <c r="AJ2898" t="s">
        <v>290</v>
      </c>
      <c r="AK2898" s="159" t="s">
        <v>290</v>
      </c>
      <c r="CC2898" s="4"/>
      <c r="CD2898" s="51"/>
      <c r="CE2898" s="51"/>
      <c r="CF2898" s="51"/>
      <c r="CG2898" s="51"/>
      <c r="CH2898" s="51"/>
      <c r="CI2898" s="51"/>
      <c r="CJ2898" s="51"/>
      <c r="CK2898" s="51"/>
    </row>
    <row r="2899" spans="1:89" x14ac:dyDescent="0.35">
      <c r="A2899" s="158" t="s">
        <v>2797</v>
      </c>
      <c r="B2899" s="11">
        <v>5</v>
      </c>
      <c r="C2899" s="11">
        <v>20</v>
      </c>
      <c r="D2899" t="s">
        <v>308</v>
      </c>
      <c r="E2899" s="21" t="s">
        <v>290</v>
      </c>
      <c r="F2899" s="11">
        <v>5.5629999999999997</v>
      </c>
      <c r="G2899" s="12">
        <v>5.157</v>
      </c>
      <c r="H2899" s="11">
        <v>0.20300000000000001</v>
      </c>
      <c r="I2899" t="s">
        <v>290</v>
      </c>
      <c r="J2899" s="11">
        <v>20</v>
      </c>
      <c r="K2899" s="21" t="s">
        <v>290</v>
      </c>
      <c r="L2899" s="1" t="s">
        <v>308</v>
      </c>
      <c r="M2899" t="s">
        <v>290</v>
      </c>
      <c r="N2899" s="159" t="s">
        <v>290</v>
      </c>
      <c r="P2899" s="18" t="s">
        <v>290</v>
      </c>
      <c r="Q2899" s="18" t="s">
        <v>290</v>
      </c>
      <c r="S2899" t="s">
        <v>290</v>
      </c>
      <c r="T2899" t="s">
        <v>290</v>
      </c>
      <c r="V2899" t="s">
        <v>290</v>
      </c>
      <c r="X2899" s="158" t="s">
        <v>2797</v>
      </c>
      <c r="Y2899" s="11">
        <v>5</v>
      </c>
      <c r="Z2899" s="11">
        <v>20</v>
      </c>
      <c r="AA2899" t="s">
        <v>308</v>
      </c>
      <c r="AB2899" s="21" t="s">
        <v>290</v>
      </c>
      <c r="AC2899" s="11">
        <v>5.5629999999999997</v>
      </c>
      <c r="AD2899" s="12">
        <v>5.157</v>
      </c>
      <c r="AE2899" s="11">
        <v>0.20300000000000001</v>
      </c>
      <c r="AF2899" t="s">
        <v>290</v>
      </c>
      <c r="AG2899" s="11">
        <v>20</v>
      </c>
      <c r="AH2899" s="21" t="s">
        <v>290</v>
      </c>
      <c r="AI2899" s="1" t="s">
        <v>308</v>
      </c>
      <c r="AJ2899" t="s">
        <v>290</v>
      </c>
      <c r="AK2899" s="159" t="s">
        <v>290</v>
      </c>
    </row>
    <row r="2900" spans="1:89" x14ac:dyDescent="0.35">
      <c r="A2900" s="158" t="s">
        <v>2798</v>
      </c>
      <c r="B2900" s="11">
        <v>5</v>
      </c>
      <c r="C2900">
        <v>40</v>
      </c>
      <c r="D2900" t="s">
        <v>308</v>
      </c>
      <c r="E2900" s="21" t="s">
        <v>290</v>
      </c>
      <c r="F2900" s="11">
        <v>5.5629999999999997</v>
      </c>
      <c r="G2900" s="12">
        <v>5.0469999999999997</v>
      </c>
      <c r="H2900" s="11">
        <v>0.25800000000000001</v>
      </c>
      <c r="I2900" t="s">
        <v>290</v>
      </c>
      <c r="J2900">
        <v>40</v>
      </c>
      <c r="K2900" s="21" t="s">
        <v>290</v>
      </c>
      <c r="L2900" s="1" t="s">
        <v>308</v>
      </c>
      <c r="M2900" t="s">
        <v>290</v>
      </c>
      <c r="N2900" s="159" t="s">
        <v>290</v>
      </c>
      <c r="P2900" s="18" t="s">
        <v>290</v>
      </c>
      <c r="Q2900" s="18" t="s">
        <v>290</v>
      </c>
      <c r="S2900" t="s">
        <v>290</v>
      </c>
      <c r="T2900" t="s">
        <v>290</v>
      </c>
      <c r="V2900" t="s">
        <v>290</v>
      </c>
      <c r="X2900" s="158" t="s">
        <v>2798</v>
      </c>
      <c r="Y2900" s="11">
        <v>5</v>
      </c>
      <c r="Z2900">
        <v>40</v>
      </c>
      <c r="AA2900" t="s">
        <v>308</v>
      </c>
      <c r="AB2900" s="21" t="s">
        <v>290</v>
      </c>
      <c r="AC2900" s="11">
        <v>5.5629999999999997</v>
      </c>
      <c r="AD2900" s="12">
        <v>5.0469999999999997</v>
      </c>
      <c r="AE2900" s="11">
        <v>0.25800000000000001</v>
      </c>
      <c r="AF2900" t="s">
        <v>290</v>
      </c>
      <c r="AG2900">
        <v>40</v>
      </c>
      <c r="AH2900" s="21" t="s">
        <v>290</v>
      </c>
      <c r="AI2900" s="1" t="s">
        <v>308</v>
      </c>
      <c r="AJ2900" t="s">
        <v>290</v>
      </c>
      <c r="AK2900" s="159" t="s">
        <v>290</v>
      </c>
    </row>
    <row r="2901" spans="1:89" x14ac:dyDescent="0.35">
      <c r="A2901" s="158" t="s">
        <v>7021</v>
      </c>
      <c r="B2901" s="11">
        <v>5</v>
      </c>
      <c r="C2901" t="s">
        <v>6422</v>
      </c>
      <c r="D2901" t="s">
        <v>308</v>
      </c>
      <c r="E2901" s="21" t="s">
        <v>290</v>
      </c>
      <c r="F2901" s="11">
        <v>5.5629999999999997</v>
      </c>
      <c r="G2901" s="12">
        <v>5.0469999999999997</v>
      </c>
      <c r="H2901" s="11">
        <v>0.25800000000000001</v>
      </c>
      <c r="I2901" t="s">
        <v>6422</v>
      </c>
      <c r="J2901">
        <v>1</v>
      </c>
      <c r="K2901" s="21" t="s">
        <v>290</v>
      </c>
      <c r="L2901" s="1" t="s">
        <v>308</v>
      </c>
      <c r="M2901" t="s">
        <v>290</v>
      </c>
      <c r="N2901" s="159" t="s">
        <v>290</v>
      </c>
      <c r="P2901" s="18" t="s">
        <v>290</v>
      </c>
      <c r="Q2901" s="18" t="s">
        <v>290</v>
      </c>
      <c r="S2901" t="s">
        <v>290</v>
      </c>
      <c r="T2901" t="s">
        <v>290</v>
      </c>
      <c r="V2901" t="s">
        <v>290</v>
      </c>
      <c r="X2901" s="158" t="s">
        <v>7021</v>
      </c>
      <c r="Y2901" s="11">
        <v>5</v>
      </c>
      <c r="Z2901" t="s">
        <v>6422</v>
      </c>
      <c r="AA2901" t="s">
        <v>308</v>
      </c>
      <c r="AB2901" s="21" t="s">
        <v>290</v>
      </c>
      <c r="AC2901" s="11">
        <v>5.5629999999999997</v>
      </c>
      <c r="AD2901" s="12">
        <v>5.0469999999999997</v>
      </c>
      <c r="AE2901" s="11">
        <v>0.25800000000000001</v>
      </c>
      <c r="AF2901" t="s">
        <v>6422</v>
      </c>
      <c r="AG2901">
        <v>1</v>
      </c>
      <c r="AH2901" s="21" t="s">
        <v>290</v>
      </c>
      <c r="AI2901" s="1" t="s">
        <v>308</v>
      </c>
      <c r="AJ2901" t="s">
        <v>290</v>
      </c>
      <c r="AK2901" s="159" t="s">
        <v>290</v>
      </c>
    </row>
    <row r="2902" spans="1:89" x14ac:dyDescent="0.35">
      <c r="A2902" s="158" t="s">
        <v>2799</v>
      </c>
      <c r="B2902" s="11">
        <v>5</v>
      </c>
      <c r="C2902">
        <v>80</v>
      </c>
      <c r="D2902" t="s">
        <v>308</v>
      </c>
      <c r="E2902" s="21" t="s">
        <v>290</v>
      </c>
      <c r="F2902" s="11">
        <v>5.5629999999999997</v>
      </c>
      <c r="G2902" s="12">
        <v>4.8129999999999997</v>
      </c>
      <c r="H2902" s="11">
        <v>0.375</v>
      </c>
      <c r="I2902" t="s">
        <v>290</v>
      </c>
      <c r="J2902">
        <v>80</v>
      </c>
      <c r="K2902" s="21" t="s">
        <v>290</v>
      </c>
      <c r="L2902" s="1" t="s">
        <v>308</v>
      </c>
      <c r="M2902" t="s">
        <v>290</v>
      </c>
      <c r="N2902" s="159" t="s">
        <v>290</v>
      </c>
      <c r="P2902" s="18" t="s">
        <v>290</v>
      </c>
      <c r="Q2902" s="18" t="s">
        <v>290</v>
      </c>
      <c r="S2902" t="s">
        <v>290</v>
      </c>
      <c r="T2902" t="s">
        <v>290</v>
      </c>
      <c r="V2902" t="s">
        <v>290</v>
      </c>
      <c r="X2902" s="158" t="s">
        <v>2799</v>
      </c>
      <c r="Y2902" s="11">
        <v>5</v>
      </c>
      <c r="Z2902">
        <v>80</v>
      </c>
      <c r="AA2902" t="s">
        <v>308</v>
      </c>
      <c r="AB2902" s="21" t="s">
        <v>290</v>
      </c>
      <c r="AC2902" s="11">
        <v>5.5629999999999997</v>
      </c>
      <c r="AD2902" s="12">
        <v>4.8129999999999997</v>
      </c>
      <c r="AE2902" s="11">
        <v>0.375</v>
      </c>
      <c r="AF2902" t="s">
        <v>290</v>
      </c>
      <c r="AG2902">
        <v>80</v>
      </c>
      <c r="AH2902" s="21" t="s">
        <v>290</v>
      </c>
      <c r="AI2902" s="1" t="s">
        <v>308</v>
      </c>
      <c r="AJ2902" t="s">
        <v>290</v>
      </c>
      <c r="AK2902" s="159" t="s">
        <v>290</v>
      </c>
    </row>
    <row r="2903" spans="1:89" x14ac:dyDescent="0.35">
      <c r="A2903" s="158" t="s">
        <v>2800</v>
      </c>
      <c r="B2903" s="11">
        <v>5</v>
      </c>
      <c r="C2903">
        <v>120</v>
      </c>
      <c r="D2903" t="s">
        <v>308</v>
      </c>
      <c r="E2903" s="21" t="s">
        <v>290</v>
      </c>
      <c r="F2903" s="11">
        <v>5.5629999999999997</v>
      </c>
      <c r="G2903" s="12">
        <v>4.5629999999999997</v>
      </c>
      <c r="H2903" s="11">
        <v>0.5</v>
      </c>
      <c r="I2903" t="s">
        <v>290</v>
      </c>
      <c r="J2903">
        <v>120</v>
      </c>
      <c r="K2903" s="21" t="s">
        <v>290</v>
      </c>
      <c r="L2903" s="1" t="s">
        <v>308</v>
      </c>
      <c r="M2903" t="s">
        <v>290</v>
      </c>
      <c r="N2903" s="159" t="s">
        <v>290</v>
      </c>
      <c r="P2903" s="18" t="s">
        <v>290</v>
      </c>
      <c r="Q2903" s="18" t="s">
        <v>290</v>
      </c>
      <c r="S2903" t="s">
        <v>290</v>
      </c>
      <c r="T2903" t="s">
        <v>290</v>
      </c>
      <c r="V2903" t="s">
        <v>290</v>
      </c>
      <c r="X2903" s="158" t="s">
        <v>2800</v>
      </c>
      <c r="Y2903" s="11">
        <v>5</v>
      </c>
      <c r="Z2903">
        <v>120</v>
      </c>
      <c r="AA2903" t="s">
        <v>308</v>
      </c>
      <c r="AB2903" s="21" t="s">
        <v>290</v>
      </c>
      <c r="AC2903" s="11">
        <v>5.5629999999999997</v>
      </c>
      <c r="AD2903" s="12">
        <v>4.5629999999999997</v>
      </c>
      <c r="AE2903" s="11">
        <v>0.5</v>
      </c>
      <c r="AF2903" t="s">
        <v>290</v>
      </c>
      <c r="AG2903">
        <v>120</v>
      </c>
      <c r="AH2903" s="21" t="s">
        <v>290</v>
      </c>
      <c r="AI2903" s="1" t="s">
        <v>308</v>
      </c>
      <c r="AJ2903" t="s">
        <v>290</v>
      </c>
      <c r="AK2903" s="159" t="s">
        <v>290</v>
      </c>
    </row>
    <row r="2904" spans="1:89" x14ac:dyDescent="0.35">
      <c r="A2904" s="158" t="s">
        <v>2801</v>
      </c>
      <c r="B2904" s="11">
        <v>5</v>
      </c>
      <c r="C2904" s="11">
        <v>160</v>
      </c>
      <c r="D2904" t="s">
        <v>308</v>
      </c>
      <c r="E2904" s="21" t="s">
        <v>290</v>
      </c>
      <c r="F2904" s="11">
        <v>5.5629999999999997</v>
      </c>
      <c r="G2904" s="12">
        <v>4.3129999999999997</v>
      </c>
      <c r="H2904" s="11">
        <v>0.625</v>
      </c>
      <c r="I2904" t="s">
        <v>290</v>
      </c>
      <c r="J2904" s="11">
        <v>160</v>
      </c>
      <c r="K2904" s="21" t="s">
        <v>290</v>
      </c>
      <c r="L2904" s="1" t="s">
        <v>308</v>
      </c>
      <c r="M2904" t="s">
        <v>290</v>
      </c>
      <c r="N2904" s="159" t="s">
        <v>290</v>
      </c>
      <c r="P2904" s="18" t="s">
        <v>290</v>
      </c>
      <c r="Q2904" s="18" t="s">
        <v>290</v>
      </c>
      <c r="S2904" t="s">
        <v>290</v>
      </c>
      <c r="T2904" t="s">
        <v>290</v>
      </c>
      <c r="V2904" t="s">
        <v>290</v>
      </c>
      <c r="X2904" s="158" t="s">
        <v>2801</v>
      </c>
      <c r="Y2904" s="11">
        <v>5</v>
      </c>
      <c r="Z2904" s="11">
        <v>160</v>
      </c>
      <c r="AA2904" t="s">
        <v>308</v>
      </c>
      <c r="AB2904" s="21" t="s">
        <v>290</v>
      </c>
      <c r="AC2904" s="11">
        <v>5.5629999999999997</v>
      </c>
      <c r="AD2904" s="12">
        <v>4.3129999999999997</v>
      </c>
      <c r="AE2904" s="11">
        <v>0.625</v>
      </c>
      <c r="AF2904" t="s">
        <v>290</v>
      </c>
      <c r="AG2904" s="11">
        <v>160</v>
      </c>
      <c r="AH2904" s="21" t="s">
        <v>290</v>
      </c>
      <c r="AI2904" s="1" t="s">
        <v>308</v>
      </c>
      <c r="AJ2904" t="s">
        <v>290</v>
      </c>
      <c r="AK2904" s="159" t="s">
        <v>290</v>
      </c>
    </row>
    <row r="2905" spans="1:89" x14ac:dyDescent="0.35">
      <c r="A2905" s="158" t="s">
        <v>2802</v>
      </c>
      <c r="B2905" s="11">
        <v>5</v>
      </c>
      <c r="C2905" s="11" t="s">
        <v>272</v>
      </c>
      <c r="D2905" t="s">
        <v>308</v>
      </c>
      <c r="E2905" s="21" t="s">
        <v>290</v>
      </c>
      <c r="F2905" s="11">
        <v>5.5629999999999997</v>
      </c>
      <c r="G2905" s="12">
        <v>4.8129999999999997</v>
      </c>
      <c r="H2905" s="11">
        <v>0.375</v>
      </c>
      <c r="I2905" t="s">
        <v>272</v>
      </c>
      <c r="J2905" s="11">
        <v>2</v>
      </c>
      <c r="K2905" s="21" t="s">
        <v>290</v>
      </c>
      <c r="L2905" s="1" t="s">
        <v>308</v>
      </c>
      <c r="M2905" t="s">
        <v>290</v>
      </c>
      <c r="N2905" s="159" t="s">
        <v>290</v>
      </c>
      <c r="P2905" s="18" t="s">
        <v>290</v>
      </c>
      <c r="Q2905" s="18" t="s">
        <v>290</v>
      </c>
      <c r="S2905" t="s">
        <v>290</v>
      </c>
      <c r="T2905" t="s">
        <v>290</v>
      </c>
      <c r="V2905" t="s">
        <v>290</v>
      </c>
      <c r="X2905" s="158" t="s">
        <v>2802</v>
      </c>
      <c r="Y2905" s="11">
        <v>5</v>
      </c>
      <c r="Z2905" s="11" t="s">
        <v>272</v>
      </c>
      <c r="AA2905" t="s">
        <v>308</v>
      </c>
      <c r="AB2905" s="21" t="s">
        <v>290</v>
      </c>
      <c r="AC2905" s="11">
        <v>5.5629999999999997</v>
      </c>
      <c r="AD2905" s="12">
        <v>4.8129999999999997</v>
      </c>
      <c r="AE2905" s="11">
        <v>0.375</v>
      </c>
      <c r="AF2905" t="s">
        <v>272</v>
      </c>
      <c r="AG2905" s="11">
        <v>2</v>
      </c>
      <c r="AH2905" s="21" t="s">
        <v>290</v>
      </c>
      <c r="AI2905" s="1" t="s">
        <v>308</v>
      </c>
      <c r="AJ2905" t="s">
        <v>290</v>
      </c>
      <c r="AK2905" s="159" t="s">
        <v>290</v>
      </c>
    </row>
    <row r="2906" spans="1:89" x14ac:dyDescent="0.25">
      <c r="A2906" s="160" t="s">
        <v>2803</v>
      </c>
      <c r="B2906" s="2">
        <v>5</v>
      </c>
      <c r="C2906" s="4" t="s">
        <v>273</v>
      </c>
      <c r="D2906" s="4" t="s">
        <v>308</v>
      </c>
      <c r="E2906" s="23" t="s">
        <v>290</v>
      </c>
      <c r="F2906" s="2">
        <v>5.5629999999999997</v>
      </c>
      <c r="G2906" s="3">
        <v>4.0629999999999997</v>
      </c>
      <c r="H2906" s="2">
        <v>0.75</v>
      </c>
      <c r="I2906" s="2" t="s">
        <v>273</v>
      </c>
      <c r="J2906" s="4">
        <v>4</v>
      </c>
      <c r="K2906" s="23" t="s">
        <v>290</v>
      </c>
      <c r="L2906" s="6" t="s">
        <v>308</v>
      </c>
      <c r="M2906" s="4" t="s">
        <v>290</v>
      </c>
      <c r="N2906" s="161" t="s">
        <v>290</v>
      </c>
      <c r="P2906" s="18" t="s">
        <v>290</v>
      </c>
      <c r="Q2906" s="18" t="s">
        <v>290</v>
      </c>
      <c r="S2906" t="s">
        <v>290</v>
      </c>
      <c r="T2906" t="s">
        <v>290</v>
      </c>
      <c r="V2906" t="s">
        <v>290</v>
      </c>
      <c r="X2906" s="160" t="s">
        <v>2803</v>
      </c>
      <c r="Y2906" s="2">
        <v>5</v>
      </c>
      <c r="Z2906" s="4" t="s">
        <v>273</v>
      </c>
      <c r="AA2906" s="4" t="s">
        <v>308</v>
      </c>
      <c r="AB2906" s="23" t="s">
        <v>290</v>
      </c>
      <c r="AC2906" s="2">
        <v>5.5629999999999997</v>
      </c>
      <c r="AD2906" s="3">
        <v>4.0629999999999997</v>
      </c>
      <c r="AE2906" s="2">
        <v>0.75</v>
      </c>
      <c r="AF2906" s="2" t="s">
        <v>273</v>
      </c>
      <c r="AG2906" s="4">
        <v>4</v>
      </c>
      <c r="AH2906" s="23" t="s">
        <v>290</v>
      </c>
      <c r="AI2906" s="6" t="s">
        <v>308</v>
      </c>
      <c r="AJ2906" s="4" t="s">
        <v>290</v>
      </c>
      <c r="AK2906" s="161" t="s">
        <v>290</v>
      </c>
    </row>
    <row r="2907" spans="1:89" x14ac:dyDescent="0.35">
      <c r="A2907" s="156" t="s">
        <v>2804</v>
      </c>
      <c r="B2907" s="11">
        <v>6.0000000000000009</v>
      </c>
      <c r="C2907" s="11">
        <v>5</v>
      </c>
      <c r="D2907" t="s">
        <v>308</v>
      </c>
      <c r="E2907" s="21" t="s">
        <v>290</v>
      </c>
      <c r="F2907" s="11">
        <v>6.6250000000000009</v>
      </c>
      <c r="G2907" s="12">
        <v>6.4070000000000009</v>
      </c>
      <c r="H2907" s="11">
        <v>0.109</v>
      </c>
      <c r="I2907" t="s">
        <v>290</v>
      </c>
      <c r="J2907" s="11">
        <v>5</v>
      </c>
      <c r="K2907" s="21" t="s">
        <v>290</v>
      </c>
      <c r="L2907" s="11" t="s">
        <v>308</v>
      </c>
      <c r="M2907" t="s">
        <v>290</v>
      </c>
      <c r="N2907" s="159" t="s">
        <v>290</v>
      </c>
      <c r="P2907" s="18" t="s">
        <v>290</v>
      </c>
      <c r="Q2907" s="18" t="s">
        <v>290</v>
      </c>
      <c r="S2907" t="s">
        <v>290</v>
      </c>
      <c r="T2907" t="s">
        <v>290</v>
      </c>
      <c r="V2907" t="s">
        <v>290</v>
      </c>
      <c r="X2907" s="156" t="s">
        <v>2804</v>
      </c>
      <c r="Y2907" s="11">
        <v>6.0000000000000009</v>
      </c>
      <c r="Z2907" s="11">
        <v>5</v>
      </c>
      <c r="AA2907" t="s">
        <v>308</v>
      </c>
      <c r="AB2907" s="21" t="s">
        <v>290</v>
      </c>
      <c r="AC2907" s="11">
        <v>6.6250000000000009</v>
      </c>
      <c r="AD2907" s="12">
        <v>6.4070000000000009</v>
      </c>
      <c r="AE2907" s="11">
        <v>0.109</v>
      </c>
      <c r="AF2907" t="s">
        <v>290</v>
      </c>
      <c r="AG2907" s="11">
        <v>5</v>
      </c>
      <c r="AH2907" s="21" t="s">
        <v>290</v>
      </c>
      <c r="AI2907" s="11" t="s">
        <v>308</v>
      </c>
      <c r="AJ2907" t="s">
        <v>290</v>
      </c>
      <c r="AK2907" s="159" t="s">
        <v>290</v>
      </c>
    </row>
    <row r="2908" spans="1:89" x14ac:dyDescent="0.35">
      <c r="A2908" s="156" t="s">
        <v>2805</v>
      </c>
      <c r="B2908" s="11">
        <v>6.0000000000000009</v>
      </c>
      <c r="C2908" s="11">
        <v>10</v>
      </c>
      <c r="D2908" t="s">
        <v>308</v>
      </c>
      <c r="E2908" s="21" t="s">
        <v>290</v>
      </c>
      <c r="F2908" s="11">
        <v>6.6250000000000009</v>
      </c>
      <c r="G2908" s="12">
        <v>6.3570000000000011</v>
      </c>
      <c r="H2908" s="11">
        <v>0.13400000000000001</v>
      </c>
      <c r="I2908" t="s">
        <v>290</v>
      </c>
      <c r="J2908" s="11">
        <v>10</v>
      </c>
      <c r="K2908" s="21" t="s">
        <v>290</v>
      </c>
      <c r="L2908" s="11" t="s">
        <v>308</v>
      </c>
      <c r="M2908" t="s">
        <v>290</v>
      </c>
      <c r="N2908" s="159" t="s">
        <v>290</v>
      </c>
      <c r="P2908" s="18" t="s">
        <v>290</v>
      </c>
      <c r="Q2908" s="18" t="s">
        <v>290</v>
      </c>
      <c r="S2908" t="s">
        <v>290</v>
      </c>
      <c r="T2908" t="s">
        <v>290</v>
      </c>
      <c r="V2908" t="s">
        <v>290</v>
      </c>
      <c r="X2908" s="156" t="s">
        <v>2805</v>
      </c>
      <c r="Y2908" s="11">
        <v>6.0000000000000009</v>
      </c>
      <c r="Z2908" s="11">
        <v>10</v>
      </c>
      <c r="AA2908" t="s">
        <v>308</v>
      </c>
      <c r="AB2908" s="21" t="s">
        <v>290</v>
      </c>
      <c r="AC2908" s="11">
        <v>6.6250000000000009</v>
      </c>
      <c r="AD2908" s="12">
        <v>6.3570000000000011</v>
      </c>
      <c r="AE2908" s="11">
        <v>0.13400000000000001</v>
      </c>
      <c r="AF2908" t="s">
        <v>290</v>
      </c>
      <c r="AG2908" s="11">
        <v>10</v>
      </c>
      <c r="AH2908" s="21" t="s">
        <v>290</v>
      </c>
      <c r="AI2908" s="11" t="s">
        <v>308</v>
      </c>
      <c r="AJ2908" t="s">
        <v>290</v>
      </c>
      <c r="AK2908" s="159" t="s">
        <v>290</v>
      </c>
      <c r="BJ2908" s="4"/>
      <c r="BK2908" s="4"/>
      <c r="BL2908" s="4"/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  <c r="BX2908" s="4"/>
      <c r="BY2908" s="4"/>
      <c r="BZ2908" s="4"/>
      <c r="CA2908" s="51"/>
    </row>
    <row r="2909" spans="1:89" x14ac:dyDescent="0.35">
      <c r="A2909" s="158" t="s">
        <v>2806</v>
      </c>
      <c r="B2909" s="11">
        <v>6.0000000000000009</v>
      </c>
      <c r="C2909" s="11">
        <v>20</v>
      </c>
      <c r="D2909" t="s">
        <v>308</v>
      </c>
      <c r="E2909" s="21" t="s">
        <v>290</v>
      </c>
      <c r="F2909" s="11">
        <v>6.6250000000000009</v>
      </c>
      <c r="G2909" s="12">
        <v>6.2190000000000012</v>
      </c>
      <c r="H2909" s="11">
        <v>0.20300000000000001</v>
      </c>
      <c r="I2909" t="s">
        <v>290</v>
      </c>
      <c r="J2909" s="11">
        <v>20</v>
      </c>
      <c r="K2909" s="21" t="s">
        <v>290</v>
      </c>
      <c r="L2909" s="1" t="s">
        <v>308</v>
      </c>
      <c r="M2909" t="s">
        <v>290</v>
      </c>
      <c r="N2909" s="159" t="s">
        <v>290</v>
      </c>
      <c r="P2909" s="18" t="s">
        <v>290</v>
      </c>
      <c r="Q2909" s="18" t="s">
        <v>290</v>
      </c>
      <c r="S2909" t="s">
        <v>290</v>
      </c>
      <c r="T2909" t="s">
        <v>290</v>
      </c>
      <c r="V2909" t="s">
        <v>290</v>
      </c>
      <c r="X2909" s="158" t="s">
        <v>2806</v>
      </c>
      <c r="Y2909" s="11">
        <v>6.0000000000000009</v>
      </c>
      <c r="Z2909" s="11">
        <v>20</v>
      </c>
      <c r="AA2909" t="s">
        <v>308</v>
      </c>
      <c r="AB2909" s="21" t="s">
        <v>290</v>
      </c>
      <c r="AC2909" s="11">
        <v>6.6250000000000009</v>
      </c>
      <c r="AD2909" s="12">
        <v>6.2190000000000012</v>
      </c>
      <c r="AE2909" s="11">
        <v>0.20300000000000001</v>
      </c>
      <c r="AF2909" t="s">
        <v>290</v>
      </c>
      <c r="AG2909" s="11">
        <v>20</v>
      </c>
      <c r="AH2909" s="21" t="s">
        <v>290</v>
      </c>
      <c r="AI2909" s="1" t="s">
        <v>308</v>
      </c>
      <c r="AJ2909" t="s">
        <v>290</v>
      </c>
      <c r="AK2909" s="159" t="s">
        <v>290</v>
      </c>
      <c r="CC2909" s="4"/>
      <c r="CD2909" s="51"/>
      <c r="CE2909" s="51"/>
      <c r="CF2909" s="51"/>
      <c r="CG2909" s="51"/>
      <c r="CH2909" s="51"/>
      <c r="CI2909" s="51"/>
      <c r="CJ2909" s="51"/>
      <c r="CK2909" s="51"/>
    </row>
    <row r="2910" spans="1:89" x14ac:dyDescent="0.35">
      <c r="A2910" s="158" t="s">
        <v>2807</v>
      </c>
      <c r="B2910" s="11">
        <v>6.0000000000000009</v>
      </c>
      <c r="C2910">
        <v>40</v>
      </c>
      <c r="D2910" t="s">
        <v>308</v>
      </c>
      <c r="E2910" s="21" t="s">
        <v>2808</v>
      </c>
      <c r="F2910" s="11">
        <v>6.6250000000000009</v>
      </c>
      <c r="G2910" s="12">
        <v>6.0650000000000013</v>
      </c>
      <c r="H2910" s="11">
        <v>0.28000000000000003</v>
      </c>
      <c r="I2910" t="s">
        <v>290</v>
      </c>
      <c r="J2910">
        <v>40</v>
      </c>
      <c r="K2910" s="21" t="s">
        <v>290</v>
      </c>
      <c r="L2910" s="1" t="s">
        <v>308</v>
      </c>
      <c r="M2910" t="s">
        <v>290</v>
      </c>
      <c r="N2910" s="159" t="s">
        <v>290</v>
      </c>
      <c r="P2910" s="18" t="s">
        <v>290</v>
      </c>
      <c r="Q2910" s="18" t="s">
        <v>290</v>
      </c>
      <c r="S2910" t="s">
        <v>290</v>
      </c>
      <c r="T2910" t="s">
        <v>290</v>
      </c>
      <c r="V2910" t="s">
        <v>290</v>
      </c>
      <c r="X2910" s="158" t="s">
        <v>2807</v>
      </c>
      <c r="Y2910" s="11">
        <v>6.0000000000000009</v>
      </c>
      <c r="Z2910">
        <v>40</v>
      </c>
      <c r="AA2910" t="s">
        <v>308</v>
      </c>
      <c r="AB2910" s="21" t="s">
        <v>2809</v>
      </c>
      <c r="AC2910" s="11">
        <v>6.6250000000000009</v>
      </c>
      <c r="AD2910" s="12">
        <v>6.0650000000000013</v>
      </c>
      <c r="AE2910" s="11">
        <v>0.28000000000000003</v>
      </c>
      <c r="AF2910" t="s">
        <v>290</v>
      </c>
      <c r="AG2910">
        <v>40</v>
      </c>
      <c r="AH2910" s="21" t="s">
        <v>290</v>
      </c>
      <c r="AI2910" s="1" t="s">
        <v>308</v>
      </c>
      <c r="AJ2910" t="s">
        <v>290</v>
      </c>
      <c r="AK2910" s="159" t="s">
        <v>290</v>
      </c>
    </row>
    <row r="2911" spans="1:89" x14ac:dyDescent="0.35">
      <c r="A2911" s="158" t="s">
        <v>7022</v>
      </c>
      <c r="B2911" s="11">
        <v>6.0000000000000009</v>
      </c>
      <c r="C2911" t="s">
        <v>6422</v>
      </c>
      <c r="D2911" t="s">
        <v>308</v>
      </c>
      <c r="E2911" s="21" t="s">
        <v>290</v>
      </c>
      <c r="F2911" s="11">
        <v>6.6250000000000009</v>
      </c>
      <c r="G2911" s="12">
        <v>6.0650000000000013</v>
      </c>
      <c r="H2911" s="11">
        <v>0.28000000000000003</v>
      </c>
      <c r="I2911" t="s">
        <v>6422</v>
      </c>
      <c r="J2911">
        <v>1</v>
      </c>
      <c r="K2911" s="21" t="s">
        <v>290</v>
      </c>
      <c r="L2911" s="1" t="s">
        <v>308</v>
      </c>
      <c r="M2911" t="s">
        <v>290</v>
      </c>
      <c r="N2911" s="159" t="s">
        <v>290</v>
      </c>
      <c r="P2911" s="18" t="s">
        <v>290</v>
      </c>
      <c r="Q2911" s="18" t="s">
        <v>290</v>
      </c>
      <c r="S2911" t="s">
        <v>290</v>
      </c>
      <c r="T2911" t="s">
        <v>290</v>
      </c>
      <c r="V2911" t="s">
        <v>290</v>
      </c>
      <c r="X2911" s="158" t="s">
        <v>7022</v>
      </c>
      <c r="Y2911" s="11">
        <v>6.0000000000000009</v>
      </c>
      <c r="Z2911" t="s">
        <v>6422</v>
      </c>
      <c r="AA2911" t="s">
        <v>308</v>
      </c>
      <c r="AB2911" s="21" t="s">
        <v>290</v>
      </c>
      <c r="AC2911" s="11">
        <v>6.6250000000000009</v>
      </c>
      <c r="AD2911" s="12">
        <v>6.0650000000000013</v>
      </c>
      <c r="AE2911" s="11">
        <v>0.28000000000000003</v>
      </c>
      <c r="AF2911" t="s">
        <v>6422</v>
      </c>
      <c r="AG2911">
        <v>1</v>
      </c>
      <c r="AH2911" s="21" t="s">
        <v>290</v>
      </c>
      <c r="AI2911" s="1" t="s">
        <v>308</v>
      </c>
      <c r="AJ2911" t="s">
        <v>290</v>
      </c>
      <c r="AK2911" s="159" t="s">
        <v>290</v>
      </c>
      <c r="BJ2911" s="4"/>
      <c r="BK2911" s="4"/>
      <c r="BL2911" s="4"/>
      <c r="BM2911" s="4"/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  <c r="BX2911" s="4"/>
      <c r="BY2911" s="4"/>
      <c r="BZ2911" s="4"/>
      <c r="CA2911" s="51"/>
    </row>
    <row r="2912" spans="1:89" x14ac:dyDescent="0.35">
      <c r="A2912" s="158" t="s">
        <v>2810</v>
      </c>
      <c r="B2912" s="11">
        <v>6.0000000000000009</v>
      </c>
      <c r="C2912">
        <v>80</v>
      </c>
      <c r="D2912" t="s">
        <v>308</v>
      </c>
      <c r="E2912" s="21" t="s">
        <v>2811</v>
      </c>
      <c r="F2912" s="11">
        <v>6.6250000000000009</v>
      </c>
      <c r="G2912" s="12">
        <v>5.761000000000001</v>
      </c>
      <c r="H2912" s="11">
        <v>0.432</v>
      </c>
      <c r="I2912" t="s">
        <v>290</v>
      </c>
      <c r="J2912">
        <v>80</v>
      </c>
      <c r="K2912" s="21" t="s">
        <v>290</v>
      </c>
      <c r="L2912" s="1" t="s">
        <v>308</v>
      </c>
      <c r="M2912" t="s">
        <v>290</v>
      </c>
      <c r="N2912" s="159" t="s">
        <v>290</v>
      </c>
      <c r="P2912" s="18" t="s">
        <v>290</v>
      </c>
      <c r="Q2912" s="18" t="s">
        <v>290</v>
      </c>
      <c r="S2912" t="s">
        <v>290</v>
      </c>
      <c r="T2912" t="s">
        <v>290</v>
      </c>
      <c r="V2912" t="s">
        <v>290</v>
      </c>
      <c r="X2912" s="158" t="s">
        <v>2810</v>
      </c>
      <c r="Y2912" s="11">
        <v>6.0000000000000009</v>
      </c>
      <c r="Z2912">
        <v>80</v>
      </c>
      <c r="AA2912" t="s">
        <v>308</v>
      </c>
      <c r="AB2912" s="21" t="s">
        <v>2812</v>
      </c>
      <c r="AC2912" s="11">
        <v>6.6250000000000009</v>
      </c>
      <c r="AD2912" s="12">
        <v>5.761000000000001</v>
      </c>
      <c r="AE2912" s="11">
        <v>0.432</v>
      </c>
      <c r="AF2912" t="s">
        <v>290</v>
      </c>
      <c r="AG2912">
        <v>80</v>
      </c>
      <c r="AH2912" s="21" t="s">
        <v>290</v>
      </c>
      <c r="AI2912" s="1" t="s">
        <v>308</v>
      </c>
      <c r="AJ2912" t="s">
        <v>290</v>
      </c>
      <c r="AK2912" s="159" t="s">
        <v>290</v>
      </c>
      <c r="CC2912" s="4"/>
      <c r="CD2912" s="51"/>
      <c r="CE2912" s="51"/>
      <c r="CF2912" s="51"/>
      <c r="CG2912" s="51"/>
      <c r="CH2912" s="51"/>
      <c r="CI2912" s="51"/>
      <c r="CJ2912" s="51"/>
      <c r="CK2912" s="51"/>
    </row>
    <row r="2913" spans="1:89" x14ac:dyDescent="0.35">
      <c r="A2913" s="158" t="s">
        <v>2813</v>
      </c>
      <c r="B2913" s="11">
        <v>6.0000000000000009</v>
      </c>
      <c r="C2913">
        <v>120</v>
      </c>
      <c r="D2913" t="s">
        <v>308</v>
      </c>
      <c r="E2913" s="21" t="s">
        <v>290</v>
      </c>
      <c r="F2913" s="11">
        <v>6.6250000000000009</v>
      </c>
      <c r="G2913" s="12">
        <v>5.5010000000000012</v>
      </c>
      <c r="H2913" s="11">
        <v>0.56200000000000006</v>
      </c>
      <c r="I2913" t="s">
        <v>290</v>
      </c>
      <c r="J2913">
        <v>120</v>
      </c>
      <c r="K2913" s="21" t="s">
        <v>290</v>
      </c>
      <c r="L2913" s="1" t="s">
        <v>308</v>
      </c>
      <c r="M2913" t="s">
        <v>290</v>
      </c>
      <c r="N2913" s="159" t="s">
        <v>290</v>
      </c>
      <c r="P2913" s="18" t="s">
        <v>290</v>
      </c>
      <c r="Q2913" s="18" t="s">
        <v>290</v>
      </c>
      <c r="S2913" t="s">
        <v>290</v>
      </c>
      <c r="T2913" t="s">
        <v>290</v>
      </c>
      <c r="V2913" t="s">
        <v>290</v>
      </c>
      <c r="X2913" s="158" t="s">
        <v>2813</v>
      </c>
      <c r="Y2913" s="11">
        <v>6.0000000000000009</v>
      </c>
      <c r="Z2913">
        <v>120</v>
      </c>
      <c r="AA2913" t="s">
        <v>308</v>
      </c>
      <c r="AB2913" s="21" t="s">
        <v>290</v>
      </c>
      <c r="AC2913" s="11">
        <v>6.6250000000000009</v>
      </c>
      <c r="AD2913" s="12">
        <v>5.5010000000000012</v>
      </c>
      <c r="AE2913" s="11">
        <v>0.56200000000000006</v>
      </c>
      <c r="AF2913" t="s">
        <v>290</v>
      </c>
      <c r="AG2913">
        <v>120</v>
      </c>
      <c r="AH2913" s="21" t="s">
        <v>290</v>
      </c>
      <c r="AI2913" s="1" t="s">
        <v>308</v>
      </c>
      <c r="AJ2913" t="s">
        <v>290</v>
      </c>
      <c r="AK2913" s="159" t="s">
        <v>290</v>
      </c>
    </row>
    <row r="2914" spans="1:89" x14ac:dyDescent="0.35">
      <c r="A2914" s="158" t="s">
        <v>2814</v>
      </c>
      <c r="B2914" s="11">
        <v>6.0000000000000009</v>
      </c>
      <c r="C2914" s="11">
        <v>160</v>
      </c>
      <c r="D2914" t="s">
        <v>308</v>
      </c>
      <c r="E2914" s="21" t="s">
        <v>2815</v>
      </c>
      <c r="F2914" s="11">
        <v>6.6250000000000009</v>
      </c>
      <c r="G2914" s="12">
        <v>5.1890000000000009</v>
      </c>
      <c r="H2914" s="11">
        <v>0.71799999999999997</v>
      </c>
      <c r="I2914" t="s">
        <v>290</v>
      </c>
      <c r="J2914" s="11">
        <v>160</v>
      </c>
      <c r="K2914" s="21" t="s">
        <v>290</v>
      </c>
      <c r="L2914" s="1" t="s">
        <v>308</v>
      </c>
      <c r="M2914" t="s">
        <v>290</v>
      </c>
      <c r="N2914" s="159" t="s">
        <v>290</v>
      </c>
      <c r="P2914" s="18" t="s">
        <v>290</v>
      </c>
      <c r="Q2914" s="18" t="s">
        <v>290</v>
      </c>
      <c r="S2914" t="s">
        <v>290</v>
      </c>
      <c r="T2914" t="s">
        <v>290</v>
      </c>
      <c r="V2914" t="s">
        <v>290</v>
      </c>
      <c r="X2914" s="158" t="s">
        <v>2814</v>
      </c>
      <c r="Y2914" s="11">
        <v>6.0000000000000009</v>
      </c>
      <c r="Z2914" s="11">
        <v>160</v>
      </c>
      <c r="AA2914" t="s">
        <v>308</v>
      </c>
      <c r="AB2914" s="21" t="s">
        <v>2816</v>
      </c>
      <c r="AC2914" s="11">
        <v>6.6250000000000009</v>
      </c>
      <c r="AD2914" s="12">
        <v>5.1890000000000009</v>
      </c>
      <c r="AE2914" s="11">
        <v>0.71799999999999997</v>
      </c>
      <c r="AF2914" t="s">
        <v>290</v>
      </c>
      <c r="AG2914" s="11">
        <v>160</v>
      </c>
      <c r="AH2914" s="21" t="s">
        <v>290</v>
      </c>
      <c r="AI2914" s="1" t="s">
        <v>308</v>
      </c>
      <c r="AJ2914" t="s">
        <v>290</v>
      </c>
      <c r="AK2914" s="159" t="s">
        <v>290</v>
      </c>
    </row>
    <row r="2915" spans="1:89" x14ac:dyDescent="0.35">
      <c r="A2915" s="158" t="s">
        <v>2817</v>
      </c>
      <c r="B2915" s="11">
        <v>6.0000000000000009</v>
      </c>
      <c r="C2915" s="11" t="s">
        <v>272</v>
      </c>
      <c r="D2915" t="s">
        <v>308</v>
      </c>
      <c r="E2915" s="21" t="s">
        <v>290</v>
      </c>
      <c r="F2915" s="11">
        <v>6.6250000000000009</v>
      </c>
      <c r="G2915" s="12">
        <v>5.761000000000001</v>
      </c>
      <c r="H2915" s="11">
        <v>0.432</v>
      </c>
      <c r="I2915" t="s">
        <v>272</v>
      </c>
      <c r="J2915" s="11">
        <v>2</v>
      </c>
      <c r="K2915" s="21" t="s">
        <v>290</v>
      </c>
      <c r="L2915" s="1" t="s">
        <v>308</v>
      </c>
      <c r="M2915" t="s">
        <v>290</v>
      </c>
      <c r="N2915" s="159" t="s">
        <v>290</v>
      </c>
      <c r="P2915" s="18" t="s">
        <v>290</v>
      </c>
      <c r="Q2915" s="18" t="s">
        <v>290</v>
      </c>
      <c r="S2915" t="s">
        <v>290</v>
      </c>
      <c r="T2915" t="s">
        <v>290</v>
      </c>
      <c r="V2915" t="s">
        <v>290</v>
      </c>
      <c r="X2915" s="158" t="s">
        <v>2817</v>
      </c>
      <c r="Y2915" s="11">
        <v>6.0000000000000009</v>
      </c>
      <c r="Z2915" s="11" t="s">
        <v>272</v>
      </c>
      <c r="AA2915" t="s">
        <v>308</v>
      </c>
      <c r="AB2915" s="21" t="s">
        <v>290</v>
      </c>
      <c r="AC2915" s="11">
        <v>6.6250000000000009</v>
      </c>
      <c r="AD2915" s="12">
        <v>5.761000000000001</v>
      </c>
      <c r="AE2915" s="11">
        <v>0.432</v>
      </c>
      <c r="AF2915" t="s">
        <v>272</v>
      </c>
      <c r="AG2915" s="11">
        <v>2</v>
      </c>
      <c r="AH2915" s="21" t="s">
        <v>290</v>
      </c>
      <c r="AI2915" s="1" t="s">
        <v>308</v>
      </c>
      <c r="AJ2915" t="s">
        <v>290</v>
      </c>
      <c r="AK2915" s="159" t="s">
        <v>290</v>
      </c>
      <c r="BJ2915" s="4"/>
      <c r="BK2915" s="4"/>
      <c r="BL2915" s="4"/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  <c r="BX2915" s="4"/>
      <c r="BY2915" s="4"/>
      <c r="BZ2915" s="4"/>
      <c r="CA2915" s="51"/>
    </row>
    <row r="2916" spans="1:89" x14ac:dyDescent="0.25">
      <c r="A2916" s="160" t="s">
        <v>2818</v>
      </c>
      <c r="B2916" s="2">
        <v>6.0000000000000009</v>
      </c>
      <c r="C2916" s="4" t="s">
        <v>273</v>
      </c>
      <c r="D2916" s="4" t="s">
        <v>308</v>
      </c>
      <c r="E2916" s="23" t="s">
        <v>290</v>
      </c>
      <c r="F2916" s="2">
        <v>6.6250000000000009</v>
      </c>
      <c r="G2916" s="3">
        <v>4.8970000000000011</v>
      </c>
      <c r="H2916" s="2">
        <v>0.86399999999999999</v>
      </c>
      <c r="I2916" s="2" t="s">
        <v>273</v>
      </c>
      <c r="J2916" s="4">
        <v>4</v>
      </c>
      <c r="K2916" s="23" t="s">
        <v>290</v>
      </c>
      <c r="L2916" s="6" t="s">
        <v>308</v>
      </c>
      <c r="M2916" s="4" t="s">
        <v>290</v>
      </c>
      <c r="N2916" s="161" t="s">
        <v>290</v>
      </c>
      <c r="P2916" s="18" t="s">
        <v>290</v>
      </c>
      <c r="Q2916" s="18" t="s">
        <v>290</v>
      </c>
      <c r="S2916" t="s">
        <v>290</v>
      </c>
      <c r="T2916" t="s">
        <v>290</v>
      </c>
      <c r="V2916" t="s">
        <v>290</v>
      </c>
      <c r="X2916" s="160" t="s">
        <v>2818</v>
      </c>
      <c r="Y2916" s="2">
        <v>6.0000000000000009</v>
      </c>
      <c r="Z2916" s="4" t="s">
        <v>273</v>
      </c>
      <c r="AA2916" s="4" t="s">
        <v>308</v>
      </c>
      <c r="AB2916" s="23" t="s">
        <v>290</v>
      </c>
      <c r="AC2916" s="2">
        <v>6.6250000000000009</v>
      </c>
      <c r="AD2916" s="3">
        <v>4.8970000000000011</v>
      </c>
      <c r="AE2916" s="2">
        <v>0.86399999999999999</v>
      </c>
      <c r="AF2916" s="2" t="s">
        <v>273</v>
      </c>
      <c r="AG2916" s="4">
        <v>4</v>
      </c>
      <c r="AH2916" s="23" t="s">
        <v>290</v>
      </c>
      <c r="AI2916" s="6" t="s">
        <v>308</v>
      </c>
      <c r="AJ2916" s="4" t="s">
        <v>290</v>
      </c>
      <c r="AK2916" s="161" t="s">
        <v>290</v>
      </c>
      <c r="CC2916" s="4"/>
      <c r="CD2916" s="51"/>
      <c r="CE2916" s="51"/>
      <c r="CF2916" s="51"/>
      <c r="CG2916" s="51"/>
      <c r="CH2916" s="51"/>
      <c r="CI2916" s="51"/>
      <c r="CJ2916" s="51"/>
      <c r="CK2916" s="51"/>
    </row>
    <row r="2917" spans="1:89" x14ac:dyDescent="0.25">
      <c r="A2917" s="158" t="s">
        <v>7023</v>
      </c>
      <c r="B2917" s="11">
        <v>7</v>
      </c>
      <c r="C2917" t="s">
        <v>6422</v>
      </c>
      <c r="D2917" t="s">
        <v>308</v>
      </c>
      <c r="E2917" s="24" t="s">
        <v>290</v>
      </c>
      <c r="F2917" s="11">
        <v>7.625</v>
      </c>
      <c r="G2917" s="12">
        <v>7.0229999999999997</v>
      </c>
      <c r="H2917" s="11">
        <v>0.30099999999999999</v>
      </c>
      <c r="I2917" s="11" t="s">
        <v>6422</v>
      </c>
      <c r="J2917" s="11">
        <v>1</v>
      </c>
      <c r="K2917" s="24"/>
      <c r="L2917" s="1" t="s">
        <v>308</v>
      </c>
      <c r="N2917" s="159"/>
      <c r="P2917" s="18" t="s">
        <v>290</v>
      </c>
      <c r="Q2917" s="18" t="s">
        <v>290</v>
      </c>
      <c r="S2917" t="s">
        <v>290</v>
      </c>
      <c r="T2917" t="s">
        <v>290</v>
      </c>
      <c r="V2917" t="s">
        <v>290</v>
      </c>
      <c r="X2917" s="158" t="s">
        <v>7023</v>
      </c>
      <c r="Y2917" s="11">
        <v>7</v>
      </c>
      <c r="Z2917" t="s">
        <v>6422</v>
      </c>
      <c r="AA2917" t="s">
        <v>308</v>
      </c>
      <c r="AB2917" s="24" t="s">
        <v>290</v>
      </c>
      <c r="AC2917" s="11">
        <v>7.625</v>
      </c>
      <c r="AD2917" s="12">
        <v>7.0229999999999997</v>
      </c>
      <c r="AE2917" s="11">
        <v>0.30099999999999999</v>
      </c>
      <c r="AF2917" s="11" t="s">
        <v>6422</v>
      </c>
      <c r="AG2917" s="11">
        <v>1</v>
      </c>
      <c r="AH2917" s="24"/>
      <c r="AI2917" s="1" t="s">
        <v>308</v>
      </c>
      <c r="AK2917" s="159"/>
    </row>
    <row r="2918" spans="1:89" x14ac:dyDescent="0.35">
      <c r="A2918" s="158" t="s">
        <v>2819</v>
      </c>
      <c r="B2918" s="11">
        <v>7</v>
      </c>
      <c r="C2918" s="11" t="s">
        <v>272</v>
      </c>
      <c r="D2918" t="s">
        <v>308</v>
      </c>
      <c r="E2918" s="21" t="s">
        <v>290</v>
      </c>
      <c r="F2918" s="11">
        <v>7.625</v>
      </c>
      <c r="G2918" s="12">
        <v>6.625</v>
      </c>
      <c r="H2918" s="11">
        <v>0.5</v>
      </c>
      <c r="I2918" t="s">
        <v>272</v>
      </c>
      <c r="J2918" s="11">
        <v>2</v>
      </c>
      <c r="K2918" s="21" t="s">
        <v>290</v>
      </c>
      <c r="L2918" s="1" t="s">
        <v>308</v>
      </c>
      <c r="M2918" t="s">
        <v>290</v>
      </c>
      <c r="N2918" s="159" t="s">
        <v>290</v>
      </c>
      <c r="P2918" s="18" t="s">
        <v>290</v>
      </c>
      <c r="Q2918" s="18" t="s">
        <v>290</v>
      </c>
      <c r="S2918" t="s">
        <v>290</v>
      </c>
      <c r="T2918" t="s">
        <v>290</v>
      </c>
      <c r="V2918" t="s">
        <v>290</v>
      </c>
      <c r="X2918" s="158" t="s">
        <v>2819</v>
      </c>
      <c r="Y2918" s="11">
        <v>7</v>
      </c>
      <c r="Z2918" s="11" t="s">
        <v>272</v>
      </c>
      <c r="AA2918" t="s">
        <v>308</v>
      </c>
      <c r="AB2918" s="21" t="s">
        <v>290</v>
      </c>
      <c r="AC2918" s="11">
        <v>7.625</v>
      </c>
      <c r="AD2918" s="12">
        <v>6.625</v>
      </c>
      <c r="AE2918" s="11">
        <v>0.5</v>
      </c>
      <c r="AF2918" t="s">
        <v>272</v>
      </c>
      <c r="AG2918" s="11">
        <v>2</v>
      </c>
      <c r="AH2918" s="21" t="s">
        <v>290</v>
      </c>
      <c r="AI2918" s="1" t="s">
        <v>308</v>
      </c>
      <c r="AJ2918" t="s">
        <v>290</v>
      </c>
      <c r="AK2918" s="159" t="s">
        <v>290</v>
      </c>
    </row>
    <row r="2919" spans="1:89" x14ac:dyDescent="0.25">
      <c r="A2919" s="160" t="s">
        <v>2820</v>
      </c>
      <c r="B2919" s="2">
        <v>7</v>
      </c>
      <c r="C2919" s="4" t="s">
        <v>273</v>
      </c>
      <c r="D2919" s="4" t="s">
        <v>308</v>
      </c>
      <c r="E2919" s="23" t="s">
        <v>290</v>
      </c>
      <c r="F2919" s="2">
        <v>7.625</v>
      </c>
      <c r="G2919" s="3">
        <v>5.875</v>
      </c>
      <c r="H2919" s="2">
        <v>0.875</v>
      </c>
      <c r="I2919" s="2" t="s">
        <v>273</v>
      </c>
      <c r="J2919" s="4">
        <v>4</v>
      </c>
      <c r="K2919" s="23" t="s">
        <v>290</v>
      </c>
      <c r="L2919" s="6" t="s">
        <v>308</v>
      </c>
      <c r="M2919" s="4" t="s">
        <v>290</v>
      </c>
      <c r="N2919" s="161" t="s">
        <v>290</v>
      </c>
      <c r="P2919" s="18" t="s">
        <v>290</v>
      </c>
      <c r="Q2919" s="18" t="s">
        <v>290</v>
      </c>
      <c r="S2919" t="s">
        <v>290</v>
      </c>
      <c r="T2919" t="s">
        <v>290</v>
      </c>
      <c r="V2919" t="s">
        <v>290</v>
      </c>
      <c r="X2919" s="160" t="s">
        <v>2820</v>
      </c>
      <c r="Y2919" s="2">
        <v>7</v>
      </c>
      <c r="Z2919" s="4" t="s">
        <v>273</v>
      </c>
      <c r="AA2919" s="4" t="s">
        <v>308</v>
      </c>
      <c r="AB2919" s="23" t="s">
        <v>290</v>
      </c>
      <c r="AC2919" s="2">
        <v>7.625</v>
      </c>
      <c r="AD2919" s="3">
        <v>5.875</v>
      </c>
      <c r="AE2919" s="2">
        <v>0.875</v>
      </c>
      <c r="AF2919" s="2" t="s">
        <v>273</v>
      </c>
      <c r="AG2919" s="4">
        <v>4</v>
      </c>
      <c r="AH2919" s="23" t="s">
        <v>290</v>
      </c>
      <c r="AI2919" s="6" t="s">
        <v>308</v>
      </c>
      <c r="AJ2919" s="4" t="s">
        <v>290</v>
      </c>
      <c r="AK2919" s="161" t="s">
        <v>290</v>
      </c>
      <c r="BJ2919" s="4"/>
      <c r="BK2919" s="4"/>
      <c r="BL2919" s="4"/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  <c r="BX2919" s="4"/>
      <c r="BY2919" s="4"/>
      <c r="BZ2919" s="4"/>
      <c r="CA2919" s="51"/>
    </row>
    <row r="2920" spans="1:89" x14ac:dyDescent="0.35">
      <c r="A2920" s="156" t="s">
        <v>2821</v>
      </c>
      <c r="B2920" s="11">
        <v>8</v>
      </c>
      <c r="C2920" s="11">
        <v>5</v>
      </c>
      <c r="D2920" t="s">
        <v>308</v>
      </c>
      <c r="E2920" s="21" t="s">
        <v>290</v>
      </c>
      <c r="F2920" s="11">
        <v>8.625</v>
      </c>
      <c r="G2920" s="12">
        <v>8.407</v>
      </c>
      <c r="H2920" s="11">
        <v>0.109</v>
      </c>
      <c r="I2920" t="s">
        <v>290</v>
      </c>
      <c r="J2920" s="11">
        <v>5</v>
      </c>
      <c r="K2920" s="21" t="s">
        <v>290</v>
      </c>
      <c r="L2920" s="11" t="s">
        <v>308</v>
      </c>
      <c r="M2920" t="s">
        <v>290</v>
      </c>
      <c r="N2920" s="159" t="s">
        <v>290</v>
      </c>
      <c r="P2920" s="18" t="s">
        <v>290</v>
      </c>
      <c r="Q2920" s="18" t="s">
        <v>290</v>
      </c>
      <c r="S2920" t="s">
        <v>290</v>
      </c>
      <c r="T2920" t="s">
        <v>290</v>
      </c>
      <c r="V2920" t="s">
        <v>290</v>
      </c>
      <c r="X2920" s="156" t="s">
        <v>2821</v>
      </c>
      <c r="Y2920" s="11">
        <v>8</v>
      </c>
      <c r="Z2920" s="11">
        <v>5</v>
      </c>
      <c r="AA2920" t="s">
        <v>308</v>
      </c>
      <c r="AB2920" s="21" t="s">
        <v>290</v>
      </c>
      <c r="AC2920" s="11">
        <v>8.625</v>
      </c>
      <c r="AD2920" s="12">
        <v>8.407</v>
      </c>
      <c r="AE2920" s="11">
        <v>0.109</v>
      </c>
      <c r="AF2920" t="s">
        <v>290</v>
      </c>
      <c r="AG2920" s="11">
        <v>5</v>
      </c>
      <c r="AH2920" s="21" t="s">
        <v>290</v>
      </c>
      <c r="AI2920" s="11" t="s">
        <v>308</v>
      </c>
      <c r="AJ2920" t="s">
        <v>290</v>
      </c>
      <c r="AK2920" s="159" t="s">
        <v>290</v>
      </c>
      <c r="CC2920" s="4"/>
      <c r="CD2920" s="51"/>
      <c r="CE2920" s="51"/>
      <c r="CF2920" s="51"/>
      <c r="CG2920" s="51"/>
      <c r="CH2920" s="51"/>
      <c r="CI2920" s="51"/>
      <c r="CJ2920" s="51"/>
      <c r="CK2920" s="51"/>
    </row>
    <row r="2921" spans="1:89" x14ac:dyDescent="0.35">
      <c r="A2921" s="156" t="s">
        <v>2822</v>
      </c>
      <c r="B2921" s="11">
        <v>8</v>
      </c>
      <c r="C2921" s="11">
        <v>10</v>
      </c>
      <c r="D2921" t="s">
        <v>308</v>
      </c>
      <c r="E2921" s="21" t="s">
        <v>290</v>
      </c>
      <c r="F2921" s="11">
        <v>8.625</v>
      </c>
      <c r="G2921" s="12">
        <v>8.3290000000000006</v>
      </c>
      <c r="H2921" s="11">
        <v>0.14799999999999999</v>
      </c>
      <c r="I2921" t="s">
        <v>290</v>
      </c>
      <c r="J2921" s="11">
        <v>10</v>
      </c>
      <c r="K2921" s="21" t="s">
        <v>290</v>
      </c>
      <c r="L2921" s="11" t="s">
        <v>308</v>
      </c>
      <c r="M2921" t="s">
        <v>290</v>
      </c>
      <c r="N2921" s="159" t="s">
        <v>290</v>
      </c>
      <c r="P2921" s="18" t="s">
        <v>290</v>
      </c>
      <c r="Q2921" s="18" t="s">
        <v>290</v>
      </c>
      <c r="S2921" t="s">
        <v>290</v>
      </c>
      <c r="T2921" t="s">
        <v>290</v>
      </c>
      <c r="V2921" t="s">
        <v>290</v>
      </c>
      <c r="X2921" s="156" t="s">
        <v>2822</v>
      </c>
      <c r="Y2921" s="11">
        <v>8</v>
      </c>
      <c r="Z2921" s="11">
        <v>10</v>
      </c>
      <c r="AA2921" t="s">
        <v>308</v>
      </c>
      <c r="AB2921" s="21" t="s">
        <v>290</v>
      </c>
      <c r="AC2921" s="11">
        <v>8.625</v>
      </c>
      <c r="AD2921" s="12">
        <v>8.3290000000000006</v>
      </c>
      <c r="AE2921" s="11">
        <v>0.14799999999999999</v>
      </c>
      <c r="AF2921" t="s">
        <v>290</v>
      </c>
      <c r="AG2921" s="11">
        <v>10</v>
      </c>
      <c r="AH2921" s="21" t="s">
        <v>290</v>
      </c>
      <c r="AI2921" s="11" t="s">
        <v>308</v>
      </c>
      <c r="AJ2921" t="s">
        <v>290</v>
      </c>
      <c r="AK2921" s="159" t="s">
        <v>290</v>
      </c>
    </row>
    <row r="2922" spans="1:89" x14ac:dyDescent="0.35">
      <c r="A2922" s="158" t="s">
        <v>2823</v>
      </c>
      <c r="B2922" s="11">
        <v>8</v>
      </c>
      <c r="C2922" s="11">
        <v>20</v>
      </c>
      <c r="D2922" t="s">
        <v>308</v>
      </c>
      <c r="E2922" s="21" t="s">
        <v>290</v>
      </c>
      <c r="F2922" s="11">
        <v>8.625</v>
      </c>
      <c r="G2922" s="12">
        <v>8.125</v>
      </c>
      <c r="H2922" s="11">
        <v>0.25</v>
      </c>
      <c r="I2922" t="s">
        <v>290</v>
      </c>
      <c r="J2922" s="11">
        <v>20</v>
      </c>
      <c r="K2922" s="21" t="s">
        <v>290</v>
      </c>
      <c r="L2922" s="1" t="s">
        <v>308</v>
      </c>
      <c r="M2922" t="s">
        <v>290</v>
      </c>
      <c r="N2922" s="159" t="s">
        <v>290</v>
      </c>
      <c r="P2922" s="18" t="s">
        <v>290</v>
      </c>
      <c r="Q2922" s="18" t="s">
        <v>290</v>
      </c>
      <c r="S2922" t="s">
        <v>290</v>
      </c>
      <c r="T2922" t="s">
        <v>290</v>
      </c>
      <c r="V2922" t="s">
        <v>290</v>
      </c>
      <c r="X2922" s="158" t="s">
        <v>2823</v>
      </c>
      <c r="Y2922" s="11">
        <v>8</v>
      </c>
      <c r="Z2922" s="11">
        <v>20</v>
      </c>
      <c r="AA2922" t="s">
        <v>308</v>
      </c>
      <c r="AB2922" s="21" t="s">
        <v>290</v>
      </c>
      <c r="AC2922" s="11">
        <v>8.625</v>
      </c>
      <c r="AD2922" s="12">
        <v>8.125</v>
      </c>
      <c r="AE2922" s="11">
        <v>0.25</v>
      </c>
      <c r="AF2922" t="s">
        <v>290</v>
      </c>
      <c r="AG2922" s="11">
        <v>20</v>
      </c>
      <c r="AH2922" s="21" t="s">
        <v>290</v>
      </c>
      <c r="AI2922" s="1" t="s">
        <v>308</v>
      </c>
      <c r="AJ2922" t="s">
        <v>290</v>
      </c>
      <c r="AK2922" s="159" t="s">
        <v>290</v>
      </c>
    </row>
    <row r="2923" spans="1:89" x14ac:dyDescent="0.35">
      <c r="A2923" s="158" t="s">
        <v>2824</v>
      </c>
      <c r="B2923" s="11">
        <v>8</v>
      </c>
      <c r="C2923">
        <v>30</v>
      </c>
      <c r="D2923" t="s">
        <v>308</v>
      </c>
      <c r="E2923" s="21" t="s">
        <v>290</v>
      </c>
      <c r="F2923" s="11">
        <v>8.625</v>
      </c>
      <c r="G2923" s="12">
        <v>8.0709999999999997</v>
      </c>
      <c r="H2923" s="11">
        <v>0.27700000000000002</v>
      </c>
      <c r="I2923" t="s">
        <v>290</v>
      </c>
      <c r="J2923">
        <v>30</v>
      </c>
      <c r="K2923" s="21" t="s">
        <v>290</v>
      </c>
      <c r="L2923" s="1" t="s">
        <v>308</v>
      </c>
      <c r="M2923" t="s">
        <v>290</v>
      </c>
      <c r="N2923" s="159" t="s">
        <v>290</v>
      </c>
      <c r="P2923" s="18" t="s">
        <v>290</v>
      </c>
      <c r="Q2923" s="18" t="s">
        <v>290</v>
      </c>
      <c r="S2923" t="s">
        <v>290</v>
      </c>
      <c r="T2923" t="s">
        <v>290</v>
      </c>
      <c r="V2923" t="s">
        <v>290</v>
      </c>
      <c r="X2923" s="158" t="s">
        <v>2824</v>
      </c>
      <c r="Y2923" s="11">
        <v>8</v>
      </c>
      <c r="Z2923">
        <v>30</v>
      </c>
      <c r="AA2923" t="s">
        <v>308</v>
      </c>
      <c r="AB2923" s="21" t="s">
        <v>290</v>
      </c>
      <c r="AC2923" s="11">
        <v>8.625</v>
      </c>
      <c r="AD2923" s="12">
        <v>8.0709999999999997</v>
      </c>
      <c r="AE2923" s="11">
        <v>0.27700000000000002</v>
      </c>
      <c r="AF2923" t="s">
        <v>290</v>
      </c>
      <c r="AG2923">
        <v>30</v>
      </c>
      <c r="AH2923" s="21" t="s">
        <v>290</v>
      </c>
      <c r="AI2923" s="1" t="s">
        <v>308</v>
      </c>
      <c r="AJ2923" t="s">
        <v>290</v>
      </c>
      <c r="AK2923" s="159" t="s">
        <v>290</v>
      </c>
    </row>
    <row r="2924" spans="1:89" x14ac:dyDescent="0.35">
      <c r="A2924" s="158" t="s">
        <v>2825</v>
      </c>
      <c r="B2924" s="11">
        <v>8</v>
      </c>
      <c r="C2924">
        <v>40</v>
      </c>
      <c r="D2924" t="s">
        <v>308</v>
      </c>
      <c r="E2924" s="21" t="s">
        <v>2826</v>
      </c>
      <c r="F2924" s="11">
        <v>8.625</v>
      </c>
      <c r="G2924" s="12">
        <v>7.9809999999999999</v>
      </c>
      <c r="H2924" s="11">
        <v>0.32200000000000001</v>
      </c>
      <c r="I2924" t="s">
        <v>290</v>
      </c>
      <c r="J2924">
        <v>40</v>
      </c>
      <c r="K2924" s="21" t="s">
        <v>290</v>
      </c>
      <c r="L2924" s="1" t="s">
        <v>308</v>
      </c>
      <c r="M2924" t="s">
        <v>290</v>
      </c>
      <c r="N2924" s="159" t="s">
        <v>290</v>
      </c>
      <c r="P2924" s="18" t="s">
        <v>290</v>
      </c>
      <c r="Q2924" s="18" t="s">
        <v>290</v>
      </c>
      <c r="S2924" t="s">
        <v>290</v>
      </c>
      <c r="T2924" t="s">
        <v>290</v>
      </c>
      <c r="V2924" t="s">
        <v>290</v>
      </c>
      <c r="X2924" s="158" t="s">
        <v>2825</v>
      </c>
      <c r="Y2924" s="11">
        <v>8</v>
      </c>
      <c r="Z2924">
        <v>40</v>
      </c>
      <c r="AA2924" t="s">
        <v>308</v>
      </c>
      <c r="AB2924" s="21" t="s">
        <v>2827</v>
      </c>
      <c r="AC2924" s="11">
        <v>8.625</v>
      </c>
      <c r="AD2924" s="12">
        <v>7.9809999999999999</v>
      </c>
      <c r="AE2924" s="11">
        <v>0.32200000000000001</v>
      </c>
      <c r="AF2924" t="s">
        <v>290</v>
      </c>
      <c r="AG2924">
        <v>40</v>
      </c>
      <c r="AH2924" s="21" t="s">
        <v>290</v>
      </c>
      <c r="AI2924" s="1" t="s">
        <v>308</v>
      </c>
      <c r="AJ2924" t="s">
        <v>290</v>
      </c>
      <c r="AK2924" s="159" t="s">
        <v>290</v>
      </c>
      <c r="BJ2924" s="4"/>
      <c r="BK2924" s="4"/>
      <c r="BL2924" s="4"/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  <c r="BX2924" s="4"/>
      <c r="BY2924" s="4"/>
      <c r="BZ2924" s="4"/>
      <c r="CA2924" s="51"/>
    </row>
    <row r="2925" spans="1:89" x14ac:dyDescent="0.35">
      <c r="A2925" s="158" t="s">
        <v>7024</v>
      </c>
      <c r="B2925" s="11">
        <v>8</v>
      </c>
      <c r="C2925" t="s">
        <v>6422</v>
      </c>
      <c r="D2925" t="s">
        <v>308</v>
      </c>
      <c r="E2925" s="21" t="s">
        <v>290</v>
      </c>
      <c r="F2925" s="11">
        <v>8.625</v>
      </c>
      <c r="G2925" s="12">
        <v>7.9809999999999999</v>
      </c>
      <c r="H2925" s="11">
        <v>0.32200000000000001</v>
      </c>
      <c r="I2925" t="s">
        <v>6422</v>
      </c>
      <c r="J2925">
        <v>1</v>
      </c>
      <c r="K2925" s="21" t="s">
        <v>290</v>
      </c>
      <c r="L2925" s="1" t="s">
        <v>308</v>
      </c>
      <c r="M2925" t="s">
        <v>290</v>
      </c>
      <c r="N2925" s="159" t="s">
        <v>290</v>
      </c>
      <c r="P2925" s="18" t="s">
        <v>290</v>
      </c>
      <c r="Q2925" s="18" t="s">
        <v>290</v>
      </c>
      <c r="S2925" t="s">
        <v>290</v>
      </c>
      <c r="T2925" t="s">
        <v>290</v>
      </c>
      <c r="V2925" t="s">
        <v>290</v>
      </c>
      <c r="X2925" s="158" t="s">
        <v>7024</v>
      </c>
      <c r="Y2925" s="11">
        <v>8</v>
      </c>
      <c r="Z2925" t="s">
        <v>6422</v>
      </c>
      <c r="AA2925" t="s">
        <v>308</v>
      </c>
      <c r="AB2925" s="21" t="s">
        <v>290</v>
      </c>
      <c r="AC2925" s="11">
        <v>8.625</v>
      </c>
      <c r="AD2925" s="12">
        <v>7.9809999999999999</v>
      </c>
      <c r="AE2925" s="11">
        <v>0.32200000000000001</v>
      </c>
      <c r="AF2925" t="s">
        <v>6422</v>
      </c>
      <c r="AG2925">
        <v>1</v>
      </c>
      <c r="AH2925" s="21" t="s">
        <v>290</v>
      </c>
      <c r="AI2925" s="1" t="s">
        <v>308</v>
      </c>
      <c r="AJ2925" t="s">
        <v>290</v>
      </c>
      <c r="AK2925" s="159" t="s">
        <v>290</v>
      </c>
      <c r="CC2925" s="4"/>
      <c r="CD2925" s="51"/>
      <c r="CE2925" s="51"/>
      <c r="CF2925" s="51"/>
      <c r="CG2925" s="51"/>
      <c r="CH2925" s="51"/>
      <c r="CI2925" s="51"/>
      <c r="CJ2925" s="51"/>
      <c r="CK2925" s="51"/>
    </row>
    <row r="2926" spans="1:89" x14ac:dyDescent="0.35">
      <c r="A2926" s="158" t="s">
        <v>2828</v>
      </c>
      <c r="B2926" s="11">
        <v>8</v>
      </c>
      <c r="C2926">
        <v>60</v>
      </c>
      <c r="D2926" t="s">
        <v>308</v>
      </c>
      <c r="E2926" s="21" t="s">
        <v>290</v>
      </c>
      <c r="F2926" s="11">
        <v>8.625</v>
      </c>
      <c r="G2926" s="12">
        <v>7.8129999999999997</v>
      </c>
      <c r="H2926" s="11">
        <v>0.40600000000000003</v>
      </c>
      <c r="I2926" t="s">
        <v>290</v>
      </c>
      <c r="J2926">
        <v>60</v>
      </c>
      <c r="K2926" s="21" t="s">
        <v>290</v>
      </c>
      <c r="L2926" s="1" t="s">
        <v>308</v>
      </c>
      <c r="M2926" t="s">
        <v>290</v>
      </c>
      <c r="N2926" s="159" t="s">
        <v>290</v>
      </c>
      <c r="P2926" s="18" t="s">
        <v>290</v>
      </c>
      <c r="Q2926" s="18" t="s">
        <v>290</v>
      </c>
      <c r="S2926" t="s">
        <v>290</v>
      </c>
      <c r="T2926" t="s">
        <v>290</v>
      </c>
      <c r="V2926" t="s">
        <v>290</v>
      </c>
      <c r="X2926" s="158" t="s">
        <v>2828</v>
      </c>
      <c r="Y2926" s="11">
        <v>8</v>
      </c>
      <c r="Z2926">
        <v>60</v>
      </c>
      <c r="AA2926" t="s">
        <v>308</v>
      </c>
      <c r="AB2926" s="21" t="s">
        <v>290</v>
      </c>
      <c r="AC2926" s="11">
        <v>8.625</v>
      </c>
      <c r="AD2926" s="12">
        <v>7.8129999999999997</v>
      </c>
      <c r="AE2926" s="11">
        <v>0.40600000000000003</v>
      </c>
      <c r="AF2926" t="s">
        <v>290</v>
      </c>
      <c r="AG2926">
        <v>60</v>
      </c>
      <c r="AH2926" s="21" t="s">
        <v>290</v>
      </c>
      <c r="AI2926" s="1" t="s">
        <v>308</v>
      </c>
      <c r="AJ2926" t="s">
        <v>290</v>
      </c>
      <c r="AK2926" s="159" t="s">
        <v>290</v>
      </c>
    </row>
    <row r="2927" spans="1:89" x14ac:dyDescent="0.35">
      <c r="A2927" s="158" t="s">
        <v>2829</v>
      </c>
      <c r="B2927" s="11">
        <v>8</v>
      </c>
      <c r="C2927">
        <v>80</v>
      </c>
      <c r="D2927" t="s">
        <v>308</v>
      </c>
      <c r="E2927" s="21" t="s">
        <v>2830</v>
      </c>
      <c r="F2927" s="11">
        <v>8.625</v>
      </c>
      <c r="G2927" s="12">
        <v>7.625</v>
      </c>
      <c r="H2927" s="11">
        <v>0.5</v>
      </c>
      <c r="I2927" t="s">
        <v>290</v>
      </c>
      <c r="J2927">
        <v>80</v>
      </c>
      <c r="K2927" s="21" t="s">
        <v>290</v>
      </c>
      <c r="L2927" s="1" t="s">
        <v>308</v>
      </c>
      <c r="M2927" t="s">
        <v>290</v>
      </c>
      <c r="N2927" s="159" t="s">
        <v>290</v>
      </c>
      <c r="P2927" s="18" t="s">
        <v>290</v>
      </c>
      <c r="Q2927" s="18" t="s">
        <v>290</v>
      </c>
      <c r="S2927" t="s">
        <v>290</v>
      </c>
      <c r="T2927" t="s">
        <v>290</v>
      </c>
      <c r="V2927" t="s">
        <v>290</v>
      </c>
      <c r="X2927" s="158" t="s">
        <v>2829</v>
      </c>
      <c r="Y2927" s="11">
        <v>8</v>
      </c>
      <c r="Z2927">
        <v>80</v>
      </c>
      <c r="AA2927" t="s">
        <v>308</v>
      </c>
      <c r="AB2927" s="21" t="s">
        <v>2831</v>
      </c>
      <c r="AC2927" s="11">
        <v>8.625</v>
      </c>
      <c r="AD2927" s="12">
        <v>7.625</v>
      </c>
      <c r="AE2927" s="11">
        <v>0.5</v>
      </c>
      <c r="AF2927" t="s">
        <v>290</v>
      </c>
      <c r="AG2927">
        <v>80</v>
      </c>
      <c r="AH2927" s="21" t="s">
        <v>290</v>
      </c>
      <c r="AI2927" s="1" t="s">
        <v>308</v>
      </c>
      <c r="AJ2927" t="s">
        <v>290</v>
      </c>
      <c r="AK2927" s="159" t="s">
        <v>290</v>
      </c>
    </row>
    <row r="2928" spans="1:89" x14ac:dyDescent="0.35">
      <c r="A2928" s="158" t="s">
        <v>2832</v>
      </c>
      <c r="B2928" s="11">
        <v>8</v>
      </c>
      <c r="C2928">
        <v>100</v>
      </c>
      <c r="D2928" t="s">
        <v>308</v>
      </c>
      <c r="E2928" s="21" t="s">
        <v>290</v>
      </c>
      <c r="F2928" s="11">
        <v>8.625</v>
      </c>
      <c r="G2928" s="12">
        <v>7.4390000000000001</v>
      </c>
      <c r="H2928" s="11">
        <v>0.59299999999999997</v>
      </c>
      <c r="I2928" t="s">
        <v>290</v>
      </c>
      <c r="J2928">
        <v>100</v>
      </c>
      <c r="K2928" s="21" t="s">
        <v>290</v>
      </c>
      <c r="L2928" s="1" t="s">
        <v>308</v>
      </c>
      <c r="M2928" t="s">
        <v>290</v>
      </c>
      <c r="N2928" s="159" t="s">
        <v>290</v>
      </c>
      <c r="P2928" s="18" t="s">
        <v>290</v>
      </c>
      <c r="Q2928" s="18" t="s">
        <v>290</v>
      </c>
      <c r="S2928" t="s">
        <v>290</v>
      </c>
      <c r="T2928" t="s">
        <v>290</v>
      </c>
      <c r="V2928" t="s">
        <v>290</v>
      </c>
      <c r="X2928" s="158" t="s">
        <v>2832</v>
      </c>
      <c r="Y2928" s="11">
        <v>8</v>
      </c>
      <c r="Z2928">
        <v>100</v>
      </c>
      <c r="AA2928" t="s">
        <v>308</v>
      </c>
      <c r="AB2928" s="21" t="s">
        <v>290</v>
      </c>
      <c r="AC2928" s="11">
        <v>8.625</v>
      </c>
      <c r="AD2928" s="12">
        <v>7.4390000000000001</v>
      </c>
      <c r="AE2928" s="11">
        <v>0.59299999999999997</v>
      </c>
      <c r="AF2928" t="s">
        <v>290</v>
      </c>
      <c r="AG2928">
        <v>100</v>
      </c>
      <c r="AH2928" s="21" t="s">
        <v>290</v>
      </c>
      <c r="AI2928" s="1" t="s">
        <v>308</v>
      </c>
      <c r="AJ2928" t="s">
        <v>290</v>
      </c>
      <c r="AK2928" s="159" t="s">
        <v>290</v>
      </c>
    </row>
    <row r="2929" spans="1:122" x14ac:dyDescent="0.35">
      <c r="A2929" s="158" t="s">
        <v>2833</v>
      </c>
      <c r="B2929" s="11">
        <v>8</v>
      </c>
      <c r="C2929">
        <v>120</v>
      </c>
      <c r="D2929" t="s">
        <v>308</v>
      </c>
      <c r="E2929" s="21" t="s">
        <v>290</v>
      </c>
      <c r="F2929" s="11">
        <v>8.625</v>
      </c>
      <c r="G2929" s="12">
        <v>7.1890000000000001</v>
      </c>
      <c r="H2929" s="11">
        <v>0.71799999999999997</v>
      </c>
      <c r="I2929" t="s">
        <v>290</v>
      </c>
      <c r="J2929">
        <v>120</v>
      </c>
      <c r="K2929" s="21" t="s">
        <v>290</v>
      </c>
      <c r="L2929" s="1" t="s">
        <v>308</v>
      </c>
      <c r="M2929" t="s">
        <v>290</v>
      </c>
      <c r="N2929" s="159" t="s">
        <v>290</v>
      </c>
      <c r="P2929" s="18" t="s">
        <v>290</v>
      </c>
      <c r="Q2929" s="18" t="s">
        <v>290</v>
      </c>
      <c r="S2929" t="s">
        <v>290</v>
      </c>
      <c r="T2929" t="s">
        <v>290</v>
      </c>
      <c r="V2929" t="s">
        <v>290</v>
      </c>
      <c r="X2929" s="158" t="s">
        <v>2833</v>
      </c>
      <c r="Y2929" s="11">
        <v>8</v>
      </c>
      <c r="Z2929">
        <v>120</v>
      </c>
      <c r="AA2929" t="s">
        <v>308</v>
      </c>
      <c r="AB2929" s="21" t="s">
        <v>290</v>
      </c>
      <c r="AC2929" s="11">
        <v>8.625</v>
      </c>
      <c r="AD2929" s="12">
        <v>7.1890000000000001</v>
      </c>
      <c r="AE2929" s="11">
        <v>0.71799999999999997</v>
      </c>
      <c r="AF2929" t="s">
        <v>290</v>
      </c>
      <c r="AG2929">
        <v>120</v>
      </c>
      <c r="AH2929" s="21" t="s">
        <v>290</v>
      </c>
      <c r="AI2929" s="1" t="s">
        <v>308</v>
      </c>
      <c r="AJ2929" t="s">
        <v>290</v>
      </c>
      <c r="AK2929" s="159" t="s">
        <v>290</v>
      </c>
      <c r="BJ2929" s="4"/>
      <c r="BK2929" s="4"/>
      <c r="BL2929" s="4"/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  <c r="BX2929" s="4"/>
      <c r="BY2929" s="4"/>
      <c r="BZ2929" s="4"/>
      <c r="CA2929" s="51"/>
    </row>
    <row r="2930" spans="1:122" x14ac:dyDescent="0.35">
      <c r="A2930" s="158" t="s">
        <v>2834</v>
      </c>
      <c r="B2930" s="11">
        <v>8</v>
      </c>
      <c r="C2930">
        <v>140</v>
      </c>
      <c r="D2930" t="s">
        <v>308</v>
      </c>
      <c r="E2930" s="21" t="s">
        <v>290</v>
      </c>
      <c r="F2930" s="11">
        <v>8.625</v>
      </c>
      <c r="G2930" s="12">
        <v>7.0009999999999994</v>
      </c>
      <c r="H2930" s="11">
        <v>0.81200000000000006</v>
      </c>
      <c r="I2930" t="s">
        <v>290</v>
      </c>
      <c r="J2930">
        <v>140</v>
      </c>
      <c r="K2930" s="21" t="s">
        <v>290</v>
      </c>
      <c r="L2930" s="1" t="s">
        <v>308</v>
      </c>
      <c r="M2930" t="s">
        <v>290</v>
      </c>
      <c r="N2930" s="159" t="s">
        <v>290</v>
      </c>
      <c r="P2930" s="18" t="s">
        <v>290</v>
      </c>
      <c r="Q2930" s="18" t="s">
        <v>290</v>
      </c>
      <c r="S2930" t="s">
        <v>290</v>
      </c>
      <c r="T2930" t="s">
        <v>290</v>
      </c>
      <c r="V2930" t="s">
        <v>290</v>
      </c>
      <c r="X2930" s="158" t="s">
        <v>2834</v>
      </c>
      <c r="Y2930" s="11">
        <v>8</v>
      </c>
      <c r="Z2930">
        <v>140</v>
      </c>
      <c r="AA2930" t="s">
        <v>308</v>
      </c>
      <c r="AB2930" s="21" t="s">
        <v>290</v>
      </c>
      <c r="AC2930" s="11">
        <v>8.625</v>
      </c>
      <c r="AD2930" s="12">
        <v>7.0009999999999994</v>
      </c>
      <c r="AE2930" s="11">
        <v>0.81200000000000006</v>
      </c>
      <c r="AF2930" t="s">
        <v>290</v>
      </c>
      <c r="AG2930">
        <v>140</v>
      </c>
      <c r="AH2930" s="21" t="s">
        <v>290</v>
      </c>
      <c r="AI2930" s="1" t="s">
        <v>308</v>
      </c>
      <c r="AJ2930" t="s">
        <v>290</v>
      </c>
      <c r="AK2930" s="159" t="s">
        <v>290</v>
      </c>
      <c r="CC2930" s="4"/>
      <c r="CD2930" s="51"/>
      <c r="CE2930" s="51"/>
      <c r="CF2930" s="51"/>
      <c r="CG2930" s="51"/>
      <c r="CH2930" s="51"/>
      <c r="CI2930" s="51"/>
      <c r="CJ2930" s="51"/>
      <c r="CK2930" s="51"/>
    </row>
    <row r="2931" spans="1:122" x14ac:dyDescent="0.35">
      <c r="A2931" s="158" t="s">
        <v>2835</v>
      </c>
      <c r="B2931" s="11">
        <v>8</v>
      </c>
      <c r="C2931" s="11">
        <v>160</v>
      </c>
      <c r="D2931" t="s">
        <v>308</v>
      </c>
      <c r="E2931" s="21" t="s">
        <v>2836</v>
      </c>
      <c r="F2931" s="11">
        <v>8.625</v>
      </c>
      <c r="G2931" s="12">
        <v>6.8129999999999997</v>
      </c>
      <c r="H2931" s="11">
        <v>0.90600000000000003</v>
      </c>
      <c r="I2931" t="s">
        <v>290</v>
      </c>
      <c r="J2931" s="11">
        <v>160</v>
      </c>
      <c r="K2931" s="21" t="s">
        <v>290</v>
      </c>
      <c r="L2931" s="1" t="s">
        <v>308</v>
      </c>
      <c r="M2931" t="s">
        <v>290</v>
      </c>
      <c r="N2931" s="159" t="s">
        <v>290</v>
      </c>
      <c r="P2931" s="18" t="s">
        <v>290</v>
      </c>
      <c r="Q2931" s="18" t="s">
        <v>290</v>
      </c>
      <c r="S2931" t="s">
        <v>290</v>
      </c>
      <c r="T2931" t="s">
        <v>290</v>
      </c>
      <c r="V2931" t="s">
        <v>290</v>
      </c>
      <c r="X2931" s="158" t="s">
        <v>2835</v>
      </c>
      <c r="Y2931" s="11">
        <v>8</v>
      </c>
      <c r="Z2931" s="11">
        <v>160</v>
      </c>
      <c r="AA2931" t="s">
        <v>308</v>
      </c>
      <c r="AB2931" s="21" t="s">
        <v>2837</v>
      </c>
      <c r="AC2931" s="11">
        <v>8.625</v>
      </c>
      <c r="AD2931" s="12">
        <v>6.8129999999999997</v>
      </c>
      <c r="AE2931" s="11">
        <v>0.90600000000000003</v>
      </c>
      <c r="AF2931" t="s">
        <v>290</v>
      </c>
      <c r="AG2931" s="11">
        <v>160</v>
      </c>
      <c r="AH2931" s="21" t="s">
        <v>290</v>
      </c>
      <c r="AI2931" s="1" t="s">
        <v>308</v>
      </c>
      <c r="AJ2931" t="s">
        <v>290</v>
      </c>
      <c r="AK2931" s="159" t="s">
        <v>290</v>
      </c>
    </row>
    <row r="2932" spans="1:122" x14ac:dyDescent="0.35">
      <c r="A2932" s="158" t="s">
        <v>2838</v>
      </c>
      <c r="B2932" s="11">
        <v>8</v>
      </c>
      <c r="C2932" s="11" t="s">
        <v>272</v>
      </c>
      <c r="D2932" t="s">
        <v>308</v>
      </c>
      <c r="E2932" s="21" t="s">
        <v>290</v>
      </c>
      <c r="F2932" s="11">
        <v>8.625</v>
      </c>
      <c r="G2932" s="12">
        <v>7.625</v>
      </c>
      <c r="H2932" s="11">
        <v>0.5</v>
      </c>
      <c r="I2932" t="s">
        <v>272</v>
      </c>
      <c r="J2932" s="11">
        <v>2</v>
      </c>
      <c r="K2932" s="21" t="s">
        <v>290</v>
      </c>
      <c r="L2932" s="1" t="s">
        <v>308</v>
      </c>
      <c r="M2932" t="s">
        <v>290</v>
      </c>
      <c r="N2932" s="159" t="s">
        <v>290</v>
      </c>
      <c r="P2932" s="18" t="s">
        <v>290</v>
      </c>
      <c r="Q2932" s="18" t="s">
        <v>290</v>
      </c>
      <c r="S2932" t="s">
        <v>290</v>
      </c>
      <c r="T2932" t="s">
        <v>290</v>
      </c>
      <c r="V2932" t="s">
        <v>290</v>
      </c>
      <c r="X2932" s="158" t="s">
        <v>2838</v>
      </c>
      <c r="Y2932" s="11">
        <v>8</v>
      </c>
      <c r="Z2932" s="11" t="s">
        <v>272</v>
      </c>
      <c r="AA2932" t="s">
        <v>308</v>
      </c>
      <c r="AB2932" s="21" t="s">
        <v>290</v>
      </c>
      <c r="AC2932" s="11">
        <v>8.625</v>
      </c>
      <c r="AD2932" s="12">
        <v>7.625</v>
      </c>
      <c r="AE2932" s="11">
        <v>0.5</v>
      </c>
      <c r="AF2932" t="s">
        <v>272</v>
      </c>
      <c r="AG2932" s="11">
        <v>2</v>
      </c>
      <c r="AH2932" s="21" t="s">
        <v>290</v>
      </c>
      <c r="AI2932" s="1" t="s">
        <v>308</v>
      </c>
      <c r="AJ2932" t="s">
        <v>290</v>
      </c>
      <c r="AK2932" s="159" t="s">
        <v>290</v>
      </c>
    </row>
    <row r="2933" spans="1:122" x14ac:dyDescent="0.25">
      <c r="A2933" s="158" t="s">
        <v>2839</v>
      </c>
      <c r="B2933" s="11">
        <v>8</v>
      </c>
      <c r="C2933" t="s">
        <v>273</v>
      </c>
      <c r="D2933" t="s">
        <v>308</v>
      </c>
      <c r="E2933" s="24" t="s">
        <v>290</v>
      </c>
      <c r="F2933" s="11">
        <v>8.625</v>
      </c>
      <c r="G2933" s="12">
        <v>6.875</v>
      </c>
      <c r="H2933" s="11">
        <v>0.875</v>
      </c>
      <c r="I2933" s="11" t="s">
        <v>273</v>
      </c>
      <c r="J2933">
        <v>4</v>
      </c>
      <c r="K2933" s="24" t="s">
        <v>290</v>
      </c>
      <c r="L2933" s="1" t="s">
        <v>308</v>
      </c>
      <c r="M2933" t="s">
        <v>290</v>
      </c>
      <c r="N2933" s="159" t="s">
        <v>290</v>
      </c>
      <c r="P2933" s="18" t="s">
        <v>290</v>
      </c>
      <c r="Q2933" s="18" t="s">
        <v>290</v>
      </c>
      <c r="S2933" t="s">
        <v>290</v>
      </c>
      <c r="T2933" t="s">
        <v>290</v>
      </c>
      <c r="V2933" t="s">
        <v>290</v>
      </c>
      <c r="X2933" s="158" t="s">
        <v>2839</v>
      </c>
      <c r="Y2933" s="11">
        <v>8</v>
      </c>
      <c r="Z2933" t="s">
        <v>273</v>
      </c>
      <c r="AA2933" t="s">
        <v>308</v>
      </c>
      <c r="AB2933" s="24" t="s">
        <v>290</v>
      </c>
      <c r="AC2933" s="11">
        <v>8.625</v>
      </c>
      <c r="AD2933" s="12">
        <v>6.875</v>
      </c>
      <c r="AE2933" s="11">
        <v>0.875</v>
      </c>
      <c r="AF2933" s="11" t="s">
        <v>273</v>
      </c>
      <c r="AG2933">
        <v>4</v>
      </c>
      <c r="AH2933" s="24" t="s">
        <v>290</v>
      </c>
      <c r="AI2933" s="1" t="s">
        <v>308</v>
      </c>
      <c r="AJ2933" t="s">
        <v>290</v>
      </c>
      <c r="AK2933" s="159" t="s">
        <v>290</v>
      </c>
    </row>
    <row r="2934" spans="1:122" x14ac:dyDescent="0.35">
      <c r="A2934" s="160" t="s">
        <v>2840</v>
      </c>
      <c r="B2934" s="2">
        <v>9</v>
      </c>
      <c r="C2934" s="2" t="s">
        <v>272</v>
      </c>
      <c r="D2934" s="4" t="s">
        <v>308</v>
      </c>
      <c r="E2934" s="22" t="s">
        <v>290</v>
      </c>
      <c r="F2934" s="2">
        <v>9.625</v>
      </c>
      <c r="G2934" s="3">
        <v>8.625</v>
      </c>
      <c r="H2934" s="2">
        <v>0.5</v>
      </c>
      <c r="I2934" s="4" t="s">
        <v>272</v>
      </c>
      <c r="J2934" s="2">
        <v>2</v>
      </c>
      <c r="K2934" s="22" t="s">
        <v>290</v>
      </c>
      <c r="L2934" s="6" t="s">
        <v>308</v>
      </c>
      <c r="M2934" s="4" t="s">
        <v>290</v>
      </c>
      <c r="N2934" s="161" t="s">
        <v>290</v>
      </c>
      <c r="P2934" s="18" t="s">
        <v>290</v>
      </c>
      <c r="Q2934" s="18" t="s">
        <v>290</v>
      </c>
      <c r="S2934" t="s">
        <v>290</v>
      </c>
      <c r="T2934" t="s">
        <v>290</v>
      </c>
      <c r="V2934" t="s">
        <v>290</v>
      </c>
      <c r="X2934" s="160" t="s">
        <v>2840</v>
      </c>
      <c r="Y2934" s="2">
        <v>9</v>
      </c>
      <c r="Z2934" s="2" t="s">
        <v>272</v>
      </c>
      <c r="AA2934" s="4" t="s">
        <v>308</v>
      </c>
      <c r="AB2934" s="22" t="s">
        <v>290</v>
      </c>
      <c r="AC2934" s="2">
        <v>9.625</v>
      </c>
      <c r="AD2934" s="3">
        <v>8.625</v>
      </c>
      <c r="AE2934" s="2">
        <v>0.5</v>
      </c>
      <c r="AF2934" s="4" t="s">
        <v>272</v>
      </c>
      <c r="AG2934" s="2">
        <v>2</v>
      </c>
      <c r="AH2934" s="22" t="s">
        <v>290</v>
      </c>
      <c r="AI2934" s="6" t="s">
        <v>308</v>
      </c>
      <c r="AJ2934" s="4" t="s">
        <v>290</v>
      </c>
      <c r="AK2934" s="161" t="s">
        <v>290</v>
      </c>
      <c r="BJ2934" s="4"/>
      <c r="BK2934" s="4"/>
      <c r="BL2934" s="4"/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  <c r="BX2934" s="4"/>
      <c r="BY2934" s="4"/>
      <c r="BZ2934" s="4"/>
      <c r="CA2934" s="51"/>
    </row>
    <row r="2935" spans="1:122" x14ac:dyDescent="0.35">
      <c r="A2935" s="156" t="s">
        <v>2841</v>
      </c>
      <c r="B2935" s="11">
        <v>10</v>
      </c>
      <c r="C2935" s="11">
        <v>5</v>
      </c>
      <c r="D2935" t="s">
        <v>308</v>
      </c>
      <c r="E2935" s="21" t="s">
        <v>290</v>
      </c>
      <c r="F2935" s="11">
        <v>10.750000000000002</v>
      </c>
      <c r="G2935" s="12">
        <v>10.482000000000001</v>
      </c>
      <c r="H2935" s="11">
        <v>0.13400000000000001</v>
      </c>
      <c r="I2935" t="s">
        <v>290</v>
      </c>
      <c r="J2935" s="11">
        <v>5</v>
      </c>
      <c r="K2935" s="21" t="s">
        <v>290</v>
      </c>
      <c r="L2935" s="11" t="s">
        <v>308</v>
      </c>
      <c r="M2935" t="s">
        <v>290</v>
      </c>
      <c r="N2935" s="159" t="s">
        <v>290</v>
      </c>
      <c r="P2935" s="18" t="s">
        <v>290</v>
      </c>
      <c r="Q2935" s="18" t="s">
        <v>290</v>
      </c>
      <c r="S2935" t="s">
        <v>290</v>
      </c>
      <c r="T2935" t="s">
        <v>290</v>
      </c>
      <c r="V2935" t="s">
        <v>290</v>
      </c>
      <c r="X2935" s="156" t="s">
        <v>2841</v>
      </c>
      <c r="Y2935" s="11">
        <v>10</v>
      </c>
      <c r="Z2935" s="11">
        <v>5</v>
      </c>
      <c r="AA2935" t="s">
        <v>308</v>
      </c>
      <c r="AB2935" s="21" t="s">
        <v>290</v>
      </c>
      <c r="AC2935" s="11">
        <v>10.750000000000002</v>
      </c>
      <c r="AD2935" s="12">
        <v>10.482000000000001</v>
      </c>
      <c r="AE2935" s="11">
        <v>0.13400000000000001</v>
      </c>
      <c r="AF2935" t="s">
        <v>290</v>
      </c>
      <c r="AG2935" s="11">
        <v>5</v>
      </c>
      <c r="AH2935" s="21" t="s">
        <v>290</v>
      </c>
      <c r="AI2935" s="11" t="s">
        <v>308</v>
      </c>
      <c r="AJ2935" t="s">
        <v>290</v>
      </c>
      <c r="AK2935" s="159" t="s">
        <v>290</v>
      </c>
      <c r="CC2935" s="4"/>
      <c r="CD2935" s="51"/>
      <c r="CE2935" s="51"/>
      <c r="CF2935" s="51"/>
      <c r="CG2935" s="51"/>
      <c r="CH2935" s="51"/>
      <c r="CI2935" s="51"/>
      <c r="CJ2935" s="51"/>
      <c r="CK2935" s="51"/>
    </row>
    <row r="2936" spans="1:122" x14ac:dyDescent="0.35">
      <c r="A2936" s="156" t="s">
        <v>2842</v>
      </c>
      <c r="B2936" s="11">
        <v>10</v>
      </c>
      <c r="C2936" s="11">
        <v>10</v>
      </c>
      <c r="D2936" t="s">
        <v>308</v>
      </c>
      <c r="E2936" s="21" t="s">
        <v>290</v>
      </c>
      <c r="F2936" s="11">
        <v>10.750000000000002</v>
      </c>
      <c r="G2936" s="12">
        <v>10.420000000000002</v>
      </c>
      <c r="H2936" s="11">
        <v>0.16500000000000001</v>
      </c>
      <c r="I2936" t="s">
        <v>290</v>
      </c>
      <c r="J2936" s="11">
        <v>10</v>
      </c>
      <c r="K2936" s="21" t="s">
        <v>290</v>
      </c>
      <c r="L2936" s="11" t="s">
        <v>308</v>
      </c>
      <c r="M2936" t="s">
        <v>290</v>
      </c>
      <c r="N2936" s="159" t="s">
        <v>290</v>
      </c>
      <c r="P2936" s="18" t="s">
        <v>290</v>
      </c>
      <c r="Q2936" s="18" t="s">
        <v>290</v>
      </c>
      <c r="S2936" t="s">
        <v>290</v>
      </c>
      <c r="T2936" t="s">
        <v>290</v>
      </c>
      <c r="V2936" t="s">
        <v>290</v>
      </c>
      <c r="X2936" s="156" t="s">
        <v>2842</v>
      </c>
      <c r="Y2936" s="11">
        <v>10</v>
      </c>
      <c r="Z2936" s="11">
        <v>10</v>
      </c>
      <c r="AA2936" t="s">
        <v>308</v>
      </c>
      <c r="AB2936" s="21" t="s">
        <v>290</v>
      </c>
      <c r="AC2936" s="11">
        <v>10.750000000000002</v>
      </c>
      <c r="AD2936" s="12">
        <v>10.420000000000002</v>
      </c>
      <c r="AE2936" s="11">
        <v>0.16500000000000001</v>
      </c>
      <c r="AF2936" t="s">
        <v>290</v>
      </c>
      <c r="AG2936" s="11">
        <v>10</v>
      </c>
      <c r="AH2936" s="21" t="s">
        <v>290</v>
      </c>
      <c r="AI2936" s="11" t="s">
        <v>308</v>
      </c>
      <c r="AJ2936" t="s">
        <v>290</v>
      </c>
      <c r="AK2936" s="159" t="s">
        <v>290</v>
      </c>
    </row>
    <row r="2937" spans="1:122" x14ac:dyDescent="0.35">
      <c r="A2937" s="158" t="s">
        <v>2843</v>
      </c>
      <c r="B2937" s="11">
        <v>10</v>
      </c>
      <c r="C2937" s="11">
        <v>20</v>
      </c>
      <c r="D2937" t="s">
        <v>308</v>
      </c>
      <c r="E2937" s="21" t="s">
        <v>290</v>
      </c>
      <c r="F2937" s="11">
        <v>10.750000000000002</v>
      </c>
      <c r="G2937" s="12">
        <v>10.250000000000002</v>
      </c>
      <c r="H2937" s="11">
        <v>0.25</v>
      </c>
      <c r="I2937" t="s">
        <v>290</v>
      </c>
      <c r="J2937" s="11">
        <v>20</v>
      </c>
      <c r="K2937" s="21" t="s">
        <v>290</v>
      </c>
      <c r="L2937" s="1" t="s">
        <v>308</v>
      </c>
      <c r="M2937" t="s">
        <v>290</v>
      </c>
      <c r="N2937" s="159" t="s">
        <v>290</v>
      </c>
      <c r="P2937" s="18" t="s">
        <v>290</v>
      </c>
      <c r="Q2937" s="18" t="s">
        <v>290</v>
      </c>
      <c r="S2937" t="s">
        <v>290</v>
      </c>
      <c r="T2937" t="s">
        <v>290</v>
      </c>
      <c r="V2937" t="s">
        <v>290</v>
      </c>
      <c r="X2937" s="158" t="s">
        <v>2843</v>
      </c>
      <c r="Y2937" s="11">
        <v>10</v>
      </c>
      <c r="Z2937" s="11">
        <v>20</v>
      </c>
      <c r="AA2937" t="s">
        <v>308</v>
      </c>
      <c r="AB2937" s="21" t="s">
        <v>290</v>
      </c>
      <c r="AC2937" s="11">
        <v>10.750000000000002</v>
      </c>
      <c r="AD2937" s="12">
        <v>10.250000000000002</v>
      </c>
      <c r="AE2937" s="11">
        <v>0.25</v>
      </c>
      <c r="AF2937" t="s">
        <v>290</v>
      </c>
      <c r="AG2937" s="11">
        <v>20</v>
      </c>
      <c r="AH2937" s="21" t="s">
        <v>290</v>
      </c>
      <c r="AI2937" s="1" t="s">
        <v>308</v>
      </c>
      <c r="AJ2937" t="s">
        <v>290</v>
      </c>
      <c r="AK2937" s="159" t="s">
        <v>290</v>
      </c>
      <c r="BJ2937" s="4"/>
      <c r="BK2937" s="4"/>
      <c r="BL2937" s="4"/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  <c r="BX2937" s="4"/>
      <c r="BY2937" s="4"/>
      <c r="BZ2937" s="4"/>
      <c r="CA2937" s="51"/>
    </row>
    <row r="2938" spans="1:122" x14ac:dyDescent="0.35">
      <c r="A2938" s="158" t="s">
        <v>2844</v>
      </c>
      <c r="B2938" s="11">
        <v>10</v>
      </c>
      <c r="C2938">
        <v>30</v>
      </c>
      <c r="D2938" t="s">
        <v>308</v>
      </c>
      <c r="E2938" s="21" t="s">
        <v>290</v>
      </c>
      <c r="F2938" s="11">
        <v>10.750000000000002</v>
      </c>
      <c r="G2938" s="12">
        <v>10.136000000000001</v>
      </c>
      <c r="H2938" s="11">
        <v>0.307</v>
      </c>
      <c r="I2938" t="s">
        <v>290</v>
      </c>
      <c r="J2938">
        <v>30</v>
      </c>
      <c r="K2938" s="21" t="s">
        <v>290</v>
      </c>
      <c r="L2938" s="1" t="s">
        <v>308</v>
      </c>
      <c r="M2938" t="s">
        <v>290</v>
      </c>
      <c r="N2938" s="159" t="s">
        <v>290</v>
      </c>
      <c r="P2938" s="18" t="s">
        <v>290</v>
      </c>
      <c r="Q2938" s="18" t="s">
        <v>290</v>
      </c>
      <c r="S2938" t="s">
        <v>290</v>
      </c>
      <c r="T2938" t="s">
        <v>290</v>
      </c>
      <c r="V2938" t="s">
        <v>290</v>
      </c>
      <c r="X2938" s="158" t="s">
        <v>2844</v>
      </c>
      <c r="Y2938" s="11">
        <v>10</v>
      </c>
      <c r="Z2938">
        <v>30</v>
      </c>
      <c r="AA2938" t="s">
        <v>308</v>
      </c>
      <c r="AB2938" s="21" t="s">
        <v>290</v>
      </c>
      <c r="AC2938" s="11">
        <v>10.750000000000002</v>
      </c>
      <c r="AD2938" s="12">
        <v>10.136000000000001</v>
      </c>
      <c r="AE2938" s="11">
        <v>0.307</v>
      </c>
      <c r="AF2938" t="s">
        <v>290</v>
      </c>
      <c r="AG2938">
        <v>30</v>
      </c>
      <c r="AH2938" s="21" t="s">
        <v>290</v>
      </c>
      <c r="AI2938" s="1" t="s">
        <v>308</v>
      </c>
      <c r="AJ2938" t="s">
        <v>290</v>
      </c>
      <c r="AK2938" s="159" t="s">
        <v>290</v>
      </c>
      <c r="CC2938" s="4"/>
      <c r="CD2938" s="51"/>
      <c r="CE2938" s="51"/>
      <c r="CF2938" s="51"/>
      <c r="CG2938" s="51"/>
      <c r="CH2938" s="51"/>
      <c r="CI2938" s="51"/>
      <c r="CJ2938" s="51"/>
      <c r="CK2938" s="51"/>
    </row>
    <row r="2939" spans="1:122" x14ac:dyDescent="0.35">
      <c r="A2939" s="158" t="s">
        <v>2845</v>
      </c>
      <c r="B2939" s="11">
        <v>10</v>
      </c>
      <c r="C2939">
        <v>40</v>
      </c>
      <c r="D2939" t="s">
        <v>308</v>
      </c>
      <c r="E2939" s="21" t="s">
        <v>2846</v>
      </c>
      <c r="F2939" s="11">
        <v>10.750000000000002</v>
      </c>
      <c r="G2939" s="12">
        <v>10.020000000000001</v>
      </c>
      <c r="H2939" s="11">
        <v>0.36499999999999999</v>
      </c>
      <c r="I2939" t="s">
        <v>290</v>
      </c>
      <c r="J2939">
        <v>40</v>
      </c>
      <c r="K2939" s="21" t="s">
        <v>290</v>
      </c>
      <c r="L2939" s="1" t="s">
        <v>308</v>
      </c>
      <c r="M2939" t="s">
        <v>290</v>
      </c>
      <c r="N2939" s="159" t="s">
        <v>290</v>
      </c>
      <c r="P2939" s="18" t="s">
        <v>290</v>
      </c>
      <c r="Q2939" s="18" t="s">
        <v>290</v>
      </c>
      <c r="S2939" t="s">
        <v>290</v>
      </c>
      <c r="T2939" t="s">
        <v>290</v>
      </c>
      <c r="V2939" t="s">
        <v>290</v>
      </c>
      <c r="X2939" s="158" t="s">
        <v>2845</v>
      </c>
      <c r="Y2939" s="11">
        <v>10</v>
      </c>
      <c r="Z2939">
        <v>40</v>
      </c>
      <c r="AA2939" t="s">
        <v>308</v>
      </c>
      <c r="AB2939" s="21" t="s">
        <v>2847</v>
      </c>
      <c r="AC2939" s="11">
        <v>10.750000000000002</v>
      </c>
      <c r="AD2939" s="12">
        <v>10.020000000000001</v>
      </c>
      <c r="AE2939" s="11">
        <v>0.36499999999999999</v>
      </c>
      <c r="AF2939" t="s">
        <v>290</v>
      </c>
      <c r="AG2939">
        <v>40</v>
      </c>
      <c r="AH2939" s="21" t="s">
        <v>290</v>
      </c>
      <c r="AI2939" s="1" t="s">
        <v>308</v>
      </c>
      <c r="AJ2939" t="s">
        <v>290</v>
      </c>
      <c r="AK2939" s="159" t="s">
        <v>290</v>
      </c>
    </row>
    <row r="2940" spans="1:122" x14ac:dyDescent="0.35">
      <c r="A2940" s="158" t="s">
        <v>7025</v>
      </c>
      <c r="B2940" s="11">
        <v>10</v>
      </c>
      <c r="C2940" t="s">
        <v>6422</v>
      </c>
      <c r="D2940" t="s">
        <v>308</v>
      </c>
      <c r="E2940" s="21" t="s">
        <v>290</v>
      </c>
      <c r="F2940" s="11">
        <v>10.750000000000002</v>
      </c>
      <c r="G2940" s="12">
        <v>10.020000000000001</v>
      </c>
      <c r="H2940" s="11">
        <v>0.36499999999999999</v>
      </c>
      <c r="I2940" t="s">
        <v>6422</v>
      </c>
      <c r="J2940">
        <v>1</v>
      </c>
      <c r="K2940" s="21" t="s">
        <v>290</v>
      </c>
      <c r="L2940" s="1" t="s">
        <v>308</v>
      </c>
      <c r="M2940" t="s">
        <v>290</v>
      </c>
      <c r="N2940" s="159" t="s">
        <v>290</v>
      </c>
      <c r="P2940" s="18" t="s">
        <v>290</v>
      </c>
      <c r="Q2940" s="18" t="s">
        <v>290</v>
      </c>
      <c r="S2940" t="s">
        <v>290</v>
      </c>
      <c r="T2940" t="s">
        <v>290</v>
      </c>
      <c r="V2940" t="s">
        <v>290</v>
      </c>
      <c r="X2940" s="158" t="s">
        <v>7025</v>
      </c>
      <c r="Y2940" s="11">
        <v>10</v>
      </c>
      <c r="Z2940" t="s">
        <v>6422</v>
      </c>
      <c r="AA2940" t="s">
        <v>308</v>
      </c>
      <c r="AB2940" s="21" t="s">
        <v>290</v>
      </c>
      <c r="AC2940" s="11">
        <v>10.750000000000002</v>
      </c>
      <c r="AD2940" s="12">
        <v>10.020000000000001</v>
      </c>
      <c r="AE2940" s="11">
        <v>0.36499999999999999</v>
      </c>
      <c r="AF2940" t="s">
        <v>6422</v>
      </c>
      <c r="AG2940">
        <v>1</v>
      </c>
      <c r="AH2940" s="21" t="s">
        <v>290</v>
      </c>
      <c r="AI2940" s="1" t="s">
        <v>308</v>
      </c>
      <c r="AJ2940" t="s">
        <v>290</v>
      </c>
      <c r="AK2940" s="159" t="s">
        <v>290</v>
      </c>
      <c r="BJ2940" s="4"/>
      <c r="BK2940" s="4"/>
      <c r="BL2940" s="4"/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  <c r="BX2940" s="4"/>
      <c r="BY2940" s="4"/>
      <c r="BZ2940" s="4"/>
      <c r="CA2940" s="51"/>
    </row>
    <row r="2941" spans="1:122" x14ac:dyDescent="0.35">
      <c r="A2941" s="158" t="s">
        <v>2848</v>
      </c>
      <c r="B2941" s="11">
        <v>10</v>
      </c>
      <c r="C2941">
        <v>60</v>
      </c>
      <c r="D2941" t="s">
        <v>308</v>
      </c>
      <c r="E2941" s="21" t="s">
        <v>290</v>
      </c>
      <c r="F2941" s="11">
        <v>10.750000000000002</v>
      </c>
      <c r="G2941" s="12">
        <v>9.7500000000000018</v>
      </c>
      <c r="H2941" s="11">
        <v>0.5</v>
      </c>
      <c r="I2941" t="s">
        <v>290</v>
      </c>
      <c r="J2941">
        <v>60</v>
      </c>
      <c r="K2941" s="21" t="s">
        <v>290</v>
      </c>
      <c r="L2941" s="1" t="s">
        <v>308</v>
      </c>
      <c r="M2941" t="s">
        <v>290</v>
      </c>
      <c r="N2941" s="159" t="s">
        <v>290</v>
      </c>
      <c r="P2941" s="18" t="s">
        <v>290</v>
      </c>
      <c r="Q2941" s="18" t="s">
        <v>290</v>
      </c>
      <c r="S2941" t="s">
        <v>290</v>
      </c>
      <c r="T2941" t="s">
        <v>290</v>
      </c>
      <c r="V2941" t="s">
        <v>290</v>
      </c>
      <c r="X2941" s="158" t="s">
        <v>2848</v>
      </c>
      <c r="Y2941" s="11">
        <v>10</v>
      </c>
      <c r="Z2941">
        <v>60</v>
      </c>
      <c r="AA2941" t="s">
        <v>308</v>
      </c>
      <c r="AB2941" s="21" t="s">
        <v>290</v>
      </c>
      <c r="AC2941" s="11">
        <v>10.750000000000002</v>
      </c>
      <c r="AD2941" s="12">
        <v>9.7500000000000018</v>
      </c>
      <c r="AE2941" s="11">
        <v>0.5</v>
      </c>
      <c r="AF2941" t="s">
        <v>290</v>
      </c>
      <c r="AG2941">
        <v>60</v>
      </c>
      <c r="AH2941" s="21" t="s">
        <v>290</v>
      </c>
      <c r="AI2941" s="1" t="s">
        <v>308</v>
      </c>
      <c r="AJ2941" t="s">
        <v>290</v>
      </c>
      <c r="AK2941" s="159" t="s">
        <v>290</v>
      </c>
      <c r="BJ2941" s="10"/>
      <c r="BK2941" s="10"/>
      <c r="BL2941" s="10"/>
      <c r="BM2941" s="10"/>
      <c r="BN2941" s="10"/>
      <c r="BO2941" s="10"/>
      <c r="BP2941" s="10"/>
      <c r="BQ2941" s="10"/>
      <c r="BR2941" s="10"/>
      <c r="BS2941" s="10"/>
      <c r="BT2941" s="10"/>
      <c r="BU2941" s="10"/>
      <c r="BV2941" s="10"/>
      <c r="BW2941" s="10"/>
      <c r="BX2941" s="10"/>
      <c r="BY2941" s="10"/>
      <c r="BZ2941" s="10"/>
      <c r="CA2941" s="10"/>
      <c r="CC2941" s="4"/>
      <c r="CD2941" s="51"/>
      <c r="CE2941" s="51"/>
      <c r="CF2941" s="51"/>
      <c r="CG2941" s="51"/>
      <c r="CH2941" s="51"/>
      <c r="CI2941" s="51"/>
      <c r="CJ2941" s="51"/>
      <c r="CK2941" s="51"/>
    </row>
    <row r="2942" spans="1:122" x14ac:dyDescent="0.35">
      <c r="A2942" s="158" t="s">
        <v>2849</v>
      </c>
      <c r="B2942" s="11">
        <v>10</v>
      </c>
      <c r="C2942">
        <v>80</v>
      </c>
      <c r="D2942" t="s">
        <v>308</v>
      </c>
      <c r="E2942" s="21" t="s">
        <v>2850</v>
      </c>
      <c r="F2942" s="11">
        <v>10.750000000000002</v>
      </c>
      <c r="G2942" s="12">
        <v>9.5640000000000018</v>
      </c>
      <c r="H2942" s="11">
        <v>0.59299999999999997</v>
      </c>
      <c r="I2942" t="s">
        <v>290</v>
      </c>
      <c r="J2942">
        <v>80</v>
      </c>
      <c r="K2942" s="21" t="s">
        <v>290</v>
      </c>
      <c r="L2942" s="1" t="s">
        <v>308</v>
      </c>
      <c r="M2942" t="s">
        <v>290</v>
      </c>
      <c r="N2942" s="159" t="s">
        <v>290</v>
      </c>
      <c r="P2942" s="18" t="s">
        <v>290</v>
      </c>
      <c r="Q2942" s="18" t="s">
        <v>290</v>
      </c>
      <c r="S2942" t="s">
        <v>290</v>
      </c>
      <c r="T2942" t="s">
        <v>290</v>
      </c>
      <c r="V2942" t="s">
        <v>290</v>
      </c>
      <c r="X2942" s="158" t="s">
        <v>2849</v>
      </c>
      <c r="Y2942" s="11">
        <v>10</v>
      </c>
      <c r="Z2942">
        <v>80</v>
      </c>
      <c r="AA2942" t="s">
        <v>308</v>
      </c>
      <c r="AB2942" s="21" t="s">
        <v>2851</v>
      </c>
      <c r="AC2942" s="11">
        <v>10.750000000000002</v>
      </c>
      <c r="AD2942" s="12">
        <v>9.5640000000000018</v>
      </c>
      <c r="AE2942" s="11">
        <v>0.59299999999999997</v>
      </c>
      <c r="AF2942" t="s">
        <v>290</v>
      </c>
      <c r="AG2942">
        <v>80</v>
      </c>
      <c r="AH2942" s="21" t="s">
        <v>290</v>
      </c>
      <c r="AI2942" s="1" t="s">
        <v>308</v>
      </c>
      <c r="AJ2942" t="s">
        <v>290</v>
      </c>
      <c r="AK2942" s="159" t="s">
        <v>290</v>
      </c>
      <c r="BJ2942" s="11"/>
      <c r="BK2942" s="11"/>
      <c r="BL2942" s="11"/>
      <c r="BM2942" s="11"/>
      <c r="BN2942" s="11"/>
      <c r="BO2942" s="11"/>
      <c r="BP2942" s="11"/>
      <c r="BQ2942" s="11"/>
      <c r="BR2942" s="11"/>
      <c r="BS2942" s="11"/>
      <c r="BT2942" s="11"/>
      <c r="BU2942" s="11"/>
      <c r="BV2942" s="11"/>
      <c r="BW2942" s="11"/>
      <c r="BX2942" s="11"/>
      <c r="BY2942" s="11"/>
      <c r="BZ2942" s="11"/>
      <c r="CA2942" s="14"/>
      <c r="CC2942" s="10"/>
      <c r="CD2942" s="10"/>
      <c r="CE2942" s="10"/>
      <c r="CF2942" s="10"/>
      <c r="CG2942" s="10"/>
      <c r="CH2942" s="10"/>
      <c r="CI2942" s="10"/>
      <c r="CJ2942" s="10"/>
      <c r="CK2942" s="10"/>
    </row>
    <row r="2943" spans="1:122" s="8" customFormat="1" x14ac:dyDescent="0.35">
      <c r="A2943" s="158" t="s">
        <v>2852</v>
      </c>
      <c r="B2943" s="11">
        <v>10</v>
      </c>
      <c r="C2943">
        <v>100</v>
      </c>
      <c r="D2943" t="s">
        <v>308</v>
      </c>
      <c r="E2943" s="21" t="s">
        <v>290</v>
      </c>
      <c r="F2943" s="11">
        <v>10.750000000000002</v>
      </c>
      <c r="G2943" s="12">
        <v>9.3140000000000018</v>
      </c>
      <c r="H2943" s="11">
        <v>0.71799999999999997</v>
      </c>
      <c r="I2943" t="s">
        <v>290</v>
      </c>
      <c r="J2943">
        <v>100</v>
      </c>
      <c r="K2943" s="21" t="s">
        <v>290</v>
      </c>
      <c r="L2943" s="1" t="s">
        <v>308</v>
      </c>
      <c r="M2943" t="s">
        <v>290</v>
      </c>
      <c r="N2943" s="159" t="s">
        <v>290</v>
      </c>
      <c r="O2943"/>
      <c r="P2943" s="18" t="s">
        <v>290</v>
      </c>
      <c r="Q2943" s="18" t="s">
        <v>290</v>
      </c>
      <c r="R2943" s="18"/>
      <c r="S2943" t="s">
        <v>290</v>
      </c>
      <c r="T2943" t="s">
        <v>290</v>
      </c>
      <c r="U2943"/>
      <c r="V2943" t="s">
        <v>290</v>
      </c>
      <c r="W2943"/>
      <c r="X2943" s="158" t="s">
        <v>2852</v>
      </c>
      <c r="Y2943" s="11">
        <v>10</v>
      </c>
      <c r="Z2943">
        <v>100</v>
      </c>
      <c r="AA2943" t="s">
        <v>308</v>
      </c>
      <c r="AB2943" s="21" t="s">
        <v>290</v>
      </c>
      <c r="AC2943" s="11">
        <v>10.750000000000002</v>
      </c>
      <c r="AD2943" s="12">
        <v>9.3140000000000018</v>
      </c>
      <c r="AE2943" s="11">
        <v>0.71799999999999997</v>
      </c>
      <c r="AF2943" t="s">
        <v>290</v>
      </c>
      <c r="AG2943">
        <v>100</v>
      </c>
      <c r="AH2943" s="21" t="s">
        <v>290</v>
      </c>
      <c r="AI2943" s="1" t="s">
        <v>308</v>
      </c>
      <c r="AJ2943" t="s">
        <v>290</v>
      </c>
      <c r="AK2943" s="159" t="s">
        <v>290</v>
      </c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 s="11"/>
      <c r="BK2943" s="11"/>
      <c r="BL2943" s="11"/>
      <c r="BM2943" s="11"/>
      <c r="BN2943" s="11"/>
      <c r="BO2943" s="11"/>
      <c r="BP2943" s="11"/>
      <c r="BQ2943" s="11"/>
      <c r="BR2943" s="11"/>
      <c r="BS2943" s="11"/>
      <c r="BT2943" s="11"/>
      <c r="BU2943" s="11"/>
      <c r="BV2943" s="11"/>
      <c r="BW2943" s="11"/>
      <c r="BX2943" s="11"/>
      <c r="BY2943" s="11"/>
      <c r="BZ2943" s="11"/>
      <c r="CA2943" s="14"/>
      <c r="CC2943" s="11"/>
      <c r="CD2943" s="14"/>
      <c r="CE2943" s="14"/>
      <c r="CF2943" s="14"/>
      <c r="CG2943" s="14"/>
      <c r="CH2943" s="14"/>
      <c r="CI2943" s="14"/>
      <c r="CJ2943" s="14"/>
      <c r="CK2943" s="14"/>
      <c r="CO2943"/>
      <c r="CP2943"/>
      <c r="DR2943" s="1"/>
    </row>
    <row r="2944" spans="1:122" s="11" customFormat="1" x14ac:dyDescent="0.35">
      <c r="A2944" s="158" t="s">
        <v>2853</v>
      </c>
      <c r="B2944" s="11">
        <v>10</v>
      </c>
      <c r="C2944">
        <v>120</v>
      </c>
      <c r="D2944" t="s">
        <v>308</v>
      </c>
      <c r="E2944" s="21" t="s">
        <v>290</v>
      </c>
      <c r="F2944" s="11">
        <v>10.750000000000002</v>
      </c>
      <c r="G2944" s="12">
        <v>9.0640000000000018</v>
      </c>
      <c r="H2944" s="11">
        <v>0.84299999999999997</v>
      </c>
      <c r="I2944" t="s">
        <v>290</v>
      </c>
      <c r="J2944">
        <v>120</v>
      </c>
      <c r="K2944" s="21" t="s">
        <v>290</v>
      </c>
      <c r="L2944" s="1" t="s">
        <v>308</v>
      </c>
      <c r="M2944" t="s">
        <v>290</v>
      </c>
      <c r="N2944" s="159" t="s">
        <v>290</v>
      </c>
      <c r="O2944"/>
      <c r="P2944" s="18" t="s">
        <v>290</v>
      </c>
      <c r="Q2944" s="18" t="s">
        <v>290</v>
      </c>
      <c r="R2944" s="18"/>
      <c r="S2944" t="s">
        <v>290</v>
      </c>
      <c r="T2944" t="s">
        <v>290</v>
      </c>
      <c r="U2944"/>
      <c r="V2944" t="s">
        <v>290</v>
      </c>
      <c r="W2944"/>
      <c r="X2944" s="158" t="s">
        <v>2853</v>
      </c>
      <c r="Y2944" s="11">
        <v>10</v>
      </c>
      <c r="Z2944">
        <v>120</v>
      </c>
      <c r="AA2944" t="s">
        <v>308</v>
      </c>
      <c r="AB2944" s="21" t="s">
        <v>290</v>
      </c>
      <c r="AC2944" s="11">
        <v>10.750000000000002</v>
      </c>
      <c r="AD2944" s="12">
        <v>9.0640000000000018</v>
      </c>
      <c r="AE2944" s="11">
        <v>0.84299999999999997</v>
      </c>
      <c r="AF2944" t="s">
        <v>290</v>
      </c>
      <c r="AG2944">
        <v>120</v>
      </c>
      <c r="AH2944" s="21" t="s">
        <v>290</v>
      </c>
      <c r="AI2944" s="1" t="s">
        <v>308</v>
      </c>
      <c r="AJ2944" t="s">
        <v>290</v>
      </c>
      <c r="AK2944" s="159" t="s">
        <v>290</v>
      </c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CA2944" s="14"/>
      <c r="CD2944" s="14"/>
      <c r="CE2944" s="14"/>
      <c r="CF2944" s="14"/>
      <c r="CG2944" s="14"/>
      <c r="CH2944" s="14"/>
      <c r="CI2944" s="14"/>
      <c r="CJ2944" s="14"/>
      <c r="CK2944" s="14"/>
      <c r="CO2944"/>
      <c r="CP2944"/>
      <c r="DR2944" s="1"/>
    </row>
    <row r="2945" spans="1:122" s="11" customFormat="1" x14ac:dyDescent="0.35">
      <c r="A2945" s="158" t="s">
        <v>2854</v>
      </c>
      <c r="B2945" s="11">
        <v>10</v>
      </c>
      <c r="C2945">
        <v>140</v>
      </c>
      <c r="D2945" t="s">
        <v>308</v>
      </c>
      <c r="E2945" s="21" t="s">
        <v>290</v>
      </c>
      <c r="F2945" s="11">
        <v>10.750000000000002</v>
      </c>
      <c r="G2945" s="12">
        <v>8.7500000000000018</v>
      </c>
      <c r="H2945" s="11">
        <v>1</v>
      </c>
      <c r="I2945" t="s">
        <v>290</v>
      </c>
      <c r="J2945">
        <v>140</v>
      </c>
      <c r="K2945" s="21" t="s">
        <v>290</v>
      </c>
      <c r="L2945" s="1" t="s">
        <v>308</v>
      </c>
      <c r="M2945" t="s">
        <v>290</v>
      </c>
      <c r="N2945" s="159" t="s">
        <v>290</v>
      </c>
      <c r="O2945"/>
      <c r="P2945" s="18" t="s">
        <v>290</v>
      </c>
      <c r="Q2945" s="18" t="s">
        <v>290</v>
      </c>
      <c r="R2945" s="18"/>
      <c r="S2945" t="s">
        <v>290</v>
      </c>
      <c r="T2945" t="s">
        <v>290</v>
      </c>
      <c r="U2945"/>
      <c r="V2945" t="s">
        <v>290</v>
      </c>
      <c r="W2945"/>
      <c r="X2945" s="158" t="s">
        <v>2854</v>
      </c>
      <c r="Y2945" s="11">
        <v>10</v>
      </c>
      <c r="Z2945">
        <v>140</v>
      </c>
      <c r="AA2945" t="s">
        <v>308</v>
      </c>
      <c r="AB2945" s="21" t="s">
        <v>290</v>
      </c>
      <c r="AC2945" s="11">
        <v>10.750000000000002</v>
      </c>
      <c r="AD2945" s="12">
        <v>8.7500000000000018</v>
      </c>
      <c r="AE2945" s="11">
        <v>1</v>
      </c>
      <c r="AF2945" t="s">
        <v>290</v>
      </c>
      <c r="AG2945">
        <v>140</v>
      </c>
      <c r="AH2945" s="21" t="s">
        <v>290</v>
      </c>
      <c r="AI2945" s="1" t="s">
        <v>308</v>
      </c>
      <c r="AJ2945" t="s">
        <v>290</v>
      </c>
      <c r="AK2945" s="159" t="s">
        <v>290</v>
      </c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 s="18"/>
      <c r="CD2945" s="14"/>
      <c r="CE2945" s="14"/>
      <c r="CF2945" s="14"/>
      <c r="CG2945" s="14"/>
      <c r="CH2945" s="14"/>
      <c r="CI2945" s="14"/>
      <c r="CJ2945" s="14"/>
      <c r="CK2945" s="14"/>
      <c r="CO2945"/>
      <c r="CP2945"/>
      <c r="DR2945" s="1"/>
    </row>
    <row r="2946" spans="1:122" s="11" customFormat="1" x14ac:dyDescent="0.35">
      <c r="A2946" s="158" t="s">
        <v>2855</v>
      </c>
      <c r="B2946" s="11">
        <v>10</v>
      </c>
      <c r="C2946" s="11">
        <v>160</v>
      </c>
      <c r="D2946" t="s">
        <v>308</v>
      </c>
      <c r="E2946" s="21" t="s">
        <v>2856</v>
      </c>
      <c r="F2946" s="11">
        <v>10.750000000000002</v>
      </c>
      <c r="G2946" s="12">
        <v>8.5000000000000018</v>
      </c>
      <c r="H2946" s="11">
        <v>1.125</v>
      </c>
      <c r="I2946" t="s">
        <v>290</v>
      </c>
      <c r="J2946" s="11">
        <v>160</v>
      </c>
      <c r="K2946" s="21" t="s">
        <v>290</v>
      </c>
      <c r="L2946" s="1" t="s">
        <v>308</v>
      </c>
      <c r="M2946" t="s">
        <v>290</v>
      </c>
      <c r="N2946" s="159" t="s">
        <v>290</v>
      </c>
      <c r="O2946"/>
      <c r="P2946" s="18" t="s">
        <v>290</v>
      </c>
      <c r="Q2946" s="18" t="s">
        <v>290</v>
      </c>
      <c r="R2946" s="18"/>
      <c r="S2946" t="s">
        <v>290</v>
      </c>
      <c r="T2946" t="s">
        <v>290</v>
      </c>
      <c r="U2946"/>
      <c r="V2946" t="s">
        <v>290</v>
      </c>
      <c r="W2946"/>
      <c r="X2946" s="158" t="s">
        <v>2855</v>
      </c>
      <c r="Y2946" s="11">
        <v>10</v>
      </c>
      <c r="Z2946" s="11">
        <v>160</v>
      </c>
      <c r="AA2946" t="s">
        <v>308</v>
      </c>
      <c r="AB2946" s="21" t="s">
        <v>2857</v>
      </c>
      <c r="AC2946" s="11">
        <v>10.750000000000002</v>
      </c>
      <c r="AD2946" s="12">
        <v>8.5000000000000018</v>
      </c>
      <c r="AE2946" s="11">
        <v>1.125</v>
      </c>
      <c r="AF2946" t="s">
        <v>290</v>
      </c>
      <c r="AG2946" s="11">
        <v>160</v>
      </c>
      <c r="AH2946" s="21" t="s">
        <v>290</v>
      </c>
      <c r="AI2946" s="1" t="s">
        <v>308</v>
      </c>
      <c r="AJ2946" t="s">
        <v>290</v>
      </c>
      <c r="AK2946" s="159" t="s">
        <v>290</v>
      </c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 s="4"/>
      <c r="BK2946" s="4"/>
      <c r="BL2946" s="4"/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  <c r="BX2946" s="4"/>
      <c r="BY2946" s="4"/>
      <c r="BZ2946" s="4"/>
      <c r="CA2946" s="51"/>
      <c r="CC2946"/>
      <c r="CD2946" s="18"/>
      <c r="CE2946" s="18"/>
      <c r="CF2946" s="18"/>
      <c r="CG2946" s="18"/>
      <c r="CH2946" s="18"/>
      <c r="CI2946" s="18"/>
      <c r="CJ2946" s="18"/>
      <c r="CK2946" s="18"/>
      <c r="CO2946"/>
      <c r="CP2946"/>
      <c r="DR2946" s="1"/>
    </row>
    <row r="2947" spans="1:122" x14ac:dyDescent="0.35">
      <c r="A2947" s="160" t="s">
        <v>2858</v>
      </c>
      <c r="B2947" s="2">
        <v>10</v>
      </c>
      <c r="C2947" s="2" t="s">
        <v>272</v>
      </c>
      <c r="D2947" s="4" t="s">
        <v>308</v>
      </c>
      <c r="E2947" s="22" t="s">
        <v>290</v>
      </c>
      <c r="F2947" s="2">
        <v>10.750000000000002</v>
      </c>
      <c r="G2947" s="3">
        <v>9.7500000000000018</v>
      </c>
      <c r="H2947" s="2">
        <v>0.5</v>
      </c>
      <c r="I2947" s="4" t="s">
        <v>272</v>
      </c>
      <c r="J2947" s="2">
        <v>2</v>
      </c>
      <c r="K2947" s="22" t="s">
        <v>290</v>
      </c>
      <c r="L2947" s="6" t="s">
        <v>308</v>
      </c>
      <c r="M2947" s="4" t="s">
        <v>290</v>
      </c>
      <c r="N2947" s="161" t="s">
        <v>290</v>
      </c>
      <c r="P2947" s="18" t="s">
        <v>290</v>
      </c>
      <c r="Q2947" s="18" t="s">
        <v>290</v>
      </c>
      <c r="S2947" t="s">
        <v>290</v>
      </c>
      <c r="T2947" t="s">
        <v>290</v>
      </c>
      <c r="V2947" t="s">
        <v>290</v>
      </c>
      <c r="X2947" s="160" t="s">
        <v>2858</v>
      </c>
      <c r="Y2947" s="2">
        <v>10</v>
      </c>
      <c r="Z2947" s="2" t="s">
        <v>272</v>
      </c>
      <c r="AA2947" s="4" t="s">
        <v>308</v>
      </c>
      <c r="AB2947" s="22" t="s">
        <v>290</v>
      </c>
      <c r="AC2947" s="2">
        <v>10.750000000000002</v>
      </c>
      <c r="AD2947" s="3">
        <v>9.7500000000000018</v>
      </c>
      <c r="AE2947" s="2">
        <v>0.5</v>
      </c>
      <c r="AF2947" s="4" t="s">
        <v>272</v>
      </c>
      <c r="AG2947" s="2">
        <v>2</v>
      </c>
      <c r="AH2947" s="22" t="s">
        <v>290</v>
      </c>
      <c r="AI2947" s="6" t="s">
        <v>308</v>
      </c>
      <c r="AJ2947" s="4" t="s">
        <v>290</v>
      </c>
      <c r="AK2947" s="161" t="s">
        <v>290</v>
      </c>
      <c r="CC2947" s="4"/>
      <c r="CD2947" s="51"/>
      <c r="CE2947" s="51"/>
      <c r="CF2947" s="51"/>
      <c r="CG2947" s="51"/>
      <c r="CH2947" s="51"/>
      <c r="CI2947" s="51"/>
      <c r="CJ2947" s="51"/>
      <c r="CK2947" s="51"/>
    </row>
    <row r="2948" spans="1:122" x14ac:dyDescent="0.35">
      <c r="A2948" s="167" t="s">
        <v>7026</v>
      </c>
      <c r="B2948" s="48">
        <v>11</v>
      </c>
      <c r="C2948" s="48" t="s">
        <v>6422</v>
      </c>
      <c r="D2948" s="168" t="s">
        <v>308</v>
      </c>
      <c r="E2948" s="169" t="s">
        <v>290</v>
      </c>
      <c r="F2948" s="48">
        <v>11.75</v>
      </c>
      <c r="G2948" s="170">
        <v>11</v>
      </c>
      <c r="H2948" s="48">
        <v>0.375</v>
      </c>
      <c r="I2948" s="168" t="s">
        <v>6422</v>
      </c>
      <c r="J2948" s="48">
        <v>1</v>
      </c>
      <c r="K2948" s="169"/>
      <c r="L2948" s="171" t="s">
        <v>308</v>
      </c>
      <c r="M2948" s="168"/>
      <c r="N2948" s="163"/>
      <c r="P2948" s="18" t="s">
        <v>290</v>
      </c>
      <c r="Q2948" s="18" t="s">
        <v>290</v>
      </c>
      <c r="S2948" t="s">
        <v>290</v>
      </c>
      <c r="T2948" t="s">
        <v>290</v>
      </c>
      <c r="V2948" t="s">
        <v>290</v>
      </c>
      <c r="X2948" s="167" t="s">
        <v>7026</v>
      </c>
      <c r="Y2948" s="48">
        <v>11</v>
      </c>
      <c r="Z2948" s="48" t="s">
        <v>6422</v>
      </c>
      <c r="AA2948" s="168" t="s">
        <v>308</v>
      </c>
      <c r="AB2948" s="169" t="s">
        <v>290</v>
      </c>
      <c r="AC2948" s="48">
        <v>11.75</v>
      </c>
      <c r="AD2948" s="170">
        <v>11</v>
      </c>
      <c r="AE2948" s="48">
        <v>0.375</v>
      </c>
      <c r="AF2948" s="168" t="s">
        <v>6422</v>
      </c>
      <c r="AG2948" s="48">
        <v>1</v>
      </c>
      <c r="AH2948" s="169"/>
      <c r="AI2948" s="171" t="s">
        <v>308</v>
      </c>
      <c r="AJ2948" s="168"/>
      <c r="AK2948" s="163"/>
    </row>
    <row r="2949" spans="1:122" x14ac:dyDescent="0.35">
      <c r="A2949" s="160" t="s">
        <v>2859</v>
      </c>
      <c r="B2949" s="2">
        <v>11</v>
      </c>
      <c r="C2949" s="2" t="s">
        <v>272</v>
      </c>
      <c r="D2949" s="4" t="s">
        <v>308</v>
      </c>
      <c r="E2949" s="22" t="s">
        <v>290</v>
      </c>
      <c r="F2949" s="2">
        <v>11.75</v>
      </c>
      <c r="G2949" s="3">
        <v>10.75</v>
      </c>
      <c r="H2949" s="2">
        <v>0.5</v>
      </c>
      <c r="I2949" s="4" t="s">
        <v>272</v>
      </c>
      <c r="J2949" s="2">
        <v>2</v>
      </c>
      <c r="K2949" s="22" t="s">
        <v>290</v>
      </c>
      <c r="L2949" s="6" t="s">
        <v>308</v>
      </c>
      <c r="M2949" s="4" t="s">
        <v>290</v>
      </c>
      <c r="N2949" s="161" t="s">
        <v>290</v>
      </c>
      <c r="P2949" s="18" t="s">
        <v>290</v>
      </c>
      <c r="Q2949" s="18" t="s">
        <v>290</v>
      </c>
      <c r="S2949" t="s">
        <v>290</v>
      </c>
      <c r="T2949" t="s">
        <v>290</v>
      </c>
      <c r="V2949" t="s">
        <v>290</v>
      </c>
      <c r="X2949" s="160" t="s">
        <v>2859</v>
      </c>
      <c r="Y2949" s="2">
        <v>11</v>
      </c>
      <c r="Z2949" s="2" t="s">
        <v>272</v>
      </c>
      <c r="AA2949" s="4" t="s">
        <v>308</v>
      </c>
      <c r="AB2949" s="22" t="s">
        <v>290</v>
      </c>
      <c r="AC2949" s="2">
        <v>11.75</v>
      </c>
      <c r="AD2949" s="3">
        <v>10.75</v>
      </c>
      <c r="AE2949" s="2">
        <v>0.5</v>
      </c>
      <c r="AF2949" s="4" t="s">
        <v>272</v>
      </c>
      <c r="AG2949" s="2">
        <v>2</v>
      </c>
      <c r="AH2949" s="22" t="s">
        <v>290</v>
      </c>
      <c r="AI2949" s="6" t="s">
        <v>308</v>
      </c>
      <c r="AJ2949" s="4" t="s">
        <v>290</v>
      </c>
      <c r="AK2949" s="161" t="s">
        <v>290</v>
      </c>
    </row>
    <row r="2950" spans="1:122" x14ac:dyDescent="0.35">
      <c r="A2950" s="156" t="s">
        <v>2860</v>
      </c>
      <c r="B2950" s="11">
        <v>12.000000000000002</v>
      </c>
      <c r="C2950" s="11">
        <v>5</v>
      </c>
      <c r="D2950" t="s">
        <v>308</v>
      </c>
      <c r="E2950" s="21" t="s">
        <v>290</v>
      </c>
      <c r="F2950" s="11">
        <v>12.75</v>
      </c>
      <c r="G2950" s="12">
        <v>12.42</v>
      </c>
      <c r="H2950" s="11">
        <v>0.16500000000000001</v>
      </c>
      <c r="I2950" t="s">
        <v>290</v>
      </c>
      <c r="J2950" s="11">
        <v>5</v>
      </c>
      <c r="K2950" s="21" t="s">
        <v>290</v>
      </c>
      <c r="L2950" s="11" t="s">
        <v>308</v>
      </c>
      <c r="M2950" t="s">
        <v>290</v>
      </c>
      <c r="N2950" s="159" t="s">
        <v>290</v>
      </c>
      <c r="P2950" s="18" t="s">
        <v>290</v>
      </c>
      <c r="Q2950" s="18" t="s">
        <v>290</v>
      </c>
      <c r="S2950" t="s">
        <v>290</v>
      </c>
      <c r="T2950" t="s">
        <v>290</v>
      </c>
      <c r="V2950" t="s">
        <v>290</v>
      </c>
      <c r="X2950" s="156" t="s">
        <v>2860</v>
      </c>
      <c r="Y2950" s="11">
        <v>12.000000000000002</v>
      </c>
      <c r="Z2950" s="11">
        <v>5</v>
      </c>
      <c r="AA2950" t="s">
        <v>308</v>
      </c>
      <c r="AB2950" s="21" t="s">
        <v>290</v>
      </c>
      <c r="AC2950" s="11">
        <v>12.75</v>
      </c>
      <c r="AD2950" s="12">
        <v>12.42</v>
      </c>
      <c r="AE2950" s="11">
        <v>0.16500000000000001</v>
      </c>
      <c r="AF2950" t="s">
        <v>290</v>
      </c>
      <c r="AG2950" s="11">
        <v>5</v>
      </c>
      <c r="AH2950" s="21" t="s">
        <v>290</v>
      </c>
      <c r="AI2950" s="11" t="s">
        <v>308</v>
      </c>
      <c r="AJ2950" t="s">
        <v>290</v>
      </c>
      <c r="AK2950" s="159" t="s">
        <v>290</v>
      </c>
    </row>
    <row r="2951" spans="1:122" x14ac:dyDescent="0.35">
      <c r="A2951" s="156" t="s">
        <v>2861</v>
      </c>
      <c r="B2951" s="11">
        <v>12.000000000000002</v>
      </c>
      <c r="C2951" s="11">
        <v>10</v>
      </c>
      <c r="D2951" t="s">
        <v>308</v>
      </c>
      <c r="E2951" s="21" t="s">
        <v>290</v>
      </c>
      <c r="F2951" s="11">
        <v>12.75</v>
      </c>
      <c r="G2951" s="12">
        <v>12.39</v>
      </c>
      <c r="H2951" s="11">
        <v>0.18</v>
      </c>
      <c r="I2951" t="s">
        <v>290</v>
      </c>
      <c r="J2951" s="11">
        <v>10</v>
      </c>
      <c r="K2951" s="21" t="s">
        <v>290</v>
      </c>
      <c r="L2951" s="11" t="s">
        <v>308</v>
      </c>
      <c r="M2951" t="s">
        <v>290</v>
      </c>
      <c r="N2951" s="159" t="s">
        <v>290</v>
      </c>
      <c r="P2951" s="18" t="s">
        <v>290</v>
      </c>
      <c r="Q2951" s="18" t="s">
        <v>290</v>
      </c>
      <c r="S2951" t="s">
        <v>290</v>
      </c>
      <c r="T2951" t="s">
        <v>290</v>
      </c>
      <c r="V2951" t="s">
        <v>290</v>
      </c>
      <c r="X2951" s="156" t="s">
        <v>2861</v>
      </c>
      <c r="Y2951" s="11">
        <v>12.000000000000002</v>
      </c>
      <c r="Z2951" s="11">
        <v>10</v>
      </c>
      <c r="AA2951" t="s">
        <v>308</v>
      </c>
      <c r="AB2951" s="21" t="s">
        <v>290</v>
      </c>
      <c r="AC2951" s="11">
        <v>12.75</v>
      </c>
      <c r="AD2951" s="12">
        <v>12.39</v>
      </c>
      <c r="AE2951" s="11">
        <v>0.18</v>
      </c>
      <c r="AF2951" t="s">
        <v>290</v>
      </c>
      <c r="AG2951" s="11">
        <v>10</v>
      </c>
      <c r="AH2951" s="21" t="s">
        <v>290</v>
      </c>
      <c r="AI2951" s="11" t="s">
        <v>308</v>
      </c>
      <c r="AJ2951" t="s">
        <v>290</v>
      </c>
      <c r="AK2951" s="159" t="s">
        <v>290</v>
      </c>
      <c r="BJ2951" s="4"/>
      <c r="BK2951" s="4"/>
      <c r="BL2951" s="4"/>
      <c r="BM2951" s="4"/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  <c r="BX2951" s="4"/>
      <c r="BY2951" s="4"/>
      <c r="BZ2951" s="4"/>
      <c r="CA2951" s="51"/>
    </row>
    <row r="2952" spans="1:122" x14ac:dyDescent="0.35">
      <c r="A2952" s="158" t="s">
        <v>2862</v>
      </c>
      <c r="B2952" s="11">
        <v>12.000000000000002</v>
      </c>
      <c r="C2952" s="11">
        <v>20</v>
      </c>
      <c r="D2952" t="s">
        <v>308</v>
      </c>
      <c r="E2952" s="21" t="s">
        <v>290</v>
      </c>
      <c r="F2952" s="11">
        <v>12.75</v>
      </c>
      <c r="G2952" s="12">
        <v>12.25</v>
      </c>
      <c r="H2952" s="11">
        <v>0.25</v>
      </c>
      <c r="I2952" t="s">
        <v>290</v>
      </c>
      <c r="J2952" s="11">
        <v>20</v>
      </c>
      <c r="K2952" s="21" t="s">
        <v>290</v>
      </c>
      <c r="L2952" s="1" t="s">
        <v>308</v>
      </c>
      <c r="M2952" t="s">
        <v>290</v>
      </c>
      <c r="N2952" s="159" t="s">
        <v>290</v>
      </c>
      <c r="P2952" s="18" t="s">
        <v>290</v>
      </c>
      <c r="Q2952" s="18" t="s">
        <v>290</v>
      </c>
      <c r="S2952" t="s">
        <v>290</v>
      </c>
      <c r="T2952" t="s">
        <v>290</v>
      </c>
      <c r="V2952" t="s">
        <v>290</v>
      </c>
      <c r="X2952" s="158" t="s">
        <v>2862</v>
      </c>
      <c r="Y2952" s="11">
        <v>12.000000000000002</v>
      </c>
      <c r="Z2952" s="11">
        <v>20</v>
      </c>
      <c r="AA2952" t="s">
        <v>308</v>
      </c>
      <c r="AB2952" s="21" t="s">
        <v>290</v>
      </c>
      <c r="AC2952" s="11">
        <v>12.75</v>
      </c>
      <c r="AD2952" s="12">
        <v>12.25</v>
      </c>
      <c r="AE2952" s="11">
        <v>0.25</v>
      </c>
      <c r="AF2952" t="s">
        <v>290</v>
      </c>
      <c r="AG2952" s="11">
        <v>20</v>
      </c>
      <c r="AH2952" s="21" t="s">
        <v>290</v>
      </c>
      <c r="AI2952" s="1" t="s">
        <v>308</v>
      </c>
      <c r="AJ2952" t="s">
        <v>290</v>
      </c>
      <c r="AK2952" s="159" t="s">
        <v>290</v>
      </c>
      <c r="CC2952" s="4"/>
      <c r="CD2952" s="51"/>
      <c r="CE2952" s="51"/>
      <c r="CF2952" s="51"/>
      <c r="CG2952" s="51"/>
      <c r="CH2952" s="51"/>
      <c r="CI2952" s="51"/>
      <c r="CJ2952" s="51"/>
      <c r="CK2952" s="51"/>
    </row>
    <row r="2953" spans="1:122" x14ac:dyDescent="0.35">
      <c r="A2953" s="158" t="s">
        <v>2863</v>
      </c>
      <c r="B2953" s="11">
        <v>12.000000000000002</v>
      </c>
      <c r="C2953">
        <v>30</v>
      </c>
      <c r="D2953" t="s">
        <v>308</v>
      </c>
      <c r="E2953" s="21" t="s">
        <v>290</v>
      </c>
      <c r="F2953" s="11">
        <v>12.75</v>
      </c>
      <c r="G2953" s="12">
        <v>12.09</v>
      </c>
      <c r="H2953" s="11">
        <v>0.33</v>
      </c>
      <c r="I2953" t="s">
        <v>290</v>
      </c>
      <c r="J2953">
        <v>30</v>
      </c>
      <c r="K2953" s="21" t="s">
        <v>290</v>
      </c>
      <c r="L2953" s="1" t="s">
        <v>308</v>
      </c>
      <c r="M2953" t="s">
        <v>290</v>
      </c>
      <c r="N2953" s="159" t="s">
        <v>290</v>
      </c>
      <c r="P2953" s="18" t="s">
        <v>290</v>
      </c>
      <c r="Q2953" s="18" t="s">
        <v>290</v>
      </c>
      <c r="S2953" t="s">
        <v>290</v>
      </c>
      <c r="T2953" t="s">
        <v>290</v>
      </c>
      <c r="V2953" t="s">
        <v>290</v>
      </c>
      <c r="X2953" s="158" t="s">
        <v>2863</v>
      </c>
      <c r="Y2953" s="11">
        <v>12.000000000000002</v>
      </c>
      <c r="Z2953">
        <v>30</v>
      </c>
      <c r="AA2953" t="s">
        <v>308</v>
      </c>
      <c r="AB2953" s="21" t="s">
        <v>290</v>
      </c>
      <c r="AC2953" s="11">
        <v>12.75</v>
      </c>
      <c r="AD2953" s="12">
        <v>12.09</v>
      </c>
      <c r="AE2953" s="11">
        <v>0.33</v>
      </c>
      <c r="AF2953" t="s">
        <v>290</v>
      </c>
      <c r="AG2953">
        <v>30</v>
      </c>
      <c r="AH2953" s="21" t="s">
        <v>290</v>
      </c>
      <c r="AI2953" s="1" t="s">
        <v>308</v>
      </c>
      <c r="AJ2953" t="s">
        <v>290</v>
      </c>
      <c r="AK2953" s="159" t="s">
        <v>290</v>
      </c>
    </row>
    <row r="2954" spans="1:122" x14ac:dyDescent="0.35">
      <c r="A2954" s="158" t="s">
        <v>2864</v>
      </c>
      <c r="B2954" s="11">
        <v>12.000000000000002</v>
      </c>
      <c r="C2954">
        <v>40</v>
      </c>
      <c r="D2954" t="s">
        <v>308</v>
      </c>
      <c r="E2954" s="21" t="s">
        <v>2865</v>
      </c>
      <c r="F2954" s="11">
        <v>12.75</v>
      </c>
      <c r="G2954" s="12">
        <v>11.938000000000001</v>
      </c>
      <c r="H2954" s="11">
        <v>0.40600000000000003</v>
      </c>
      <c r="I2954" t="s">
        <v>290</v>
      </c>
      <c r="J2954">
        <v>40</v>
      </c>
      <c r="K2954" s="21" t="s">
        <v>290</v>
      </c>
      <c r="L2954" s="1" t="s">
        <v>308</v>
      </c>
      <c r="M2954" t="s">
        <v>290</v>
      </c>
      <c r="N2954" s="159" t="s">
        <v>290</v>
      </c>
      <c r="P2954" s="18" t="s">
        <v>290</v>
      </c>
      <c r="Q2954" s="18" t="s">
        <v>290</v>
      </c>
      <c r="S2954" t="s">
        <v>290</v>
      </c>
      <c r="T2954" t="s">
        <v>290</v>
      </c>
      <c r="V2954" t="s">
        <v>290</v>
      </c>
      <c r="X2954" s="158" t="s">
        <v>2864</v>
      </c>
      <c r="Y2954" s="11">
        <v>12.000000000000002</v>
      </c>
      <c r="Z2954">
        <v>40</v>
      </c>
      <c r="AA2954" t="s">
        <v>308</v>
      </c>
      <c r="AB2954" s="21" t="s">
        <v>2866</v>
      </c>
      <c r="AC2954" s="11">
        <v>12.75</v>
      </c>
      <c r="AD2954" s="12">
        <v>11.938000000000001</v>
      </c>
      <c r="AE2954" s="11">
        <v>0.40600000000000003</v>
      </c>
      <c r="AF2954" t="s">
        <v>290</v>
      </c>
      <c r="AG2954">
        <v>40</v>
      </c>
      <c r="AH2954" s="21" t="s">
        <v>290</v>
      </c>
      <c r="AI2954" s="1" t="s">
        <v>308</v>
      </c>
      <c r="AJ2954" t="s">
        <v>290</v>
      </c>
      <c r="AK2954" s="159" t="s">
        <v>290</v>
      </c>
    </row>
    <row r="2955" spans="1:122" x14ac:dyDescent="0.35">
      <c r="A2955" s="158" t="s">
        <v>7027</v>
      </c>
      <c r="B2955" s="11">
        <v>12.000000000000002</v>
      </c>
      <c r="C2955" t="s">
        <v>6422</v>
      </c>
      <c r="D2955" t="s">
        <v>308</v>
      </c>
      <c r="E2955" s="21" t="s">
        <v>290</v>
      </c>
      <c r="F2955" s="11">
        <v>12.75</v>
      </c>
      <c r="G2955" s="12">
        <v>12</v>
      </c>
      <c r="H2955" s="11">
        <v>0.375</v>
      </c>
      <c r="I2955" t="s">
        <v>6422</v>
      </c>
      <c r="J2955">
        <v>1</v>
      </c>
      <c r="K2955" s="21" t="s">
        <v>290</v>
      </c>
      <c r="L2955" s="1" t="s">
        <v>308</v>
      </c>
      <c r="M2955" t="s">
        <v>290</v>
      </c>
      <c r="N2955" s="159" t="s">
        <v>290</v>
      </c>
      <c r="P2955" s="18" t="s">
        <v>290</v>
      </c>
      <c r="Q2955" s="18" t="s">
        <v>290</v>
      </c>
      <c r="S2955" t="s">
        <v>290</v>
      </c>
      <c r="T2955" t="s">
        <v>290</v>
      </c>
      <c r="V2955" t="s">
        <v>290</v>
      </c>
      <c r="X2955" s="158" t="s">
        <v>7027</v>
      </c>
      <c r="Y2955" s="11">
        <v>12.000000000000002</v>
      </c>
      <c r="Z2955" t="s">
        <v>6422</v>
      </c>
      <c r="AA2955" t="s">
        <v>308</v>
      </c>
      <c r="AB2955" s="21" t="s">
        <v>290</v>
      </c>
      <c r="AC2955" s="11">
        <v>12.75</v>
      </c>
      <c r="AD2955" s="12">
        <v>12</v>
      </c>
      <c r="AE2955" s="11">
        <v>0.375</v>
      </c>
      <c r="AF2955" t="s">
        <v>6422</v>
      </c>
      <c r="AG2955">
        <v>1</v>
      </c>
      <c r="AH2955" s="21" t="s">
        <v>290</v>
      </c>
      <c r="AI2955" s="1" t="s">
        <v>308</v>
      </c>
      <c r="AJ2955" t="s">
        <v>290</v>
      </c>
      <c r="AK2955" s="159" t="s">
        <v>290</v>
      </c>
    </row>
    <row r="2956" spans="1:122" x14ac:dyDescent="0.35">
      <c r="A2956" s="158" t="s">
        <v>2867</v>
      </c>
      <c r="B2956" s="11">
        <v>12.000000000000002</v>
      </c>
      <c r="C2956">
        <v>60</v>
      </c>
      <c r="D2956" t="s">
        <v>308</v>
      </c>
      <c r="E2956" s="21" t="s">
        <v>290</v>
      </c>
      <c r="F2956" s="11">
        <v>12.75</v>
      </c>
      <c r="G2956" s="12">
        <v>11.625999999999999</v>
      </c>
      <c r="H2956" s="11">
        <v>0.56200000000000006</v>
      </c>
      <c r="I2956" t="s">
        <v>290</v>
      </c>
      <c r="J2956">
        <v>60</v>
      </c>
      <c r="K2956" s="21" t="s">
        <v>290</v>
      </c>
      <c r="L2956" s="1" t="s">
        <v>308</v>
      </c>
      <c r="M2956" t="s">
        <v>290</v>
      </c>
      <c r="N2956" s="159" t="s">
        <v>290</v>
      </c>
      <c r="P2956" s="18" t="s">
        <v>290</v>
      </c>
      <c r="Q2956" s="18" t="s">
        <v>290</v>
      </c>
      <c r="S2956" t="s">
        <v>290</v>
      </c>
      <c r="T2956" t="s">
        <v>290</v>
      </c>
      <c r="V2956" t="s">
        <v>290</v>
      </c>
      <c r="X2956" s="158" t="s">
        <v>2867</v>
      </c>
      <c r="Y2956" s="11">
        <v>12.000000000000002</v>
      </c>
      <c r="Z2956">
        <v>60</v>
      </c>
      <c r="AA2956" t="s">
        <v>308</v>
      </c>
      <c r="AB2956" s="21" t="s">
        <v>290</v>
      </c>
      <c r="AC2956" s="11">
        <v>12.75</v>
      </c>
      <c r="AD2956" s="12">
        <v>11.625999999999999</v>
      </c>
      <c r="AE2956" s="11">
        <v>0.56200000000000006</v>
      </c>
      <c r="AF2956" t="s">
        <v>290</v>
      </c>
      <c r="AG2956">
        <v>60</v>
      </c>
      <c r="AH2956" s="21" t="s">
        <v>290</v>
      </c>
      <c r="AI2956" s="1" t="s">
        <v>308</v>
      </c>
      <c r="AJ2956" t="s">
        <v>290</v>
      </c>
      <c r="AK2956" s="159" t="s">
        <v>290</v>
      </c>
      <c r="BJ2956" s="4"/>
      <c r="BK2956" s="4"/>
      <c r="BL2956" s="4"/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  <c r="BX2956" s="4"/>
      <c r="BY2956" s="4"/>
      <c r="BZ2956" s="4"/>
      <c r="CA2956" s="51"/>
    </row>
    <row r="2957" spans="1:122" x14ac:dyDescent="0.35">
      <c r="A2957" s="158" t="s">
        <v>2868</v>
      </c>
      <c r="B2957" s="11">
        <v>12.000000000000002</v>
      </c>
      <c r="C2957">
        <v>80</v>
      </c>
      <c r="D2957" t="s">
        <v>308</v>
      </c>
      <c r="E2957" s="21" t="s">
        <v>2869</v>
      </c>
      <c r="F2957" s="11">
        <v>12.75</v>
      </c>
      <c r="G2957" s="12">
        <v>11.375999999999999</v>
      </c>
      <c r="H2957" s="11">
        <v>0.68700000000000006</v>
      </c>
      <c r="I2957" t="s">
        <v>290</v>
      </c>
      <c r="J2957">
        <v>80</v>
      </c>
      <c r="K2957" s="21" t="s">
        <v>290</v>
      </c>
      <c r="L2957" s="1" t="s">
        <v>308</v>
      </c>
      <c r="M2957" t="s">
        <v>290</v>
      </c>
      <c r="N2957" s="159" t="s">
        <v>290</v>
      </c>
      <c r="P2957" s="18" t="s">
        <v>290</v>
      </c>
      <c r="Q2957" s="18" t="s">
        <v>290</v>
      </c>
      <c r="S2957" t="s">
        <v>290</v>
      </c>
      <c r="T2957" t="s">
        <v>290</v>
      </c>
      <c r="V2957" t="s">
        <v>290</v>
      </c>
      <c r="X2957" s="158" t="s">
        <v>2868</v>
      </c>
      <c r="Y2957" s="11">
        <v>12.000000000000002</v>
      </c>
      <c r="Z2957">
        <v>80</v>
      </c>
      <c r="AA2957" t="s">
        <v>308</v>
      </c>
      <c r="AB2957" s="21" t="s">
        <v>2870</v>
      </c>
      <c r="AC2957" s="11">
        <v>12.75</v>
      </c>
      <c r="AD2957" s="12">
        <v>11.375999999999999</v>
      </c>
      <c r="AE2957" s="11">
        <v>0.68700000000000006</v>
      </c>
      <c r="AF2957" t="s">
        <v>290</v>
      </c>
      <c r="AG2957">
        <v>80</v>
      </c>
      <c r="AH2957" s="21" t="s">
        <v>290</v>
      </c>
      <c r="AI2957" s="1" t="s">
        <v>308</v>
      </c>
      <c r="AJ2957" t="s">
        <v>290</v>
      </c>
      <c r="AK2957" s="159" t="s">
        <v>290</v>
      </c>
      <c r="CC2957" s="4"/>
      <c r="CD2957" s="51"/>
      <c r="CE2957" s="51"/>
      <c r="CF2957" s="51"/>
      <c r="CG2957" s="51"/>
      <c r="CH2957" s="51"/>
      <c r="CI2957" s="51"/>
      <c r="CJ2957" s="51"/>
      <c r="CK2957" s="51"/>
    </row>
    <row r="2958" spans="1:122" x14ac:dyDescent="0.35">
      <c r="A2958" s="158" t="s">
        <v>2871</v>
      </c>
      <c r="B2958" s="11">
        <v>12.000000000000002</v>
      </c>
      <c r="C2958">
        <v>100</v>
      </c>
      <c r="D2958" t="s">
        <v>308</v>
      </c>
      <c r="E2958" s="21" t="s">
        <v>290</v>
      </c>
      <c r="F2958" s="11">
        <v>12.75</v>
      </c>
      <c r="G2958" s="12">
        <v>11.064</v>
      </c>
      <c r="H2958" s="11">
        <v>0.84299999999999997</v>
      </c>
      <c r="I2958" t="s">
        <v>290</v>
      </c>
      <c r="J2958">
        <v>100</v>
      </c>
      <c r="K2958" s="21" t="s">
        <v>290</v>
      </c>
      <c r="L2958" s="1" t="s">
        <v>308</v>
      </c>
      <c r="M2958" t="s">
        <v>290</v>
      </c>
      <c r="N2958" s="159" t="s">
        <v>290</v>
      </c>
      <c r="P2958" s="18" t="s">
        <v>290</v>
      </c>
      <c r="Q2958" s="18" t="s">
        <v>290</v>
      </c>
      <c r="S2958" t="s">
        <v>290</v>
      </c>
      <c r="T2958" t="s">
        <v>290</v>
      </c>
      <c r="V2958" t="s">
        <v>290</v>
      </c>
      <c r="X2958" s="158" t="s">
        <v>2871</v>
      </c>
      <c r="Y2958" s="11">
        <v>12.000000000000002</v>
      </c>
      <c r="Z2958">
        <v>100</v>
      </c>
      <c r="AA2958" t="s">
        <v>308</v>
      </c>
      <c r="AB2958" s="21" t="s">
        <v>290</v>
      </c>
      <c r="AC2958" s="11">
        <v>12.75</v>
      </c>
      <c r="AD2958" s="12">
        <v>11.064</v>
      </c>
      <c r="AE2958" s="11">
        <v>0.84299999999999997</v>
      </c>
      <c r="AF2958" t="s">
        <v>290</v>
      </c>
      <c r="AG2958">
        <v>100</v>
      </c>
      <c r="AH2958" s="21" t="s">
        <v>290</v>
      </c>
      <c r="AI2958" s="1" t="s">
        <v>308</v>
      </c>
      <c r="AJ2958" t="s">
        <v>290</v>
      </c>
      <c r="AK2958" s="159" t="s">
        <v>290</v>
      </c>
    </row>
    <row r="2959" spans="1:122" x14ac:dyDescent="0.35">
      <c r="A2959" s="158" t="s">
        <v>2872</v>
      </c>
      <c r="B2959" s="11">
        <v>12.000000000000002</v>
      </c>
      <c r="C2959">
        <v>120</v>
      </c>
      <c r="D2959" t="s">
        <v>308</v>
      </c>
      <c r="E2959" s="21" t="s">
        <v>290</v>
      </c>
      <c r="F2959" s="11">
        <v>12.75</v>
      </c>
      <c r="G2959" s="12">
        <v>10.75</v>
      </c>
      <c r="H2959" s="11">
        <v>1</v>
      </c>
      <c r="I2959" t="s">
        <v>290</v>
      </c>
      <c r="J2959">
        <v>120</v>
      </c>
      <c r="K2959" s="21" t="s">
        <v>290</v>
      </c>
      <c r="L2959" s="1" t="s">
        <v>308</v>
      </c>
      <c r="M2959" t="s">
        <v>290</v>
      </c>
      <c r="N2959" s="159" t="s">
        <v>290</v>
      </c>
      <c r="P2959" s="18" t="s">
        <v>290</v>
      </c>
      <c r="Q2959" s="18" t="s">
        <v>290</v>
      </c>
      <c r="S2959" t="s">
        <v>290</v>
      </c>
      <c r="T2959" t="s">
        <v>290</v>
      </c>
      <c r="V2959" t="s">
        <v>290</v>
      </c>
      <c r="X2959" s="158" t="s">
        <v>2872</v>
      </c>
      <c r="Y2959" s="11">
        <v>12.000000000000002</v>
      </c>
      <c r="Z2959">
        <v>120</v>
      </c>
      <c r="AA2959" t="s">
        <v>308</v>
      </c>
      <c r="AB2959" s="21" t="s">
        <v>290</v>
      </c>
      <c r="AC2959" s="11">
        <v>12.75</v>
      </c>
      <c r="AD2959" s="12">
        <v>10.75</v>
      </c>
      <c r="AE2959" s="11">
        <v>1</v>
      </c>
      <c r="AF2959" t="s">
        <v>290</v>
      </c>
      <c r="AG2959">
        <v>120</v>
      </c>
      <c r="AH2959" s="21" t="s">
        <v>290</v>
      </c>
      <c r="AI2959" s="1" t="s">
        <v>308</v>
      </c>
      <c r="AJ2959" t="s">
        <v>290</v>
      </c>
      <c r="AK2959" s="159" t="s">
        <v>290</v>
      </c>
    </row>
    <row r="2960" spans="1:122" x14ac:dyDescent="0.35">
      <c r="A2960" s="158" t="s">
        <v>2873</v>
      </c>
      <c r="B2960" s="11">
        <v>12.000000000000002</v>
      </c>
      <c r="C2960">
        <v>140</v>
      </c>
      <c r="D2960" t="s">
        <v>308</v>
      </c>
      <c r="E2960" s="21" t="s">
        <v>290</v>
      </c>
      <c r="F2960" s="11">
        <v>12.75</v>
      </c>
      <c r="G2960" s="12">
        <v>10.5</v>
      </c>
      <c r="H2960" s="11">
        <v>1.125</v>
      </c>
      <c r="I2960" t="s">
        <v>290</v>
      </c>
      <c r="J2960">
        <v>140</v>
      </c>
      <c r="K2960" s="21" t="s">
        <v>290</v>
      </c>
      <c r="L2960" s="1" t="s">
        <v>308</v>
      </c>
      <c r="M2960" t="s">
        <v>290</v>
      </c>
      <c r="N2960" s="159" t="s">
        <v>290</v>
      </c>
      <c r="P2960" s="18" t="s">
        <v>290</v>
      </c>
      <c r="Q2960" s="18" t="s">
        <v>290</v>
      </c>
      <c r="S2960" t="s">
        <v>290</v>
      </c>
      <c r="T2960" t="s">
        <v>290</v>
      </c>
      <c r="V2960" t="s">
        <v>290</v>
      </c>
      <c r="X2960" s="158" t="s">
        <v>2873</v>
      </c>
      <c r="Y2960" s="11">
        <v>12.000000000000002</v>
      </c>
      <c r="Z2960">
        <v>140</v>
      </c>
      <c r="AA2960" t="s">
        <v>308</v>
      </c>
      <c r="AB2960" s="21" t="s">
        <v>290</v>
      </c>
      <c r="AC2960" s="11">
        <v>12.75</v>
      </c>
      <c r="AD2960" s="12">
        <v>10.5</v>
      </c>
      <c r="AE2960" s="11">
        <v>1.125</v>
      </c>
      <c r="AF2960" t="s">
        <v>290</v>
      </c>
      <c r="AG2960">
        <v>140</v>
      </c>
      <c r="AH2960" s="21" t="s">
        <v>290</v>
      </c>
      <c r="AI2960" s="1" t="s">
        <v>308</v>
      </c>
      <c r="AJ2960" t="s">
        <v>290</v>
      </c>
      <c r="AK2960" s="159" t="s">
        <v>290</v>
      </c>
    </row>
    <row r="2961" spans="1:89" x14ac:dyDescent="0.35">
      <c r="A2961" s="158" t="s">
        <v>2874</v>
      </c>
      <c r="B2961" s="11">
        <v>12.000000000000002</v>
      </c>
      <c r="C2961" s="11">
        <v>160</v>
      </c>
      <c r="D2961" t="s">
        <v>308</v>
      </c>
      <c r="E2961" s="21" t="s">
        <v>290</v>
      </c>
      <c r="F2961" s="11">
        <v>12.75</v>
      </c>
      <c r="G2961" s="12">
        <v>10.125999999999999</v>
      </c>
      <c r="H2961" s="11">
        <v>1.3120000000000001</v>
      </c>
      <c r="I2961" t="s">
        <v>290</v>
      </c>
      <c r="J2961" s="11">
        <v>160</v>
      </c>
      <c r="K2961" s="21" t="s">
        <v>290</v>
      </c>
      <c r="L2961" s="1" t="s">
        <v>308</v>
      </c>
      <c r="M2961" t="s">
        <v>290</v>
      </c>
      <c r="N2961" s="159" t="s">
        <v>290</v>
      </c>
      <c r="P2961" s="18" t="s">
        <v>290</v>
      </c>
      <c r="Q2961" s="18" t="s">
        <v>290</v>
      </c>
      <c r="S2961" t="s">
        <v>290</v>
      </c>
      <c r="T2961" t="s">
        <v>290</v>
      </c>
      <c r="V2961" t="s">
        <v>290</v>
      </c>
      <c r="X2961" s="158" t="s">
        <v>2874</v>
      </c>
      <c r="Y2961" s="11">
        <v>12.000000000000002</v>
      </c>
      <c r="Z2961" s="11">
        <v>160</v>
      </c>
      <c r="AA2961" t="s">
        <v>308</v>
      </c>
      <c r="AB2961" s="21" t="s">
        <v>290</v>
      </c>
      <c r="AC2961" s="11">
        <v>12.75</v>
      </c>
      <c r="AD2961" s="12">
        <v>10.125999999999999</v>
      </c>
      <c r="AE2961" s="11">
        <v>1.3120000000000001</v>
      </c>
      <c r="AF2961" t="s">
        <v>290</v>
      </c>
      <c r="AG2961" s="11">
        <v>160</v>
      </c>
      <c r="AH2961" s="21" t="s">
        <v>290</v>
      </c>
      <c r="AI2961" s="1" t="s">
        <v>308</v>
      </c>
      <c r="AJ2961" t="s">
        <v>290</v>
      </c>
      <c r="AK2961" s="159" t="s">
        <v>290</v>
      </c>
    </row>
    <row r="2962" spans="1:89" x14ac:dyDescent="0.35">
      <c r="A2962" s="160" t="s">
        <v>2875</v>
      </c>
      <c r="B2962" s="2">
        <v>12.000000000000002</v>
      </c>
      <c r="C2962" s="2" t="s">
        <v>272</v>
      </c>
      <c r="D2962" s="4" t="s">
        <v>308</v>
      </c>
      <c r="E2962" s="22" t="s">
        <v>290</v>
      </c>
      <c r="F2962" s="2">
        <v>12.75</v>
      </c>
      <c r="G2962" s="3">
        <v>11.75</v>
      </c>
      <c r="H2962" s="2">
        <v>0.5</v>
      </c>
      <c r="I2962" s="4" t="s">
        <v>272</v>
      </c>
      <c r="J2962" s="2">
        <v>2</v>
      </c>
      <c r="K2962" s="22" t="s">
        <v>290</v>
      </c>
      <c r="L2962" s="6" t="s">
        <v>308</v>
      </c>
      <c r="M2962" s="4" t="s">
        <v>290</v>
      </c>
      <c r="N2962" s="161" t="s">
        <v>290</v>
      </c>
      <c r="P2962" s="18" t="s">
        <v>290</v>
      </c>
      <c r="Q2962" s="18" t="s">
        <v>290</v>
      </c>
      <c r="S2962" t="s">
        <v>290</v>
      </c>
      <c r="T2962" t="s">
        <v>290</v>
      </c>
      <c r="V2962" t="s">
        <v>290</v>
      </c>
      <c r="X2962" s="160" t="s">
        <v>2875</v>
      </c>
      <c r="Y2962" s="2">
        <v>12.000000000000002</v>
      </c>
      <c r="Z2962" s="2" t="s">
        <v>272</v>
      </c>
      <c r="AA2962" s="4" t="s">
        <v>308</v>
      </c>
      <c r="AB2962" s="22" t="s">
        <v>290</v>
      </c>
      <c r="AC2962" s="2">
        <v>12.75</v>
      </c>
      <c r="AD2962" s="3">
        <v>11.75</v>
      </c>
      <c r="AE2962" s="2">
        <v>0.5</v>
      </c>
      <c r="AF2962" s="4" t="s">
        <v>272</v>
      </c>
      <c r="AG2962" s="2">
        <v>2</v>
      </c>
      <c r="AH2962" s="22" t="s">
        <v>290</v>
      </c>
      <c r="AI2962" s="6" t="s">
        <v>308</v>
      </c>
      <c r="AJ2962" s="4" t="s">
        <v>290</v>
      </c>
      <c r="AK2962" s="161" t="s">
        <v>290</v>
      </c>
    </row>
    <row r="2963" spans="1:89" x14ac:dyDescent="0.35">
      <c r="A2963" s="156" t="s">
        <v>2876</v>
      </c>
      <c r="B2963" s="11">
        <v>14</v>
      </c>
      <c r="C2963" s="11">
        <v>10</v>
      </c>
      <c r="D2963" t="s">
        <v>308</v>
      </c>
      <c r="E2963" s="21" t="s">
        <v>290</v>
      </c>
      <c r="F2963" s="11">
        <v>14</v>
      </c>
      <c r="G2963" s="13">
        <v>13.5</v>
      </c>
      <c r="H2963" s="11">
        <v>0.25</v>
      </c>
      <c r="I2963" t="s">
        <v>290</v>
      </c>
      <c r="J2963" s="11">
        <v>10</v>
      </c>
      <c r="K2963" s="21" t="s">
        <v>290</v>
      </c>
      <c r="L2963" s="11" t="s">
        <v>308</v>
      </c>
      <c r="M2963" t="s">
        <v>290</v>
      </c>
      <c r="N2963" s="159" t="s">
        <v>290</v>
      </c>
      <c r="P2963" s="18" t="s">
        <v>290</v>
      </c>
      <c r="Q2963" s="18" t="s">
        <v>290</v>
      </c>
      <c r="S2963" t="s">
        <v>290</v>
      </c>
      <c r="T2963" t="s">
        <v>290</v>
      </c>
      <c r="V2963" t="s">
        <v>290</v>
      </c>
      <c r="X2963" s="156" t="s">
        <v>2876</v>
      </c>
      <c r="Y2963" s="11">
        <v>14</v>
      </c>
      <c r="Z2963" s="11">
        <v>10</v>
      </c>
      <c r="AA2963" t="s">
        <v>308</v>
      </c>
      <c r="AB2963" s="21" t="s">
        <v>290</v>
      </c>
      <c r="AC2963" s="11">
        <v>14</v>
      </c>
      <c r="AD2963" s="13">
        <v>13.5</v>
      </c>
      <c r="AE2963" s="11">
        <v>0.25</v>
      </c>
      <c r="AF2963" t="s">
        <v>290</v>
      </c>
      <c r="AG2963" s="11">
        <v>10</v>
      </c>
      <c r="AH2963" s="21" t="s">
        <v>290</v>
      </c>
      <c r="AI2963" s="11" t="s">
        <v>308</v>
      </c>
      <c r="AJ2963" t="s">
        <v>290</v>
      </c>
      <c r="AK2963" s="159" t="s">
        <v>290</v>
      </c>
      <c r="BJ2963" s="4"/>
      <c r="BK2963" s="4"/>
      <c r="BL2963" s="4"/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  <c r="BX2963" s="4"/>
      <c r="BY2963" s="4"/>
      <c r="BZ2963" s="4"/>
      <c r="CA2963" s="51"/>
    </row>
    <row r="2964" spans="1:89" x14ac:dyDescent="0.35">
      <c r="A2964" s="158" t="s">
        <v>2877</v>
      </c>
      <c r="B2964" s="11">
        <v>14</v>
      </c>
      <c r="C2964" s="11">
        <v>20</v>
      </c>
      <c r="D2964" t="s">
        <v>308</v>
      </c>
      <c r="E2964" s="21" t="s">
        <v>290</v>
      </c>
      <c r="F2964" s="11">
        <v>14</v>
      </c>
      <c r="G2964" s="13">
        <v>13.375999999999999</v>
      </c>
      <c r="H2964" s="11">
        <v>0.312</v>
      </c>
      <c r="I2964" t="s">
        <v>290</v>
      </c>
      <c r="J2964" s="11">
        <v>20</v>
      </c>
      <c r="K2964" s="21" t="s">
        <v>290</v>
      </c>
      <c r="L2964" s="1" t="s">
        <v>308</v>
      </c>
      <c r="M2964" t="s">
        <v>290</v>
      </c>
      <c r="N2964" s="159" t="s">
        <v>290</v>
      </c>
      <c r="P2964" s="18" t="s">
        <v>290</v>
      </c>
      <c r="Q2964" s="18" t="s">
        <v>290</v>
      </c>
      <c r="S2964" t="s">
        <v>290</v>
      </c>
      <c r="T2964" t="s">
        <v>290</v>
      </c>
      <c r="V2964" t="s">
        <v>290</v>
      </c>
      <c r="X2964" s="158" t="s">
        <v>2877</v>
      </c>
      <c r="Y2964" s="11">
        <v>14</v>
      </c>
      <c r="Z2964" s="11">
        <v>20</v>
      </c>
      <c r="AA2964" t="s">
        <v>308</v>
      </c>
      <c r="AB2964" s="21" t="s">
        <v>290</v>
      </c>
      <c r="AC2964" s="11">
        <v>14</v>
      </c>
      <c r="AD2964" s="13">
        <v>13.375999999999999</v>
      </c>
      <c r="AE2964" s="11">
        <v>0.312</v>
      </c>
      <c r="AF2964" t="s">
        <v>290</v>
      </c>
      <c r="AG2964" s="11">
        <v>20</v>
      </c>
      <c r="AH2964" s="21" t="s">
        <v>290</v>
      </c>
      <c r="AI2964" s="1" t="s">
        <v>308</v>
      </c>
      <c r="AJ2964" t="s">
        <v>290</v>
      </c>
      <c r="AK2964" s="159" t="s">
        <v>290</v>
      </c>
      <c r="CC2964" s="4"/>
      <c r="CD2964" s="51"/>
      <c r="CE2964" s="51"/>
      <c r="CF2964" s="51"/>
      <c r="CG2964" s="51"/>
      <c r="CH2964" s="51"/>
      <c r="CI2964" s="51"/>
      <c r="CJ2964" s="51"/>
      <c r="CK2964" s="51"/>
    </row>
    <row r="2965" spans="1:89" x14ac:dyDescent="0.35">
      <c r="A2965" s="158" t="s">
        <v>2878</v>
      </c>
      <c r="B2965" s="11">
        <v>14</v>
      </c>
      <c r="C2965">
        <v>30</v>
      </c>
      <c r="D2965" t="s">
        <v>308</v>
      </c>
      <c r="E2965" s="21" t="s">
        <v>290</v>
      </c>
      <c r="F2965" s="11">
        <v>14</v>
      </c>
      <c r="G2965" s="13">
        <v>13.25</v>
      </c>
      <c r="H2965" s="11">
        <v>0.375</v>
      </c>
      <c r="I2965" t="s">
        <v>290</v>
      </c>
      <c r="J2965">
        <v>30</v>
      </c>
      <c r="K2965" s="21" t="s">
        <v>290</v>
      </c>
      <c r="L2965" s="1" t="s">
        <v>308</v>
      </c>
      <c r="M2965" t="s">
        <v>290</v>
      </c>
      <c r="N2965" s="159" t="s">
        <v>290</v>
      </c>
      <c r="P2965" s="18" t="s">
        <v>290</v>
      </c>
      <c r="Q2965" s="18" t="s">
        <v>290</v>
      </c>
      <c r="S2965" t="s">
        <v>290</v>
      </c>
      <c r="T2965" t="s">
        <v>290</v>
      </c>
      <c r="V2965" t="s">
        <v>290</v>
      </c>
      <c r="X2965" s="158" t="s">
        <v>2878</v>
      </c>
      <c r="Y2965" s="11">
        <v>14</v>
      </c>
      <c r="Z2965">
        <v>30</v>
      </c>
      <c r="AA2965" t="s">
        <v>308</v>
      </c>
      <c r="AB2965" s="21" t="s">
        <v>290</v>
      </c>
      <c r="AC2965" s="11">
        <v>14</v>
      </c>
      <c r="AD2965" s="13">
        <v>13.25</v>
      </c>
      <c r="AE2965" s="11">
        <v>0.375</v>
      </c>
      <c r="AF2965" t="s">
        <v>290</v>
      </c>
      <c r="AG2965">
        <v>30</v>
      </c>
      <c r="AH2965" s="21" t="s">
        <v>290</v>
      </c>
      <c r="AI2965" s="1" t="s">
        <v>308</v>
      </c>
      <c r="AJ2965" t="s">
        <v>290</v>
      </c>
      <c r="AK2965" s="159" t="s">
        <v>290</v>
      </c>
    </row>
    <row r="2966" spans="1:89" x14ac:dyDescent="0.35">
      <c r="A2966" s="158" t="s">
        <v>2879</v>
      </c>
      <c r="B2966" s="11">
        <v>14</v>
      </c>
      <c r="C2966">
        <v>40</v>
      </c>
      <c r="D2966" t="s">
        <v>308</v>
      </c>
      <c r="E2966" s="21" t="s">
        <v>290</v>
      </c>
      <c r="F2966" s="11">
        <v>14</v>
      </c>
      <c r="G2966" s="13">
        <v>13.125999999999999</v>
      </c>
      <c r="H2966" s="11">
        <v>0.437</v>
      </c>
      <c r="I2966" t="s">
        <v>290</v>
      </c>
      <c r="J2966">
        <v>40</v>
      </c>
      <c r="K2966" s="21" t="s">
        <v>290</v>
      </c>
      <c r="L2966" s="1" t="s">
        <v>308</v>
      </c>
      <c r="M2966" t="s">
        <v>290</v>
      </c>
      <c r="N2966" s="159" t="s">
        <v>290</v>
      </c>
      <c r="P2966" s="18" t="s">
        <v>290</v>
      </c>
      <c r="Q2966" s="18" t="s">
        <v>290</v>
      </c>
      <c r="S2966" t="s">
        <v>290</v>
      </c>
      <c r="T2966" t="s">
        <v>290</v>
      </c>
      <c r="V2966" t="s">
        <v>290</v>
      </c>
      <c r="X2966" s="158" t="s">
        <v>2879</v>
      </c>
      <c r="Y2966" s="11">
        <v>14</v>
      </c>
      <c r="Z2966">
        <v>40</v>
      </c>
      <c r="AA2966" t="s">
        <v>308</v>
      </c>
      <c r="AB2966" s="21" t="s">
        <v>290</v>
      </c>
      <c r="AC2966" s="11">
        <v>14</v>
      </c>
      <c r="AD2966" s="13">
        <v>13.125999999999999</v>
      </c>
      <c r="AE2966" s="11">
        <v>0.437</v>
      </c>
      <c r="AF2966" t="s">
        <v>290</v>
      </c>
      <c r="AG2966">
        <v>40</v>
      </c>
      <c r="AH2966" s="21" t="s">
        <v>290</v>
      </c>
      <c r="AI2966" s="1" t="s">
        <v>308</v>
      </c>
      <c r="AJ2966" t="s">
        <v>290</v>
      </c>
      <c r="AK2966" s="159" t="s">
        <v>290</v>
      </c>
    </row>
    <row r="2967" spans="1:89" x14ac:dyDescent="0.35">
      <c r="A2967" s="158" t="s">
        <v>7028</v>
      </c>
      <c r="B2967" s="11">
        <v>14</v>
      </c>
      <c r="C2967" t="s">
        <v>6422</v>
      </c>
      <c r="D2967" t="s">
        <v>308</v>
      </c>
      <c r="E2967" s="21" t="s">
        <v>290</v>
      </c>
      <c r="F2967" s="11">
        <v>14</v>
      </c>
      <c r="G2967" s="12">
        <v>13.25</v>
      </c>
      <c r="H2967" s="11">
        <v>0.375</v>
      </c>
      <c r="I2967" t="s">
        <v>6422</v>
      </c>
      <c r="J2967">
        <v>1</v>
      </c>
      <c r="K2967" s="21" t="s">
        <v>290</v>
      </c>
      <c r="L2967" s="1" t="s">
        <v>308</v>
      </c>
      <c r="M2967" t="s">
        <v>290</v>
      </c>
      <c r="N2967" s="159" t="s">
        <v>290</v>
      </c>
      <c r="P2967" s="18" t="s">
        <v>290</v>
      </c>
      <c r="Q2967" s="18" t="s">
        <v>290</v>
      </c>
      <c r="S2967" t="s">
        <v>290</v>
      </c>
      <c r="T2967" t="s">
        <v>290</v>
      </c>
      <c r="V2967" t="s">
        <v>290</v>
      </c>
      <c r="X2967" s="158" t="s">
        <v>7028</v>
      </c>
      <c r="Y2967" s="11">
        <v>14</v>
      </c>
      <c r="Z2967" t="s">
        <v>6422</v>
      </c>
      <c r="AA2967" t="s">
        <v>308</v>
      </c>
      <c r="AB2967" s="21" t="s">
        <v>290</v>
      </c>
      <c r="AC2967" s="11">
        <v>14</v>
      </c>
      <c r="AD2967" s="12">
        <v>13.25</v>
      </c>
      <c r="AE2967" s="11">
        <v>0.375</v>
      </c>
      <c r="AF2967" t="s">
        <v>6422</v>
      </c>
      <c r="AG2967">
        <v>1</v>
      </c>
      <c r="AH2967" s="21" t="s">
        <v>290</v>
      </c>
      <c r="AI2967" s="1" t="s">
        <v>308</v>
      </c>
      <c r="AJ2967" t="s">
        <v>290</v>
      </c>
      <c r="AK2967" s="159" t="s">
        <v>290</v>
      </c>
    </row>
    <row r="2968" spans="1:89" x14ac:dyDescent="0.35">
      <c r="A2968" s="158" t="s">
        <v>2880</v>
      </c>
      <c r="B2968" s="11">
        <v>14</v>
      </c>
      <c r="C2968">
        <v>60</v>
      </c>
      <c r="D2968" t="s">
        <v>308</v>
      </c>
      <c r="E2968" s="21" t="s">
        <v>290</v>
      </c>
      <c r="F2968" s="11">
        <v>14</v>
      </c>
      <c r="G2968" s="13">
        <v>12.811999999999999</v>
      </c>
      <c r="H2968" s="11">
        <v>0.59399999999999997</v>
      </c>
      <c r="I2968" t="s">
        <v>290</v>
      </c>
      <c r="J2968">
        <v>60</v>
      </c>
      <c r="K2968" s="21" t="s">
        <v>290</v>
      </c>
      <c r="L2968" s="1" t="s">
        <v>308</v>
      </c>
      <c r="M2968" t="s">
        <v>290</v>
      </c>
      <c r="N2968" s="159" t="s">
        <v>290</v>
      </c>
      <c r="P2968" s="18" t="s">
        <v>290</v>
      </c>
      <c r="Q2968" s="18" t="s">
        <v>290</v>
      </c>
      <c r="S2968" t="s">
        <v>290</v>
      </c>
      <c r="T2968" t="s">
        <v>290</v>
      </c>
      <c r="V2968" t="s">
        <v>290</v>
      </c>
      <c r="X2968" s="158" t="s">
        <v>2880</v>
      </c>
      <c r="Y2968" s="11">
        <v>14</v>
      </c>
      <c r="Z2968">
        <v>60</v>
      </c>
      <c r="AA2968" t="s">
        <v>308</v>
      </c>
      <c r="AB2968" s="21" t="s">
        <v>290</v>
      </c>
      <c r="AC2968" s="11">
        <v>14</v>
      </c>
      <c r="AD2968" s="13">
        <v>12.811999999999999</v>
      </c>
      <c r="AE2968" s="11">
        <v>0.59399999999999997</v>
      </c>
      <c r="AF2968" t="s">
        <v>290</v>
      </c>
      <c r="AG2968">
        <v>60</v>
      </c>
      <c r="AH2968" s="21" t="s">
        <v>290</v>
      </c>
      <c r="AI2968" s="1" t="s">
        <v>308</v>
      </c>
      <c r="AJ2968" t="s">
        <v>290</v>
      </c>
      <c r="AK2968" s="159" t="s">
        <v>290</v>
      </c>
    </row>
    <row r="2969" spans="1:89" x14ac:dyDescent="0.35">
      <c r="A2969" s="158" t="s">
        <v>2881</v>
      </c>
      <c r="B2969" s="11">
        <v>14</v>
      </c>
      <c r="C2969">
        <v>80</v>
      </c>
      <c r="D2969" t="s">
        <v>308</v>
      </c>
      <c r="E2969" s="21" t="s">
        <v>290</v>
      </c>
      <c r="F2969" s="11">
        <v>14</v>
      </c>
      <c r="G2969" s="13">
        <v>12.5</v>
      </c>
      <c r="H2969" s="11">
        <v>0.75</v>
      </c>
      <c r="I2969" t="s">
        <v>290</v>
      </c>
      <c r="J2969">
        <v>80</v>
      </c>
      <c r="K2969" s="21" t="s">
        <v>290</v>
      </c>
      <c r="L2969" s="1" t="s">
        <v>308</v>
      </c>
      <c r="M2969" t="s">
        <v>290</v>
      </c>
      <c r="N2969" s="159" t="s">
        <v>290</v>
      </c>
      <c r="P2969" s="18" t="s">
        <v>290</v>
      </c>
      <c r="Q2969" s="18" t="s">
        <v>290</v>
      </c>
      <c r="S2969" t="s">
        <v>290</v>
      </c>
      <c r="T2969" t="s">
        <v>290</v>
      </c>
      <c r="V2969" t="s">
        <v>290</v>
      </c>
      <c r="X2969" s="158" t="s">
        <v>2881</v>
      </c>
      <c r="Y2969" s="11">
        <v>14</v>
      </c>
      <c r="Z2969">
        <v>80</v>
      </c>
      <c r="AA2969" t="s">
        <v>308</v>
      </c>
      <c r="AB2969" s="21" t="s">
        <v>290</v>
      </c>
      <c r="AC2969" s="11">
        <v>14</v>
      </c>
      <c r="AD2969" s="13">
        <v>12.5</v>
      </c>
      <c r="AE2969" s="11">
        <v>0.75</v>
      </c>
      <c r="AF2969" t="s">
        <v>290</v>
      </c>
      <c r="AG2969">
        <v>80</v>
      </c>
      <c r="AH2969" s="21" t="s">
        <v>290</v>
      </c>
      <c r="AI2969" s="1" t="s">
        <v>308</v>
      </c>
      <c r="AJ2969" t="s">
        <v>290</v>
      </c>
      <c r="AK2969" s="159" t="s">
        <v>290</v>
      </c>
    </row>
    <row r="2970" spans="1:89" x14ac:dyDescent="0.35">
      <c r="A2970" s="158" t="s">
        <v>2882</v>
      </c>
      <c r="B2970" s="11">
        <v>14</v>
      </c>
      <c r="C2970">
        <v>100</v>
      </c>
      <c r="D2970" t="s">
        <v>308</v>
      </c>
      <c r="E2970" s="21" t="s">
        <v>290</v>
      </c>
      <c r="F2970" s="11">
        <v>14</v>
      </c>
      <c r="G2970" s="13">
        <v>12.125999999999999</v>
      </c>
      <c r="H2970" s="11">
        <v>0.93700000000000006</v>
      </c>
      <c r="I2970" t="s">
        <v>290</v>
      </c>
      <c r="J2970">
        <v>100</v>
      </c>
      <c r="K2970" s="21" t="s">
        <v>290</v>
      </c>
      <c r="L2970" s="1" t="s">
        <v>308</v>
      </c>
      <c r="M2970" t="s">
        <v>290</v>
      </c>
      <c r="N2970" s="159" t="s">
        <v>290</v>
      </c>
      <c r="P2970" s="18" t="s">
        <v>290</v>
      </c>
      <c r="Q2970" s="18" t="s">
        <v>290</v>
      </c>
      <c r="S2970" t="s">
        <v>290</v>
      </c>
      <c r="T2970" t="s">
        <v>290</v>
      </c>
      <c r="V2970" t="s">
        <v>290</v>
      </c>
      <c r="X2970" s="158" t="s">
        <v>2882</v>
      </c>
      <c r="Y2970" s="11">
        <v>14</v>
      </c>
      <c r="Z2970">
        <v>100</v>
      </c>
      <c r="AA2970" t="s">
        <v>308</v>
      </c>
      <c r="AB2970" s="21" t="s">
        <v>290</v>
      </c>
      <c r="AC2970" s="11">
        <v>14</v>
      </c>
      <c r="AD2970" s="13">
        <v>12.125999999999999</v>
      </c>
      <c r="AE2970" s="11">
        <v>0.93700000000000006</v>
      </c>
      <c r="AF2970" t="s">
        <v>290</v>
      </c>
      <c r="AG2970">
        <v>100</v>
      </c>
      <c r="AH2970" s="21" t="s">
        <v>290</v>
      </c>
      <c r="AI2970" s="1" t="s">
        <v>308</v>
      </c>
      <c r="AJ2970" t="s">
        <v>290</v>
      </c>
      <c r="AK2970" s="159" t="s">
        <v>290</v>
      </c>
      <c r="BJ2970" s="4"/>
      <c r="BK2970" s="4"/>
      <c r="BL2970" s="4"/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  <c r="BX2970" s="4"/>
      <c r="BY2970" s="4"/>
      <c r="BZ2970" s="4"/>
      <c r="CA2970" s="51"/>
    </row>
    <row r="2971" spans="1:89" x14ac:dyDescent="0.35">
      <c r="A2971" s="158" t="s">
        <v>2883</v>
      </c>
      <c r="B2971" s="11">
        <v>14</v>
      </c>
      <c r="C2971">
        <v>120</v>
      </c>
      <c r="D2971" t="s">
        <v>308</v>
      </c>
      <c r="E2971" s="21" t="s">
        <v>290</v>
      </c>
      <c r="F2971" s="11">
        <v>14</v>
      </c>
      <c r="G2971" s="13">
        <v>11.814</v>
      </c>
      <c r="H2971" s="11">
        <v>1.093</v>
      </c>
      <c r="I2971" t="s">
        <v>290</v>
      </c>
      <c r="J2971">
        <v>120</v>
      </c>
      <c r="K2971" s="21" t="s">
        <v>290</v>
      </c>
      <c r="L2971" s="1" t="s">
        <v>308</v>
      </c>
      <c r="M2971" t="s">
        <v>290</v>
      </c>
      <c r="N2971" s="159" t="s">
        <v>290</v>
      </c>
      <c r="P2971" s="18" t="s">
        <v>290</v>
      </c>
      <c r="Q2971" s="18" t="s">
        <v>290</v>
      </c>
      <c r="S2971" t="s">
        <v>290</v>
      </c>
      <c r="T2971" t="s">
        <v>290</v>
      </c>
      <c r="V2971" t="s">
        <v>290</v>
      </c>
      <c r="X2971" s="158" t="s">
        <v>2883</v>
      </c>
      <c r="Y2971" s="11">
        <v>14</v>
      </c>
      <c r="Z2971">
        <v>120</v>
      </c>
      <c r="AA2971" t="s">
        <v>308</v>
      </c>
      <c r="AB2971" s="21" t="s">
        <v>290</v>
      </c>
      <c r="AC2971" s="11">
        <v>14</v>
      </c>
      <c r="AD2971" s="13">
        <v>11.814</v>
      </c>
      <c r="AE2971" s="11">
        <v>1.093</v>
      </c>
      <c r="AF2971" t="s">
        <v>290</v>
      </c>
      <c r="AG2971">
        <v>120</v>
      </c>
      <c r="AH2971" s="21" t="s">
        <v>290</v>
      </c>
      <c r="AI2971" s="1" t="s">
        <v>308</v>
      </c>
      <c r="AJ2971" t="s">
        <v>290</v>
      </c>
      <c r="AK2971" s="159" t="s">
        <v>290</v>
      </c>
      <c r="CC2971" s="4"/>
      <c r="CD2971" s="51"/>
      <c r="CE2971" s="51"/>
      <c r="CF2971" s="51"/>
      <c r="CG2971" s="51"/>
      <c r="CH2971" s="51"/>
      <c r="CI2971" s="51"/>
      <c r="CJ2971" s="51"/>
      <c r="CK2971" s="51"/>
    </row>
    <row r="2972" spans="1:89" x14ac:dyDescent="0.35">
      <c r="A2972" s="158" t="s">
        <v>2884</v>
      </c>
      <c r="B2972" s="11">
        <v>14</v>
      </c>
      <c r="C2972">
        <v>140</v>
      </c>
      <c r="D2972" t="s">
        <v>308</v>
      </c>
      <c r="E2972" s="21" t="s">
        <v>290</v>
      </c>
      <c r="F2972" s="11">
        <v>14</v>
      </c>
      <c r="G2972" s="13">
        <v>11.5</v>
      </c>
      <c r="H2972" s="11">
        <v>1.25</v>
      </c>
      <c r="I2972" t="s">
        <v>290</v>
      </c>
      <c r="J2972">
        <v>140</v>
      </c>
      <c r="K2972" s="21" t="s">
        <v>290</v>
      </c>
      <c r="L2972" s="1" t="s">
        <v>308</v>
      </c>
      <c r="M2972" t="s">
        <v>290</v>
      </c>
      <c r="N2972" s="159" t="s">
        <v>290</v>
      </c>
      <c r="P2972" s="18" t="s">
        <v>290</v>
      </c>
      <c r="Q2972" s="18" t="s">
        <v>290</v>
      </c>
      <c r="S2972" t="s">
        <v>290</v>
      </c>
      <c r="T2972" t="s">
        <v>290</v>
      </c>
      <c r="V2972" t="s">
        <v>290</v>
      </c>
      <c r="X2972" s="158" t="s">
        <v>2884</v>
      </c>
      <c r="Y2972" s="11">
        <v>14</v>
      </c>
      <c r="Z2972">
        <v>140</v>
      </c>
      <c r="AA2972" t="s">
        <v>308</v>
      </c>
      <c r="AB2972" s="21" t="s">
        <v>290</v>
      </c>
      <c r="AC2972" s="11">
        <v>14</v>
      </c>
      <c r="AD2972" s="13">
        <v>11.5</v>
      </c>
      <c r="AE2972" s="11">
        <v>1.25</v>
      </c>
      <c r="AF2972" t="s">
        <v>290</v>
      </c>
      <c r="AG2972">
        <v>140</v>
      </c>
      <c r="AH2972" s="21" t="s">
        <v>290</v>
      </c>
      <c r="AI2972" s="1" t="s">
        <v>308</v>
      </c>
      <c r="AJ2972" t="s">
        <v>290</v>
      </c>
      <c r="AK2972" s="159" t="s">
        <v>290</v>
      </c>
    </row>
    <row r="2973" spans="1:89" x14ac:dyDescent="0.35">
      <c r="A2973" s="158" t="s">
        <v>2885</v>
      </c>
      <c r="B2973" s="11">
        <v>14</v>
      </c>
      <c r="C2973" s="11">
        <v>160</v>
      </c>
      <c r="D2973" t="s">
        <v>308</v>
      </c>
      <c r="E2973" s="21" t="s">
        <v>290</v>
      </c>
      <c r="F2973" s="11">
        <v>14</v>
      </c>
      <c r="G2973" s="13">
        <v>11.188000000000001</v>
      </c>
      <c r="H2973" s="11">
        <v>1.4059999999999999</v>
      </c>
      <c r="I2973" t="s">
        <v>290</v>
      </c>
      <c r="J2973" s="11">
        <v>160</v>
      </c>
      <c r="K2973" s="21" t="s">
        <v>290</v>
      </c>
      <c r="L2973" s="1" t="s">
        <v>308</v>
      </c>
      <c r="M2973" t="s">
        <v>290</v>
      </c>
      <c r="N2973" s="159" t="s">
        <v>290</v>
      </c>
      <c r="P2973" s="18" t="s">
        <v>290</v>
      </c>
      <c r="Q2973" s="18" t="s">
        <v>290</v>
      </c>
      <c r="S2973" t="s">
        <v>290</v>
      </c>
      <c r="T2973" t="s">
        <v>290</v>
      </c>
      <c r="V2973" t="s">
        <v>290</v>
      </c>
      <c r="X2973" s="158" t="s">
        <v>2885</v>
      </c>
      <c r="Y2973" s="11">
        <v>14</v>
      </c>
      <c r="Z2973" s="11">
        <v>160</v>
      </c>
      <c r="AA2973" t="s">
        <v>308</v>
      </c>
      <c r="AB2973" s="21" t="s">
        <v>290</v>
      </c>
      <c r="AC2973" s="11">
        <v>14</v>
      </c>
      <c r="AD2973" s="13">
        <v>11.188000000000001</v>
      </c>
      <c r="AE2973" s="11">
        <v>1.4059999999999999</v>
      </c>
      <c r="AF2973" t="s">
        <v>290</v>
      </c>
      <c r="AG2973" s="11">
        <v>160</v>
      </c>
      <c r="AH2973" s="21" t="s">
        <v>290</v>
      </c>
      <c r="AI2973" s="1" t="s">
        <v>308</v>
      </c>
      <c r="AJ2973" t="s">
        <v>290</v>
      </c>
      <c r="AK2973" s="159" t="s">
        <v>290</v>
      </c>
    </row>
    <row r="2974" spans="1:89" x14ac:dyDescent="0.35">
      <c r="A2974" s="160" t="s">
        <v>2886</v>
      </c>
      <c r="B2974" s="2">
        <v>14</v>
      </c>
      <c r="C2974" s="2" t="s">
        <v>272</v>
      </c>
      <c r="D2974" s="4" t="s">
        <v>308</v>
      </c>
      <c r="E2974" s="22" t="s">
        <v>290</v>
      </c>
      <c r="F2974" s="2">
        <v>14</v>
      </c>
      <c r="G2974" s="5">
        <v>13</v>
      </c>
      <c r="H2974" s="2">
        <v>0.5</v>
      </c>
      <c r="I2974" s="4" t="s">
        <v>272</v>
      </c>
      <c r="J2974" s="2">
        <v>2</v>
      </c>
      <c r="K2974" s="22" t="s">
        <v>290</v>
      </c>
      <c r="L2974" s="6" t="s">
        <v>308</v>
      </c>
      <c r="M2974" s="4" t="s">
        <v>290</v>
      </c>
      <c r="N2974" s="161" t="s">
        <v>290</v>
      </c>
      <c r="P2974" s="18" t="s">
        <v>290</v>
      </c>
      <c r="Q2974" s="18" t="s">
        <v>290</v>
      </c>
      <c r="S2974" t="s">
        <v>290</v>
      </c>
      <c r="T2974" t="s">
        <v>290</v>
      </c>
      <c r="V2974" t="s">
        <v>290</v>
      </c>
      <c r="X2974" s="160" t="s">
        <v>2886</v>
      </c>
      <c r="Y2974" s="2">
        <v>14</v>
      </c>
      <c r="Z2974" s="2" t="s">
        <v>272</v>
      </c>
      <c r="AA2974" s="4" t="s">
        <v>308</v>
      </c>
      <c r="AB2974" s="22" t="s">
        <v>290</v>
      </c>
      <c r="AC2974" s="2">
        <v>14</v>
      </c>
      <c r="AD2974" s="5">
        <v>13</v>
      </c>
      <c r="AE2974" s="2">
        <v>0.5</v>
      </c>
      <c r="AF2974" s="4" t="s">
        <v>272</v>
      </c>
      <c r="AG2974" s="2">
        <v>2</v>
      </c>
      <c r="AH2974" s="22" t="s">
        <v>290</v>
      </c>
      <c r="AI2974" s="6" t="s">
        <v>308</v>
      </c>
      <c r="AJ2974" s="4" t="s">
        <v>290</v>
      </c>
      <c r="AK2974" s="161" t="s">
        <v>290</v>
      </c>
    </row>
    <row r="2975" spans="1:89" x14ac:dyDescent="0.35">
      <c r="A2975" s="156" t="s">
        <v>2887</v>
      </c>
      <c r="B2975" s="11">
        <v>16</v>
      </c>
      <c r="C2975" s="11">
        <v>10</v>
      </c>
      <c r="D2975" t="s">
        <v>308</v>
      </c>
      <c r="E2975" s="21" t="s">
        <v>290</v>
      </c>
      <c r="F2975" s="11">
        <v>16</v>
      </c>
      <c r="G2975" s="13">
        <v>15.5</v>
      </c>
      <c r="H2975" s="11">
        <v>0.25</v>
      </c>
      <c r="I2975" t="s">
        <v>290</v>
      </c>
      <c r="J2975" s="11">
        <v>10</v>
      </c>
      <c r="K2975" s="21" t="s">
        <v>290</v>
      </c>
      <c r="L2975" s="11" t="s">
        <v>308</v>
      </c>
      <c r="M2975" t="s">
        <v>290</v>
      </c>
      <c r="N2975" s="159" t="s">
        <v>290</v>
      </c>
      <c r="P2975" s="18" t="s">
        <v>290</v>
      </c>
      <c r="Q2975" s="18" t="s">
        <v>290</v>
      </c>
      <c r="S2975" t="s">
        <v>290</v>
      </c>
      <c r="T2975" t="s">
        <v>290</v>
      </c>
      <c r="V2975" t="s">
        <v>290</v>
      </c>
      <c r="X2975" s="156" t="s">
        <v>2887</v>
      </c>
      <c r="Y2975" s="11">
        <v>16</v>
      </c>
      <c r="Z2975" s="11">
        <v>10</v>
      </c>
      <c r="AA2975" t="s">
        <v>308</v>
      </c>
      <c r="AB2975" s="21" t="s">
        <v>290</v>
      </c>
      <c r="AC2975" s="11">
        <v>16</v>
      </c>
      <c r="AD2975" s="13">
        <v>15.5</v>
      </c>
      <c r="AE2975" s="11">
        <v>0.25</v>
      </c>
      <c r="AF2975" t="s">
        <v>290</v>
      </c>
      <c r="AG2975" s="11">
        <v>10</v>
      </c>
      <c r="AH2975" s="21" t="s">
        <v>290</v>
      </c>
      <c r="AI2975" s="11" t="s">
        <v>308</v>
      </c>
      <c r="AJ2975" t="s">
        <v>290</v>
      </c>
      <c r="AK2975" s="159" t="s">
        <v>290</v>
      </c>
    </row>
    <row r="2976" spans="1:89" x14ac:dyDescent="0.35">
      <c r="A2976" s="158" t="s">
        <v>2888</v>
      </c>
      <c r="B2976" s="11">
        <v>16</v>
      </c>
      <c r="C2976" s="11">
        <v>20</v>
      </c>
      <c r="D2976" t="s">
        <v>308</v>
      </c>
      <c r="E2976" s="21" t="s">
        <v>290</v>
      </c>
      <c r="F2976" s="11">
        <v>16</v>
      </c>
      <c r="G2976" s="13">
        <v>15.375999999999999</v>
      </c>
      <c r="H2976" s="11">
        <v>0.312</v>
      </c>
      <c r="I2976" t="s">
        <v>290</v>
      </c>
      <c r="J2976" s="11">
        <v>20</v>
      </c>
      <c r="K2976" s="21" t="s">
        <v>290</v>
      </c>
      <c r="L2976" s="1" t="s">
        <v>308</v>
      </c>
      <c r="M2976" t="s">
        <v>290</v>
      </c>
      <c r="N2976" s="159" t="s">
        <v>290</v>
      </c>
      <c r="P2976" s="18" t="s">
        <v>290</v>
      </c>
      <c r="Q2976" s="18" t="s">
        <v>290</v>
      </c>
      <c r="S2976" t="s">
        <v>290</v>
      </c>
      <c r="T2976" t="s">
        <v>290</v>
      </c>
      <c r="V2976" t="s">
        <v>290</v>
      </c>
      <c r="X2976" s="158" t="s">
        <v>2888</v>
      </c>
      <c r="Y2976" s="11">
        <v>16</v>
      </c>
      <c r="Z2976" s="11">
        <v>20</v>
      </c>
      <c r="AA2976" t="s">
        <v>308</v>
      </c>
      <c r="AB2976" s="21" t="s">
        <v>290</v>
      </c>
      <c r="AC2976" s="11">
        <v>16</v>
      </c>
      <c r="AD2976" s="13">
        <v>15.375999999999999</v>
      </c>
      <c r="AE2976" s="11">
        <v>0.312</v>
      </c>
      <c r="AF2976" t="s">
        <v>290</v>
      </c>
      <c r="AG2976" s="11">
        <v>20</v>
      </c>
      <c r="AH2976" s="21" t="s">
        <v>290</v>
      </c>
      <c r="AI2976" s="1" t="s">
        <v>308</v>
      </c>
      <c r="AJ2976" t="s">
        <v>290</v>
      </c>
      <c r="AK2976" s="159" t="s">
        <v>290</v>
      </c>
    </row>
    <row r="2977" spans="1:89" x14ac:dyDescent="0.35">
      <c r="A2977" s="158" t="s">
        <v>2889</v>
      </c>
      <c r="B2977" s="11">
        <v>16</v>
      </c>
      <c r="C2977">
        <v>30</v>
      </c>
      <c r="D2977" t="s">
        <v>308</v>
      </c>
      <c r="E2977" s="21" t="s">
        <v>290</v>
      </c>
      <c r="F2977" s="11">
        <v>16</v>
      </c>
      <c r="G2977" s="13">
        <v>15.25</v>
      </c>
      <c r="H2977" s="11">
        <v>0.375</v>
      </c>
      <c r="I2977" t="s">
        <v>290</v>
      </c>
      <c r="J2977">
        <v>30</v>
      </c>
      <c r="K2977" s="21" t="s">
        <v>290</v>
      </c>
      <c r="L2977" s="1" t="s">
        <v>308</v>
      </c>
      <c r="M2977" t="s">
        <v>290</v>
      </c>
      <c r="N2977" s="159" t="s">
        <v>290</v>
      </c>
      <c r="P2977" s="18" t="s">
        <v>290</v>
      </c>
      <c r="Q2977" s="18" t="s">
        <v>290</v>
      </c>
      <c r="S2977" t="s">
        <v>290</v>
      </c>
      <c r="T2977" t="s">
        <v>290</v>
      </c>
      <c r="V2977" t="s">
        <v>290</v>
      </c>
      <c r="X2977" s="158" t="s">
        <v>2889</v>
      </c>
      <c r="Y2977" s="11">
        <v>16</v>
      </c>
      <c r="Z2977">
        <v>30</v>
      </c>
      <c r="AA2977" t="s">
        <v>308</v>
      </c>
      <c r="AB2977" s="21" t="s">
        <v>290</v>
      </c>
      <c r="AC2977" s="11">
        <v>16</v>
      </c>
      <c r="AD2977" s="13">
        <v>15.25</v>
      </c>
      <c r="AE2977" s="11">
        <v>0.375</v>
      </c>
      <c r="AF2977" t="s">
        <v>290</v>
      </c>
      <c r="AG2977">
        <v>30</v>
      </c>
      <c r="AH2977" s="21" t="s">
        <v>290</v>
      </c>
      <c r="AI2977" s="1" t="s">
        <v>308</v>
      </c>
      <c r="AJ2977" t="s">
        <v>290</v>
      </c>
      <c r="AK2977" s="159" t="s">
        <v>290</v>
      </c>
      <c r="BJ2977" s="4"/>
      <c r="BK2977" s="4"/>
      <c r="BL2977" s="4"/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  <c r="BX2977" s="4"/>
      <c r="BY2977" s="4"/>
      <c r="BZ2977" s="4"/>
      <c r="CA2977" s="51"/>
    </row>
    <row r="2978" spans="1:89" x14ac:dyDescent="0.35">
      <c r="A2978" s="158" t="s">
        <v>2890</v>
      </c>
      <c r="B2978" s="11">
        <v>16</v>
      </c>
      <c r="C2978">
        <v>40</v>
      </c>
      <c r="D2978" t="s">
        <v>308</v>
      </c>
      <c r="E2978" s="21" t="s">
        <v>290</v>
      </c>
      <c r="F2978" s="11">
        <v>16</v>
      </c>
      <c r="G2978" s="13">
        <v>15</v>
      </c>
      <c r="H2978" s="11">
        <v>0.5</v>
      </c>
      <c r="I2978" t="s">
        <v>290</v>
      </c>
      <c r="J2978">
        <v>40</v>
      </c>
      <c r="K2978" s="21" t="s">
        <v>290</v>
      </c>
      <c r="L2978" s="1" t="s">
        <v>308</v>
      </c>
      <c r="M2978" t="s">
        <v>290</v>
      </c>
      <c r="N2978" s="159" t="s">
        <v>290</v>
      </c>
      <c r="P2978" s="18" t="s">
        <v>290</v>
      </c>
      <c r="Q2978" s="18" t="s">
        <v>290</v>
      </c>
      <c r="S2978" t="s">
        <v>290</v>
      </c>
      <c r="T2978" t="s">
        <v>290</v>
      </c>
      <c r="V2978" t="s">
        <v>290</v>
      </c>
      <c r="X2978" s="158" t="s">
        <v>2890</v>
      </c>
      <c r="Y2978" s="11">
        <v>16</v>
      </c>
      <c r="Z2978">
        <v>40</v>
      </c>
      <c r="AA2978" t="s">
        <v>308</v>
      </c>
      <c r="AB2978" s="21" t="s">
        <v>290</v>
      </c>
      <c r="AC2978" s="11">
        <v>16</v>
      </c>
      <c r="AD2978" s="13">
        <v>15</v>
      </c>
      <c r="AE2978" s="11">
        <v>0.5</v>
      </c>
      <c r="AF2978" t="s">
        <v>290</v>
      </c>
      <c r="AG2978">
        <v>40</v>
      </c>
      <c r="AH2978" s="21" t="s">
        <v>290</v>
      </c>
      <c r="AI2978" s="1" t="s">
        <v>308</v>
      </c>
      <c r="AJ2978" t="s">
        <v>290</v>
      </c>
      <c r="AK2978" s="159" t="s">
        <v>290</v>
      </c>
      <c r="CC2978" s="4"/>
      <c r="CD2978" s="51"/>
      <c r="CE2978" s="51"/>
      <c r="CF2978" s="51"/>
      <c r="CG2978" s="51"/>
      <c r="CH2978" s="51"/>
      <c r="CI2978" s="51"/>
      <c r="CJ2978" s="51"/>
      <c r="CK2978" s="51"/>
    </row>
    <row r="2979" spans="1:89" x14ac:dyDescent="0.35">
      <c r="A2979" s="158" t="s">
        <v>7029</v>
      </c>
      <c r="B2979" s="11">
        <v>16</v>
      </c>
      <c r="C2979" t="s">
        <v>6422</v>
      </c>
      <c r="D2979" t="s">
        <v>308</v>
      </c>
      <c r="E2979" s="21" t="s">
        <v>290</v>
      </c>
      <c r="F2979" s="11">
        <v>16</v>
      </c>
      <c r="G2979" s="12">
        <v>15.25</v>
      </c>
      <c r="H2979" s="11">
        <v>0.375</v>
      </c>
      <c r="I2979" t="s">
        <v>6422</v>
      </c>
      <c r="J2979">
        <v>1</v>
      </c>
      <c r="K2979" s="21" t="s">
        <v>290</v>
      </c>
      <c r="L2979" s="1" t="s">
        <v>308</v>
      </c>
      <c r="M2979" t="s">
        <v>290</v>
      </c>
      <c r="N2979" s="159" t="s">
        <v>290</v>
      </c>
      <c r="P2979" s="18" t="s">
        <v>290</v>
      </c>
      <c r="Q2979" s="18" t="s">
        <v>290</v>
      </c>
      <c r="S2979" t="s">
        <v>290</v>
      </c>
      <c r="T2979" t="s">
        <v>290</v>
      </c>
      <c r="V2979" t="s">
        <v>290</v>
      </c>
      <c r="X2979" s="158" t="s">
        <v>7029</v>
      </c>
      <c r="Y2979" s="11">
        <v>16</v>
      </c>
      <c r="Z2979" t="s">
        <v>6422</v>
      </c>
      <c r="AA2979" t="s">
        <v>308</v>
      </c>
      <c r="AB2979" s="21" t="s">
        <v>290</v>
      </c>
      <c r="AC2979" s="11">
        <v>16</v>
      </c>
      <c r="AD2979" s="12">
        <v>15.25</v>
      </c>
      <c r="AE2979" s="11">
        <v>0.375</v>
      </c>
      <c r="AF2979" t="s">
        <v>6422</v>
      </c>
      <c r="AG2979">
        <v>1</v>
      </c>
      <c r="AH2979" s="21" t="s">
        <v>290</v>
      </c>
      <c r="AI2979" s="1" t="s">
        <v>308</v>
      </c>
      <c r="AJ2979" t="s">
        <v>290</v>
      </c>
      <c r="AK2979" s="159" t="s">
        <v>290</v>
      </c>
    </row>
    <row r="2980" spans="1:89" x14ac:dyDescent="0.35">
      <c r="A2980" s="158" t="s">
        <v>2891</v>
      </c>
      <c r="B2980" s="11">
        <v>16</v>
      </c>
      <c r="C2980">
        <v>60</v>
      </c>
      <c r="D2980" t="s">
        <v>308</v>
      </c>
      <c r="E2980" s="21" t="s">
        <v>290</v>
      </c>
      <c r="F2980" s="11">
        <v>16</v>
      </c>
      <c r="G2980" s="13">
        <v>14.688000000000001</v>
      </c>
      <c r="H2980" s="11">
        <v>0.65600000000000003</v>
      </c>
      <c r="I2980" t="s">
        <v>290</v>
      </c>
      <c r="J2980">
        <v>60</v>
      </c>
      <c r="K2980" s="21" t="s">
        <v>290</v>
      </c>
      <c r="L2980" s="1" t="s">
        <v>308</v>
      </c>
      <c r="M2980" t="s">
        <v>290</v>
      </c>
      <c r="N2980" s="159" t="s">
        <v>290</v>
      </c>
      <c r="P2980" s="18" t="s">
        <v>290</v>
      </c>
      <c r="Q2980" s="18" t="s">
        <v>290</v>
      </c>
      <c r="S2980" t="s">
        <v>290</v>
      </c>
      <c r="T2980" t="s">
        <v>290</v>
      </c>
      <c r="V2980" t="s">
        <v>290</v>
      </c>
      <c r="X2980" s="158" t="s">
        <v>2891</v>
      </c>
      <c r="Y2980" s="11">
        <v>16</v>
      </c>
      <c r="Z2980">
        <v>60</v>
      </c>
      <c r="AA2980" t="s">
        <v>308</v>
      </c>
      <c r="AB2980" s="21" t="s">
        <v>290</v>
      </c>
      <c r="AC2980" s="11">
        <v>16</v>
      </c>
      <c r="AD2980" s="13">
        <v>14.688000000000001</v>
      </c>
      <c r="AE2980" s="11">
        <v>0.65600000000000003</v>
      </c>
      <c r="AF2980" t="s">
        <v>290</v>
      </c>
      <c r="AG2980">
        <v>60</v>
      </c>
      <c r="AH2980" s="21" t="s">
        <v>290</v>
      </c>
      <c r="AI2980" s="1" t="s">
        <v>308</v>
      </c>
      <c r="AJ2980" t="s">
        <v>290</v>
      </c>
      <c r="AK2980" s="159" t="s">
        <v>290</v>
      </c>
    </row>
    <row r="2981" spans="1:89" x14ac:dyDescent="0.35">
      <c r="A2981" s="158" t="s">
        <v>2892</v>
      </c>
      <c r="B2981" s="11">
        <v>16</v>
      </c>
      <c r="C2981">
        <v>80</v>
      </c>
      <c r="D2981" t="s">
        <v>308</v>
      </c>
      <c r="E2981" s="21" t="s">
        <v>290</v>
      </c>
      <c r="F2981" s="11">
        <v>16</v>
      </c>
      <c r="G2981" s="13">
        <v>14.314</v>
      </c>
      <c r="H2981" s="11">
        <v>0.84299999999999997</v>
      </c>
      <c r="I2981" t="s">
        <v>290</v>
      </c>
      <c r="J2981">
        <v>80</v>
      </c>
      <c r="K2981" s="21" t="s">
        <v>290</v>
      </c>
      <c r="L2981" s="1" t="s">
        <v>308</v>
      </c>
      <c r="M2981" t="s">
        <v>290</v>
      </c>
      <c r="N2981" s="159" t="s">
        <v>290</v>
      </c>
      <c r="P2981" s="18" t="s">
        <v>290</v>
      </c>
      <c r="Q2981" s="18" t="s">
        <v>290</v>
      </c>
      <c r="S2981" t="s">
        <v>290</v>
      </c>
      <c r="T2981" t="s">
        <v>290</v>
      </c>
      <c r="V2981" t="s">
        <v>290</v>
      </c>
      <c r="X2981" s="158" t="s">
        <v>2892</v>
      </c>
      <c r="Y2981" s="11">
        <v>16</v>
      </c>
      <c r="Z2981">
        <v>80</v>
      </c>
      <c r="AA2981" t="s">
        <v>308</v>
      </c>
      <c r="AB2981" s="21" t="s">
        <v>290</v>
      </c>
      <c r="AC2981" s="11">
        <v>16</v>
      </c>
      <c r="AD2981" s="13">
        <v>14.314</v>
      </c>
      <c r="AE2981" s="11">
        <v>0.84299999999999997</v>
      </c>
      <c r="AF2981" t="s">
        <v>290</v>
      </c>
      <c r="AG2981">
        <v>80</v>
      </c>
      <c r="AH2981" s="21" t="s">
        <v>290</v>
      </c>
      <c r="AI2981" s="1" t="s">
        <v>308</v>
      </c>
      <c r="AJ2981" t="s">
        <v>290</v>
      </c>
      <c r="AK2981" s="159" t="s">
        <v>290</v>
      </c>
    </row>
    <row r="2982" spans="1:89" x14ac:dyDescent="0.35">
      <c r="A2982" s="158" t="s">
        <v>2893</v>
      </c>
      <c r="B2982" s="11">
        <v>16</v>
      </c>
      <c r="C2982">
        <v>100</v>
      </c>
      <c r="D2982" t="s">
        <v>308</v>
      </c>
      <c r="E2982" s="21" t="s">
        <v>290</v>
      </c>
      <c r="F2982" s="11">
        <v>16</v>
      </c>
      <c r="G2982" s="13">
        <v>13.938000000000001</v>
      </c>
      <c r="H2982" s="11">
        <v>1.0309999999999999</v>
      </c>
      <c r="I2982" t="s">
        <v>290</v>
      </c>
      <c r="J2982">
        <v>100</v>
      </c>
      <c r="K2982" s="21" t="s">
        <v>290</v>
      </c>
      <c r="L2982" s="1" t="s">
        <v>308</v>
      </c>
      <c r="M2982" t="s">
        <v>290</v>
      </c>
      <c r="N2982" s="159" t="s">
        <v>290</v>
      </c>
      <c r="P2982" s="18" t="s">
        <v>290</v>
      </c>
      <c r="Q2982" s="18" t="s">
        <v>290</v>
      </c>
      <c r="S2982" t="s">
        <v>290</v>
      </c>
      <c r="T2982" t="s">
        <v>290</v>
      </c>
      <c r="V2982" t="s">
        <v>290</v>
      </c>
      <c r="X2982" s="158" t="s">
        <v>2893</v>
      </c>
      <c r="Y2982" s="11">
        <v>16</v>
      </c>
      <c r="Z2982">
        <v>100</v>
      </c>
      <c r="AA2982" t="s">
        <v>308</v>
      </c>
      <c r="AB2982" s="21" t="s">
        <v>290</v>
      </c>
      <c r="AC2982" s="11">
        <v>16</v>
      </c>
      <c r="AD2982" s="13">
        <v>13.938000000000001</v>
      </c>
      <c r="AE2982" s="11">
        <v>1.0309999999999999</v>
      </c>
      <c r="AF2982" t="s">
        <v>290</v>
      </c>
      <c r="AG2982">
        <v>100</v>
      </c>
      <c r="AH2982" s="21" t="s">
        <v>290</v>
      </c>
      <c r="AI2982" s="1" t="s">
        <v>308</v>
      </c>
      <c r="AJ2982" t="s">
        <v>290</v>
      </c>
      <c r="AK2982" s="159" t="s">
        <v>290</v>
      </c>
    </row>
    <row r="2983" spans="1:89" x14ac:dyDescent="0.35">
      <c r="A2983" s="158" t="s">
        <v>2894</v>
      </c>
      <c r="B2983" s="11">
        <v>16</v>
      </c>
      <c r="C2983">
        <v>120</v>
      </c>
      <c r="D2983" t="s">
        <v>308</v>
      </c>
      <c r="E2983" s="21" t="s">
        <v>290</v>
      </c>
      <c r="F2983" s="11">
        <v>16</v>
      </c>
      <c r="G2983" s="13">
        <v>13.564</v>
      </c>
      <c r="H2983" s="11">
        <v>1.218</v>
      </c>
      <c r="I2983" t="s">
        <v>290</v>
      </c>
      <c r="J2983">
        <v>120</v>
      </c>
      <c r="K2983" s="21" t="s">
        <v>290</v>
      </c>
      <c r="L2983" s="1" t="s">
        <v>308</v>
      </c>
      <c r="M2983" t="s">
        <v>290</v>
      </c>
      <c r="N2983" s="159" t="s">
        <v>290</v>
      </c>
      <c r="P2983" s="18" t="s">
        <v>290</v>
      </c>
      <c r="Q2983" s="18" t="s">
        <v>290</v>
      </c>
      <c r="S2983" t="s">
        <v>290</v>
      </c>
      <c r="T2983" t="s">
        <v>290</v>
      </c>
      <c r="V2983" t="s">
        <v>290</v>
      </c>
      <c r="X2983" s="158" t="s">
        <v>2894</v>
      </c>
      <c r="Y2983" s="11">
        <v>16</v>
      </c>
      <c r="Z2983">
        <v>120</v>
      </c>
      <c r="AA2983" t="s">
        <v>308</v>
      </c>
      <c r="AB2983" s="21" t="s">
        <v>290</v>
      </c>
      <c r="AC2983" s="11">
        <v>16</v>
      </c>
      <c r="AD2983" s="13">
        <v>13.564</v>
      </c>
      <c r="AE2983" s="11">
        <v>1.218</v>
      </c>
      <c r="AF2983" t="s">
        <v>290</v>
      </c>
      <c r="AG2983">
        <v>120</v>
      </c>
      <c r="AH2983" s="21" t="s">
        <v>290</v>
      </c>
      <c r="AI2983" s="1" t="s">
        <v>308</v>
      </c>
      <c r="AJ2983" t="s">
        <v>290</v>
      </c>
      <c r="AK2983" s="159" t="s">
        <v>290</v>
      </c>
    </row>
    <row r="2984" spans="1:89" x14ac:dyDescent="0.35">
      <c r="A2984" s="158" t="s">
        <v>2895</v>
      </c>
      <c r="B2984" s="11">
        <v>16</v>
      </c>
      <c r="C2984">
        <v>140</v>
      </c>
      <c r="D2984" t="s">
        <v>308</v>
      </c>
      <c r="E2984" s="21" t="s">
        <v>290</v>
      </c>
      <c r="F2984" s="11">
        <v>16</v>
      </c>
      <c r="G2984" s="13">
        <v>13.125999999999999</v>
      </c>
      <c r="H2984" s="11">
        <v>1.4370000000000001</v>
      </c>
      <c r="I2984" t="s">
        <v>290</v>
      </c>
      <c r="J2984">
        <v>140</v>
      </c>
      <c r="K2984" s="21" t="s">
        <v>290</v>
      </c>
      <c r="L2984" s="1" t="s">
        <v>308</v>
      </c>
      <c r="M2984" t="s">
        <v>290</v>
      </c>
      <c r="N2984" s="159" t="s">
        <v>290</v>
      </c>
      <c r="P2984" s="18" t="s">
        <v>290</v>
      </c>
      <c r="Q2984" s="18" t="s">
        <v>290</v>
      </c>
      <c r="S2984" t="s">
        <v>290</v>
      </c>
      <c r="T2984" t="s">
        <v>290</v>
      </c>
      <c r="V2984" t="s">
        <v>290</v>
      </c>
      <c r="X2984" s="158" t="s">
        <v>2895</v>
      </c>
      <c r="Y2984" s="11">
        <v>16</v>
      </c>
      <c r="Z2984">
        <v>140</v>
      </c>
      <c r="AA2984" t="s">
        <v>308</v>
      </c>
      <c r="AB2984" s="21" t="s">
        <v>290</v>
      </c>
      <c r="AC2984" s="11">
        <v>16</v>
      </c>
      <c r="AD2984" s="13">
        <v>13.125999999999999</v>
      </c>
      <c r="AE2984" s="11">
        <v>1.4370000000000001</v>
      </c>
      <c r="AF2984" t="s">
        <v>290</v>
      </c>
      <c r="AG2984">
        <v>140</v>
      </c>
      <c r="AH2984" s="21" t="s">
        <v>290</v>
      </c>
      <c r="AI2984" s="1" t="s">
        <v>308</v>
      </c>
      <c r="AJ2984" t="s">
        <v>290</v>
      </c>
      <c r="AK2984" s="159" t="s">
        <v>290</v>
      </c>
      <c r="BJ2984" s="4"/>
      <c r="BK2984" s="4"/>
      <c r="BL2984" s="4"/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  <c r="BX2984" s="4"/>
      <c r="BY2984" s="4"/>
      <c r="BZ2984" s="4"/>
      <c r="CA2984" s="51"/>
    </row>
    <row r="2985" spans="1:89" x14ac:dyDescent="0.35">
      <c r="A2985" s="158" t="s">
        <v>2896</v>
      </c>
      <c r="B2985" s="11">
        <v>16</v>
      </c>
      <c r="C2985" s="11">
        <v>160</v>
      </c>
      <c r="D2985" t="s">
        <v>308</v>
      </c>
      <c r="E2985" s="21" t="s">
        <v>290</v>
      </c>
      <c r="F2985" s="11">
        <v>16</v>
      </c>
      <c r="G2985" s="13">
        <v>12.814</v>
      </c>
      <c r="H2985" s="11">
        <v>1.593</v>
      </c>
      <c r="I2985" t="s">
        <v>290</v>
      </c>
      <c r="J2985" s="11">
        <v>160</v>
      </c>
      <c r="K2985" s="21" t="s">
        <v>290</v>
      </c>
      <c r="L2985" s="1" t="s">
        <v>308</v>
      </c>
      <c r="M2985" t="s">
        <v>290</v>
      </c>
      <c r="N2985" s="159" t="s">
        <v>290</v>
      </c>
      <c r="P2985" s="18" t="s">
        <v>290</v>
      </c>
      <c r="Q2985" s="18" t="s">
        <v>290</v>
      </c>
      <c r="S2985" t="s">
        <v>290</v>
      </c>
      <c r="T2985" t="s">
        <v>290</v>
      </c>
      <c r="V2985" t="s">
        <v>290</v>
      </c>
      <c r="X2985" s="158" t="s">
        <v>2896</v>
      </c>
      <c r="Y2985" s="11">
        <v>16</v>
      </c>
      <c r="Z2985" s="11">
        <v>160</v>
      </c>
      <c r="AA2985" t="s">
        <v>308</v>
      </c>
      <c r="AB2985" s="21" t="s">
        <v>290</v>
      </c>
      <c r="AC2985" s="11">
        <v>16</v>
      </c>
      <c r="AD2985" s="13">
        <v>12.814</v>
      </c>
      <c r="AE2985" s="11">
        <v>1.593</v>
      </c>
      <c r="AF2985" t="s">
        <v>290</v>
      </c>
      <c r="AG2985" s="11">
        <v>160</v>
      </c>
      <c r="AH2985" s="21" t="s">
        <v>290</v>
      </c>
      <c r="AI2985" s="1" t="s">
        <v>308</v>
      </c>
      <c r="AJ2985" t="s">
        <v>290</v>
      </c>
      <c r="AK2985" s="159" t="s">
        <v>290</v>
      </c>
      <c r="CC2985" s="4"/>
      <c r="CD2985" s="51"/>
      <c r="CE2985" s="51"/>
      <c r="CF2985" s="51"/>
      <c r="CG2985" s="51"/>
      <c r="CH2985" s="51"/>
      <c r="CI2985" s="51"/>
      <c r="CJ2985" s="51"/>
      <c r="CK2985" s="51"/>
    </row>
    <row r="2986" spans="1:89" x14ac:dyDescent="0.35">
      <c r="A2986" s="160" t="s">
        <v>2897</v>
      </c>
      <c r="B2986" s="2">
        <v>16</v>
      </c>
      <c r="C2986" s="2" t="s">
        <v>272</v>
      </c>
      <c r="D2986" s="4" t="s">
        <v>308</v>
      </c>
      <c r="E2986" s="22" t="s">
        <v>290</v>
      </c>
      <c r="F2986" s="2">
        <v>16</v>
      </c>
      <c r="G2986" s="5">
        <v>15</v>
      </c>
      <c r="H2986" s="2">
        <v>0.5</v>
      </c>
      <c r="I2986" s="4" t="s">
        <v>272</v>
      </c>
      <c r="J2986" s="2">
        <v>2</v>
      </c>
      <c r="K2986" s="22" t="s">
        <v>290</v>
      </c>
      <c r="L2986" s="6" t="s">
        <v>308</v>
      </c>
      <c r="M2986" s="4" t="s">
        <v>290</v>
      </c>
      <c r="N2986" s="161" t="s">
        <v>290</v>
      </c>
      <c r="P2986" s="18" t="s">
        <v>290</v>
      </c>
      <c r="Q2986" s="18" t="s">
        <v>290</v>
      </c>
      <c r="S2986" t="s">
        <v>290</v>
      </c>
      <c r="T2986" t="s">
        <v>290</v>
      </c>
      <c r="V2986" t="s">
        <v>290</v>
      </c>
      <c r="X2986" s="160" t="s">
        <v>2897</v>
      </c>
      <c r="Y2986" s="2">
        <v>16</v>
      </c>
      <c r="Z2986" s="2" t="s">
        <v>272</v>
      </c>
      <c r="AA2986" s="4" t="s">
        <v>308</v>
      </c>
      <c r="AB2986" s="22" t="s">
        <v>290</v>
      </c>
      <c r="AC2986" s="2">
        <v>16</v>
      </c>
      <c r="AD2986" s="5">
        <v>15</v>
      </c>
      <c r="AE2986" s="2">
        <v>0.5</v>
      </c>
      <c r="AF2986" s="4" t="s">
        <v>272</v>
      </c>
      <c r="AG2986" s="2">
        <v>2</v>
      </c>
      <c r="AH2986" s="22" t="s">
        <v>290</v>
      </c>
      <c r="AI2986" s="6" t="s">
        <v>308</v>
      </c>
      <c r="AJ2986" s="4" t="s">
        <v>290</v>
      </c>
      <c r="AK2986" s="161" t="s">
        <v>290</v>
      </c>
    </row>
    <row r="2987" spans="1:89" x14ac:dyDescent="0.35">
      <c r="A2987" s="156" t="s">
        <v>2898</v>
      </c>
      <c r="B2987" s="11">
        <v>18</v>
      </c>
      <c r="C2987" s="11">
        <v>10</v>
      </c>
      <c r="D2987" t="s">
        <v>308</v>
      </c>
      <c r="E2987" s="21" t="s">
        <v>290</v>
      </c>
      <c r="F2987" s="11">
        <v>18</v>
      </c>
      <c r="G2987" s="13">
        <v>17.5</v>
      </c>
      <c r="H2987" s="11">
        <v>0.25</v>
      </c>
      <c r="I2987" t="s">
        <v>290</v>
      </c>
      <c r="J2987" s="11">
        <v>10</v>
      </c>
      <c r="K2987" s="21" t="s">
        <v>290</v>
      </c>
      <c r="L2987" s="11" t="s">
        <v>308</v>
      </c>
      <c r="M2987" t="s">
        <v>290</v>
      </c>
      <c r="N2987" s="159" t="s">
        <v>290</v>
      </c>
      <c r="P2987" s="18" t="s">
        <v>290</v>
      </c>
      <c r="Q2987" s="18" t="s">
        <v>290</v>
      </c>
      <c r="S2987" t="s">
        <v>290</v>
      </c>
      <c r="T2987" t="s">
        <v>290</v>
      </c>
      <c r="V2987" t="s">
        <v>290</v>
      </c>
      <c r="X2987" s="156" t="s">
        <v>2898</v>
      </c>
      <c r="Y2987" s="11">
        <v>18</v>
      </c>
      <c r="Z2987" s="11">
        <v>10</v>
      </c>
      <c r="AA2987" t="s">
        <v>308</v>
      </c>
      <c r="AB2987" s="21" t="s">
        <v>290</v>
      </c>
      <c r="AC2987" s="11">
        <v>18</v>
      </c>
      <c r="AD2987" s="13">
        <v>17.5</v>
      </c>
      <c r="AE2987" s="11">
        <v>0.25</v>
      </c>
      <c r="AF2987" t="s">
        <v>290</v>
      </c>
      <c r="AG2987" s="11">
        <v>10</v>
      </c>
      <c r="AH2987" s="21" t="s">
        <v>290</v>
      </c>
      <c r="AI2987" s="11" t="s">
        <v>308</v>
      </c>
      <c r="AJ2987" t="s">
        <v>290</v>
      </c>
      <c r="AK2987" s="159" t="s">
        <v>290</v>
      </c>
    </row>
    <row r="2988" spans="1:89" x14ac:dyDescent="0.35">
      <c r="A2988" s="158" t="s">
        <v>2899</v>
      </c>
      <c r="B2988" s="11">
        <v>18</v>
      </c>
      <c r="C2988" s="11">
        <v>20</v>
      </c>
      <c r="D2988" t="s">
        <v>308</v>
      </c>
      <c r="E2988" s="21" t="s">
        <v>290</v>
      </c>
      <c r="F2988" s="11">
        <v>18</v>
      </c>
      <c r="G2988" s="13">
        <v>17.376000000000001</v>
      </c>
      <c r="H2988" s="11">
        <v>0.312</v>
      </c>
      <c r="I2988" t="s">
        <v>290</v>
      </c>
      <c r="J2988" s="11">
        <v>20</v>
      </c>
      <c r="K2988" s="21" t="s">
        <v>290</v>
      </c>
      <c r="L2988" s="1" t="s">
        <v>308</v>
      </c>
      <c r="M2988" t="s">
        <v>290</v>
      </c>
      <c r="N2988" s="159" t="s">
        <v>290</v>
      </c>
      <c r="P2988" s="18" t="s">
        <v>290</v>
      </c>
      <c r="Q2988" s="18" t="s">
        <v>290</v>
      </c>
      <c r="S2988" t="s">
        <v>290</v>
      </c>
      <c r="T2988" t="s">
        <v>290</v>
      </c>
      <c r="V2988" t="s">
        <v>290</v>
      </c>
      <c r="X2988" s="158" t="s">
        <v>2899</v>
      </c>
      <c r="Y2988" s="11">
        <v>18</v>
      </c>
      <c r="Z2988" s="11">
        <v>20</v>
      </c>
      <c r="AA2988" t="s">
        <v>308</v>
      </c>
      <c r="AB2988" s="21" t="s">
        <v>290</v>
      </c>
      <c r="AC2988" s="11">
        <v>18</v>
      </c>
      <c r="AD2988" s="13">
        <v>17.376000000000001</v>
      </c>
      <c r="AE2988" s="11">
        <v>0.312</v>
      </c>
      <c r="AF2988" t="s">
        <v>290</v>
      </c>
      <c r="AG2988" s="11">
        <v>20</v>
      </c>
      <c r="AH2988" s="21" t="s">
        <v>290</v>
      </c>
      <c r="AI2988" s="1" t="s">
        <v>308</v>
      </c>
      <c r="AJ2988" t="s">
        <v>290</v>
      </c>
      <c r="AK2988" s="159" t="s">
        <v>290</v>
      </c>
    </row>
    <row r="2989" spans="1:89" x14ac:dyDescent="0.35">
      <c r="A2989" s="158" t="s">
        <v>2900</v>
      </c>
      <c r="B2989" s="11">
        <v>18</v>
      </c>
      <c r="C2989">
        <v>30</v>
      </c>
      <c r="D2989" t="s">
        <v>308</v>
      </c>
      <c r="E2989" s="21" t="s">
        <v>290</v>
      </c>
      <c r="F2989" s="11">
        <v>18</v>
      </c>
      <c r="G2989" s="13">
        <v>17.123999999999999</v>
      </c>
      <c r="H2989" s="11">
        <v>0.438</v>
      </c>
      <c r="I2989" t="s">
        <v>290</v>
      </c>
      <c r="J2989">
        <v>30</v>
      </c>
      <c r="K2989" s="21" t="s">
        <v>290</v>
      </c>
      <c r="L2989" s="1" t="s">
        <v>308</v>
      </c>
      <c r="M2989" t="s">
        <v>290</v>
      </c>
      <c r="N2989" s="159" t="s">
        <v>290</v>
      </c>
      <c r="P2989" s="18" t="s">
        <v>290</v>
      </c>
      <c r="Q2989" s="18" t="s">
        <v>290</v>
      </c>
      <c r="S2989" t="s">
        <v>290</v>
      </c>
      <c r="T2989" t="s">
        <v>290</v>
      </c>
      <c r="V2989" t="s">
        <v>290</v>
      </c>
      <c r="X2989" s="158" t="s">
        <v>2900</v>
      </c>
      <c r="Y2989" s="11">
        <v>18</v>
      </c>
      <c r="Z2989">
        <v>30</v>
      </c>
      <c r="AA2989" t="s">
        <v>308</v>
      </c>
      <c r="AB2989" s="21" t="s">
        <v>290</v>
      </c>
      <c r="AC2989" s="11">
        <v>18</v>
      </c>
      <c r="AD2989" s="13">
        <v>17.123999999999999</v>
      </c>
      <c r="AE2989" s="11">
        <v>0.438</v>
      </c>
      <c r="AF2989" t="s">
        <v>290</v>
      </c>
      <c r="AG2989">
        <v>30</v>
      </c>
      <c r="AH2989" s="21" t="s">
        <v>290</v>
      </c>
      <c r="AI2989" s="1" t="s">
        <v>308</v>
      </c>
      <c r="AJ2989" t="s">
        <v>290</v>
      </c>
      <c r="AK2989" s="159" t="s">
        <v>290</v>
      </c>
    </row>
    <row r="2990" spans="1:89" x14ac:dyDescent="0.35">
      <c r="A2990" s="158" t="s">
        <v>2901</v>
      </c>
      <c r="B2990" s="11">
        <v>18</v>
      </c>
      <c r="C2990">
        <v>40</v>
      </c>
      <c r="D2990" t="s">
        <v>308</v>
      </c>
      <c r="E2990" s="21" t="s">
        <v>290</v>
      </c>
      <c r="F2990" s="11">
        <v>18</v>
      </c>
      <c r="G2990" s="13">
        <v>16.876000000000001</v>
      </c>
      <c r="H2990" s="11">
        <v>0.56200000000000006</v>
      </c>
      <c r="I2990" t="s">
        <v>290</v>
      </c>
      <c r="J2990">
        <v>40</v>
      </c>
      <c r="K2990" s="21" t="s">
        <v>290</v>
      </c>
      <c r="L2990" s="1" t="s">
        <v>308</v>
      </c>
      <c r="M2990" t="s">
        <v>290</v>
      </c>
      <c r="N2990" s="159" t="s">
        <v>290</v>
      </c>
      <c r="P2990" s="18" t="s">
        <v>290</v>
      </c>
      <c r="Q2990" s="18" t="s">
        <v>290</v>
      </c>
      <c r="S2990" t="s">
        <v>290</v>
      </c>
      <c r="T2990" t="s">
        <v>290</v>
      </c>
      <c r="V2990" t="s">
        <v>290</v>
      </c>
      <c r="X2990" s="158" t="s">
        <v>2901</v>
      </c>
      <c r="Y2990" s="11">
        <v>18</v>
      </c>
      <c r="Z2990">
        <v>40</v>
      </c>
      <c r="AA2990" t="s">
        <v>308</v>
      </c>
      <c r="AB2990" s="21" t="s">
        <v>290</v>
      </c>
      <c r="AC2990" s="11">
        <v>18</v>
      </c>
      <c r="AD2990" s="13">
        <v>16.876000000000001</v>
      </c>
      <c r="AE2990" s="11">
        <v>0.56200000000000006</v>
      </c>
      <c r="AF2990" t="s">
        <v>290</v>
      </c>
      <c r="AG2990">
        <v>40</v>
      </c>
      <c r="AH2990" s="21" t="s">
        <v>290</v>
      </c>
      <c r="AI2990" s="1" t="s">
        <v>308</v>
      </c>
      <c r="AJ2990" t="s">
        <v>290</v>
      </c>
      <c r="AK2990" s="159" t="s">
        <v>290</v>
      </c>
    </row>
    <row r="2991" spans="1:89" x14ac:dyDescent="0.35">
      <c r="A2991" s="158" t="s">
        <v>7030</v>
      </c>
      <c r="B2991" s="11">
        <v>18</v>
      </c>
      <c r="C2991" t="s">
        <v>6422</v>
      </c>
      <c r="D2991" t="s">
        <v>308</v>
      </c>
      <c r="E2991" s="21" t="s">
        <v>290</v>
      </c>
      <c r="F2991" s="11">
        <v>18</v>
      </c>
      <c r="G2991" s="13">
        <v>17.25</v>
      </c>
      <c r="H2991" s="11">
        <v>0.375</v>
      </c>
      <c r="I2991" t="s">
        <v>6422</v>
      </c>
      <c r="J2991">
        <v>1</v>
      </c>
      <c r="K2991" s="21" t="s">
        <v>290</v>
      </c>
      <c r="L2991" s="1" t="s">
        <v>308</v>
      </c>
      <c r="M2991" t="s">
        <v>290</v>
      </c>
      <c r="N2991" s="159" t="s">
        <v>290</v>
      </c>
      <c r="P2991" s="18" t="s">
        <v>290</v>
      </c>
      <c r="Q2991" s="18" t="s">
        <v>290</v>
      </c>
      <c r="S2991" t="s">
        <v>290</v>
      </c>
      <c r="T2991" t="s">
        <v>290</v>
      </c>
      <c r="V2991" t="s">
        <v>290</v>
      </c>
      <c r="X2991" s="158" t="s">
        <v>7030</v>
      </c>
      <c r="Y2991" s="11">
        <v>18</v>
      </c>
      <c r="Z2991" t="s">
        <v>6422</v>
      </c>
      <c r="AA2991" t="s">
        <v>308</v>
      </c>
      <c r="AB2991" s="21" t="s">
        <v>290</v>
      </c>
      <c r="AC2991" s="11">
        <v>18</v>
      </c>
      <c r="AD2991" s="13">
        <v>17.25</v>
      </c>
      <c r="AE2991" s="11">
        <v>0.375</v>
      </c>
      <c r="AF2991" t="s">
        <v>6422</v>
      </c>
      <c r="AG2991">
        <v>1</v>
      </c>
      <c r="AH2991" s="21" t="s">
        <v>290</v>
      </c>
      <c r="AI2991" s="1" t="s">
        <v>308</v>
      </c>
      <c r="AJ2991" t="s">
        <v>290</v>
      </c>
      <c r="AK2991" s="159" t="s">
        <v>290</v>
      </c>
      <c r="BJ2991" s="4"/>
      <c r="BK2991" s="4"/>
      <c r="BL2991" s="4"/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  <c r="BX2991" s="4"/>
      <c r="BY2991" s="4"/>
      <c r="BZ2991" s="4"/>
      <c r="CA2991" s="51"/>
    </row>
    <row r="2992" spans="1:89" x14ac:dyDescent="0.35">
      <c r="A2992" s="158" t="s">
        <v>2902</v>
      </c>
      <c r="B2992" s="11">
        <v>18</v>
      </c>
      <c r="C2992">
        <v>60</v>
      </c>
      <c r="D2992" t="s">
        <v>308</v>
      </c>
      <c r="E2992" s="21" t="s">
        <v>290</v>
      </c>
      <c r="F2992" s="11">
        <v>18</v>
      </c>
      <c r="G2992" s="13">
        <v>16.5</v>
      </c>
      <c r="H2992" s="11">
        <v>0.75</v>
      </c>
      <c r="I2992" t="s">
        <v>290</v>
      </c>
      <c r="J2992">
        <v>60</v>
      </c>
      <c r="K2992" s="21" t="s">
        <v>290</v>
      </c>
      <c r="L2992" s="1" t="s">
        <v>308</v>
      </c>
      <c r="M2992" t="s">
        <v>290</v>
      </c>
      <c r="N2992" s="159" t="s">
        <v>290</v>
      </c>
      <c r="P2992" s="18" t="s">
        <v>290</v>
      </c>
      <c r="Q2992" s="18" t="s">
        <v>290</v>
      </c>
      <c r="S2992" t="s">
        <v>290</v>
      </c>
      <c r="T2992" t="s">
        <v>290</v>
      </c>
      <c r="V2992" t="s">
        <v>290</v>
      </c>
      <c r="X2992" s="158" t="s">
        <v>2902</v>
      </c>
      <c r="Y2992" s="11">
        <v>18</v>
      </c>
      <c r="Z2992">
        <v>60</v>
      </c>
      <c r="AA2992" t="s">
        <v>308</v>
      </c>
      <c r="AB2992" s="21" t="s">
        <v>290</v>
      </c>
      <c r="AC2992" s="11">
        <v>18</v>
      </c>
      <c r="AD2992" s="13">
        <v>16.5</v>
      </c>
      <c r="AE2992" s="11">
        <v>0.75</v>
      </c>
      <c r="AF2992" t="s">
        <v>290</v>
      </c>
      <c r="AG2992">
        <v>60</v>
      </c>
      <c r="AH2992" s="21" t="s">
        <v>290</v>
      </c>
      <c r="AI2992" s="1" t="s">
        <v>308</v>
      </c>
      <c r="AJ2992" t="s">
        <v>290</v>
      </c>
      <c r="AK2992" s="159" t="s">
        <v>290</v>
      </c>
      <c r="CC2992" s="4"/>
      <c r="CD2992" s="51"/>
      <c r="CE2992" s="51"/>
      <c r="CF2992" s="51"/>
      <c r="CG2992" s="51"/>
      <c r="CH2992" s="51"/>
      <c r="CI2992" s="51"/>
      <c r="CJ2992" s="51"/>
      <c r="CK2992" s="51"/>
    </row>
    <row r="2993" spans="1:89" x14ac:dyDescent="0.35">
      <c r="A2993" s="158" t="s">
        <v>2903</v>
      </c>
      <c r="B2993" s="11">
        <v>18</v>
      </c>
      <c r="C2993">
        <v>80</v>
      </c>
      <c r="D2993" t="s">
        <v>308</v>
      </c>
      <c r="E2993" s="21" t="s">
        <v>290</v>
      </c>
      <c r="F2993" s="11">
        <v>18</v>
      </c>
      <c r="G2993" s="13">
        <v>16.126000000000001</v>
      </c>
      <c r="H2993" s="11">
        <v>0.93700000000000006</v>
      </c>
      <c r="I2993" t="s">
        <v>290</v>
      </c>
      <c r="J2993">
        <v>80</v>
      </c>
      <c r="K2993" s="21" t="s">
        <v>290</v>
      </c>
      <c r="L2993" s="1" t="s">
        <v>308</v>
      </c>
      <c r="M2993" t="s">
        <v>290</v>
      </c>
      <c r="N2993" s="159" t="s">
        <v>290</v>
      </c>
      <c r="P2993" s="18" t="s">
        <v>290</v>
      </c>
      <c r="Q2993" s="18" t="s">
        <v>290</v>
      </c>
      <c r="S2993" t="s">
        <v>290</v>
      </c>
      <c r="T2993" t="s">
        <v>290</v>
      </c>
      <c r="V2993" t="s">
        <v>290</v>
      </c>
      <c r="X2993" s="158" t="s">
        <v>2903</v>
      </c>
      <c r="Y2993" s="11">
        <v>18</v>
      </c>
      <c r="Z2993">
        <v>80</v>
      </c>
      <c r="AA2993" t="s">
        <v>308</v>
      </c>
      <c r="AB2993" s="21" t="s">
        <v>290</v>
      </c>
      <c r="AC2993" s="11">
        <v>18</v>
      </c>
      <c r="AD2993" s="13">
        <v>16.126000000000001</v>
      </c>
      <c r="AE2993" s="11">
        <v>0.93700000000000006</v>
      </c>
      <c r="AF2993" t="s">
        <v>290</v>
      </c>
      <c r="AG2993">
        <v>80</v>
      </c>
      <c r="AH2993" s="21" t="s">
        <v>290</v>
      </c>
      <c r="AI2993" s="1" t="s">
        <v>308</v>
      </c>
      <c r="AJ2993" t="s">
        <v>290</v>
      </c>
      <c r="AK2993" s="159" t="s">
        <v>290</v>
      </c>
    </row>
    <row r="2994" spans="1:89" x14ac:dyDescent="0.35">
      <c r="A2994" s="158" t="s">
        <v>2904</v>
      </c>
      <c r="B2994" s="11">
        <v>18</v>
      </c>
      <c r="C2994">
        <v>100</v>
      </c>
      <c r="D2994" t="s">
        <v>308</v>
      </c>
      <c r="E2994" s="21" t="s">
        <v>290</v>
      </c>
      <c r="F2994" s="11">
        <v>18</v>
      </c>
      <c r="G2994" s="13">
        <v>15.688000000000001</v>
      </c>
      <c r="H2994" s="11">
        <v>1.1559999999999999</v>
      </c>
      <c r="I2994" t="s">
        <v>290</v>
      </c>
      <c r="J2994">
        <v>100</v>
      </c>
      <c r="K2994" s="21" t="s">
        <v>290</v>
      </c>
      <c r="L2994" s="1" t="s">
        <v>308</v>
      </c>
      <c r="M2994" t="s">
        <v>290</v>
      </c>
      <c r="N2994" s="159" t="s">
        <v>290</v>
      </c>
      <c r="P2994" s="18" t="s">
        <v>290</v>
      </c>
      <c r="Q2994" s="18" t="s">
        <v>290</v>
      </c>
      <c r="S2994" t="s">
        <v>290</v>
      </c>
      <c r="T2994" t="s">
        <v>290</v>
      </c>
      <c r="V2994" t="s">
        <v>290</v>
      </c>
      <c r="X2994" s="158" t="s">
        <v>2904</v>
      </c>
      <c r="Y2994" s="11">
        <v>18</v>
      </c>
      <c r="Z2994">
        <v>100</v>
      </c>
      <c r="AA2994" t="s">
        <v>308</v>
      </c>
      <c r="AB2994" s="21" t="s">
        <v>290</v>
      </c>
      <c r="AC2994" s="11">
        <v>18</v>
      </c>
      <c r="AD2994" s="13">
        <v>15.688000000000001</v>
      </c>
      <c r="AE2994" s="11">
        <v>1.1559999999999999</v>
      </c>
      <c r="AF2994" t="s">
        <v>290</v>
      </c>
      <c r="AG2994">
        <v>100</v>
      </c>
      <c r="AH2994" s="21" t="s">
        <v>290</v>
      </c>
      <c r="AI2994" s="1" t="s">
        <v>308</v>
      </c>
      <c r="AJ2994" t="s">
        <v>290</v>
      </c>
      <c r="AK2994" s="159" t="s">
        <v>290</v>
      </c>
    </row>
    <row r="2995" spans="1:89" x14ac:dyDescent="0.35">
      <c r="A2995" s="158" t="s">
        <v>2905</v>
      </c>
      <c r="B2995" s="11">
        <v>18</v>
      </c>
      <c r="C2995">
        <v>120</v>
      </c>
      <c r="D2995" t="s">
        <v>308</v>
      </c>
      <c r="E2995" s="21" t="s">
        <v>290</v>
      </c>
      <c r="F2995" s="11">
        <v>18</v>
      </c>
      <c r="G2995" s="13">
        <v>15.25</v>
      </c>
      <c r="H2995" s="11">
        <v>1.375</v>
      </c>
      <c r="I2995" t="s">
        <v>290</v>
      </c>
      <c r="J2995">
        <v>120</v>
      </c>
      <c r="K2995" s="21" t="s">
        <v>290</v>
      </c>
      <c r="L2995" s="1" t="s">
        <v>308</v>
      </c>
      <c r="M2995" t="s">
        <v>290</v>
      </c>
      <c r="N2995" s="159" t="s">
        <v>290</v>
      </c>
      <c r="P2995" s="18" t="s">
        <v>290</v>
      </c>
      <c r="Q2995" s="18" t="s">
        <v>290</v>
      </c>
      <c r="S2995" t="s">
        <v>290</v>
      </c>
      <c r="T2995" t="s">
        <v>290</v>
      </c>
      <c r="V2995" t="s">
        <v>290</v>
      </c>
      <c r="X2995" s="158" t="s">
        <v>2905</v>
      </c>
      <c r="Y2995" s="11">
        <v>18</v>
      </c>
      <c r="Z2995">
        <v>120</v>
      </c>
      <c r="AA2995" t="s">
        <v>308</v>
      </c>
      <c r="AB2995" s="21" t="s">
        <v>290</v>
      </c>
      <c r="AC2995" s="11">
        <v>18</v>
      </c>
      <c r="AD2995" s="13">
        <v>15.25</v>
      </c>
      <c r="AE2995" s="11">
        <v>1.375</v>
      </c>
      <c r="AF2995" t="s">
        <v>290</v>
      </c>
      <c r="AG2995">
        <v>120</v>
      </c>
      <c r="AH2995" s="21" t="s">
        <v>290</v>
      </c>
      <c r="AI2995" s="1" t="s">
        <v>308</v>
      </c>
      <c r="AJ2995" t="s">
        <v>290</v>
      </c>
      <c r="AK2995" s="159" t="s">
        <v>290</v>
      </c>
    </row>
    <row r="2996" spans="1:89" x14ac:dyDescent="0.35">
      <c r="A2996" s="158" t="s">
        <v>2906</v>
      </c>
      <c r="B2996" s="11">
        <v>18</v>
      </c>
      <c r="C2996">
        <v>140</v>
      </c>
      <c r="D2996" t="s">
        <v>308</v>
      </c>
      <c r="E2996" s="21" t="s">
        <v>290</v>
      </c>
      <c r="F2996" s="11">
        <v>18</v>
      </c>
      <c r="G2996" s="13">
        <v>14.875999999999999</v>
      </c>
      <c r="H2996" s="11">
        <v>1.5620000000000001</v>
      </c>
      <c r="I2996" t="s">
        <v>290</v>
      </c>
      <c r="J2996">
        <v>140</v>
      </c>
      <c r="K2996" s="21" t="s">
        <v>290</v>
      </c>
      <c r="L2996" s="1" t="s">
        <v>308</v>
      </c>
      <c r="M2996" t="s">
        <v>290</v>
      </c>
      <c r="N2996" s="159" t="s">
        <v>290</v>
      </c>
      <c r="P2996" s="18" t="s">
        <v>290</v>
      </c>
      <c r="Q2996" s="18" t="s">
        <v>290</v>
      </c>
      <c r="S2996" t="s">
        <v>290</v>
      </c>
      <c r="T2996" t="s">
        <v>290</v>
      </c>
      <c r="V2996" t="s">
        <v>290</v>
      </c>
      <c r="X2996" s="158" t="s">
        <v>2906</v>
      </c>
      <c r="Y2996" s="11">
        <v>18</v>
      </c>
      <c r="Z2996">
        <v>140</v>
      </c>
      <c r="AA2996" t="s">
        <v>308</v>
      </c>
      <c r="AB2996" s="21" t="s">
        <v>290</v>
      </c>
      <c r="AC2996" s="11">
        <v>18</v>
      </c>
      <c r="AD2996" s="13">
        <v>14.875999999999999</v>
      </c>
      <c r="AE2996" s="11">
        <v>1.5620000000000001</v>
      </c>
      <c r="AF2996" t="s">
        <v>290</v>
      </c>
      <c r="AG2996">
        <v>140</v>
      </c>
      <c r="AH2996" s="21" t="s">
        <v>290</v>
      </c>
      <c r="AI2996" s="1" t="s">
        <v>308</v>
      </c>
      <c r="AJ2996" t="s">
        <v>290</v>
      </c>
      <c r="AK2996" s="159" t="s">
        <v>290</v>
      </c>
    </row>
    <row r="2997" spans="1:89" x14ac:dyDescent="0.35">
      <c r="A2997" s="158" t="s">
        <v>2907</v>
      </c>
      <c r="B2997" s="11">
        <v>18</v>
      </c>
      <c r="C2997" s="11">
        <v>160</v>
      </c>
      <c r="D2997" t="s">
        <v>308</v>
      </c>
      <c r="E2997" s="21" t="s">
        <v>290</v>
      </c>
      <c r="F2997" s="11">
        <v>18</v>
      </c>
      <c r="G2997" s="13">
        <v>14.438000000000001</v>
      </c>
      <c r="H2997" s="11">
        <v>1.7809999999999999</v>
      </c>
      <c r="I2997" t="s">
        <v>290</v>
      </c>
      <c r="J2997" s="11">
        <v>160</v>
      </c>
      <c r="K2997" s="21" t="s">
        <v>290</v>
      </c>
      <c r="L2997" s="1" t="s">
        <v>308</v>
      </c>
      <c r="M2997" t="s">
        <v>290</v>
      </c>
      <c r="N2997" s="159" t="s">
        <v>290</v>
      </c>
      <c r="P2997" s="18" t="s">
        <v>290</v>
      </c>
      <c r="Q2997" s="18" t="s">
        <v>290</v>
      </c>
      <c r="S2997" t="s">
        <v>290</v>
      </c>
      <c r="T2997" t="s">
        <v>290</v>
      </c>
      <c r="V2997" t="s">
        <v>290</v>
      </c>
      <c r="X2997" s="158" t="s">
        <v>2907</v>
      </c>
      <c r="Y2997" s="11">
        <v>18</v>
      </c>
      <c r="Z2997" s="11">
        <v>160</v>
      </c>
      <c r="AA2997" t="s">
        <v>308</v>
      </c>
      <c r="AB2997" s="21" t="s">
        <v>290</v>
      </c>
      <c r="AC2997" s="11">
        <v>18</v>
      </c>
      <c r="AD2997" s="13">
        <v>14.438000000000001</v>
      </c>
      <c r="AE2997" s="11">
        <v>1.7809999999999999</v>
      </c>
      <c r="AF2997" t="s">
        <v>290</v>
      </c>
      <c r="AG2997" s="11">
        <v>160</v>
      </c>
      <c r="AH2997" s="21" t="s">
        <v>290</v>
      </c>
      <c r="AI2997" s="1" t="s">
        <v>308</v>
      </c>
      <c r="AJ2997" t="s">
        <v>290</v>
      </c>
      <c r="AK2997" s="159" t="s">
        <v>290</v>
      </c>
    </row>
    <row r="2998" spans="1:89" x14ac:dyDescent="0.35">
      <c r="A2998" s="160" t="s">
        <v>2908</v>
      </c>
      <c r="B2998" s="2">
        <v>18</v>
      </c>
      <c r="C2998" s="2" t="s">
        <v>272</v>
      </c>
      <c r="D2998" s="4" t="s">
        <v>308</v>
      </c>
      <c r="E2998" s="22" t="s">
        <v>290</v>
      </c>
      <c r="F2998" s="2">
        <v>18</v>
      </c>
      <c r="G2998" s="5">
        <v>17</v>
      </c>
      <c r="H2998" s="2">
        <v>0.5</v>
      </c>
      <c r="I2998" s="4" t="s">
        <v>272</v>
      </c>
      <c r="J2998" s="2">
        <v>2</v>
      </c>
      <c r="K2998" s="22" t="s">
        <v>290</v>
      </c>
      <c r="L2998" s="6" t="s">
        <v>308</v>
      </c>
      <c r="M2998" s="4" t="s">
        <v>290</v>
      </c>
      <c r="N2998" s="161" t="s">
        <v>290</v>
      </c>
      <c r="P2998" s="18" t="s">
        <v>290</v>
      </c>
      <c r="Q2998" s="18" t="s">
        <v>290</v>
      </c>
      <c r="S2998" t="s">
        <v>290</v>
      </c>
      <c r="T2998" t="s">
        <v>290</v>
      </c>
      <c r="V2998" t="s">
        <v>290</v>
      </c>
      <c r="X2998" s="160" t="s">
        <v>2908</v>
      </c>
      <c r="Y2998" s="2">
        <v>18</v>
      </c>
      <c r="Z2998" s="2" t="s">
        <v>272</v>
      </c>
      <c r="AA2998" s="4" t="s">
        <v>308</v>
      </c>
      <c r="AB2998" s="22" t="s">
        <v>290</v>
      </c>
      <c r="AC2998" s="2">
        <v>18</v>
      </c>
      <c r="AD2998" s="5">
        <v>17</v>
      </c>
      <c r="AE2998" s="2">
        <v>0.5</v>
      </c>
      <c r="AF2998" s="4" t="s">
        <v>272</v>
      </c>
      <c r="AG2998" s="2">
        <v>2</v>
      </c>
      <c r="AH2998" s="22" t="s">
        <v>290</v>
      </c>
      <c r="AI2998" s="6" t="s">
        <v>308</v>
      </c>
      <c r="AJ2998" s="4" t="s">
        <v>290</v>
      </c>
      <c r="AK2998" s="161" t="s">
        <v>290</v>
      </c>
      <c r="BJ2998" s="4"/>
      <c r="BK2998" s="4"/>
      <c r="BL2998" s="4"/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  <c r="BX2998" s="4"/>
      <c r="BY2998" s="4"/>
      <c r="BZ2998" s="4"/>
      <c r="CA2998" s="51"/>
    </row>
    <row r="2999" spans="1:89" x14ac:dyDescent="0.35">
      <c r="A2999" s="156" t="s">
        <v>2909</v>
      </c>
      <c r="B2999" s="11">
        <v>20</v>
      </c>
      <c r="C2999" s="11">
        <v>10</v>
      </c>
      <c r="D2999" t="s">
        <v>308</v>
      </c>
      <c r="E2999" s="21" t="s">
        <v>290</v>
      </c>
      <c r="F2999" s="11">
        <v>20</v>
      </c>
      <c r="G2999" s="13">
        <v>19.5</v>
      </c>
      <c r="H2999" s="11">
        <v>0.25</v>
      </c>
      <c r="I2999" t="s">
        <v>290</v>
      </c>
      <c r="J2999" s="11">
        <v>10</v>
      </c>
      <c r="K2999" s="21" t="s">
        <v>290</v>
      </c>
      <c r="L2999" s="11" t="s">
        <v>308</v>
      </c>
      <c r="M2999" t="s">
        <v>290</v>
      </c>
      <c r="N2999" s="159" t="s">
        <v>290</v>
      </c>
      <c r="P2999" s="18" t="s">
        <v>290</v>
      </c>
      <c r="Q2999" s="18" t="s">
        <v>290</v>
      </c>
      <c r="S2999" t="s">
        <v>290</v>
      </c>
      <c r="T2999" t="s">
        <v>290</v>
      </c>
      <c r="V2999" t="s">
        <v>290</v>
      </c>
      <c r="X2999" s="156" t="s">
        <v>2909</v>
      </c>
      <c r="Y2999" s="11">
        <v>20</v>
      </c>
      <c r="Z2999" s="11">
        <v>10</v>
      </c>
      <c r="AA2999" t="s">
        <v>308</v>
      </c>
      <c r="AB2999" s="21" t="s">
        <v>290</v>
      </c>
      <c r="AC2999" s="11">
        <v>20</v>
      </c>
      <c r="AD2999" s="13">
        <v>19.5</v>
      </c>
      <c r="AE2999" s="11">
        <v>0.25</v>
      </c>
      <c r="AF2999" t="s">
        <v>290</v>
      </c>
      <c r="AG2999" s="11">
        <v>10</v>
      </c>
      <c r="AH2999" s="21" t="s">
        <v>290</v>
      </c>
      <c r="AI2999" s="11" t="s">
        <v>308</v>
      </c>
      <c r="AJ2999" t="s">
        <v>290</v>
      </c>
      <c r="AK2999" s="159" t="s">
        <v>290</v>
      </c>
      <c r="CC2999" s="4"/>
      <c r="CD2999" s="51"/>
      <c r="CE2999" s="51"/>
      <c r="CF2999" s="51"/>
      <c r="CG2999" s="51"/>
      <c r="CH2999" s="51"/>
      <c r="CI2999" s="51"/>
      <c r="CJ2999" s="51"/>
      <c r="CK2999" s="51"/>
    </row>
    <row r="3000" spans="1:89" x14ac:dyDescent="0.35">
      <c r="A3000" s="158" t="s">
        <v>2910</v>
      </c>
      <c r="B3000" s="11">
        <v>20</v>
      </c>
      <c r="C3000" s="11">
        <v>20</v>
      </c>
      <c r="D3000" t="s">
        <v>308</v>
      </c>
      <c r="E3000" s="21" t="s">
        <v>290</v>
      </c>
      <c r="F3000" s="11">
        <v>20</v>
      </c>
      <c r="G3000" s="13">
        <v>19.25</v>
      </c>
      <c r="H3000" s="11">
        <v>0.375</v>
      </c>
      <c r="I3000" t="s">
        <v>290</v>
      </c>
      <c r="J3000" s="11">
        <v>20</v>
      </c>
      <c r="K3000" s="21" t="s">
        <v>290</v>
      </c>
      <c r="L3000" s="1" t="s">
        <v>308</v>
      </c>
      <c r="M3000" t="s">
        <v>290</v>
      </c>
      <c r="N3000" s="159" t="s">
        <v>290</v>
      </c>
      <c r="P3000" s="18" t="s">
        <v>290</v>
      </c>
      <c r="Q3000" s="18" t="s">
        <v>290</v>
      </c>
      <c r="S3000" t="s">
        <v>290</v>
      </c>
      <c r="T3000" t="s">
        <v>290</v>
      </c>
      <c r="V3000" t="s">
        <v>290</v>
      </c>
      <c r="X3000" s="158" t="s">
        <v>2910</v>
      </c>
      <c r="Y3000" s="11">
        <v>20</v>
      </c>
      <c r="Z3000" s="11">
        <v>20</v>
      </c>
      <c r="AA3000" t="s">
        <v>308</v>
      </c>
      <c r="AB3000" s="21" t="s">
        <v>290</v>
      </c>
      <c r="AC3000" s="11">
        <v>20</v>
      </c>
      <c r="AD3000" s="13">
        <v>19.25</v>
      </c>
      <c r="AE3000" s="11">
        <v>0.375</v>
      </c>
      <c r="AF3000" t="s">
        <v>290</v>
      </c>
      <c r="AG3000" s="11">
        <v>20</v>
      </c>
      <c r="AH3000" s="21" t="s">
        <v>290</v>
      </c>
      <c r="AI3000" s="1" t="s">
        <v>308</v>
      </c>
      <c r="AJ3000" t="s">
        <v>290</v>
      </c>
      <c r="AK3000" s="159" t="s">
        <v>290</v>
      </c>
    </row>
    <row r="3001" spans="1:89" x14ac:dyDescent="0.35">
      <c r="A3001" s="158" t="s">
        <v>2911</v>
      </c>
      <c r="B3001" s="11">
        <v>20</v>
      </c>
      <c r="C3001">
        <v>30</v>
      </c>
      <c r="D3001" t="s">
        <v>308</v>
      </c>
      <c r="E3001" s="21" t="s">
        <v>290</v>
      </c>
      <c r="F3001" s="11">
        <v>20</v>
      </c>
      <c r="G3001" s="13">
        <v>19</v>
      </c>
      <c r="H3001" s="11">
        <v>0.5</v>
      </c>
      <c r="I3001" t="s">
        <v>290</v>
      </c>
      <c r="J3001">
        <v>30</v>
      </c>
      <c r="K3001" s="21" t="s">
        <v>290</v>
      </c>
      <c r="L3001" s="1" t="s">
        <v>308</v>
      </c>
      <c r="M3001" t="s">
        <v>290</v>
      </c>
      <c r="N3001" s="159" t="s">
        <v>290</v>
      </c>
      <c r="P3001" s="18" t="s">
        <v>290</v>
      </c>
      <c r="Q3001" s="18" t="s">
        <v>290</v>
      </c>
      <c r="S3001" t="s">
        <v>290</v>
      </c>
      <c r="T3001" t="s">
        <v>290</v>
      </c>
      <c r="V3001" t="s">
        <v>290</v>
      </c>
      <c r="X3001" s="158" t="s">
        <v>2911</v>
      </c>
      <c r="Y3001" s="11">
        <v>20</v>
      </c>
      <c r="Z3001">
        <v>30</v>
      </c>
      <c r="AA3001" t="s">
        <v>308</v>
      </c>
      <c r="AB3001" s="21" t="s">
        <v>290</v>
      </c>
      <c r="AC3001" s="11">
        <v>20</v>
      </c>
      <c r="AD3001" s="13">
        <v>19</v>
      </c>
      <c r="AE3001" s="11">
        <v>0.5</v>
      </c>
      <c r="AF3001" t="s">
        <v>290</v>
      </c>
      <c r="AG3001">
        <v>30</v>
      </c>
      <c r="AH3001" s="21" t="s">
        <v>290</v>
      </c>
      <c r="AI3001" s="1" t="s">
        <v>308</v>
      </c>
      <c r="AJ3001" t="s">
        <v>290</v>
      </c>
      <c r="AK3001" s="159" t="s">
        <v>290</v>
      </c>
    </row>
    <row r="3002" spans="1:89" x14ac:dyDescent="0.35">
      <c r="A3002" s="158" t="s">
        <v>2912</v>
      </c>
      <c r="B3002" s="11">
        <v>20</v>
      </c>
      <c r="C3002">
        <v>40</v>
      </c>
      <c r="D3002" t="s">
        <v>308</v>
      </c>
      <c r="E3002" s="21" t="s">
        <v>290</v>
      </c>
      <c r="F3002" s="11">
        <v>20</v>
      </c>
      <c r="G3002" s="13">
        <v>18.814</v>
      </c>
      <c r="H3002" s="11">
        <v>0.59299999999999997</v>
      </c>
      <c r="I3002" t="s">
        <v>290</v>
      </c>
      <c r="J3002">
        <v>40</v>
      </c>
      <c r="K3002" s="21" t="s">
        <v>290</v>
      </c>
      <c r="L3002" s="1" t="s">
        <v>308</v>
      </c>
      <c r="M3002" t="s">
        <v>290</v>
      </c>
      <c r="N3002" s="159" t="s">
        <v>290</v>
      </c>
      <c r="P3002" s="18" t="s">
        <v>290</v>
      </c>
      <c r="Q3002" s="18" t="s">
        <v>290</v>
      </c>
      <c r="S3002" t="s">
        <v>290</v>
      </c>
      <c r="T3002" t="s">
        <v>290</v>
      </c>
      <c r="V3002" t="s">
        <v>290</v>
      </c>
      <c r="X3002" s="158" t="s">
        <v>2912</v>
      </c>
      <c r="Y3002" s="11">
        <v>20</v>
      </c>
      <c r="Z3002">
        <v>40</v>
      </c>
      <c r="AA3002" t="s">
        <v>308</v>
      </c>
      <c r="AB3002" s="21" t="s">
        <v>290</v>
      </c>
      <c r="AC3002" s="11">
        <v>20</v>
      </c>
      <c r="AD3002" s="13">
        <v>18.814</v>
      </c>
      <c r="AE3002" s="11">
        <v>0.59299999999999997</v>
      </c>
      <c r="AF3002" t="s">
        <v>290</v>
      </c>
      <c r="AG3002">
        <v>40</v>
      </c>
      <c r="AH3002" s="21" t="s">
        <v>290</v>
      </c>
      <c r="AI3002" s="1" t="s">
        <v>308</v>
      </c>
      <c r="AJ3002" t="s">
        <v>290</v>
      </c>
      <c r="AK3002" s="159" t="s">
        <v>290</v>
      </c>
    </row>
    <row r="3003" spans="1:89" x14ac:dyDescent="0.35">
      <c r="A3003" s="158" t="s">
        <v>7031</v>
      </c>
      <c r="B3003" s="11">
        <v>20</v>
      </c>
      <c r="C3003" t="s">
        <v>6422</v>
      </c>
      <c r="D3003" t="s">
        <v>308</v>
      </c>
      <c r="E3003" s="21" t="s">
        <v>290</v>
      </c>
      <c r="F3003" s="11">
        <v>20</v>
      </c>
      <c r="G3003" s="13">
        <v>19.25</v>
      </c>
      <c r="H3003" s="11">
        <v>0.375</v>
      </c>
      <c r="I3003" t="s">
        <v>6422</v>
      </c>
      <c r="J3003">
        <v>1</v>
      </c>
      <c r="K3003" s="21" t="s">
        <v>290</v>
      </c>
      <c r="L3003" s="1" t="s">
        <v>308</v>
      </c>
      <c r="M3003" t="s">
        <v>290</v>
      </c>
      <c r="N3003" s="159" t="s">
        <v>290</v>
      </c>
      <c r="P3003" s="18" t="s">
        <v>290</v>
      </c>
      <c r="Q3003" s="18" t="s">
        <v>290</v>
      </c>
      <c r="S3003" t="s">
        <v>290</v>
      </c>
      <c r="T3003" t="s">
        <v>290</v>
      </c>
      <c r="V3003" t="s">
        <v>290</v>
      </c>
      <c r="X3003" s="158" t="s">
        <v>7031</v>
      </c>
      <c r="Y3003" s="11">
        <v>20</v>
      </c>
      <c r="Z3003" t="s">
        <v>6422</v>
      </c>
      <c r="AA3003" t="s">
        <v>308</v>
      </c>
      <c r="AB3003" s="21" t="s">
        <v>290</v>
      </c>
      <c r="AC3003" s="11">
        <v>20</v>
      </c>
      <c r="AD3003" s="13">
        <v>19.25</v>
      </c>
      <c r="AE3003" s="11">
        <v>0.375</v>
      </c>
      <c r="AF3003" t="s">
        <v>6422</v>
      </c>
      <c r="AG3003">
        <v>1</v>
      </c>
      <c r="AH3003" s="21" t="s">
        <v>290</v>
      </c>
      <c r="AI3003" s="1" t="s">
        <v>308</v>
      </c>
      <c r="AJ3003" t="s">
        <v>290</v>
      </c>
      <c r="AK3003" s="159" t="s">
        <v>290</v>
      </c>
    </row>
    <row r="3004" spans="1:89" x14ac:dyDescent="0.35">
      <c r="A3004" s="158" t="s">
        <v>2913</v>
      </c>
      <c r="B3004" s="11">
        <v>20</v>
      </c>
      <c r="C3004">
        <v>60</v>
      </c>
      <c r="D3004" t="s">
        <v>308</v>
      </c>
      <c r="E3004" s="21" t="s">
        <v>290</v>
      </c>
      <c r="F3004" s="11">
        <v>20</v>
      </c>
      <c r="G3004" s="13">
        <v>18.376000000000001</v>
      </c>
      <c r="H3004" s="11">
        <v>0.81200000000000006</v>
      </c>
      <c r="I3004" t="s">
        <v>290</v>
      </c>
      <c r="J3004">
        <v>60</v>
      </c>
      <c r="K3004" s="21" t="s">
        <v>290</v>
      </c>
      <c r="L3004" s="1" t="s">
        <v>308</v>
      </c>
      <c r="M3004" t="s">
        <v>290</v>
      </c>
      <c r="N3004" s="159" t="s">
        <v>290</v>
      </c>
      <c r="P3004" s="18" t="s">
        <v>290</v>
      </c>
      <c r="Q3004" s="18" t="s">
        <v>290</v>
      </c>
      <c r="S3004" t="s">
        <v>290</v>
      </c>
      <c r="T3004" t="s">
        <v>290</v>
      </c>
      <c r="V3004" t="s">
        <v>290</v>
      </c>
      <c r="X3004" s="158" t="s">
        <v>2913</v>
      </c>
      <c r="Y3004" s="11">
        <v>20</v>
      </c>
      <c r="Z3004">
        <v>60</v>
      </c>
      <c r="AA3004" t="s">
        <v>308</v>
      </c>
      <c r="AB3004" s="21" t="s">
        <v>290</v>
      </c>
      <c r="AC3004" s="11">
        <v>20</v>
      </c>
      <c r="AD3004" s="13">
        <v>18.376000000000001</v>
      </c>
      <c r="AE3004" s="11">
        <v>0.81200000000000006</v>
      </c>
      <c r="AF3004" t="s">
        <v>290</v>
      </c>
      <c r="AG3004">
        <v>60</v>
      </c>
      <c r="AH3004" s="21" t="s">
        <v>290</v>
      </c>
      <c r="AI3004" s="1" t="s">
        <v>308</v>
      </c>
      <c r="AJ3004" t="s">
        <v>290</v>
      </c>
      <c r="AK3004" s="159" t="s">
        <v>290</v>
      </c>
    </row>
    <row r="3005" spans="1:89" x14ac:dyDescent="0.35">
      <c r="A3005" s="158" t="s">
        <v>2914</v>
      </c>
      <c r="B3005" s="11">
        <v>20</v>
      </c>
      <c r="C3005">
        <v>80</v>
      </c>
      <c r="D3005" t="s">
        <v>308</v>
      </c>
      <c r="E3005" s="21" t="s">
        <v>290</v>
      </c>
      <c r="F3005" s="11">
        <v>20</v>
      </c>
      <c r="G3005" s="13">
        <v>17.937999999999999</v>
      </c>
      <c r="H3005" s="11">
        <v>1.0309999999999999</v>
      </c>
      <c r="I3005" t="s">
        <v>290</v>
      </c>
      <c r="J3005">
        <v>80</v>
      </c>
      <c r="K3005" s="21" t="s">
        <v>290</v>
      </c>
      <c r="L3005" s="1" t="s">
        <v>308</v>
      </c>
      <c r="M3005" t="s">
        <v>290</v>
      </c>
      <c r="N3005" s="159" t="s">
        <v>290</v>
      </c>
      <c r="P3005" s="18" t="s">
        <v>290</v>
      </c>
      <c r="Q3005" s="18" t="s">
        <v>290</v>
      </c>
      <c r="S3005" t="s">
        <v>290</v>
      </c>
      <c r="T3005" t="s">
        <v>290</v>
      </c>
      <c r="V3005" t="s">
        <v>290</v>
      </c>
      <c r="X3005" s="158" t="s">
        <v>2914</v>
      </c>
      <c r="Y3005" s="11">
        <v>20</v>
      </c>
      <c r="Z3005">
        <v>80</v>
      </c>
      <c r="AA3005" t="s">
        <v>308</v>
      </c>
      <c r="AB3005" s="21" t="s">
        <v>290</v>
      </c>
      <c r="AC3005" s="11">
        <v>20</v>
      </c>
      <c r="AD3005" s="13">
        <v>17.937999999999999</v>
      </c>
      <c r="AE3005" s="11">
        <v>1.0309999999999999</v>
      </c>
      <c r="AF3005" t="s">
        <v>290</v>
      </c>
      <c r="AG3005">
        <v>80</v>
      </c>
      <c r="AH3005" s="21" t="s">
        <v>290</v>
      </c>
      <c r="AI3005" s="1" t="s">
        <v>308</v>
      </c>
      <c r="AJ3005" t="s">
        <v>290</v>
      </c>
      <c r="AK3005" s="159" t="s">
        <v>290</v>
      </c>
      <c r="BJ3005" s="4"/>
      <c r="BK3005" s="4"/>
      <c r="BL3005" s="4"/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  <c r="BX3005" s="4"/>
      <c r="BY3005" s="4"/>
      <c r="BZ3005" s="4"/>
      <c r="CA3005" s="51"/>
    </row>
    <row r="3006" spans="1:89" x14ac:dyDescent="0.35">
      <c r="A3006" s="158" t="s">
        <v>2915</v>
      </c>
      <c r="B3006" s="11">
        <v>20</v>
      </c>
      <c r="C3006">
        <v>100</v>
      </c>
      <c r="D3006" t="s">
        <v>308</v>
      </c>
      <c r="E3006" s="21" t="s">
        <v>290</v>
      </c>
      <c r="F3006" s="11">
        <v>20</v>
      </c>
      <c r="G3006" s="13">
        <v>17.440000000000001</v>
      </c>
      <c r="H3006" s="11">
        <v>1.28</v>
      </c>
      <c r="I3006" t="s">
        <v>290</v>
      </c>
      <c r="J3006">
        <v>100</v>
      </c>
      <c r="K3006" s="21" t="s">
        <v>290</v>
      </c>
      <c r="L3006" s="1" t="s">
        <v>308</v>
      </c>
      <c r="M3006" t="s">
        <v>290</v>
      </c>
      <c r="N3006" s="159" t="s">
        <v>290</v>
      </c>
      <c r="P3006" s="18" t="s">
        <v>290</v>
      </c>
      <c r="Q3006" s="18" t="s">
        <v>290</v>
      </c>
      <c r="S3006" t="s">
        <v>290</v>
      </c>
      <c r="T3006" t="s">
        <v>290</v>
      </c>
      <c r="V3006" t="s">
        <v>290</v>
      </c>
      <c r="X3006" s="158" t="s">
        <v>2915</v>
      </c>
      <c r="Y3006" s="11">
        <v>20</v>
      </c>
      <c r="Z3006">
        <v>100</v>
      </c>
      <c r="AA3006" t="s">
        <v>308</v>
      </c>
      <c r="AB3006" s="21" t="s">
        <v>290</v>
      </c>
      <c r="AC3006" s="11">
        <v>20</v>
      </c>
      <c r="AD3006" s="13">
        <v>17.440000000000001</v>
      </c>
      <c r="AE3006" s="11">
        <v>1.28</v>
      </c>
      <c r="AF3006" t="s">
        <v>290</v>
      </c>
      <c r="AG3006">
        <v>100</v>
      </c>
      <c r="AH3006" s="21" t="s">
        <v>290</v>
      </c>
      <c r="AI3006" s="1" t="s">
        <v>308</v>
      </c>
      <c r="AJ3006" t="s">
        <v>290</v>
      </c>
      <c r="AK3006" s="159" t="s">
        <v>290</v>
      </c>
      <c r="CC3006" s="4"/>
      <c r="CD3006" s="51"/>
      <c r="CE3006" s="51"/>
      <c r="CF3006" s="51"/>
      <c r="CG3006" s="51"/>
      <c r="CH3006" s="51"/>
      <c r="CI3006" s="51"/>
      <c r="CJ3006" s="51"/>
      <c r="CK3006" s="51"/>
    </row>
    <row r="3007" spans="1:89" x14ac:dyDescent="0.35">
      <c r="A3007" s="158" t="s">
        <v>2916</v>
      </c>
      <c r="B3007" s="11">
        <v>20</v>
      </c>
      <c r="C3007">
        <v>120</v>
      </c>
      <c r="D3007" t="s">
        <v>308</v>
      </c>
      <c r="E3007" s="21" t="s">
        <v>290</v>
      </c>
      <c r="F3007" s="11">
        <v>20</v>
      </c>
      <c r="G3007" s="13">
        <v>17</v>
      </c>
      <c r="H3007" s="11">
        <v>1.5</v>
      </c>
      <c r="I3007" t="s">
        <v>290</v>
      </c>
      <c r="J3007">
        <v>120</v>
      </c>
      <c r="K3007" s="21" t="s">
        <v>290</v>
      </c>
      <c r="L3007" s="1" t="s">
        <v>308</v>
      </c>
      <c r="M3007" t="s">
        <v>290</v>
      </c>
      <c r="N3007" s="159" t="s">
        <v>290</v>
      </c>
      <c r="P3007" s="18" t="s">
        <v>290</v>
      </c>
      <c r="Q3007" s="18" t="s">
        <v>290</v>
      </c>
      <c r="S3007" t="s">
        <v>290</v>
      </c>
      <c r="T3007" t="s">
        <v>290</v>
      </c>
      <c r="V3007" t="s">
        <v>290</v>
      </c>
      <c r="X3007" s="158" t="s">
        <v>2916</v>
      </c>
      <c r="Y3007" s="11">
        <v>20</v>
      </c>
      <c r="Z3007">
        <v>120</v>
      </c>
      <c r="AA3007" t="s">
        <v>308</v>
      </c>
      <c r="AB3007" s="21" t="s">
        <v>290</v>
      </c>
      <c r="AC3007" s="11">
        <v>20</v>
      </c>
      <c r="AD3007" s="13">
        <v>17</v>
      </c>
      <c r="AE3007" s="11">
        <v>1.5</v>
      </c>
      <c r="AF3007" t="s">
        <v>290</v>
      </c>
      <c r="AG3007">
        <v>120</v>
      </c>
      <c r="AH3007" s="21" t="s">
        <v>290</v>
      </c>
      <c r="AI3007" s="1" t="s">
        <v>308</v>
      </c>
      <c r="AJ3007" t="s">
        <v>290</v>
      </c>
      <c r="AK3007" s="159" t="s">
        <v>290</v>
      </c>
    </row>
    <row r="3008" spans="1:89" x14ac:dyDescent="0.35">
      <c r="A3008" s="158" t="s">
        <v>2917</v>
      </c>
      <c r="B3008" s="11">
        <v>20</v>
      </c>
      <c r="C3008">
        <v>140</v>
      </c>
      <c r="D3008" t="s">
        <v>308</v>
      </c>
      <c r="E3008" s="21" t="s">
        <v>290</v>
      </c>
      <c r="F3008" s="11">
        <v>20</v>
      </c>
      <c r="G3008" s="13">
        <v>16.5</v>
      </c>
      <c r="H3008" s="11">
        <v>1.75</v>
      </c>
      <c r="I3008" t="s">
        <v>290</v>
      </c>
      <c r="J3008">
        <v>140</v>
      </c>
      <c r="K3008" s="21" t="s">
        <v>290</v>
      </c>
      <c r="L3008" s="1" t="s">
        <v>308</v>
      </c>
      <c r="M3008" t="s">
        <v>290</v>
      </c>
      <c r="N3008" s="159" t="s">
        <v>290</v>
      </c>
      <c r="P3008" s="18" t="s">
        <v>290</v>
      </c>
      <c r="Q3008" s="18" t="s">
        <v>290</v>
      </c>
      <c r="S3008" t="s">
        <v>290</v>
      </c>
      <c r="T3008" t="s">
        <v>290</v>
      </c>
      <c r="V3008" t="s">
        <v>290</v>
      </c>
      <c r="X3008" s="158" t="s">
        <v>2917</v>
      </c>
      <c r="Y3008" s="11">
        <v>20</v>
      </c>
      <c r="Z3008">
        <v>140</v>
      </c>
      <c r="AA3008" t="s">
        <v>308</v>
      </c>
      <c r="AB3008" s="21" t="s">
        <v>290</v>
      </c>
      <c r="AC3008" s="11">
        <v>20</v>
      </c>
      <c r="AD3008" s="13">
        <v>16.5</v>
      </c>
      <c r="AE3008" s="11">
        <v>1.75</v>
      </c>
      <c r="AF3008" t="s">
        <v>290</v>
      </c>
      <c r="AG3008">
        <v>140</v>
      </c>
      <c r="AH3008" s="21" t="s">
        <v>290</v>
      </c>
      <c r="AI3008" s="1" t="s">
        <v>308</v>
      </c>
      <c r="AJ3008" t="s">
        <v>290</v>
      </c>
      <c r="AK3008" s="159" t="s">
        <v>290</v>
      </c>
    </row>
    <row r="3009" spans="1:89" x14ac:dyDescent="0.35">
      <c r="A3009" s="158" t="s">
        <v>2918</v>
      </c>
      <c r="B3009" s="11">
        <v>20</v>
      </c>
      <c r="C3009" s="11">
        <v>160</v>
      </c>
      <c r="D3009" t="s">
        <v>308</v>
      </c>
      <c r="E3009" s="21" t="s">
        <v>290</v>
      </c>
      <c r="F3009" s="11">
        <v>20</v>
      </c>
      <c r="G3009" s="13">
        <v>16.064</v>
      </c>
      <c r="H3009" s="11">
        <v>1.968</v>
      </c>
      <c r="I3009" t="s">
        <v>290</v>
      </c>
      <c r="J3009" s="11">
        <v>160</v>
      </c>
      <c r="K3009" s="21" t="s">
        <v>290</v>
      </c>
      <c r="L3009" s="1" t="s">
        <v>308</v>
      </c>
      <c r="M3009" t="s">
        <v>290</v>
      </c>
      <c r="N3009" s="159" t="s">
        <v>290</v>
      </c>
      <c r="P3009" s="18" t="s">
        <v>290</v>
      </c>
      <c r="Q3009" s="18" t="s">
        <v>290</v>
      </c>
      <c r="S3009" t="s">
        <v>290</v>
      </c>
      <c r="T3009" t="s">
        <v>290</v>
      </c>
      <c r="V3009" t="s">
        <v>290</v>
      </c>
      <c r="X3009" s="158" t="s">
        <v>2918</v>
      </c>
      <c r="Y3009" s="11">
        <v>20</v>
      </c>
      <c r="Z3009" s="11">
        <v>160</v>
      </c>
      <c r="AA3009" t="s">
        <v>308</v>
      </c>
      <c r="AB3009" s="21" t="s">
        <v>290</v>
      </c>
      <c r="AC3009" s="11">
        <v>20</v>
      </c>
      <c r="AD3009" s="13">
        <v>16.064</v>
      </c>
      <c r="AE3009" s="11">
        <v>1.968</v>
      </c>
      <c r="AF3009" t="s">
        <v>290</v>
      </c>
      <c r="AG3009" s="11">
        <v>160</v>
      </c>
      <c r="AH3009" s="21" t="s">
        <v>290</v>
      </c>
      <c r="AI3009" s="1" t="s">
        <v>308</v>
      </c>
      <c r="AJ3009" t="s">
        <v>290</v>
      </c>
      <c r="AK3009" s="159" t="s">
        <v>290</v>
      </c>
    </row>
    <row r="3010" spans="1:89" x14ac:dyDescent="0.35">
      <c r="A3010" s="160" t="s">
        <v>2919</v>
      </c>
      <c r="B3010" s="2">
        <v>20</v>
      </c>
      <c r="C3010" s="2" t="s">
        <v>272</v>
      </c>
      <c r="D3010" s="4" t="s">
        <v>308</v>
      </c>
      <c r="E3010" s="22" t="s">
        <v>290</v>
      </c>
      <c r="F3010" s="2">
        <v>20</v>
      </c>
      <c r="G3010" s="5">
        <v>19</v>
      </c>
      <c r="H3010" s="2">
        <v>0.5</v>
      </c>
      <c r="I3010" s="4" t="s">
        <v>272</v>
      </c>
      <c r="J3010" s="2">
        <v>2</v>
      </c>
      <c r="K3010" s="22" t="s">
        <v>290</v>
      </c>
      <c r="L3010" s="6" t="s">
        <v>308</v>
      </c>
      <c r="M3010" s="4" t="s">
        <v>290</v>
      </c>
      <c r="N3010" s="161" t="s">
        <v>290</v>
      </c>
      <c r="P3010" s="18" t="s">
        <v>290</v>
      </c>
      <c r="Q3010" s="18" t="s">
        <v>290</v>
      </c>
      <c r="S3010" t="s">
        <v>290</v>
      </c>
      <c r="T3010" t="s">
        <v>290</v>
      </c>
      <c r="V3010" t="s">
        <v>290</v>
      </c>
      <c r="X3010" s="160" t="s">
        <v>2919</v>
      </c>
      <c r="Y3010" s="2">
        <v>20</v>
      </c>
      <c r="Z3010" s="2" t="s">
        <v>272</v>
      </c>
      <c r="AA3010" s="4" t="s">
        <v>308</v>
      </c>
      <c r="AB3010" s="22" t="s">
        <v>290</v>
      </c>
      <c r="AC3010" s="2">
        <v>20</v>
      </c>
      <c r="AD3010" s="5">
        <v>19</v>
      </c>
      <c r="AE3010" s="2">
        <v>0.5</v>
      </c>
      <c r="AF3010" s="4" t="s">
        <v>272</v>
      </c>
      <c r="AG3010" s="2">
        <v>2</v>
      </c>
      <c r="AH3010" s="22" t="s">
        <v>290</v>
      </c>
      <c r="AI3010" s="6" t="s">
        <v>308</v>
      </c>
      <c r="AJ3010" s="4" t="s">
        <v>290</v>
      </c>
      <c r="AK3010" s="161" t="s">
        <v>290</v>
      </c>
    </row>
    <row r="3011" spans="1:89" x14ac:dyDescent="0.35">
      <c r="A3011" s="156" t="s">
        <v>2920</v>
      </c>
      <c r="B3011" s="11">
        <v>22</v>
      </c>
      <c r="C3011" s="11">
        <v>10</v>
      </c>
      <c r="D3011" t="s">
        <v>308</v>
      </c>
      <c r="E3011" s="21" t="s">
        <v>290</v>
      </c>
      <c r="F3011" s="11">
        <v>22</v>
      </c>
      <c r="G3011" s="13">
        <v>21.5</v>
      </c>
      <c r="H3011" s="11">
        <v>0.25</v>
      </c>
      <c r="I3011" t="s">
        <v>290</v>
      </c>
      <c r="J3011" s="11">
        <v>10</v>
      </c>
      <c r="K3011" s="21" t="s">
        <v>290</v>
      </c>
      <c r="L3011" s="11" t="s">
        <v>308</v>
      </c>
      <c r="M3011" t="s">
        <v>290</v>
      </c>
      <c r="N3011" s="159" t="s">
        <v>290</v>
      </c>
      <c r="P3011" s="18" t="s">
        <v>290</v>
      </c>
      <c r="Q3011" s="18" t="s">
        <v>290</v>
      </c>
      <c r="S3011" t="s">
        <v>290</v>
      </c>
      <c r="T3011" t="s">
        <v>290</v>
      </c>
      <c r="V3011" t="s">
        <v>290</v>
      </c>
      <c r="X3011" s="156" t="s">
        <v>2920</v>
      </c>
      <c r="Y3011" s="11">
        <v>22</v>
      </c>
      <c r="Z3011" s="11">
        <v>10</v>
      </c>
      <c r="AA3011" t="s">
        <v>308</v>
      </c>
      <c r="AB3011" s="21" t="s">
        <v>290</v>
      </c>
      <c r="AC3011" s="11">
        <v>22</v>
      </c>
      <c r="AD3011" s="13">
        <v>21.5</v>
      </c>
      <c r="AE3011" s="11">
        <v>0.25</v>
      </c>
      <c r="AF3011" t="s">
        <v>290</v>
      </c>
      <c r="AG3011" s="11">
        <v>10</v>
      </c>
      <c r="AH3011" s="21" t="s">
        <v>290</v>
      </c>
      <c r="AI3011" s="11" t="s">
        <v>308</v>
      </c>
      <c r="AJ3011" t="s">
        <v>290</v>
      </c>
      <c r="AK3011" s="159" t="s">
        <v>290</v>
      </c>
    </row>
    <row r="3012" spans="1:89" x14ac:dyDescent="0.35">
      <c r="A3012" s="158" t="s">
        <v>2921</v>
      </c>
      <c r="B3012" s="11">
        <v>22</v>
      </c>
      <c r="C3012" s="11">
        <v>20</v>
      </c>
      <c r="D3012" t="s">
        <v>308</v>
      </c>
      <c r="E3012" s="21" t="s">
        <v>290</v>
      </c>
      <c r="F3012" s="11">
        <v>22</v>
      </c>
      <c r="G3012" s="13">
        <v>21.25</v>
      </c>
      <c r="H3012" s="11">
        <v>0.375</v>
      </c>
      <c r="I3012" t="s">
        <v>290</v>
      </c>
      <c r="J3012" s="11">
        <v>20</v>
      </c>
      <c r="K3012" s="21" t="s">
        <v>290</v>
      </c>
      <c r="L3012" s="1" t="s">
        <v>308</v>
      </c>
      <c r="M3012" t="s">
        <v>290</v>
      </c>
      <c r="N3012" s="159" t="s">
        <v>290</v>
      </c>
      <c r="P3012" s="18" t="s">
        <v>290</v>
      </c>
      <c r="Q3012" s="18" t="s">
        <v>290</v>
      </c>
      <c r="S3012" t="s">
        <v>290</v>
      </c>
      <c r="T3012" t="s">
        <v>290</v>
      </c>
      <c r="V3012" t="s">
        <v>290</v>
      </c>
      <c r="X3012" s="158" t="s">
        <v>2921</v>
      </c>
      <c r="Y3012" s="11">
        <v>22</v>
      </c>
      <c r="Z3012" s="11">
        <v>20</v>
      </c>
      <c r="AA3012" t="s">
        <v>308</v>
      </c>
      <c r="AB3012" s="21" t="s">
        <v>290</v>
      </c>
      <c r="AC3012" s="11">
        <v>22</v>
      </c>
      <c r="AD3012" s="13">
        <v>21.25</v>
      </c>
      <c r="AE3012" s="11">
        <v>0.375</v>
      </c>
      <c r="AF3012" t="s">
        <v>290</v>
      </c>
      <c r="AG3012" s="11">
        <v>20</v>
      </c>
      <c r="AH3012" s="21" t="s">
        <v>290</v>
      </c>
      <c r="AI3012" s="1" t="s">
        <v>308</v>
      </c>
      <c r="AJ3012" t="s">
        <v>290</v>
      </c>
      <c r="AK3012" s="159" t="s">
        <v>290</v>
      </c>
      <c r="BJ3012" s="4"/>
      <c r="BK3012" s="4"/>
      <c r="BL3012" s="4"/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  <c r="BX3012" s="4"/>
      <c r="BY3012" s="4"/>
      <c r="BZ3012" s="4"/>
      <c r="CA3012" s="51"/>
    </row>
    <row r="3013" spans="1:89" x14ac:dyDescent="0.35">
      <c r="A3013" s="158" t="s">
        <v>2922</v>
      </c>
      <c r="B3013" s="11">
        <v>22</v>
      </c>
      <c r="C3013">
        <v>30</v>
      </c>
      <c r="D3013" t="s">
        <v>308</v>
      </c>
      <c r="E3013" s="21" t="s">
        <v>290</v>
      </c>
      <c r="F3013" s="11">
        <v>22</v>
      </c>
      <c r="G3013" s="13">
        <v>21</v>
      </c>
      <c r="H3013" s="11">
        <v>0.5</v>
      </c>
      <c r="I3013" t="s">
        <v>290</v>
      </c>
      <c r="J3013">
        <v>30</v>
      </c>
      <c r="K3013" s="21" t="s">
        <v>290</v>
      </c>
      <c r="L3013" s="1" t="s">
        <v>308</v>
      </c>
      <c r="M3013" t="s">
        <v>290</v>
      </c>
      <c r="N3013" s="159" t="s">
        <v>290</v>
      </c>
      <c r="P3013" s="18" t="s">
        <v>290</v>
      </c>
      <c r="Q3013" s="18" t="s">
        <v>290</v>
      </c>
      <c r="S3013" t="s">
        <v>290</v>
      </c>
      <c r="T3013" t="s">
        <v>290</v>
      </c>
      <c r="V3013" t="s">
        <v>290</v>
      </c>
      <c r="X3013" s="158" t="s">
        <v>2922</v>
      </c>
      <c r="Y3013" s="11">
        <v>22</v>
      </c>
      <c r="Z3013">
        <v>30</v>
      </c>
      <c r="AA3013" t="s">
        <v>308</v>
      </c>
      <c r="AB3013" s="21" t="s">
        <v>290</v>
      </c>
      <c r="AC3013" s="11">
        <v>22</v>
      </c>
      <c r="AD3013" s="13">
        <v>21</v>
      </c>
      <c r="AE3013" s="11">
        <v>0.5</v>
      </c>
      <c r="AF3013" t="s">
        <v>290</v>
      </c>
      <c r="AG3013">
        <v>30</v>
      </c>
      <c r="AH3013" s="21" t="s">
        <v>290</v>
      </c>
      <c r="AI3013" s="1" t="s">
        <v>308</v>
      </c>
      <c r="AJ3013" t="s">
        <v>290</v>
      </c>
      <c r="AK3013" s="159" t="s">
        <v>290</v>
      </c>
      <c r="CC3013" s="4"/>
      <c r="CD3013" s="51"/>
      <c r="CE3013" s="51"/>
      <c r="CF3013" s="51"/>
      <c r="CG3013" s="51"/>
      <c r="CH3013" s="51"/>
      <c r="CI3013" s="51"/>
      <c r="CJ3013" s="51"/>
      <c r="CK3013" s="51"/>
    </row>
    <row r="3014" spans="1:89" x14ac:dyDescent="0.35">
      <c r="A3014" s="158" t="s">
        <v>2923</v>
      </c>
      <c r="B3014" s="11">
        <v>22</v>
      </c>
      <c r="C3014">
        <v>60</v>
      </c>
      <c r="D3014" t="s">
        <v>308</v>
      </c>
      <c r="E3014" s="21" t="s">
        <v>290</v>
      </c>
      <c r="F3014" s="11">
        <v>22</v>
      </c>
      <c r="G3014" s="13">
        <v>20.25</v>
      </c>
      <c r="H3014" s="11">
        <v>0.875</v>
      </c>
      <c r="I3014" t="s">
        <v>290</v>
      </c>
      <c r="J3014">
        <v>60</v>
      </c>
      <c r="K3014" s="21" t="s">
        <v>290</v>
      </c>
      <c r="L3014" s="1" t="s">
        <v>308</v>
      </c>
      <c r="M3014" t="s">
        <v>290</v>
      </c>
      <c r="N3014" s="159" t="s">
        <v>290</v>
      </c>
      <c r="P3014" s="18" t="s">
        <v>290</v>
      </c>
      <c r="Q3014" s="18" t="s">
        <v>290</v>
      </c>
      <c r="S3014" t="s">
        <v>290</v>
      </c>
      <c r="T3014" t="s">
        <v>290</v>
      </c>
      <c r="V3014" t="s">
        <v>290</v>
      </c>
      <c r="X3014" s="158" t="s">
        <v>2923</v>
      </c>
      <c r="Y3014" s="11">
        <v>22</v>
      </c>
      <c r="Z3014">
        <v>60</v>
      </c>
      <c r="AA3014" t="s">
        <v>308</v>
      </c>
      <c r="AB3014" s="21" t="s">
        <v>290</v>
      </c>
      <c r="AC3014" s="11">
        <v>22</v>
      </c>
      <c r="AD3014" s="13">
        <v>20.25</v>
      </c>
      <c r="AE3014" s="11">
        <v>0.875</v>
      </c>
      <c r="AF3014" t="s">
        <v>290</v>
      </c>
      <c r="AG3014">
        <v>60</v>
      </c>
      <c r="AH3014" s="21" t="s">
        <v>290</v>
      </c>
      <c r="AI3014" s="1" t="s">
        <v>308</v>
      </c>
      <c r="AJ3014" t="s">
        <v>290</v>
      </c>
      <c r="AK3014" s="159" t="s">
        <v>290</v>
      </c>
    </row>
    <row r="3015" spans="1:89" x14ac:dyDescent="0.35">
      <c r="A3015" s="158" t="s">
        <v>2924</v>
      </c>
      <c r="B3015" s="11">
        <v>22</v>
      </c>
      <c r="C3015">
        <v>80</v>
      </c>
      <c r="D3015" t="s">
        <v>308</v>
      </c>
      <c r="E3015" s="21" t="s">
        <v>290</v>
      </c>
      <c r="F3015" s="11">
        <v>22</v>
      </c>
      <c r="G3015" s="13">
        <v>19.75</v>
      </c>
      <c r="H3015" s="11">
        <v>1.125</v>
      </c>
      <c r="I3015" t="s">
        <v>290</v>
      </c>
      <c r="J3015">
        <v>80</v>
      </c>
      <c r="K3015" s="21" t="s">
        <v>290</v>
      </c>
      <c r="L3015" s="1" t="s">
        <v>308</v>
      </c>
      <c r="M3015" t="s">
        <v>290</v>
      </c>
      <c r="N3015" s="159" t="s">
        <v>290</v>
      </c>
      <c r="P3015" s="18" t="s">
        <v>290</v>
      </c>
      <c r="Q3015" s="18" t="s">
        <v>290</v>
      </c>
      <c r="S3015" t="s">
        <v>290</v>
      </c>
      <c r="T3015" t="s">
        <v>290</v>
      </c>
      <c r="V3015" t="s">
        <v>290</v>
      </c>
      <c r="X3015" s="158" t="s">
        <v>2924</v>
      </c>
      <c r="Y3015" s="11">
        <v>22</v>
      </c>
      <c r="Z3015">
        <v>80</v>
      </c>
      <c r="AA3015" t="s">
        <v>308</v>
      </c>
      <c r="AB3015" s="21" t="s">
        <v>290</v>
      </c>
      <c r="AC3015" s="11">
        <v>22</v>
      </c>
      <c r="AD3015" s="13">
        <v>19.75</v>
      </c>
      <c r="AE3015" s="11">
        <v>1.125</v>
      </c>
      <c r="AF3015" t="s">
        <v>290</v>
      </c>
      <c r="AG3015">
        <v>80</v>
      </c>
      <c r="AH3015" s="21" t="s">
        <v>290</v>
      </c>
      <c r="AI3015" s="1" t="s">
        <v>308</v>
      </c>
      <c r="AJ3015" t="s">
        <v>290</v>
      </c>
      <c r="AK3015" s="159" t="s">
        <v>290</v>
      </c>
    </row>
    <row r="3016" spans="1:89" x14ac:dyDescent="0.35">
      <c r="A3016" s="158" t="s">
        <v>2925</v>
      </c>
      <c r="B3016" s="11">
        <v>22</v>
      </c>
      <c r="C3016">
        <v>100</v>
      </c>
      <c r="D3016" t="s">
        <v>308</v>
      </c>
      <c r="E3016" s="21" t="s">
        <v>290</v>
      </c>
      <c r="F3016" s="11">
        <v>22</v>
      </c>
      <c r="G3016" s="13">
        <v>19.25</v>
      </c>
      <c r="H3016" s="11">
        <v>1.375</v>
      </c>
      <c r="I3016" t="s">
        <v>290</v>
      </c>
      <c r="J3016">
        <v>100</v>
      </c>
      <c r="K3016" s="21" t="s">
        <v>290</v>
      </c>
      <c r="L3016" s="1" t="s">
        <v>308</v>
      </c>
      <c r="M3016" t="s">
        <v>290</v>
      </c>
      <c r="N3016" s="159" t="s">
        <v>290</v>
      </c>
      <c r="P3016" s="18" t="s">
        <v>290</v>
      </c>
      <c r="Q3016" s="18" t="s">
        <v>290</v>
      </c>
      <c r="S3016" t="s">
        <v>290</v>
      </c>
      <c r="T3016" t="s">
        <v>290</v>
      </c>
      <c r="V3016" t="s">
        <v>290</v>
      </c>
      <c r="X3016" s="158" t="s">
        <v>2925</v>
      </c>
      <c r="Y3016" s="11">
        <v>22</v>
      </c>
      <c r="Z3016">
        <v>100</v>
      </c>
      <c r="AA3016" t="s">
        <v>308</v>
      </c>
      <c r="AB3016" s="21" t="s">
        <v>290</v>
      </c>
      <c r="AC3016" s="11">
        <v>22</v>
      </c>
      <c r="AD3016" s="13">
        <v>19.25</v>
      </c>
      <c r="AE3016" s="11">
        <v>1.375</v>
      </c>
      <c r="AF3016" t="s">
        <v>290</v>
      </c>
      <c r="AG3016">
        <v>100</v>
      </c>
      <c r="AH3016" s="21" t="s">
        <v>290</v>
      </c>
      <c r="AI3016" s="1" t="s">
        <v>308</v>
      </c>
      <c r="AJ3016" t="s">
        <v>290</v>
      </c>
      <c r="AK3016" s="159" t="s">
        <v>290</v>
      </c>
    </row>
    <row r="3017" spans="1:89" x14ac:dyDescent="0.35">
      <c r="A3017" s="158" t="s">
        <v>2926</v>
      </c>
      <c r="B3017" s="11">
        <v>22</v>
      </c>
      <c r="C3017">
        <v>120</v>
      </c>
      <c r="D3017" t="s">
        <v>308</v>
      </c>
      <c r="E3017" s="21" t="s">
        <v>290</v>
      </c>
      <c r="F3017" s="11">
        <v>22</v>
      </c>
      <c r="G3017" s="13">
        <v>18.75</v>
      </c>
      <c r="H3017" s="11">
        <v>1.625</v>
      </c>
      <c r="I3017" t="s">
        <v>290</v>
      </c>
      <c r="J3017">
        <v>120</v>
      </c>
      <c r="K3017" s="21" t="s">
        <v>290</v>
      </c>
      <c r="L3017" s="1" t="s">
        <v>308</v>
      </c>
      <c r="M3017" t="s">
        <v>290</v>
      </c>
      <c r="N3017" s="159" t="s">
        <v>290</v>
      </c>
      <c r="P3017" s="18" t="s">
        <v>290</v>
      </c>
      <c r="Q3017" s="18" t="s">
        <v>290</v>
      </c>
      <c r="S3017" t="s">
        <v>290</v>
      </c>
      <c r="T3017" t="s">
        <v>290</v>
      </c>
      <c r="V3017" t="s">
        <v>290</v>
      </c>
      <c r="X3017" s="158" t="s">
        <v>2926</v>
      </c>
      <c r="Y3017" s="11">
        <v>22</v>
      </c>
      <c r="Z3017">
        <v>120</v>
      </c>
      <c r="AA3017" t="s">
        <v>308</v>
      </c>
      <c r="AB3017" s="21" t="s">
        <v>290</v>
      </c>
      <c r="AC3017" s="11">
        <v>22</v>
      </c>
      <c r="AD3017" s="13">
        <v>18.75</v>
      </c>
      <c r="AE3017" s="11">
        <v>1.625</v>
      </c>
      <c r="AF3017" t="s">
        <v>290</v>
      </c>
      <c r="AG3017">
        <v>120</v>
      </c>
      <c r="AH3017" s="21" t="s">
        <v>290</v>
      </c>
      <c r="AI3017" s="1" t="s">
        <v>308</v>
      </c>
      <c r="AJ3017" t="s">
        <v>290</v>
      </c>
      <c r="AK3017" s="159" t="s">
        <v>290</v>
      </c>
    </row>
    <row r="3018" spans="1:89" x14ac:dyDescent="0.35">
      <c r="A3018" s="158" t="s">
        <v>2927</v>
      </c>
      <c r="B3018" s="11">
        <v>22</v>
      </c>
      <c r="C3018">
        <v>140</v>
      </c>
      <c r="D3018" t="s">
        <v>308</v>
      </c>
      <c r="E3018" s="21" t="s">
        <v>290</v>
      </c>
      <c r="F3018" s="11">
        <v>22</v>
      </c>
      <c r="G3018" s="13">
        <v>18.25</v>
      </c>
      <c r="H3018" s="11">
        <v>1.875</v>
      </c>
      <c r="I3018" t="s">
        <v>290</v>
      </c>
      <c r="J3018">
        <v>140</v>
      </c>
      <c r="K3018" s="21" t="s">
        <v>290</v>
      </c>
      <c r="L3018" s="1" t="s">
        <v>308</v>
      </c>
      <c r="M3018" t="s">
        <v>290</v>
      </c>
      <c r="N3018" s="159" t="s">
        <v>290</v>
      </c>
      <c r="P3018" s="18" t="s">
        <v>290</v>
      </c>
      <c r="Q3018" s="18" t="s">
        <v>290</v>
      </c>
      <c r="S3018" t="s">
        <v>290</v>
      </c>
      <c r="T3018" t="s">
        <v>290</v>
      </c>
      <c r="V3018" t="s">
        <v>290</v>
      </c>
      <c r="X3018" s="158" t="s">
        <v>2927</v>
      </c>
      <c r="Y3018" s="11">
        <v>22</v>
      </c>
      <c r="Z3018">
        <v>140</v>
      </c>
      <c r="AA3018" t="s">
        <v>308</v>
      </c>
      <c r="AB3018" s="21" t="s">
        <v>290</v>
      </c>
      <c r="AC3018" s="11">
        <v>22</v>
      </c>
      <c r="AD3018" s="13">
        <v>18.25</v>
      </c>
      <c r="AE3018" s="11">
        <v>1.875</v>
      </c>
      <c r="AF3018" t="s">
        <v>290</v>
      </c>
      <c r="AG3018">
        <v>140</v>
      </c>
      <c r="AH3018" s="21" t="s">
        <v>290</v>
      </c>
      <c r="AI3018" s="1" t="s">
        <v>308</v>
      </c>
      <c r="AJ3018" t="s">
        <v>290</v>
      </c>
      <c r="AK3018" s="159" t="s">
        <v>290</v>
      </c>
      <c r="BJ3018" s="4"/>
      <c r="BK3018" s="4"/>
      <c r="BL3018" s="4"/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  <c r="BX3018" s="4"/>
      <c r="BY3018" s="4"/>
      <c r="BZ3018" s="4"/>
      <c r="CA3018" s="51"/>
    </row>
    <row r="3019" spans="1:89" x14ac:dyDescent="0.35">
      <c r="A3019" s="158" t="s">
        <v>2928</v>
      </c>
      <c r="B3019" s="11">
        <v>22</v>
      </c>
      <c r="C3019" s="11">
        <v>160</v>
      </c>
      <c r="D3019" t="s">
        <v>308</v>
      </c>
      <c r="E3019" s="21" t="s">
        <v>290</v>
      </c>
      <c r="F3019" s="11">
        <v>22</v>
      </c>
      <c r="G3019" s="13">
        <v>17.75</v>
      </c>
      <c r="H3019" s="11">
        <v>2.125</v>
      </c>
      <c r="I3019" t="s">
        <v>290</v>
      </c>
      <c r="J3019" s="11">
        <v>160</v>
      </c>
      <c r="K3019" s="21" t="s">
        <v>290</v>
      </c>
      <c r="L3019" s="1" t="s">
        <v>308</v>
      </c>
      <c r="M3019" t="s">
        <v>290</v>
      </c>
      <c r="N3019" s="159" t="s">
        <v>290</v>
      </c>
      <c r="P3019" s="18" t="s">
        <v>290</v>
      </c>
      <c r="Q3019" s="18" t="s">
        <v>290</v>
      </c>
      <c r="S3019" t="s">
        <v>290</v>
      </c>
      <c r="T3019" t="s">
        <v>290</v>
      </c>
      <c r="V3019" t="s">
        <v>290</v>
      </c>
      <c r="X3019" s="158" t="s">
        <v>2928</v>
      </c>
      <c r="Y3019" s="11">
        <v>22</v>
      </c>
      <c r="Z3019" s="11">
        <v>160</v>
      </c>
      <c r="AA3019" t="s">
        <v>308</v>
      </c>
      <c r="AB3019" s="21" t="s">
        <v>290</v>
      </c>
      <c r="AC3019" s="11">
        <v>22</v>
      </c>
      <c r="AD3019" s="13">
        <v>17.75</v>
      </c>
      <c r="AE3019" s="11">
        <v>2.125</v>
      </c>
      <c r="AF3019" t="s">
        <v>290</v>
      </c>
      <c r="AG3019" s="11">
        <v>160</v>
      </c>
      <c r="AH3019" s="21" t="s">
        <v>290</v>
      </c>
      <c r="AI3019" s="1" t="s">
        <v>308</v>
      </c>
      <c r="AJ3019" t="s">
        <v>290</v>
      </c>
      <c r="AK3019" s="159" t="s">
        <v>290</v>
      </c>
      <c r="CC3019" s="4"/>
      <c r="CD3019" s="51"/>
      <c r="CE3019" s="51"/>
      <c r="CF3019" s="51"/>
      <c r="CG3019" s="51"/>
      <c r="CH3019" s="51"/>
      <c r="CI3019" s="51"/>
      <c r="CJ3019" s="51"/>
      <c r="CK3019" s="51"/>
    </row>
    <row r="3020" spans="1:89" x14ac:dyDescent="0.35">
      <c r="A3020" s="160" t="s">
        <v>2929</v>
      </c>
      <c r="B3020" s="2">
        <v>22</v>
      </c>
      <c r="C3020" s="2" t="s">
        <v>272</v>
      </c>
      <c r="D3020" s="4" t="s">
        <v>308</v>
      </c>
      <c r="E3020" s="22" t="s">
        <v>290</v>
      </c>
      <c r="F3020" s="2">
        <v>22</v>
      </c>
      <c r="G3020" s="5">
        <v>21</v>
      </c>
      <c r="H3020" s="2">
        <v>0.5</v>
      </c>
      <c r="I3020" s="4" t="s">
        <v>272</v>
      </c>
      <c r="J3020" s="2">
        <v>2</v>
      </c>
      <c r="K3020" s="22" t="s">
        <v>290</v>
      </c>
      <c r="L3020" s="6" t="s">
        <v>308</v>
      </c>
      <c r="M3020" s="4" t="s">
        <v>290</v>
      </c>
      <c r="N3020" s="161" t="s">
        <v>290</v>
      </c>
      <c r="P3020" s="18" t="s">
        <v>290</v>
      </c>
      <c r="Q3020" s="18" t="s">
        <v>290</v>
      </c>
      <c r="S3020" t="s">
        <v>290</v>
      </c>
      <c r="T3020" t="s">
        <v>290</v>
      </c>
      <c r="V3020" t="s">
        <v>290</v>
      </c>
      <c r="X3020" s="160" t="s">
        <v>2929</v>
      </c>
      <c r="Y3020" s="2">
        <v>22</v>
      </c>
      <c r="Z3020" s="2" t="s">
        <v>272</v>
      </c>
      <c r="AA3020" s="4" t="s">
        <v>308</v>
      </c>
      <c r="AB3020" s="22" t="s">
        <v>290</v>
      </c>
      <c r="AC3020" s="2">
        <v>22</v>
      </c>
      <c r="AD3020" s="5">
        <v>21</v>
      </c>
      <c r="AE3020" s="2">
        <v>0.5</v>
      </c>
      <c r="AF3020" s="4" t="s">
        <v>272</v>
      </c>
      <c r="AG3020" s="2">
        <v>2</v>
      </c>
      <c r="AH3020" s="22" t="s">
        <v>290</v>
      </c>
      <c r="AI3020" s="6" t="s">
        <v>308</v>
      </c>
      <c r="AJ3020" s="4" t="s">
        <v>290</v>
      </c>
      <c r="AK3020" s="161" t="s">
        <v>290</v>
      </c>
    </row>
    <row r="3021" spans="1:89" x14ac:dyDescent="0.35">
      <c r="A3021" s="156" t="s">
        <v>2930</v>
      </c>
      <c r="B3021" s="11">
        <v>24.000000000000004</v>
      </c>
      <c r="C3021" s="11">
        <v>10</v>
      </c>
      <c r="D3021" t="s">
        <v>308</v>
      </c>
      <c r="E3021" s="21" t="s">
        <v>290</v>
      </c>
      <c r="F3021" s="11">
        <v>24.000000000000004</v>
      </c>
      <c r="G3021" s="13">
        <v>23.500000000000004</v>
      </c>
      <c r="H3021" s="11">
        <v>0.25</v>
      </c>
      <c r="I3021" t="s">
        <v>290</v>
      </c>
      <c r="J3021" s="11">
        <v>10</v>
      </c>
      <c r="K3021" s="21" t="s">
        <v>290</v>
      </c>
      <c r="L3021" s="11" t="s">
        <v>308</v>
      </c>
      <c r="M3021" t="s">
        <v>290</v>
      </c>
      <c r="N3021" s="159" t="s">
        <v>290</v>
      </c>
      <c r="P3021" s="18" t="s">
        <v>290</v>
      </c>
      <c r="Q3021" s="18" t="s">
        <v>290</v>
      </c>
      <c r="S3021" t="s">
        <v>290</v>
      </c>
      <c r="T3021" t="s">
        <v>290</v>
      </c>
      <c r="V3021" t="s">
        <v>290</v>
      </c>
      <c r="X3021" s="156" t="s">
        <v>2930</v>
      </c>
      <c r="Y3021" s="11">
        <v>24.000000000000004</v>
      </c>
      <c r="Z3021" s="11">
        <v>10</v>
      </c>
      <c r="AA3021" t="s">
        <v>308</v>
      </c>
      <c r="AB3021" s="21" t="s">
        <v>290</v>
      </c>
      <c r="AC3021" s="11">
        <v>24.000000000000004</v>
      </c>
      <c r="AD3021" s="13">
        <v>23.500000000000004</v>
      </c>
      <c r="AE3021" s="11">
        <v>0.25</v>
      </c>
      <c r="AF3021" t="s">
        <v>290</v>
      </c>
      <c r="AG3021" s="11">
        <v>10</v>
      </c>
      <c r="AH3021" s="21" t="s">
        <v>290</v>
      </c>
      <c r="AI3021" s="11" t="s">
        <v>308</v>
      </c>
      <c r="AJ3021" t="s">
        <v>290</v>
      </c>
      <c r="AK3021" s="159" t="s">
        <v>290</v>
      </c>
    </row>
    <row r="3022" spans="1:89" x14ac:dyDescent="0.35">
      <c r="A3022" s="158" t="s">
        <v>2931</v>
      </c>
      <c r="B3022" s="11">
        <v>24.000000000000004</v>
      </c>
      <c r="C3022" s="11">
        <v>20</v>
      </c>
      <c r="D3022" t="s">
        <v>308</v>
      </c>
      <c r="E3022" s="21" t="s">
        <v>290</v>
      </c>
      <c r="F3022" s="11">
        <v>24.000000000000004</v>
      </c>
      <c r="G3022" s="13">
        <v>23.250000000000004</v>
      </c>
      <c r="H3022" s="11">
        <v>0.375</v>
      </c>
      <c r="I3022" t="s">
        <v>290</v>
      </c>
      <c r="J3022" s="11">
        <v>20</v>
      </c>
      <c r="K3022" s="21" t="s">
        <v>290</v>
      </c>
      <c r="L3022" s="1" t="s">
        <v>308</v>
      </c>
      <c r="M3022" t="s">
        <v>290</v>
      </c>
      <c r="N3022" s="159" t="s">
        <v>290</v>
      </c>
      <c r="P3022" s="18" t="s">
        <v>290</v>
      </c>
      <c r="Q3022" s="18" t="s">
        <v>290</v>
      </c>
      <c r="S3022" t="s">
        <v>290</v>
      </c>
      <c r="T3022" t="s">
        <v>290</v>
      </c>
      <c r="V3022" t="s">
        <v>290</v>
      </c>
      <c r="X3022" s="158" t="s">
        <v>2931</v>
      </c>
      <c r="Y3022" s="11">
        <v>24.000000000000004</v>
      </c>
      <c r="Z3022" s="11">
        <v>20</v>
      </c>
      <c r="AA3022" t="s">
        <v>308</v>
      </c>
      <c r="AB3022" s="21" t="s">
        <v>290</v>
      </c>
      <c r="AC3022" s="11">
        <v>24.000000000000004</v>
      </c>
      <c r="AD3022" s="13">
        <v>23.250000000000004</v>
      </c>
      <c r="AE3022" s="11">
        <v>0.375</v>
      </c>
      <c r="AF3022" t="s">
        <v>290</v>
      </c>
      <c r="AG3022" s="11">
        <v>20</v>
      </c>
      <c r="AH3022" s="21" t="s">
        <v>290</v>
      </c>
      <c r="AI3022" s="1" t="s">
        <v>308</v>
      </c>
      <c r="AJ3022" t="s">
        <v>290</v>
      </c>
      <c r="AK3022" s="159" t="s">
        <v>290</v>
      </c>
    </row>
    <row r="3023" spans="1:89" x14ac:dyDescent="0.35">
      <c r="A3023" s="158" t="s">
        <v>2932</v>
      </c>
      <c r="B3023" s="11">
        <v>24.000000000000004</v>
      </c>
      <c r="C3023">
        <v>30</v>
      </c>
      <c r="D3023" t="s">
        <v>308</v>
      </c>
      <c r="E3023" s="21" t="s">
        <v>290</v>
      </c>
      <c r="F3023" s="11">
        <v>24.000000000000004</v>
      </c>
      <c r="G3023" s="13">
        <v>22.876000000000005</v>
      </c>
      <c r="H3023" s="11">
        <v>0.56200000000000006</v>
      </c>
      <c r="I3023" t="s">
        <v>290</v>
      </c>
      <c r="J3023">
        <v>30</v>
      </c>
      <c r="K3023" s="21" t="s">
        <v>290</v>
      </c>
      <c r="L3023" s="1" t="s">
        <v>308</v>
      </c>
      <c r="M3023" t="s">
        <v>290</v>
      </c>
      <c r="N3023" s="159" t="s">
        <v>290</v>
      </c>
      <c r="P3023" s="18" t="s">
        <v>290</v>
      </c>
      <c r="Q3023" s="18" t="s">
        <v>290</v>
      </c>
      <c r="S3023" t="s">
        <v>290</v>
      </c>
      <c r="T3023" t="s">
        <v>290</v>
      </c>
      <c r="V3023" t="s">
        <v>290</v>
      </c>
      <c r="X3023" s="158" t="s">
        <v>2932</v>
      </c>
      <c r="Y3023" s="11">
        <v>24.000000000000004</v>
      </c>
      <c r="Z3023">
        <v>30</v>
      </c>
      <c r="AA3023" t="s">
        <v>308</v>
      </c>
      <c r="AB3023" s="21" t="s">
        <v>290</v>
      </c>
      <c r="AC3023" s="11">
        <v>24.000000000000004</v>
      </c>
      <c r="AD3023" s="13">
        <v>22.876000000000005</v>
      </c>
      <c r="AE3023" s="11">
        <v>0.56200000000000006</v>
      </c>
      <c r="AF3023" t="s">
        <v>290</v>
      </c>
      <c r="AG3023">
        <v>30</v>
      </c>
      <c r="AH3023" s="21" t="s">
        <v>290</v>
      </c>
      <c r="AI3023" s="1" t="s">
        <v>308</v>
      </c>
      <c r="AJ3023" t="s">
        <v>290</v>
      </c>
      <c r="AK3023" s="159" t="s">
        <v>290</v>
      </c>
    </row>
    <row r="3024" spans="1:89" x14ac:dyDescent="0.35">
      <c r="A3024" s="158" t="s">
        <v>2933</v>
      </c>
      <c r="B3024" s="11">
        <v>24.000000000000004</v>
      </c>
      <c r="C3024">
        <v>40</v>
      </c>
      <c r="D3024" t="s">
        <v>308</v>
      </c>
      <c r="E3024" s="21" t="s">
        <v>290</v>
      </c>
      <c r="F3024" s="11">
        <v>24.000000000000004</v>
      </c>
      <c r="G3024" s="13">
        <v>22.626000000000005</v>
      </c>
      <c r="H3024" s="11">
        <v>0.68700000000000006</v>
      </c>
      <c r="I3024" t="s">
        <v>290</v>
      </c>
      <c r="J3024">
        <v>40</v>
      </c>
      <c r="K3024" s="21" t="s">
        <v>290</v>
      </c>
      <c r="L3024" s="1" t="s">
        <v>308</v>
      </c>
      <c r="M3024" t="s">
        <v>290</v>
      </c>
      <c r="N3024" s="159" t="s">
        <v>290</v>
      </c>
      <c r="P3024" s="18" t="s">
        <v>290</v>
      </c>
      <c r="Q3024" s="18" t="s">
        <v>290</v>
      </c>
      <c r="S3024" t="s">
        <v>290</v>
      </c>
      <c r="T3024" t="s">
        <v>290</v>
      </c>
      <c r="V3024" t="s">
        <v>290</v>
      </c>
      <c r="X3024" s="158" t="s">
        <v>2933</v>
      </c>
      <c r="Y3024" s="11">
        <v>24.000000000000004</v>
      </c>
      <c r="Z3024">
        <v>40</v>
      </c>
      <c r="AA3024" t="s">
        <v>308</v>
      </c>
      <c r="AB3024" s="21" t="s">
        <v>290</v>
      </c>
      <c r="AC3024" s="11">
        <v>24.000000000000004</v>
      </c>
      <c r="AD3024" s="13">
        <v>22.626000000000005</v>
      </c>
      <c r="AE3024" s="11">
        <v>0.68700000000000006</v>
      </c>
      <c r="AF3024" t="s">
        <v>290</v>
      </c>
      <c r="AG3024">
        <v>40</v>
      </c>
      <c r="AH3024" s="21" t="s">
        <v>290</v>
      </c>
      <c r="AI3024" s="1" t="s">
        <v>308</v>
      </c>
      <c r="AJ3024" t="s">
        <v>290</v>
      </c>
      <c r="AK3024" s="159" t="s">
        <v>290</v>
      </c>
    </row>
    <row r="3025" spans="1:89" x14ac:dyDescent="0.35">
      <c r="A3025" s="158" t="s">
        <v>7032</v>
      </c>
      <c r="B3025" s="11">
        <v>24</v>
      </c>
      <c r="C3025" t="s">
        <v>6422</v>
      </c>
      <c r="D3025" t="s">
        <v>308</v>
      </c>
      <c r="E3025" s="21" t="s">
        <v>290</v>
      </c>
      <c r="F3025" s="11">
        <v>24</v>
      </c>
      <c r="G3025" s="13">
        <v>23.25</v>
      </c>
      <c r="H3025" s="11">
        <v>0.375</v>
      </c>
      <c r="I3025" t="s">
        <v>6422</v>
      </c>
      <c r="J3025">
        <v>1</v>
      </c>
      <c r="K3025" s="21" t="s">
        <v>290</v>
      </c>
      <c r="L3025" s="1" t="s">
        <v>308</v>
      </c>
      <c r="M3025" t="s">
        <v>290</v>
      </c>
      <c r="N3025" s="159" t="s">
        <v>290</v>
      </c>
      <c r="P3025" s="18" t="s">
        <v>290</v>
      </c>
      <c r="Q3025" s="18" t="s">
        <v>290</v>
      </c>
      <c r="S3025" t="s">
        <v>290</v>
      </c>
      <c r="T3025" t="s">
        <v>290</v>
      </c>
      <c r="V3025" t="s">
        <v>290</v>
      </c>
      <c r="X3025" s="158" t="s">
        <v>7032</v>
      </c>
      <c r="Y3025" s="11">
        <v>24</v>
      </c>
      <c r="Z3025" t="s">
        <v>6422</v>
      </c>
      <c r="AA3025" t="s">
        <v>308</v>
      </c>
      <c r="AB3025" s="21" t="s">
        <v>290</v>
      </c>
      <c r="AC3025" s="11">
        <v>24</v>
      </c>
      <c r="AD3025" s="13">
        <v>23.25</v>
      </c>
      <c r="AE3025" s="11">
        <v>0.375</v>
      </c>
      <c r="AF3025" t="s">
        <v>6422</v>
      </c>
      <c r="AG3025">
        <v>1</v>
      </c>
      <c r="AH3025" s="21" t="s">
        <v>290</v>
      </c>
      <c r="AI3025" s="1" t="s">
        <v>308</v>
      </c>
      <c r="AJ3025" t="s">
        <v>290</v>
      </c>
      <c r="AK3025" s="159" t="s">
        <v>290</v>
      </c>
    </row>
    <row r="3026" spans="1:89" x14ac:dyDescent="0.35">
      <c r="A3026" s="158" t="s">
        <v>2934</v>
      </c>
      <c r="B3026" s="11">
        <v>24.000000000000004</v>
      </c>
      <c r="C3026">
        <v>60</v>
      </c>
      <c r="D3026" t="s">
        <v>308</v>
      </c>
      <c r="E3026" s="21" t="s">
        <v>290</v>
      </c>
      <c r="F3026" s="11">
        <v>24.000000000000004</v>
      </c>
      <c r="G3026" s="13">
        <v>22.062000000000005</v>
      </c>
      <c r="H3026" s="11">
        <v>0.96899999999999997</v>
      </c>
      <c r="I3026" t="s">
        <v>290</v>
      </c>
      <c r="J3026">
        <v>60</v>
      </c>
      <c r="K3026" s="21" t="s">
        <v>290</v>
      </c>
      <c r="L3026" s="1" t="s">
        <v>308</v>
      </c>
      <c r="M3026" t="s">
        <v>290</v>
      </c>
      <c r="N3026" s="159" t="s">
        <v>290</v>
      </c>
      <c r="P3026" s="18" t="s">
        <v>290</v>
      </c>
      <c r="Q3026" s="18" t="s">
        <v>290</v>
      </c>
      <c r="S3026" t="s">
        <v>290</v>
      </c>
      <c r="T3026" t="s">
        <v>290</v>
      </c>
      <c r="V3026" t="s">
        <v>290</v>
      </c>
      <c r="X3026" s="158" t="s">
        <v>2934</v>
      </c>
      <c r="Y3026" s="11">
        <v>24.000000000000004</v>
      </c>
      <c r="Z3026">
        <v>60</v>
      </c>
      <c r="AA3026" t="s">
        <v>308</v>
      </c>
      <c r="AB3026" s="21" t="s">
        <v>290</v>
      </c>
      <c r="AC3026" s="11">
        <v>24.000000000000004</v>
      </c>
      <c r="AD3026" s="13">
        <v>22.062000000000005</v>
      </c>
      <c r="AE3026" s="11">
        <v>0.96899999999999997</v>
      </c>
      <c r="AF3026" t="s">
        <v>290</v>
      </c>
      <c r="AG3026">
        <v>60</v>
      </c>
      <c r="AH3026" s="21" t="s">
        <v>290</v>
      </c>
      <c r="AI3026" s="1" t="s">
        <v>308</v>
      </c>
      <c r="AJ3026" t="s">
        <v>290</v>
      </c>
      <c r="AK3026" s="159" t="s">
        <v>290</v>
      </c>
    </row>
    <row r="3027" spans="1:89" x14ac:dyDescent="0.35">
      <c r="A3027" s="158" t="s">
        <v>2935</v>
      </c>
      <c r="B3027" s="11">
        <v>24.000000000000004</v>
      </c>
      <c r="C3027">
        <v>80</v>
      </c>
      <c r="D3027" t="s">
        <v>308</v>
      </c>
      <c r="E3027" s="21" t="s">
        <v>290</v>
      </c>
      <c r="F3027" s="11">
        <v>24.000000000000004</v>
      </c>
      <c r="G3027" s="13">
        <v>21.564000000000004</v>
      </c>
      <c r="H3027" s="11">
        <v>1.218</v>
      </c>
      <c r="I3027" t="s">
        <v>290</v>
      </c>
      <c r="J3027">
        <v>80</v>
      </c>
      <c r="K3027" s="21" t="s">
        <v>290</v>
      </c>
      <c r="L3027" s="1" t="s">
        <v>308</v>
      </c>
      <c r="M3027" t="s">
        <v>290</v>
      </c>
      <c r="N3027" s="159" t="s">
        <v>290</v>
      </c>
      <c r="P3027" s="18" t="s">
        <v>290</v>
      </c>
      <c r="Q3027" s="18" t="s">
        <v>290</v>
      </c>
      <c r="S3027" t="s">
        <v>290</v>
      </c>
      <c r="T3027" t="s">
        <v>290</v>
      </c>
      <c r="V3027" t="s">
        <v>290</v>
      </c>
      <c r="X3027" s="158" t="s">
        <v>2935</v>
      </c>
      <c r="Y3027" s="11">
        <v>24.000000000000004</v>
      </c>
      <c r="Z3027">
        <v>80</v>
      </c>
      <c r="AA3027" t="s">
        <v>308</v>
      </c>
      <c r="AB3027" s="21" t="s">
        <v>290</v>
      </c>
      <c r="AC3027" s="11">
        <v>24.000000000000004</v>
      </c>
      <c r="AD3027" s="13">
        <v>21.564000000000004</v>
      </c>
      <c r="AE3027" s="11">
        <v>1.218</v>
      </c>
      <c r="AF3027" t="s">
        <v>290</v>
      </c>
      <c r="AG3027">
        <v>80</v>
      </c>
      <c r="AH3027" s="21" t="s">
        <v>290</v>
      </c>
      <c r="AI3027" s="1" t="s">
        <v>308</v>
      </c>
      <c r="AJ3027" t="s">
        <v>290</v>
      </c>
      <c r="AK3027" s="159" t="s">
        <v>290</v>
      </c>
      <c r="BJ3027" s="4"/>
      <c r="BK3027" s="4"/>
      <c r="BL3027" s="4"/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  <c r="BX3027" s="4"/>
      <c r="BY3027" s="4"/>
      <c r="BZ3027" s="4"/>
      <c r="CA3027" s="51"/>
    </row>
    <row r="3028" spans="1:89" x14ac:dyDescent="0.35">
      <c r="A3028" s="158" t="s">
        <v>2936</v>
      </c>
      <c r="B3028" s="11">
        <v>24.000000000000004</v>
      </c>
      <c r="C3028">
        <v>100</v>
      </c>
      <c r="D3028" t="s">
        <v>308</v>
      </c>
      <c r="E3028" s="21" t="s">
        <v>290</v>
      </c>
      <c r="F3028" s="11">
        <v>24.000000000000004</v>
      </c>
      <c r="G3028" s="13">
        <v>20.938000000000002</v>
      </c>
      <c r="H3028" s="11">
        <v>1.5309999999999999</v>
      </c>
      <c r="I3028" t="s">
        <v>290</v>
      </c>
      <c r="J3028">
        <v>100</v>
      </c>
      <c r="K3028" s="21" t="s">
        <v>290</v>
      </c>
      <c r="L3028" s="1" t="s">
        <v>308</v>
      </c>
      <c r="M3028" t="s">
        <v>290</v>
      </c>
      <c r="N3028" s="159" t="s">
        <v>290</v>
      </c>
      <c r="P3028" s="18" t="s">
        <v>290</v>
      </c>
      <c r="Q3028" s="18" t="s">
        <v>290</v>
      </c>
      <c r="S3028" t="s">
        <v>290</v>
      </c>
      <c r="T3028" t="s">
        <v>290</v>
      </c>
      <c r="V3028" t="s">
        <v>290</v>
      </c>
      <c r="X3028" s="158" t="s">
        <v>2936</v>
      </c>
      <c r="Y3028" s="11">
        <v>24.000000000000004</v>
      </c>
      <c r="Z3028">
        <v>100</v>
      </c>
      <c r="AA3028" t="s">
        <v>308</v>
      </c>
      <c r="AB3028" s="21" t="s">
        <v>290</v>
      </c>
      <c r="AC3028" s="11">
        <v>24.000000000000004</v>
      </c>
      <c r="AD3028" s="13">
        <v>20.938000000000002</v>
      </c>
      <c r="AE3028" s="11">
        <v>1.5309999999999999</v>
      </c>
      <c r="AF3028" t="s">
        <v>290</v>
      </c>
      <c r="AG3028">
        <v>100</v>
      </c>
      <c r="AH3028" s="21" t="s">
        <v>290</v>
      </c>
      <c r="AI3028" s="1" t="s">
        <v>308</v>
      </c>
      <c r="AJ3028" t="s">
        <v>290</v>
      </c>
      <c r="AK3028" s="159" t="s">
        <v>290</v>
      </c>
      <c r="CC3028" s="4"/>
      <c r="CD3028" s="51"/>
      <c r="CE3028" s="51"/>
      <c r="CF3028" s="51"/>
      <c r="CG3028" s="51"/>
      <c r="CH3028" s="51"/>
      <c r="CI3028" s="51"/>
      <c r="CJ3028" s="51"/>
      <c r="CK3028" s="51"/>
    </row>
    <row r="3029" spans="1:89" x14ac:dyDescent="0.35">
      <c r="A3029" s="158" t="s">
        <v>2937</v>
      </c>
      <c r="B3029" s="11">
        <v>24.000000000000004</v>
      </c>
      <c r="C3029">
        <v>120</v>
      </c>
      <c r="D3029" t="s">
        <v>308</v>
      </c>
      <c r="E3029" s="21" t="s">
        <v>290</v>
      </c>
      <c r="F3029" s="11">
        <v>24.000000000000004</v>
      </c>
      <c r="G3029" s="13">
        <v>20.376000000000005</v>
      </c>
      <c r="H3029" s="11">
        <v>1.8120000000000001</v>
      </c>
      <c r="I3029" t="s">
        <v>290</v>
      </c>
      <c r="J3029">
        <v>120</v>
      </c>
      <c r="K3029" s="21" t="s">
        <v>290</v>
      </c>
      <c r="L3029" s="1" t="s">
        <v>308</v>
      </c>
      <c r="M3029" t="s">
        <v>290</v>
      </c>
      <c r="N3029" s="159" t="s">
        <v>290</v>
      </c>
      <c r="P3029" s="18" t="s">
        <v>290</v>
      </c>
      <c r="Q3029" s="18" t="s">
        <v>290</v>
      </c>
      <c r="S3029" t="s">
        <v>290</v>
      </c>
      <c r="T3029" t="s">
        <v>290</v>
      </c>
      <c r="V3029" t="s">
        <v>290</v>
      </c>
      <c r="X3029" s="158" t="s">
        <v>2937</v>
      </c>
      <c r="Y3029" s="11">
        <v>24.000000000000004</v>
      </c>
      <c r="Z3029">
        <v>120</v>
      </c>
      <c r="AA3029" t="s">
        <v>308</v>
      </c>
      <c r="AB3029" s="21" t="s">
        <v>290</v>
      </c>
      <c r="AC3029" s="11">
        <v>24.000000000000004</v>
      </c>
      <c r="AD3029" s="13">
        <v>20.376000000000005</v>
      </c>
      <c r="AE3029" s="11">
        <v>1.8120000000000001</v>
      </c>
      <c r="AF3029" t="s">
        <v>290</v>
      </c>
      <c r="AG3029">
        <v>120</v>
      </c>
      <c r="AH3029" s="21" t="s">
        <v>290</v>
      </c>
      <c r="AI3029" s="1" t="s">
        <v>308</v>
      </c>
      <c r="AJ3029" t="s">
        <v>290</v>
      </c>
      <c r="AK3029" s="159" t="s">
        <v>290</v>
      </c>
      <c r="BJ3029" s="4"/>
      <c r="BK3029" s="4"/>
      <c r="BL3029" s="4"/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  <c r="BX3029" s="4"/>
      <c r="BY3029" s="4"/>
      <c r="BZ3029" s="4"/>
      <c r="CA3029" s="51"/>
    </row>
    <row r="3030" spans="1:89" x14ac:dyDescent="0.35">
      <c r="A3030" s="158" t="s">
        <v>2938</v>
      </c>
      <c r="B3030" s="11">
        <v>24.000000000000004</v>
      </c>
      <c r="C3030">
        <v>140</v>
      </c>
      <c r="D3030" t="s">
        <v>308</v>
      </c>
      <c r="E3030" s="21" t="s">
        <v>290</v>
      </c>
      <c r="F3030" s="11">
        <v>24.000000000000004</v>
      </c>
      <c r="G3030" s="13">
        <v>19.876000000000005</v>
      </c>
      <c r="H3030" s="11">
        <v>2.0619999999999998</v>
      </c>
      <c r="I3030" t="s">
        <v>290</v>
      </c>
      <c r="J3030">
        <v>140</v>
      </c>
      <c r="K3030" s="21" t="s">
        <v>290</v>
      </c>
      <c r="L3030" s="1" t="s">
        <v>308</v>
      </c>
      <c r="M3030" t="s">
        <v>290</v>
      </c>
      <c r="N3030" s="159" t="s">
        <v>290</v>
      </c>
      <c r="P3030" s="18" t="s">
        <v>290</v>
      </c>
      <c r="Q3030" s="18" t="s">
        <v>290</v>
      </c>
      <c r="S3030" t="s">
        <v>290</v>
      </c>
      <c r="T3030" t="s">
        <v>290</v>
      </c>
      <c r="V3030" t="s">
        <v>290</v>
      </c>
      <c r="X3030" s="158" t="s">
        <v>2938</v>
      </c>
      <c r="Y3030" s="11">
        <v>24.000000000000004</v>
      </c>
      <c r="Z3030">
        <v>140</v>
      </c>
      <c r="AA3030" t="s">
        <v>308</v>
      </c>
      <c r="AB3030" s="21" t="s">
        <v>290</v>
      </c>
      <c r="AC3030" s="11">
        <v>24.000000000000004</v>
      </c>
      <c r="AD3030" s="13">
        <v>19.876000000000005</v>
      </c>
      <c r="AE3030" s="11">
        <v>2.0619999999999998</v>
      </c>
      <c r="AF3030" t="s">
        <v>290</v>
      </c>
      <c r="AG3030">
        <v>140</v>
      </c>
      <c r="AH3030" s="21" t="s">
        <v>290</v>
      </c>
      <c r="AI3030" s="1" t="s">
        <v>308</v>
      </c>
      <c r="AJ3030" t="s">
        <v>290</v>
      </c>
      <c r="AK3030" s="159" t="s">
        <v>290</v>
      </c>
      <c r="CC3030" s="4"/>
      <c r="CD3030" s="51"/>
      <c r="CE3030" s="51"/>
      <c r="CF3030" s="51"/>
      <c r="CG3030" s="51"/>
      <c r="CH3030" s="51"/>
      <c r="CI3030" s="51"/>
      <c r="CJ3030" s="51"/>
      <c r="CK3030" s="51"/>
    </row>
    <row r="3031" spans="1:89" x14ac:dyDescent="0.35">
      <c r="A3031" s="158" t="s">
        <v>2939</v>
      </c>
      <c r="B3031" s="11">
        <v>24.000000000000004</v>
      </c>
      <c r="C3031" s="11">
        <v>160</v>
      </c>
      <c r="D3031" t="s">
        <v>308</v>
      </c>
      <c r="E3031" s="21" t="s">
        <v>290</v>
      </c>
      <c r="F3031" s="11">
        <v>24.000000000000004</v>
      </c>
      <c r="G3031" s="13">
        <v>19.314000000000004</v>
      </c>
      <c r="H3031" s="11">
        <v>2.343</v>
      </c>
      <c r="I3031" t="s">
        <v>290</v>
      </c>
      <c r="J3031" s="11">
        <v>160</v>
      </c>
      <c r="K3031" s="21" t="s">
        <v>290</v>
      </c>
      <c r="L3031" s="1" t="s">
        <v>308</v>
      </c>
      <c r="M3031" t="s">
        <v>290</v>
      </c>
      <c r="N3031" s="159" t="s">
        <v>290</v>
      </c>
      <c r="P3031" s="18" t="s">
        <v>290</v>
      </c>
      <c r="Q3031" s="18" t="s">
        <v>290</v>
      </c>
      <c r="S3031" t="s">
        <v>290</v>
      </c>
      <c r="T3031" t="s">
        <v>290</v>
      </c>
      <c r="V3031" t="s">
        <v>290</v>
      </c>
      <c r="X3031" s="158" t="s">
        <v>2939</v>
      </c>
      <c r="Y3031" s="11">
        <v>24.000000000000004</v>
      </c>
      <c r="Z3031" s="11">
        <v>160</v>
      </c>
      <c r="AA3031" t="s">
        <v>308</v>
      </c>
      <c r="AB3031" s="21" t="s">
        <v>290</v>
      </c>
      <c r="AC3031" s="11">
        <v>24.000000000000004</v>
      </c>
      <c r="AD3031" s="13">
        <v>19.314000000000004</v>
      </c>
      <c r="AE3031" s="11">
        <v>2.343</v>
      </c>
      <c r="AF3031" t="s">
        <v>290</v>
      </c>
      <c r="AG3031" s="11">
        <v>160</v>
      </c>
      <c r="AH3031" s="21" t="s">
        <v>290</v>
      </c>
      <c r="AI3031" s="1" t="s">
        <v>308</v>
      </c>
      <c r="AJ3031" t="s">
        <v>290</v>
      </c>
      <c r="AK3031" s="159" t="s">
        <v>290</v>
      </c>
    </row>
    <row r="3032" spans="1:89" x14ac:dyDescent="0.35">
      <c r="A3032" s="160" t="s">
        <v>2940</v>
      </c>
      <c r="B3032" s="2">
        <v>24.000000000000004</v>
      </c>
      <c r="C3032" s="2" t="s">
        <v>272</v>
      </c>
      <c r="D3032" s="4" t="s">
        <v>308</v>
      </c>
      <c r="E3032" s="22" t="s">
        <v>290</v>
      </c>
      <c r="F3032" s="2">
        <v>24.000000000000004</v>
      </c>
      <c r="G3032" s="5">
        <v>23.000000000000004</v>
      </c>
      <c r="H3032" s="2">
        <v>0.5</v>
      </c>
      <c r="I3032" s="4" t="s">
        <v>272</v>
      </c>
      <c r="J3032" s="2">
        <v>2</v>
      </c>
      <c r="K3032" s="22" t="s">
        <v>290</v>
      </c>
      <c r="L3032" s="6" t="s">
        <v>308</v>
      </c>
      <c r="M3032" s="4" t="s">
        <v>290</v>
      </c>
      <c r="N3032" s="161" t="s">
        <v>290</v>
      </c>
      <c r="P3032" s="18" t="s">
        <v>290</v>
      </c>
      <c r="Q3032" s="18" t="s">
        <v>290</v>
      </c>
      <c r="S3032" t="s">
        <v>290</v>
      </c>
      <c r="T3032" t="s">
        <v>290</v>
      </c>
      <c r="V3032" t="s">
        <v>290</v>
      </c>
      <c r="X3032" s="160" t="s">
        <v>2940</v>
      </c>
      <c r="Y3032" s="2">
        <v>24.000000000000004</v>
      </c>
      <c r="Z3032" s="2" t="s">
        <v>272</v>
      </c>
      <c r="AA3032" s="4" t="s">
        <v>308</v>
      </c>
      <c r="AB3032" s="22" t="s">
        <v>290</v>
      </c>
      <c r="AC3032" s="2">
        <v>24.000000000000004</v>
      </c>
      <c r="AD3032" s="5">
        <v>23.000000000000004</v>
      </c>
      <c r="AE3032" s="2">
        <v>0.5</v>
      </c>
      <c r="AF3032" s="4" t="s">
        <v>272</v>
      </c>
      <c r="AG3032" s="2">
        <v>2</v>
      </c>
      <c r="AH3032" s="22" t="s">
        <v>290</v>
      </c>
      <c r="AI3032" s="6" t="s">
        <v>308</v>
      </c>
      <c r="AJ3032" s="4" t="s">
        <v>290</v>
      </c>
      <c r="AK3032" s="161" t="s">
        <v>290</v>
      </c>
    </row>
    <row r="3033" spans="1:89" x14ac:dyDescent="0.35">
      <c r="A3033" s="156" t="s">
        <v>2941</v>
      </c>
      <c r="B3033" s="11">
        <v>26</v>
      </c>
      <c r="C3033" s="11">
        <v>10</v>
      </c>
      <c r="D3033" t="s">
        <v>308</v>
      </c>
      <c r="E3033" s="21" t="s">
        <v>290</v>
      </c>
      <c r="F3033" s="11">
        <v>26</v>
      </c>
      <c r="G3033" s="13">
        <v>25.376000000000001</v>
      </c>
      <c r="H3033" s="11">
        <v>0.312</v>
      </c>
      <c r="I3033" t="s">
        <v>290</v>
      </c>
      <c r="J3033" s="11">
        <v>10</v>
      </c>
      <c r="K3033" s="21" t="s">
        <v>290</v>
      </c>
      <c r="L3033" s="11" t="s">
        <v>308</v>
      </c>
      <c r="M3033" t="s">
        <v>290</v>
      </c>
      <c r="N3033" s="159" t="s">
        <v>290</v>
      </c>
      <c r="P3033" s="18" t="s">
        <v>290</v>
      </c>
      <c r="Q3033" s="18" t="s">
        <v>290</v>
      </c>
      <c r="S3033" t="s">
        <v>290</v>
      </c>
      <c r="T3033" t="s">
        <v>290</v>
      </c>
      <c r="V3033" t="s">
        <v>290</v>
      </c>
      <c r="X3033" s="156" t="s">
        <v>2941</v>
      </c>
      <c r="Y3033" s="11">
        <v>26</v>
      </c>
      <c r="Z3033" s="11">
        <v>10</v>
      </c>
      <c r="AA3033" t="s">
        <v>308</v>
      </c>
      <c r="AB3033" s="21" t="s">
        <v>290</v>
      </c>
      <c r="AC3033" s="11">
        <v>26</v>
      </c>
      <c r="AD3033" s="13">
        <v>25.376000000000001</v>
      </c>
      <c r="AE3033" s="11">
        <v>0.312</v>
      </c>
      <c r="AF3033" t="s">
        <v>290</v>
      </c>
      <c r="AG3033" s="11">
        <v>10</v>
      </c>
      <c r="AH3033" s="21" t="s">
        <v>290</v>
      </c>
      <c r="AI3033" s="11" t="s">
        <v>308</v>
      </c>
      <c r="AJ3033" t="s">
        <v>290</v>
      </c>
      <c r="AK3033" s="159" t="s">
        <v>290</v>
      </c>
    </row>
    <row r="3034" spans="1:89" x14ac:dyDescent="0.35">
      <c r="A3034" s="158" t="s">
        <v>2942</v>
      </c>
      <c r="B3034" s="11">
        <v>26</v>
      </c>
      <c r="C3034" s="11">
        <v>20</v>
      </c>
      <c r="D3034" t="s">
        <v>308</v>
      </c>
      <c r="E3034" s="21" t="s">
        <v>290</v>
      </c>
      <c r="F3034" s="11">
        <v>26</v>
      </c>
      <c r="G3034" s="13">
        <v>25</v>
      </c>
      <c r="H3034" s="11">
        <v>0.5</v>
      </c>
      <c r="I3034" t="s">
        <v>290</v>
      </c>
      <c r="J3034" s="11">
        <v>20</v>
      </c>
      <c r="K3034" s="21" t="s">
        <v>290</v>
      </c>
      <c r="L3034" s="1" t="s">
        <v>308</v>
      </c>
      <c r="M3034" t="s">
        <v>290</v>
      </c>
      <c r="N3034" s="159" t="s">
        <v>290</v>
      </c>
      <c r="P3034" s="18" t="s">
        <v>290</v>
      </c>
      <c r="Q3034" s="18" t="s">
        <v>290</v>
      </c>
      <c r="S3034" t="s">
        <v>290</v>
      </c>
      <c r="T3034" t="s">
        <v>290</v>
      </c>
      <c r="V3034" t="s">
        <v>290</v>
      </c>
      <c r="X3034" s="158" t="s">
        <v>2942</v>
      </c>
      <c r="Y3034" s="11">
        <v>26</v>
      </c>
      <c r="Z3034" s="11">
        <v>20</v>
      </c>
      <c r="AA3034" t="s">
        <v>308</v>
      </c>
      <c r="AB3034" s="21" t="s">
        <v>290</v>
      </c>
      <c r="AC3034" s="11">
        <v>26</v>
      </c>
      <c r="AD3034" s="13">
        <v>25</v>
      </c>
      <c r="AE3034" s="11">
        <v>0.5</v>
      </c>
      <c r="AF3034" t="s">
        <v>290</v>
      </c>
      <c r="AG3034" s="11">
        <v>20</v>
      </c>
      <c r="AH3034" s="21" t="s">
        <v>290</v>
      </c>
      <c r="AI3034" s="1" t="s">
        <v>308</v>
      </c>
      <c r="AJ3034" t="s">
        <v>290</v>
      </c>
      <c r="AK3034" s="159" t="s">
        <v>290</v>
      </c>
    </row>
    <row r="3035" spans="1:89" x14ac:dyDescent="0.35">
      <c r="A3035" s="158" t="s">
        <v>7033</v>
      </c>
      <c r="B3035" s="11">
        <v>26</v>
      </c>
      <c r="C3035" t="s">
        <v>6422</v>
      </c>
      <c r="D3035" t="s">
        <v>308</v>
      </c>
      <c r="E3035" s="21" t="s">
        <v>290</v>
      </c>
      <c r="F3035" s="11">
        <v>26</v>
      </c>
      <c r="G3035" s="13">
        <v>25.25</v>
      </c>
      <c r="H3035" s="11">
        <v>0.375</v>
      </c>
      <c r="I3035" t="s">
        <v>6422</v>
      </c>
      <c r="J3035">
        <v>1</v>
      </c>
      <c r="K3035" s="21" t="s">
        <v>290</v>
      </c>
      <c r="L3035" s="1" t="s">
        <v>308</v>
      </c>
      <c r="M3035" t="s">
        <v>290</v>
      </c>
      <c r="N3035" s="159" t="s">
        <v>290</v>
      </c>
      <c r="P3035" s="18" t="s">
        <v>290</v>
      </c>
      <c r="Q3035" s="18" t="s">
        <v>290</v>
      </c>
      <c r="S3035" t="s">
        <v>290</v>
      </c>
      <c r="T3035" t="s">
        <v>290</v>
      </c>
      <c r="V3035" t="s">
        <v>290</v>
      </c>
      <c r="X3035" s="158" t="s">
        <v>7033</v>
      </c>
      <c r="Y3035" s="11">
        <v>26</v>
      </c>
      <c r="Z3035" t="s">
        <v>6422</v>
      </c>
      <c r="AA3035" t="s">
        <v>308</v>
      </c>
      <c r="AB3035" s="21" t="s">
        <v>290</v>
      </c>
      <c r="AC3035" s="11">
        <v>26</v>
      </c>
      <c r="AD3035" s="13">
        <v>25.25</v>
      </c>
      <c r="AE3035" s="11">
        <v>0.375</v>
      </c>
      <c r="AF3035" t="s">
        <v>6422</v>
      </c>
      <c r="AG3035">
        <v>1</v>
      </c>
      <c r="AH3035" s="21" t="s">
        <v>290</v>
      </c>
      <c r="AI3035" s="1" t="s">
        <v>308</v>
      </c>
      <c r="AJ3035" t="s">
        <v>290</v>
      </c>
      <c r="AK3035" s="159" t="s">
        <v>290</v>
      </c>
    </row>
    <row r="3036" spans="1:89" x14ac:dyDescent="0.35">
      <c r="A3036" s="160" t="s">
        <v>2943</v>
      </c>
      <c r="B3036" s="2">
        <v>26</v>
      </c>
      <c r="C3036" s="2" t="s">
        <v>272</v>
      </c>
      <c r="D3036" s="4" t="s">
        <v>308</v>
      </c>
      <c r="E3036" s="22" t="s">
        <v>290</v>
      </c>
      <c r="F3036" s="2">
        <v>26</v>
      </c>
      <c r="G3036" s="5">
        <v>25</v>
      </c>
      <c r="H3036" s="2">
        <v>0.5</v>
      </c>
      <c r="I3036" s="4" t="s">
        <v>272</v>
      </c>
      <c r="J3036" s="2">
        <v>2</v>
      </c>
      <c r="K3036" s="22" t="s">
        <v>290</v>
      </c>
      <c r="L3036" s="6" t="s">
        <v>308</v>
      </c>
      <c r="M3036" s="4" t="s">
        <v>290</v>
      </c>
      <c r="N3036" s="161" t="s">
        <v>290</v>
      </c>
      <c r="P3036" s="18" t="s">
        <v>290</v>
      </c>
      <c r="Q3036" s="18" t="s">
        <v>290</v>
      </c>
      <c r="S3036" t="s">
        <v>290</v>
      </c>
      <c r="T3036" t="s">
        <v>290</v>
      </c>
      <c r="V3036" t="s">
        <v>290</v>
      </c>
      <c r="X3036" s="160" t="s">
        <v>2943</v>
      </c>
      <c r="Y3036" s="2">
        <v>26</v>
      </c>
      <c r="Z3036" s="2" t="s">
        <v>272</v>
      </c>
      <c r="AA3036" s="4" t="s">
        <v>308</v>
      </c>
      <c r="AB3036" s="22" t="s">
        <v>290</v>
      </c>
      <c r="AC3036" s="2">
        <v>26</v>
      </c>
      <c r="AD3036" s="5">
        <v>25</v>
      </c>
      <c r="AE3036" s="2">
        <v>0.5</v>
      </c>
      <c r="AF3036" s="4" t="s">
        <v>272</v>
      </c>
      <c r="AG3036" s="2">
        <v>2</v>
      </c>
      <c r="AH3036" s="22" t="s">
        <v>290</v>
      </c>
      <c r="AI3036" s="6" t="s">
        <v>308</v>
      </c>
      <c r="AJ3036" s="4" t="s">
        <v>290</v>
      </c>
      <c r="AK3036" s="161" t="s">
        <v>290</v>
      </c>
    </row>
    <row r="3037" spans="1:89" x14ac:dyDescent="0.35">
      <c r="A3037" s="156" t="s">
        <v>2944</v>
      </c>
      <c r="B3037" s="11">
        <v>28</v>
      </c>
      <c r="C3037" s="11">
        <v>10</v>
      </c>
      <c r="D3037" t="s">
        <v>308</v>
      </c>
      <c r="E3037" s="21" t="s">
        <v>290</v>
      </c>
      <c r="F3037" s="11">
        <v>28</v>
      </c>
      <c r="G3037" s="13">
        <v>27.376000000000001</v>
      </c>
      <c r="H3037" s="11">
        <v>0.312</v>
      </c>
      <c r="I3037" t="s">
        <v>290</v>
      </c>
      <c r="J3037" s="11">
        <v>10</v>
      </c>
      <c r="K3037" s="21" t="s">
        <v>290</v>
      </c>
      <c r="L3037" s="11" t="s">
        <v>308</v>
      </c>
      <c r="M3037" t="s">
        <v>290</v>
      </c>
      <c r="N3037" s="159" t="s">
        <v>290</v>
      </c>
      <c r="P3037" s="18" t="s">
        <v>290</v>
      </c>
      <c r="Q3037" s="18" t="s">
        <v>290</v>
      </c>
      <c r="S3037" t="s">
        <v>290</v>
      </c>
      <c r="T3037" t="s">
        <v>290</v>
      </c>
      <c r="V3037" t="s">
        <v>290</v>
      </c>
      <c r="X3037" s="156" t="s">
        <v>2944</v>
      </c>
      <c r="Y3037" s="11">
        <v>28</v>
      </c>
      <c r="Z3037" s="11">
        <v>10</v>
      </c>
      <c r="AA3037" t="s">
        <v>308</v>
      </c>
      <c r="AB3037" s="21" t="s">
        <v>290</v>
      </c>
      <c r="AC3037" s="11">
        <v>28</v>
      </c>
      <c r="AD3037" s="13">
        <v>27.376000000000001</v>
      </c>
      <c r="AE3037" s="11">
        <v>0.312</v>
      </c>
      <c r="AF3037" t="s">
        <v>290</v>
      </c>
      <c r="AG3037" s="11">
        <v>10</v>
      </c>
      <c r="AH3037" s="21" t="s">
        <v>290</v>
      </c>
      <c r="AI3037" s="11" t="s">
        <v>308</v>
      </c>
      <c r="AJ3037" t="s">
        <v>290</v>
      </c>
      <c r="AK3037" s="159" t="s">
        <v>290</v>
      </c>
    </row>
    <row r="3038" spans="1:89" x14ac:dyDescent="0.35">
      <c r="A3038" s="158" t="s">
        <v>2945</v>
      </c>
      <c r="B3038" s="11">
        <v>28</v>
      </c>
      <c r="C3038" s="11">
        <v>20</v>
      </c>
      <c r="D3038" t="s">
        <v>308</v>
      </c>
      <c r="E3038" s="21" t="s">
        <v>290</v>
      </c>
      <c r="F3038" s="11">
        <v>28</v>
      </c>
      <c r="G3038" s="13">
        <v>27</v>
      </c>
      <c r="H3038" s="11">
        <v>0.5</v>
      </c>
      <c r="I3038" t="s">
        <v>290</v>
      </c>
      <c r="J3038" s="11">
        <v>20</v>
      </c>
      <c r="K3038" s="21" t="s">
        <v>290</v>
      </c>
      <c r="L3038" s="1" t="s">
        <v>308</v>
      </c>
      <c r="M3038" t="s">
        <v>290</v>
      </c>
      <c r="N3038" s="159" t="s">
        <v>290</v>
      </c>
      <c r="P3038" s="18" t="s">
        <v>290</v>
      </c>
      <c r="Q3038" s="18" t="s">
        <v>290</v>
      </c>
      <c r="S3038" t="s">
        <v>290</v>
      </c>
      <c r="T3038" t="s">
        <v>290</v>
      </c>
      <c r="V3038" t="s">
        <v>290</v>
      </c>
      <c r="X3038" s="158" t="s">
        <v>2945</v>
      </c>
      <c r="Y3038" s="11">
        <v>28</v>
      </c>
      <c r="Z3038" s="11">
        <v>20</v>
      </c>
      <c r="AA3038" t="s">
        <v>308</v>
      </c>
      <c r="AB3038" s="21" t="s">
        <v>290</v>
      </c>
      <c r="AC3038" s="11">
        <v>28</v>
      </c>
      <c r="AD3038" s="13">
        <v>27</v>
      </c>
      <c r="AE3038" s="11">
        <v>0.5</v>
      </c>
      <c r="AF3038" t="s">
        <v>290</v>
      </c>
      <c r="AG3038" s="11">
        <v>20</v>
      </c>
      <c r="AH3038" s="21" t="s">
        <v>290</v>
      </c>
      <c r="AI3038" s="1" t="s">
        <v>308</v>
      </c>
      <c r="AJ3038" t="s">
        <v>290</v>
      </c>
      <c r="AK3038" s="159" t="s">
        <v>290</v>
      </c>
      <c r="BJ3038" s="4"/>
      <c r="BK3038" s="4"/>
      <c r="BL3038" s="4"/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  <c r="BX3038" s="4"/>
      <c r="BY3038" s="4"/>
      <c r="BZ3038" s="4"/>
      <c r="CA3038" s="51"/>
    </row>
    <row r="3039" spans="1:89" x14ac:dyDescent="0.35">
      <c r="A3039" s="158" t="s">
        <v>2946</v>
      </c>
      <c r="B3039" s="11">
        <v>28</v>
      </c>
      <c r="C3039">
        <v>30</v>
      </c>
      <c r="D3039" t="s">
        <v>308</v>
      </c>
      <c r="E3039" s="21" t="s">
        <v>290</v>
      </c>
      <c r="F3039" s="11">
        <v>28</v>
      </c>
      <c r="G3039" s="13">
        <v>26.75</v>
      </c>
      <c r="H3039" s="11">
        <v>0.625</v>
      </c>
      <c r="I3039" t="s">
        <v>290</v>
      </c>
      <c r="J3039">
        <v>30</v>
      </c>
      <c r="K3039" s="21" t="s">
        <v>290</v>
      </c>
      <c r="L3039" s="1" t="s">
        <v>308</v>
      </c>
      <c r="M3039" t="s">
        <v>290</v>
      </c>
      <c r="N3039" s="159" t="s">
        <v>290</v>
      </c>
      <c r="P3039" s="18" t="s">
        <v>290</v>
      </c>
      <c r="Q3039" s="18" t="s">
        <v>290</v>
      </c>
      <c r="S3039" t="s">
        <v>290</v>
      </c>
      <c r="T3039" t="s">
        <v>290</v>
      </c>
      <c r="V3039" t="s">
        <v>290</v>
      </c>
      <c r="X3039" s="158" t="s">
        <v>2946</v>
      </c>
      <c r="Y3039" s="11">
        <v>28</v>
      </c>
      <c r="Z3039">
        <v>30</v>
      </c>
      <c r="AA3039" t="s">
        <v>308</v>
      </c>
      <c r="AB3039" s="21" t="s">
        <v>290</v>
      </c>
      <c r="AC3039" s="11">
        <v>28</v>
      </c>
      <c r="AD3039" s="13">
        <v>26.75</v>
      </c>
      <c r="AE3039" s="11">
        <v>0.625</v>
      </c>
      <c r="AF3039" t="s">
        <v>290</v>
      </c>
      <c r="AG3039">
        <v>30</v>
      </c>
      <c r="AH3039" s="21" t="s">
        <v>290</v>
      </c>
      <c r="AI3039" s="1" t="s">
        <v>308</v>
      </c>
      <c r="AJ3039" t="s">
        <v>290</v>
      </c>
      <c r="AK3039" s="159" t="s">
        <v>290</v>
      </c>
      <c r="CC3039" s="4"/>
      <c r="CD3039" s="51"/>
      <c r="CE3039" s="51"/>
      <c r="CF3039" s="51"/>
      <c r="CG3039" s="51"/>
      <c r="CH3039" s="51"/>
      <c r="CI3039" s="51"/>
      <c r="CJ3039" s="51"/>
      <c r="CK3039" s="51"/>
    </row>
    <row r="3040" spans="1:89" x14ac:dyDescent="0.35">
      <c r="A3040" s="158" t="s">
        <v>7034</v>
      </c>
      <c r="B3040" s="11">
        <v>28</v>
      </c>
      <c r="C3040" t="s">
        <v>6422</v>
      </c>
      <c r="D3040" t="s">
        <v>308</v>
      </c>
      <c r="E3040" s="21" t="s">
        <v>290</v>
      </c>
      <c r="F3040" s="11">
        <v>28</v>
      </c>
      <c r="G3040" s="13">
        <v>27.25</v>
      </c>
      <c r="H3040" s="11">
        <v>0.375</v>
      </c>
      <c r="I3040" t="s">
        <v>6422</v>
      </c>
      <c r="J3040">
        <v>1</v>
      </c>
      <c r="K3040" s="21" t="s">
        <v>290</v>
      </c>
      <c r="L3040" s="1" t="s">
        <v>308</v>
      </c>
      <c r="M3040" t="s">
        <v>290</v>
      </c>
      <c r="N3040" s="159" t="s">
        <v>290</v>
      </c>
      <c r="P3040" s="18" t="s">
        <v>290</v>
      </c>
      <c r="Q3040" s="18" t="s">
        <v>290</v>
      </c>
      <c r="S3040" t="s">
        <v>290</v>
      </c>
      <c r="T3040" t="s">
        <v>290</v>
      </c>
      <c r="V3040" t="s">
        <v>290</v>
      </c>
      <c r="X3040" s="158" t="s">
        <v>7034</v>
      </c>
      <c r="Y3040" s="11">
        <v>28</v>
      </c>
      <c r="Z3040" t="s">
        <v>6422</v>
      </c>
      <c r="AA3040" t="s">
        <v>308</v>
      </c>
      <c r="AB3040" s="21" t="s">
        <v>290</v>
      </c>
      <c r="AC3040" s="11">
        <v>28</v>
      </c>
      <c r="AD3040" s="13">
        <v>27.25</v>
      </c>
      <c r="AE3040" s="11">
        <v>0.375</v>
      </c>
      <c r="AF3040" t="s">
        <v>6422</v>
      </c>
      <c r="AG3040">
        <v>1</v>
      </c>
      <c r="AH3040" s="21" t="s">
        <v>290</v>
      </c>
      <c r="AI3040" s="1" t="s">
        <v>308</v>
      </c>
      <c r="AJ3040" t="s">
        <v>290</v>
      </c>
      <c r="AK3040" s="159" t="s">
        <v>290</v>
      </c>
    </row>
    <row r="3041" spans="1:89" x14ac:dyDescent="0.35">
      <c r="A3041" s="160" t="s">
        <v>2947</v>
      </c>
      <c r="B3041" s="2">
        <v>28</v>
      </c>
      <c r="C3041" s="2" t="s">
        <v>272</v>
      </c>
      <c r="D3041" s="4" t="s">
        <v>308</v>
      </c>
      <c r="E3041" s="22" t="s">
        <v>290</v>
      </c>
      <c r="F3041" s="2">
        <v>28</v>
      </c>
      <c r="G3041" s="5">
        <v>27</v>
      </c>
      <c r="H3041" s="2">
        <v>0.5</v>
      </c>
      <c r="I3041" s="4" t="s">
        <v>272</v>
      </c>
      <c r="J3041" s="2">
        <v>2</v>
      </c>
      <c r="K3041" s="22" t="s">
        <v>290</v>
      </c>
      <c r="L3041" s="6" t="s">
        <v>308</v>
      </c>
      <c r="M3041" s="4" t="s">
        <v>290</v>
      </c>
      <c r="N3041" s="161" t="s">
        <v>290</v>
      </c>
      <c r="P3041" s="18" t="s">
        <v>290</v>
      </c>
      <c r="Q3041" s="18" t="s">
        <v>290</v>
      </c>
      <c r="S3041" t="s">
        <v>290</v>
      </c>
      <c r="T3041" t="s">
        <v>290</v>
      </c>
      <c r="V3041" t="s">
        <v>290</v>
      </c>
      <c r="X3041" s="160" t="s">
        <v>2947</v>
      </c>
      <c r="Y3041" s="2">
        <v>28</v>
      </c>
      <c r="Z3041" s="2" t="s">
        <v>272</v>
      </c>
      <c r="AA3041" s="4" t="s">
        <v>308</v>
      </c>
      <c r="AB3041" s="22" t="s">
        <v>290</v>
      </c>
      <c r="AC3041" s="2">
        <v>28</v>
      </c>
      <c r="AD3041" s="5">
        <v>27</v>
      </c>
      <c r="AE3041" s="2">
        <v>0.5</v>
      </c>
      <c r="AF3041" s="4" t="s">
        <v>272</v>
      </c>
      <c r="AG3041" s="2">
        <v>2</v>
      </c>
      <c r="AH3041" s="22" t="s">
        <v>290</v>
      </c>
      <c r="AI3041" s="6" t="s">
        <v>308</v>
      </c>
      <c r="AJ3041" s="4" t="s">
        <v>290</v>
      </c>
      <c r="AK3041" s="161" t="s">
        <v>290</v>
      </c>
    </row>
    <row r="3042" spans="1:89" x14ac:dyDescent="0.35">
      <c r="A3042" s="156" t="s">
        <v>2948</v>
      </c>
      <c r="B3042" s="11">
        <v>30</v>
      </c>
      <c r="C3042" s="11">
        <v>10</v>
      </c>
      <c r="D3042" t="s">
        <v>308</v>
      </c>
      <c r="E3042" s="21" t="s">
        <v>290</v>
      </c>
      <c r="F3042" s="11">
        <v>30</v>
      </c>
      <c r="G3042" s="13">
        <v>29.376000000000001</v>
      </c>
      <c r="H3042" s="11">
        <v>0.312</v>
      </c>
      <c r="I3042" t="s">
        <v>290</v>
      </c>
      <c r="J3042" s="11">
        <v>10</v>
      </c>
      <c r="K3042" s="21" t="s">
        <v>290</v>
      </c>
      <c r="L3042" s="11" t="s">
        <v>308</v>
      </c>
      <c r="M3042" t="s">
        <v>290</v>
      </c>
      <c r="N3042" s="159" t="s">
        <v>290</v>
      </c>
      <c r="P3042" s="18" t="s">
        <v>290</v>
      </c>
      <c r="Q3042" s="18" t="s">
        <v>290</v>
      </c>
      <c r="S3042" t="s">
        <v>290</v>
      </c>
      <c r="T3042" t="s">
        <v>290</v>
      </c>
      <c r="V3042" t="s">
        <v>290</v>
      </c>
      <c r="X3042" s="156" t="s">
        <v>2948</v>
      </c>
      <c r="Y3042" s="11">
        <v>30</v>
      </c>
      <c r="Z3042" s="11">
        <v>10</v>
      </c>
      <c r="AA3042" t="s">
        <v>308</v>
      </c>
      <c r="AB3042" s="21" t="s">
        <v>290</v>
      </c>
      <c r="AC3042" s="11">
        <v>30</v>
      </c>
      <c r="AD3042" s="13">
        <v>29.376000000000001</v>
      </c>
      <c r="AE3042" s="11">
        <v>0.312</v>
      </c>
      <c r="AF3042" t="s">
        <v>290</v>
      </c>
      <c r="AG3042" s="11">
        <v>10</v>
      </c>
      <c r="AH3042" s="21" t="s">
        <v>290</v>
      </c>
      <c r="AI3042" s="11" t="s">
        <v>308</v>
      </c>
      <c r="AJ3042" t="s">
        <v>290</v>
      </c>
      <c r="AK3042" s="159" t="s">
        <v>290</v>
      </c>
    </row>
    <row r="3043" spans="1:89" x14ac:dyDescent="0.35">
      <c r="A3043" s="158" t="s">
        <v>2949</v>
      </c>
      <c r="B3043" s="11">
        <v>30</v>
      </c>
      <c r="C3043" s="11">
        <v>20</v>
      </c>
      <c r="D3043" t="s">
        <v>308</v>
      </c>
      <c r="E3043" s="21" t="s">
        <v>290</v>
      </c>
      <c r="F3043" s="11">
        <v>30</v>
      </c>
      <c r="G3043" s="13">
        <v>29</v>
      </c>
      <c r="H3043" s="11">
        <v>0.5</v>
      </c>
      <c r="I3043" t="s">
        <v>290</v>
      </c>
      <c r="J3043" s="11">
        <v>20</v>
      </c>
      <c r="K3043" s="21" t="s">
        <v>290</v>
      </c>
      <c r="L3043" s="1" t="s">
        <v>308</v>
      </c>
      <c r="M3043" t="s">
        <v>290</v>
      </c>
      <c r="N3043" s="159" t="s">
        <v>290</v>
      </c>
      <c r="P3043" s="18" t="s">
        <v>290</v>
      </c>
      <c r="Q3043" s="18" t="s">
        <v>290</v>
      </c>
      <c r="S3043" t="s">
        <v>290</v>
      </c>
      <c r="T3043" t="s">
        <v>290</v>
      </c>
      <c r="V3043" t="s">
        <v>290</v>
      </c>
      <c r="X3043" s="158" t="s">
        <v>2949</v>
      </c>
      <c r="Y3043" s="11">
        <v>30</v>
      </c>
      <c r="Z3043" s="11">
        <v>20</v>
      </c>
      <c r="AA3043" t="s">
        <v>308</v>
      </c>
      <c r="AB3043" s="21" t="s">
        <v>290</v>
      </c>
      <c r="AC3043" s="11">
        <v>30</v>
      </c>
      <c r="AD3043" s="13">
        <v>29</v>
      </c>
      <c r="AE3043" s="11">
        <v>0.5</v>
      </c>
      <c r="AF3043" t="s">
        <v>290</v>
      </c>
      <c r="AG3043" s="11">
        <v>20</v>
      </c>
      <c r="AH3043" s="21" t="s">
        <v>290</v>
      </c>
      <c r="AI3043" s="1" t="s">
        <v>308</v>
      </c>
      <c r="AJ3043" t="s">
        <v>290</v>
      </c>
      <c r="AK3043" s="159" t="s">
        <v>290</v>
      </c>
    </row>
    <row r="3044" spans="1:89" x14ac:dyDescent="0.35">
      <c r="A3044" s="158" t="s">
        <v>2950</v>
      </c>
      <c r="B3044" s="11">
        <v>30</v>
      </c>
      <c r="C3044">
        <v>30</v>
      </c>
      <c r="D3044" t="s">
        <v>308</v>
      </c>
      <c r="E3044" s="21" t="s">
        <v>290</v>
      </c>
      <c r="F3044" s="11">
        <v>30</v>
      </c>
      <c r="G3044" s="13">
        <v>28.75</v>
      </c>
      <c r="H3044" s="11">
        <v>0.625</v>
      </c>
      <c r="I3044" t="s">
        <v>290</v>
      </c>
      <c r="J3044">
        <v>30</v>
      </c>
      <c r="K3044" s="21" t="s">
        <v>290</v>
      </c>
      <c r="L3044" s="1" t="s">
        <v>308</v>
      </c>
      <c r="M3044" t="s">
        <v>290</v>
      </c>
      <c r="N3044" s="159" t="s">
        <v>290</v>
      </c>
      <c r="P3044" s="18" t="s">
        <v>290</v>
      </c>
      <c r="Q3044" s="18" t="s">
        <v>290</v>
      </c>
      <c r="S3044" t="s">
        <v>290</v>
      </c>
      <c r="T3044" t="s">
        <v>290</v>
      </c>
      <c r="V3044" t="s">
        <v>290</v>
      </c>
      <c r="X3044" s="158" t="s">
        <v>2950</v>
      </c>
      <c r="Y3044" s="11">
        <v>30</v>
      </c>
      <c r="Z3044">
        <v>30</v>
      </c>
      <c r="AA3044" t="s">
        <v>308</v>
      </c>
      <c r="AB3044" s="21" t="s">
        <v>290</v>
      </c>
      <c r="AC3044" s="11">
        <v>30</v>
      </c>
      <c r="AD3044" s="13">
        <v>28.75</v>
      </c>
      <c r="AE3044" s="11">
        <v>0.625</v>
      </c>
      <c r="AF3044" t="s">
        <v>290</v>
      </c>
      <c r="AG3044">
        <v>30</v>
      </c>
      <c r="AH3044" s="21" t="s">
        <v>290</v>
      </c>
      <c r="AI3044" s="1" t="s">
        <v>308</v>
      </c>
      <c r="AJ3044" t="s">
        <v>290</v>
      </c>
      <c r="AK3044" s="159" t="s">
        <v>290</v>
      </c>
    </row>
    <row r="3045" spans="1:89" x14ac:dyDescent="0.35">
      <c r="A3045" s="158" t="s">
        <v>7035</v>
      </c>
      <c r="B3045" s="11">
        <v>30</v>
      </c>
      <c r="C3045" t="s">
        <v>6422</v>
      </c>
      <c r="D3045" t="s">
        <v>308</v>
      </c>
      <c r="E3045" s="21" t="s">
        <v>290</v>
      </c>
      <c r="F3045" s="11">
        <v>30</v>
      </c>
      <c r="G3045" s="13">
        <v>29.25</v>
      </c>
      <c r="H3045" s="11">
        <v>0.375</v>
      </c>
      <c r="I3045" t="s">
        <v>6422</v>
      </c>
      <c r="J3045">
        <v>1</v>
      </c>
      <c r="K3045" s="21" t="s">
        <v>290</v>
      </c>
      <c r="L3045" s="1" t="s">
        <v>308</v>
      </c>
      <c r="M3045" t="s">
        <v>290</v>
      </c>
      <c r="N3045" s="159" t="s">
        <v>290</v>
      </c>
      <c r="P3045" s="18" t="s">
        <v>290</v>
      </c>
      <c r="Q3045" s="18" t="s">
        <v>290</v>
      </c>
      <c r="S3045" t="s">
        <v>290</v>
      </c>
      <c r="T3045" t="s">
        <v>290</v>
      </c>
      <c r="V3045" t="s">
        <v>290</v>
      </c>
      <c r="X3045" s="158" t="s">
        <v>7035</v>
      </c>
      <c r="Y3045" s="11">
        <v>30</v>
      </c>
      <c r="Z3045" t="s">
        <v>6422</v>
      </c>
      <c r="AA3045" t="s">
        <v>308</v>
      </c>
      <c r="AB3045" s="21" t="s">
        <v>290</v>
      </c>
      <c r="AC3045" s="11">
        <v>30</v>
      </c>
      <c r="AD3045" s="13">
        <v>29.25</v>
      </c>
      <c r="AE3045" s="11">
        <v>0.375</v>
      </c>
      <c r="AF3045" t="s">
        <v>6422</v>
      </c>
      <c r="AG3045">
        <v>1</v>
      </c>
      <c r="AH3045" s="21" t="s">
        <v>290</v>
      </c>
      <c r="AI3045" s="1" t="s">
        <v>308</v>
      </c>
      <c r="AJ3045" t="s">
        <v>290</v>
      </c>
      <c r="AK3045" s="159" t="s">
        <v>290</v>
      </c>
    </row>
    <row r="3046" spans="1:89" x14ac:dyDescent="0.35">
      <c r="A3046" s="160" t="s">
        <v>2951</v>
      </c>
      <c r="B3046" s="2">
        <v>30</v>
      </c>
      <c r="C3046" s="2" t="s">
        <v>272</v>
      </c>
      <c r="D3046" s="4" t="s">
        <v>308</v>
      </c>
      <c r="E3046" s="22" t="s">
        <v>290</v>
      </c>
      <c r="F3046" s="2">
        <v>30</v>
      </c>
      <c r="G3046" s="5">
        <v>29</v>
      </c>
      <c r="H3046" s="2">
        <v>0.5</v>
      </c>
      <c r="I3046" s="4" t="s">
        <v>272</v>
      </c>
      <c r="J3046" s="2">
        <v>2</v>
      </c>
      <c r="K3046" s="22" t="s">
        <v>290</v>
      </c>
      <c r="L3046" s="6" t="s">
        <v>308</v>
      </c>
      <c r="M3046" s="4" t="s">
        <v>290</v>
      </c>
      <c r="N3046" s="161" t="s">
        <v>290</v>
      </c>
      <c r="P3046" s="18" t="s">
        <v>290</v>
      </c>
      <c r="Q3046" s="18" t="s">
        <v>290</v>
      </c>
      <c r="S3046" t="s">
        <v>290</v>
      </c>
      <c r="T3046" t="s">
        <v>290</v>
      </c>
      <c r="V3046" t="s">
        <v>290</v>
      </c>
      <c r="X3046" s="160" t="s">
        <v>2951</v>
      </c>
      <c r="Y3046" s="2">
        <v>30</v>
      </c>
      <c r="Z3046" s="2" t="s">
        <v>272</v>
      </c>
      <c r="AA3046" s="4" t="s">
        <v>308</v>
      </c>
      <c r="AB3046" s="22" t="s">
        <v>290</v>
      </c>
      <c r="AC3046" s="2">
        <v>30</v>
      </c>
      <c r="AD3046" s="5">
        <v>29</v>
      </c>
      <c r="AE3046" s="2">
        <v>0.5</v>
      </c>
      <c r="AF3046" s="4" t="s">
        <v>272</v>
      </c>
      <c r="AG3046" s="2">
        <v>2</v>
      </c>
      <c r="AH3046" s="22" t="s">
        <v>290</v>
      </c>
      <c r="AI3046" s="6" t="s">
        <v>308</v>
      </c>
      <c r="AJ3046" s="4" t="s">
        <v>290</v>
      </c>
      <c r="AK3046" s="161" t="s">
        <v>290</v>
      </c>
    </row>
    <row r="3047" spans="1:89" x14ac:dyDescent="0.35">
      <c r="A3047" s="156" t="s">
        <v>2952</v>
      </c>
      <c r="B3047" s="11">
        <v>32</v>
      </c>
      <c r="C3047" s="11">
        <v>10</v>
      </c>
      <c r="D3047" t="s">
        <v>308</v>
      </c>
      <c r="E3047" s="21" t="s">
        <v>290</v>
      </c>
      <c r="F3047" s="11">
        <v>32</v>
      </c>
      <c r="G3047" s="13">
        <v>31.376000000000001</v>
      </c>
      <c r="H3047" s="11">
        <v>0.312</v>
      </c>
      <c r="I3047" t="s">
        <v>290</v>
      </c>
      <c r="J3047" s="11">
        <v>10</v>
      </c>
      <c r="K3047" s="21" t="s">
        <v>290</v>
      </c>
      <c r="L3047" s="11" t="s">
        <v>308</v>
      </c>
      <c r="M3047" t="s">
        <v>290</v>
      </c>
      <c r="N3047" s="159" t="s">
        <v>290</v>
      </c>
      <c r="P3047" s="18" t="s">
        <v>290</v>
      </c>
      <c r="Q3047" s="18" t="s">
        <v>290</v>
      </c>
      <c r="S3047" t="s">
        <v>290</v>
      </c>
      <c r="T3047" t="s">
        <v>290</v>
      </c>
      <c r="V3047" t="s">
        <v>290</v>
      </c>
      <c r="X3047" s="156" t="s">
        <v>2952</v>
      </c>
      <c r="Y3047" s="11">
        <v>32</v>
      </c>
      <c r="Z3047" s="11">
        <v>10</v>
      </c>
      <c r="AA3047" t="s">
        <v>308</v>
      </c>
      <c r="AB3047" s="21" t="s">
        <v>290</v>
      </c>
      <c r="AC3047" s="11">
        <v>32</v>
      </c>
      <c r="AD3047" s="13">
        <v>31.376000000000001</v>
      </c>
      <c r="AE3047" s="11">
        <v>0.312</v>
      </c>
      <c r="AF3047" t="s">
        <v>290</v>
      </c>
      <c r="AG3047" s="11">
        <v>10</v>
      </c>
      <c r="AH3047" s="21" t="s">
        <v>290</v>
      </c>
      <c r="AI3047" s="11" t="s">
        <v>308</v>
      </c>
      <c r="AJ3047" t="s">
        <v>290</v>
      </c>
      <c r="AK3047" s="159" t="s">
        <v>290</v>
      </c>
      <c r="BJ3047" s="4"/>
      <c r="BK3047" s="4"/>
      <c r="BL3047" s="4"/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  <c r="BX3047" s="4"/>
      <c r="BY3047" s="4"/>
      <c r="BZ3047" s="4"/>
      <c r="CA3047" s="51"/>
    </row>
    <row r="3048" spans="1:89" x14ac:dyDescent="0.35">
      <c r="A3048" s="158" t="s">
        <v>2953</v>
      </c>
      <c r="B3048" s="11">
        <v>32</v>
      </c>
      <c r="C3048" s="11">
        <v>20</v>
      </c>
      <c r="D3048" t="s">
        <v>308</v>
      </c>
      <c r="E3048" s="21" t="s">
        <v>290</v>
      </c>
      <c r="F3048" s="11">
        <v>32</v>
      </c>
      <c r="G3048" s="13">
        <v>31</v>
      </c>
      <c r="H3048" s="11">
        <v>0.5</v>
      </c>
      <c r="I3048" t="s">
        <v>290</v>
      </c>
      <c r="J3048" s="11">
        <v>20</v>
      </c>
      <c r="K3048" s="21" t="s">
        <v>290</v>
      </c>
      <c r="L3048" s="1" t="s">
        <v>308</v>
      </c>
      <c r="M3048" t="s">
        <v>290</v>
      </c>
      <c r="N3048" s="159" t="s">
        <v>290</v>
      </c>
      <c r="P3048" s="18" t="s">
        <v>290</v>
      </c>
      <c r="Q3048" s="18" t="s">
        <v>290</v>
      </c>
      <c r="S3048" t="s">
        <v>290</v>
      </c>
      <c r="T3048" t="s">
        <v>290</v>
      </c>
      <c r="V3048" t="s">
        <v>290</v>
      </c>
      <c r="X3048" s="158" t="s">
        <v>2953</v>
      </c>
      <c r="Y3048" s="11">
        <v>32</v>
      </c>
      <c r="Z3048" s="11">
        <v>20</v>
      </c>
      <c r="AA3048" t="s">
        <v>308</v>
      </c>
      <c r="AB3048" s="21" t="s">
        <v>290</v>
      </c>
      <c r="AC3048" s="11">
        <v>32</v>
      </c>
      <c r="AD3048" s="13">
        <v>31</v>
      </c>
      <c r="AE3048" s="11">
        <v>0.5</v>
      </c>
      <c r="AF3048" t="s">
        <v>290</v>
      </c>
      <c r="AG3048" s="11">
        <v>20</v>
      </c>
      <c r="AH3048" s="21" t="s">
        <v>290</v>
      </c>
      <c r="AI3048" s="1" t="s">
        <v>308</v>
      </c>
      <c r="AJ3048" t="s">
        <v>290</v>
      </c>
      <c r="AK3048" s="159" t="s">
        <v>290</v>
      </c>
      <c r="CC3048" s="4"/>
      <c r="CD3048" s="51"/>
      <c r="CE3048" s="51"/>
      <c r="CF3048" s="51"/>
      <c r="CG3048" s="51"/>
      <c r="CH3048" s="51"/>
      <c r="CI3048" s="51"/>
      <c r="CJ3048" s="51"/>
      <c r="CK3048" s="51"/>
    </row>
    <row r="3049" spans="1:89" x14ac:dyDescent="0.35">
      <c r="A3049" s="158" t="s">
        <v>2954</v>
      </c>
      <c r="B3049" s="11">
        <v>32</v>
      </c>
      <c r="C3049">
        <v>30</v>
      </c>
      <c r="D3049" t="s">
        <v>308</v>
      </c>
      <c r="E3049" s="21" t="s">
        <v>290</v>
      </c>
      <c r="F3049" s="11">
        <v>32</v>
      </c>
      <c r="G3049" s="13">
        <v>30.75</v>
      </c>
      <c r="H3049" s="11">
        <v>0.625</v>
      </c>
      <c r="I3049" t="s">
        <v>290</v>
      </c>
      <c r="J3049">
        <v>30</v>
      </c>
      <c r="K3049" s="21" t="s">
        <v>290</v>
      </c>
      <c r="L3049" s="1" t="s">
        <v>308</v>
      </c>
      <c r="M3049" t="s">
        <v>290</v>
      </c>
      <c r="N3049" s="159" t="s">
        <v>290</v>
      </c>
      <c r="P3049" s="18" t="s">
        <v>290</v>
      </c>
      <c r="Q3049" s="18" t="s">
        <v>290</v>
      </c>
      <c r="S3049" t="s">
        <v>290</v>
      </c>
      <c r="T3049" t="s">
        <v>290</v>
      </c>
      <c r="V3049" t="s">
        <v>290</v>
      </c>
      <c r="X3049" s="158" t="s">
        <v>2954</v>
      </c>
      <c r="Y3049" s="11">
        <v>32</v>
      </c>
      <c r="Z3049">
        <v>30</v>
      </c>
      <c r="AA3049" t="s">
        <v>308</v>
      </c>
      <c r="AB3049" s="21" t="s">
        <v>290</v>
      </c>
      <c r="AC3049" s="11">
        <v>32</v>
      </c>
      <c r="AD3049" s="13">
        <v>30.75</v>
      </c>
      <c r="AE3049" s="11">
        <v>0.625</v>
      </c>
      <c r="AF3049" t="s">
        <v>290</v>
      </c>
      <c r="AG3049">
        <v>30</v>
      </c>
      <c r="AH3049" s="21" t="s">
        <v>290</v>
      </c>
      <c r="AI3049" s="1" t="s">
        <v>308</v>
      </c>
      <c r="AJ3049" t="s">
        <v>290</v>
      </c>
      <c r="AK3049" s="159" t="s">
        <v>290</v>
      </c>
      <c r="BJ3049" s="4"/>
      <c r="BK3049" s="4"/>
      <c r="BL3049" s="4"/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  <c r="BX3049" s="4"/>
      <c r="BY3049" s="4"/>
      <c r="BZ3049" s="4"/>
      <c r="CA3049" s="51"/>
    </row>
    <row r="3050" spans="1:89" x14ac:dyDescent="0.35">
      <c r="A3050" s="158" t="s">
        <v>2955</v>
      </c>
      <c r="B3050" s="11">
        <v>32</v>
      </c>
      <c r="C3050">
        <v>40</v>
      </c>
      <c r="D3050" t="s">
        <v>308</v>
      </c>
      <c r="E3050" s="21" t="s">
        <v>290</v>
      </c>
      <c r="F3050" s="11">
        <v>32</v>
      </c>
      <c r="G3050" s="13">
        <v>30.623999999999999</v>
      </c>
      <c r="H3050" s="11">
        <v>0.68799999999999994</v>
      </c>
      <c r="I3050" t="s">
        <v>290</v>
      </c>
      <c r="J3050">
        <v>40</v>
      </c>
      <c r="K3050" s="21" t="s">
        <v>290</v>
      </c>
      <c r="L3050" s="1" t="s">
        <v>308</v>
      </c>
      <c r="M3050" t="s">
        <v>290</v>
      </c>
      <c r="N3050" s="159" t="s">
        <v>290</v>
      </c>
      <c r="P3050" s="18" t="s">
        <v>290</v>
      </c>
      <c r="Q3050" s="18" t="s">
        <v>290</v>
      </c>
      <c r="S3050" t="s">
        <v>290</v>
      </c>
      <c r="T3050" t="s">
        <v>290</v>
      </c>
      <c r="V3050" t="s">
        <v>290</v>
      </c>
      <c r="X3050" s="158" t="s">
        <v>2955</v>
      </c>
      <c r="Y3050" s="11">
        <v>32</v>
      </c>
      <c r="Z3050">
        <v>40</v>
      </c>
      <c r="AA3050" t="s">
        <v>308</v>
      </c>
      <c r="AB3050" s="21" t="s">
        <v>290</v>
      </c>
      <c r="AC3050" s="11">
        <v>32</v>
      </c>
      <c r="AD3050" s="13">
        <v>30.623999999999999</v>
      </c>
      <c r="AE3050" s="11">
        <v>0.68799999999999994</v>
      </c>
      <c r="AF3050" t="s">
        <v>290</v>
      </c>
      <c r="AG3050">
        <v>40</v>
      </c>
      <c r="AH3050" s="21" t="s">
        <v>290</v>
      </c>
      <c r="AI3050" s="1" t="s">
        <v>308</v>
      </c>
      <c r="AJ3050" t="s">
        <v>290</v>
      </c>
      <c r="AK3050" s="159" t="s">
        <v>290</v>
      </c>
      <c r="CC3050" s="4"/>
      <c r="CD3050" s="51"/>
      <c r="CE3050" s="51"/>
      <c r="CF3050" s="51"/>
      <c r="CG3050" s="51"/>
      <c r="CH3050" s="51"/>
      <c r="CI3050" s="51"/>
      <c r="CJ3050" s="51"/>
      <c r="CK3050" s="51"/>
    </row>
    <row r="3051" spans="1:89" x14ac:dyDescent="0.35">
      <c r="A3051" s="158" t="s">
        <v>7036</v>
      </c>
      <c r="B3051" s="11">
        <v>32</v>
      </c>
      <c r="C3051" t="s">
        <v>6422</v>
      </c>
      <c r="D3051" t="s">
        <v>308</v>
      </c>
      <c r="E3051" s="21" t="s">
        <v>290</v>
      </c>
      <c r="F3051" s="11">
        <v>32</v>
      </c>
      <c r="G3051" s="13">
        <v>31.25</v>
      </c>
      <c r="H3051" s="11">
        <v>0.375</v>
      </c>
      <c r="I3051" t="s">
        <v>6422</v>
      </c>
      <c r="J3051">
        <v>1</v>
      </c>
      <c r="K3051" s="21" t="s">
        <v>290</v>
      </c>
      <c r="L3051" s="1" t="s">
        <v>308</v>
      </c>
      <c r="M3051" t="s">
        <v>290</v>
      </c>
      <c r="N3051" s="159" t="s">
        <v>290</v>
      </c>
      <c r="P3051" s="18" t="s">
        <v>290</v>
      </c>
      <c r="Q3051" s="18" t="s">
        <v>290</v>
      </c>
      <c r="S3051" t="s">
        <v>290</v>
      </c>
      <c r="T3051" t="s">
        <v>290</v>
      </c>
      <c r="V3051" t="s">
        <v>290</v>
      </c>
      <c r="X3051" s="158" t="s">
        <v>7036</v>
      </c>
      <c r="Y3051" s="11">
        <v>32</v>
      </c>
      <c r="Z3051" t="s">
        <v>6422</v>
      </c>
      <c r="AA3051" t="s">
        <v>308</v>
      </c>
      <c r="AB3051" s="21" t="s">
        <v>290</v>
      </c>
      <c r="AC3051" s="11">
        <v>32</v>
      </c>
      <c r="AD3051" s="13">
        <v>31.25</v>
      </c>
      <c r="AE3051" s="11">
        <v>0.375</v>
      </c>
      <c r="AF3051" t="s">
        <v>6422</v>
      </c>
      <c r="AG3051">
        <v>1</v>
      </c>
      <c r="AH3051" s="21" t="s">
        <v>290</v>
      </c>
      <c r="AI3051" s="1" t="s">
        <v>308</v>
      </c>
      <c r="AJ3051" t="s">
        <v>290</v>
      </c>
      <c r="AK3051" s="159" t="s">
        <v>290</v>
      </c>
    </row>
    <row r="3052" spans="1:89" x14ac:dyDescent="0.35">
      <c r="A3052" s="160" t="s">
        <v>2956</v>
      </c>
      <c r="B3052" s="2">
        <v>32</v>
      </c>
      <c r="C3052" s="2" t="s">
        <v>272</v>
      </c>
      <c r="D3052" s="4" t="s">
        <v>308</v>
      </c>
      <c r="E3052" s="22" t="s">
        <v>290</v>
      </c>
      <c r="F3052" s="2">
        <v>32</v>
      </c>
      <c r="G3052" s="5">
        <v>31</v>
      </c>
      <c r="H3052" s="2">
        <v>0.5</v>
      </c>
      <c r="I3052" s="4" t="s">
        <v>272</v>
      </c>
      <c r="J3052" s="2">
        <v>2</v>
      </c>
      <c r="K3052" s="22" t="s">
        <v>290</v>
      </c>
      <c r="L3052" s="6" t="s">
        <v>308</v>
      </c>
      <c r="M3052" s="4" t="s">
        <v>290</v>
      </c>
      <c r="N3052" s="161" t="s">
        <v>290</v>
      </c>
      <c r="P3052" s="18" t="s">
        <v>290</v>
      </c>
      <c r="Q3052" s="18" t="s">
        <v>290</v>
      </c>
      <c r="S3052" t="s">
        <v>290</v>
      </c>
      <c r="T3052" t="s">
        <v>290</v>
      </c>
      <c r="V3052" t="s">
        <v>290</v>
      </c>
      <c r="X3052" s="160" t="s">
        <v>2956</v>
      </c>
      <c r="Y3052" s="2">
        <v>32</v>
      </c>
      <c r="Z3052" s="2" t="s">
        <v>272</v>
      </c>
      <c r="AA3052" s="4" t="s">
        <v>308</v>
      </c>
      <c r="AB3052" s="22" t="s">
        <v>290</v>
      </c>
      <c r="AC3052" s="2">
        <v>32</v>
      </c>
      <c r="AD3052" s="5">
        <v>31</v>
      </c>
      <c r="AE3052" s="2">
        <v>0.5</v>
      </c>
      <c r="AF3052" s="4" t="s">
        <v>272</v>
      </c>
      <c r="AG3052" s="2">
        <v>2</v>
      </c>
      <c r="AH3052" s="22" t="s">
        <v>290</v>
      </c>
      <c r="AI3052" s="6" t="s">
        <v>308</v>
      </c>
      <c r="AJ3052" s="4" t="s">
        <v>290</v>
      </c>
      <c r="AK3052" s="161" t="s">
        <v>290</v>
      </c>
    </row>
    <row r="3053" spans="1:89" x14ac:dyDescent="0.35">
      <c r="A3053" s="156" t="s">
        <v>2957</v>
      </c>
      <c r="B3053" s="11">
        <v>34</v>
      </c>
      <c r="C3053" s="11">
        <v>10</v>
      </c>
      <c r="D3053" t="s">
        <v>308</v>
      </c>
      <c r="E3053" s="21" t="s">
        <v>290</v>
      </c>
      <c r="F3053" s="11">
        <v>34</v>
      </c>
      <c r="G3053" s="13">
        <v>33.375999999999998</v>
      </c>
      <c r="H3053" s="11">
        <v>0.312</v>
      </c>
      <c r="I3053" t="s">
        <v>290</v>
      </c>
      <c r="J3053" s="11">
        <v>10</v>
      </c>
      <c r="K3053" s="21" t="s">
        <v>290</v>
      </c>
      <c r="L3053" s="11" t="s">
        <v>308</v>
      </c>
      <c r="M3053" t="s">
        <v>290</v>
      </c>
      <c r="N3053" s="159" t="s">
        <v>290</v>
      </c>
      <c r="P3053" s="18" t="s">
        <v>290</v>
      </c>
      <c r="Q3053" s="18" t="s">
        <v>290</v>
      </c>
      <c r="S3053" t="s">
        <v>290</v>
      </c>
      <c r="T3053" t="s">
        <v>290</v>
      </c>
      <c r="V3053" t="s">
        <v>290</v>
      </c>
      <c r="X3053" s="156" t="s">
        <v>2957</v>
      </c>
      <c r="Y3053" s="11">
        <v>34</v>
      </c>
      <c r="Z3053" s="11">
        <v>10</v>
      </c>
      <c r="AA3053" t="s">
        <v>308</v>
      </c>
      <c r="AB3053" s="21" t="s">
        <v>290</v>
      </c>
      <c r="AC3053" s="11">
        <v>34</v>
      </c>
      <c r="AD3053" s="13">
        <v>33.375999999999998</v>
      </c>
      <c r="AE3053" s="11">
        <v>0.312</v>
      </c>
      <c r="AF3053" t="s">
        <v>290</v>
      </c>
      <c r="AG3053" s="11">
        <v>10</v>
      </c>
      <c r="AH3053" s="21" t="s">
        <v>290</v>
      </c>
      <c r="AI3053" s="11" t="s">
        <v>308</v>
      </c>
      <c r="AJ3053" t="s">
        <v>290</v>
      </c>
      <c r="AK3053" s="159" t="s">
        <v>290</v>
      </c>
    </row>
    <row r="3054" spans="1:89" x14ac:dyDescent="0.35">
      <c r="A3054" s="158" t="s">
        <v>2958</v>
      </c>
      <c r="B3054" s="11">
        <v>34</v>
      </c>
      <c r="C3054" s="11">
        <v>20</v>
      </c>
      <c r="D3054" t="s">
        <v>308</v>
      </c>
      <c r="E3054" s="21" t="s">
        <v>290</v>
      </c>
      <c r="F3054" s="11">
        <v>34</v>
      </c>
      <c r="G3054" s="13">
        <v>33</v>
      </c>
      <c r="H3054" s="11">
        <v>0.5</v>
      </c>
      <c r="I3054" t="s">
        <v>290</v>
      </c>
      <c r="J3054" s="11">
        <v>20</v>
      </c>
      <c r="K3054" s="21" t="s">
        <v>290</v>
      </c>
      <c r="L3054" s="1" t="s">
        <v>308</v>
      </c>
      <c r="M3054" t="s">
        <v>290</v>
      </c>
      <c r="N3054" s="159" t="s">
        <v>290</v>
      </c>
      <c r="P3054" s="18" t="s">
        <v>290</v>
      </c>
      <c r="Q3054" s="18" t="s">
        <v>290</v>
      </c>
      <c r="S3054" t="s">
        <v>290</v>
      </c>
      <c r="T3054" t="s">
        <v>290</v>
      </c>
      <c r="V3054" t="s">
        <v>290</v>
      </c>
      <c r="X3054" s="158" t="s">
        <v>2958</v>
      </c>
      <c r="Y3054" s="11">
        <v>34</v>
      </c>
      <c r="Z3054" s="11">
        <v>20</v>
      </c>
      <c r="AA3054" t="s">
        <v>308</v>
      </c>
      <c r="AB3054" s="21" t="s">
        <v>290</v>
      </c>
      <c r="AC3054" s="11">
        <v>34</v>
      </c>
      <c r="AD3054" s="13">
        <v>33</v>
      </c>
      <c r="AE3054" s="11">
        <v>0.5</v>
      </c>
      <c r="AF3054" t="s">
        <v>290</v>
      </c>
      <c r="AG3054" s="11">
        <v>20</v>
      </c>
      <c r="AH3054" s="21" t="s">
        <v>290</v>
      </c>
      <c r="AI3054" s="1" t="s">
        <v>308</v>
      </c>
      <c r="AJ3054" t="s">
        <v>290</v>
      </c>
      <c r="AK3054" s="159" t="s">
        <v>290</v>
      </c>
    </row>
    <row r="3055" spans="1:89" x14ac:dyDescent="0.35">
      <c r="A3055" s="158" t="s">
        <v>2959</v>
      </c>
      <c r="B3055" s="11">
        <v>34</v>
      </c>
      <c r="C3055">
        <v>30</v>
      </c>
      <c r="D3055" t="s">
        <v>308</v>
      </c>
      <c r="E3055" s="21" t="s">
        <v>290</v>
      </c>
      <c r="F3055" s="11">
        <v>34</v>
      </c>
      <c r="G3055" s="13">
        <v>32.75</v>
      </c>
      <c r="H3055" s="11">
        <v>0.625</v>
      </c>
      <c r="I3055" t="s">
        <v>290</v>
      </c>
      <c r="J3055">
        <v>30</v>
      </c>
      <c r="K3055" s="21" t="s">
        <v>290</v>
      </c>
      <c r="L3055" s="1" t="s">
        <v>308</v>
      </c>
      <c r="M3055" t="s">
        <v>290</v>
      </c>
      <c r="N3055" s="159" t="s">
        <v>290</v>
      </c>
      <c r="P3055" s="18" t="s">
        <v>290</v>
      </c>
      <c r="Q3055" s="18" t="s">
        <v>290</v>
      </c>
      <c r="S3055" t="s">
        <v>290</v>
      </c>
      <c r="T3055" t="s">
        <v>290</v>
      </c>
      <c r="V3055" t="s">
        <v>290</v>
      </c>
      <c r="X3055" s="158" t="s">
        <v>2959</v>
      </c>
      <c r="Y3055" s="11">
        <v>34</v>
      </c>
      <c r="Z3055">
        <v>30</v>
      </c>
      <c r="AA3055" t="s">
        <v>308</v>
      </c>
      <c r="AB3055" s="21" t="s">
        <v>290</v>
      </c>
      <c r="AC3055" s="11">
        <v>34</v>
      </c>
      <c r="AD3055" s="13">
        <v>32.75</v>
      </c>
      <c r="AE3055" s="11">
        <v>0.625</v>
      </c>
      <c r="AF3055" t="s">
        <v>290</v>
      </c>
      <c r="AG3055">
        <v>30</v>
      </c>
      <c r="AH3055" s="21" t="s">
        <v>290</v>
      </c>
      <c r="AI3055" s="1" t="s">
        <v>308</v>
      </c>
      <c r="AJ3055" t="s">
        <v>290</v>
      </c>
      <c r="AK3055" s="159" t="s">
        <v>290</v>
      </c>
    </row>
    <row r="3056" spans="1:89" x14ac:dyDescent="0.35">
      <c r="A3056" s="158" t="s">
        <v>2960</v>
      </c>
      <c r="B3056" s="11">
        <v>34</v>
      </c>
      <c r="C3056">
        <v>40</v>
      </c>
      <c r="D3056" t="s">
        <v>308</v>
      </c>
      <c r="E3056" s="21" t="s">
        <v>290</v>
      </c>
      <c r="F3056" s="11">
        <v>34</v>
      </c>
      <c r="G3056" s="13">
        <v>32.624000000000002</v>
      </c>
      <c r="H3056" s="11">
        <v>0.68799999999999994</v>
      </c>
      <c r="I3056" t="s">
        <v>290</v>
      </c>
      <c r="J3056">
        <v>40</v>
      </c>
      <c r="K3056" s="21" t="s">
        <v>290</v>
      </c>
      <c r="L3056" s="1" t="s">
        <v>308</v>
      </c>
      <c r="M3056" t="s">
        <v>290</v>
      </c>
      <c r="N3056" s="159" t="s">
        <v>290</v>
      </c>
      <c r="P3056" s="18" t="s">
        <v>290</v>
      </c>
      <c r="Q3056" s="18" t="s">
        <v>290</v>
      </c>
      <c r="S3056" t="s">
        <v>290</v>
      </c>
      <c r="T3056" t="s">
        <v>290</v>
      </c>
      <c r="V3056" t="s">
        <v>290</v>
      </c>
      <c r="X3056" s="158" t="s">
        <v>2960</v>
      </c>
      <c r="Y3056" s="11">
        <v>34</v>
      </c>
      <c r="Z3056">
        <v>40</v>
      </c>
      <c r="AA3056" t="s">
        <v>308</v>
      </c>
      <c r="AB3056" s="21" t="s">
        <v>290</v>
      </c>
      <c r="AC3056" s="11">
        <v>34</v>
      </c>
      <c r="AD3056" s="13">
        <v>32.624000000000002</v>
      </c>
      <c r="AE3056" s="11">
        <v>0.68799999999999994</v>
      </c>
      <c r="AF3056" t="s">
        <v>290</v>
      </c>
      <c r="AG3056">
        <v>40</v>
      </c>
      <c r="AH3056" s="21" t="s">
        <v>290</v>
      </c>
      <c r="AI3056" s="1" t="s">
        <v>308</v>
      </c>
      <c r="AJ3056" t="s">
        <v>290</v>
      </c>
      <c r="AK3056" s="159" t="s">
        <v>290</v>
      </c>
    </row>
    <row r="3057" spans="1:89" x14ac:dyDescent="0.35">
      <c r="A3057" s="158" t="s">
        <v>7037</v>
      </c>
      <c r="B3057" s="11">
        <v>34</v>
      </c>
      <c r="C3057" t="s">
        <v>6422</v>
      </c>
      <c r="D3057" t="s">
        <v>308</v>
      </c>
      <c r="E3057" s="21" t="s">
        <v>290</v>
      </c>
      <c r="F3057" s="11">
        <v>34</v>
      </c>
      <c r="G3057" s="13">
        <v>33.25</v>
      </c>
      <c r="H3057" s="11">
        <v>0.375</v>
      </c>
      <c r="I3057" t="s">
        <v>6422</v>
      </c>
      <c r="J3057">
        <v>1</v>
      </c>
      <c r="K3057" s="21" t="s">
        <v>290</v>
      </c>
      <c r="L3057" s="1" t="s">
        <v>308</v>
      </c>
      <c r="M3057" t="s">
        <v>290</v>
      </c>
      <c r="N3057" s="159" t="s">
        <v>290</v>
      </c>
      <c r="P3057" s="18" t="s">
        <v>290</v>
      </c>
      <c r="Q3057" s="18" t="s">
        <v>290</v>
      </c>
      <c r="S3057" t="s">
        <v>290</v>
      </c>
      <c r="T3057" t="s">
        <v>290</v>
      </c>
      <c r="V3057" t="s">
        <v>290</v>
      </c>
      <c r="X3057" s="158" t="s">
        <v>7037</v>
      </c>
      <c r="Y3057" s="11">
        <v>34</v>
      </c>
      <c r="Z3057" t="s">
        <v>6422</v>
      </c>
      <c r="AA3057" t="s">
        <v>308</v>
      </c>
      <c r="AB3057" s="21" t="s">
        <v>290</v>
      </c>
      <c r="AC3057" s="11">
        <v>34</v>
      </c>
      <c r="AD3057" s="13">
        <v>33.25</v>
      </c>
      <c r="AE3057" s="11">
        <v>0.375</v>
      </c>
      <c r="AF3057" t="s">
        <v>6422</v>
      </c>
      <c r="AG3057">
        <v>1</v>
      </c>
      <c r="AH3057" s="21" t="s">
        <v>290</v>
      </c>
      <c r="AI3057" s="1" t="s">
        <v>308</v>
      </c>
      <c r="AJ3057" t="s">
        <v>290</v>
      </c>
      <c r="AK3057" s="159" t="s">
        <v>290</v>
      </c>
    </row>
    <row r="3058" spans="1:89" x14ac:dyDescent="0.35">
      <c r="A3058" s="160" t="s">
        <v>2961</v>
      </c>
      <c r="B3058" s="2">
        <v>34</v>
      </c>
      <c r="C3058" s="2" t="s">
        <v>272</v>
      </c>
      <c r="D3058" s="4" t="s">
        <v>308</v>
      </c>
      <c r="E3058" s="22" t="s">
        <v>290</v>
      </c>
      <c r="F3058" s="2">
        <v>34</v>
      </c>
      <c r="G3058" s="5">
        <v>33</v>
      </c>
      <c r="H3058" s="2">
        <v>0.5</v>
      </c>
      <c r="I3058" s="4" t="s">
        <v>272</v>
      </c>
      <c r="J3058" s="2">
        <v>2</v>
      </c>
      <c r="K3058" s="22" t="s">
        <v>290</v>
      </c>
      <c r="L3058" s="6" t="s">
        <v>308</v>
      </c>
      <c r="M3058" s="4" t="s">
        <v>290</v>
      </c>
      <c r="N3058" s="161" t="s">
        <v>290</v>
      </c>
      <c r="P3058" s="18" t="s">
        <v>290</v>
      </c>
      <c r="Q3058" s="18" t="s">
        <v>290</v>
      </c>
      <c r="S3058" t="s">
        <v>290</v>
      </c>
      <c r="T3058" t="s">
        <v>290</v>
      </c>
      <c r="V3058" t="s">
        <v>290</v>
      </c>
      <c r="X3058" s="160" t="s">
        <v>2961</v>
      </c>
      <c r="Y3058" s="2">
        <v>34</v>
      </c>
      <c r="Z3058" s="2" t="s">
        <v>272</v>
      </c>
      <c r="AA3058" s="4" t="s">
        <v>308</v>
      </c>
      <c r="AB3058" s="22" t="s">
        <v>290</v>
      </c>
      <c r="AC3058" s="2">
        <v>34</v>
      </c>
      <c r="AD3058" s="5">
        <v>33</v>
      </c>
      <c r="AE3058" s="2">
        <v>0.5</v>
      </c>
      <c r="AF3058" s="4" t="s">
        <v>272</v>
      </c>
      <c r="AG3058" s="2">
        <v>2</v>
      </c>
      <c r="AH3058" s="22" t="s">
        <v>290</v>
      </c>
      <c r="AI3058" s="6" t="s">
        <v>308</v>
      </c>
      <c r="AJ3058" s="4" t="s">
        <v>290</v>
      </c>
      <c r="AK3058" s="161" t="s">
        <v>290</v>
      </c>
    </row>
    <row r="3059" spans="1:89" x14ac:dyDescent="0.35">
      <c r="A3059" s="156" t="s">
        <v>2962</v>
      </c>
      <c r="B3059" s="11">
        <v>36</v>
      </c>
      <c r="C3059" s="11">
        <v>10</v>
      </c>
      <c r="D3059" t="s">
        <v>308</v>
      </c>
      <c r="E3059" s="21" t="s">
        <v>290</v>
      </c>
      <c r="F3059" s="11">
        <v>36</v>
      </c>
      <c r="G3059" s="13">
        <v>35.375999999999998</v>
      </c>
      <c r="H3059" s="11">
        <v>0.312</v>
      </c>
      <c r="I3059" t="s">
        <v>290</v>
      </c>
      <c r="J3059" s="11">
        <v>10</v>
      </c>
      <c r="K3059" s="21" t="s">
        <v>290</v>
      </c>
      <c r="L3059" s="11" t="s">
        <v>308</v>
      </c>
      <c r="M3059" t="s">
        <v>290</v>
      </c>
      <c r="N3059" s="159" t="s">
        <v>290</v>
      </c>
      <c r="P3059" s="18" t="s">
        <v>290</v>
      </c>
      <c r="Q3059" s="18" t="s">
        <v>290</v>
      </c>
      <c r="S3059" t="s">
        <v>290</v>
      </c>
      <c r="T3059" t="s">
        <v>290</v>
      </c>
      <c r="V3059" t="s">
        <v>290</v>
      </c>
      <c r="X3059" s="156" t="s">
        <v>2962</v>
      </c>
      <c r="Y3059" s="11">
        <v>36</v>
      </c>
      <c r="Z3059" s="11">
        <v>10</v>
      </c>
      <c r="AA3059" t="s">
        <v>308</v>
      </c>
      <c r="AB3059" s="21" t="s">
        <v>290</v>
      </c>
      <c r="AC3059" s="11">
        <v>36</v>
      </c>
      <c r="AD3059" s="13">
        <v>35.375999999999998</v>
      </c>
      <c r="AE3059" s="11">
        <v>0.312</v>
      </c>
      <c r="AF3059" t="s">
        <v>290</v>
      </c>
      <c r="AG3059" s="11">
        <v>10</v>
      </c>
      <c r="AH3059" s="21" t="s">
        <v>290</v>
      </c>
      <c r="AI3059" s="11" t="s">
        <v>308</v>
      </c>
      <c r="AJ3059" t="s">
        <v>290</v>
      </c>
      <c r="AK3059" s="159" t="s">
        <v>290</v>
      </c>
    </row>
    <row r="3060" spans="1:89" x14ac:dyDescent="0.35">
      <c r="A3060" s="158" t="s">
        <v>2963</v>
      </c>
      <c r="B3060" s="11">
        <v>36</v>
      </c>
      <c r="C3060" s="11">
        <v>20</v>
      </c>
      <c r="D3060" t="s">
        <v>308</v>
      </c>
      <c r="E3060" s="21" t="s">
        <v>290</v>
      </c>
      <c r="F3060" s="11">
        <v>36</v>
      </c>
      <c r="G3060" s="13">
        <v>35</v>
      </c>
      <c r="H3060" s="11">
        <v>0.5</v>
      </c>
      <c r="I3060" t="s">
        <v>290</v>
      </c>
      <c r="J3060" s="11">
        <v>20</v>
      </c>
      <c r="K3060" s="21" t="s">
        <v>290</v>
      </c>
      <c r="L3060" s="1" t="s">
        <v>308</v>
      </c>
      <c r="M3060" t="s">
        <v>290</v>
      </c>
      <c r="N3060" s="159" t="s">
        <v>290</v>
      </c>
      <c r="P3060" s="18" t="s">
        <v>290</v>
      </c>
      <c r="Q3060" s="18" t="s">
        <v>290</v>
      </c>
      <c r="S3060" t="s">
        <v>290</v>
      </c>
      <c r="T3060" t="s">
        <v>290</v>
      </c>
      <c r="V3060" t="s">
        <v>290</v>
      </c>
      <c r="X3060" s="158" t="s">
        <v>2963</v>
      </c>
      <c r="Y3060" s="11">
        <v>36</v>
      </c>
      <c r="Z3060" s="11">
        <v>20</v>
      </c>
      <c r="AA3060" t="s">
        <v>308</v>
      </c>
      <c r="AB3060" s="21" t="s">
        <v>290</v>
      </c>
      <c r="AC3060" s="11">
        <v>36</v>
      </c>
      <c r="AD3060" s="13">
        <v>35</v>
      </c>
      <c r="AE3060" s="11">
        <v>0.5</v>
      </c>
      <c r="AF3060" t="s">
        <v>290</v>
      </c>
      <c r="AG3060" s="11">
        <v>20</v>
      </c>
      <c r="AH3060" s="21" t="s">
        <v>290</v>
      </c>
      <c r="AI3060" s="1" t="s">
        <v>308</v>
      </c>
      <c r="AJ3060" t="s">
        <v>290</v>
      </c>
      <c r="AK3060" s="159" t="s">
        <v>290</v>
      </c>
    </row>
    <row r="3061" spans="1:89" x14ac:dyDescent="0.35">
      <c r="A3061" s="158" t="s">
        <v>2964</v>
      </c>
      <c r="B3061" s="11">
        <v>36</v>
      </c>
      <c r="C3061">
        <v>30</v>
      </c>
      <c r="D3061" t="s">
        <v>308</v>
      </c>
      <c r="E3061" s="21" t="s">
        <v>290</v>
      </c>
      <c r="F3061" s="11">
        <v>36</v>
      </c>
      <c r="G3061" s="13">
        <v>34.75</v>
      </c>
      <c r="H3061" s="11">
        <v>0.625</v>
      </c>
      <c r="I3061" t="s">
        <v>290</v>
      </c>
      <c r="J3061">
        <v>30</v>
      </c>
      <c r="K3061" s="21" t="s">
        <v>290</v>
      </c>
      <c r="L3061" s="1" t="s">
        <v>308</v>
      </c>
      <c r="M3061" t="s">
        <v>290</v>
      </c>
      <c r="N3061" s="159" t="s">
        <v>290</v>
      </c>
      <c r="P3061" s="18" t="s">
        <v>290</v>
      </c>
      <c r="Q3061" s="18" t="s">
        <v>290</v>
      </c>
      <c r="S3061" t="s">
        <v>290</v>
      </c>
      <c r="T3061" t="s">
        <v>290</v>
      </c>
      <c r="V3061" t="s">
        <v>290</v>
      </c>
      <c r="X3061" s="158" t="s">
        <v>2964</v>
      </c>
      <c r="Y3061" s="11">
        <v>36</v>
      </c>
      <c r="Z3061">
        <v>30</v>
      </c>
      <c r="AA3061" t="s">
        <v>308</v>
      </c>
      <c r="AB3061" s="21" t="s">
        <v>290</v>
      </c>
      <c r="AC3061" s="11">
        <v>36</v>
      </c>
      <c r="AD3061" s="13">
        <v>34.75</v>
      </c>
      <c r="AE3061" s="11">
        <v>0.625</v>
      </c>
      <c r="AF3061" t="s">
        <v>290</v>
      </c>
      <c r="AG3061">
        <v>30</v>
      </c>
      <c r="AH3061" s="21" t="s">
        <v>290</v>
      </c>
      <c r="AI3061" s="1" t="s">
        <v>308</v>
      </c>
      <c r="AJ3061" t="s">
        <v>290</v>
      </c>
      <c r="AK3061" s="159" t="s">
        <v>290</v>
      </c>
    </row>
    <row r="3062" spans="1:89" x14ac:dyDescent="0.35">
      <c r="A3062" s="158" t="s">
        <v>2965</v>
      </c>
      <c r="B3062" s="11">
        <v>36</v>
      </c>
      <c r="C3062">
        <v>40</v>
      </c>
      <c r="D3062" t="s">
        <v>308</v>
      </c>
      <c r="E3062" s="21" t="s">
        <v>290</v>
      </c>
      <c r="F3062" s="11">
        <v>36</v>
      </c>
      <c r="G3062" s="13">
        <v>34.5</v>
      </c>
      <c r="H3062" s="11">
        <v>0.75</v>
      </c>
      <c r="I3062" t="s">
        <v>290</v>
      </c>
      <c r="J3062">
        <v>40</v>
      </c>
      <c r="K3062" s="21" t="s">
        <v>290</v>
      </c>
      <c r="L3062" s="1" t="s">
        <v>308</v>
      </c>
      <c r="M3062" t="s">
        <v>290</v>
      </c>
      <c r="N3062" s="159" t="s">
        <v>290</v>
      </c>
      <c r="P3062" s="18" t="s">
        <v>290</v>
      </c>
      <c r="Q3062" s="18" t="s">
        <v>290</v>
      </c>
      <c r="S3062" t="s">
        <v>290</v>
      </c>
      <c r="T3062" t="s">
        <v>290</v>
      </c>
      <c r="V3062" t="s">
        <v>290</v>
      </c>
      <c r="X3062" s="158" t="s">
        <v>2965</v>
      </c>
      <c r="Y3062" s="11">
        <v>36</v>
      </c>
      <c r="Z3062">
        <v>40</v>
      </c>
      <c r="AA3062" t="s">
        <v>308</v>
      </c>
      <c r="AB3062" s="21" t="s">
        <v>290</v>
      </c>
      <c r="AC3062" s="11">
        <v>36</v>
      </c>
      <c r="AD3062" s="13">
        <v>34.5</v>
      </c>
      <c r="AE3062" s="11">
        <v>0.75</v>
      </c>
      <c r="AF3062" t="s">
        <v>290</v>
      </c>
      <c r="AG3062">
        <v>40</v>
      </c>
      <c r="AH3062" s="21" t="s">
        <v>290</v>
      </c>
      <c r="AI3062" s="1" t="s">
        <v>308</v>
      </c>
      <c r="AJ3062" t="s">
        <v>290</v>
      </c>
      <c r="AK3062" s="159" t="s">
        <v>290</v>
      </c>
    </row>
    <row r="3063" spans="1:89" x14ac:dyDescent="0.35">
      <c r="A3063" s="158" t="s">
        <v>7038</v>
      </c>
      <c r="B3063" s="11">
        <v>36</v>
      </c>
      <c r="C3063" t="s">
        <v>6422</v>
      </c>
      <c r="D3063" t="s">
        <v>308</v>
      </c>
      <c r="E3063" s="21" t="s">
        <v>290</v>
      </c>
      <c r="F3063" s="11">
        <v>36</v>
      </c>
      <c r="G3063" s="13">
        <v>35.25</v>
      </c>
      <c r="H3063" s="11">
        <v>0.375</v>
      </c>
      <c r="I3063" t="s">
        <v>6422</v>
      </c>
      <c r="J3063">
        <v>1</v>
      </c>
      <c r="K3063" s="21" t="s">
        <v>290</v>
      </c>
      <c r="L3063" s="1" t="s">
        <v>308</v>
      </c>
      <c r="M3063" t="s">
        <v>290</v>
      </c>
      <c r="N3063" s="159" t="s">
        <v>290</v>
      </c>
      <c r="P3063" s="18" t="s">
        <v>290</v>
      </c>
      <c r="Q3063" s="18" t="s">
        <v>290</v>
      </c>
      <c r="S3063" t="s">
        <v>290</v>
      </c>
      <c r="T3063" t="s">
        <v>290</v>
      </c>
      <c r="V3063" t="s">
        <v>290</v>
      </c>
      <c r="X3063" s="158" t="s">
        <v>7038</v>
      </c>
      <c r="Y3063" s="11">
        <v>36</v>
      </c>
      <c r="Z3063" t="s">
        <v>6422</v>
      </c>
      <c r="AA3063" t="s">
        <v>308</v>
      </c>
      <c r="AB3063" s="21" t="s">
        <v>290</v>
      </c>
      <c r="AC3063" s="11">
        <v>36</v>
      </c>
      <c r="AD3063" s="13">
        <v>35.25</v>
      </c>
      <c r="AE3063" s="11">
        <v>0.375</v>
      </c>
      <c r="AF3063" t="s">
        <v>6422</v>
      </c>
      <c r="AG3063">
        <v>1</v>
      </c>
      <c r="AH3063" s="21" t="s">
        <v>290</v>
      </c>
      <c r="AI3063" s="1" t="s">
        <v>308</v>
      </c>
      <c r="AJ3063" t="s">
        <v>290</v>
      </c>
      <c r="AK3063" s="159" t="s">
        <v>290</v>
      </c>
      <c r="BJ3063" s="4"/>
      <c r="BK3063" s="4"/>
      <c r="BL3063" s="4"/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  <c r="BX3063" s="4"/>
      <c r="BY3063" s="4"/>
      <c r="BZ3063" s="4"/>
      <c r="CA3063" s="51"/>
    </row>
    <row r="3064" spans="1:89" x14ac:dyDescent="0.35">
      <c r="A3064" s="160" t="s">
        <v>2966</v>
      </c>
      <c r="B3064" s="2">
        <v>36</v>
      </c>
      <c r="C3064" s="2" t="s">
        <v>272</v>
      </c>
      <c r="D3064" s="4" t="s">
        <v>308</v>
      </c>
      <c r="E3064" s="22" t="s">
        <v>290</v>
      </c>
      <c r="F3064" s="2">
        <v>36</v>
      </c>
      <c r="G3064" s="5">
        <v>35</v>
      </c>
      <c r="H3064" s="2">
        <v>0.5</v>
      </c>
      <c r="I3064" s="4" t="s">
        <v>272</v>
      </c>
      <c r="J3064" s="2">
        <v>2</v>
      </c>
      <c r="K3064" s="22" t="s">
        <v>290</v>
      </c>
      <c r="L3064" s="6" t="s">
        <v>308</v>
      </c>
      <c r="M3064" s="4" t="s">
        <v>290</v>
      </c>
      <c r="N3064" s="161" t="s">
        <v>290</v>
      </c>
      <c r="P3064" s="18" t="s">
        <v>290</v>
      </c>
      <c r="Q3064" s="18" t="s">
        <v>290</v>
      </c>
      <c r="S3064" t="s">
        <v>290</v>
      </c>
      <c r="T3064" t="s">
        <v>290</v>
      </c>
      <c r="V3064" t="s">
        <v>290</v>
      </c>
      <c r="X3064" s="160" t="s">
        <v>2966</v>
      </c>
      <c r="Y3064" s="2">
        <v>36</v>
      </c>
      <c r="Z3064" s="2" t="s">
        <v>272</v>
      </c>
      <c r="AA3064" s="4" t="s">
        <v>308</v>
      </c>
      <c r="AB3064" s="22" t="s">
        <v>290</v>
      </c>
      <c r="AC3064" s="2">
        <v>36</v>
      </c>
      <c r="AD3064" s="5">
        <v>35</v>
      </c>
      <c r="AE3064" s="2">
        <v>0.5</v>
      </c>
      <c r="AF3064" s="4" t="s">
        <v>272</v>
      </c>
      <c r="AG3064" s="2">
        <v>2</v>
      </c>
      <c r="AH3064" s="22" t="s">
        <v>290</v>
      </c>
      <c r="AI3064" s="6" t="s">
        <v>308</v>
      </c>
      <c r="AJ3064" s="4" t="s">
        <v>290</v>
      </c>
      <c r="AK3064" s="161" t="s">
        <v>290</v>
      </c>
      <c r="CC3064" s="4"/>
      <c r="CD3064" s="51"/>
      <c r="CE3064" s="51"/>
      <c r="CF3064" s="51"/>
      <c r="CG3064" s="51"/>
      <c r="CH3064" s="51"/>
      <c r="CI3064" s="51"/>
      <c r="CJ3064" s="51"/>
      <c r="CK3064" s="51"/>
    </row>
    <row r="3065" spans="1:89" x14ac:dyDescent="0.35">
      <c r="A3065" s="158" t="s">
        <v>2967</v>
      </c>
      <c r="B3065" s="11">
        <v>42</v>
      </c>
      <c r="C3065">
        <v>30</v>
      </c>
      <c r="D3065" t="s">
        <v>308</v>
      </c>
      <c r="E3065" s="21" t="s">
        <v>290</v>
      </c>
      <c r="F3065" s="11">
        <v>42</v>
      </c>
      <c r="G3065" s="13">
        <v>41.25</v>
      </c>
      <c r="H3065" s="11">
        <v>0.375</v>
      </c>
      <c r="I3065" t="s">
        <v>290</v>
      </c>
      <c r="J3065">
        <v>30</v>
      </c>
      <c r="K3065" s="21" t="s">
        <v>290</v>
      </c>
      <c r="L3065" s="1" t="s">
        <v>308</v>
      </c>
      <c r="M3065" t="s">
        <v>290</v>
      </c>
      <c r="N3065" s="159" t="s">
        <v>290</v>
      </c>
      <c r="P3065" s="18" t="s">
        <v>290</v>
      </c>
      <c r="Q3065" s="18" t="s">
        <v>290</v>
      </c>
      <c r="S3065" t="s">
        <v>290</v>
      </c>
      <c r="T3065" t="s">
        <v>290</v>
      </c>
      <c r="V3065" t="s">
        <v>290</v>
      </c>
      <c r="X3065" s="158" t="s">
        <v>2967</v>
      </c>
      <c r="Y3065" s="11">
        <v>42</v>
      </c>
      <c r="Z3065">
        <v>30</v>
      </c>
      <c r="AA3065" t="s">
        <v>308</v>
      </c>
      <c r="AB3065" s="21" t="s">
        <v>290</v>
      </c>
      <c r="AC3065" s="11">
        <v>42</v>
      </c>
      <c r="AD3065" s="13">
        <v>41.25</v>
      </c>
      <c r="AE3065" s="11">
        <v>0.375</v>
      </c>
      <c r="AF3065" t="s">
        <v>290</v>
      </c>
      <c r="AG3065">
        <v>30</v>
      </c>
      <c r="AH3065" s="21" t="s">
        <v>290</v>
      </c>
      <c r="AI3065" s="1" t="s">
        <v>308</v>
      </c>
      <c r="AJ3065" t="s">
        <v>290</v>
      </c>
      <c r="AK3065" s="159" t="s">
        <v>290</v>
      </c>
    </row>
    <row r="3066" spans="1:89" x14ac:dyDescent="0.35">
      <c r="A3066" s="158" t="s">
        <v>2968</v>
      </c>
      <c r="B3066" s="11">
        <v>42</v>
      </c>
      <c r="C3066">
        <v>60</v>
      </c>
      <c r="D3066" t="s">
        <v>308</v>
      </c>
      <c r="E3066" s="21" t="s">
        <v>290</v>
      </c>
      <c r="F3066" s="11">
        <v>42</v>
      </c>
      <c r="G3066" s="13">
        <v>41</v>
      </c>
      <c r="H3066" s="11">
        <v>0.5</v>
      </c>
      <c r="I3066" t="s">
        <v>290</v>
      </c>
      <c r="J3066">
        <v>60</v>
      </c>
      <c r="K3066" s="21" t="s">
        <v>290</v>
      </c>
      <c r="L3066" s="1" t="s">
        <v>308</v>
      </c>
      <c r="M3066" t="s">
        <v>290</v>
      </c>
      <c r="N3066" s="159" t="s">
        <v>290</v>
      </c>
      <c r="P3066" s="18" t="s">
        <v>290</v>
      </c>
      <c r="Q3066" s="18" t="s">
        <v>290</v>
      </c>
      <c r="S3066" t="s">
        <v>290</v>
      </c>
      <c r="T3066" t="s">
        <v>290</v>
      </c>
      <c r="V3066" t="s">
        <v>290</v>
      </c>
      <c r="X3066" s="158" t="s">
        <v>2968</v>
      </c>
      <c r="Y3066" s="11">
        <v>42</v>
      </c>
      <c r="Z3066">
        <v>60</v>
      </c>
      <c r="AA3066" t="s">
        <v>308</v>
      </c>
      <c r="AB3066" s="21" t="s">
        <v>290</v>
      </c>
      <c r="AC3066" s="11">
        <v>42</v>
      </c>
      <c r="AD3066" s="13">
        <v>41</v>
      </c>
      <c r="AE3066" s="11">
        <v>0.5</v>
      </c>
      <c r="AF3066" t="s">
        <v>290</v>
      </c>
      <c r="AG3066">
        <v>60</v>
      </c>
      <c r="AH3066" s="21" t="s">
        <v>290</v>
      </c>
      <c r="AI3066" s="1" t="s">
        <v>308</v>
      </c>
      <c r="AJ3066" t="s">
        <v>290</v>
      </c>
      <c r="AK3066" s="159" t="s">
        <v>290</v>
      </c>
    </row>
    <row r="3067" spans="1:89" x14ac:dyDescent="0.35">
      <c r="A3067" s="158" t="s">
        <v>7039</v>
      </c>
      <c r="B3067" s="11">
        <v>42</v>
      </c>
      <c r="C3067" t="s">
        <v>6422</v>
      </c>
      <c r="D3067" t="s">
        <v>308</v>
      </c>
      <c r="E3067" s="21" t="s">
        <v>290</v>
      </c>
      <c r="F3067" s="11">
        <v>42</v>
      </c>
      <c r="G3067" s="13">
        <v>41.25</v>
      </c>
      <c r="H3067" s="11">
        <v>0.375</v>
      </c>
      <c r="I3067" t="s">
        <v>6422</v>
      </c>
      <c r="J3067">
        <v>1</v>
      </c>
      <c r="K3067" s="21" t="s">
        <v>290</v>
      </c>
      <c r="L3067" s="1" t="s">
        <v>308</v>
      </c>
      <c r="M3067" t="s">
        <v>290</v>
      </c>
      <c r="N3067" s="159" t="s">
        <v>290</v>
      </c>
      <c r="P3067" s="18" t="s">
        <v>290</v>
      </c>
      <c r="Q3067" s="18" t="s">
        <v>290</v>
      </c>
      <c r="S3067" t="s">
        <v>290</v>
      </c>
      <c r="T3067" t="s">
        <v>290</v>
      </c>
      <c r="V3067" t="s">
        <v>290</v>
      </c>
      <c r="X3067" s="158" t="s">
        <v>7039</v>
      </c>
      <c r="Y3067" s="11">
        <v>42</v>
      </c>
      <c r="Z3067" t="s">
        <v>6422</v>
      </c>
      <c r="AA3067" t="s">
        <v>308</v>
      </c>
      <c r="AB3067" s="21" t="s">
        <v>290</v>
      </c>
      <c r="AC3067" s="11">
        <v>42</v>
      </c>
      <c r="AD3067" s="13">
        <v>41.25</v>
      </c>
      <c r="AE3067" s="11">
        <v>0.375</v>
      </c>
      <c r="AF3067" t="s">
        <v>6422</v>
      </c>
      <c r="AG3067">
        <v>1</v>
      </c>
      <c r="AH3067" s="21" t="s">
        <v>290</v>
      </c>
      <c r="AI3067" s="1" t="s">
        <v>308</v>
      </c>
      <c r="AJ3067" t="s">
        <v>290</v>
      </c>
      <c r="AK3067" s="159" t="s">
        <v>290</v>
      </c>
    </row>
    <row r="3068" spans="1:89" x14ac:dyDescent="0.35">
      <c r="A3068" s="160" t="s">
        <v>2969</v>
      </c>
      <c r="B3068" s="2">
        <v>42</v>
      </c>
      <c r="C3068" s="2" t="s">
        <v>272</v>
      </c>
      <c r="D3068" s="4" t="s">
        <v>308</v>
      </c>
      <c r="E3068" s="22" t="s">
        <v>290</v>
      </c>
      <c r="F3068" s="2">
        <v>42</v>
      </c>
      <c r="G3068" s="5">
        <v>41</v>
      </c>
      <c r="H3068" s="2">
        <v>0.5</v>
      </c>
      <c r="I3068" s="4" t="s">
        <v>272</v>
      </c>
      <c r="J3068" s="2">
        <v>2</v>
      </c>
      <c r="K3068" s="22" t="s">
        <v>290</v>
      </c>
      <c r="L3068" s="6" t="s">
        <v>308</v>
      </c>
      <c r="M3068" s="4" t="s">
        <v>290</v>
      </c>
      <c r="N3068" s="161" t="s">
        <v>290</v>
      </c>
      <c r="P3068" s="18" t="s">
        <v>290</v>
      </c>
      <c r="Q3068" s="18" t="s">
        <v>290</v>
      </c>
      <c r="S3068" t="s">
        <v>290</v>
      </c>
      <c r="T3068" t="s">
        <v>290</v>
      </c>
      <c r="V3068" t="s">
        <v>290</v>
      </c>
      <c r="X3068" s="160" t="s">
        <v>2969</v>
      </c>
      <c r="Y3068" s="2">
        <v>42</v>
      </c>
      <c r="Z3068" s="2" t="s">
        <v>272</v>
      </c>
      <c r="AA3068" s="4" t="s">
        <v>308</v>
      </c>
      <c r="AB3068" s="22" t="s">
        <v>290</v>
      </c>
      <c r="AC3068" s="2">
        <v>42</v>
      </c>
      <c r="AD3068" s="5">
        <v>41</v>
      </c>
      <c r="AE3068" s="2">
        <v>0.5</v>
      </c>
      <c r="AF3068" s="4" t="s">
        <v>272</v>
      </c>
      <c r="AG3068" s="2">
        <v>2</v>
      </c>
      <c r="AH3068" s="22" t="s">
        <v>290</v>
      </c>
      <c r="AI3068" s="6" t="s">
        <v>308</v>
      </c>
      <c r="AJ3068" s="4" t="s">
        <v>290</v>
      </c>
      <c r="AK3068" s="161" t="s">
        <v>290</v>
      </c>
    </row>
    <row r="3069" spans="1:89" x14ac:dyDescent="0.35">
      <c r="A3069" s="158" t="s">
        <v>2970</v>
      </c>
      <c r="B3069" s="11">
        <v>48.000000000000007</v>
      </c>
      <c r="C3069">
        <v>30</v>
      </c>
      <c r="D3069" t="s">
        <v>308</v>
      </c>
      <c r="E3069" s="21" t="s">
        <v>290</v>
      </c>
      <c r="F3069" s="11">
        <v>48.000000000000007</v>
      </c>
      <c r="G3069" s="13">
        <v>47.250000000000007</v>
      </c>
      <c r="H3069" s="11">
        <v>0.375</v>
      </c>
      <c r="I3069" t="s">
        <v>290</v>
      </c>
      <c r="J3069">
        <v>30</v>
      </c>
      <c r="K3069" s="21" t="s">
        <v>290</v>
      </c>
      <c r="L3069" s="1" t="s">
        <v>308</v>
      </c>
      <c r="M3069" t="s">
        <v>290</v>
      </c>
      <c r="N3069" s="159" t="s">
        <v>290</v>
      </c>
      <c r="P3069" s="18" t="s">
        <v>290</v>
      </c>
      <c r="Q3069" s="18" t="s">
        <v>290</v>
      </c>
      <c r="S3069" t="s">
        <v>290</v>
      </c>
      <c r="T3069" t="s">
        <v>290</v>
      </c>
      <c r="V3069" t="s">
        <v>290</v>
      </c>
      <c r="X3069" s="158" t="s">
        <v>2970</v>
      </c>
      <c r="Y3069" s="11">
        <v>48.000000000000007</v>
      </c>
      <c r="Z3069">
        <v>30</v>
      </c>
      <c r="AA3069" t="s">
        <v>308</v>
      </c>
      <c r="AB3069" s="21" t="s">
        <v>290</v>
      </c>
      <c r="AC3069" s="11">
        <v>48.000000000000007</v>
      </c>
      <c r="AD3069" s="13">
        <v>47.250000000000007</v>
      </c>
      <c r="AE3069" s="11">
        <v>0.375</v>
      </c>
      <c r="AF3069" t="s">
        <v>290</v>
      </c>
      <c r="AG3069">
        <v>30</v>
      </c>
      <c r="AH3069" s="21" t="s">
        <v>290</v>
      </c>
      <c r="AI3069" s="1" t="s">
        <v>308</v>
      </c>
      <c r="AJ3069" t="s">
        <v>290</v>
      </c>
      <c r="AK3069" s="159" t="s">
        <v>290</v>
      </c>
    </row>
    <row r="3070" spans="1:89" x14ac:dyDescent="0.35">
      <c r="A3070" s="158" t="s">
        <v>2971</v>
      </c>
      <c r="B3070" s="11">
        <v>48.000000000000007</v>
      </c>
      <c r="C3070">
        <v>60</v>
      </c>
      <c r="D3070" t="s">
        <v>308</v>
      </c>
      <c r="E3070" s="21" t="s">
        <v>290</v>
      </c>
      <c r="F3070" s="11">
        <v>48.000000000000007</v>
      </c>
      <c r="G3070" s="13">
        <v>47.000000000000007</v>
      </c>
      <c r="H3070" s="11">
        <v>0.5</v>
      </c>
      <c r="I3070" t="s">
        <v>290</v>
      </c>
      <c r="J3070">
        <v>60</v>
      </c>
      <c r="K3070" s="21" t="s">
        <v>290</v>
      </c>
      <c r="L3070" s="1" t="s">
        <v>308</v>
      </c>
      <c r="M3070" t="s">
        <v>290</v>
      </c>
      <c r="N3070" s="159" t="s">
        <v>290</v>
      </c>
      <c r="P3070" s="18" t="s">
        <v>290</v>
      </c>
      <c r="Q3070" s="18" t="s">
        <v>290</v>
      </c>
      <c r="S3070" t="s">
        <v>290</v>
      </c>
      <c r="T3070" t="s">
        <v>290</v>
      </c>
      <c r="V3070" t="s">
        <v>290</v>
      </c>
      <c r="X3070" s="158" t="s">
        <v>2971</v>
      </c>
      <c r="Y3070" s="11">
        <v>48.000000000000007</v>
      </c>
      <c r="Z3070">
        <v>60</v>
      </c>
      <c r="AA3070" t="s">
        <v>308</v>
      </c>
      <c r="AB3070" s="21" t="s">
        <v>290</v>
      </c>
      <c r="AC3070" s="11">
        <v>48.000000000000007</v>
      </c>
      <c r="AD3070" s="13">
        <v>47.000000000000007</v>
      </c>
      <c r="AE3070" s="11">
        <v>0.5</v>
      </c>
      <c r="AF3070" t="s">
        <v>290</v>
      </c>
      <c r="AG3070">
        <v>60</v>
      </c>
      <c r="AH3070" s="21" t="s">
        <v>290</v>
      </c>
      <c r="AI3070" s="1" t="s">
        <v>308</v>
      </c>
      <c r="AJ3070" t="s">
        <v>290</v>
      </c>
      <c r="AK3070" s="159" t="s">
        <v>290</v>
      </c>
    </row>
    <row r="3071" spans="1:89" x14ac:dyDescent="0.35">
      <c r="A3071" s="158" t="s">
        <v>7040</v>
      </c>
      <c r="B3071" s="11">
        <v>48</v>
      </c>
      <c r="C3071" t="s">
        <v>6422</v>
      </c>
      <c r="D3071" t="s">
        <v>308</v>
      </c>
      <c r="E3071" s="21" t="s">
        <v>290</v>
      </c>
      <c r="F3071" s="11">
        <v>48</v>
      </c>
      <c r="G3071" s="13">
        <v>47.25</v>
      </c>
      <c r="H3071" s="11">
        <v>0.375</v>
      </c>
      <c r="I3071" t="s">
        <v>6422</v>
      </c>
      <c r="J3071">
        <v>1</v>
      </c>
      <c r="K3071" s="21" t="s">
        <v>290</v>
      </c>
      <c r="L3071" s="1" t="s">
        <v>308</v>
      </c>
      <c r="M3071" t="s">
        <v>290</v>
      </c>
      <c r="N3071" s="159" t="s">
        <v>290</v>
      </c>
      <c r="P3071" s="18" t="s">
        <v>290</v>
      </c>
      <c r="Q3071" s="18" t="s">
        <v>290</v>
      </c>
      <c r="S3071" t="s">
        <v>290</v>
      </c>
      <c r="T3071" t="s">
        <v>290</v>
      </c>
      <c r="V3071" t="s">
        <v>290</v>
      </c>
      <c r="X3071" s="158" t="s">
        <v>7040</v>
      </c>
      <c r="Y3071" s="11">
        <v>48</v>
      </c>
      <c r="Z3071" t="s">
        <v>6422</v>
      </c>
      <c r="AA3071" t="s">
        <v>308</v>
      </c>
      <c r="AB3071" s="21" t="s">
        <v>290</v>
      </c>
      <c r="AC3071" s="11">
        <v>48</v>
      </c>
      <c r="AD3071" s="13">
        <v>47.25</v>
      </c>
      <c r="AE3071" s="11">
        <v>0.375</v>
      </c>
      <c r="AF3071" t="s">
        <v>6422</v>
      </c>
      <c r="AG3071">
        <v>1</v>
      </c>
      <c r="AH3071" s="21" t="s">
        <v>290</v>
      </c>
      <c r="AI3071" s="1" t="s">
        <v>308</v>
      </c>
      <c r="AJ3071" t="s">
        <v>290</v>
      </c>
      <c r="AK3071" s="159" t="s">
        <v>290</v>
      </c>
    </row>
    <row r="3072" spans="1:89" x14ac:dyDescent="0.35">
      <c r="A3072" s="160" t="s">
        <v>2972</v>
      </c>
      <c r="B3072" s="2">
        <v>48.000000000000007</v>
      </c>
      <c r="C3072" s="2" t="s">
        <v>272</v>
      </c>
      <c r="D3072" s="4" t="s">
        <v>308</v>
      </c>
      <c r="E3072" s="22" t="s">
        <v>290</v>
      </c>
      <c r="F3072" s="2">
        <v>48.000000000000007</v>
      </c>
      <c r="G3072" s="5">
        <v>47.000000000000007</v>
      </c>
      <c r="H3072" s="2">
        <v>0.5</v>
      </c>
      <c r="I3072" s="4" t="s">
        <v>272</v>
      </c>
      <c r="J3072" s="2">
        <v>2</v>
      </c>
      <c r="K3072" s="22" t="s">
        <v>290</v>
      </c>
      <c r="L3072" s="4" t="s">
        <v>308</v>
      </c>
      <c r="M3072" s="4" t="s">
        <v>290</v>
      </c>
      <c r="N3072" s="161" t="s">
        <v>290</v>
      </c>
      <c r="P3072" s="18" t="s">
        <v>290</v>
      </c>
      <c r="Q3072" s="18" t="s">
        <v>290</v>
      </c>
      <c r="S3072" t="s">
        <v>290</v>
      </c>
      <c r="T3072" t="s">
        <v>290</v>
      </c>
      <c r="V3072" t="s">
        <v>290</v>
      </c>
      <c r="X3072" s="160" t="s">
        <v>2972</v>
      </c>
      <c r="Y3072" s="2">
        <v>48.000000000000007</v>
      </c>
      <c r="Z3072" s="2" t="s">
        <v>272</v>
      </c>
      <c r="AA3072" s="4" t="s">
        <v>308</v>
      </c>
      <c r="AB3072" s="22" t="s">
        <v>290</v>
      </c>
      <c r="AC3072" s="2">
        <v>48.000000000000007</v>
      </c>
      <c r="AD3072" s="5">
        <v>47.000000000000007</v>
      </c>
      <c r="AE3072" s="2">
        <v>0.5</v>
      </c>
      <c r="AF3072" s="4" t="s">
        <v>272</v>
      </c>
      <c r="AG3072" s="2">
        <v>2</v>
      </c>
      <c r="AH3072" s="22" t="s">
        <v>290</v>
      </c>
      <c r="AI3072" s="6" t="s">
        <v>308</v>
      </c>
      <c r="AJ3072" s="4" t="s">
        <v>290</v>
      </c>
      <c r="AK3072" s="161" t="s">
        <v>290</v>
      </c>
    </row>
    <row r="3073" spans="1:89" x14ac:dyDescent="0.35">
      <c r="A3073" s="153" t="s">
        <v>309</v>
      </c>
      <c r="B3073" s="9">
        <v>0.125</v>
      </c>
      <c r="C3073" s="9">
        <v>5</v>
      </c>
      <c r="D3073" s="7" t="s">
        <v>309</v>
      </c>
      <c r="E3073" s="166"/>
      <c r="F3073" s="9">
        <v>0.40500000000000003</v>
      </c>
      <c r="G3073" s="9">
        <v>0.33500000000000002</v>
      </c>
      <c r="H3073" s="9">
        <v>3.5000000000000003E-2</v>
      </c>
      <c r="I3073" s="9" t="s">
        <v>290</v>
      </c>
      <c r="J3073" s="9">
        <v>5</v>
      </c>
      <c r="K3073" s="166" t="s">
        <v>290</v>
      </c>
      <c r="L3073" s="154" t="s">
        <v>290</v>
      </c>
      <c r="M3073" s="10" t="s">
        <v>290</v>
      </c>
      <c r="N3073" s="155" t="s">
        <v>290</v>
      </c>
      <c r="P3073" s="18" t="s">
        <v>290</v>
      </c>
      <c r="Q3073" s="18" t="s">
        <v>290</v>
      </c>
      <c r="S3073" t="s">
        <v>290</v>
      </c>
      <c r="T3073" t="s">
        <v>290</v>
      </c>
      <c r="V3073" t="s">
        <v>290</v>
      </c>
      <c r="X3073" s="153" t="s">
        <v>309</v>
      </c>
      <c r="Y3073" s="9">
        <v>0.125</v>
      </c>
      <c r="Z3073" s="9">
        <v>5</v>
      </c>
      <c r="AA3073" s="7" t="s">
        <v>309</v>
      </c>
      <c r="AB3073" s="166" t="s">
        <v>290</v>
      </c>
      <c r="AC3073" s="9">
        <v>0.40500000000000003</v>
      </c>
      <c r="AD3073" s="9">
        <v>0.33500000000000002</v>
      </c>
      <c r="AE3073" s="9">
        <v>3.5000000000000003E-2</v>
      </c>
      <c r="AF3073" s="9" t="s">
        <v>290</v>
      </c>
      <c r="AG3073" s="9">
        <v>5</v>
      </c>
      <c r="AH3073" s="166" t="s">
        <v>290</v>
      </c>
      <c r="AI3073" s="154" t="s">
        <v>290</v>
      </c>
      <c r="AJ3073" s="10" t="s">
        <v>290</v>
      </c>
      <c r="AK3073" s="155" t="s">
        <v>290</v>
      </c>
    </row>
    <row r="3074" spans="1:89" x14ac:dyDescent="0.35">
      <c r="A3074" s="156" t="s">
        <v>2973</v>
      </c>
      <c r="B3074" s="11">
        <v>0.125</v>
      </c>
      <c r="C3074" s="11">
        <v>5</v>
      </c>
      <c r="D3074" t="s">
        <v>309</v>
      </c>
      <c r="E3074" s="21" t="s">
        <v>290</v>
      </c>
      <c r="F3074" s="11">
        <v>0.40500000000000003</v>
      </c>
      <c r="G3074" s="12">
        <v>0.33500000000000002</v>
      </c>
      <c r="H3074" s="11">
        <v>3.5000000000000003E-2</v>
      </c>
      <c r="I3074" s="11" t="s">
        <v>290</v>
      </c>
      <c r="J3074" s="11">
        <v>5</v>
      </c>
      <c r="K3074" s="21" t="s">
        <v>290</v>
      </c>
      <c r="L3074" s="11" t="s">
        <v>309</v>
      </c>
      <c r="M3074" s="11" t="s">
        <v>290</v>
      </c>
      <c r="N3074" s="157" t="s">
        <v>290</v>
      </c>
      <c r="P3074"/>
      <c r="Q3074"/>
      <c r="R3074"/>
      <c r="X3074" s="158" t="s">
        <v>2973</v>
      </c>
      <c r="Y3074" s="11">
        <v>0.125</v>
      </c>
      <c r="Z3074" s="11">
        <v>5</v>
      </c>
      <c r="AA3074" t="s">
        <v>309</v>
      </c>
      <c r="AB3074" s="21" t="s">
        <v>290</v>
      </c>
      <c r="AC3074" s="11">
        <v>0.40500000000000003</v>
      </c>
      <c r="AD3074" s="12">
        <v>0.33500000000000002</v>
      </c>
      <c r="AE3074" s="11">
        <v>3.5000000000000003E-2</v>
      </c>
      <c r="AF3074" s="11" t="s">
        <v>290</v>
      </c>
      <c r="AG3074" s="11">
        <v>5</v>
      </c>
      <c r="AH3074" s="21" t="s">
        <v>290</v>
      </c>
      <c r="AI3074" s="11" t="s">
        <v>309</v>
      </c>
      <c r="AJ3074" s="11" t="s">
        <v>290</v>
      </c>
      <c r="AK3074" s="157" t="s">
        <v>290</v>
      </c>
    </row>
    <row r="3075" spans="1:89" x14ac:dyDescent="0.35">
      <c r="A3075" s="156" t="s">
        <v>2974</v>
      </c>
      <c r="B3075">
        <v>0.125</v>
      </c>
      <c r="C3075">
        <v>10</v>
      </c>
      <c r="D3075" t="s">
        <v>309</v>
      </c>
      <c r="E3075" s="21" t="s">
        <v>290</v>
      </c>
      <c r="F3075">
        <v>0.40500000000000003</v>
      </c>
      <c r="G3075" s="12">
        <v>0.30700000000000005</v>
      </c>
      <c r="H3075">
        <v>4.9000000000000002E-2</v>
      </c>
      <c r="I3075" t="s">
        <v>290</v>
      </c>
      <c r="J3075">
        <v>10</v>
      </c>
      <c r="K3075" s="21" t="s">
        <v>290</v>
      </c>
      <c r="L3075" s="11" t="s">
        <v>309</v>
      </c>
      <c r="M3075" s="11" t="s">
        <v>290</v>
      </c>
      <c r="N3075" s="157" t="s">
        <v>290</v>
      </c>
      <c r="P3075"/>
      <c r="Q3075"/>
      <c r="R3075"/>
      <c r="X3075" s="158" t="s">
        <v>2974</v>
      </c>
      <c r="Y3075">
        <v>0.125</v>
      </c>
      <c r="Z3075">
        <v>10</v>
      </c>
      <c r="AA3075" t="s">
        <v>309</v>
      </c>
      <c r="AB3075" s="21" t="s">
        <v>290</v>
      </c>
      <c r="AC3075">
        <v>0.40500000000000003</v>
      </c>
      <c r="AD3075" s="12">
        <v>0.30700000000000005</v>
      </c>
      <c r="AE3075">
        <v>4.9000000000000002E-2</v>
      </c>
      <c r="AF3075" t="s">
        <v>290</v>
      </c>
      <c r="AG3075">
        <v>10</v>
      </c>
      <c r="AH3075" s="21" t="s">
        <v>290</v>
      </c>
      <c r="AI3075" s="11" t="s">
        <v>309</v>
      </c>
      <c r="AJ3075" s="11" t="s">
        <v>290</v>
      </c>
      <c r="AK3075" s="157" t="s">
        <v>290</v>
      </c>
      <c r="BJ3075" s="4"/>
      <c r="BK3075" s="4"/>
      <c r="BL3075" s="4"/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  <c r="BX3075" s="4"/>
      <c r="BY3075" s="4"/>
      <c r="BZ3075" s="4"/>
      <c r="CA3075" s="51"/>
    </row>
    <row r="3076" spans="1:89" x14ac:dyDescent="0.35">
      <c r="A3076" s="158" t="s">
        <v>2975</v>
      </c>
      <c r="B3076">
        <v>0.125</v>
      </c>
      <c r="C3076">
        <v>40</v>
      </c>
      <c r="D3076" t="s">
        <v>309</v>
      </c>
      <c r="E3076" s="21" t="s">
        <v>290</v>
      </c>
      <c r="F3076">
        <v>0.40500000000000003</v>
      </c>
      <c r="G3076" s="12">
        <v>0.26900000000000002</v>
      </c>
      <c r="H3076">
        <v>6.8000000000000005E-2</v>
      </c>
      <c r="I3076" t="s">
        <v>290</v>
      </c>
      <c r="J3076">
        <v>40</v>
      </c>
      <c r="K3076" s="21" t="s">
        <v>290</v>
      </c>
      <c r="L3076" s="1" t="s">
        <v>309</v>
      </c>
      <c r="M3076" s="11" t="s">
        <v>290</v>
      </c>
      <c r="N3076" s="157" t="s">
        <v>290</v>
      </c>
      <c r="P3076"/>
      <c r="Q3076"/>
      <c r="R3076"/>
      <c r="X3076" s="158" t="s">
        <v>2975</v>
      </c>
      <c r="Y3076">
        <v>0.125</v>
      </c>
      <c r="Z3076">
        <v>40</v>
      </c>
      <c r="AA3076" t="s">
        <v>309</v>
      </c>
      <c r="AB3076" s="21" t="s">
        <v>290</v>
      </c>
      <c r="AC3076">
        <v>0.40500000000000003</v>
      </c>
      <c r="AD3076" s="12">
        <v>0.26900000000000002</v>
      </c>
      <c r="AE3076">
        <v>6.8000000000000005E-2</v>
      </c>
      <c r="AF3076" t="s">
        <v>290</v>
      </c>
      <c r="AG3076">
        <v>40</v>
      </c>
      <c r="AH3076" s="21" t="s">
        <v>290</v>
      </c>
      <c r="AI3076" s="1" t="s">
        <v>309</v>
      </c>
      <c r="AJ3076" s="11" t="s">
        <v>290</v>
      </c>
      <c r="AK3076" s="157" t="s">
        <v>290</v>
      </c>
      <c r="BJ3076" s="4"/>
      <c r="BK3076" s="4"/>
      <c r="BL3076" s="4"/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  <c r="BX3076" s="4"/>
      <c r="BY3076" s="4"/>
      <c r="BZ3076" s="4"/>
      <c r="CA3076" s="51"/>
      <c r="CC3076" s="4"/>
      <c r="CD3076" s="51"/>
      <c r="CE3076" s="51"/>
      <c r="CF3076" s="51"/>
      <c r="CG3076" s="51"/>
      <c r="CH3076" s="51"/>
      <c r="CI3076" s="51"/>
      <c r="CJ3076" s="51"/>
      <c r="CK3076" s="51"/>
    </row>
    <row r="3077" spans="1:89" x14ac:dyDescent="0.35">
      <c r="A3077" s="158" t="s">
        <v>7041</v>
      </c>
      <c r="B3077">
        <v>0.125</v>
      </c>
      <c r="C3077" t="s">
        <v>6422</v>
      </c>
      <c r="D3077" t="s">
        <v>309</v>
      </c>
      <c r="E3077" s="21" t="s">
        <v>290</v>
      </c>
      <c r="F3077">
        <v>0.40500000000000003</v>
      </c>
      <c r="G3077" s="12">
        <v>0.26900000000000002</v>
      </c>
      <c r="H3077">
        <v>6.8000000000000005E-2</v>
      </c>
      <c r="I3077" t="s">
        <v>6422</v>
      </c>
      <c r="J3077">
        <v>1</v>
      </c>
      <c r="K3077" s="21" t="s">
        <v>290</v>
      </c>
      <c r="L3077" s="1" t="s">
        <v>309</v>
      </c>
      <c r="M3077" s="11" t="s">
        <v>290</v>
      </c>
      <c r="N3077" s="157" t="s">
        <v>290</v>
      </c>
      <c r="P3077"/>
      <c r="Q3077"/>
      <c r="R3077"/>
      <c r="X3077" s="158" t="s">
        <v>7041</v>
      </c>
      <c r="Y3077">
        <v>0.125</v>
      </c>
      <c r="Z3077" t="s">
        <v>6422</v>
      </c>
      <c r="AA3077" t="s">
        <v>309</v>
      </c>
      <c r="AB3077" s="21" t="s">
        <v>290</v>
      </c>
      <c r="AC3077">
        <v>0.40500000000000003</v>
      </c>
      <c r="AD3077" s="12">
        <v>0.26900000000000002</v>
      </c>
      <c r="AE3077">
        <v>6.8000000000000005E-2</v>
      </c>
      <c r="AF3077" t="s">
        <v>6422</v>
      </c>
      <c r="AG3077">
        <v>1</v>
      </c>
      <c r="AH3077" s="21" t="s">
        <v>290</v>
      </c>
      <c r="AI3077" s="1" t="s">
        <v>309</v>
      </c>
      <c r="AJ3077" s="11" t="s">
        <v>290</v>
      </c>
      <c r="AK3077" s="157" t="s">
        <v>290</v>
      </c>
      <c r="CC3077" s="4"/>
      <c r="CD3077" s="51"/>
      <c r="CE3077" s="51"/>
      <c r="CF3077" s="51"/>
      <c r="CG3077" s="51"/>
      <c r="CH3077" s="51"/>
      <c r="CI3077" s="51"/>
      <c r="CJ3077" s="51"/>
      <c r="CK3077" s="51"/>
    </row>
    <row r="3078" spans="1:89" x14ac:dyDescent="0.35">
      <c r="A3078" s="158" t="s">
        <v>2976</v>
      </c>
      <c r="B3078">
        <v>0.125</v>
      </c>
      <c r="C3078">
        <v>80</v>
      </c>
      <c r="D3078" t="s">
        <v>309</v>
      </c>
      <c r="E3078" s="21" t="s">
        <v>290</v>
      </c>
      <c r="F3078">
        <v>0.40500000000000003</v>
      </c>
      <c r="G3078" s="12">
        <v>0.21500000000000002</v>
      </c>
      <c r="H3078">
        <v>9.5000000000000001E-2</v>
      </c>
      <c r="I3078" t="s">
        <v>290</v>
      </c>
      <c r="J3078">
        <v>80</v>
      </c>
      <c r="K3078" s="21" t="s">
        <v>290</v>
      </c>
      <c r="L3078" s="1" t="s">
        <v>309</v>
      </c>
      <c r="M3078" t="s">
        <v>290</v>
      </c>
      <c r="N3078" s="159" t="s">
        <v>290</v>
      </c>
      <c r="P3078"/>
      <c r="Q3078"/>
      <c r="R3078"/>
      <c r="X3078" s="158" t="s">
        <v>2976</v>
      </c>
      <c r="Y3078">
        <v>0.125</v>
      </c>
      <c r="Z3078">
        <v>80</v>
      </c>
      <c r="AA3078" t="s">
        <v>309</v>
      </c>
      <c r="AB3078" s="21" t="s">
        <v>290</v>
      </c>
      <c r="AC3078">
        <v>0.40500000000000003</v>
      </c>
      <c r="AD3078" s="12">
        <v>0.21500000000000002</v>
      </c>
      <c r="AE3078">
        <v>9.5000000000000001E-2</v>
      </c>
      <c r="AF3078" t="s">
        <v>290</v>
      </c>
      <c r="AG3078">
        <v>80</v>
      </c>
      <c r="AH3078" s="21" t="s">
        <v>290</v>
      </c>
      <c r="AI3078" s="1" t="s">
        <v>309</v>
      </c>
      <c r="AJ3078" t="s">
        <v>290</v>
      </c>
      <c r="AK3078" s="159" t="s">
        <v>290</v>
      </c>
    </row>
    <row r="3079" spans="1:89" x14ac:dyDescent="0.35">
      <c r="A3079" s="160" t="s">
        <v>2977</v>
      </c>
      <c r="B3079" s="4">
        <v>0.125</v>
      </c>
      <c r="C3079" s="4" t="s">
        <v>272</v>
      </c>
      <c r="D3079" s="4" t="s">
        <v>309</v>
      </c>
      <c r="E3079" s="22" t="s">
        <v>290</v>
      </c>
      <c r="F3079" s="4">
        <v>0.40500000000000003</v>
      </c>
      <c r="G3079" s="3">
        <v>0.21500000000000002</v>
      </c>
      <c r="H3079" s="4">
        <v>9.5000000000000001E-2</v>
      </c>
      <c r="I3079" s="4" t="s">
        <v>272</v>
      </c>
      <c r="J3079" s="4">
        <v>2</v>
      </c>
      <c r="K3079" s="22" t="s">
        <v>290</v>
      </c>
      <c r="L3079" s="6" t="s">
        <v>309</v>
      </c>
      <c r="M3079" s="4" t="s">
        <v>290</v>
      </c>
      <c r="N3079" s="161" t="s">
        <v>290</v>
      </c>
      <c r="P3079"/>
      <c r="Q3079"/>
      <c r="R3079"/>
      <c r="X3079" s="160" t="s">
        <v>2977</v>
      </c>
      <c r="Y3079" s="4">
        <v>0.125</v>
      </c>
      <c r="Z3079" s="4" t="s">
        <v>272</v>
      </c>
      <c r="AA3079" s="4" t="s">
        <v>309</v>
      </c>
      <c r="AB3079" s="22" t="s">
        <v>290</v>
      </c>
      <c r="AC3079" s="4">
        <v>0.40500000000000003</v>
      </c>
      <c r="AD3079" s="3">
        <v>0.21500000000000002</v>
      </c>
      <c r="AE3079" s="4">
        <v>9.5000000000000001E-2</v>
      </c>
      <c r="AF3079" s="4" t="s">
        <v>272</v>
      </c>
      <c r="AG3079" s="4">
        <v>2</v>
      </c>
      <c r="AH3079" s="22" t="s">
        <v>290</v>
      </c>
      <c r="AI3079" s="6" t="s">
        <v>309</v>
      </c>
      <c r="AJ3079" s="4" t="s">
        <v>290</v>
      </c>
      <c r="AK3079" s="161" t="s">
        <v>290</v>
      </c>
    </row>
    <row r="3080" spans="1:89" x14ac:dyDescent="0.35">
      <c r="A3080" s="156" t="s">
        <v>2978</v>
      </c>
      <c r="B3080" s="11">
        <v>0.25</v>
      </c>
      <c r="C3080" s="11">
        <v>5</v>
      </c>
      <c r="D3080" t="s">
        <v>309</v>
      </c>
      <c r="E3080" s="21" t="s">
        <v>290</v>
      </c>
      <c r="F3080" s="11">
        <v>0.54</v>
      </c>
      <c r="G3080" s="12">
        <v>0.44200000000000006</v>
      </c>
      <c r="H3080" s="11">
        <v>4.9000000000000002E-2</v>
      </c>
      <c r="I3080" s="11" t="s">
        <v>290</v>
      </c>
      <c r="J3080" s="11">
        <v>5</v>
      </c>
      <c r="K3080" s="21" t="s">
        <v>290</v>
      </c>
      <c r="L3080" s="11" t="s">
        <v>309</v>
      </c>
      <c r="M3080" t="s">
        <v>290</v>
      </c>
      <c r="N3080" s="159" t="s">
        <v>290</v>
      </c>
      <c r="P3080"/>
      <c r="Q3080"/>
      <c r="R3080"/>
      <c r="X3080" s="156" t="s">
        <v>2978</v>
      </c>
      <c r="Y3080" s="11">
        <v>0.25</v>
      </c>
      <c r="Z3080" s="11">
        <v>5</v>
      </c>
      <c r="AA3080" t="s">
        <v>309</v>
      </c>
      <c r="AB3080" s="21" t="s">
        <v>290</v>
      </c>
      <c r="AC3080" s="11">
        <v>0.54</v>
      </c>
      <c r="AD3080" s="12">
        <v>0.44200000000000006</v>
      </c>
      <c r="AE3080" s="11">
        <v>4.9000000000000002E-2</v>
      </c>
      <c r="AF3080" s="11" t="s">
        <v>290</v>
      </c>
      <c r="AG3080" s="11">
        <v>5</v>
      </c>
      <c r="AH3080" s="21" t="s">
        <v>290</v>
      </c>
      <c r="AI3080" s="11" t="s">
        <v>309</v>
      </c>
      <c r="AJ3080" t="s">
        <v>290</v>
      </c>
      <c r="AK3080" s="159" t="s">
        <v>290</v>
      </c>
    </row>
    <row r="3081" spans="1:89" x14ac:dyDescent="0.35">
      <c r="A3081" s="156" t="s">
        <v>2979</v>
      </c>
      <c r="B3081">
        <v>0.25</v>
      </c>
      <c r="C3081">
        <v>10</v>
      </c>
      <c r="D3081" t="s">
        <v>309</v>
      </c>
      <c r="E3081" s="21" t="s">
        <v>290</v>
      </c>
      <c r="F3081">
        <v>0.54</v>
      </c>
      <c r="G3081" s="12">
        <v>0.41000000000000003</v>
      </c>
      <c r="H3081">
        <v>6.5000000000000002E-2</v>
      </c>
      <c r="I3081" t="s">
        <v>290</v>
      </c>
      <c r="J3081">
        <v>10</v>
      </c>
      <c r="K3081" s="21" t="s">
        <v>290</v>
      </c>
      <c r="L3081" s="11" t="s">
        <v>309</v>
      </c>
      <c r="M3081" t="s">
        <v>290</v>
      </c>
      <c r="N3081" s="159" t="s">
        <v>290</v>
      </c>
      <c r="P3081"/>
      <c r="Q3081"/>
      <c r="R3081"/>
      <c r="X3081" s="156" t="s">
        <v>2979</v>
      </c>
      <c r="Y3081">
        <v>0.25</v>
      </c>
      <c r="Z3081">
        <v>10</v>
      </c>
      <c r="AA3081" t="s">
        <v>309</v>
      </c>
      <c r="AB3081" s="21" t="s">
        <v>290</v>
      </c>
      <c r="AC3081">
        <v>0.54</v>
      </c>
      <c r="AD3081" s="12">
        <v>0.41000000000000003</v>
      </c>
      <c r="AE3081">
        <v>6.5000000000000002E-2</v>
      </c>
      <c r="AF3081" t="s">
        <v>290</v>
      </c>
      <c r="AG3081">
        <v>10</v>
      </c>
      <c r="AH3081" s="21" t="s">
        <v>290</v>
      </c>
      <c r="AI3081" s="11" t="s">
        <v>309</v>
      </c>
      <c r="AJ3081" t="s">
        <v>290</v>
      </c>
      <c r="AK3081" s="159" t="s">
        <v>290</v>
      </c>
    </row>
    <row r="3082" spans="1:89" x14ac:dyDescent="0.35">
      <c r="A3082" s="158" t="s">
        <v>2980</v>
      </c>
      <c r="B3082">
        <v>0.25</v>
      </c>
      <c r="C3082">
        <v>40</v>
      </c>
      <c r="D3082" t="s">
        <v>309</v>
      </c>
      <c r="E3082" s="21" t="s">
        <v>290</v>
      </c>
      <c r="F3082">
        <v>0.54</v>
      </c>
      <c r="G3082" s="12">
        <v>0.36400000000000005</v>
      </c>
      <c r="H3082">
        <v>8.7999999999999995E-2</v>
      </c>
      <c r="I3082" t="s">
        <v>290</v>
      </c>
      <c r="J3082">
        <v>40</v>
      </c>
      <c r="K3082" s="21" t="s">
        <v>290</v>
      </c>
      <c r="L3082" s="1" t="s">
        <v>309</v>
      </c>
      <c r="M3082" t="s">
        <v>290</v>
      </c>
      <c r="N3082" s="159" t="s">
        <v>290</v>
      </c>
      <c r="P3082"/>
      <c r="Q3082"/>
      <c r="R3082"/>
      <c r="X3082" s="158" t="s">
        <v>2980</v>
      </c>
      <c r="Y3082">
        <v>0.25</v>
      </c>
      <c r="Z3082">
        <v>40</v>
      </c>
      <c r="AA3082" t="s">
        <v>309</v>
      </c>
      <c r="AB3082" s="21" t="s">
        <v>290</v>
      </c>
      <c r="AC3082">
        <v>0.54</v>
      </c>
      <c r="AD3082" s="12">
        <v>0.36400000000000005</v>
      </c>
      <c r="AE3082">
        <v>8.7999999999999995E-2</v>
      </c>
      <c r="AF3082" t="s">
        <v>290</v>
      </c>
      <c r="AG3082">
        <v>40</v>
      </c>
      <c r="AH3082" s="21" t="s">
        <v>290</v>
      </c>
      <c r="AI3082" s="1" t="s">
        <v>309</v>
      </c>
      <c r="AJ3082" t="s">
        <v>290</v>
      </c>
      <c r="AK3082" s="159" t="s">
        <v>290</v>
      </c>
    </row>
    <row r="3083" spans="1:89" x14ac:dyDescent="0.35">
      <c r="A3083" s="158" t="s">
        <v>7042</v>
      </c>
      <c r="B3083">
        <v>0.25</v>
      </c>
      <c r="C3083" t="s">
        <v>6422</v>
      </c>
      <c r="D3083" t="s">
        <v>309</v>
      </c>
      <c r="E3083" s="21" t="s">
        <v>290</v>
      </c>
      <c r="F3083">
        <v>0.54</v>
      </c>
      <c r="G3083" s="12">
        <v>0.36400000000000005</v>
      </c>
      <c r="H3083">
        <v>8.7999999999999995E-2</v>
      </c>
      <c r="I3083" t="s">
        <v>6422</v>
      </c>
      <c r="J3083">
        <v>1</v>
      </c>
      <c r="K3083" s="21" t="s">
        <v>290</v>
      </c>
      <c r="L3083" s="1" t="s">
        <v>309</v>
      </c>
      <c r="M3083" t="s">
        <v>290</v>
      </c>
      <c r="N3083" s="159" t="s">
        <v>290</v>
      </c>
      <c r="P3083"/>
      <c r="Q3083"/>
      <c r="R3083"/>
      <c r="X3083" s="158" t="s">
        <v>7042</v>
      </c>
      <c r="Y3083">
        <v>0.25</v>
      </c>
      <c r="Z3083" t="s">
        <v>6422</v>
      </c>
      <c r="AA3083" t="s">
        <v>309</v>
      </c>
      <c r="AB3083" s="21" t="s">
        <v>290</v>
      </c>
      <c r="AC3083">
        <v>0.54</v>
      </c>
      <c r="AD3083" s="12">
        <v>0.36400000000000005</v>
      </c>
      <c r="AE3083">
        <v>8.7999999999999995E-2</v>
      </c>
      <c r="AF3083" t="s">
        <v>6422</v>
      </c>
      <c r="AG3083">
        <v>1</v>
      </c>
      <c r="AH3083" s="21" t="s">
        <v>290</v>
      </c>
      <c r="AI3083" s="1" t="s">
        <v>309</v>
      </c>
      <c r="AJ3083" t="s">
        <v>290</v>
      </c>
      <c r="AK3083" s="159" t="s">
        <v>290</v>
      </c>
    </row>
    <row r="3084" spans="1:89" x14ac:dyDescent="0.35">
      <c r="A3084" s="158" t="s">
        <v>2981</v>
      </c>
      <c r="B3084">
        <v>0.25</v>
      </c>
      <c r="C3084">
        <v>80</v>
      </c>
      <c r="D3084" t="s">
        <v>309</v>
      </c>
      <c r="E3084" s="21" t="s">
        <v>290</v>
      </c>
      <c r="F3084">
        <v>0.54</v>
      </c>
      <c r="G3084" s="12">
        <v>0.30200000000000005</v>
      </c>
      <c r="H3084">
        <v>0.11899999999999999</v>
      </c>
      <c r="I3084" t="s">
        <v>290</v>
      </c>
      <c r="J3084">
        <v>80</v>
      </c>
      <c r="K3084" s="21" t="s">
        <v>290</v>
      </c>
      <c r="L3084" s="1" t="s">
        <v>309</v>
      </c>
      <c r="M3084" t="s">
        <v>290</v>
      </c>
      <c r="N3084" s="159" t="s">
        <v>290</v>
      </c>
      <c r="P3084"/>
      <c r="Q3084"/>
      <c r="R3084"/>
      <c r="X3084" s="158" t="s">
        <v>2981</v>
      </c>
      <c r="Y3084">
        <v>0.25</v>
      </c>
      <c r="Z3084">
        <v>80</v>
      </c>
      <c r="AA3084" t="s">
        <v>309</v>
      </c>
      <c r="AB3084" s="21" t="s">
        <v>290</v>
      </c>
      <c r="AC3084">
        <v>0.54</v>
      </c>
      <c r="AD3084" s="12">
        <v>0.30200000000000005</v>
      </c>
      <c r="AE3084">
        <v>0.11899999999999999</v>
      </c>
      <c r="AF3084" t="s">
        <v>290</v>
      </c>
      <c r="AG3084">
        <v>80</v>
      </c>
      <c r="AH3084" s="21" t="s">
        <v>290</v>
      </c>
      <c r="AI3084" s="1" t="s">
        <v>309</v>
      </c>
      <c r="AJ3084" t="s">
        <v>290</v>
      </c>
      <c r="AK3084" s="159" t="s">
        <v>290</v>
      </c>
    </row>
    <row r="3085" spans="1:89" x14ac:dyDescent="0.35">
      <c r="A3085" s="160" t="s">
        <v>2982</v>
      </c>
      <c r="B3085" s="4">
        <v>0.25</v>
      </c>
      <c r="C3085" s="4" t="s">
        <v>272</v>
      </c>
      <c r="D3085" s="4" t="s">
        <v>309</v>
      </c>
      <c r="E3085" s="22" t="s">
        <v>290</v>
      </c>
      <c r="F3085" s="4">
        <v>0.54</v>
      </c>
      <c r="G3085" s="3">
        <v>0.30200000000000005</v>
      </c>
      <c r="H3085" s="4">
        <v>0.11899999999999999</v>
      </c>
      <c r="I3085" s="4" t="s">
        <v>272</v>
      </c>
      <c r="J3085" s="4">
        <v>2</v>
      </c>
      <c r="K3085" s="22" t="s">
        <v>290</v>
      </c>
      <c r="L3085" s="6" t="s">
        <v>309</v>
      </c>
      <c r="M3085" s="4" t="s">
        <v>290</v>
      </c>
      <c r="N3085" s="161" t="s">
        <v>290</v>
      </c>
      <c r="P3085"/>
      <c r="Q3085"/>
      <c r="R3085"/>
      <c r="X3085" s="160" t="s">
        <v>2982</v>
      </c>
      <c r="Y3085" s="4">
        <v>0.25</v>
      </c>
      <c r="Z3085" s="4" t="s">
        <v>272</v>
      </c>
      <c r="AA3085" s="4" t="s">
        <v>309</v>
      </c>
      <c r="AB3085" s="22" t="s">
        <v>290</v>
      </c>
      <c r="AC3085" s="4">
        <v>0.54</v>
      </c>
      <c r="AD3085" s="3">
        <v>0.30200000000000005</v>
      </c>
      <c r="AE3085" s="4">
        <v>0.11899999999999999</v>
      </c>
      <c r="AF3085" s="4" t="s">
        <v>272</v>
      </c>
      <c r="AG3085" s="4">
        <v>2</v>
      </c>
      <c r="AH3085" s="22" t="s">
        <v>290</v>
      </c>
      <c r="AI3085" s="6" t="s">
        <v>309</v>
      </c>
      <c r="AJ3085" s="4" t="s">
        <v>290</v>
      </c>
      <c r="AK3085" s="161" t="s">
        <v>290</v>
      </c>
    </row>
    <row r="3086" spans="1:89" x14ac:dyDescent="0.35">
      <c r="A3086" s="156" t="s">
        <v>2983</v>
      </c>
      <c r="B3086" s="11">
        <v>0.37500000000000006</v>
      </c>
      <c r="C3086" s="11">
        <v>5</v>
      </c>
      <c r="D3086" t="s">
        <v>309</v>
      </c>
      <c r="E3086" s="21" t="s">
        <v>290</v>
      </c>
      <c r="F3086" s="11">
        <v>0.67500000000000004</v>
      </c>
      <c r="G3086" s="12">
        <v>0.57700000000000007</v>
      </c>
      <c r="H3086" s="11">
        <v>4.9000000000000002E-2</v>
      </c>
      <c r="I3086" s="11" t="s">
        <v>290</v>
      </c>
      <c r="J3086" s="11">
        <v>5</v>
      </c>
      <c r="K3086" s="21" t="s">
        <v>290</v>
      </c>
      <c r="L3086" s="11" t="s">
        <v>309</v>
      </c>
      <c r="M3086" t="s">
        <v>290</v>
      </c>
      <c r="N3086" s="159" t="s">
        <v>290</v>
      </c>
      <c r="P3086"/>
      <c r="Q3086"/>
      <c r="R3086"/>
      <c r="X3086" s="156" t="s">
        <v>2983</v>
      </c>
      <c r="Y3086" s="11">
        <v>0.37500000000000006</v>
      </c>
      <c r="Z3086" s="11">
        <v>5</v>
      </c>
      <c r="AA3086" t="s">
        <v>309</v>
      </c>
      <c r="AB3086" s="21" t="s">
        <v>290</v>
      </c>
      <c r="AC3086" s="11">
        <v>0.67500000000000004</v>
      </c>
      <c r="AD3086" s="12">
        <v>0.57700000000000007</v>
      </c>
      <c r="AE3086" s="11">
        <v>4.9000000000000002E-2</v>
      </c>
      <c r="AF3086" s="11" t="s">
        <v>290</v>
      </c>
      <c r="AG3086" s="11">
        <v>5</v>
      </c>
      <c r="AH3086" s="21" t="s">
        <v>290</v>
      </c>
      <c r="AI3086" s="11" t="s">
        <v>309</v>
      </c>
      <c r="AJ3086" t="s">
        <v>290</v>
      </c>
      <c r="AK3086" s="159" t="s">
        <v>290</v>
      </c>
    </row>
    <row r="3087" spans="1:89" x14ac:dyDescent="0.35">
      <c r="A3087" s="156" t="s">
        <v>2984</v>
      </c>
      <c r="B3087">
        <v>0.37500000000000006</v>
      </c>
      <c r="C3087">
        <v>10</v>
      </c>
      <c r="D3087" t="s">
        <v>309</v>
      </c>
      <c r="E3087" s="21" t="s">
        <v>290</v>
      </c>
      <c r="F3087">
        <v>0.67500000000000004</v>
      </c>
      <c r="G3087" s="12">
        <v>0.54500000000000004</v>
      </c>
      <c r="H3087">
        <v>6.5000000000000002E-2</v>
      </c>
      <c r="I3087" t="s">
        <v>290</v>
      </c>
      <c r="J3087">
        <v>10</v>
      </c>
      <c r="K3087" s="21" t="s">
        <v>290</v>
      </c>
      <c r="L3087" s="11" t="s">
        <v>309</v>
      </c>
      <c r="M3087" t="s">
        <v>290</v>
      </c>
      <c r="N3087" s="159" t="s">
        <v>290</v>
      </c>
      <c r="P3087"/>
      <c r="Q3087"/>
      <c r="R3087"/>
      <c r="X3087" s="156" t="s">
        <v>2984</v>
      </c>
      <c r="Y3087">
        <v>0.37500000000000006</v>
      </c>
      <c r="Z3087">
        <v>10</v>
      </c>
      <c r="AA3087" t="s">
        <v>309</v>
      </c>
      <c r="AB3087" s="21" t="s">
        <v>290</v>
      </c>
      <c r="AC3087">
        <v>0.67500000000000004</v>
      </c>
      <c r="AD3087" s="12">
        <v>0.54500000000000004</v>
      </c>
      <c r="AE3087">
        <v>6.5000000000000002E-2</v>
      </c>
      <c r="AF3087" t="s">
        <v>290</v>
      </c>
      <c r="AG3087">
        <v>10</v>
      </c>
      <c r="AH3087" s="21" t="s">
        <v>290</v>
      </c>
      <c r="AI3087" s="11" t="s">
        <v>309</v>
      </c>
      <c r="AJ3087" t="s">
        <v>290</v>
      </c>
      <c r="AK3087" s="159" t="s">
        <v>290</v>
      </c>
    </row>
    <row r="3088" spans="1:89" x14ac:dyDescent="0.35">
      <c r="A3088" s="158" t="s">
        <v>2985</v>
      </c>
      <c r="B3088">
        <v>0.37500000000000006</v>
      </c>
      <c r="C3088">
        <v>40</v>
      </c>
      <c r="D3088" t="s">
        <v>309</v>
      </c>
      <c r="E3088" s="21" t="s">
        <v>290</v>
      </c>
      <c r="F3088">
        <v>0.67500000000000004</v>
      </c>
      <c r="G3088" s="12">
        <v>0.49300000000000005</v>
      </c>
      <c r="H3088">
        <v>9.0999999999999998E-2</v>
      </c>
      <c r="I3088" t="s">
        <v>290</v>
      </c>
      <c r="J3088">
        <v>40</v>
      </c>
      <c r="K3088" s="21" t="s">
        <v>290</v>
      </c>
      <c r="L3088" s="1" t="s">
        <v>309</v>
      </c>
      <c r="M3088" t="s">
        <v>290</v>
      </c>
      <c r="N3088" s="159" t="s">
        <v>290</v>
      </c>
      <c r="P3088"/>
      <c r="Q3088"/>
      <c r="R3088"/>
      <c r="X3088" s="158" t="s">
        <v>2985</v>
      </c>
      <c r="Y3088">
        <v>0.37500000000000006</v>
      </c>
      <c r="Z3088">
        <v>40</v>
      </c>
      <c r="AA3088" t="s">
        <v>309</v>
      </c>
      <c r="AB3088" s="21" t="s">
        <v>290</v>
      </c>
      <c r="AC3088">
        <v>0.67500000000000004</v>
      </c>
      <c r="AD3088" s="12">
        <v>0.49300000000000005</v>
      </c>
      <c r="AE3088">
        <v>9.0999999999999998E-2</v>
      </c>
      <c r="AF3088" t="s">
        <v>290</v>
      </c>
      <c r="AG3088">
        <v>40</v>
      </c>
      <c r="AH3088" s="21" t="s">
        <v>290</v>
      </c>
      <c r="AI3088" s="1" t="s">
        <v>309</v>
      </c>
      <c r="AJ3088" t="s">
        <v>290</v>
      </c>
      <c r="AK3088" s="159" t="s">
        <v>290</v>
      </c>
      <c r="BJ3088" s="4"/>
      <c r="BK3088" s="4"/>
      <c r="BL3088" s="4"/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  <c r="BX3088" s="4"/>
      <c r="BY3088" s="4"/>
      <c r="BZ3088" s="4"/>
      <c r="CA3088" s="51"/>
    </row>
    <row r="3089" spans="1:89" x14ac:dyDescent="0.35">
      <c r="A3089" s="158" t="s">
        <v>7043</v>
      </c>
      <c r="B3089">
        <v>0.37500000000000006</v>
      </c>
      <c r="C3089" t="s">
        <v>6422</v>
      </c>
      <c r="D3089" t="s">
        <v>309</v>
      </c>
      <c r="E3089" s="21" t="s">
        <v>290</v>
      </c>
      <c r="F3089">
        <v>0.67500000000000004</v>
      </c>
      <c r="G3089" s="12">
        <v>0.49300000000000005</v>
      </c>
      <c r="H3089">
        <v>9.0999999999999998E-2</v>
      </c>
      <c r="I3089" t="s">
        <v>6422</v>
      </c>
      <c r="J3089">
        <v>1</v>
      </c>
      <c r="K3089" s="21" t="s">
        <v>290</v>
      </c>
      <c r="L3089" s="1" t="s">
        <v>309</v>
      </c>
      <c r="M3089" t="s">
        <v>290</v>
      </c>
      <c r="N3089" s="159" t="s">
        <v>290</v>
      </c>
      <c r="P3089"/>
      <c r="Q3089"/>
      <c r="R3089"/>
      <c r="X3089" s="158" t="s">
        <v>7043</v>
      </c>
      <c r="Y3089">
        <v>0.37500000000000006</v>
      </c>
      <c r="Z3089" t="s">
        <v>6422</v>
      </c>
      <c r="AA3089" t="s">
        <v>309</v>
      </c>
      <c r="AB3089" s="21" t="s">
        <v>290</v>
      </c>
      <c r="AC3089">
        <v>0.67500000000000004</v>
      </c>
      <c r="AD3089" s="12">
        <v>0.49300000000000005</v>
      </c>
      <c r="AE3089">
        <v>9.0999999999999998E-2</v>
      </c>
      <c r="AF3089" t="s">
        <v>6422</v>
      </c>
      <c r="AG3089">
        <v>1</v>
      </c>
      <c r="AH3089" s="21" t="s">
        <v>290</v>
      </c>
      <c r="AI3089" s="1" t="s">
        <v>309</v>
      </c>
      <c r="AJ3089" t="s">
        <v>290</v>
      </c>
      <c r="AK3089" s="159" t="s">
        <v>290</v>
      </c>
      <c r="CC3089" s="4"/>
      <c r="CD3089" s="51"/>
      <c r="CE3089" s="51"/>
      <c r="CF3089" s="51"/>
      <c r="CG3089" s="51"/>
      <c r="CH3089" s="51"/>
      <c r="CI3089" s="51"/>
      <c r="CJ3089" s="51"/>
      <c r="CK3089" s="51"/>
    </row>
    <row r="3090" spans="1:89" x14ac:dyDescent="0.35">
      <c r="A3090" s="158" t="s">
        <v>2986</v>
      </c>
      <c r="B3090">
        <v>0.37500000000000006</v>
      </c>
      <c r="C3090">
        <v>80</v>
      </c>
      <c r="D3090" t="s">
        <v>309</v>
      </c>
      <c r="E3090" s="21" t="s">
        <v>290</v>
      </c>
      <c r="F3090">
        <v>0.67500000000000004</v>
      </c>
      <c r="G3090" s="12">
        <v>0.42300000000000004</v>
      </c>
      <c r="H3090">
        <v>0.126</v>
      </c>
      <c r="I3090" t="s">
        <v>290</v>
      </c>
      <c r="J3090">
        <v>80</v>
      </c>
      <c r="K3090" s="21" t="s">
        <v>290</v>
      </c>
      <c r="L3090" s="1" t="s">
        <v>309</v>
      </c>
      <c r="M3090" t="s">
        <v>290</v>
      </c>
      <c r="N3090" s="159" t="s">
        <v>290</v>
      </c>
      <c r="P3090"/>
      <c r="Q3090"/>
      <c r="R3090"/>
      <c r="X3090" s="158" t="s">
        <v>2986</v>
      </c>
      <c r="Y3090">
        <v>0.37500000000000006</v>
      </c>
      <c r="Z3090">
        <v>80</v>
      </c>
      <c r="AA3090" t="s">
        <v>309</v>
      </c>
      <c r="AB3090" s="21" t="s">
        <v>290</v>
      </c>
      <c r="AC3090">
        <v>0.67500000000000004</v>
      </c>
      <c r="AD3090" s="12">
        <v>0.42300000000000004</v>
      </c>
      <c r="AE3090">
        <v>0.126</v>
      </c>
      <c r="AF3090" t="s">
        <v>290</v>
      </c>
      <c r="AG3090">
        <v>80</v>
      </c>
      <c r="AH3090" s="21" t="s">
        <v>290</v>
      </c>
      <c r="AI3090" s="1" t="s">
        <v>309</v>
      </c>
      <c r="AJ3090" t="s">
        <v>290</v>
      </c>
      <c r="AK3090" s="159" t="s">
        <v>290</v>
      </c>
    </row>
    <row r="3091" spans="1:89" x14ac:dyDescent="0.35">
      <c r="A3091" s="160" t="s">
        <v>2987</v>
      </c>
      <c r="B3091" s="4">
        <v>0.37500000000000006</v>
      </c>
      <c r="C3091" s="4" t="s">
        <v>272</v>
      </c>
      <c r="D3091" s="4" t="s">
        <v>309</v>
      </c>
      <c r="E3091" s="22" t="s">
        <v>290</v>
      </c>
      <c r="F3091" s="4">
        <v>0.67500000000000004</v>
      </c>
      <c r="G3091" s="3">
        <v>0.42300000000000004</v>
      </c>
      <c r="H3091" s="4">
        <v>0.126</v>
      </c>
      <c r="I3091" s="4" t="s">
        <v>272</v>
      </c>
      <c r="J3091" s="4">
        <v>2</v>
      </c>
      <c r="K3091" s="22" t="s">
        <v>290</v>
      </c>
      <c r="L3091" s="6" t="s">
        <v>309</v>
      </c>
      <c r="M3091" s="4" t="s">
        <v>290</v>
      </c>
      <c r="N3091" s="161" t="s">
        <v>290</v>
      </c>
      <c r="P3091"/>
      <c r="Q3091"/>
      <c r="R3091"/>
      <c r="X3091" s="160" t="s">
        <v>2987</v>
      </c>
      <c r="Y3091" s="4">
        <v>0.37500000000000006</v>
      </c>
      <c r="Z3091" s="4" t="s">
        <v>272</v>
      </c>
      <c r="AA3091" s="4" t="s">
        <v>309</v>
      </c>
      <c r="AB3091" s="22" t="s">
        <v>290</v>
      </c>
      <c r="AC3091" s="4">
        <v>0.67500000000000004</v>
      </c>
      <c r="AD3091" s="3">
        <v>0.42300000000000004</v>
      </c>
      <c r="AE3091" s="4">
        <v>0.126</v>
      </c>
      <c r="AF3091" s="4" t="s">
        <v>272</v>
      </c>
      <c r="AG3091" s="4">
        <v>2</v>
      </c>
      <c r="AH3091" s="22" t="s">
        <v>290</v>
      </c>
      <c r="AI3091" s="6" t="s">
        <v>309</v>
      </c>
      <c r="AJ3091" s="4" t="s">
        <v>290</v>
      </c>
      <c r="AK3091" s="161" t="s">
        <v>290</v>
      </c>
    </row>
    <row r="3092" spans="1:89" x14ac:dyDescent="0.35">
      <c r="A3092" s="156" t="s">
        <v>2988</v>
      </c>
      <c r="B3092" s="11">
        <v>0.5</v>
      </c>
      <c r="C3092" s="11">
        <v>5</v>
      </c>
      <c r="D3092" t="s">
        <v>309</v>
      </c>
      <c r="E3092" s="21" t="s">
        <v>290</v>
      </c>
      <c r="F3092">
        <v>0.84</v>
      </c>
      <c r="G3092" s="12">
        <v>0.71</v>
      </c>
      <c r="H3092" s="11">
        <v>6.5000000000000002E-2</v>
      </c>
      <c r="I3092" t="s">
        <v>290</v>
      </c>
      <c r="J3092" s="11">
        <v>5</v>
      </c>
      <c r="K3092" s="21" t="s">
        <v>290</v>
      </c>
      <c r="L3092" s="11" t="s">
        <v>309</v>
      </c>
      <c r="M3092" t="s">
        <v>290</v>
      </c>
      <c r="N3092" s="159" t="s">
        <v>290</v>
      </c>
      <c r="P3092"/>
      <c r="Q3092"/>
      <c r="R3092"/>
      <c r="X3092" s="156" t="s">
        <v>2988</v>
      </c>
      <c r="Y3092" s="11">
        <v>0.5</v>
      </c>
      <c r="Z3092" s="11">
        <v>5</v>
      </c>
      <c r="AA3092" t="s">
        <v>309</v>
      </c>
      <c r="AB3092" s="21" t="s">
        <v>290</v>
      </c>
      <c r="AC3092">
        <v>0.84</v>
      </c>
      <c r="AD3092" s="12">
        <v>0.71</v>
      </c>
      <c r="AE3092" s="11">
        <v>6.5000000000000002E-2</v>
      </c>
      <c r="AF3092" t="s">
        <v>290</v>
      </c>
      <c r="AG3092" s="11">
        <v>5</v>
      </c>
      <c r="AH3092" s="21" t="s">
        <v>290</v>
      </c>
      <c r="AI3092" s="11" t="s">
        <v>309</v>
      </c>
      <c r="AJ3092" t="s">
        <v>290</v>
      </c>
      <c r="AK3092" s="159" t="s">
        <v>290</v>
      </c>
    </row>
    <row r="3093" spans="1:89" x14ac:dyDescent="0.35">
      <c r="A3093" s="156" t="s">
        <v>2989</v>
      </c>
      <c r="B3093" s="11">
        <v>0.5</v>
      </c>
      <c r="C3093" s="11">
        <v>10</v>
      </c>
      <c r="D3093" t="s">
        <v>309</v>
      </c>
      <c r="E3093" s="21" t="s">
        <v>290</v>
      </c>
      <c r="F3093">
        <v>0.84</v>
      </c>
      <c r="G3093" s="12">
        <v>0.67399999999999993</v>
      </c>
      <c r="H3093" s="11">
        <v>8.3000000000000004E-2</v>
      </c>
      <c r="I3093" t="s">
        <v>290</v>
      </c>
      <c r="J3093" s="11">
        <v>10</v>
      </c>
      <c r="K3093" s="21" t="s">
        <v>290</v>
      </c>
      <c r="L3093" s="11" t="s">
        <v>309</v>
      </c>
      <c r="M3093" t="s">
        <v>290</v>
      </c>
      <c r="N3093" s="159" t="s">
        <v>290</v>
      </c>
      <c r="P3093"/>
      <c r="Q3093"/>
      <c r="R3093"/>
      <c r="X3093" s="156" t="s">
        <v>2989</v>
      </c>
      <c r="Y3093" s="11">
        <v>0.5</v>
      </c>
      <c r="Z3093" s="11">
        <v>10</v>
      </c>
      <c r="AA3093" t="s">
        <v>309</v>
      </c>
      <c r="AB3093" s="21" t="s">
        <v>290</v>
      </c>
      <c r="AC3093">
        <v>0.84</v>
      </c>
      <c r="AD3093" s="12">
        <v>0.67399999999999993</v>
      </c>
      <c r="AE3093" s="11">
        <v>8.3000000000000004E-2</v>
      </c>
      <c r="AF3093" t="s">
        <v>290</v>
      </c>
      <c r="AG3093" s="11">
        <v>10</v>
      </c>
      <c r="AH3093" s="21" t="s">
        <v>290</v>
      </c>
      <c r="AI3093" s="11" t="s">
        <v>309</v>
      </c>
      <c r="AJ3093" t="s">
        <v>290</v>
      </c>
      <c r="AK3093" s="159" t="s">
        <v>290</v>
      </c>
    </row>
    <row r="3094" spans="1:89" x14ac:dyDescent="0.35">
      <c r="A3094" s="158" t="s">
        <v>2990</v>
      </c>
      <c r="B3094" s="11">
        <v>0.5</v>
      </c>
      <c r="C3094">
        <v>40</v>
      </c>
      <c r="D3094" t="s">
        <v>309</v>
      </c>
      <c r="E3094" s="21" t="s">
        <v>290</v>
      </c>
      <c r="F3094">
        <v>0.84</v>
      </c>
      <c r="G3094" s="12">
        <v>0.622</v>
      </c>
      <c r="H3094" s="11">
        <v>0.109</v>
      </c>
      <c r="I3094" t="s">
        <v>290</v>
      </c>
      <c r="J3094">
        <v>40</v>
      </c>
      <c r="K3094" s="21" t="s">
        <v>290</v>
      </c>
      <c r="L3094" s="1" t="s">
        <v>309</v>
      </c>
      <c r="M3094" t="s">
        <v>290</v>
      </c>
      <c r="N3094" s="159" t="s">
        <v>290</v>
      </c>
      <c r="P3094"/>
      <c r="Q3094"/>
      <c r="R3094"/>
      <c r="X3094" s="158" t="s">
        <v>2990</v>
      </c>
      <c r="Y3094" s="11">
        <v>0.5</v>
      </c>
      <c r="Z3094">
        <v>40</v>
      </c>
      <c r="AA3094" t="s">
        <v>309</v>
      </c>
      <c r="AB3094" s="21" t="s">
        <v>290</v>
      </c>
      <c r="AC3094">
        <v>0.84</v>
      </c>
      <c r="AD3094" s="12">
        <v>0.622</v>
      </c>
      <c r="AE3094" s="11">
        <v>0.109</v>
      </c>
      <c r="AF3094" t="s">
        <v>290</v>
      </c>
      <c r="AG3094">
        <v>40</v>
      </c>
      <c r="AH3094" s="21" t="s">
        <v>290</v>
      </c>
      <c r="AI3094" s="1" t="s">
        <v>309</v>
      </c>
      <c r="AJ3094" t="s">
        <v>290</v>
      </c>
      <c r="AK3094" s="159" t="s">
        <v>290</v>
      </c>
    </row>
    <row r="3095" spans="1:89" x14ac:dyDescent="0.35">
      <c r="A3095" s="158" t="s">
        <v>7044</v>
      </c>
      <c r="B3095" s="11">
        <v>0.5</v>
      </c>
      <c r="C3095" t="s">
        <v>6422</v>
      </c>
      <c r="D3095" t="s">
        <v>309</v>
      </c>
      <c r="E3095" s="21" t="s">
        <v>290</v>
      </c>
      <c r="F3095">
        <v>0.84</v>
      </c>
      <c r="G3095" s="12">
        <v>0.622</v>
      </c>
      <c r="H3095" s="11">
        <v>0.109</v>
      </c>
      <c r="I3095" t="s">
        <v>6422</v>
      </c>
      <c r="J3095">
        <v>1</v>
      </c>
      <c r="K3095" s="21" t="s">
        <v>290</v>
      </c>
      <c r="L3095" s="1" t="s">
        <v>309</v>
      </c>
      <c r="M3095" t="s">
        <v>290</v>
      </c>
      <c r="N3095" s="159" t="s">
        <v>290</v>
      </c>
      <c r="P3095"/>
      <c r="Q3095"/>
      <c r="R3095"/>
      <c r="X3095" s="158" t="s">
        <v>7044</v>
      </c>
      <c r="Y3095" s="11">
        <v>0.5</v>
      </c>
      <c r="Z3095" t="s">
        <v>6422</v>
      </c>
      <c r="AA3095" t="s">
        <v>309</v>
      </c>
      <c r="AB3095" s="21" t="s">
        <v>290</v>
      </c>
      <c r="AC3095">
        <v>0.84</v>
      </c>
      <c r="AD3095" s="12">
        <v>0.622</v>
      </c>
      <c r="AE3095" s="11">
        <v>0.109</v>
      </c>
      <c r="AF3095" t="s">
        <v>6422</v>
      </c>
      <c r="AG3095">
        <v>1</v>
      </c>
      <c r="AH3095" s="21" t="s">
        <v>290</v>
      </c>
      <c r="AI3095" s="1" t="s">
        <v>309</v>
      </c>
      <c r="AJ3095" t="s">
        <v>290</v>
      </c>
      <c r="AK3095" s="159" t="s">
        <v>290</v>
      </c>
    </row>
    <row r="3096" spans="1:89" x14ac:dyDescent="0.35">
      <c r="A3096" s="158" t="s">
        <v>2991</v>
      </c>
      <c r="B3096" s="11">
        <v>0.5</v>
      </c>
      <c r="C3096">
        <v>80</v>
      </c>
      <c r="D3096" t="s">
        <v>309</v>
      </c>
      <c r="E3096" s="21" t="s">
        <v>290</v>
      </c>
      <c r="F3096">
        <v>0.84</v>
      </c>
      <c r="G3096" s="12">
        <v>0.54600000000000004</v>
      </c>
      <c r="H3096" s="11">
        <v>0.14699999999999999</v>
      </c>
      <c r="I3096" t="s">
        <v>290</v>
      </c>
      <c r="J3096">
        <v>80</v>
      </c>
      <c r="K3096" s="21" t="s">
        <v>290</v>
      </c>
      <c r="L3096" s="1" t="s">
        <v>309</v>
      </c>
      <c r="M3096" t="s">
        <v>290</v>
      </c>
      <c r="N3096" s="159" t="s">
        <v>290</v>
      </c>
      <c r="P3096"/>
      <c r="Q3096"/>
      <c r="R3096"/>
      <c r="X3096" s="158" t="s">
        <v>2991</v>
      </c>
      <c r="Y3096" s="11">
        <v>0.5</v>
      </c>
      <c r="Z3096">
        <v>80</v>
      </c>
      <c r="AA3096" t="s">
        <v>309</v>
      </c>
      <c r="AB3096" s="21" t="s">
        <v>290</v>
      </c>
      <c r="AC3096">
        <v>0.84</v>
      </c>
      <c r="AD3096" s="12">
        <v>0.54600000000000004</v>
      </c>
      <c r="AE3096" s="11">
        <v>0.14699999999999999</v>
      </c>
      <c r="AF3096" t="s">
        <v>290</v>
      </c>
      <c r="AG3096">
        <v>80</v>
      </c>
      <c r="AH3096" s="21" t="s">
        <v>290</v>
      </c>
      <c r="AI3096" s="1" t="s">
        <v>309</v>
      </c>
      <c r="AJ3096" t="s">
        <v>290</v>
      </c>
      <c r="AK3096" s="159" t="s">
        <v>290</v>
      </c>
    </row>
    <row r="3097" spans="1:89" x14ac:dyDescent="0.35">
      <c r="A3097" s="158" t="s">
        <v>2992</v>
      </c>
      <c r="B3097" s="11">
        <v>0.5</v>
      </c>
      <c r="C3097" s="11">
        <v>160</v>
      </c>
      <c r="D3097" t="s">
        <v>309</v>
      </c>
      <c r="E3097" s="21" t="s">
        <v>290</v>
      </c>
      <c r="F3097">
        <v>0.84</v>
      </c>
      <c r="G3097" s="12">
        <v>0.46599999999999997</v>
      </c>
      <c r="H3097" s="11">
        <v>0.187</v>
      </c>
      <c r="I3097" t="s">
        <v>290</v>
      </c>
      <c r="J3097" s="11">
        <v>160</v>
      </c>
      <c r="K3097" s="21" t="s">
        <v>290</v>
      </c>
      <c r="L3097" s="1" t="s">
        <v>309</v>
      </c>
      <c r="M3097" t="s">
        <v>290</v>
      </c>
      <c r="N3097" s="159" t="s">
        <v>290</v>
      </c>
      <c r="P3097"/>
      <c r="Q3097"/>
      <c r="R3097"/>
      <c r="X3097" s="158" t="s">
        <v>2992</v>
      </c>
      <c r="Y3097" s="11">
        <v>0.5</v>
      </c>
      <c r="Z3097" s="11">
        <v>160</v>
      </c>
      <c r="AA3097" t="s">
        <v>309</v>
      </c>
      <c r="AB3097" s="21" t="s">
        <v>290</v>
      </c>
      <c r="AC3097">
        <v>0.84</v>
      </c>
      <c r="AD3097" s="12">
        <v>0.46599999999999997</v>
      </c>
      <c r="AE3097" s="11">
        <v>0.187</v>
      </c>
      <c r="AF3097" t="s">
        <v>290</v>
      </c>
      <c r="AG3097" s="11">
        <v>160</v>
      </c>
      <c r="AH3097" s="21" t="s">
        <v>290</v>
      </c>
      <c r="AI3097" s="1" t="s">
        <v>309</v>
      </c>
      <c r="AJ3097" t="s">
        <v>290</v>
      </c>
      <c r="AK3097" s="159" t="s">
        <v>290</v>
      </c>
    </row>
    <row r="3098" spans="1:89" x14ac:dyDescent="0.35">
      <c r="A3098" s="158" t="s">
        <v>2993</v>
      </c>
      <c r="B3098" s="11">
        <v>0.5</v>
      </c>
      <c r="C3098" s="11" t="s">
        <v>272</v>
      </c>
      <c r="D3098" t="s">
        <v>309</v>
      </c>
      <c r="E3098" s="21" t="s">
        <v>290</v>
      </c>
      <c r="F3098">
        <v>0.84</v>
      </c>
      <c r="G3098" s="12">
        <v>0.54600000000000004</v>
      </c>
      <c r="H3098" s="11">
        <v>0.14699999999999999</v>
      </c>
      <c r="I3098" t="s">
        <v>272</v>
      </c>
      <c r="J3098" s="11">
        <v>2</v>
      </c>
      <c r="K3098" s="21" t="s">
        <v>290</v>
      </c>
      <c r="L3098" s="1" t="s">
        <v>309</v>
      </c>
      <c r="M3098" t="s">
        <v>290</v>
      </c>
      <c r="N3098" s="159" t="s">
        <v>290</v>
      </c>
      <c r="P3098"/>
      <c r="Q3098"/>
      <c r="R3098"/>
      <c r="X3098" s="158" t="s">
        <v>2993</v>
      </c>
      <c r="Y3098" s="11">
        <v>0.5</v>
      </c>
      <c r="Z3098" s="11" t="s">
        <v>272</v>
      </c>
      <c r="AA3098" t="s">
        <v>309</v>
      </c>
      <c r="AB3098" s="21" t="s">
        <v>290</v>
      </c>
      <c r="AC3098">
        <v>0.84</v>
      </c>
      <c r="AD3098" s="12">
        <v>0.54600000000000004</v>
      </c>
      <c r="AE3098" s="11">
        <v>0.14699999999999999</v>
      </c>
      <c r="AF3098" t="s">
        <v>272</v>
      </c>
      <c r="AG3098" s="11">
        <v>2</v>
      </c>
      <c r="AH3098" s="21" t="s">
        <v>290</v>
      </c>
      <c r="AI3098" s="1" t="s">
        <v>309</v>
      </c>
      <c r="AJ3098" t="s">
        <v>290</v>
      </c>
      <c r="AK3098" s="159" t="s">
        <v>290</v>
      </c>
    </row>
    <row r="3099" spans="1:89" x14ac:dyDescent="0.25">
      <c r="A3099" s="160" t="s">
        <v>2994</v>
      </c>
      <c r="B3099" s="2">
        <v>0.5</v>
      </c>
      <c r="C3099" s="4" t="s">
        <v>273</v>
      </c>
      <c r="D3099" s="4" t="s">
        <v>309</v>
      </c>
      <c r="E3099" s="23" t="s">
        <v>290</v>
      </c>
      <c r="F3099" s="4">
        <v>0.84</v>
      </c>
      <c r="G3099" s="3">
        <v>0.252</v>
      </c>
      <c r="H3099" s="2">
        <v>0.29399999999999998</v>
      </c>
      <c r="I3099" s="2" t="s">
        <v>273</v>
      </c>
      <c r="J3099" s="4">
        <v>4</v>
      </c>
      <c r="K3099" s="23" t="s">
        <v>290</v>
      </c>
      <c r="L3099" s="6" t="s">
        <v>309</v>
      </c>
      <c r="M3099" s="4" t="s">
        <v>290</v>
      </c>
      <c r="N3099" s="161" t="s">
        <v>290</v>
      </c>
      <c r="P3099"/>
      <c r="Q3099"/>
      <c r="R3099"/>
      <c r="X3099" s="160" t="s">
        <v>2994</v>
      </c>
      <c r="Y3099" s="2">
        <v>0.5</v>
      </c>
      <c r="Z3099" s="4" t="s">
        <v>273</v>
      </c>
      <c r="AA3099" s="4" t="s">
        <v>309</v>
      </c>
      <c r="AB3099" s="23" t="s">
        <v>290</v>
      </c>
      <c r="AC3099" s="4">
        <v>0.84</v>
      </c>
      <c r="AD3099" s="3">
        <v>0.252</v>
      </c>
      <c r="AE3099" s="2">
        <v>0.29399999999999998</v>
      </c>
      <c r="AF3099" s="2" t="s">
        <v>273</v>
      </c>
      <c r="AG3099" s="4">
        <v>4</v>
      </c>
      <c r="AH3099" s="23" t="s">
        <v>290</v>
      </c>
      <c r="AI3099" s="6" t="s">
        <v>309</v>
      </c>
      <c r="AJ3099" s="4" t="s">
        <v>290</v>
      </c>
      <c r="AK3099" s="161" t="s">
        <v>290</v>
      </c>
      <c r="BJ3099" s="4"/>
      <c r="BK3099" s="4"/>
      <c r="BL3099" s="4"/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  <c r="BX3099" s="4"/>
      <c r="BY3099" s="4"/>
      <c r="BZ3099" s="4"/>
      <c r="CA3099" s="51"/>
    </row>
    <row r="3100" spans="1:89" x14ac:dyDescent="0.35">
      <c r="A3100" s="156" t="s">
        <v>2995</v>
      </c>
      <c r="B3100" s="11">
        <v>0.75000000000000011</v>
      </c>
      <c r="C3100" s="11">
        <v>5</v>
      </c>
      <c r="D3100" t="s">
        <v>309</v>
      </c>
      <c r="E3100" s="21" t="s">
        <v>290</v>
      </c>
      <c r="F3100" s="11">
        <v>1.05</v>
      </c>
      <c r="G3100" s="12">
        <v>0.92</v>
      </c>
      <c r="H3100" s="11">
        <v>6.5000000000000002E-2</v>
      </c>
      <c r="I3100" t="s">
        <v>290</v>
      </c>
      <c r="J3100" s="11">
        <v>5</v>
      </c>
      <c r="K3100" s="21" t="s">
        <v>290</v>
      </c>
      <c r="L3100" s="11" t="s">
        <v>309</v>
      </c>
      <c r="M3100" t="s">
        <v>290</v>
      </c>
      <c r="N3100" s="159" t="s">
        <v>290</v>
      </c>
      <c r="P3100"/>
      <c r="Q3100"/>
      <c r="R3100"/>
      <c r="X3100" s="156" t="s">
        <v>2995</v>
      </c>
      <c r="Y3100" s="11">
        <v>0.75000000000000011</v>
      </c>
      <c r="Z3100" s="11">
        <v>5</v>
      </c>
      <c r="AA3100" t="s">
        <v>309</v>
      </c>
      <c r="AB3100" s="21" t="s">
        <v>290</v>
      </c>
      <c r="AC3100" s="11">
        <v>1.05</v>
      </c>
      <c r="AD3100" s="12">
        <v>0.92</v>
      </c>
      <c r="AE3100" s="11">
        <v>6.5000000000000002E-2</v>
      </c>
      <c r="AF3100" t="s">
        <v>290</v>
      </c>
      <c r="AG3100" s="11">
        <v>5</v>
      </c>
      <c r="AH3100" s="21" t="s">
        <v>290</v>
      </c>
      <c r="AI3100" s="11" t="s">
        <v>309</v>
      </c>
      <c r="AJ3100" t="s">
        <v>290</v>
      </c>
      <c r="AK3100" s="159" t="s">
        <v>290</v>
      </c>
      <c r="CC3100" s="4"/>
      <c r="CD3100" s="51"/>
      <c r="CE3100" s="51"/>
      <c r="CF3100" s="51"/>
      <c r="CG3100" s="51"/>
      <c r="CH3100" s="51"/>
      <c r="CI3100" s="51"/>
      <c r="CJ3100" s="51"/>
      <c r="CK3100" s="51"/>
    </row>
    <row r="3101" spans="1:89" x14ac:dyDescent="0.35">
      <c r="A3101" s="156" t="s">
        <v>2996</v>
      </c>
      <c r="B3101" s="11">
        <v>0.75000000000000011</v>
      </c>
      <c r="C3101" s="11">
        <v>10</v>
      </c>
      <c r="D3101" t="s">
        <v>309</v>
      </c>
      <c r="E3101" s="21" t="s">
        <v>290</v>
      </c>
      <c r="F3101" s="11">
        <v>1.05</v>
      </c>
      <c r="G3101" s="12">
        <v>0.88400000000000001</v>
      </c>
      <c r="H3101" s="11">
        <v>8.3000000000000004E-2</v>
      </c>
      <c r="I3101" t="s">
        <v>290</v>
      </c>
      <c r="J3101" s="11">
        <v>10</v>
      </c>
      <c r="K3101" s="21" t="s">
        <v>290</v>
      </c>
      <c r="L3101" s="11" t="s">
        <v>309</v>
      </c>
      <c r="M3101" t="s">
        <v>290</v>
      </c>
      <c r="N3101" s="159" t="s">
        <v>290</v>
      </c>
      <c r="P3101"/>
      <c r="Q3101"/>
      <c r="R3101"/>
      <c r="X3101" s="156" t="s">
        <v>2996</v>
      </c>
      <c r="Y3101" s="11">
        <v>0.75000000000000011</v>
      </c>
      <c r="Z3101" s="11">
        <v>10</v>
      </c>
      <c r="AA3101" t="s">
        <v>309</v>
      </c>
      <c r="AB3101" s="21" t="s">
        <v>290</v>
      </c>
      <c r="AC3101" s="11">
        <v>1.05</v>
      </c>
      <c r="AD3101" s="12">
        <v>0.88400000000000001</v>
      </c>
      <c r="AE3101" s="11">
        <v>8.3000000000000004E-2</v>
      </c>
      <c r="AF3101" t="s">
        <v>290</v>
      </c>
      <c r="AG3101" s="11">
        <v>10</v>
      </c>
      <c r="AH3101" s="21" t="s">
        <v>290</v>
      </c>
      <c r="AI3101" s="11" t="s">
        <v>309</v>
      </c>
      <c r="AJ3101" t="s">
        <v>290</v>
      </c>
      <c r="AK3101" s="159" t="s">
        <v>290</v>
      </c>
    </row>
    <row r="3102" spans="1:89" x14ac:dyDescent="0.35">
      <c r="A3102" s="158" t="s">
        <v>2997</v>
      </c>
      <c r="B3102" s="11">
        <v>0.75000000000000011</v>
      </c>
      <c r="C3102">
        <v>40</v>
      </c>
      <c r="D3102" t="s">
        <v>309</v>
      </c>
      <c r="E3102" s="21" t="s">
        <v>290</v>
      </c>
      <c r="F3102" s="11">
        <v>1.05</v>
      </c>
      <c r="G3102" s="12">
        <v>0.82400000000000007</v>
      </c>
      <c r="H3102" s="11">
        <v>0.113</v>
      </c>
      <c r="I3102" t="s">
        <v>290</v>
      </c>
      <c r="J3102">
        <v>40</v>
      </c>
      <c r="K3102" s="21" t="s">
        <v>290</v>
      </c>
      <c r="L3102" s="1" t="s">
        <v>309</v>
      </c>
      <c r="M3102" t="s">
        <v>290</v>
      </c>
      <c r="N3102" s="159" t="s">
        <v>290</v>
      </c>
      <c r="P3102"/>
      <c r="Q3102"/>
      <c r="R3102"/>
      <c r="X3102" s="158" t="s">
        <v>2997</v>
      </c>
      <c r="Y3102" s="11">
        <v>0.75000000000000011</v>
      </c>
      <c r="Z3102">
        <v>40</v>
      </c>
      <c r="AA3102" t="s">
        <v>309</v>
      </c>
      <c r="AB3102" s="21" t="s">
        <v>290</v>
      </c>
      <c r="AC3102" s="11">
        <v>1.05</v>
      </c>
      <c r="AD3102" s="12">
        <v>0.82400000000000007</v>
      </c>
      <c r="AE3102" s="11">
        <v>0.113</v>
      </c>
      <c r="AF3102" t="s">
        <v>290</v>
      </c>
      <c r="AG3102">
        <v>40</v>
      </c>
      <c r="AH3102" s="21" t="s">
        <v>290</v>
      </c>
      <c r="AI3102" s="1" t="s">
        <v>309</v>
      </c>
      <c r="AJ3102" t="s">
        <v>290</v>
      </c>
      <c r="AK3102" s="159" t="s">
        <v>290</v>
      </c>
    </row>
    <row r="3103" spans="1:89" x14ac:dyDescent="0.35">
      <c r="A3103" s="158" t="s">
        <v>7045</v>
      </c>
      <c r="B3103" s="11">
        <v>0.75000000000000011</v>
      </c>
      <c r="C3103" t="s">
        <v>6422</v>
      </c>
      <c r="D3103" t="s">
        <v>309</v>
      </c>
      <c r="E3103" s="21" t="s">
        <v>290</v>
      </c>
      <c r="F3103" s="11">
        <v>1.05</v>
      </c>
      <c r="G3103" s="12">
        <v>0.82400000000000007</v>
      </c>
      <c r="H3103" s="11">
        <v>0.113</v>
      </c>
      <c r="I3103" t="s">
        <v>6422</v>
      </c>
      <c r="J3103">
        <v>1</v>
      </c>
      <c r="K3103" s="21" t="s">
        <v>290</v>
      </c>
      <c r="L3103" s="1" t="s">
        <v>309</v>
      </c>
      <c r="M3103" t="s">
        <v>290</v>
      </c>
      <c r="N3103" s="159" t="s">
        <v>290</v>
      </c>
      <c r="P3103"/>
      <c r="Q3103"/>
      <c r="R3103"/>
      <c r="X3103" s="158" t="s">
        <v>7045</v>
      </c>
      <c r="Y3103" s="11">
        <v>0.75000000000000011</v>
      </c>
      <c r="Z3103" t="s">
        <v>6422</v>
      </c>
      <c r="AA3103" t="s">
        <v>309</v>
      </c>
      <c r="AB3103" s="21" t="s">
        <v>290</v>
      </c>
      <c r="AC3103" s="11">
        <v>1.05</v>
      </c>
      <c r="AD3103" s="12">
        <v>0.82400000000000007</v>
      </c>
      <c r="AE3103" s="11">
        <v>0.113</v>
      </c>
      <c r="AF3103" t="s">
        <v>6422</v>
      </c>
      <c r="AG3103">
        <v>1</v>
      </c>
      <c r="AH3103" s="21" t="s">
        <v>290</v>
      </c>
      <c r="AI3103" s="1" t="s">
        <v>309</v>
      </c>
      <c r="AJ3103" t="s">
        <v>290</v>
      </c>
      <c r="AK3103" s="159" t="s">
        <v>290</v>
      </c>
    </row>
    <row r="3104" spans="1:89" x14ac:dyDescent="0.35">
      <c r="A3104" s="158" t="s">
        <v>2998</v>
      </c>
      <c r="B3104" s="11">
        <v>0.75000000000000011</v>
      </c>
      <c r="C3104">
        <v>80</v>
      </c>
      <c r="D3104" t="s">
        <v>309</v>
      </c>
      <c r="E3104" s="21" t="s">
        <v>290</v>
      </c>
      <c r="F3104" s="11">
        <v>1.05</v>
      </c>
      <c r="G3104" s="12">
        <v>0.74199999999999999</v>
      </c>
      <c r="H3104" s="11">
        <v>0.154</v>
      </c>
      <c r="I3104" t="s">
        <v>290</v>
      </c>
      <c r="J3104">
        <v>80</v>
      </c>
      <c r="K3104" s="21" t="s">
        <v>290</v>
      </c>
      <c r="L3104" s="1" t="s">
        <v>309</v>
      </c>
      <c r="M3104" t="s">
        <v>290</v>
      </c>
      <c r="N3104" s="159" t="s">
        <v>290</v>
      </c>
      <c r="P3104"/>
      <c r="Q3104"/>
      <c r="R3104"/>
      <c r="X3104" s="158" t="s">
        <v>2998</v>
      </c>
      <c r="Y3104" s="11">
        <v>0.75000000000000011</v>
      </c>
      <c r="Z3104">
        <v>80</v>
      </c>
      <c r="AA3104" t="s">
        <v>309</v>
      </c>
      <c r="AB3104" s="21" t="s">
        <v>290</v>
      </c>
      <c r="AC3104" s="11">
        <v>1.05</v>
      </c>
      <c r="AD3104" s="12">
        <v>0.74199999999999999</v>
      </c>
      <c r="AE3104" s="11">
        <v>0.154</v>
      </c>
      <c r="AF3104" t="s">
        <v>290</v>
      </c>
      <c r="AG3104">
        <v>80</v>
      </c>
      <c r="AH3104" s="21" t="s">
        <v>290</v>
      </c>
      <c r="AI3104" s="1" t="s">
        <v>309</v>
      </c>
      <c r="AJ3104" t="s">
        <v>290</v>
      </c>
      <c r="AK3104" s="159" t="s">
        <v>290</v>
      </c>
    </row>
    <row r="3105" spans="1:89" x14ac:dyDescent="0.35">
      <c r="A3105" s="158" t="s">
        <v>2999</v>
      </c>
      <c r="B3105" s="11">
        <v>0.75000000000000011</v>
      </c>
      <c r="C3105" s="11">
        <v>160</v>
      </c>
      <c r="D3105" t="s">
        <v>309</v>
      </c>
      <c r="E3105" s="21" t="s">
        <v>290</v>
      </c>
      <c r="F3105" s="11">
        <v>1.05</v>
      </c>
      <c r="G3105" s="12">
        <v>0.6140000000000001</v>
      </c>
      <c r="H3105" s="11">
        <v>0.218</v>
      </c>
      <c r="I3105" t="s">
        <v>290</v>
      </c>
      <c r="J3105" s="11">
        <v>160</v>
      </c>
      <c r="K3105" s="21" t="s">
        <v>290</v>
      </c>
      <c r="L3105" s="1" t="s">
        <v>309</v>
      </c>
      <c r="M3105" t="s">
        <v>290</v>
      </c>
      <c r="N3105" s="159" t="s">
        <v>290</v>
      </c>
      <c r="P3105"/>
      <c r="Q3105"/>
      <c r="R3105"/>
      <c r="X3105" s="158" t="s">
        <v>2999</v>
      </c>
      <c r="Y3105" s="11">
        <v>0.75000000000000011</v>
      </c>
      <c r="Z3105" s="11">
        <v>160</v>
      </c>
      <c r="AA3105" t="s">
        <v>309</v>
      </c>
      <c r="AB3105" s="21" t="s">
        <v>290</v>
      </c>
      <c r="AC3105" s="11">
        <v>1.05</v>
      </c>
      <c r="AD3105" s="12">
        <v>0.6140000000000001</v>
      </c>
      <c r="AE3105" s="11">
        <v>0.218</v>
      </c>
      <c r="AF3105" t="s">
        <v>290</v>
      </c>
      <c r="AG3105" s="11">
        <v>160</v>
      </c>
      <c r="AH3105" s="21" t="s">
        <v>290</v>
      </c>
      <c r="AI3105" s="1" t="s">
        <v>309</v>
      </c>
      <c r="AJ3105" t="s">
        <v>290</v>
      </c>
      <c r="AK3105" s="159" t="s">
        <v>290</v>
      </c>
    </row>
    <row r="3106" spans="1:89" x14ac:dyDescent="0.35">
      <c r="A3106" s="158" t="s">
        <v>3000</v>
      </c>
      <c r="B3106" s="11">
        <v>0.75000000000000011</v>
      </c>
      <c r="C3106" s="11" t="s">
        <v>272</v>
      </c>
      <c r="D3106" t="s">
        <v>309</v>
      </c>
      <c r="E3106" s="21" t="s">
        <v>290</v>
      </c>
      <c r="F3106" s="11">
        <v>1.05</v>
      </c>
      <c r="G3106" s="12">
        <v>0.74199999999999999</v>
      </c>
      <c r="H3106" s="11">
        <v>0.154</v>
      </c>
      <c r="I3106" t="s">
        <v>272</v>
      </c>
      <c r="J3106" s="11">
        <v>2</v>
      </c>
      <c r="K3106" s="21" t="s">
        <v>290</v>
      </c>
      <c r="L3106" s="1" t="s">
        <v>309</v>
      </c>
      <c r="M3106" t="s">
        <v>290</v>
      </c>
      <c r="N3106" s="159" t="s">
        <v>290</v>
      </c>
      <c r="P3106"/>
      <c r="Q3106"/>
      <c r="R3106"/>
      <c r="X3106" s="158" t="s">
        <v>3000</v>
      </c>
      <c r="Y3106" s="11">
        <v>0.75000000000000011</v>
      </c>
      <c r="Z3106" s="11" t="s">
        <v>272</v>
      </c>
      <c r="AA3106" t="s">
        <v>309</v>
      </c>
      <c r="AB3106" s="21" t="s">
        <v>290</v>
      </c>
      <c r="AC3106" s="11">
        <v>1.05</v>
      </c>
      <c r="AD3106" s="12">
        <v>0.74199999999999999</v>
      </c>
      <c r="AE3106" s="11">
        <v>0.154</v>
      </c>
      <c r="AF3106" t="s">
        <v>272</v>
      </c>
      <c r="AG3106" s="11">
        <v>2</v>
      </c>
      <c r="AH3106" s="21" t="s">
        <v>290</v>
      </c>
      <c r="AI3106" s="1" t="s">
        <v>309</v>
      </c>
      <c r="AJ3106" t="s">
        <v>290</v>
      </c>
      <c r="AK3106" s="159" t="s">
        <v>290</v>
      </c>
    </row>
    <row r="3107" spans="1:89" x14ac:dyDescent="0.25">
      <c r="A3107" s="160" t="s">
        <v>3001</v>
      </c>
      <c r="B3107" s="2">
        <v>0.75000000000000011</v>
      </c>
      <c r="C3107" s="4" t="s">
        <v>273</v>
      </c>
      <c r="D3107" s="4" t="s">
        <v>309</v>
      </c>
      <c r="E3107" s="23" t="s">
        <v>290</v>
      </c>
      <c r="F3107" s="2">
        <v>1.05</v>
      </c>
      <c r="G3107" s="3">
        <v>0.43400000000000005</v>
      </c>
      <c r="H3107" s="2">
        <v>0.308</v>
      </c>
      <c r="I3107" s="2" t="s">
        <v>273</v>
      </c>
      <c r="J3107" s="4">
        <v>4</v>
      </c>
      <c r="K3107" s="23" t="s">
        <v>290</v>
      </c>
      <c r="L3107" s="6" t="s">
        <v>309</v>
      </c>
      <c r="M3107" s="4" t="s">
        <v>290</v>
      </c>
      <c r="N3107" s="161" t="s">
        <v>290</v>
      </c>
      <c r="P3107"/>
      <c r="Q3107"/>
      <c r="R3107"/>
      <c r="X3107" s="160" t="s">
        <v>3001</v>
      </c>
      <c r="Y3107" s="2">
        <v>0.75000000000000011</v>
      </c>
      <c r="Z3107" s="4" t="s">
        <v>273</v>
      </c>
      <c r="AA3107" s="4" t="s">
        <v>309</v>
      </c>
      <c r="AB3107" s="23" t="s">
        <v>290</v>
      </c>
      <c r="AC3107" s="2">
        <v>1.05</v>
      </c>
      <c r="AD3107" s="3">
        <v>0.43400000000000005</v>
      </c>
      <c r="AE3107" s="2">
        <v>0.308</v>
      </c>
      <c r="AF3107" s="2" t="s">
        <v>273</v>
      </c>
      <c r="AG3107" s="4">
        <v>4</v>
      </c>
      <c r="AH3107" s="23" t="s">
        <v>290</v>
      </c>
      <c r="AI3107" s="6" t="s">
        <v>309</v>
      </c>
      <c r="AJ3107" s="4" t="s">
        <v>290</v>
      </c>
      <c r="AK3107" s="161" t="s">
        <v>290</v>
      </c>
    </row>
    <row r="3108" spans="1:89" x14ac:dyDescent="0.35">
      <c r="A3108" s="156" t="s">
        <v>3002</v>
      </c>
      <c r="B3108" s="11">
        <v>1</v>
      </c>
      <c r="C3108" s="11">
        <v>5</v>
      </c>
      <c r="D3108" t="s">
        <v>309</v>
      </c>
      <c r="E3108" s="21" t="s">
        <v>290</v>
      </c>
      <c r="F3108" s="11">
        <v>1.3149999999999999</v>
      </c>
      <c r="G3108" s="12">
        <v>1.1850000000000001</v>
      </c>
      <c r="H3108" s="11">
        <v>6.5000000000000002E-2</v>
      </c>
      <c r="I3108" t="s">
        <v>290</v>
      </c>
      <c r="J3108" s="11">
        <v>5</v>
      </c>
      <c r="K3108" s="21" t="s">
        <v>290</v>
      </c>
      <c r="L3108" s="11" t="s">
        <v>309</v>
      </c>
      <c r="M3108" t="s">
        <v>290</v>
      </c>
      <c r="N3108" s="159" t="s">
        <v>290</v>
      </c>
      <c r="P3108"/>
      <c r="Q3108"/>
      <c r="R3108"/>
      <c r="X3108" s="156" t="s">
        <v>3002</v>
      </c>
      <c r="Y3108" s="11">
        <v>1</v>
      </c>
      <c r="Z3108" s="11">
        <v>5</v>
      </c>
      <c r="AA3108" t="s">
        <v>309</v>
      </c>
      <c r="AB3108" s="21" t="s">
        <v>290</v>
      </c>
      <c r="AC3108" s="11">
        <v>1.3149999999999999</v>
      </c>
      <c r="AD3108" s="12">
        <v>1.1850000000000001</v>
      </c>
      <c r="AE3108" s="11">
        <v>6.5000000000000002E-2</v>
      </c>
      <c r="AF3108" t="s">
        <v>290</v>
      </c>
      <c r="AG3108" s="11">
        <v>5</v>
      </c>
      <c r="AH3108" s="21" t="s">
        <v>290</v>
      </c>
      <c r="AI3108" s="11" t="s">
        <v>309</v>
      </c>
      <c r="AJ3108" t="s">
        <v>290</v>
      </c>
      <c r="AK3108" s="159" t="s">
        <v>290</v>
      </c>
    </row>
    <row r="3109" spans="1:89" x14ac:dyDescent="0.35">
      <c r="A3109" s="156" t="s">
        <v>3003</v>
      </c>
      <c r="B3109" s="11">
        <v>1</v>
      </c>
      <c r="C3109" s="11">
        <v>10</v>
      </c>
      <c r="D3109" t="s">
        <v>309</v>
      </c>
      <c r="E3109" s="21" t="s">
        <v>290</v>
      </c>
      <c r="F3109" s="11">
        <v>1.3149999999999999</v>
      </c>
      <c r="G3109" s="12">
        <v>1.097</v>
      </c>
      <c r="H3109" s="11">
        <v>0.109</v>
      </c>
      <c r="I3109" t="s">
        <v>290</v>
      </c>
      <c r="J3109" s="11">
        <v>10</v>
      </c>
      <c r="K3109" s="21" t="s">
        <v>290</v>
      </c>
      <c r="L3109" s="11" t="s">
        <v>309</v>
      </c>
      <c r="M3109" t="s">
        <v>290</v>
      </c>
      <c r="N3109" s="159" t="s">
        <v>290</v>
      </c>
      <c r="P3109"/>
      <c r="Q3109"/>
      <c r="R3109"/>
      <c r="X3109" s="156" t="s">
        <v>3003</v>
      </c>
      <c r="Y3109" s="11">
        <v>1</v>
      </c>
      <c r="Z3109" s="11">
        <v>10</v>
      </c>
      <c r="AA3109" t="s">
        <v>309</v>
      </c>
      <c r="AB3109" s="21" t="s">
        <v>290</v>
      </c>
      <c r="AC3109" s="11">
        <v>1.3149999999999999</v>
      </c>
      <c r="AD3109" s="12">
        <v>1.097</v>
      </c>
      <c r="AE3109" s="11">
        <v>0.109</v>
      </c>
      <c r="AF3109" t="s">
        <v>290</v>
      </c>
      <c r="AG3109" s="11">
        <v>10</v>
      </c>
      <c r="AH3109" s="21" t="s">
        <v>290</v>
      </c>
      <c r="AI3109" s="11" t="s">
        <v>309</v>
      </c>
      <c r="AJ3109" t="s">
        <v>290</v>
      </c>
      <c r="AK3109" s="159" t="s">
        <v>290</v>
      </c>
    </row>
    <row r="3110" spans="1:89" x14ac:dyDescent="0.35">
      <c r="A3110" s="158" t="s">
        <v>3004</v>
      </c>
      <c r="B3110" s="11">
        <v>1</v>
      </c>
      <c r="C3110">
        <v>40</v>
      </c>
      <c r="D3110" t="s">
        <v>309</v>
      </c>
      <c r="E3110" s="21" t="s">
        <v>290</v>
      </c>
      <c r="F3110" s="11">
        <v>1.3149999999999999</v>
      </c>
      <c r="G3110" s="12">
        <v>1.0489999999999999</v>
      </c>
      <c r="H3110" s="11">
        <v>0.13300000000000001</v>
      </c>
      <c r="I3110" t="s">
        <v>290</v>
      </c>
      <c r="J3110">
        <v>40</v>
      </c>
      <c r="K3110" s="21" t="s">
        <v>290</v>
      </c>
      <c r="L3110" s="1" t="s">
        <v>309</v>
      </c>
      <c r="M3110" t="s">
        <v>290</v>
      </c>
      <c r="N3110" s="159" t="s">
        <v>290</v>
      </c>
      <c r="Q3110" s="18" t="s">
        <v>290</v>
      </c>
      <c r="S3110" t="s">
        <v>290</v>
      </c>
      <c r="T3110" t="s">
        <v>290</v>
      </c>
      <c r="V3110" t="s">
        <v>290</v>
      </c>
      <c r="X3110" s="158" t="s">
        <v>3004</v>
      </c>
      <c r="Y3110" s="11">
        <v>1</v>
      </c>
      <c r="Z3110">
        <v>40</v>
      </c>
      <c r="AA3110" t="s">
        <v>309</v>
      </c>
      <c r="AB3110" s="21" t="s">
        <v>290</v>
      </c>
      <c r="AC3110" s="11">
        <v>1.3149999999999999</v>
      </c>
      <c r="AD3110" s="12">
        <v>1.0489999999999999</v>
      </c>
      <c r="AE3110" s="11">
        <v>0.13300000000000001</v>
      </c>
      <c r="AF3110" t="s">
        <v>290</v>
      </c>
      <c r="AG3110">
        <v>40</v>
      </c>
      <c r="AH3110" s="21" t="s">
        <v>290</v>
      </c>
      <c r="AI3110" s="1" t="s">
        <v>309</v>
      </c>
      <c r="AJ3110" t="s">
        <v>290</v>
      </c>
      <c r="AK3110" s="159" t="s">
        <v>290</v>
      </c>
      <c r="BJ3110" s="4"/>
      <c r="BK3110" s="4"/>
      <c r="BL3110" s="4"/>
      <c r="BM3110" s="4"/>
      <c r="BN3110" s="4"/>
      <c r="BO3110" s="4"/>
      <c r="BP3110" s="4"/>
      <c r="BQ3110" s="4"/>
      <c r="BR3110" s="4"/>
      <c r="BS3110" s="4"/>
      <c r="BT3110" s="4"/>
      <c r="BU3110" s="4"/>
      <c r="BV3110" s="4"/>
      <c r="BW3110" s="4"/>
      <c r="BX3110" s="4"/>
      <c r="BY3110" s="4"/>
      <c r="BZ3110" s="4"/>
      <c r="CA3110" s="51"/>
    </row>
    <row r="3111" spans="1:89" x14ac:dyDescent="0.35">
      <c r="A3111" s="158" t="s">
        <v>7046</v>
      </c>
      <c r="B3111" s="11">
        <v>1</v>
      </c>
      <c r="C3111" t="s">
        <v>6422</v>
      </c>
      <c r="D3111" t="s">
        <v>309</v>
      </c>
      <c r="E3111" s="21" t="s">
        <v>290</v>
      </c>
      <c r="F3111" s="11">
        <v>1.3149999999999999</v>
      </c>
      <c r="G3111" s="12">
        <v>1.0489999999999999</v>
      </c>
      <c r="H3111" s="11">
        <v>0.13300000000000001</v>
      </c>
      <c r="I3111" t="s">
        <v>6422</v>
      </c>
      <c r="J3111">
        <v>1</v>
      </c>
      <c r="K3111" s="21" t="s">
        <v>290</v>
      </c>
      <c r="L3111" s="1" t="s">
        <v>309</v>
      </c>
      <c r="M3111" t="s">
        <v>290</v>
      </c>
      <c r="N3111" s="159" t="s">
        <v>290</v>
      </c>
      <c r="Q3111" s="18" t="s">
        <v>290</v>
      </c>
      <c r="S3111" t="s">
        <v>290</v>
      </c>
      <c r="T3111" t="s">
        <v>290</v>
      </c>
      <c r="V3111" t="s">
        <v>290</v>
      </c>
      <c r="X3111" s="158" t="s">
        <v>7046</v>
      </c>
      <c r="Y3111" s="11">
        <v>1</v>
      </c>
      <c r="Z3111" t="s">
        <v>6422</v>
      </c>
      <c r="AA3111" t="s">
        <v>309</v>
      </c>
      <c r="AB3111" s="21" t="s">
        <v>290</v>
      </c>
      <c r="AC3111" s="11">
        <v>1.3149999999999999</v>
      </c>
      <c r="AD3111" s="12">
        <v>1.0489999999999999</v>
      </c>
      <c r="AE3111" s="11">
        <v>0.13300000000000001</v>
      </c>
      <c r="AF3111" t="s">
        <v>6422</v>
      </c>
      <c r="AG3111">
        <v>1</v>
      </c>
      <c r="AH3111" s="21" t="s">
        <v>290</v>
      </c>
      <c r="AI3111" s="1" t="s">
        <v>309</v>
      </c>
      <c r="AJ3111" t="s">
        <v>290</v>
      </c>
      <c r="AK3111" s="159" t="s">
        <v>290</v>
      </c>
      <c r="CC3111" s="4"/>
      <c r="CD3111" s="51"/>
      <c r="CE3111" s="51"/>
      <c r="CF3111" s="51"/>
      <c r="CG3111" s="51"/>
      <c r="CH3111" s="51"/>
      <c r="CI3111" s="51"/>
      <c r="CJ3111" s="51"/>
      <c r="CK3111" s="51"/>
    </row>
    <row r="3112" spans="1:89" x14ac:dyDescent="0.35">
      <c r="A3112" s="158" t="s">
        <v>3005</v>
      </c>
      <c r="B3112" s="11">
        <v>1</v>
      </c>
      <c r="C3112">
        <v>80</v>
      </c>
      <c r="D3112" t="s">
        <v>309</v>
      </c>
      <c r="E3112" s="21" t="s">
        <v>290</v>
      </c>
      <c r="F3112" s="11">
        <v>1.3149999999999999</v>
      </c>
      <c r="G3112" s="12">
        <v>0.95699999999999996</v>
      </c>
      <c r="H3112" s="11">
        <v>0.17899999999999999</v>
      </c>
      <c r="I3112" t="s">
        <v>290</v>
      </c>
      <c r="J3112">
        <v>80</v>
      </c>
      <c r="K3112" s="21" t="s">
        <v>290</v>
      </c>
      <c r="L3112" s="1" t="s">
        <v>309</v>
      </c>
      <c r="M3112" t="s">
        <v>290</v>
      </c>
      <c r="N3112" s="159" t="s">
        <v>290</v>
      </c>
      <c r="P3112" s="18" t="s">
        <v>290</v>
      </c>
      <c r="Q3112" s="18" t="s">
        <v>290</v>
      </c>
      <c r="S3112" t="s">
        <v>290</v>
      </c>
      <c r="T3112" t="s">
        <v>290</v>
      </c>
      <c r="V3112" t="s">
        <v>290</v>
      </c>
      <c r="X3112" s="158" t="s">
        <v>3005</v>
      </c>
      <c r="Y3112" s="11">
        <v>1</v>
      </c>
      <c r="Z3112">
        <v>80</v>
      </c>
      <c r="AA3112" t="s">
        <v>309</v>
      </c>
      <c r="AB3112" s="21" t="s">
        <v>290</v>
      </c>
      <c r="AC3112" s="11">
        <v>1.3149999999999999</v>
      </c>
      <c r="AD3112" s="12">
        <v>0.95699999999999996</v>
      </c>
      <c r="AE3112" s="11">
        <v>0.17899999999999999</v>
      </c>
      <c r="AF3112" t="s">
        <v>290</v>
      </c>
      <c r="AG3112">
        <v>80</v>
      </c>
      <c r="AH3112" s="21" t="s">
        <v>290</v>
      </c>
      <c r="AI3112" s="1" t="s">
        <v>309</v>
      </c>
      <c r="AJ3112" t="s">
        <v>290</v>
      </c>
      <c r="AK3112" s="159" t="s">
        <v>290</v>
      </c>
    </row>
    <row r="3113" spans="1:89" x14ac:dyDescent="0.35">
      <c r="A3113" s="158" t="s">
        <v>3006</v>
      </c>
      <c r="B3113" s="11">
        <v>1</v>
      </c>
      <c r="C3113" s="11">
        <v>160</v>
      </c>
      <c r="D3113" t="s">
        <v>309</v>
      </c>
      <c r="E3113" s="21" t="s">
        <v>290</v>
      </c>
      <c r="F3113" s="11">
        <v>1.3149999999999999</v>
      </c>
      <c r="G3113" s="12">
        <v>0.81499999999999995</v>
      </c>
      <c r="H3113" s="11">
        <v>0.25</v>
      </c>
      <c r="I3113" t="s">
        <v>290</v>
      </c>
      <c r="J3113" s="11">
        <v>160</v>
      </c>
      <c r="K3113" s="21" t="s">
        <v>290</v>
      </c>
      <c r="L3113" s="1" t="s">
        <v>309</v>
      </c>
      <c r="M3113" t="s">
        <v>290</v>
      </c>
      <c r="N3113" s="159" t="s">
        <v>290</v>
      </c>
      <c r="P3113" s="18" t="s">
        <v>290</v>
      </c>
      <c r="Q3113" s="18" t="s">
        <v>290</v>
      </c>
      <c r="S3113" t="s">
        <v>290</v>
      </c>
      <c r="T3113" t="s">
        <v>290</v>
      </c>
      <c r="V3113" t="s">
        <v>290</v>
      </c>
      <c r="X3113" s="158" t="s">
        <v>3006</v>
      </c>
      <c r="Y3113" s="11">
        <v>1</v>
      </c>
      <c r="Z3113" s="11">
        <v>160</v>
      </c>
      <c r="AA3113" t="s">
        <v>309</v>
      </c>
      <c r="AB3113" s="21" t="s">
        <v>290</v>
      </c>
      <c r="AC3113" s="11">
        <v>1.3149999999999999</v>
      </c>
      <c r="AD3113" s="12">
        <v>0.81499999999999995</v>
      </c>
      <c r="AE3113" s="11">
        <v>0.25</v>
      </c>
      <c r="AF3113" t="s">
        <v>290</v>
      </c>
      <c r="AG3113" s="11">
        <v>160</v>
      </c>
      <c r="AH3113" s="21" t="s">
        <v>290</v>
      </c>
      <c r="AI3113" s="1" t="s">
        <v>309</v>
      </c>
      <c r="AJ3113" t="s">
        <v>290</v>
      </c>
      <c r="AK3113" s="159" t="s">
        <v>290</v>
      </c>
    </row>
    <row r="3114" spans="1:89" x14ac:dyDescent="0.35">
      <c r="A3114" s="158" t="s">
        <v>3007</v>
      </c>
      <c r="B3114" s="11">
        <v>1</v>
      </c>
      <c r="C3114" s="11" t="s">
        <v>272</v>
      </c>
      <c r="D3114" t="s">
        <v>309</v>
      </c>
      <c r="E3114" s="21" t="s">
        <v>290</v>
      </c>
      <c r="F3114" s="11">
        <v>1.3149999999999999</v>
      </c>
      <c r="G3114" s="12">
        <v>0.95699999999999996</v>
      </c>
      <c r="H3114" s="11">
        <v>0.17899999999999999</v>
      </c>
      <c r="I3114" t="s">
        <v>272</v>
      </c>
      <c r="J3114" s="11">
        <v>2</v>
      </c>
      <c r="K3114" s="21" t="s">
        <v>290</v>
      </c>
      <c r="L3114" s="1" t="s">
        <v>309</v>
      </c>
      <c r="M3114" t="s">
        <v>290</v>
      </c>
      <c r="N3114" s="159" t="s">
        <v>290</v>
      </c>
      <c r="P3114" s="18" t="s">
        <v>290</v>
      </c>
      <c r="Q3114" s="18" t="s">
        <v>290</v>
      </c>
      <c r="S3114" t="s">
        <v>290</v>
      </c>
      <c r="T3114" t="s">
        <v>290</v>
      </c>
      <c r="V3114" t="s">
        <v>290</v>
      </c>
      <c r="X3114" s="158" t="s">
        <v>3007</v>
      </c>
      <c r="Y3114" s="11">
        <v>1</v>
      </c>
      <c r="Z3114" s="11" t="s">
        <v>272</v>
      </c>
      <c r="AA3114" t="s">
        <v>309</v>
      </c>
      <c r="AB3114" s="21" t="s">
        <v>290</v>
      </c>
      <c r="AC3114" s="11">
        <v>1.3149999999999999</v>
      </c>
      <c r="AD3114" s="12">
        <v>0.95699999999999996</v>
      </c>
      <c r="AE3114" s="11">
        <v>0.17899999999999999</v>
      </c>
      <c r="AF3114" t="s">
        <v>272</v>
      </c>
      <c r="AG3114" s="11">
        <v>2</v>
      </c>
      <c r="AH3114" s="21" t="s">
        <v>290</v>
      </c>
      <c r="AI3114" s="1" t="s">
        <v>309</v>
      </c>
      <c r="AJ3114" t="s">
        <v>290</v>
      </c>
      <c r="AK3114" s="159" t="s">
        <v>290</v>
      </c>
    </row>
    <row r="3115" spans="1:89" x14ac:dyDescent="0.25">
      <c r="A3115" s="160" t="s">
        <v>3008</v>
      </c>
      <c r="B3115" s="2">
        <v>1</v>
      </c>
      <c r="C3115" s="4" t="s">
        <v>273</v>
      </c>
      <c r="D3115" s="4" t="s">
        <v>309</v>
      </c>
      <c r="E3115" s="23" t="s">
        <v>290</v>
      </c>
      <c r="F3115" s="2">
        <v>1.3149999999999999</v>
      </c>
      <c r="G3115" s="3">
        <v>0.59899999999999998</v>
      </c>
      <c r="H3115" s="2">
        <v>0.35799999999999998</v>
      </c>
      <c r="I3115" s="2" t="s">
        <v>273</v>
      </c>
      <c r="J3115" s="4">
        <v>4</v>
      </c>
      <c r="K3115" s="23" t="s">
        <v>290</v>
      </c>
      <c r="L3115" s="6" t="s">
        <v>309</v>
      </c>
      <c r="M3115" s="4" t="s">
        <v>290</v>
      </c>
      <c r="N3115" s="161" t="s">
        <v>290</v>
      </c>
      <c r="P3115" s="18" t="s">
        <v>290</v>
      </c>
      <c r="Q3115" s="18" t="s">
        <v>290</v>
      </c>
      <c r="S3115" t="s">
        <v>290</v>
      </c>
      <c r="T3115" t="s">
        <v>290</v>
      </c>
      <c r="V3115" t="s">
        <v>290</v>
      </c>
      <c r="X3115" s="160" t="s">
        <v>3008</v>
      </c>
      <c r="Y3115" s="2">
        <v>1</v>
      </c>
      <c r="Z3115" s="4" t="s">
        <v>273</v>
      </c>
      <c r="AA3115" s="4" t="s">
        <v>309</v>
      </c>
      <c r="AB3115" s="23" t="s">
        <v>290</v>
      </c>
      <c r="AC3115" s="2">
        <v>1.3149999999999999</v>
      </c>
      <c r="AD3115" s="3">
        <v>0.59899999999999998</v>
      </c>
      <c r="AE3115" s="2">
        <v>0.35799999999999998</v>
      </c>
      <c r="AF3115" s="2" t="s">
        <v>273</v>
      </c>
      <c r="AG3115" s="4">
        <v>4</v>
      </c>
      <c r="AH3115" s="23" t="s">
        <v>290</v>
      </c>
      <c r="AI3115" s="6" t="s">
        <v>309</v>
      </c>
      <c r="AJ3115" s="4" t="s">
        <v>290</v>
      </c>
      <c r="AK3115" s="161" t="s">
        <v>290</v>
      </c>
    </row>
    <row r="3116" spans="1:89" x14ac:dyDescent="0.35">
      <c r="A3116" s="156" t="s">
        <v>3009</v>
      </c>
      <c r="B3116" s="11">
        <v>1.25</v>
      </c>
      <c r="C3116" s="11">
        <v>5</v>
      </c>
      <c r="D3116" t="s">
        <v>309</v>
      </c>
      <c r="E3116" s="21" t="s">
        <v>290</v>
      </c>
      <c r="F3116" s="11">
        <v>1.6600000000000001</v>
      </c>
      <c r="G3116" s="12">
        <v>1.5300000000000002</v>
      </c>
      <c r="H3116" s="11">
        <v>6.5000000000000002E-2</v>
      </c>
      <c r="I3116" t="s">
        <v>290</v>
      </c>
      <c r="J3116" s="11">
        <v>5</v>
      </c>
      <c r="K3116" s="21" t="s">
        <v>290</v>
      </c>
      <c r="L3116" s="11" t="s">
        <v>309</v>
      </c>
      <c r="M3116" t="s">
        <v>290</v>
      </c>
      <c r="N3116" s="159" t="s">
        <v>290</v>
      </c>
      <c r="P3116" s="18" t="s">
        <v>290</v>
      </c>
      <c r="Q3116" s="18" t="s">
        <v>290</v>
      </c>
      <c r="S3116" t="s">
        <v>290</v>
      </c>
      <c r="T3116" t="s">
        <v>290</v>
      </c>
      <c r="V3116" t="s">
        <v>290</v>
      </c>
      <c r="X3116" s="156" t="s">
        <v>3009</v>
      </c>
      <c r="Y3116" s="11">
        <v>1.25</v>
      </c>
      <c r="Z3116" s="11">
        <v>5</v>
      </c>
      <c r="AA3116" t="s">
        <v>309</v>
      </c>
      <c r="AB3116" s="21" t="s">
        <v>290</v>
      </c>
      <c r="AC3116" s="11">
        <v>1.6600000000000001</v>
      </c>
      <c r="AD3116" s="12">
        <v>1.5300000000000002</v>
      </c>
      <c r="AE3116" s="11">
        <v>6.5000000000000002E-2</v>
      </c>
      <c r="AF3116" t="s">
        <v>290</v>
      </c>
      <c r="AG3116" s="11">
        <v>5</v>
      </c>
      <c r="AH3116" s="21" t="s">
        <v>290</v>
      </c>
      <c r="AI3116" s="11" t="s">
        <v>309</v>
      </c>
      <c r="AJ3116" t="s">
        <v>290</v>
      </c>
      <c r="AK3116" s="159" t="s">
        <v>290</v>
      </c>
    </row>
    <row r="3117" spans="1:89" x14ac:dyDescent="0.35">
      <c r="A3117" s="156" t="s">
        <v>3010</v>
      </c>
      <c r="B3117" s="11">
        <v>1.25</v>
      </c>
      <c r="C3117" s="11">
        <v>10</v>
      </c>
      <c r="D3117" t="s">
        <v>309</v>
      </c>
      <c r="E3117" s="21" t="s">
        <v>290</v>
      </c>
      <c r="F3117" s="11">
        <v>1.6600000000000001</v>
      </c>
      <c r="G3117" s="12">
        <v>1.4420000000000002</v>
      </c>
      <c r="H3117" s="11">
        <v>0.109</v>
      </c>
      <c r="I3117" t="s">
        <v>290</v>
      </c>
      <c r="J3117" s="11">
        <v>10</v>
      </c>
      <c r="K3117" s="21" t="s">
        <v>290</v>
      </c>
      <c r="L3117" s="11" t="s">
        <v>309</v>
      </c>
      <c r="M3117" t="s">
        <v>290</v>
      </c>
      <c r="N3117" s="159" t="s">
        <v>290</v>
      </c>
      <c r="P3117" s="18" t="s">
        <v>290</v>
      </c>
      <c r="Q3117" s="18" t="s">
        <v>290</v>
      </c>
      <c r="S3117" t="s">
        <v>290</v>
      </c>
      <c r="T3117" t="s">
        <v>290</v>
      </c>
      <c r="V3117" t="s">
        <v>290</v>
      </c>
      <c r="X3117" s="156" t="s">
        <v>3010</v>
      </c>
      <c r="Y3117" s="11">
        <v>1.25</v>
      </c>
      <c r="Z3117" s="11">
        <v>10</v>
      </c>
      <c r="AA3117" t="s">
        <v>309</v>
      </c>
      <c r="AB3117" s="21" t="s">
        <v>290</v>
      </c>
      <c r="AC3117" s="11">
        <v>1.6600000000000001</v>
      </c>
      <c r="AD3117" s="12">
        <v>1.4420000000000002</v>
      </c>
      <c r="AE3117" s="11">
        <v>0.109</v>
      </c>
      <c r="AF3117" t="s">
        <v>290</v>
      </c>
      <c r="AG3117" s="11">
        <v>10</v>
      </c>
      <c r="AH3117" s="21" t="s">
        <v>290</v>
      </c>
      <c r="AI3117" s="11" t="s">
        <v>309</v>
      </c>
      <c r="AJ3117" t="s">
        <v>290</v>
      </c>
      <c r="AK3117" s="159" t="s">
        <v>290</v>
      </c>
    </row>
    <row r="3118" spans="1:89" x14ac:dyDescent="0.35">
      <c r="A3118" s="158" t="s">
        <v>3011</v>
      </c>
      <c r="B3118" s="11">
        <v>1.25</v>
      </c>
      <c r="C3118">
        <v>40</v>
      </c>
      <c r="D3118" t="s">
        <v>309</v>
      </c>
      <c r="E3118" s="21" t="s">
        <v>290</v>
      </c>
      <c r="F3118" s="11">
        <v>1.6600000000000001</v>
      </c>
      <c r="G3118" s="12">
        <v>1.3800000000000001</v>
      </c>
      <c r="H3118" s="11">
        <v>0.14000000000000001</v>
      </c>
      <c r="I3118" t="s">
        <v>290</v>
      </c>
      <c r="J3118">
        <v>40</v>
      </c>
      <c r="K3118" s="21" t="s">
        <v>290</v>
      </c>
      <c r="L3118" s="1" t="s">
        <v>309</v>
      </c>
      <c r="M3118" t="s">
        <v>290</v>
      </c>
      <c r="N3118" s="159" t="s">
        <v>290</v>
      </c>
      <c r="P3118" s="18" t="s">
        <v>290</v>
      </c>
      <c r="Q3118" s="18" t="s">
        <v>290</v>
      </c>
      <c r="S3118" t="s">
        <v>290</v>
      </c>
      <c r="T3118" t="s">
        <v>290</v>
      </c>
      <c r="V3118" t="s">
        <v>290</v>
      </c>
      <c r="X3118" s="158" t="s">
        <v>3011</v>
      </c>
      <c r="Y3118" s="11">
        <v>1.25</v>
      </c>
      <c r="Z3118">
        <v>40</v>
      </c>
      <c r="AA3118" t="s">
        <v>309</v>
      </c>
      <c r="AB3118" s="21" t="s">
        <v>290</v>
      </c>
      <c r="AC3118" s="11">
        <v>1.6600000000000001</v>
      </c>
      <c r="AD3118" s="12">
        <v>1.3800000000000001</v>
      </c>
      <c r="AE3118" s="11">
        <v>0.14000000000000001</v>
      </c>
      <c r="AF3118" t="s">
        <v>290</v>
      </c>
      <c r="AG3118">
        <v>40</v>
      </c>
      <c r="AH3118" s="21" t="s">
        <v>290</v>
      </c>
      <c r="AI3118" s="1" t="s">
        <v>309</v>
      </c>
      <c r="AJ3118" t="s">
        <v>290</v>
      </c>
      <c r="AK3118" s="159" t="s">
        <v>290</v>
      </c>
    </row>
    <row r="3119" spans="1:89" x14ac:dyDescent="0.35">
      <c r="A3119" s="158" t="s">
        <v>7047</v>
      </c>
      <c r="B3119" s="11">
        <v>1.25</v>
      </c>
      <c r="C3119" t="s">
        <v>6422</v>
      </c>
      <c r="D3119" t="s">
        <v>309</v>
      </c>
      <c r="E3119" s="21" t="s">
        <v>290</v>
      </c>
      <c r="F3119" s="11">
        <v>1.6600000000000001</v>
      </c>
      <c r="G3119" s="12">
        <v>1.3800000000000001</v>
      </c>
      <c r="H3119" s="11">
        <v>0.14000000000000001</v>
      </c>
      <c r="I3119" t="s">
        <v>6422</v>
      </c>
      <c r="J3119">
        <v>1</v>
      </c>
      <c r="K3119" s="21" t="s">
        <v>290</v>
      </c>
      <c r="L3119" s="1" t="s">
        <v>309</v>
      </c>
      <c r="M3119" t="s">
        <v>290</v>
      </c>
      <c r="N3119" s="159" t="s">
        <v>290</v>
      </c>
      <c r="P3119" s="18" t="s">
        <v>290</v>
      </c>
      <c r="Q3119" s="18" t="s">
        <v>290</v>
      </c>
      <c r="S3119" t="s">
        <v>290</v>
      </c>
      <c r="T3119" t="s">
        <v>290</v>
      </c>
      <c r="V3119" t="s">
        <v>290</v>
      </c>
      <c r="X3119" s="158" t="s">
        <v>7047</v>
      </c>
      <c r="Y3119" s="11">
        <v>1.25</v>
      </c>
      <c r="Z3119" t="s">
        <v>6422</v>
      </c>
      <c r="AA3119" t="s">
        <v>309</v>
      </c>
      <c r="AB3119" s="21" t="s">
        <v>290</v>
      </c>
      <c r="AC3119" s="11">
        <v>1.6600000000000001</v>
      </c>
      <c r="AD3119" s="12">
        <v>1.3800000000000001</v>
      </c>
      <c r="AE3119" s="11">
        <v>0.14000000000000001</v>
      </c>
      <c r="AF3119" t="s">
        <v>6422</v>
      </c>
      <c r="AG3119">
        <v>1</v>
      </c>
      <c r="AH3119" s="21" t="s">
        <v>290</v>
      </c>
      <c r="AI3119" s="1" t="s">
        <v>309</v>
      </c>
      <c r="AJ3119" t="s">
        <v>290</v>
      </c>
      <c r="AK3119" s="159" t="s">
        <v>290</v>
      </c>
    </row>
    <row r="3120" spans="1:89" x14ac:dyDescent="0.35">
      <c r="A3120" s="158" t="s">
        <v>3012</v>
      </c>
      <c r="B3120" s="11">
        <v>1.25</v>
      </c>
      <c r="C3120">
        <v>80</v>
      </c>
      <c r="D3120" t="s">
        <v>309</v>
      </c>
      <c r="E3120" s="21" t="s">
        <v>290</v>
      </c>
      <c r="F3120" s="11">
        <v>1.6600000000000001</v>
      </c>
      <c r="G3120" s="12">
        <v>1.278</v>
      </c>
      <c r="H3120" s="11">
        <v>0.191</v>
      </c>
      <c r="I3120" t="s">
        <v>290</v>
      </c>
      <c r="J3120">
        <v>80</v>
      </c>
      <c r="K3120" s="21" t="s">
        <v>290</v>
      </c>
      <c r="L3120" s="1" t="s">
        <v>309</v>
      </c>
      <c r="M3120" t="s">
        <v>290</v>
      </c>
      <c r="N3120" s="159" t="s">
        <v>290</v>
      </c>
      <c r="P3120" s="18" t="s">
        <v>290</v>
      </c>
      <c r="Q3120" s="18" t="s">
        <v>290</v>
      </c>
      <c r="S3120" t="s">
        <v>290</v>
      </c>
      <c r="T3120" t="s">
        <v>290</v>
      </c>
      <c r="V3120" t="s">
        <v>290</v>
      </c>
      <c r="X3120" s="158" t="s">
        <v>3012</v>
      </c>
      <c r="Y3120" s="11">
        <v>1.25</v>
      </c>
      <c r="Z3120">
        <v>80</v>
      </c>
      <c r="AA3120" t="s">
        <v>309</v>
      </c>
      <c r="AB3120" s="21" t="s">
        <v>290</v>
      </c>
      <c r="AC3120" s="11">
        <v>1.6600000000000001</v>
      </c>
      <c r="AD3120" s="12">
        <v>1.278</v>
      </c>
      <c r="AE3120" s="11">
        <v>0.191</v>
      </c>
      <c r="AF3120" t="s">
        <v>290</v>
      </c>
      <c r="AG3120">
        <v>80</v>
      </c>
      <c r="AH3120" s="21" t="s">
        <v>290</v>
      </c>
      <c r="AI3120" s="1" t="s">
        <v>309</v>
      </c>
      <c r="AJ3120" t="s">
        <v>290</v>
      </c>
      <c r="AK3120" s="159" t="s">
        <v>290</v>
      </c>
    </row>
    <row r="3121" spans="1:89" x14ac:dyDescent="0.35">
      <c r="A3121" s="158" t="s">
        <v>3013</v>
      </c>
      <c r="B3121" s="11">
        <v>1.25</v>
      </c>
      <c r="C3121" s="11">
        <v>160</v>
      </c>
      <c r="D3121" t="s">
        <v>309</v>
      </c>
      <c r="E3121" s="21" t="s">
        <v>290</v>
      </c>
      <c r="F3121" s="11">
        <v>1.6600000000000001</v>
      </c>
      <c r="G3121" s="12">
        <v>1.1600000000000001</v>
      </c>
      <c r="H3121" s="11">
        <v>0.25</v>
      </c>
      <c r="I3121" t="s">
        <v>290</v>
      </c>
      <c r="J3121" s="11">
        <v>160</v>
      </c>
      <c r="K3121" s="21" t="s">
        <v>290</v>
      </c>
      <c r="L3121" s="1" t="s">
        <v>309</v>
      </c>
      <c r="M3121" t="s">
        <v>290</v>
      </c>
      <c r="N3121" s="159" t="s">
        <v>290</v>
      </c>
      <c r="P3121" s="18" t="s">
        <v>290</v>
      </c>
      <c r="Q3121" s="18" t="s">
        <v>290</v>
      </c>
      <c r="S3121" t="s">
        <v>290</v>
      </c>
      <c r="T3121" t="s">
        <v>290</v>
      </c>
      <c r="V3121" t="s">
        <v>290</v>
      </c>
      <c r="X3121" s="158" t="s">
        <v>3013</v>
      </c>
      <c r="Y3121" s="11">
        <v>1.25</v>
      </c>
      <c r="Z3121" s="11">
        <v>160</v>
      </c>
      <c r="AA3121" t="s">
        <v>309</v>
      </c>
      <c r="AB3121" s="21" t="s">
        <v>290</v>
      </c>
      <c r="AC3121" s="11">
        <v>1.6600000000000001</v>
      </c>
      <c r="AD3121" s="12">
        <v>1.1600000000000001</v>
      </c>
      <c r="AE3121" s="11">
        <v>0.25</v>
      </c>
      <c r="AF3121" t="s">
        <v>290</v>
      </c>
      <c r="AG3121" s="11">
        <v>160</v>
      </c>
      <c r="AH3121" s="21" t="s">
        <v>290</v>
      </c>
      <c r="AI3121" s="1" t="s">
        <v>309</v>
      </c>
      <c r="AJ3121" t="s">
        <v>290</v>
      </c>
      <c r="AK3121" s="159" t="s">
        <v>290</v>
      </c>
      <c r="BJ3121" s="4"/>
      <c r="BK3121" s="4"/>
      <c r="BL3121" s="4"/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  <c r="BX3121" s="4"/>
      <c r="BY3121" s="4"/>
      <c r="BZ3121" s="4"/>
      <c r="CA3121" s="51"/>
    </row>
    <row r="3122" spans="1:89" x14ac:dyDescent="0.35">
      <c r="A3122" s="158" t="s">
        <v>3014</v>
      </c>
      <c r="B3122" s="11">
        <v>1.25</v>
      </c>
      <c r="C3122" s="11" t="s">
        <v>272</v>
      </c>
      <c r="D3122" t="s">
        <v>309</v>
      </c>
      <c r="E3122" s="21" t="s">
        <v>290</v>
      </c>
      <c r="F3122" s="11">
        <v>1.6600000000000001</v>
      </c>
      <c r="G3122" s="12">
        <v>1.278</v>
      </c>
      <c r="H3122" s="11">
        <v>0.191</v>
      </c>
      <c r="I3122" t="s">
        <v>272</v>
      </c>
      <c r="J3122" s="11">
        <v>2</v>
      </c>
      <c r="K3122" s="21" t="s">
        <v>290</v>
      </c>
      <c r="L3122" s="1" t="s">
        <v>309</v>
      </c>
      <c r="M3122" t="s">
        <v>290</v>
      </c>
      <c r="N3122" s="159" t="s">
        <v>290</v>
      </c>
      <c r="P3122" s="18" t="s">
        <v>290</v>
      </c>
      <c r="Q3122" s="18" t="s">
        <v>290</v>
      </c>
      <c r="S3122" t="s">
        <v>290</v>
      </c>
      <c r="T3122" t="s">
        <v>290</v>
      </c>
      <c r="V3122" t="s">
        <v>290</v>
      </c>
      <c r="X3122" s="158" t="s">
        <v>3014</v>
      </c>
      <c r="Y3122" s="11">
        <v>1.25</v>
      </c>
      <c r="Z3122" s="11" t="s">
        <v>272</v>
      </c>
      <c r="AA3122" t="s">
        <v>309</v>
      </c>
      <c r="AB3122" s="21" t="s">
        <v>290</v>
      </c>
      <c r="AC3122" s="11">
        <v>1.6600000000000001</v>
      </c>
      <c r="AD3122" s="12">
        <v>1.278</v>
      </c>
      <c r="AE3122" s="11">
        <v>0.191</v>
      </c>
      <c r="AF3122" t="s">
        <v>272</v>
      </c>
      <c r="AG3122" s="11">
        <v>2</v>
      </c>
      <c r="AH3122" s="21" t="s">
        <v>290</v>
      </c>
      <c r="AI3122" s="1" t="s">
        <v>309</v>
      </c>
      <c r="AJ3122" t="s">
        <v>290</v>
      </c>
      <c r="AK3122" s="159" t="s">
        <v>290</v>
      </c>
      <c r="CC3122" s="4"/>
      <c r="CD3122" s="51"/>
      <c r="CE3122" s="51"/>
      <c r="CF3122" s="51"/>
      <c r="CG3122" s="51"/>
      <c r="CH3122" s="51"/>
      <c r="CI3122" s="51"/>
      <c r="CJ3122" s="51"/>
      <c r="CK3122" s="51"/>
    </row>
    <row r="3123" spans="1:89" x14ac:dyDescent="0.25">
      <c r="A3123" s="160" t="s">
        <v>3015</v>
      </c>
      <c r="B3123" s="2">
        <v>1.25</v>
      </c>
      <c r="C3123" s="4" t="s">
        <v>273</v>
      </c>
      <c r="D3123" s="4" t="s">
        <v>309</v>
      </c>
      <c r="E3123" s="23" t="s">
        <v>290</v>
      </c>
      <c r="F3123" s="2">
        <v>1.6600000000000001</v>
      </c>
      <c r="G3123" s="3">
        <v>0.89600000000000013</v>
      </c>
      <c r="H3123" s="2">
        <v>0.38200000000000001</v>
      </c>
      <c r="I3123" s="2" t="s">
        <v>273</v>
      </c>
      <c r="J3123" s="4">
        <v>4</v>
      </c>
      <c r="K3123" s="23" t="s">
        <v>290</v>
      </c>
      <c r="L3123" s="6" t="s">
        <v>309</v>
      </c>
      <c r="M3123" s="4" t="s">
        <v>290</v>
      </c>
      <c r="N3123" s="161" t="s">
        <v>290</v>
      </c>
      <c r="P3123" s="18" t="s">
        <v>290</v>
      </c>
      <c r="Q3123" s="18" t="s">
        <v>290</v>
      </c>
      <c r="S3123" t="s">
        <v>290</v>
      </c>
      <c r="T3123" t="s">
        <v>290</v>
      </c>
      <c r="V3123" t="s">
        <v>290</v>
      </c>
      <c r="X3123" s="160" t="s">
        <v>3015</v>
      </c>
      <c r="Y3123" s="2">
        <v>1.25</v>
      </c>
      <c r="Z3123" s="4" t="s">
        <v>273</v>
      </c>
      <c r="AA3123" s="4" t="s">
        <v>309</v>
      </c>
      <c r="AB3123" s="23" t="s">
        <v>290</v>
      </c>
      <c r="AC3123" s="2">
        <v>1.6600000000000001</v>
      </c>
      <c r="AD3123" s="3">
        <v>0.89600000000000013</v>
      </c>
      <c r="AE3123" s="2">
        <v>0.38200000000000001</v>
      </c>
      <c r="AF3123" s="2" t="s">
        <v>273</v>
      </c>
      <c r="AG3123" s="4">
        <v>4</v>
      </c>
      <c r="AH3123" s="23" t="s">
        <v>290</v>
      </c>
      <c r="AI3123" s="6" t="s">
        <v>309</v>
      </c>
      <c r="AJ3123" s="4" t="s">
        <v>290</v>
      </c>
      <c r="AK3123" s="161" t="s">
        <v>290</v>
      </c>
    </row>
    <row r="3124" spans="1:89" x14ac:dyDescent="0.35">
      <c r="A3124" s="156" t="s">
        <v>3016</v>
      </c>
      <c r="B3124" s="11">
        <v>1.5000000000000002</v>
      </c>
      <c r="C3124" s="11">
        <v>5</v>
      </c>
      <c r="D3124" t="s">
        <v>309</v>
      </c>
      <c r="E3124" s="21" t="s">
        <v>290</v>
      </c>
      <c r="F3124" s="11">
        <v>1.9</v>
      </c>
      <c r="G3124" s="12">
        <v>1.77</v>
      </c>
      <c r="H3124" s="11">
        <v>6.5000000000000002E-2</v>
      </c>
      <c r="I3124" t="s">
        <v>290</v>
      </c>
      <c r="J3124" s="11">
        <v>5</v>
      </c>
      <c r="K3124" s="21" t="s">
        <v>290</v>
      </c>
      <c r="L3124" s="11" t="s">
        <v>309</v>
      </c>
      <c r="M3124" t="s">
        <v>290</v>
      </c>
      <c r="N3124" s="159" t="s">
        <v>290</v>
      </c>
      <c r="P3124" s="18" t="s">
        <v>290</v>
      </c>
      <c r="Q3124" s="18" t="s">
        <v>290</v>
      </c>
      <c r="S3124" t="s">
        <v>290</v>
      </c>
      <c r="T3124" t="s">
        <v>290</v>
      </c>
      <c r="V3124" t="s">
        <v>290</v>
      </c>
      <c r="X3124" s="156" t="s">
        <v>3016</v>
      </c>
      <c r="Y3124" s="11">
        <v>1.5000000000000002</v>
      </c>
      <c r="Z3124" s="11">
        <v>5</v>
      </c>
      <c r="AA3124" t="s">
        <v>309</v>
      </c>
      <c r="AB3124" s="21" t="s">
        <v>290</v>
      </c>
      <c r="AC3124" s="11">
        <v>1.9</v>
      </c>
      <c r="AD3124" s="12">
        <v>1.77</v>
      </c>
      <c r="AE3124" s="11">
        <v>6.5000000000000002E-2</v>
      </c>
      <c r="AF3124" t="s">
        <v>290</v>
      </c>
      <c r="AG3124" s="11">
        <v>5</v>
      </c>
      <c r="AH3124" s="21" t="s">
        <v>290</v>
      </c>
      <c r="AI3124" s="11" t="s">
        <v>309</v>
      </c>
      <c r="AJ3124" t="s">
        <v>290</v>
      </c>
      <c r="AK3124" s="159" t="s">
        <v>290</v>
      </c>
    </row>
    <row r="3125" spans="1:89" x14ac:dyDescent="0.35">
      <c r="A3125" s="156" t="s">
        <v>3017</v>
      </c>
      <c r="B3125" s="11">
        <v>1.5000000000000002</v>
      </c>
      <c r="C3125" s="11">
        <v>10</v>
      </c>
      <c r="D3125" t="s">
        <v>309</v>
      </c>
      <c r="E3125" s="21" t="s">
        <v>290</v>
      </c>
      <c r="F3125" s="11">
        <v>1.9</v>
      </c>
      <c r="G3125" s="12">
        <v>1.6819999999999999</v>
      </c>
      <c r="H3125" s="11">
        <v>0.109</v>
      </c>
      <c r="I3125" t="s">
        <v>290</v>
      </c>
      <c r="J3125" s="11">
        <v>10</v>
      </c>
      <c r="K3125" s="21" t="s">
        <v>290</v>
      </c>
      <c r="L3125" s="11" t="s">
        <v>309</v>
      </c>
      <c r="M3125" t="s">
        <v>290</v>
      </c>
      <c r="N3125" s="159" t="s">
        <v>290</v>
      </c>
      <c r="P3125" s="18" t="s">
        <v>290</v>
      </c>
      <c r="Q3125" s="18" t="s">
        <v>290</v>
      </c>
      <c r="S3125" t="s">
        <v>290</v>
      </c>
      <c r="T3125" t="s">
        <v>290</v>
      </c>
      <c r="V3125" t="s">
        <v>290</v>
      </c>
      <c r="X3125" s="156" t="s">
        <v>3017</v>
      </c>
      <c r="Y3125" s="11">
        <v>1.5000000000000002</v>
      </c>
      <c r="Z3125" s="11">
        <v>10</v>
      </c>
      <c r="AA3125" t="s">
        <v>309</v>
      </c>
      <c r="AB3125" s="21" t="s">
        <v>290</v>
      </c>
      <c r="AC3125" s="11">
        <v>1.9</v>
      </c>
      <c r="AD3125" s="12">
        <v>1.6819999999999999</v>
      </c>
      <c r="AE3125" s="11">
        <v>0.109</v>
      </c>
      <c r="AF3125" t="s">
        <v>290</v>
      </c>
      <c r="AG3125" s="11">
        <v>10</v>
      </c>
      <c r="AH3125" s="21" t="s">
        <v>290</v>
      </c>
      <c r="AI3125" s="11" t="s">
        <v>309</v>
      </c>
      <c r="AJ3125" t="s">
        <v>290</v>
      </c>
      <c r="AK3125" s="159" t="s">
        <v>290</v>
      </c>
    </row>
    <row r="3126" spans="1:89" x14ac:dyDescent="0.35">
      <c r="A3126" s="158" t="s">
        <v>3018</v>
      </c>
      <c r="B3126" s="11">
        <v>1.5000000000000002</v>
      </c>
      <c r="C3126">
        <v>40</v>
      </c>
      <c r="D3126" t="s">
        <v>309</v>
      </c>
      <c r="E3126" s="21" t="s">
        <v>290</v>
      </c>
      <c r="F3126" s="11">
        <v>1.9</v>
      </c>
      <c r="G3126" s="12">
        <v>1.6099999999999999</v>
      </c>
      <c r="H3126" s="11">
        <v>0.14499999999999999</v>
      </c>
      <c r="I3126" t="s">
        <v>290</v>
      </c>
      <c r="J3126">
        <v>40</v>
      </c>
      <c r="K3126" s="21" t="s">
        <v>290</v>
      </c>
      <c r="L3126" s="1" t="s">
        <v>309</v>
      </c>
      <c r="M3126" t="s">
        <v>290</v>
      </c>
      <c r="N3126" s="159" t="s">
        <v>290</v>
      </c>
      <c r="P3126" s="18" t="s">
        <v>290</v>
      </c>
      <c r="Q3126" s="18" t="s">
        <v>290</v>
      </c>
      <c r="S3126" t="s">
        <v>290</v>
      </c>
      <c r="T3126" t="s">
        <v>290</v>
      </c>
      <c r="V3126" t="s">
        <v>290</v>
      </c>
      <c r="X3126" s="158" t="s">
        <v>3018</v>
      </c>
      <c r="Y3126" s="11">
        <v>1.5000000000000002</v>
      </c>
      <c r="Z3126">
        <v>40</v>
      </c>
      <c r="AA3126" t="s">
        <v>309</v>
      </c>
      <c r="AB3126" s="21" t="s">
        <v>290</v>
      </c>
      <c r="AC3126" s="11">
        <v>1.9</v>
      </c>
      <c r="AD3126" s="12">
        <v>1.6099999999999999</v>
      </c>
      <c r="AE3126" s="11">
        <v>0.14499999999999999</v>
      </c>
      <c r="AF3126" t="s">
        <v>290</v>
      </c>
      <c r="AG3126">
        <v>40</v>
      </c>
      <c r="AH3126" s="21" t="s">
        <v>290</v>
      </c>
      <c r="AI3126" s="1" t="s">
        <v>309</v>
      </c>
      <c r="AJ3126" t="s">
        <v>290</v>
      </c>
      <c r="AK3126" s="159" t="s">
        <v>290</v>
      </c>
    </row>
    <row r="3127" spans="1:89" x14ac:dyDescent="0.35">
      <c r="A3127" s="158" t="s">
        <v>7048</v>
      </c>
      <c r="B3127" s="11">
        <v>1.5000000000000002</v>
      </c>
      <c r="C3127" t="s">
        <v>6422</v>
      </c>
      <c r="D3127" t="s">
        <v>309</v>
      </c>
      <c r="E3127" s="21" t="s">
        <v>290</v>
      </c>
      <c r="F3127" s="11">
        <v>1.9</v>
      </c>
      <c r="G3127" s="12">
        <v>1.6099999999999999</v>
      </c>
      <c r="H3127" s="11">
        <v>0.14499999999999999</v>
      </c>
      <c r="I3127" t="s">
        <v>6422</v>
      </c>
      <c r="J3127">
        <v>1</v>
      </c>
      <c r="K3127" s="21" t="s">
        <v>290</v>
      </c>
      <c r="L3127" s="1" t="s">
        <v>309</v>
      </c>
      <c r="M3127" t="s">
        <v>290</v>
      </c>
      <c r="N3127" s="159" t="s">
        <v>290</v>
      </c>
      <c r="P3127" s="18" t="s">
        <v>290</v>
      </c>
      <c r="Q3127" s="18" t="s">
        <v>290</v>
      </c>
      <c r="S3127" t="s">
        <v>290</v>
      </c>
      <c r="T3127" t="s">
        <v>290</v>
      </c>
      <c r="V3127" t="s">
        <v>290</v>
      </c>
      <c r="X3127" s="158" t="s">
        <v>7048</v>
      </c>
      <c r="Y3127" s="11">
        <v>1.5000000000000002</v>
      </c>
      <c r="Z3127" t="s">
        <v>6422</v>
      </c>
      <c r="AA3127" t="s">
        <v>309</v>
      </c>
      <c r="AB3127" s="21" t="s">
        <v>290</v>
      </c>
      <c r="AC3127" s="11">
        <v>1.9</v>
      </c>
      <c r="AD3127" s="12">
        <v>1.6099999999999999</v>
      </c>
      <c r="AE3127" s="11">
        <v>0.14499999999999999</v>
      </c>
      <c r="AF3127" t="s">
        <v>6422</v>
      </c>
      <c r="AG3127">
        <v>1</v>
      </c>
      <c r="AH3127" s="21" t="s">
        <v>290</v>
      </c>
      <c r="AI3127" s="1" t="s">
        <v>309</v>
      </c>
      <c r="AJ3127" t="s">
        <v>290</v>
      </c>
      <c r="AK3127" s="159" t="s">
        <v>290</v>
      </c>
    </row>
    <row r="3128" spans="1:89" x14ac:dyDescent="0.35">
      <c r="A3128" s="158" t="s">
        <v>3019</v>
      </c>
      <c r="B3128" s="11">
        <v>1.5000000000000002</v>
      </c>
      <c r="C3128">
        <v>80</v>
      </c>
      <c r="D3128" t="s">
        <v>309</v>
      </c>
      <c r="E3128" s="21" t="s">
        <v>290</v>
      </c>
      <c r="F3128" s="11">
        <v>1.9</v>
      </c>
      <c r="G3128" s="12">
        <v>1.5</v>
      </c>
      <c r="H3128" s="11">
        <v>0.2</v>
      </c>
      <c r="I3128" t="s">
        <v>290</v>
      </c>
      <c r="J3128">
        <v>80</v>
      </c>
      <c r="K3128" s="21" t="s">
        <v>290</v>
      </c>
      <c r="L3128" s="1" t="s">
        <v>309</v>
      </c>
      <c r="M3128" t="s">
        <v>290</v>
      </c>
      <c r="N3128" s="159" t="s">
        <v>290</v>
      </c>
      <c r="P3128" s="18" t="s">
        <v>290</v>
      </c>
      <c r="Q3128" s="18" t="s">
        <v>290</v>
      </c>
      <c r="S3128" t="s">
        <v>290</v>
      </c>
      <c r="T3128" t="s">
        <v>290</v>
      </c>
      <c r="V3128" t="s">
        <v>290</v>
      </c>
      <c r="X3128" s="158" t="s">
        <v>3019</v>
      </c>
      <c r="Y3128" s="11">
        <v>1.5000000000000002</v>
      </c>
      <c r="Z3128">
        <v>80</v>
      </c>
      <c r="AA3128" t="s">
        <v>309</v>
      </c>
      <c r="AB3128" s="21" t="s">
        <v>290</v>
      </c>
      <c r="AC3128" s="11">
        <v>1.9</v>
      </c>
      <c r="AD3128" s="12">
        <v>1.5</v>
      </c>
      <c r="AE3128" s="11">
        <v>0.2</v>
      </c>
      <c r="AF3128" t="s">
        <v>290</v>
      </c>
      <c r="AG3128">
        <v>80</v>
      </c>
      <c r="AH3128" s="21" t="s">
        <v>290</v>
      </c>
      <c r="AI3128" s="1" t="s">
        <v>309</v>
      </c>
      <c r="AJ3128" t="s">
        <v>290</v>
      </c>
      <c r="AK3128" s="159" t="s">
        <v>290</v>
      </c>
    </row>
    <row r="3129" spans="1:89" x14ac:dyDescent="0.35">
      <c r="A3129" s="158" t="s">
        <v>3020</v>
      </c>
      <c r="B3129" s="11">
        <v>1.5000000000000002</v>
      </c>
      <c r="C3129" s="11">
        <v>160</v>
      </c>
      <c r="D3129" t="s">
        <v>309</v>
      </c>
      <c r="E3129" s="21" t="s">
        <v>290</v>
      </c>
      <c r="F3129" s="11">
        <v>1.9</v>
      </c>
      <c r="G3129" s="12">
        <v>1.3379999999999999</v>
      </c>
      <c r="H3129" s="11">
        <v>0.28100000000000003</v>
      </c>
      <c r="I3129" t="s">
        <v>290</v>
      </c>
      <c r="J3129" s="11">
        <v>160</v>
      </c>
      <c r="K3129" s="21" t="s">
        <v>290</v>
      </c>
      <c r="L3129" s="1" t="s">
        <v>309</v>
      </c>
      <c r="M3129" t="s">
        <v>290</v>
      </c>
      <c r="N3129" s="159" t="s">
        <v>290</v>
      </c>
      <c r="P3129" s="18" t="s">
        <v>290</v>
      </c>
      <c r="Q3129" s="18" t="s">
        <v>290</v>
      </c>
      <c r="S3129" t="s">
        <v>290</v>
      </c>
      <c r="T3129" t="s">
        <v>290</v>
      </c>
      <c r="V3129" t="s">
        <v>290</v>
      </c>
      <c r="X3129" s="158" t="s">
        <v>3020</v>
      </c>
      <c r="Y3129" s="11">
        <v>1.5000000000000002</v>
      </c>
      <c r="Z3129" s="11">
        <v>160</v>
      </c>
      <c r="AA3129" t="s">
        <v>309</v>
      </c>
      <c r="AB3129" s="21" t="s">
        <v>290</v>
      </c>
      <c r="AC3129" s="11">
        <v>1.9</v>
      </c>
      <c r="AD3129" s="12">
        <v>1.3379999999999999</v>
      </c>
      <c r="AE3129" s="11">
        <v>0.28100000000000003</v>
      </c>
      <c r="AF3129" t="s">
        <v>290</v>
      </c>
      <c r="AG3129" s="11">
        <v>160</v>
      </c>
      <c r="AH3129" s="21" t="s">
        <v>290</v>
      </c>
      <c r="AI3129" s="1" t="s">
        <v>309</v>
      </c>
      <c r="AJ3129" t="s">
        <v>290</v>
      </c>
      <c r="AK3129" s="159" t="s">
        <v>290</v>
      </c>
    </row>
    <row r="3130" spans="1:89" x14ac:dyDescent="0.35">
      <c r="A3130" s="158" t="s">
        <v>3021</v>
      </c>
      <c r="B3130" s="11">
        <v>1.5000000000000002</v>
      </c>
      <c r="C3130" s="11" t="s">
        <v>272</v>
      </c>
      <c r="D3130" t="s">
        <v>309</v>
      </c>
      <c r="E3130" s="21" t="s">
        <v>290</v>
      </c>
      <c r="F3130" s="11">
        <v>1.9</v>
      </c>
      <c r="G3130" s="12">
        <v>1.5</v>
      </c>
      <c r="H3130" s="11">
        <v>0.2</v>
      </c>
      <c r="I3130" t="s">
        <v>272</v>
      </c>
      <c r="J3130" s="11">
        <v>2</v>
      </c>
      <c r="K3130" s="21" t="s">
        <v>290</v>
      </c>
      <c r="L3130" s="1" t="s">
        <v>309</v>
      </c>
      <c r="M3130" t="s">
        <v>290</v>
      </c>
      <c r="N3130" s="159" t="s">
        <v>290</v>
      </c>
      <c r="P3130" s="18" t="s">
        <v>290</v>
      </c>
      <c r="Q3130" s="18" t="s">
        <v>290</v>
      </c>
      <c r="S3130" t="s">
        <v>290</v>
      </c>
      <c r="T3130" t="s">
        <v>290</v>
      </c>
      <c r="V3130" t="s">
        <v>290</v>
      </c>
      <c r="X3130" s="158" t="s">
        <v>3021</v>
      </c>
      <c r="Y3130" s="11">
        <v>1.5000000000000002</v>
      </c>
      <c r="Z3130" s="11" t="s">
        <v>272</v>
      </c>
      <c r="AA3130" t="s">
        <v>309</v>
      </c>
      <c r="AB3130" s="21" t="s">
        <v>290</v>
      </c>
      <c r="AC3130" s="11">
        <v>1.9</v>
      </c>
      <c r="AD3130" s="12">
        <v>1.5</v>
      </c>
      <c r="AE3130" s="11">
        <v>0.2</v>
      </c>
      <c r="AF3130" t="s">
        <v>272</v>
      </c>
      <c r="AG3130" s="11">
        <v>2</v>
      </c>
      <c r="AH3130" s="21" t="s">
        <v>290</v>
      </c>
      <c r="AI3130" s="1" t="s">
        <v>309</v>
      </c>
      <c r="AJ3130" t="s">
        <v>290</v>
      </c>
      <c r="AK3130" s="159" t="s">
        <v>290</v>
      </c>
    </row>
    <row r="3131" spans="1:89" x14ac:dyDescent="0.25">
      <c r="A3131" s="160" t="s">
        <v>3022</v>
      </c>
      <c r="B3131" s="2">
        <v>1.5000000000000002</v>
      </c>
      <c r="C3131" s="4" t="s">
        <v>273</v>
      </c>
      <c r="D3131" s="4" t="s">
        <v>309</v>
      </c>
      <c r="E3131" s="23" t="s">
        <v>290</v>
      </c>
      <c r="F3131" s="2">
        <v>1.9</v>
      </c>
      <c r="G3131" s="3">
        <v>1.0999999999999999</v>
      </c>
      <c r="H3131" s="2">
        <v>0.4</v>
      </c>
      <c r="I3131" s="2" t="s">
        <v>273</v>
      </c>
      <c r="J3131" s="4">
        <v>4</v>
      </c>
      <c r="K3131" s="23" t="s">
        <v>290</v>
      </c>
      <c r="L3131" s="6" t="s">
        <v>309</v>
      </c>
      <c r="M3131" s="4" t="s">
        <v>290</v>
      </c>
      <c r="N3131" s="161" t="s">
        <v>290</v>
      </c>
      <c r="P3131" s="18" t="s">
        <v>290</v>
      </c>
      <c r="Q3131" s="18" t="s">
        <v>290</v>
      </c>
      <c r="S3131" t="s">
        <v>290</v>
      </c>
      <c r="T3131" t="s">
        <v>290</v>
      </c>
      <c r="V3131" t="s">
        <v>290</v>
      </c>
      <c r="X3131" s="160" t="s">
        <v>3022</v>
      </c>
      <c r="Y3131" s="2">
        <v>1.5000000000000002</v>
      </c>
      <c r="Z3131" s="4" t="s">
        <v>273</v>
      </c>
      <c r="AA3131" s="4" t="s">
        <v>309</v>
      </c>
      <c r="AB3131" s="23" t="s">
        <v>290</v>
      </c>
      <c r="AC3131" s="2">
        <v>1.9</v>
      </c>
      <c r="AD3131" s="3">
        <v>1.0999999999999999</v>
      </c>
      <c r="AE3131" s="2">
        <v>0.4</v>
      </c>
      <c r="AF3131" s="2" t="s">
        <v>273</v>
      </c>
      <c r="AG3131" s="4">
        <v>4</v>
      </c>
      <c r="AH3131" s="23" t="s">
        <v>290</v>
      </c>
      <c r="AI3131" s="6" t="s">
        <v>309</v>
      </c>
      <c r="AJ3131" s="4" t="s">
        <v>290</v>
      </c>
      <c r="AK3131" s="161" t="s">
        <v>290</v>
      </c>
    </row>
    <row r="3132" spans="1:89" x14ac:dyDescent="0.35">
      <c r="A3132" s="156" t="s">
        <v>3023</v>
      </c>
      <c r="B3132" s="11">
        <v>2</v>
      </c>
      <c r="C3132" s="11">
        <v>5</v>
      </c>
      <c r="D3132" t="s">
        <v>309</v>
      </c>
      <c r="E3132" s="21" t="s">
        <v>290</v>
      </c>
      <c r="F3132" s="11">
        <v>2.375</v>
      </c>
      <c r="G3132" s="12">
        <v>2.2450000000000001</v>
      </c>
      <c r="H3132" s="11">
        <v>6.5000000000000002E-2</v>
      </c>
      <c r="I3132" t="s">
        <v>290</v>
      </c>
      <c r="J3132" s="11">
        <v>5</v>
      </c>
      <c r="K3132" s="21" t="s">
        <v>290</v>
      </c>
      <c r="L3132" s="11" t="s">
        <v>309</v>
      </c>
      <c r="M3132" t="s">
        <v>290</v>
      </c>
      <c r="N3132" s="159" t="s">
        <v>290</v>
      </c>
      <c r="P3132" s="18" t="s">
        <v>290</v>
      </c>
      <c r="Q3132" s="18" t="s">
        <v>290</v>
      </c>
      <c r="S3132" t="s">
        <v>290</v>
      </c>
      <c r="T3132" t="s">
        <v>290</v>
      </c>
      <c r="V3132" t="s">
        <v>290</v>
      </c>
      <c r="X3132" s="156" t="s">
        <v>3023</v>
      </c>
      <c r="Y3132" s="11">
        <v>2</v>
      </c>
      <c r="Z3132" s="11">
        <v>5</v>
      </c>
      <c r="AA3132" t="s">
        <v>309</v>
      </c>
      <c r="AB3132" s="21" t="s">
        <v>290</v>
      </c>
      <c r="AC3132" s="11">
        <v>2.375</v>
      </c>
      <c r="AD3132" s="12">
        <v>2.2450000000000001</v>
      </c>
      <c r="AE3132" s="11">
        <v>6.5000000000000002E-2</v>
      </c>
      <c r="AF3132" t="s">
        <v>290</v>
      </c>
      <c r="AG3132" s="11">
        <v>5</v>
      </c>
      <c r="AH3132" s="21" t="s">
        <v>290</v>
      </c>
      <c r="AI3132" s="11" t="s">
        <v>309</v>
      </c>
      <c r="AJ3132" t="s">
        <v>290</v>
      </c>
      <c r="AK3132" s="159" t="s">
        <v>290</v>
      </c>
      <c r="BJ3132" s="4"/>
      <c r="BK3132" s="4"/>
      <c r="BL3132" s="4"/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  <c r="BX3132" s="4"/>
      <c r="BY3132" s="4"/>
      <c r="BZ3132" s="4"/>
      <c r="CA3132" s="51"/>
    </row>
    <row r="3133" spans="1:89" x14ac:dyDescent="0.35">
      <c r="A3133" s="156" t="s">
        <v>3024</v>
      </c>
      <c r="B3133" s="11">
        <v>2</v>
      </c>
      <c r="C3133" s="11">
        <v>10</v>
      </c>
      <c r="D3133" t="s">
        <v>309</v>
      </c>
      <c r="E3133" s="21" t="s">
        <v>290</v>
      </c>
      <c r="F3133" s="11">
        <v>2.375</v>
      </c>
      <c r="G3133" s="12">
        <v>2.157</v>
      </c>
      <c r="H3133" s="11">
        <v>0.109</v>
      </c>
      <c r="I3133" t="s">
        <v>290</v>
      </c>
      <c r="J3133" s="11">
        <v>10</v>
      </c>
      <c r="K3133" s="21" t="s">
        <v>290</v>
      </c>
      <c r="L3133" s="11" t="s">
        <v>309</v>
      </c>
      <c r="M3133" t="s">
        <v>290</v>
      </c>
      <c r="N3133" s="159" t="s">
        <v>290</v>
      </c>
      <c r="P3133" s="18" t="s">
        <v>290</v>
      </c>
      <c r="Q3133" s="18" t="s">
        <v>290</v>
      </c>
      <c r="S3133" t="s">
        <v>290</v>
      </c>
      <c r="T3133" t="s">
        <v>290</v>
      </c>
      <c r="V3133" t="s">
        <v>290</v>
      </c>
      <c r="X3133" s="156" t="s">
        <v>3024</v>
      </c>
      <c r="Y3133" s="11">
        <v>2</v>
      </c>
      <c r="Z3133" s="11">
        <v>10</v>
      </c>
      <c r="AA3133" t="s">
        <v>309</v>
      </c>
      <c r="AB3133" s="21" t="s">
        <v>290</v>
      </c>
      <c r="AC3133" s="11">
        <v>2.375</v>
      </c>
      <c r="AD3133" s="12">
        <v>2.157</v>
      </c>
      <c r="AE3133" s="11">
        <v>0.109</v>
      </c>
      <c r="AF3133" t="s">
        <v>290</v>
      </c>
      <c r="AG3133" s="11">
        <v>10</v>
      </c>
      <c r="AH3133" s="21" t="s">
        <v>290</v>
      </c>
      <c r="AI3133" s="11" t="s">
        <v>309</v>
      </c>
      <c r="AJ3133" t="s">
        <v>290</v>
      </c>
      <c r="AK3133" s="159" t="s">
        <v>290</v>
      </c>
      <c r="CC3133" s="4"/>
      <c r="CD3133" s="51"/>
      <c r="CE3133" s="51"/>
      <c r="CF3133" s="51"/>
      <c r="CG3133" s="51"/>
      <c r="CH3133" s="51"/>
      <c r="CI3133" s="51"/>
      <c r="CJ3133" s="51"/>
      <c r="CK3133" s="51"/>
    </row>
    <row r="3134" spans="1:89" x14ac:dyDescent="0.35">
      <c r="A3134" s="158" t="s">
        <v>3025</v>
      </c>
      <c r="B3134" s="11">
        <v>2</v>
      </c>
      <c r="C3134">
        <v>40</v>
      </c>
      <c r="D3134" t="s">
        <v>309</v>
      </c>
      <c r="E3134" s="21" t="s">
        <v>290</v>
      </c>
      <c r="F3134" s="11">
        <v>2.375</v>
      </c>
      <c r="G3134" s="12">
        <v>2.0670000000000002</v>
      </c>
      <c r="H3134" s="11">
        <v>0.154</v>
      </c>
      <c r="I3134" t="s">
        <v>290</v>
      </c>
      <c r="J3134">
        <v>40</v>
      </c>
      <c r="K3134" s="21" t="s">
        <v>290</v>
      </c>
      <c r="L3134" s="1" t="s">
        <v>309</v>
      </c>
      <c r="M3134" t="s">
        <v>290</v>
      </c>
      <c r="N3134" s="159" t="s">
        <v>290</v>
      </c>
      <c r="P3134" s="18" t="s">
        <v>290</v>
      </c>
      <c r="Q3134" s="18" t="s">
        <v>290</v>
      </c>
      <c r="S3134" t="s">
        <v>290</v>
      </c>
      <c r="T3134" t="s">
        <v>290</v>
      </c>
      <c r="V3134" t="s">
        <v>290</v>
      </c>
      <c r="X3134" s="158" t="s">
        <v>3025</v>
      </c>
      <c r="Y3134" s="11">
        <v>2</v>
      </c>
      <c r="Z3134">
        <v>40</v>
      </c>
      <c r="AA3134" t="s">
        <v>309</v>
      </c>
      <c r="AB3134" s="21" t="s">
        <v>290</v>
      </c>
      <c r="AC3134" s="11">
        <v>2.375</v>
      </c>
      <c r="AD3134" s="12">
        <v>2.0670000000000002</v>
      </c>
      <c r="AE3134" s="11">
        <v>0.154</v>
      </c>
      <c r="AF3134" t="s">
        <v>290</v>
      </c>
      <c r="AG3134">
        <v>40</v>
      </c>
      <c r="AH3134" s="21" t="s">
        <v>290</v>
      </c>
      <c r="AI3134" s="1" t="s">
        <v>309</v>
      </c>
      <c r="AJ3134" t="s">
        <v>290</v>
      </c>
      <c r="AK3134" s="159" t="s">
        <v>290</v>
      </c>
    </row>
    <row r="3135" spans="1:89" x14ac:dyDescent="0.35">
      <c r="A3135" s="158" t="s">
        <v>7049</v>
      </c>
      <c r="B3135" s="11">
        <v>2</v>
      </c>
      <c r="C3135" t="s">
        <v>6422</v>
      </c>
      <c r="D3135" t="s">
        <v>309</v>
      </c>
      <c r="E3135" s="21" t="s">
        <v>290</v>
      </c>
      <c r="F3135" s="11">
        <v>2.375</v>
      </c>
      <c r="G3135" s="12">
        <v>2.0670000000000002</v>
      </c>
      <c r="H3135" s="11">
        <v>0.154</v>
      </c>
      <c r="I3135" t="s">
        <v>6422</v>
      </c>
      <c r="J3135">
        <v>1</v>
      </c>
      <c r="K3135" s="21" t="s">
        <v>290</v>
      </c>
      <c r="L3135" s="1" t="s">
        <v>309</v>
      </c>
      <c r="M3135" t="s">
        <v>290</v>
      </c>
      <c r="N3135" s="159" t="s">
        <v>290</v>
      </c>
      <c r="P3135" s="18" t="s">
        <v>290</v>
      </c>
      <c r="Q3135" s="18" t="s">
        <v>290</v>
      </c>
      <c r="S3135" t="s">
        <v>290</v>
      </c>
      <c r="T3135" t="s">
        <v>290</v>
      </c>
      <c r="V3135" t="s">
        <v>290</v>
      </c>
      <c r="X3135" s="158" t="s">
        <v>7049</v>
      </c>
      <c r="Y3135" s="11">
        <v>2</v>
      </c>
      <c r="Z3135" t="s">
        <v>6422</v>
      </c>
      <c r="AA3135" t="s">
        <v>309</v>
      </c>
      <c r="AB3135" s="21" t="s">
        <v>290</v>
      </c>
      <c r="AC3135" s="11">
        <v>2.375</v>
      </c>
      <c r="AD3135" s="12">
        <v>2.0670000000000002</v>
      </c>
      <c r="AE3135" s="11">
        <v>0.154</v>
      </c>
      <c r="AF3135" t="s">
        <v>6422</v>
      </c>
      <c r="AG3135">
        <v>1</v>
      </c>
      <c r="AH3135" s="21" t="s">
        <v>290</v>
      </c>
      <c r="AI3135" s="1" t="s">
        <v>309</v>
      </c>
      <c r="AJ3135" t="s">
        <v>290</v>
      </c>
      <c r="AK3135" s="159" t="s">
        <v>290</v>
      </c>
    </row>
    <row r="3136" spans="1:89" x14ac:dyDescent="0.35">
      <c r="A3136" s="158" t="s">
        <v>3026</v>
      </c>
      <c r="B3136" s="11">
        <v>2</v>
      </c>
      <c r="C3136">
        <v>80</v>
      </c>
      <c r="D3136" t="s">
        <v>309</v>
      </c>
      <c r="E3136" s="21" t="s">
        <v>290</v>
      </c>
      <c r="F3136" s="11">
        <v>2.375</v>
      </c>
      <c r="G3136" s="12">
        <v>1.9390000000000001</v>
      </c>
      <c r="H3136" s="11">
        <v>0.218</v>
      </c>
      <c r="I3136" t="s">
        <v>290</v>
      </c>
      <c r="J3136">
        <v>80</v>
      </c>
      <c r="K3136" s="21" t="s">
        <v>290</v>
      </c>
      <c r="L3136" s="1" t="s">
        <v>309</v>
      </c>
      <c r="M3136" t="s">
        <v>290</v>
      </c>
      <c r="N3136" s="159" t="s">
        <v>290</v>
      </c>
      <c r="P3136" s="18" t="s">
        <v>290</v>
      </c>
      <c r="Q3136" s="18" t="s">
        <v>290</v>
      </c>
      <c r="S3136" t="s">
        <v>290</v>
      </c>
      <c r="T3136" t="s">
        <v>290</v>
      </c>
      <c r="V3136" t="s">
        <v>290</v>
      </c>
      <c r="X3136" s="158" t="s">
        <v>3026</v>
      </c>
      <c r="Y3136" s="11">
        <v>2</v>
      </c>
      <c r="Z3136">
        <v>80</v>
      </c>
      <c r="AA3136" t="s">
        <v>309</v>
      </c>
      <c r="AB3136" s="21" t="s">
        <v>290</v>
      </c>
      <c r="AC3136" s="11">
        <v>2.375</v>
      </c>
      <c r="AD3136" s="12">
        <v>1.9390000000000001</v>
      </c>
      <c r="AE3136" s="11">
        <v>0.218</v>
      </c>
      <c r="AF3136" t="s">
        <v>290</v>
      </c>
      <c r="AG3136">
        <v>80</v>
      </c>
      <c r="AH3136" s="21" t="s">
        <v>290</v>
      </c>
      <c r="AI3136" s="1" t="s">
        <v>309</v>
      </c>
      <c r="AJ3136" t="s">
        <v>290</v>
      </c>
      <c r="AK3136" s="159" t="s">
        <v>290</v>
      </c>
    </row>
    <row r="3137" spans="1:89" x14ac:dyDescent="0.35">
      <c r="A3137" s="158" t="s">
        <v>3027</v>
      </c>
      <c r="B3137" s="11">
        <v>2</v>
      </c>
      <c r="C3137" s="11">
        <v>160</v>
      </c>
      <c r="D3137" t="s">
        <v>309</v>
      </c>
      <c r="E3137" s="21" t="s">
        <v>3028</v>
      </c>
      <c r="F3137" s="11">
        <v>2.375</v>
      </c>
      <c r="G3137" s="12">
        <v>1.6890000000000001</v>
      </c>
      <c r="H3137" s="11">
        <v>0.34300000000000003</v>
      </c>
      <c r="I3137" t="s">
        <v>290</v>
      </c>
      <c r="J3137" s="11">
        <v>160</v>
      </c>
      <c r="K3137" s="21" t="s">
        <v>290</v>
      </c>
      <c r="L3137" s="1" t="s">
        <v>309</v>
      </c>
      <c r="M3137" t="s">
        <v>290</v>
      </c>
      <c r="N3137" s="159" t="s">
        <v>290</v>
      </c>
      <c r="P3137" s="18" t="s">
        <v>290</v>
      </c>
      <c r="Q3137" s="18" t="s">
        <v>290</v>
      </c>
      <c r="S3137" t="s">
        <v>290</v>
      </c>
      <c r="T3137" t="s">
        <v>290</v>
      </c>
      <c r="V3137" t="s">
        <v>290</v>
      </c>
      <c r="X3137" s="158" t="s">
        <v>3027</v>
      </c>
      <c r="Y3137" s="11">
        <v>2</v>
      </c>
      <c r="Z3137" s="11">
        <v>160</v>
      </c>
      <c r="AA3137" t="s">
        <v>309</v>
      </c>
      <c r="AB3137" s="21" t="s">
        <v>3029</v>
      </c>
      <c r="AC3137" s="11">
        <v>2.375</v>
      </c>
      <c r="AD3137" s="12">
        <v>1.6890000000000001</v>
      </c>
      <c r="AE3137" s="11">
        <v>0.34300000000000003</v>
      </c>
      <c r="AF3137" t="s">
        <v>290</v>
      </c>
      <c r="AG3137" s="11">
        <v>160</v>
      </c>
      <c r="AH3137" s="21" t="s">
        <v>290</v>
      </c>
      <c r="AI3137" s="1" t="s">
        <v>309</v>
      </c>
      <c r="AJ3137" t="s">
        <v>290</v>
      </c>
      <c r="AK3137" s="159" t="s">
        <v>290</v>
      </c>
    </row>
    <row r="3138" spans="1:89" x14ac:dyDescent="0.35">
      <c r="A3138" s="158" t="s">
        <v>3030</v>
      </c>
      <c r="B3138" s="11">
        <v>2</v>
      </c>
      <c r="C3138" s="11" t="s">
        <v>272</v>
      </c>
      <c r="D3138" t="s">
        <v>309</v>
      </c>
      <c r="E3138" s="21" t="s">
        <v>290</v>
      </c>
      <c r="F3138" s="11">
        <v>2.375</v>
      </c>
      <c r="G3138" s="12">
        <v>1.9390000000000001</v>
      </c>
      <c r="H3138" s="11">
        <v>0.218</v>
      </c>
      <c r="I3138" t="s">
        <v>272</v>
      </c>
      <c r="J3138" s="11">
        <v>2</v>
      </c>
      <c r="K3138" s="21" t="s">
        <v>290</v>
      </c>
      <c r="L3138" s="1" t="s">
        <v>309</v>
      </c>
      <c r="M3138" t="s">
        <v>290</v>
      </c>
      <c r="N3138" s="159" t="s">
        <v>290</v>
      </c>
      <c r="P3138" s="18" t="s">
        <v>290</v>
      </c>
      <c r="Q3138" s="18" t="s">
        <v>290</v>
      </c>
      <c r="S3138" t="s">
        <v>290</v>
      </c>
      <c r="T3138" t="s">
        <v>290</v>
      </c>
      <c r="V3138" t="s">
        <v>290</v>
      </c>
      <c r="X3138" s="158" t="s">
        <v>3030</v>
      </c>
      <c r="Y3138" s="11">
        <v>2</v>
      </c>
      <c r="Z3138" s="11" t="s">
        <v>272</v>
      </c>
      <c r="AA3138" t="s">
        <v>309</v>
      </c>
      <c r="AB3138" s="21" t="s">
        <v>290</v>
      </c>
      <c r="AC3138" s="11">
        <v>2.375</v>
      </c>
      <c r="AD3138" s="12">
        <v>1.9390000000000001</v>
      </c>
      <c r="AE3138" s="11">
        <v>0.218</v>
      </c>
      <c r="AF3138" t="s">
        <v>272</v>
      </c>
      <c r="AG3138" s="11">
        <v>2</v>
      </c>
      <c r="AH3138" s="21" t="s">
        <v>290</v>
      </c>
      <c r="AI3138" s="1" t="s">
        <v>309</v>
      </c>
      <c r="AJ3138" t="s">
        <v>290</v>
      </c>
      <c r="AK3138" s="159" t="s">
        <v>290</v>
      </c>
    </row>
    <row r="3139" spans="1:89" x14ac:dyDescent="0.25">
      <c r="A3139" s="160" t="s">
        <v>3031</v>
      </c>
      <c r="B3139" s="2">
        <v>2</v>
      </c>
      <c r="C3139" s="4" t="s">
        <v>273</v>
      </c>
      <c r="D3139" s="4" t="s">
        <v>309</v>
      </c>
      <c r="E3139" s="23" t="s">
        <v>290</v>
      </c>
      <c r="F3139" s="2">
        <v>2.375</v>
      </c>
      <c r="G3139" s="3">
        <v>1.5030000000000001</v>
      </c>
      <c r="H3139" s="2">
        <v>0.436</v>
      </c>
      <c r="I3139" s="2" t="s">
        <v>273</v>
      </c>
      <c r="J3139" s="4">
        <v>4</v>
      </c>
      <c r="K3139" s="23" t="s">
        <v>290</v>
      </c>
      <c r="L3139" s="6" t="s">
        <v>309</v>
      </c>
      <c r="M3139" s="4" t="s">
        <v>290</v>
      </c>
      <c r="N3139" s="161" t="s">
        <v>290</v>
      </c>
      <c r="P3139" s="18" t="s">
        <v>290</v>
      </c>
      <c r="Q3139" s="18" t="s">
        <v>290</v>
      </c>
      <c r="S3139" t="s">
        <v>290</v>
      </c>
      <c r="T3139" t="s">
        <v>290</v>
      </c>
      <c r="V3139" t="s">
        <v>290</v>
      </c>
      <c r="X3139" s="160" t="s">
        <v>3031</v>
      </c>
      <c r="Y3139" s="2">
        <v>2</v>
      </c>
      <c r="Z3139" s="4" t="s">
        <v>273</v>
      </c>
      <c r="AA3139" s="4" t="s">
        <v>309</v>
      </c>
      <c r="AB3139" s="23" t="s">
        <v>290</v>
      </c>
      <c r="AC3139" s="2">
        <v>2.375</v>
      </c>
      <c r="AD3139" s="3">
        <v>1.5030000000000001</v>
      </c>
      <c r="AE3139" s="2">
        <v>0.436</v>
      </c>
      <c r="AF3139" s="2" t="s">
        <v>273</v>
      </c>
      <c r="AG3139" s="4">
        <v>4</v>
      </c>
      <c r="AH3139" s="23" t="s">
        <v>290</v>
      </c>
      <c r="AI3139" s="6" t="s">
        <v>309</v>
      </c>
      <c r="AJ3139" s="4" t="s">
        <v>290</v>
      </c>
      <c r="AK3139" s="161" t="s">
        <v>290</v>
      </c>
    </row>
    <row r="3140" spans="1:89" x14ac:dyDescent="0.35">
      <c r="A3140" s="156" t="s">
        <v>3032</v>
      </c>
      <c r="B3140" s="11">
        <v>2.5</v>
      </c>
      <c r="C3140" s="11">
        <v>5</v>
      </c>
      <c r="D3140" t="s">
        <v>309</v>
      </c>
      <c r="E3140" s="21" t="s">
        <v>290</v>
      </c>
      <c r="F3140" s="11">
        <v>2.875</v>
      </c>
      <c r="G3140" s="12">
        <v>2.7090000000000001</v>
      </c>
      <c r="H3140" s="11">
        <v>8.3000000000000004E-2</v>
      </c>
      <c r="I3140" t="s">
        <v>290</v>
      </c>
      <c r="J3140" s="11">
        <v>5</v>
      </c>
      <c r="K3140" s="21" t="s">
        <v>290</v>
      </c>
      <c r="L3140" s="11" t="s">
        <v>309</v>
      </c>
      <c r="M3140" t="s">
        <v>290</v>
      </c>
      <c r="N3140" s="159" t="s">
        <v>290</v>
      </c>
      <c r="P3140" s="18" t="s">
        <v>290</v>
      </c>
      <c r="Q3140" s="18" t="s">
        <v>290</v>
      </c>
      <c r="S3140" t="s">
        <v>290</v>
      </c>
      <c r="T3140" t="s">
        <v>290</v>
      </c>
      <c r="V3140" t="s">
        <v>290</v>
      </c>
      <c r="X3140" s="156" t="s">
        <v>3032</v>
      </c>
      <c r="Y3140" s="11">
        <v>2.5</v>
      </c>
      <c r="Z3140" s="11">
        <v>5</v>
      </c>
      <c r="AA3140" t="s">
        <v>309</v>
      </c>
      <c r="AB3140" s="21" t="s">
        <v>290</v>
      </c>
      <c r="AC3140" s="11">
        <v>2.875</v>
      </c>
      <c r="AD3140" s="12">
        <v>2.7090000000000001</v>
      </c>
      <c r="AE3140" s="11">
        <v>8.3000000000000004E-2</v>
      </c>
      <c r="AF3140" t="s">
        <v>290</v>
      </c>
      <c r="AG3140" s="11">
        <v>5</v>
      </c>
      <c r="AH3140" s="21" t="s">
        <v>290</v>
      </c>
      <c r="AI3140" s="11" t="s">
        <v>309</v>
      </c>
      <c r="AJ3140" t="s">
        <v>290</v>
      </c>
      <c r="AK3140" s="159" t="s">
        <v>290</v>
      </c>
    </row>
    <row r="3141" spans="1:89" x14ac:dyDescent="0.35">
      <c r="A3141" s="156" t="s">
        <v>3033</v>
      </c>
      <c r="B3141" s="11">
        <v>2.5</v>
      </c>
      <c r="C3141" s="11">
        <v>10</v>
      </c>
      <c r="D3141" t="s">
        <v>309</v>
      </c>
      <c r="E3141" s="21" t="s">
        <v>290</v>
      </c>
      <c r="F3141" s="11">
        <v>2.875</v>
      </c>
      <c r="G3141" s="12">
        <v>2.6349999999999998</v>
      </c>
      <c r="H3141" s="11">
        <v>0.12</v>
      </c>
      <c r="I3141" t="s">
        <v>290</v>
      </c>
      <c r="J3141" s="11">
        <v>10</v>
      </c>
      <c r="K3141" s="21" t="s">
        <v>290</v>
      </c>
      <c r="L3141" s="11" t="s">
        <v>309</v>
      </c>
      <c r="M3141" t="s">
        <v>290</v>
      </c>
      <c r="N3141" s="159" t="s">
        <v>290</v>
      </c>
      <c r="P3141" s="18" t="s">
        <v>290</v>
      </c>
      <c r="Q3141" s="18" t="s">
        <v>290</v>
      </c>
      <c r="S3141" t="s">
        <v>290</v>
      </c>
      <c r="T3141" t="s">
        <v>290</v>
      </c>
      <c r="V3141" t="s">
        <v>290</v>
      </c>
      <c r="X3141" s="156" t="s">
        <v>3033</v>
      </c>
      <c r="Y3141" s="11">
        <v>2.5</v>
      </c>
      <c r="Z3141" s="11">
        <v>10</v>
      </c>
      <c r="AA3141" t="s">
        <v>309</v>
      </c>
      <c r="AB3141" s="21" t="s">
        <v>290</v>
      </c>
      <c r="AC3141" s="11">
        <v>2.875</v>
      </c>
      <c r="AD3141" s="12">
        <v>2.6349999999999998</v>
      </c>
      <c r="AE3141" s="11">
        <v>0.12</v>
      </c>
      <c r="AF3141" t="s">
        <v>290</v>
      </c>
      <c r="AG3141" s="11">
        <v>10</v>
      </c>
      <c r="AH3141" s="21" t="s">
        <v>290</v>
      </c>
      <c r="AI3141" s="11" t="s">
        <v>309</v>
      </c>
      <c r="AJ3141" t="s">
        <v>290</v>
      </c>
      <c r="AK3141" s="159" t="s">
        <v>290</v>
      </c>
    </row>
    <row r="3142" spans="1:89" x14ac:dyDescent="0.35">
      <c r="A3142" s="158" t="s">
        <v>3034</v>
      </c>
      <c r="B3142" s="11">
        <v>2.5</v>
      </c>
      <c r="C3142">
        <v>40</v>
      </c>
      <c r="D3142" t="s">
        <v>309</v>
      </c>
      <c r="E3142" s="21" t="s">
        <v>290</v>
      </c>
      <c r="F3142" s="11">
        <v>2.875</v>
      </c>
      <c r="G3142" s="12">
        <v>2.4689999999999999</v>
      </c>
      <c r="H3142" s="11">
        <v>0.20300000000000001</v>
      </c>
      <c r="I3142" t="s">
        <v>290</v>
      </c>
      <c r="J3142">
        <v>40</v>
      </c>
      <c r="K3142" s="21" t="s">
        <v>290</v>
      </c>
      <c r="L3142" s="1" t="s">
        <v>309</v>
      </c>
      <c r="M3142" t="s">
        <v>290</v>
      </c>
      <c r="N3142" s="159" t="s">
        <v>290</v>
      </c>
      <c r="P3142" s="18" t="s">
        <v>290</v>
      </c>
      <c r="Q3142" s="18" t="s">
        <v>290</v>
      </c>
      <c r="S3142" t="s">
        <v>290</v>
      </c>
      <c r="T3142" t="s">
        <v>290</v>
      </c>
      <c r="V3142" t="s">
        <v>290</v>
      </c>
      <c r="X3142" s="158" t="s">
        <v>3034</v>
      </c>
      <c r="Y3142" s="11">
        <v>2.5</v>
      </c>
      <c r="Z3142">
        <v>40</v>
      </c>
      <c r="AA3142" t="s">
        <v>309</v>
      </c>
      <c r="AB3142" s="21" t="s">
        <v>290</v>
      </c>
      <c r="AC3142" s="11">
        <v>2.875</v>
      </c>
      <c r="AD3142" s="12">
        <v>2.4689999999999999</v>
      </c>
      <c r="AE3142" s="11">
        <v>0.20300000000000001</v>
      </c>
      <c r="AF3142" t="s">
        <v>290</v>
      </c>
      <c r="AG3142">
        <v>40</v>
      </c>
      <c r="AH3142" s="21" t="s">
        <v>290</v>
      </c>
      <c r="AI3142" s="1" t="s">
        <v>309</v>
      </c>
      <c r="AJ3142" t="s">
        <v>290</v>
      </c>
      <c r="AK3142" s="159" t="s">
        <v>290</v>
      </c>
      <c r="BJ3142" s="4"/>
      <c r="BK3142" s="4"/>
      <c r="BL3142" s="4"/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  <c r="BX3142" s="4"/>
      <c r="BY3142" s="4"/>
      <c r="BZ3142" s="4"/>
      <c r="CA3142" s="51"/>
    </row>
    <row r="3143" spans="1:89" x14ac:dyDescent="0.35">
      <c r="A3143" s="158" t="s">
        <v>7050</v>
      </c>
      <c r="B3143" s="11">
        <v>2.5</v>
      </c>
      <c r="C3143" t="s">
        <v>6422</v>
      </c>
      <c r="D3143" t="s">
        <v>309</v>
      </c>
      <c r="E3143" s="21" t="s">
        <v>290</v>
      </c>
      <c r="F3143" s="11">
        <v>2.875</v>
      </c>
      <c r="G3143" s="12">
        <v>2.4689999999999999</v>
      </c>
      <c r="H3143" s="11">
        <v>0.20300000000000001</v>
      </c>
      <c r="I3143" t="s">
        <v>6422</v>
      </c>
      <c r="J3143">
        <v>1</v>
      </c>
      <c r="K3143" s="21" t="s">
        <v>290</v>
      </c>
      <c r="L3143" s="1" t="s">
        <v>309</v>
      </c>
      <c r="M3143" t="s">
        <v>290</v>
      </c>
      <c r="N3143" s="159" t="s">
        <v>290</v>
      </c>
      <c r="P3143" s="18" t="s">
        <v>290</v>
      </c>
      <c r="Q3143" s="18" t="s">
        <v>290</v>
      </c>
      <c r="S3143" t="s">
        <v>290</v>
      </c>
      <c r="T3143" t="s">
        <v>290</v>
      </c>
      <c r="V3143" t="s">
        <v>290</v>
      </c>
      <c r="X3143" s="158" t="s">
        <v>7050</v>
      </c>
      <c r="Y3143" s="11">
        <v>2.5</v>
      </c>
      <c r="Z3143" t="s">
        <v>6422</v>
      </c>
      <c r="AA3143" t="s">
        <v>309</v>
      </c>
      <c r="AB3143" s="21" t="s">
        <v>290</v>
      </c>
      <c r="AC3143" s="11">
        <v>2.875</v>
      </c>
      <c r="AD3143" s="12">
        <v>2.4689999999999999</v>
      </c>
      <c r="AE3143" s="11">
        <v>0.20300000000000001</v>
      </c>
      <c r="AF3143" t="s">
        <v>6422</v>
      </c>
      <c r="AG3143">
        <v>1</v>
      </c>
      <c r="AH3143" s="21" t="s">
        <v>290</v>
      </c>
      <c r="AI3143" s="1" t="s">
        <v>309</v>
      </c>
      <c r="AJ3143" t="s">
        <v>290</v>
      </c>
      <c r="AK3143" s="159" t="s">
        <v>290</v>
      </c>
      <c r="CC3143" s="4"/>
      <c r="CD3143" s="51"/>
      <c r="CE3143" s="51"/>
      <c r="CF3143" s="51"/>
      <c r="CG3143" s="51"/>
      <c r="CH3143" s="51"/>
      <c r="CI3143" s="51"/>
      <c r="CJ3143" s="51"/>
      <c r="CK3143" s="51"/>
    </row>
    <row r="3144" spans="1:89" x14ac:dyDescent="0.35">
      <c r="A3144" s="158" t="s">
        <v>3035</v>
      </c>
      <c r="B3144" s="11">
        <v>2.5</v>
      </c>
      <c r="C3144">
        <v>80</v>
      </c>
      <c r="D3144" t="s">
        <v>309</v>
      </c>
      <c r="E3144" s="21" t="s">
        <v>290</v>
      </c>
      <c r="F3144" s="11">
        <v>2.875</v>
      </c>
      <c r="G3144" s="12">
        <v>2.323</v>
      </c>
      <c r="H3144" s="11">
        <v>0.27600000000000002</v>
      </c>
      <c r="I3144" t="s">
        <v>290</v>
      </c>
      <c r="J3144">
        <v>80</v>
      </c>
      <c r="K3144" s="21" t="s">
        <v>290</v>
      </c>
      <c r="L3144" s="1" t="s">
        <v>309</v>
      </c>
      <c r="M3144" t="s">
        <v>290</v>
      </c>
      <c r="N3144" s="159" t="s">
        <v>290</v>
      </c>
      <c r="P3144" s="18" t="s">
        <v>290</v>
      </c>
      <c r="Q3144" s="18" t="s">
        <v>290</v>
      </c>
      <c r="S3144" t="s">
        <v>290</v>
      </c>
      <c r="T3144" t="s">
        <v>290</v>
      </c>
      <c r="V3144" t="s">
        <v>290</v>
      </c>
      <c r="X3144" s="158" t="s">
        <v>3035</v>
      </c>
      <c r="Y3144" s="11">
        <v>2.5</v>
      </c>
      <c r="Z3144">
        <v>80</v>
      </c>
      <c r="AA3144" t="s">
        <v>309</v>
      </c>
      <c r="AB3144" s="21" t="s">
        <v>290</v>
      </c>
      <c r="AC3144" s="11">
        <v>2.875</v>
      </c>
      <c r="AD3144" s="12">
        <v>2.323</v>
      </c>
      <c r="AE3144" s="11">
        <v>0.27600000000000002</v>
      </c>
      <c r="AF3144" t="s">
        <v>290</v>
      </c>
      <c r="AG3144">
        <v>80</v>
      </c>
      <c r="AH3144" s="21" t="s">
        <v>290</v>
      </c>
      <c r="AI3144" s="1" t="s">
        <v>309</v>
      </c>
      <c r="AJ3144" t="s">
        <v>290</v>
      </c>
      <c r="AK3144" s="159" t="s">
        <v>290</v>
      </c>
    </row>
    <row r="3145" spans="1:89" x14ac:dyDescent="0.35">
      <c r="A3145" s="158" t="s">
        <v>3036</v>
      </c>
      <c r="B3145" s="11">
        <v>2.5</v>
      </c>
      <c r="C3145" s="11">
        <v>160</v>
      </c>
      <c r="D3145" t="s">
        <v>309</v>
      </c>
      <c r="E3145" s="21" t="s">
        <v>290</v>
      </c>
      <c r="F3145" s="11">
        <v>2.875</v>
      </c>
      <c r="G3145" s="12">
        <v>2.125</v>
      </c>
      <c r="H3145" s="11">
        <v>0.375</v>
      </c>
      <c r="I3145" t="s">
        <v>290</v>
      </c>
      <c r="J3145" s="11">
        <v>160</v>
      </c>
      <c r="K3145" s="21" t="s">
        <v>290</v>
      </c>
      <c r="L3145" s="1" t="s">
        <v>309</v>
      </c>
      <c r="M3145" t="s">
        <v>290</v>
      </c>
      <c r="N3145" s="159" t="s">
        <v>290</v>
      </c>
      <c r="P3145" s="18" t="s">
        <v>290</v>
      </c>
      <c r="Q3145" s="18" t="s">
        <v>290</v>
      </c>
      <c r="S3145" t="s">
        <v>290</v>
      </c>
      <c r="T3145" t="s">
        <v>290</v>
      </c>
      <c r="V3145" t="s">
        <v>290</v>
      </c>
      <c r="X3145" s="158" t="s">
        <v>3036</v>
      </c>
      <c r="Y3145" s="11">
        <v>2.5</v>
      </c>
      <c r="Z3145" s="11">
        <v>160</v>
      </c>
      <c r="AA3145" t="s">
        <v>309</v>
      </c>
      <c r="AB3145" s="21" t="s">
        <v>290</v>
      </c>
      <c r="AC3145" s="11">
        <v>2.875</v>
      </c>
      <c r="AD3145" s="12">
        <v>2.125</v>
      </c>
      <c r="AE3145" s="11">
        <v>0.375</v>
      </c>
      <c r="AF3145" t="s">
        <v>290</v>
      </c>
      <c r="AG3145" s="11">
        <v>160</v>
      </c>
      <c r="AH3145" s="21" t="s">
        <v>290</v>
      </c>
      <c r="AI3145" s="1" t="s">
        <v>309</v>
      </c>
      <c r="AJ3145" t="s">
        <v>290</v>
      </c>
      <c r="AK3145" s="159" t="s">
        <v>290</v>
      </c>
    </row>
    <row r="3146" spans="1:89" x14ac:dyDescent="0.35">
      <c r="A3146" s="158" t="s">
        <v>3037</v>
      </c>
      <c r="B3146" s="11">
        <v>2.5</v>
      </c>
      <c r="C3146" s="11" t="s">
        <v>272</v>
      </c>
      <c r="D3146" t="s">
        <v>309</v>
      </c>
      <c r="E3146" s="21" t="s">
        <v>290</v>
      </c>
      <c r="F3146" s="11">
        <v>2.875</v>
      </c>
      <c r="G3146" s="12">
        <v>2.323</v>
      </c>
      <c r="H3146" s="11">
        <v>0.27600000000000002</v>
      </c>
      <c r="I3146" t="s">
        <v>272</v>
      </c>
      <c r="J3146" s="11">
        <v>2</v>
      </c>
      <c r="K3146" s="21" t="s">
        <v>290</v>
      </c>
      <c r="L3146" s="1" t="s">
        <v>309</v>
      </c>
      <c r="M3146" t="s">
        <v>290</v>
      </c>
      <c r="N3146" s="159" t="s">
        <v>290</v>
      </c>
      <c r="P3146" s="18" t="s">
        <v>290</v>
      </c>
      <c r="Q3146" s="18" t="s">
        <v>290</v>
      </c>
      <c r="S3146" t="s">
        <v>290</v>
      </c>
      <c r="T3146" t="s">
        <v>290</v>
      </c>
      <c r="V3146" t="s">
        <v>290</v>
      </c>
      <c r="X3146" s="158" t="s">
        <v>3037</v>
      </c>
      <c r="Y3146" s="11">
        <v>2.5</v>
      </c>
      <c r="Z3146" s="11" t="s">
        <v>272</v>
      </c>
      <c r="AA3146" t="s">
        <v>309</v>
      </c>
      <c r="AB3146" s="21" t="s">
        <v>290</v>
      </c>
      <c r="AC3146" s="11">
        <v>2.875</v>
      </c>
      <c r="AD3146" s="12">
        <v>2.323</v>
      </c>
      <c r="AE3146" s="11">
        <v>0.27600000000000002</v>
      </c>
      <c r="AF3146" t="s">
        <v>272</v>
      </c>
      <c r="AG3146" s="11">
        <v>2</v>
      </c>
      <c r="AH3146" s="21" t="s">
        <v>290</v>
      </c>
      <c r="AI3146" s="1" t="s">
        <v>309</v>
      </c>
      <c r="AJ3146" t="s">
        <v>290</v>
      </c>
      <c r="AK3146" s="159" t="s">
        <v>290</v>
      </c>
    </row>
    <row r="3147" spans="1:89" x14ac:dyDescent="0.25">
      <c r="A3147" s="160" t="s">
        <v>3038</v>
      </c>
      <c r="B3147" s="2">
        <v>2.5</v>
      </c>
      <c r="C3147" s="4" t="s">
        <v>273</v>
      </c>
      <c r="D3147" s="4" t="s">
        <v>309</v>
      </c>
      <c r="E3147" s="23" t="s">
        <v>290</v>
      </c>
      <c r="F3147" s="2">
        <v>2.875</v>
      </c>
      <c r="G3147" s="3">
        <v>1.7709999999999999</v>
      </c>
      <c r="H3147" s="2">
        <v>0.55200000000000005</v>
      </c>
      <c r="I3147" s="2" t="s">
        <v>273</v>
      </c>
      <c r="J3147" s="4">
        <v>4</v>
      </c>
      <c r="K3147" s="23" t="s">
        <v>290</v>
      </c>
      <c r="L3147" s="6" t="s">
        <v>309</v>
      </c>
      <c r="M3147" s="4" t="s">
        <v>290</v>
      </c>
      <c r="N3147" s="161" t="s">
        <v>290</v>
      </c>
      <c r="P3147" s="18" t="s">
        <v>290</v>
      </c>
      <c r="Q3147" s="18" t="s">
        <v>290</v>
      </c>
      <c r="S3147" t="s">
        <v>290</v>
      </c>
      <c r="T3147" t="s">
        <v>290</v>
      </c>
      <c r="V3147" t="s">
        <v>290</v>
      </c>
      <c r="X3147" s="160" t="s">
        <v>3038</v>
      </c>
      <c r="Y3147" s="2">
        <v>2.5</v>
      </c>
      <c r="Z3147" s="4" t="s">
        <v>273</v>
      </c>
      <c r="AA3147" s="4" t="s">
        <v>309</v>
      </c>
      <c r="AB3147" s="23" t="s">
        <v>290</v>
      </c>
      <c r="AC3147" s="2">
        <v>2.875</v>
      </c>
      <c r="AD3147" s="3">
        <v>1.7709999999999999</v>
      </c>
      <c r="AE3147" s="2">
        <v>0.55200000000000005</v>
      </c>
      <c r="AF3147" s="2" t="s">
        <v>273</v>
      </c>
      <c r="AG3147" s="4">
        <v>4</v>
      </c>
      <c r="AH3147" s="23" t="s">
        <v>290</v>
      </c>
      <c r="AI3147" s="6" t="s">
        <v>309</v>
      </c>
      <c r="AJ3147" s="4" t="s">
        <v>290</v>
      </c>
      <c r="AK3147" s="161" t="s">
        <v>290</v>
      </c>
    </row>
    <row r="3148" spans="1:89" x14ac:dyDescent="0.35">
      <c r="A3148" s="156" t="s">
        <v>3039</v>
      </c>
      <c r="B3148" s="11">
        <v>3.0000000000000004</v>
      </c>
      <c r="C3148" s="11">
        <v>5</v>
      </c>
      <c r="D3148" t="s">
        <v>309</v>
      </c>
      <c r="E3148" s="21" t="s">
        <v>290</v>
      </c>
      <c r="F3148" s="11">
        <v>3.5</v>
      </c>
      <c r="G3148" s="12">
        <v>3.3340000000000001</v>
      </c>
      <c r="H3148" s="11">
        <v>8.3000000000000004E-2</v>
      </c>
      <c r="I3148" t="s">
        <v>290</v>
      </c>
      <c r="J3148" s="11">
        <v>5</v>
      </c>
      <c r="K3148" s="21" t="s">
        <v>290</v>
      </c>
      <c r="L3148" s="11" t="s">
        <v>309</v>
      </c>
      <c r="M3148" t="s">
        <v>290</v>
      </c>
      <c r="N3148" s="159" t="s">
        <v>290</v>
      </c>
      <c r="P3148" s="18" t="s">
        <v>290</v>
      </c>
      <c r="Q3148" s="18" t="s">
        <v>290</v>
      </c>
      <c r="S3148" t="s">
        <v>290</v>
      </c>
      <c r="T3148" t="s">
        <v>290</v>
      </c>
      <c r="V3148" t="s">
        <v>290</v>
      </c>
      <c r="X3148" s="156" t="s">
        <v>3039</v>
      </c>
      <c r="Y3148" s="11">
        <v>3.0000000000000004</v>
      </c>
      <c r="Z3148" s="11">
        <v>5</v>
      </c>
      <c r="AA3148" t="s">
        <v>309</v>
      </c>
      <c r="AB3148" s="21" t="s">
        <v>290</v>
      </c>
      <c r="AC3148" s="11">
        <v>3.5</v>
      </c>
      <c r="AD3148" s="12">
        <v>3.3340000000000001</v>
      </c>
      <c r="AE3148" s="11">
        <v>8.3000000000000004E-2</v>
      </c>
      <c r="AF3148" t="s">
        <v>290</v>
      </c>
      <c r="AG3148" s="11">
        <v>5</v>
      </c>
      <c r="AH3148" s="21" t="s">
        <v>290</v>
      </c>
      <c r="AI3148" s="11" t="s">
        <v>309</v>
      </c>
      <c r="AJ3148" t="s">
        <v>290</v>
      </c>
      <c r="AK3148" s="159" t="s">
        <v>290</v>
      </c>
    </row>
    <row r="3149" spans="1:89" x14ac:dyDescent="0.35">
      <c r="A3149" s="156" t="s">
        <v>3040</v>
      </c>
      <c r="B3149" s="11">
        <v>3.0000000000000004</v>
      </c>
      <c r="C3149" s="11">
        <v>10</v>
      </c>
      <c r="D3149" t="s">
        <v>309</v>
      </c>
      <c r="E3149" s="21" t="s">
        <v>290</v>
      </c>
      <c r="F3149" s="11">
        <v>3.5</v>
      </c>
      <c r="G3149" s="12">
        <v>3.26</v>
      </c>
      <c r="H3149" s="11">
        <v>0.12</v>
      </c>
      <c r="I3149" t="s">
        <v>290</v>
      </c>
      <c r="J3149" s="11">
        <v>10</v>
      </c>
      <c r="K3149" s="21" t="s">
        <v>290</v>
      </c>
      <c r="L3149" s="11" t="s">
        <v>309</v>
      </c>
      <c r="M3149" t="s">
        <v>290</v>
      </c>
      <c r="N3149" s="159" t="s">
        <v>290</v>
      </c>
      <c r="P3149" s="18" t="s">
        <v>290</v>
      </c>
      <c r="Q3149" s="18" t="s">
        <v>290</v>
      </c>
      <c r="S3149" t="s">
        <v>290</v>
      </c>
      <c r="T3149" t="s">
        <v>290</v>
      </c>
      <c r="V3149" t="s">
        <v>290</v>
      </c>
      <c r="X3149" s="156" t="s">
        <v>3040</v>
      </c>
      <c r="Y3149" s="11">
        <v>3.0000000000000004</v>
      </c>
      <c r="Z3149" s="11">
        <v>10</v>
      </c>
      <c r="AA3149" t="s">
        <v>309</v>
      </c>
      <c r="AB3149" s="21" t="s">
        <v>290</v>
      </c>
      <c r="AC3149" s="11">
        <v>3.5</v>
      </c>
      <c r="AD3149" s="12">
        <v>3.26</v>
      </c>
      <c r="AE3149" s="11">
        <v>0.12</v>
      </c>
      <c r="AF3149" t="s">
        <v>290</v>
      </c>
      <c r="AG3149" s="11">
        <v>10</v>
      </c>
      <c r="AH3149" s="21" t="s">
        <v>290</v>
      </c>
      <c r="AI3149" s="11" t="s">
        <v>309</v>
      </c>
      <c r="AJ3149" t="s">
        <v>290</v>
      </c>
      <c r="AK3149" s="159" t="s">
        <v>290</v>
      </c>
    </row>
    <row r="3150" spans="1:89" x14ac:dyDescent="0.35">
      <c r="A3150" s="158" t="s">
        <v>3041</v>
      </c>
      <c r="B3150" s="11">
        <v>3.0000000000000004</v>
      </c>
      <c r="C3150">
        <v>40</v>
      </c>
      <c r="D3150" t="s">
        <v>309</v>
      </c>
      <c r="E3150" s="21" t="s">
        <v>290</v>
      </c>
      <c r="F3150" s="11">
        <v>3.5</v>
      </c>
      <c r="G3150" s="12">
        <v>3.0680000000000001</v>
      </c>
      <c r="H3150" s="11">
        <v>0.216</v>
      </c>
      <c r="I3150" t="s">
        <v>290</v>
      </c>
      <c r="J3150">
        <v>40</v>
      </c>
      <c r="K3150" s="21" t="s">
        <v>290</v>
      </c>
      <c r="L3150" s="1" t="s">
        <v>309</v>
      </c>
      <c r="M3150" t="s">
        <v>290</v>
      </c>
      <c r="N3150" s="159" t="s">
        <v>290</v>
      </c>
      <c r="P3150" s="18" t="s">
        <v>290</v>
      </c>
      <c r="Q3150" s="18" t="s">
        <v>290</v>
      </c>
      <c r="S3150" t="s">
        <v>290</v>
      </c>
      <c r="T3150" t="s">
        <v>290</v>
      </c>
      <c r="V3150" t="s">
        <v>290</v>
      </c>
      <c r="X3150" s="158" t="s">
        <v>3041</v>
      </c>
      <c r="Y3150" s="11">
        <v>3.0000000000000004</v>
      </c>
      <c r="Z3150">
        <v>40</v>
      </c>
      <c r="AA3150" t="s">
        <v>309</v>
      </c>
      <c r="AB3150" s="21" t="s">
        <v>290</v>
      </c>
      <c r="AC3150" s="11">
        <v>3.5</v>
      </c>
      <c r="AD3150" s="12">
        <v>3.0680000000000001</v>
      </c>
      <c r="AE3150" s="11">
        <v>0.216</v>
      </c>
      <c r="AF3150" t="s">
        <v>290</v>
      </c>
      <c r="AG3150">
        <v>40</v>
      </c>
      <c r="AH3150" s="21" t="s">
        <v>290</v>
      </c>
      <c r="AI3150" s="1" t="s">
        <v>309</v>
      </c>
      <c r="AJ3150" t="s">
        <v>290</v>
      </c>
      <c r="AK3150" s="159" t="s">
        <v>290</v>
      </c>
    </row>
    <row r="3151" spans="1:89" x14ac:dyDescent="0.35">
      <c r="A3151" s="158" t="s">
        <v>7051</v>
      </c>
      <c r="B3151" s="11">
        <v>3.0000000000000004</v>
      </c>
      <c r="C3151" t="s">
        <v>6422</v>
      </c>
      <c r="D3151" t="s">
        <v>309</v>
      </c>
      <c r="E3151" s="21" t="s">
        <v>290</v>
      </c>
      <c r="F3151" s="11">
        <v>3.5</v>
      </c>
      <c r="G3151" s="12">
        <v>3.0680000000000001</v>
      </c>
      <c r="H3151" s="11">
        <v>0.216</v>
      </c>
      <c r="I3151" t="s">
        <v>6422</v>
      </c>
      <c r="J3151">
        <v>1</v>
      </c>
      <c r="K3151" s="21" t="s">
        <v>290</v>
      </c>
      <c r="L3151" s="1" t="s">
        <v>309</v>
      </c>
      <c r="M3151" t="s">
        <v>290</v>
      </c>
      <c r="N3151" s="159" t="s">
        <v>290</v>
      </c>
      <c r="P3151" s="18" t="s">
        <v>290</v>
      </c>
      <c r="Q3151" s="18" t="s">
        <v>290</v>
      </c>
      <c r="S3151" t="s">
        <v>290</v>
      </c>
      <c r="T3151" t="s">
        <v>290</v>
      </c>
      <c r="V3151" t="s">
        <v>290</v>
      </c>
      <c r="X3151" s="158" t="s">
        <v>7051</v>
      </c>
      <c r="Y3151" s="11">
        <v>3.0000000000000004</v>
      </c>
      <c r="Z3151" t="s">
        <v>6422</v>
      </c>
      <c r="AA3151" t="s">
        <v>309</v>
      </c>
      <c r="AB3151" s="21" t="s">
        <v>290</v>
      </c>
      <c r="AC3151" s="11">
        <v>3.5</v>
      </c>
      <c r="AD3151" s="12">
        <v>3.0680000000000001</v>
      </c>
      <c r="AE3151" s="11">
        <v>0.216</v>
      </c>
      <c r="AF3151" t="s">
        <v>6422</v>
      </c>
      <c r="AG3151">
        <v>1</v>
      </c>
      <c r="AH3151" s="21" t="s">
        <v>290</v>
      </c>
      <c r="AI3151" s="1" t="s">
        <v>309</v>
      </c>
      <c r="AJ3151" t="s">
        <v>290</v>
      </c>
      <c r="AK3151" s="159" t="s">
        <v>290</v>
      </c>
    </row>
    <row r="3152" spans="1:89" x14ac:dyDescent="0.35">
      <c r="A3152" s="158" t="s">
        <v>3042</v>
      </c>
      <c r="B3152" s="11">
        <v>3.0000000000000004</v>
      </c>
      <c r="C3152">
        <v>80</v>
      </c>
      <c r="D3152" t="s">
        <v>309</v>
      </c>
      <c r="E3152" s="21" t="s">
        <v>290</v>
      </c>
      <c r="F3152" s="11">
        <v>3.5</v>
      </c>
      <c r="G3152" s="12">
        <v>2.9</v>
      </c>
      <c r="H3152" s="11">
        <v>0.3</v>
      </c>
      <c r="I3152" t="s">
        <v>290</v>
      </c>
      <c r="J3152">
        <v>80</v>
      </c>
      <c r="K3152" s="21" t="s">
        <v>290</v>
      </c>
      <c r="L3152" s="1" t="s">
        <v>309</v>
      </c>
      <c r="M3152" t="s">
        <v>290</v>
      </c>
      <c r="N3152" s="159" t="s">
        <v>290</v>
      </c>
      <c r="P3152" s="18" t="s">
        <v>290</v>
      </c>
      <c r="Q3152" s="18" t="s">
        <v>290</v>
      </c>
      <c r="S3152" t="s">
        <v>290</v>
      </c>
      <c r="T3152" t="s">
        <v>290</v>
      </c>
      <c r="V3152" t="s">
        <v>290</v>
      </c>
      <c r="X3152" s="158" t="s">
        <v>3042</v>
      </c>
      <c r="Y3152" s="11">
        <v>3.0000000000000004</v>
      </c>
      <c r="Z3152">
        <v>80</v>
      </c>
      <c r="AA3152" t="s">
        <v>309</v>
      </c>
      <c r="AB3152" s="21" t="s">
        <v>290</v>
      </c>
      <c r="AC3152" s="11">
        <v>3.5</v>
      </c>
      <c r="AD3152" s="12">
        <v>2.9</v>
      </c>
      <c r="AE3152" s="11">
        <v>0.3</v>
      </c>
      <c r="AF3152" t="s">
        <v>290</v>
      </c>
      <c r="AG3152">
        <v>80</v>
      </c>
      <c r="AH3152" s="21" t="s">
        <v>290</v>
      </c>
      <c r="AI3152" s="1" t="s">
        <v>309</v>
      </c>
      <c r="AJ3152" t="s">
        <v>290</v>
      </c>
      <c r="AK3152" s="159" t="s">
        <v>290</v>
      </c>
    </row>
    <row r="3153" spans="1:89" x14ac:dyDescent="0.35">
      <c r="A3153" s="158" t="s">
        <v>3043</v>
      </c>
      <c r="B3153" s="11">
        <v>3.0000000000000004</v>
      </c>
      <c r="C3153" s="11">
        <v>160</v>
      </c>
      <c r="D3153" t="s">
        <v>309</v>
      </c>
      <c r="E3153" s="21" t="s">
        <v>3044</v>
      </c>
      <c r="F3153" s="11">
        <v>3.5</v>
      </c>
      <c r="G3153" s="12">
        <v>2.6259999999999999</v>
      </c>
      <c r="H3153" s="11">
        <v>0.437</v>
      </c>
      <c r="I3153" t="s">
        <v>290</v>
      </c>
      <c r="J3153" s="11">
        <v>160</v>
      </c>
      <c r="K3153" s="21" t="s">
        <v>290</v>
      </c>
      <c r="L3153" s="1" t="s">
        <v>309</v>
      </c>
      <c r="M3153" t="s">
        <v>290</v>
      </c>
      <c r="N3153" s="159" t="s">
        <v>290</v>
      </c>
      <c r="P3153" s="18" t="s">
        <v>290</v>
      </c>
      <c r="Q3153" s="18" t="s">
        <v>290</v>
      </c>
      <c r="S3153" t="s">
        <v>290</v>
      </c>
      <c r="T3153" t="s">
        <v>290</v>
      </c>
      <c r="V3153" t="s">
        <v>290</v>
      </c>
      <c r="X3153" s="158" t="s">
        <v>3043</v>
      </c>
      <c r="Y3153" s="11">
        <v>3.0000000000000004</v>
      </c>
      <c r="Z3153" s="11">
        <v>160</v>
      </c>
      <c r="AA3153" t="s">
        <v>309</v>
      </c>
      <c r="AB3153" s="21" t="s">
        <v>3045</v>
      </c>
      <c r="AC3153" s="11">
        <v>3.5</v>
      </c>
      <c r="AD3153" s="12">
        <v>2.6259999999999999</v>
      </c>
      <c r="AE3153" s="11">
        <v>0.437</v>
      </c>
      <c r="AF3153" t="s">
        <v>290</v>
      </c>
      <c r="AG3153" s="11">
        <v>160</v>
      </c>
      <c r="AH3153" s="21" t="s">
        <v>290</v>
      </c>
      <c r="AI3153" s="1" t="s">
        <v>309</v>
      </c>
      <c r="AJ3153" t="s">
        <v>290</v>
      </c>
      <c r="AK3153" s="159" t="s">
        <v>290</v>
      </c>
      <c r="BJ3153" s="4"/>
      <c r="BK3153" s="4"/>
      <c r="BL3153" s="4"/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  <c r="BX3153" s="4"/>
      <c r="BY3153" s="4"/>
      <c r="BZ3153" s="4"/>
      <c r="CA3153" s="51"/>
    </row>
    <row r="3154" spans="1:89" x14ac:dyDescent="0.35">
      <c r="A3154" s="158" t="s">
        <v>3046</v>
      </c>
      <c r="B3154" s="11">
        <v>3.0000000000000004</v>
      </c>
      <c r="C3154" s="11" t="s">
        <v>272</v>
      </c>
      <c r="D3154" t="s">
        <v>309</v>
      </c>
      <c r="E3154" s="21" t="s">
        <v>290</v>
      </c>
      <c r="F3154" s="11">
        <v>3.5</v>
      </c>
      <c r="G3154" s="12">
        <v>2.9</v>
      </c>
      <c r="H3154" s="11">
        <v>0.3</v>
      </c>
      <c r="I3154" t="s">
        <v>272</v>
      </c>
      <c r="J3154" s="11">
        <v>2</v>
      </c>
      <c r="K3154" s="21" t="s">
        <v>290</v>
      </c>
      <c r="L3154" s="1" t="s">
        <v>309</v>
      </c>
      <c r="M3154" t="s">
        <v>290</v>
      </c>
      <c r="N3154" s="159" t="s">
        <v>290</v>
      </c>
      <c r="P3154" s="18" t="s">
        <v>290</v>
      </c>
      <c r="Q3154" s="18" t="s">
        <v>290</v>
      </c>
      <c r="S3154" t="s">
        <v>290</v>
      </c>
      <c r="T3154" t="s">
        <v>290</v>
      </c>
      <c r="V3154" t="s">
        <v>290</v>
      </c>
      <c r="X3154" s="158" t="s">
        <v>3046</v>
      </c>
      <c r="Y3154" s="11">
        <v>3.0000000000000004</v>
      </c>
      <c r="Z3154" s="11" t="s">
        <v>272</v>
      </c>
      <c r="AA3154" t="s">
        <v>309</v>
      </c>
      <c r="AB3154" s="21" t="s">
        <v>290</v>
      </c>
      <c r="AC3154" s="11">
        <v>3.5</v>
      </c>
      <c r="AD3154" s="12">
        <v>2.9</v>
      </c>
      <c r="AE3154" s="11">
        <v>0.3</v>
      </c>
      <c r="AF3154" t="s">
        <v>272</v>
      </c>
      <c r="AG3154" s="11">
        <v>2</v>
      </c>
      <c r="AH3154" s="21" t="s">
        <v>290</v>
      </c>
      <c r="AI3154" s="1" t="s">
        <v>309</v>
      </c>
      <c r="AJ3154" t="s">
        <v>290</v>
      </c>
      <c r="AK3154" s="159" t="s">
        <v>290</v>
      </c>
      <c r="CC3154" s="4"/>
      <c r="CD3154" s="51"/>
      <c r="CE3154" s="51"/>
      <c r="CF3154" s="51"/>
      <c r="CG3154" s="51"/>
      <c r="CH3154" s="51"/>
      <c r="CI3154" s="51"/>
      <c r="CJ3154" s="51"/>
      <c r="CK3154" s="51"/>
    </row>
    <row r="3155" spans="1:89" x14ac:dyDescent="0.25">
      <c r="A3155" s="160" t="s">
        <v>3047</v>
      </c>
      <c r="B3155" s="2">
        <v>3.0000000000000004</v>
      </c>
      <c r="C3155" s="4" t="s">
        <v>273</v>
      </c>
      <c r="D3155" s="4" t="s">
        <v>309</v>
      </c>
      <c r="E3155" s="23" t="s">
        <v>290</v>
      </c>
      <c r="F3155" s="2">
        <v>3.5</v>
      </c>
      <c r="G3155" s="3">
        <v>2.2999999999999998</v>
      </c>
      <c r="H3155" s="2">
        <v>0.6</v>
      </c>
      <c r="I3155" s="2" t="s">
        <v>273</v>
      </c>
      <c r="J3155" s="4">
        <v>4</v>
      </c>
      <c r="K3155" s="23" t="s">
        <v>290</v>
      </c>
      <c r="L3155" s="6" t="s">
        <v>309</v>
      </c>
      <c r="M3155" s="4" t="s">
        <v>290</v>
      </c>
      <c r="N3155" s="161" t="s">
        <v>290</v>
      </c>
      <c r="P3155" s="18" t="s">
        <v>290</v>
      </c>
      <c r="Q3155" s="18" t="s">
        <v>290</v>
      </c>
      <c r="S3155" t="s">
        <v>290</v>
      </c>
      <c r="T3155" t="s">
        <v>290</v>
      </c>
      <c r="V3155" t="s">
        <v>290</v>
      </c>
      <c r="X3155" s="160" t="s">
        <v>3047</v>
      </c>
      <c r="Y3155" s="2">
        <v>3.0000000000000004</v>
      </c>
      <c r="Z3155" s="4" t="s">
        <v>273</v>
      </c>
      <c r="AA3155" s="4" t="s">
        <v>309</v>
      </c>
      <c r="AB3155" s="23" t="s">
        <v>290</v>
      </c>
      <c r="AC3155" s="2">
        <v>3.5</v>
      </c>
      <c r="AD3155" s="3">
        <v>2.2999999999999998</v>
      </c>
      <c r="AE3155" s="2">
        <v>0.6</v>
      </c>
      <c r="AF3155" s="2" t="s">
        <v>273</v>
      </c>
      <c r="AG3155" s="4">
        <v>4</v>
      </c>
      <c r="AH3155" s="23" t="s">
        <v>290</v>
      </c>
      <c r="AI3155" s="6" t="s">
        <v>309</v>
      </c>
      <c r="AJ3155" s="4" t="s">
        <v>290</v>
      </c>
      <c r="AK3155" s="161" t="s">
        <v>290</v>
      </c>
    </row>
    <row r="3156" spans="1:89" x14ac:dyDescent="0.35">
      <c r="A3156" s="156" t="s">
        <v>3048</v>
      </c>
      <c r="B3156" s="11">
        <v>3.5</v>
      </c>
      <c r="C3156" s="11">
        <v>5</v>
      </c>
      <c r="D3156" t="s">
        <v>309</v>
      </c>
      <c r="E3156" s="21" t="s">
        <v>290</v>
      </c>
      <c r="F3156" s="11">
        <v>4</v>
      </c>
      <c r="G3156" s="12">
        <v>3.8340000000000001</v>
      </c>
      <c r="H3156" s="11">
        <v>8.3000000000000004E-2</v>
      </c>
      <c r="I3156" t="s">
        <v>290</v>
      </c>
      <c r="J3156" s="11">
        <v>5</v>
      </c>
      <c r="K3156" s="21" t="s">
        <v>290</v>
      </c>
      <c r="L3156" s="11" t="s">
        <v>309</v>
      </c>
      <c r="M3156" t="s">
        <v>290</v>
      </c>
      <c r="N3156" s="159" t="s">
        <v>290</v>
      </c>
      <c r="P3156" s="18" t="s">
        <v>290</v>
      </c>
      <c r="Q3156" s="18" t="s">
        <v>290</v>
      </c>
      <c r="S3156" t="s">
        <v>290</v>
      </c>
      <c r="T3156" t="s">
        <v>290</v>
      </c>
      <c r="V3156" t="s">
        <v>290</v>
      </c>
      <c r="X3156" s="156" t="s">
        <v>3048</v>
      </c>
      <c r="Y3156" s="11">
        <v>3.5</v>
      </c>
      <c r="Z3156" s="11">
        <v>5</v>
      </c>
      <c r="AA3156" t="s">
        <v>309</v>
      </c>
      <c r="AB3156" s="21" t="s">
        <v>290</v>
      </c>
      <c r="AC3156" s="11">
        <v>4</v>
      </c>
      <c r="AD3156" s="12">
        <v>3.8340000000000001</v>
      </c>
      <c r="AE3156" s="11">
        <v>8.3000000000000004E-2</v>
      </c>
      <c r="AF3156" t="s">
        <v>290</v>
      </c>
      <c r="AG3156" s="11">
        <v>5</v>
      </c>
      <c r="AH3156" s="21" t="s">
        <v>290</v>
      </c>
      <c r="AI3156" s="11" t="s">
        <v>309</v>
      </c>
      <c r="AJ3156" t="s">
        <v>290</v>
      </c>
      <c r="AK3156" s="159" t="s">
        <v>290</v>
      </c>
      <c r="BJ3156" s="4"/>
      <c r="BK3156" s="4"/>
      <c r="BL3156" s="4"/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  <c r="BX3156" s="4"/>
      <c r="BY3156" s="4"/>
      <c r="BZ3156" s="4"/>
      <c r="CA3156" s="51"/>
    </row>
    <row r="3157" spans="1:89" x14ac:dyDescent="0.35">
      <c r="A3157" s="156" t="s">
        <v>3049</v>
      </c>
      <c r="B3157" s="11">
        <v>3.5</v>
      </c>
      <c r="C3157" s="11">
        <v>10</v>
      </c>
      <c r="D3157" t="s">
        <v>309</v>
      </c>
      <c r="E3157" s="21" t="s">
        <v>290</v>
      </c>
      <c r="F3157" s="11">
        <v>4</v>
      </c>
      <c r="G3157" s="12">
        <v>3.76</v>
      </c>
      <c r="H3157" s="11">
        <v>0.12</v>
      </c>
      <c r="I3157" t="s">
        <v>290</v>
      </c>
      <c r="J3157" s="11">
        <v>10</v>
      </c>
      <c r="K3157" s="21" t="s">
        <v>290</v>
      </c>
      <c r="L3157" s="11" t="s">
        <v>309</v>
      </c>
      <c r="M3157" t="s">
        <v>290</v>
      </c>
      <c r="N3157" s="159" t="s">
        <v>290</v>
      </c>
      <c r="P3157" s="18" t="s">
        <v>290</v>
      </c>
      <c r="Q3157" s="18" t="s">
        <v>290</v>
      </c>
      <c r="S3157" t="s">
        <v>290</v>
      </c>
      <c r="T3157" t="s">
        <v>290</v>
      </c>
      <c r="V3157" t="s">
        <v>290</v>
      </c>
      <c r="X3157" s="156" t="s">
        <v>3049</v>
      </c>
      <c r="Y3157" s="11">
        <v>3.5</v>
      </c>
      <c r="Z3157" s="11">
        <v>10</v>
      </c>
      <c r="AA3157" t="s">
        <v>309</v>
      </c>
      <c r="AB3157" s="21" t="s">
        <v>290</v>
      </c>
      <c r="AC3157" s="11">
        <v>4</v>
      </c>
      <c r="AD3157" s="12">
        <v>3.76</v>
      </c>
      <c r="AE3157" s="11">
        <v>0.12</v>
      </c>
      <c r="AF3157" t="s">
        <v>290</v>
      </c>
      <c r="AG3157" s="11">
        <v>10</v>
      </c>
      <c r="AH3157" s="21" t="s">
        <v>290</v>
      </c>
      <c r="AI3157" s="11" t="s">
        <v>309</v>
      </c>
      <c r="AJ3157" t="s">
        <v>290</v>
      </c>
      <c r="AK3157" s="159" t="s">
        <v>290</v>
      </c>
      <c r="CC3157" s="4"/>
      <c r="CD3157" s="51"/>
      <c r="CE3157" s="51"/>
      <c r="CF3157" s="51"/>
      <c r="CG3157" s="51"/>
      <c r="CH3157" s="51"/>
      <c r="CI3157" s="51"/>
      <c r="CJ3157" s="51"/>
      <c r="CK3157" s="51"/>
    </row>
    <row r="3158" spans="1:89" x14ac:dyDescent="0.35">
      <c r="A3158" s="158" t="s">
        <v>3050</v>
      </c>
      <c r="B3158" s="11">
        <v>3.5</v>
      </c>
      <c r="C3158">
        <v>40</v>
      </c>
      <c r="D3158" t="s">
        <v>309</v>
      </c>
      <c r="E3158" s="21" t="s">
        <v>290</v>
      </c>
      <c r="F3158" s="11">
        <v>4</v>
      </c>
      <c r="G3158" s="12">
        <v>3.548</v>
      </c>
      <c r="H3158" s="11">
        <v>0.22600000000000001</v>
      </c>
      <c r="I3158" t="s">
        <v>290</v>
      </c>
      <c r="J3158">
        <v>40</v>
      </c>
      <c r="K3158" s="21" t="s">
        <v>290</v>
      </c>
      <c r="L3158" s="1" t="s">
        <v>309</v>
      </c>
      <c r="M3158" t="s">
        <v>290</v>
      </c>
      <c r="N3158" s="159" t="s">
        <v>290</v>
      </c>
      <c r="P3158" s="18" t="s">
        <v>290</v>
      </c>
      <c r="Q3158" s="18" t="s">
        <v>290</v>
      </c>
      <c r="S3158" t="s">
        <v>290</v>
      </c>
      <c r="T3158" t="s">
        <v>290</v>
      </c>
      <c r="V3158" t="s">
        <v>290</v>
      </c>
      <c r="X3158" s="158" t="s">
        <v>3050</v>
      </c>
      <c r="Y3158" s="11">
        <v>3.5</v>
      </c>
      <c r="Z3158">
        <v>40</v>
      </c>
      <c r="AA3158" t="s">
        <v>309</v>
      </c>
      <c r="AB3158" s="21" t="s">
        <v>290</v>
      </c>
      <c r="AC3158" s="11">
        <v>4</v>
      </c>
      <c r="AD3158" s="12">
        <v>3.548</v>
      </c>
      <c r="AE3158" s="11">
        <v>0.22600000000000001</v>
      </c>
      <c r="AF3158" t="s">
        <v>290</v>
      </c>
      <c r="AG3158">
        <v>40</v>
      </c>
      <c r="AH3158" s="21" t="s">
        <v>290</v>
      </c>
      <c r="AI3158" s="1" t="s">
        <v>309</v>
      </c>
      <c r="AJ3158" t="s">
        <v>290</v>
      </c>
      <c r="AK3158" s="159" t="s">
        <v>290</v>
      </c>
    </row>
    <row r="3159" spans="1:89" x14ac:dyDescent="0.35">
      <c r="A3159" s="158" t="s">
        <v>7052</v>
      </c>
      <c r="B3159" s="11">
        <v>3.5</v>
      </c>
      <c r="C3159" t="s">
        <v>6422</v>
      </c>
      <c r="D3159" t="s">
        <v>309</v>
      </c>
      <c r="E3159" s="21" t="s">
        <v>290</v>
      </c>
      <c r="F3159" s="11">
        <v>4</v>
      </c>
      <c r="G3159" s="12">
        <v>3.548</v>
      </c>
      <c r="H3159" s="11">
        <v>0.22600000000000001</v>
      </c>
      <c r="I3159" t="s">
        <v>6422</v>
      </c>
      <c r="J3159">
        <v>1</v>
      </c>
      <c r="K3159" s="21" t="s">
        <v>290</v>
      </c>
      <c r="L3159" s="1" t="s">
        <v>309</v>
      </c>
      <c r="M3159" t="s">
        <v>290</v>
      </c>
      <c r="N3159" s="159" t="s">
        <v>290</v>
      </c>
      <c r="P3159" s="18" t="s">
        <v>290</v>
      </c>
      <c r="Q3159" s="18" t="s">
        <v>290</v>
      </c>
      <c r="S3159" t="s">
        <v>290</v>
      </c>
      <c r="T3159" t="s">
        <v>290</v>
      </c>
      <c r="V3159" t="s">
        <v>290</v>
      </c>
      <c r="X3159" s="158" t="s">
        <v>7052</v>
      </c>
      <c r="Y3159" s="11">
        <v>3.5</v>
      </c>
      <c r="Z3159" t="s">
        <v>6422</v>
      </c>
      <c r="AA3159" t="s">
        <v>309</v>
      </c>
      <c r="AB3159" s="21" t="s">
        <v>290</v>
      </c>
      <c r="AC3159" s="11">
        <v>4</v>
      </c>
      <c r="AD3159" s="12">
        <v>3.548</v>
      </c>
      <c r="AE3159" s="11">
        <v>0.22600000000000001</v>
      </c>
      <c r="AF3159" t="s">
        <v>6422</v>
      </c>
      <c r="AG3159">
        <v>1</v>
      </c>
      <c r="AH3159" s="21" t="s">
        <v>290</v>
      </c>
      <c r="AI3159" s="1" t="s">
        <v>309</v>
      </c>
      <c r="AJ3159" t="s">
        <v>290</v>
      </c>
      <c r="AK3159" s="159" t="s">
        <v>290</v>
      </c>
    </row>
    <row r="3160" spans="1:89" x14ac:dyDescent="0.35">
      <c r="A3160" s="158" t="s">
        <v>3051</v>
      </c>
      <c r="B3160" s="11">
        <v>3.5</v>
      </c>
      <c r="C3160">
        <v>80</v>
      </c>
      <c r="D3160" t="s">
        <v>309</v>
      </c>
      <c r="E3160" s="21" t="s">
        <v>290</v>
      </c>
      <c r="F3160" s="11">
        <v>4</v>
      </c>
      <c r="G3160" s="12">
        <v>3.3639999999999999</v>
      </c>
      <c r="H3160" s="11">
        <v>0.318</v>
      </c>
      <c r="I3160" t="s">
        <v>290</v>
      </c>
      <c r="J3160">
        <v>80</v>
      </c>
      <c r="K3160" s="21" t="s">
        <v>290</v>
      </c>
      <c r="L3160" s="1" t="s">
        <v>309</v>
      </c>
      <c r="M3160" t="s">
        <v>290</v>
      </c>
      <c r="N3160" s="159" t="s">
        <v>290</v>
      </c>
      <c r="P3160" s="18" t="s">
        <v>290</v>
      </c>
      <c r="Q3160" s="18" t="s">
        <v>290</v>
      </c>
      <c r="S3160" t="s">
        <v>290</v>
      </c>
      <c r="T3160" t="s">
        <v>290</v>
      </c>
      <c r="V3160" t="s">
        <v>290</v>
      </c>
      <c r="X3160" s="158" t="s">
        <v>3051</v>
      </c>
      <c r="Y3160" s="11">
        <v>3.5</v>
      </c>
      <c r="Z3160">
        <v>80</v>
      </c>
      <c r="AA3160" t="s">
        <v>309</v>
      </c>
      <c r="AB3160" s="21" t="s">
        <v>290</v>
      </c>
      <c r="AC3160" s="11">
        <v>4</v>
      </c>
      <c r="AD3160" s="12">
        <v>3.3639999999999999</v>
      </c>
      <c r="AE3160" s="11">
        <v>0.318</v>
      </c>
      <c r="AF3160" t="s">
        <v>290</v>
      </c>
      <c r="AG3160">
        <v>80</v>
      </c>
      <c r="AH3160" s="21" t="s">
        <v>290</v>
      </c>
      <c r="AI3160" s="1" t="s">
        <v>309</v>
      </c>
      <c r="AJ3160" t="s">
        <v>290</v>
      </c>
      <c r="AK3160" s="159" t="s">
        <v>290</v>
      </c>
      <c r="BJ3160" s="4"/>
      <c r="BK3160" s="4"/>
      <c r="BL3160" s="4"/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  <c r="BX3160" s="4"/>
      <c r="BY3160" s="4"/>
      <c r="BZ3160" s="4"/>
      <c r="CA3160" s="51"/>
    </row>
    <row r="3161" spans="1:89" x14ac:dyDescent="0.35">
      <c r="A3161" s="158" t="s">
        <v>3052</v>
      </c>
      <c r="B3161" s="11">
        <v>3.5</v>
      </c>
      <c r="C3161" s="11" t="s">
        <v>272</v>
      </c>
      <c r="D3161" t="s">
        <v>309</v>
      </c>
      <c r="E3161" s="21" t="s">
        <v>290</v>
      </c>
      <c r="F3161" s="11">
        <v>4</v>
      </c>
      <c r="G3161" s="12">
        <v>3.3639999999999999</v>
      </c>
      <c r="H3161" s="11">
        <v>0.318</v>
      </c>
      <c r="I3161" t="s">
        <v>272</v>
      </c>
      <c r="J3161" s="11">
        <v>2</v>
      </c>
      <c r="K3161" s="21" t="s">
        <v>290</v>
      </c>
      <c r="L3161" s="1" t="s">
        <v>309</v>
      </c>
      <c r="M3161" t="s">
        <v>290</v>
      </c>
      <c r="N3161" s="159" t="s">
        <v>290</v>
      </c>
      <c r="P3161" s="18" t="s">
        <v>290</v>
      </c>
      <c r="Q3161" s="18" t="s">
        <v>290</v>
      </c>
      <c r="S3161" t="s">
        <v>290</v>
      </c>
      <c r="T3161" t="s">
        <v>290</v>
      </c>
      <c r="V3161" t="s">
        <v>290</v>
      </c>
      <c r="X3161" s="158" t="s">
        <v>3052</v>
      </c>
      <c r="Y3161" s="11">
        <v>3.5</v>
      </c>
      <c r="Z3161" s="11" t="s">
        <v>272</v>
      </c>
      <c r="AA3161" t="s">
        <v>309</v>
      </c>
      <c r="AB3161" s="21" t="s">
        <v>290</v>
      </c>
      <c r="AC3161" s="11">
        <v>4</v>
      </c>
      <c r="AD3161" s="12">
        <v>3.3639999999999999</v>
      </c>
      <c r="AE3161" s="11">
        <v>0.318</v>
      </c>
      <c r="AF3161" t="s">
        <v>272</v>
      </c>
      <c r="AG3161" s="11">
        <v>2</v>
      </c>
      <c r="AH3161" s="21" t="s">
        <v>290</v>
      </c>
      <c r="AI3161" s="1" t="s">
        <v>309</v>
      </c>
      <c r="AJ3161" t="s">
        <v>290</v>
      </c>
      <c r="AK3161" s="159" t="s">
        <v>290</v>
      </c>
      <c r="CC3161" s="4"/>
      <c r="CD3161" s="51"/>
      <c r="CE3161" s="51"/>
      <c r="CF3161" s="51"/>
      <c r="CG3161" s="51"/>
      <c r="CH3161" s="51"/>
      <c r="CI3161" s="51"/>
      <c r="CJ3161" s="51"/>
      <c r="CK3161" s="51"/>
    </row>
    <row r="3162" spans="1:89" x14ac:dyDescent="0.25">
      <c r="A3162" s="160" t="s">
        <v>3053</v>
      </c>
      <c r="B3162" s="2">
        <v>3.5</v>
      </c>
      <c r="C3162" s="4" t="s">
        <v>273</v>
      </c>
      <c r="D3162" s="4" t="s">
        <v>309</v>
      </c>
      <c r="E3162" s="23" t="s">
        <v>290</v>
      </c>
      <c r="F3162" s="2">
        <v>4</v>
      </c>
      <c r="G3162" s="3">
        <v>2.7279999999999998</v>
      </c>
      <c r="H3162" s="2">
        <v>0.63600000000000001</v>
      </c>
      <c r="I3162" s="2" t="s">
        <v>273</v>
      </c>
      <c r="J3162" s="4">
        <v>4</v>
      </c>
      <c r="K3162" s="23" t="s">
        <v>290</v>
      </c>
      <c r="L3162" s="6" t="s">
        <v>309</v>
      </c>
      <c r="M3162" s="4" t="s">
        <v>290</v>
      </c>
      <c r="N3162" s="161" t="s">
        <v>290</v>
      </c>
      <c r="P3162" s="18" t="s">
        <v>290</v>
      </c>
      <c r="Q3162" s="18" t="s">
        <v>290</v>
      </c>
      <c r="S3162" t="s">
        <v>290</v>
      </c>
      <c r="T3162" t="s">
        <v>290</v>
      </c>
      <c r="V3162" t="s">
        <v>290</v>
      </c>
      <c r="X3162" s="160" t="s">
        <v>3053</v>
      </c>
      <c r="Y3162" s="2">
        <v>3.5</v>
      </c>
      <c r="Z3162" s="4" t="s">
        <v>273</v>
      </c>
      <c r="AA3162" s="4" t="s">
        <v>309</v>
      </c>
      <c r="AB3162" s="23" t="s">
        <v>290</v>
      </c>
      <c r="AC3162" s="2">
        <v>4</v>
      </c>
      <c r="AD3162" s="3">
        <v>2.7279999999999998</v>
      </c>
      <c r="AE3162" s="2">
        <v>0.63600000000000001</v>
      </c>
      <c r="AF3162" s="2" t="s">
        <v>273</v>
      </c>
      <c r="AG3162" s="4">
        <v>4</v>
      </c>
      <c r="AH3162" s="23" t="s">
        <v>290</v>
      </c>
      <c r="AI3162" s="6" t="s">
        <v>309</v>
      </c>
      <c r="AJ3162" s="4" t="s">
        <v>290</v>
      </c>
      <c r="AK3162" s="161" t="s">
        <v>290</v>
      </c>
    </row>
    <row r="3163" spans="1:89" x14ac:dyDescent="0.35">
      <c r="A3163" s="156" t="s">
        <v>3054</v>
      </c>
      <c r="B3163" s="11">
        <v>4</v>
      </c>
      <c r="C3163" s="11">
        <v>5</v>
      </c>
      <c r="D3163" t="s">
        <v>309</v>
      </c>
      <c r="E3163" s="21" t="s">
        <v>290</v>
      </c>
      <c r="F3163" s="11">
        <v>4.5</v>
      </c>
      <c r="G3163" s="12">
        <v>4.3339999999999996</v>
      </c>
      <c r="H3163" s="11">
        <v>8.3000000000000004E-2</v>
      </c>
      <c r="I3163" t="s">
        <v>290</v>
      </c>
      <c r="J3163" s="11">
        <v>5</v>
      </c>
      <c r="K3163" s="21" t="s">
        <v>290</v>
      </c>
      <c r="L3163" s="11" t="s">
        <v>309</v>
      </c>
      <c r="M3163" t="s">
        <v>290</v>
      </c>
      <c r="N3163" s="159" t="s">
        <v>290</v>
      </c>
      <c r="P3163" s="18" t="s">
        <v>290</v>
      </c>
      <c r="Q3163" s="18" t="s">
        <v>290</v>
      </c>
      <c r="S3163" t="s">
        <v>290</v>
      </c>
      <c r="T3163" t="s">
        <v>290</v>
      </c>
      <c r="V3163" t="s">
        <v>290</v>
      </c>
      <c r="X3163" s="156" t="s">
        <v>3054</v>
      </c>
      <c r="Y3163" s="11">
        <v>4</v>
      </c>
      <c r="Z3163" s="11">
        <v>5</v>
      </c>
      <c r="AA3163" t="s">
        <v>309</v>
      </c>
      <c r="AB3163" s="21" t="s">
        <v>290</v>
      </c>
      <c r="AC3163" s="11">
        <v>4.5</v>
      </c>
      <c r="AD3163" s="12">
        <v>4.3339999999999996</v>
      </c>
      <c r="AE3163" s="11">
        <v>8.3000000000000004E-2</v>
      </c>
      <c r="AF3163" t="s">
        <v>290</v>
      </c>
      <c r="AG3163" s="11">
        <v>5</v>
      </c>
      <c r="AH3163" s="21" t="s">
        <v>290</v>
      </c>
      <c r="AI3163" s="11" t="s">
        <v>309</v>
      </c>
      <c r="AJ3163" t="s">
        <v>290</v>
      </c>
      <c r="AK3163" s="159" t="s">
        <v>290</v>
      </c>
    </row>
    <row r="3164" spans="1:89" x14ac:dyDescent="0.35">
      <c r="A3164" s="156" t="s">
        <v>3055</v>
      </c>
      <c r="B3164" s="11">
        <v>4</v>
      </c>
      <c r="C3164" s="11">
        <v>10</v>
      </c>
      <c r="D3164" t="s">
        <v>309</v>
      </c>
      <c r="E3164" s="21" t="s">
        <v>290</v>
      </c>
      <c r="F3164" s="11">
        <v>4.5</v>
      </c>
      <c r="G3164" s="12">
        <v>4.26</v>
      </c>
      <c r="H3164" s="11">
        <v>0.12</v>
      </c>
      <c r="I3164" t="s">
        <v>290</v>
      </c>
      <c r="J3164" s="11">
        <v>10</v>
      </c>
      <c r="K3164" s="21" t="s">
        <v>290</v>
      </c>
      <c r="L3164" s="11" t="s">
        <v>309</v>
      </c>
      <c r="M3164" t="s">
        <v>290</v>
      </c>
      <c r="N3164" s="159" t="s">
        <v>290</v>
      </c>
      <c r="P3164" s="18" t="s">
        <v>290</v>
      </c>
      <c r="Q3164" s="18" t="s">
        <v>290</v>
      </c>
      <c r="S3164" t="s">
        <v>290</v>
      </c>
      <c r="T3164" t="s">
        <v>290</v>
      </c>
      <c r="V3164" t="s">
        <v>290</v>
      </c>
      <c r="X3164" s="156" t="s">
        <v>3055</v>
      </c>
      <c r="Y3164" s="11">
        <v>4</v>
      </c>
      <c r="Z3164" s="11">
        <v>10</v>
      </c>
      <c r="AA3164" t="s">
        <v>309</v>
      </c>
      <c r="AB3164" s="21" t="s">
        <v>290</v>
      </c>
      <c r="AC3164" s="11">
        <v>4.5</v>
      </c>
      <c r="AD3164" s="12">
        <v>4.26</v>
      </c>
      <c r="AE3164" s="11">
        <v>0.12</v>
      </c>
      <c r="AF3164" t="s">
        <v>290</v>
      </c>
      <c r="AG3164" s="11">
        <v>10</v>
      </c>
      <c r="AH3164" s="21" t="s">
        <v>290</v>
      </c>
      <c r="AI3164" s="11" t="s">
        <v>309</v>
      </c>
      <c r="AJ3164" t="s">
        <v>290</v>
      </c>
      <c r="AK3164" s="159" t="s">
        <v>290</v>
      </c>
      <c r="BJ3164" s="4"/>
      <c r="BK3164" s="4"/>
      <c r="BL3164" s="4"/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  <c r="BX3164" s="4"/>
      <c r="BY3164" s="4"/>
      <c r="BZ3164" s="4"/>
      <c r="CA3164" s="51"/>
    </row>
    <row r="3165" spans="1:89" x14ac:dyDescent="0.35">
      <c r="A3165" s="158" t="s">
        <v>3056</v>
      </c>
      <c r="B3165" s="11">
        <v>4</v>
      </c>
      <c r="C3165">
        <v>40</v>
      </c>
      <c r="D3165" t="s">
        <v>309</v>
      </c>
      <c r="E3165" s="21" t="s">
        <v>290</v>
      </c>
      <c r="F3165" s="11">
        <v>4.5</v>
      </c>
      <c r="G3165" s="12">
        <v>4.0259999999999998</v>
      </c>
      <c r="H3165" s="11">
        <v>0.23699999999999999</v>
      </c>
      <c r="I3165" t="s">
        <v>290</v>
      </c>
      <c r="J3165">
        <v>40</v>
      </c>
      <c r="K3165" s="21" t="s">
        <v>290</v>
      </c>
      <c r="L3165" s="1" t="s">
        <v>309</v>
      </c>
      <c r="M3165" t="s">
        <v>290</v>
      </c>
      <c r="N3165" s="159" t="s">
        <v>290</v>
      </c>
      <c r="P3165" s="18" t="s">
        <v>290</v>
      </c>
      <c r="Q3165" s="18" t="s">
        <v>290</v>
      </c>
      <c r="S3165" t="s">
        <v>290</v>
      </c>
      <c r="T3165" t="s">
        <v>290</v>
      </c>
      <c r="V3165" t="s">
        <v>290</v>
      </c>
      <c r="X3165" s="158" t="s">
        <v>3056</v>
      </c>
      <c r="Y3165" s="11">
        <v>4</v>
      </c>
      <c r="Z3165">
        <v>40</v>
      </c>
      <c r="AA3165" t="s">
        <v>309</v>
      </c>
      <c r="AB3165" s="21" t="s">
        <v>290</v>
      </c>
      <c r="AC3165" s="11">
        <v>4.5</v>
      </c>
      <c r="AD3165" s="12">
        <v>4.0259999999999998</v>
      </c>
      <c r="AE3165" s="11">
        <v>0.23699999999999999</v>
      </c>
      <c r="AF3165" t="s">
        <v>290</v>
      </c>
      <c r="AG3165">
        <v>40</v>
      </c>
      <c r="AH3165" s="21" t="s">
        <v>290</v>
      </c>
      <c r="AI3165" s="1" t="s">
        <v>309</v>
      </c>
      <c r="AJ3165" t="s">
        <v>290</v>
      </c>
      <c r="AK3165" s="159" t="s">
        <v>290</v>
      </c>
      <c r="CC3165" s="4"/>
      <c r="CD3165" s="51"/>
      <c r="CE3165" s="51"/>
      <c r="CF3165" s="51"/>
      <c r="CG3165" s="51"/>
      <c r="CH3165" s="51"/>
      <c r="CI3165" s="51"/>
      <c r="CJ3165" s="51"/>
      <c r="CK3165" s="51"/>
    </row>
    <row r="3166" spans="1:89" x14ac:dyDescent="0.35">
      <c r="A3166" s="158" t="s">
        <v>7053</v>
      </c>
      <c r="B3166" s="11">
        <v>4</v>
      </c>
      <c r="C3166" t="s">
        <v>6422</v>
      </c>
      <c r="D3166" t="s">
        <v>309</v>
      </c>
      <c r="E3166" s="21" t="s">
        <v>290</v>
      </c>
      <c r="F3166" s="11">
        <v>4.5</v>
      </c>
      <c r="G3166" s="12">
        <v>4.0259999999999998</v>
      </c>
      <c r="H3166" s="11">
        <v>0.23699999999999999</v>
      </c>
      <c r="I3166" t="s">
        <v>6422</v>
      </c>
      <c r="J3166">
        <v>1</v>
      </c>
      <c r="K3166" s="21" t="s">
        <v>290</v>
      </c>
      <c r="L3166" s="1" t="s">
        <v>309</v>
      </c>
      <c r="M3166" t="s">
        <v>290</v>
      </c>
      <c r="N3166" s="159" t="s">
        <v>290</v>
      </c>
      <c r="P3166" s="18" t="s">
        <v>290</v>
      </c>
      <c r="Q3166" s="18" t="s">
        <v>290</v>
      </c>
      <c r="S3166" t="s">
        <v>290</v>
      </c>
      <c r="T3166" t="s">
        <v>290</v>
      </c>
      <c r="V3166" t="s">
        <v>290</v>
      </c>
      <c r="X3166" s="158" t="s">
        <v>7053</v>
      </c>
      <c r="Y3166" s="11">
        <v>4</v>
      </c>
      <c r="Z3166" t="s">
        <v>6422</v>
      </c>
      <c r="AA3166" t="s">
        <v>309</v>
      </c>
      <c r="AB3166" s="21" t="s">
        <v>290</v>
      </c>
      <c r="AC3166" s="11">
        <v>4.5</v>
      </c>
      <c r="AD3166" s="12">
        <v>4.0259999999999998</v>
      </c>
      <c r="AE3166" s="11">
        <v>0.23699999999999999</v>
      </c>
      <c r="AF3166" t="s">
        <v>6422</v>
      </c>
      <c r="AG3166">
        <v>1</v>
      </c>
      <c r="AH3166" s="21" t="s">
        <v>290</v>
      </c>
      <c r="AI3166" s="1" t="s">
        <v>309</v>
      </c>
      <c r="AJ3166" t="s">
        <v>290</v>
      </c>
      <c r="AK3166" s="159" t="s">
        <v>290</v>
      </c>
    </row>
    <row r="3167" spans="1:89" x14ac:dyDescent="0.35">
      <c r="A3167" s="158" t="s">
        <v>3057</v>
      </c>
      <c r="B3167" s="11">
        <v>4</v>
      </c>
      <c r="C3167">
        <v>60</v>
      </c>
      <c r="D3167" t="s">
        <v>309</v>
      </c>
      <c r="E3167" s="21" t="s">
        <v>290</v>
      </c>
      <c r="F3167" s="11">
        <v>4.5</v>
      </c>
      <c r="G3167" s="12">
        <v>3.9379999999999997</v>
      </c>
      <c r="H3167" s="11">
        <v>0.28100000000000003</v>
      </c>
      <c r="I3167" t="s">
        <v>290</v>
      </c>
      <c r="J3167">
        <v>60</v>
      </c>
      <c r="K3167" s="21" t="s">
        <v>290</v>
      </c>
      <c r="L3167" s="1" t="s">
        <v>309</v>
      </c>
      <c r="M3167" t="s">
        <v>290</v>
      </c>
      <c r="N3167" s="159" t="s">
        <v>290</v>
      </c>
      <c r="P3167" s="18" t="s">
        <v>290</v>
      </c>
      <c r="Q3167" s="18" t="s">
        <v>290</v>
      </c>
      <c r="S3167" t="s">
        <v>290</v>
      </c>
      <c r="T3167" t="s">
        <v>290</v>
      </c>
      <c r="V3167" t="s">
        <v>290</v>
      </c>
      <c r="X3167" s="158" t="s">
        <v>3057</v>
      </c>
      <c r="Y3167" s="11">
        <v>4</v>
      </c>
      <c r="Z3167">
        <v>60</v>
      </c>
      <c r="AA3167" t="s">
        <v>309</v>
      </c>
      <c r="AB3167" s="21" t="s">
        <v>290</v>
      </c>
      <c r="AC3167" s="11">
        <v>4.5</v>
      </c>
      <c r="AD3167" s="12">
        <v>3.9379999999999997</v>
      </c>
      <c r="AE3167" s="11">
        <v>0.28100000000000003</v>
      </c>
      <c r="AF3167" t="s">
        <v>290</v>
      </c>
      <c r="AG3167">
        <v>60</v>
      </c>
      <c r="AH3167" s="21" t="s">
        <v>290</v>
      </c>
      <c r="AI3167" s="1" t="s">
        <v>309</v>
      </c>
      <c r="AJ3167" t="s">
        <v>290</v>
      </c>
      <c r="AK3167" s="159" t="s">
        <v>290</v>
      </c>
    </row>
    <row r="3168" spans="1:89" x14ac:dyDescent="0.35">
      <c r="A3168" s="158" t="s">
        <v>3058</v>
      </c>
      <c r="B3168" s="11">
        <v>4</v>
      </c>
      <c r="C3168">
        <v>80</v>
      </c>
      <c r="D3168" t="s">
        <v>309</v>
      </c>
      <c r="E3168" s="21" t="s">
        <v>290</v>
      </c>
      <c r="F3168" s="11">
        <v>4.5</v>
      </c>
      <c r="G3168" s="12">
        <v>3.8260000000000001</v>
      </c>
      <c r="H3168" s="11">
        <v>0.33700000000000002</v>
      </c>
      <c r="I3168" t="s">
        <v>290</v>
      </c>
      <c r="J3168">
        <v>80</v>
      </c>
      <c r="K3168" s="21" t="s">
        <v>290</v>
      </c>
      <c r="L3168" s="1" t="s">
        <v>309</v>
      </c>
      <c r="M3168" t="s">
        <v>290</v>
      </c>
      <c r="N3168" s="159" t="s">
        <v>290</v>
      </c>
      <c r="P3168" s="18" t="s">
        <v>290</v>
      </c>
      <c r="Q3168" s="18" t="s">
        <v>290</v>
      </c>
      <c r="S3168" t="s">
        <v>290</v>
      </c>
      <c r="T3168" t="s">
        <v>290</v>
      </c>
      <c r="V3168" t="s">
        <v>290</v>
      </c>
      <c r="X3168" s="158" t="s">
        <v>3058</v>
      </c>
      <c r="Y3168" s="11">
        <v>4</v>
      </c>
      <c r="Z3168">
        <v>80</v>
      </c>
      <c r="AA3168" t="s">
        <v>309</v>
      </c>
      <c r="AB3168" s="21" t="s">
        <v>290</v>
      </c>
      <c r="AC3168" s="11">
        <v>4.5</v>
      </c>
      <c r="AD3168" s="12">
        <v>3.8260000000000001</v>
      </c>
      <c r="AE3168" s="11">
        <v>0.33700000000000002</v>
      </c>
      <c r="AF3168" t="s">
        <v>290</v>
      </c>
      <c r="AG3168">
        <v>80</v>
      </c>
      <c r="AH3168" s="21" t="s">
        <v>290</v>
      </c>
      <c r="AI3168" s="1" t="s">
        <v>309</v>
      </c>
      <c r="AJ3168" t="s">
        <v>290</v>
      </c>
      <c r="AK3168" s="159" t="s">
        <v>290</v>
      </c>
    </row>
    <row r="3169" spans="1:89" x14ac:dyDescent="0.35">
      <c r="A3169" s="158" t="s">
        <v>3059</v>
      </c>
      <c r="B3169" s="11">
        <v>4</v>
      </c>
      <c r="C3169">
        <v>120</v>
      </c>
      <c r="D3169" t="s">
        <v>309</v>
      </c>
      <c r="E3169" s="21" t="s">
        <v>290</v>
      </c>
      <c r="F3169" s="11">
        <v>4.5</v>
      </c>
      <c r="G3169" s="12">
        <v>3.6259999999999999</v>
      </c>
      <c r="H3169" s="11">
        <v>0.437</v>
      </c>
      <c r="I3169" t="s">
        <v>290</v>
      </c>
      <c r="J3169">
        <v>120</v>
      </c>
      <c r="K3169" s="21" t="s">
        <v>290</v>
      </c>
      <c r="L3169" s="1" t="s">
        <v>309</v>
      </c>
      <c r="M3169" t="s">
        <v>290</v>
      </c>
      <c r="N3169" s="159" t="s">
        <v>290</v>
      </c>
      <c r="P3169" s="18" t="s">
        <v>290</v>
      </c>
      <c r="Q3169" s="18" t="s">
        <v>290</v>
      </c>
      <c r="S3169" t="s">
        <v>290</v>
      </c>
      <c r="T3169" t="s">
        <v>290</v>
      </c>
      <c r="V3169" t="s">
        <v>290</v>
      </c>
      <c r="X3169" s="158" t="s">
        <v>3059</v>
      </c>
      <c r="Y3169" s="11">
        <v>4</v>
      </c>
      <c r="Z3169">
        <v>120</v>
      </c>
      <c r="AA3169" t="s">
        <v>309</v>
      </c>
      <c r="AB3169" s="21" t="s">
        <v>290</v>
      </c>
      <c r="AC3169" s="11">
        <v>4.5</v>
      </c>
      <c r="AD3169" s="12">
        <v>3.6259999999999999</v>
      </c>
      <c r="AE3169" s="11">
        <v>0.437</v>
      </c>
      <c r="AF3169" t="s">
        <v>290</v>
      </c>
      <c r="AG3169">
        <v>120</v>
      </c>
      <c r="AH3169" s="21" t="s">
        <v>290</v>
      </c>
      <c r="AI3169" s="1" t="s">
        <v>309</v>
      </c>
      <c r="AJ3169" t="s">
        <v>290</v>
      </c>
      <c r="AK3169" s="159" t="s">
        <v>290</v>
      </c>
      <c r="BJ3169" s="4"/>
      <c r="BK3169" s="4"/>
      <c r="BL3169" s="4"/>
      <c r="BM3169" s="4"/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  <c r="BX3169" s="4"/>
      <c r="BY3169" s="4"/>
      <c r="BZ3169" s="4"/>
      <c r="CA3169" s="51"/>
    </row>
    <row r="3170" spans="1:89" x14ac:dyDescent="0.35">
      <c r="A3170" s="158" t="s">
        <v>3060</v>
      </c>
      <c r="B3170" s="11">
        <v>4</v>
      </c>
      <c r="C3170" s="11">
        <v>160</v>
      </c>
      <c r="D3170" t="s">
        <v>309</v>
      </c>
      <c r="E3170" s="21" t="s">
        <v>290</v>
      </c>
      <c r="F3170" s="11">
        <v>4.5</v>
      </c>
      <c r="G3170" s="12">
        <v>3.4379999999999997</v>
      </c>
      <c r="H3170" s="11">
        <v>0.53100000000000003</v>
      </c>
      <c r="I3170" t="s">
        <v>290</v>
      </c>
      <c r="J3170" s="11">
        <v>160</v>
      </c>
      <c r="K3170" s="21" t="s">
        <v>290</v>
      </c>
      <c r="L3170" s="1" t="s">
        <v>309</v>
      </c>
      <c r="M3170" t="s">
        <v>290</v>
      </c>
      <c r="N3170" s="159" t="s">
        <v>290</v>
      </c>
      <c r="P3170" s="18" t="s">
        <v>290</v>
      </c>
      <c r="Q3170" s="18" t="s">
        <v>290</v>
      </c>
      <c r="S3170" t="s">
        <v>290</v>
      </c>
      <c r="T3170" t="s">
        <v>290</v>
      </c>
      <c r="V3170" t="s">
        <v>290</v>
      </c>
      <c r="X3170" s="158" t="s">
        <v>3060</v>
      </c>
      <c r="Y3170" s="11">
        <v>4</v>
      </c>
      <c r="Z3170" s="11">
        <v>160</v>
      </c>
      <c r="AA3170" t="s">
        <v>309</v>
      </c>
      <c r="AB3170" s="21" t="s">
        <v>290</v>
      </c>
      <c r="AC3170" s="11">
        <v>4.5</v>
      </c>
      <c r="AD3170" s="12">
        <v>3.4379999999999997</v>
      </c>
      <c r="AE3170" s="11">
        <v>0.53100000000000003</v>
      </c>
      <c r="AF3170" t="s">
        <v>290</v>
      </c>
      <c r="AG3170" s="11">
        <v>160</v>
      </c>
      <c r="AH3170" s="21" t="s">
        <v>290</v>
      </c>
      <c r="AI3170" s="1" t="s">
        <v>309</v>
      </c>
      <c r="AJ3170" t="s">
        <v>290</v>
      </c>
      <c r="AK3170" s="159" t="s">
        <v>290</v>
      </c>
      <c r="CC3170" s="4"/>
      <c r="CD3170" s="51"/>
      <c r="CE3170" s="51"/>
      <c r="CF3170" s="51"/>
      <c r="CG3170" s="51"/>
      <c r="CH3170" s="51"/>
      <c r="CI3170" s="51"/>
      <c r="CJ3170" s="51"/>
      <c r="CK3170" s="51"/>
    </row>
    <row r="3171" spans="1:89" x14ac:dyDescent="0.35">
      <c r="A3171" s="158" t="s">
        <v>3061</v>
      </c>
      <c r="B3171" s="11">
        <v>4</v>
      </c>
      <c r="C3171" s="11" t="s">
        <v>272</v>
      </c>
      <c r="D3171" t="s">
        <v>309</v>
      </c>
      <c r="E3171" s="21" t="s">
        <v>290</v>
      </c>
      <c r="F3171" s="11">
        <v>4.5</v>
      </c>
      <c r="G3171" s="12">
        <v>3.8260000000000001</v>
      </c>
      <c r="H3171" s="11">
        <v>0.33700000000000002</v>
      </c>
      <c r="I3171" t="s">
        <v>272</v>
      </c>
      <c r="J3171" s="11">
        <v>2</v>
      </c>
      <c r="K3171" s="21" t="s">
        <v>290</v>
      </c>
      <c r="L3171" s="1" t="s">
        <v>309</v>
      </c>
      <c r="M3171" t="s">
        <v>290</v>
      </c>
      <c r="N3171" s="159" t="s">
        <v>290</v>
      </c>
      <c r="P3171" s="18" t="s">
        <v>290</v>
      </c>
      <c r="Q3171" s="18" t="s">
        <v>290</v>
      </c>
      <c r="S3171" t="s">
        <v>290</v>
      </c>
      <c r="T3171" t="s">
        <v>290</v>
      </c>
      <c r="V3171" t="s">
        <v>290</v>
      </c>
      <c r="X3171" s="158" t="s">
        <v>3061</v>
      </c>
      <c r="Y3171" s="11">
        <v>4</v>
      </c>
      <c r="Z3171" s="11" t="s">
        <v>272</v>
      </c>
      <c r="AA3171" t="s">
        <v>309</v>
      </c>
      <c r="AB3171" s="21" t="s">
        <v>290</v>
      </c>
      <c r="AC3171" s="11">
        <v>4.5</v>
      </c>
      <c r="AD3171" s="12">
        <v>3.8260000000000001</v>
      </c>
      <c r="AE3171" s="11">
        <v>0.33700000000000002</v>
      </c>
      <c r="AF3171" t="s">
        <v>272</v>
      </c>
      <c r="AG3171" s="11">
        <v>2</v>
      </c>
      <c r="AH3171" s="21" t="s">
        <v>290</v>
      </c>
      <c r="AI3171" s="1" t="s">
        <v>309</v>
      </c>
      <c r="AJ3171" t="s">
        <v>290</v>
      </c>
      <c r="AK3171" s="159" t="s">
        <v>290</v>
      </c>
    </row>
    <row r="3172" spans="1:89" x14ac:dyDescent="0.25">
      <c r="A3172" s="160" t="s">
        <v>3062</v>
      </c>
      <c r="B3172" s="2">
        <v>4</v>
      </c>
      <c r="C3172" s="4" t="s">
        <v>273</v>
      </c>
      <c r="D3172" s="4" t="s">
        <v>309</v>
      </c>
      <c r="E3172" s="23" t="s">
        <v>290</v>
      </c>
      <c r="F3172" s="2">
        <v>4.5</v>
      </c>
      <c r="G3172" s="3">
        <v>3.1520000000000001</v>
      </c>
      <c r="H3172" s="2">
        <v>0.67400000000000004</v>
      </c>
      <c r="I3172" s="2" t="s">
        <v>273</v>
      </c>
      <c r="J3172" s="4">
        <v>4</v>
      </c>
      <c r="K3172" s="23" t="s">
        <v>290</v>
      </c>
      <c r="L3172" s="6" t="s">
        <v>309</v>
      </c>
      <c r="M3172" s="4" t="s">
        <v>290</v>
      </c>
      <c r="N3172" s="161" t="s">
        <v>290</v>
      </c>
      <c r="P3172" s="18" t="s">
        <v>290</v>
      </c>
      <c r="Q3172" s="18" t="s">
        <v>290</v>
      </c>
      <c r="S3172" t="s">
        <v>290</v>
      </c>
      <c r="T3172" t="s">
        <v>290</v>
      </c>
      <c r="V3172" t="s">
        <v>290</v>
      </c>
      <c r="X3172" s="160" t="s">
        <v>3062</v>
      </c>
      <c r="Y3172" s="2">
        <v>4</v>
      </c>
      <c r="Z3172" s="4" t="s">
        <v>273</v>
      </c>
      <c r="AA3172" s="4" t="s">
        <v>309</v>
      </c>
      <c r="AB3172" s="23" t="s">
        <v>290</v>
      </c>
      <c r="AC3172" s="2">
        <v>4.5</v>
      </c>
      <c r="AD3172" s="3">
        <v>3.1520000000000001</v>
      </c>
      <c r="AE3172" s="2">
        <v>0.67400000000000004</v>
      </c>
      <c r="AF3172" s="2" t="s">
        <v>273</v>
      </c>
      <c r="AG3172" s="4">
        <v>4</v>
      </c>
      <c r="AH3172" s="23" t="s">
        <v>290</v>
      </c>
      <c r="AI3172" s="6" t="s">
        <v>309</v>
      </c>
      <c r="AJ3172" s="4" t="s">
        <v>290</v>
      </c>
      <c r="AK3172" s="161" t="s">
        <v>290</v>
      </c>
    </row>
    <row r="3173" spans="1:89" x14ac:dyDescent="0.25">
      <c r="A3173" s="158" t="s">
        <v>7054</v>
      </c>
      <c r="B3173" s="11">
        <v>4.5</v>
      </c>
      <c r="C3173" t="s">
        <v>6422</v>
      </c>
      <c r="D3173" t="s">
        <v>309</v>
      </c>
      <c r="E3173" s="24" t="s">
        <v>290</v>
      </c>
      <c r="F3173" s="11">
        <v>5</v>
      </c>
      <c r="G3173" s="12">
        <v>4.5060000000000002</v>
      </c>
      <c r="H3173" s="11">
        <v>0.247</v>
      </c>
      <c r="I3173" s="11" t="s">
        <v>6422</v>
      </c>
      <c r="J3173" s="11">
        <v>1</v>
      </c>
      <c r="K3173" s="24"/>
      <c r="L3173" s="1" t="s">
        <v>309</v>
      </c>
      <c r="N3173" s="159"/>
      <c r="P3173" s="18" t="s">
        <v>290</v>
      </c>
      <c r="Q3173" s="18" t="s">
        <v>290</v>
      </c>
      <c r="S3173" t="s">
        <v>290</v>
      </c>
      <c r="T3173" t="s">
        <v>290</v>
      </c>
      <c r="V3173" t="s">
        <v>290</v>
      </c>
      <c r="X3173" s="158" t="s">
        <v>7054</v>
      </c>
      <c r="Y3173" s="11">
        <v>4.5</v>
      </c>
      <c r="Z3173" t="s">
        <v>6422</v>
      </c>
      <c r="AA3173" t="s">
        <v>309</v>
      </c>
      <c r="AB3173" s="24" t="s">
        <v>290</v>
      </c>
      <c r="AC3173" s="11">
        <v>5</v>
      </c>
      <c r="AD3173" s="12">
        <v>4.5060000000000002</v>
      </c>
      <c r="AE3173" s="11">
        <v>0.247</v>
      </c>
      <c r="AF3173" s="11" t="s">
        <v>6422</v>
      </c>
      <c r="AG3173" s="11">
        <v>1</v>
      </c>
      <c r="AH3173" s="24"/>
      <c r="AI3173" s="1" t="s">
        <v>309</v>
      </c>
      <c r="AK3173" s="159"/>
    </row>
    <row r="3174" spans="1:89" x14ac:dyDescent="0.35">
      <c r="A3174" s="158" t="s">
        <v>3063</v>
      </c>
      <c r="B3174" s="11">
        <v>4.5</v>
      </c>
      <c r="C3174" s="11" t="s">
        <v>272</v>
      </c>
      <c r="D3174" t="s">
        <v>309</v>
      </c>
      <c r="E3174" s="21" t="s">
        <v>290</v>
      </c>
      <c r="F3174" s="11">
        <v>5</v>
      </c>
      <c r="G3174" s="12">
        <v>4.29</v>
      </c>
      <c r="H3174" s="11">
        <v>0.35499999999999998</v>
      </c>
      <c r="I3174" t="s">
        <v>272</v>
      </c>
      <c r="J3174" s="11">
        <v>2</v>
      </c>
      <c r="K3174" s="21" t="s">
        <v>290</v>
      </c>
      <c r="L3174" s="1" t="s">
        <v>309</v>
      </c>
      <c r="M3174" t="s">
        <v>290</v>
      </c>
      <c r="N3174" s="159" t="s">
        <v>290</v>
      </c>
      <c r="P3174" s="18" t="s">
        <v>290</v>
      </c>
      <c r="Q3174" s="18" t="s">
        <v>290</v>
      </c>
      <c r="S3174" t="s">
        <v>290</v>
      </c>
      <c r="T3174" t="s">
        <v>290</v>
      </c>
      <c r="V3174" t="s">
        <v>290</v>
      </c>
      <c r="X3174" s="158" t="s">
        <v>3063</v>
      </c>
      <c r="Y3174" s="11">
        <v>4.5</v>
      </c>
      <c r="Z3174" s="11" t="s">
        <v>272</v>
      </c>
      <c r="AA3174" t="s">
        <v>309</v>
      </c>
      <c r="AB3174" s="21" t="s">
        <v>290</v>
      </c>
      <c r="AC3174" s="11">
        <v>5</v>
      </c>
      <c r="AD3174" s="12">
        <v>4.29</v>
      </c>
      <c r="AE3174" s="11">
        <v>0.35499999999999998</v>
      </c>
      <c r="AF3174" t="s">
        <v>272</v>
      </c>
      <c r="AG3174" s="11">
        <v>2</v>
      </c>
      <c r="AH3174" s="21" t="s">
        <v>290</v>
      </c>
      <c r="AI3174" s="1" t="s">
        <v>309</v>
      </c>
      <c r="AJ3174" t="s">
        <v>290</v>
      </c>
      <c r="AK3174" s="159" t="s">
        <v>290</v>
      </c>
      <c r="BJ3174" s="4"/>
      <c r="BK3174" s="4"/>
      <c r="BL3174" s="4"/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  <c r="BX3174" s="4"/>
      <c r="BY3174" s="4"/>
      <c r="BZ3174" s="4"/>
      <c r="CA3174" s="51"/>
    </row>
    <row r="3175" spans="1:89" x14ac:dyDescent="0.25">
      <c r="A3175" s="160" t="s">
        <v>3064</v>
      </c>
      <c r="B3175" s="2">
        <v>4.5</v>
      </c>
      <c r="C3175" s="4" t="s">
        <v>273</v>
      </c>
      <c r="D3175" s="4" t="s">
        <v>309</v>
      </c>
      <c r="E3175" s="23" t="s">
        <v>290</v>
      </c>
      <c r="F3175" s="2">
        <v>5</v>
      </c>
      <c r="G3175" s="3">
        <v>3.58</v>
      </c>
      <c r="H3175" s="2">
        <v>0.71</v>
      </c>
      <c r="I3175" s="2" t="s">
        <v>273</v>
      </c>
      <c r="J3175" s="4">
        <v>4</v>
      </c>
      <c r="K3175" s="23" t="s">
        <v>290</v>
      </c>
      <c r="L3175" s="6" t="s">
        <v>309</v>
      </c>
      <c r="M3175" s="4" t="s">
        <v>290</v>
      </c>
      <c r="N3175" s="161" t="s">
        <v>290</v>
      </c>
      <c r="P3175" s="18" t="s">
        <v>290</v>
      </c>
      <c r="Q3175" s="18" t="s">
        <v>290</v>
      </c>
      <c r="S3175" t="s">
        <v>290</v>
      </c>
      <c r="T3175" t="s">
        <v>290</v>
      </c>
      <c r="V3175" t="s">
        <v>290</v>
      </c>
      <c r="X3175" s="160" t="s">
        <v>3064</v>
      </c>
      <c r="Y3175" s="2">
        <v>4.5</v>
      </c>
      <c r="Z3175" s="4" t="s">
        <v>273</v>
      </c>
      <c r="AA3175" s="4" t="s">
        <v>309</v>
      </c>
      <c r="AB3175" s="23" t="s">
        <v>290</v>
      </c>
      <c r="AC3175" s="2">
        <v>5</v>
      </c>
      <c r="AD3175" s="3">
        <v>3.58</v>
      </c>
      <c r="AE3175" s="2">
        <v>0.71</v>
      </c>
      <c r="AF3175" s="2" t="s">
        <v>273</v>
      </c>
      <c r="AG3175" s="4">
        <v>4</v>
      </c>
      <c r="AH3175" s="23" t="s">
        <v>290</v>
      </c>
      <c r="AI3175" s="6" t="s">
        <v>309</v>
      </c>
      <c r="AJ3175" s="4" t="s">
        <v>290</v>
      </c>
      <c r="AK3175" s="161" t="s">
        <v>290</v>
      </c>
      <c r="CC3175" s="4"/>
      <c r="CD3175" s="51"/>
      <c r="CE3175" s="51"/>
      <c r="CF3175" s="51"/>
      <c r="CG3175" s="51"/>
      <c r="CH3175" s="51"/>
      <c r="CI3175" s="51"/>
      <c r="CJ3175" s="51"/>
      <c r="CK3175" s="51"/>
    </row>
    <row r="3176" spans="1:89" x14ac:dyDescent="0.35">
      <c r="A3176" s="156" t="s">
        <v>3065</v>
      </c>
      <c r="B3176" s="11">
        <v>5</v>
      </c>
      <c r="C3176" s="11">
        <v>5</v>
      </c>
      <c r="D3176" t="s">
        <v>309</v>
      </c>
      <c r="E3176" s="21" t="s">
        <v>290</v>
      </c>
      <c r="F3176" s="11">
        <v>5.5629999999999997</v>
      </c>
      <c r="G3176" s="12">
        <v>5.3449999999999998</v>
      </c>
      <c r="H3176" s="11">
        <v>0.109</v>
      </c>
      <c r="I3176" t="s">
        <v>290</v>
      </c>
      <c r="J3176" s="11">
        <v>5</v>
      </c>
      <c r="K3176" s="21" t="s">
        <v>290</v>
      </c>
      <c r="L3176" s="11" t="s">
        <v>309</v>
      </c>
      <c r="M3176" t="s">
        <v>290</v>
      </c>
      <c r="N3176" s="159" t="s">
        <v>290</v>
      </c>
      <c r="P3176" s="18" t="s">
        <v>290</v>
      </c>
      <c r="Q3176" s="18" t="s">
        <v>290</v>
      </c>
      <c r="S3176" t="s">
        <v>290</v>
      </c>
      <c r="T3176" t="s">
        <v>290</v>
      </c>
      <c r="V3176" t="s">
        <v>290</v>
      </c>
      <c r="X3176" s="156" t="s">
        <v>3065</v>
      </c>
      <c r="Y3176" s="11">
        <v>5</v>
      </c>
      <c r="Z3176" s="11">
        <v>5</v>
      </c>
      <c r="AA3176" t="s">
        <v>309</v>
      </c>
      <c r="AB3176" s="21" t="s">
        <v>290</v>
      </c>
      <c r="AC3176" s="11">
        <v>5.5629999999999997</v>
      </c>
      <c r="AD3176" s="12">
        <v>5.3449999999999998</v>
      </c>
      <c r="AE3176" s="11">
        <v>0.109</v>
      </c>
      <c r="AF3176" t="s">
        <v>290</v>
      </c>
      <c r="AG3176" s="11">
        <v>5</v>
      </c>
      <c r="AH3176" s="21" t="s">
        <v>290</v>
      </c>
      <c r="AI3176" s="11" t="s">
        <v>309</v>
      </c>
      <c r="AJ3176" t="s">
        <v>290</v>
      </c>
      <c r="AK3176" s="159" t="s">
        <v>290</v>
      </c>
    </row>
    <row r="3177" spans="1:89" x14ac:dyDescent="0.35">
      <c r="A3177" s="156" t="s">
        <v>3066</v>
      </c>
      <c r="B3177" s="11">
        <v>5</v>
      </c>
      <c r="C3177" s="11">
        <v>10</v>
      </c>
      <c r="D3177" t="s">
        <v>309</v>
      </c>
      <c r="E3177" s="21" t="s">
        <v>290</v>
      </c>
      <c r="F3177" s="11">
        <v>5.5629999999999997</v>
      </c>
      <c r="G3177" s="12">
        <v>5.2949999999999999</v>
      </c>
      <c r="H3177" s="11">
        <v>0.13400000000000001</v>
      </c>
      <c r="I3177" t="s">
        <v>290</v>
      </c>
      <c r="J3177" s="11">
        <v>10</v>
      </c>
      <c r="K3177" s="21" t="s">
        <v>290</v>
      </c>
      <c r="L3177" s="11" t="s">
        <v>309</v>
      </c>
      <c r="M3177" t="s">
        <v>290</v>
      </c>
      <c r="N3177" s="159" t="s">
        <v>290</v>
      </c>
      <c r="P3177" s="18" t="s">
        <v>290</v>
      </c>
      <c r="Q3177" s="18" t="s">
        <v>290</v>
      </c>
      <c r="S3177" t="s">
        <v>290</v>
      </c>
      <c r="T3177" t="s">
        <v>290</v>
      </c>
      <c r="V3177" t="s">
        <v>290</v>
      </c>
      <c r="X3177" s="156" t="s">
        <v>3066</v>
      </c>
      <c r="Y3177" s="11">
        <v>5</v>
      </c>
      <c r="Z3177" s="11">
        <v>10</v>
      </c>
      <c r="AA3177" t="s">
        <v>309</v>
      </c>
      <c r="AB3177" s="21" t="s">
        <v>290</v>
      </c>
      <c r="AC3177" s="11">
        <v>5.5629999999999997</v>
      </c>
      <c r="AD3177" s="12">
        <v>5.2949999999999999</v>
      </c>
      <c r="AE3177" s="11">
        <v>0.13400000000000001</v>
      </c>
      <c r="AF3177" t="s">
        <v>290</v>
      </c>
      <c r="AG3177" s="11">
        <v>10</v>
      </c>
      <c r="AH3177" s="21" t="s">
        <v>290</v>
      </c>
      <c r="AI3177" s="11" t="s">
        <v>309</v>
      </c>
      <c r="AJ3177" t="s">
        <v>290</v>
      </c>
      <c r="AK3177" s="159" t="s">
        <v>290</v>
      </c>
    </row>
    <row r="3178" spans="1:89" x14ac:dyDescent="0.35">
      <c r="A3178" s="158" t="s">
        <v>3067</v>
      </c>
      <c r="B3178" s="11">
        <v>5</v>
      </c>
      <c r="C3178" s="11">
        <v>20</v>
      </c>
      <c r="D3178" t="s">
        <v>309</v>
      </c>
      <c r="E3178" s="21" t="s">
        <v>290</v>
      </c>
      <c r="F3178" s="11">
        <v>5.5629999999999997</v>
      </c>
      <c r="G3178" s="12">
        <v>5.157</v>
      </c>
      <c r="H3178" s="11">
        <v>0.20300000000000001</v>
      </c>
      <c r="I3178" t="s">
        <v>290</v>
      </c>
      <c r="J3178" s="11">
        <v>20</v>
      </c>
      <c r="K3178" s="21" t="s">
        <v>290</v>
      </c>
      <c r="L3178" s="1" t="s">
        <v>309</v>
      </c>
      <c r="M3178" t="s">
        <v>290</v>
      </c>
      <c r="N3178" s="159" t="s">
        <v>290</v>
      </c>
      <c r="P3178" s="18" t="s">
        <v>290</v>
      </c>
      <c r="Q3178" s="18" t="s">
        <v>290</v>
      </c>
      <c r="S3178" t="s">
        <v>290</v>
      </c>
      <c r="T3178" t="s">
        <v>290</v>
      </c>
      <c r="V3178" t="s">
        <v>290</v>
      </c>
      <c r="X3178" s="158" t="s">
        <v>3067</v>
      </c>
      <c r="Y3178" s="11">
        <v>5</v>
      </c>
      <c r="Z3178" s="11">
        <v>20</v>
      </c>
      <c r="AA3178" t="s">
        <v>309</v>
      </c>
      <c r="AB3178" s="21" t="s">
        <v>290</v>
      </c>
      <c r="AC3178" s="11">
        <v>5.5629999999999997</v>
      </c>
      <c r="AD3178" s="12">
        <v>5.157</v>
      </c>
      <c r="AE3178" s="11">
        <v>0.20300000000000001</v>
      </c>
      <c r="AF3178" t="s">
        <v>290</v>
      </c>
      <c r="AG3178" s="11">
        <v>20</v>
      </c>
      <c r="AH3178" s="21" t="s">
        <v>290</v>
      </c>
      <c r="AI3178" s="1" t="s">
        <v>309</v>
      </c>
      <c r="AJ3178" t="s">
        <v>290</v>
      </c>
      <c r="AK3178" s="159" t="s">
        <v>290</v>
      </c>
    </row>
    <row r="3179" spans="1:89" x14ac:dyDescent="0.35">
      <c r="A3179" s="158" t="s">
        <v>3068</v>
      </c>
      <c r="B3179" s="11">
        <v>5</v>
      </c>
      <c r="C3179">
        <v>40</v>
      </c>
      <c r="D3179" t="s">
        <v>309</v>
      </c>
      <c r="E3179" s="21" t="s">
        <v>290</v>
      </c>
      <c r="F3179" s="11">
        <v>5.5629999999999997</v>
      </c>
      <c r="G3179" s="12">
        <v>5.0469999999999997</v>
      </c>
      <c r="H3179" s="11">
        <v>0.25800000000000001</v>
      </c>
      <c r="I3179" t="s">
        <v>290</v>
      </c>
      <c r="J3179">
        <v>40</v>
      </c>
      <c r="K3179" s="21" t="s">
        <v>290</v>
      </c>
      <c r="L3179" s="1" t="s">
        <v>309</v>
      </c>
      <c r="M3179" t="s">
        <v>290</v>
      </c>
      <c r="N3179" s="159" t="s">
        <v>290</v>
      </c>
      <c r="P3179" s="18" t="s">
        <v>290</v>
      </c>
      <c r="Q3179" s="18" t="s">
        <v>290</v>
      </c>
      <c r="S3179" t="s">
        <v>290</v>
      </c>
      <c r="T3179" t="s">
        <v>290</v>
      </c>
      <c r="V3179" t="s">
        <v>290</v>
      </c>
      <c r="X3179" s="158" t="s">
        <v>3068</v>
      </c>
      <c r="Y3179" s="11">
        <v>5</v>
      </c>
      <c r="Z3179">
        <v>40</v>
      </c>
      <c r="AA3179" t="s">
        <v>309</v>
      </c>
      <c r="AB3179" s="21" t="s">
        <v>290</v>
      </c>
      <c r="AC3179" s="11">
        <v>5.5629999999999997</v>
      </c>
      <c r="AD3179" s="12">
        <v>5.0469999999999997</v>
      </c>
      <c r="AE3179" s="11">
        <v>0.25800000000000001</v>
      </c>
      <c r="AF3179" t="s">
        <v>290</v>
      </c>
      <c r="AG3179">
        <v>40</v>
      </c>
      <c r="AH3179" s="21" t="s">
        <v>290</v>
      </c>
      <c r="AI3179" s="1" t="s">
        <v>309</v>
      </c>
      <c r="AJ3179" t="s">
        <v>290</v>
      </c>
      <c r="AK3179" s="159" t="s">
        <v>290</v>
      </c>
      <c r="BJ3179" s="4"/>
      <c r="BK3179" s="4"/>
      <c r="BL3179" s="4"/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  <c r="BX3179" s="4"/>
      <c r="BY3179" s="4"/>
      <c r="BZ3179" s="4"/>
      <c r="CA3179" s="51"/>
    </row>
    <row r="3180" spans="1:89" x14ac:dyDescent="0.35">
      <c r="A3180" s="158" t="s">
        <v>7055</v>
      </c>
      <c r="B3180" s="11">
        <v>5</v>
      </c>
      <c r="C3180" t="s">
        <v>6422</v>
      </c>
      <c r="D3180" t="s">
        <v>309</v>
      </c>
      <c r="E3180" s="21" t="s">
        <v>290</v>
      </c>
      <c r="F3180" s="11">
        <v>5.5629999999999997</v>
      </c>
      <c r="G3180" s="12">
        <v>5.0469999999999997</v>
      </c>
      <c r="H3180" s="11">
        <v>0.25800000000000001</v>
      </c>
      <c r="I3180" t="s">
        <v>6422</v>
      </c>
      <c r="J3180">
        <v>1</v>
      </c>
      <c r="K3180" s="21" t="s">
        <v>290</v>
      </c>
      <c r="L3180" s="1" t="s">
        <v>309</v>
      </c>
      <c r="M3180" t="s">
        <v>290</v>
      </c>
      <c r="N3180" s="159" t="s">
        <v>290</v>
      </c>
      <c r="P3180" s="18" t="s">
        <v>290</v>
      </c>
      <c r="Q3180" s="18" t="s">
        <v>290</v>
      </c>
      <c r="S3180" t="s">
        <v>290</v>
      </c>
      <c r="T3180" t="s">
        <v>290</v>
      </c>
      <c r="V3180" t="s">
        <v>290</v>
      </c>
      <c r="X3180" s="158" t="s">
        <v>7055</v>
      </c>
      <c r="Y3180" s="11">
        <v>5</v>
      </c>
      <c r="Z3180" t="s">
        <v>6422</v>
      </c>
      <c r="AA3180" t="s">
        <v>309</v>
      </c>
      <c r="AB3180" s="21" t="s">
        <v>290</v>
      </c>
      <c r="AC3180" s="11">
        <v>5.5629999999999997</v>
      </c>
      <c r="AD3180" s="12">
        <v>5.0469999999999997</v>
      </c>
      <c r="AE3180" s="11">
        <v>0.25800000000000001</v>
      </c>
      <c r="AF3180" t="s">
        <v>6422</v>
      </c>
      <c r="AG3180">
        <v>1</v>
      </c>
      <c r="AH3180" s="21" t="s">
        <v>290</v>
      </c>
      <c r="AI3180" s="1" t="s">
        <v>309</v>
      </c>
      <c r="AJ3180" t="s">
        <v>290</v>
      </c>
      <c r="AK3180" s="159" t="s">
        <v>290</v>
      </c>
      <c r="CC3180" s="4"/>
      <c r="CD3180" s="51"/>
      <c r="CE3180" s="51"/>
      <c r="CF3180" s="51"/>
      <c r="CG3180" s="51"/>
      <c r="CH3180" s="51"/>
      <c r="CI3180" s="51"/>
      <c r="CJ3180" s="51"/>
      <c r="CK3180" s="51"/>
    </row>
    <row r="3181" spans="1:89" x14ac:dyDescent="0.35">
      <c r="A3181" s="158" t="s">
        <v>3069</v>
      </c>
      <c r="B3181" s="11">
        <v>5</v>
      </c>
      <c r="C3181">
        <v>80</v>
      </c>
      <c r="D3181" t="s">
        <v>309</v>
      </c>
      <c r="E3181" s="21" t="s">
        <v>290</v>
      </c>
      <c r="F3181" s="11">
        <v>5.5629999999999997</v>
      </c>
      <c r="G3181" s="12">
        <v>4.8129999999999997</v>
      </c>
      <c r="H3181" s="11">
        <v>0.375</v>
      </c>
      <c r="I3181" t="s">
        <v>290</v>
      </c>
      <c r="J3181">
        <v>80</v>
      </c>
      <c r="K3181" s="21" t="s">
        <v>290</v>
      </c>
      <c r="L3181" s="1" t="s">
        <v>309</v>
      </c>
      <c r="M3181" t="s">
        <v>290</v>
      </c>
      <c r="N3181" s="159" t="s">
        <v>290</v>
      </c>
      <c r="P3181" s="18" t="s">
        <v>290</v>
      </c>
      <c r="Q3181" s="18" t="s">
        <v>290</v>
      </c>
      <c r="S3181" t="s">
        <v>290</v>
      </c>
      <c r="T3181" t="s">
        <v>290</v>
      </c>
      <c r="V3181" t="s">
        <v>290</v>
      </c>
      <c r="X3181" s="158" t="s">
        <v>3069</v>
      </c>
      <c r="Y3181" s="11">
        <v>5</v>
      </c>
      <c r="Z3181">
        <v>80</v>
      </c>
      <c r="AA3181" t="s">
        <v>309</v>
      </c>
      <c r="AB3181" s="21" t="s">
        <v>290</v>
      </c>
      <c r="AC3181" s="11">
        <v>5.5629999999999997</v>
      </c>
      <c r="AD3181" s="12">
        <v>4.8129999999999997</v>
      </c>
      <c r="AE3181" s="11">
        <v>0.375</v>
      </c>
      <c r="AF3181" t="s">
        <v>290</v>
      </c>
      <c r="AG3181">
        <v>80</v>
      </c>
      <c r="AH3181" s="21" t="s">
        <v>290</v>
      </c>
      <c r="AI3181" s="1" t="s">
        <v>309</v>
      </c>
      <c r="AJ3181" t="s">
        <v>290</v>
      </c>
      <c r="AK3181" s="159" t="s">
        <v>290</v>
      </c>
    </row>
    <row r="3182" spans="1:89" x14ac:dyDescent="0.35">
      <c r="A3182" s="158" t="s">
        <v>3070</v>
      </c>
      <c r="B3182" s="11">
        <v>5</v>
      </c>
      <c r="C3182">
        <v>120</v>
      </c>
      <c r="D3182" t="s">
        <v>309</v>
      </c>
      <c r="E3182" s="21" t="s">
        <v>290</v>
      </c>
      <c r="F3182" s="11">
        <v>5.5629999999999997</v>
      </c>
      <c r="G3182" s="12">
        <v>4.5629999999999997</v>
      </c>
      <c r="H3182" s="11">
        <v>0.5</v>
      </c>
      <c r="I3182" t="s">
        <v>290</v>
      </c>
      <c r="J3182">
        <v>120</v>
      </c>
      <c r="K3182" s="21" t="s">
        <v>290</v>
      </c>
      <c r="L3182" s="1" t="s">
        <v>309</v>
      </c>
      <c r="M3182" t="s">
        <v>290</v>
      </c>
      <c r="N3182" s="159" t="s">
        <v>290</v>
      </c>
      <c r="P3182" s="18" t="s">
        <v>290</v>
      </c>
      <c r="Q3182" s="18" t="s">
        <v>290</v>
      </c>
      <c r="S3182" t="s">
        <v>290</v>
      </c>
      <c r="T3182" t="s">
        <v>290</v>
      </c>
      <c r="V3182" t="s">
        <v>290</v>
      </c>
      <c r="X3182" s="158" t="s">
        <v>3070</v>
      </c>
      <c r="Y3182" s="11">
        <v>5</v>
      </c>
      <c r="Z3182">
        <v>120</v>
      </c>
      <c r="AA3182" t="s">
        <v>309</v>
      </c>
      <c r="AB3182" s="21" t="s">
        <v>290</v>
      </c>
      <c r="AC3182" s="11">
        <v>5.5629999999999997</v>
      </c>
      <c r="AD3182" s="12">
        <v>4.5629999999999997</v>
      </c>
      <c r="AE3182" s="11">
        <v>0.5</v>
      </c>
      <c r="AF3182" t="s">
        <v>290</v>
      </c>
      <c r="AG3182">
        <v>120</v>
      </c>
      <c r="AH3182" s="21" t="s">
        <v>290</v>
      </c>
      <c r="AI3182" s="1" t="s">
        <v>309</v>
      </c>
      <c r="AJ3182" t="s">
        <v>290</v>
      </c>
      <c r="AK3182" s="159" t="s">
        <v>290</v>
      </c>
      <c r="BJ3182" s="4"/>
      <c r="BK3182" s="4"/>
      <c r="BL3182" s="4"/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  <c r="BX3182" s="4"/>
      <c r="BY3182" s="4"/>
      <c r="BZ3182" s="4"/>
      <c r="CA3182" s="51"/>
    </row>
    <row r="3183" spans="1:89" x14ac:dyDescent="0.35">
      <c r="A3183" s="158" t="s">
        <v>3071</v>
      </c>
      <c r="B3183" s="11">
        <v>5</v>
      </c>
      <c r="C3183" s="11">
        <v>160</v>
      </c>
      <c r="D3183" t="s">
        <v>309</v>
      </c>
      <c r="E3183" s="21" t="s">
        <v>290</v>
      </c>
      <c r="F3183" s="11">
        <v>5.5629999999999997</v>
      </c>
      <c r="G3183" s="12">
        <v>4.3129999999999997</v>
      </c>
      <c r="H3183" s="11">
        <v>0.625</v>
      </c>
      <c r="I3183" t="s">
        <v>290</v>
      </c>
      <c r="J3183" s="11">
        <v>160</v>
      </c>
      <c r="K3183" s="21" t="s">
        <v>290</v>
      </c>
      <c r="L3183" s="1" t="s">
        <v>309</v>
      </c>
      <c r="M3183" t="s">
        <v>290</v>
      </c>
      <c r="N3183" s="159" t="s">
        <v>290</v>
      </c>
      <c r="P3183" s="18" t="s">
        <v>290</v>
      </c>
      <c r="Q3183" s="18" t="s">
        <v>290</v>
      </c>
      <c r="S3183" t="s">
        <v>290</v>
      </c>
      <c r="T3183" t="s">
        <v>290</v>
      </c>
      <c r="V3183" t="s">
        <v>290</v>
      </c>
      <c r="X3183" s="158" t="s">
        <v>3071</v>
      </c>
      <c r="Y3183" s="11">
        <v>5</v>
      </c>
      <c r="Z3183" s="11">
        <v>160</v>
      </c>
      <c r="AA3183" t="s">
        <v>309</v>
      </c>
      <c r="AB3183" s="21" t="s">
        <v>290</v>
      </c>
      <c r="AC3183" s="11">
        <v>5.5629999999999997</v>
      </c>
      <c r="AD3183" s="12">
        <v>4.3129999999999997</v>
      </c>
      <c r="AE3183" s="11">
        <v>0.625</v>
      </c>
      <c r="AF3183" t="s">
        <v>290</v>
      </c>
      <c r="AG3183" s="11">
        <v>160</v>
      </c>
      <c r="AH3183" s="21" t="s">
        <v>290</v>
      </c>
      <c r="AI3183" s="1" t="s">
        <v>309</v>
      </c>
      <c r="AJ3183" t="s">
        <v>290</v>
      </c>
      <c r="AK3183" s="159" t="s">
        <v>290</v>
      </c>
      <c r="CC3183" s="4"/>
      <c r="CD3183" s="51"/>
      <c r="CE3183" s="51"/>
      <c r="CF3183" s="51"/>
      <c r="CG3183" s="51"/>
      <c r="CH3183" s="51"/>
      <c r="CI3183" s="51"/>
      <c r="CJ3183" s="51"/>
      <c r="CK3183" s="51"/>
    </row>
    <row r="3184" spans="1:89" x14ac:dyDescent="0.35">
      <c r="A3184" s="158" t="s">
        <v>3072</v>
      </c>
      <c r="B3184" s="11">
        <v>5</v>
      </c>
      <c r="C3184" s="11" t="s">
        <v>272</v>
      </c>
      <c r="D3184" t="s">
        <v>309</v>
      </c>
      <c r="E3184" s="21" t="s">
        <v>290</v>
      </c>
      <c r="F3184" s="11">
        <v>5.5629999999999997</v>
      </c>
      <c r="G3184" s="12">
        <v>4.8129999999999997</v>
      </c>
      <c r="H3184" s="11">
        <v>0.375</v>
      </c>
      <c r="I3184" t="s">
        <v>272</v>
      </c>
      <c r="J3184" s="11">
        <v>2</v>
      </c>
      <c r="K3184" s="21" t="s">
        <v>290</v>
      </c>
      <c r="L3184" s="1" t="s">
        <v>309</v>
      </c>
      <c r="M3184" t="s">
        <v>290</v>
      </c>
      <c r="N3184" s="159" t="s">
        <v>290</v>
      </c>
      <c r="P3184" s="18" t="s">
        <v>290</v>
      </c>
      <c r="Q3184" s="18" t="s">
        <v>290</v>
      </c>
      <c r="S3184" t="s">
        <v>290</v>
      </c>
      <c r="T3184" t="s">
        <v>290</v>
      </c>
      <c r="V3184" t="s">
        <v>290</v>
      </c>
      <c r="X3184" s="158" t="s">
        <v>3072</v>
      </c>
      <c r="Y3184" s="11">
        <v>5</v>
      </c>
      <c r="Z3184" s="11" t="s">
        <v>272</v>
      </c>
      <c r="AA3184" t="s">
        <v>309</v>
      </c>
      <c r="AB3184" s="21" t="s">
        <v>290</v>
      </c>
      <c r="AC3184" s="11">
        <v>5.5629999999999997</v>
      </c>
      <c r="AD3184" s="12">
        <v>4.8129999999999997</v>
      </c>
      <c r="AE3184" s="11">
        <v>0.375</v>
      </c>
      <c r="AF3184" t="s">
        <v>272</v>
      </c>
      <c r="AG3184" s="11">
        <v>2</v>
      </c>
      <c r="AH3184" s="21" t="s">
        <v>290</v>
      </c>
      <c r="AI3184" s="1" t="s">
        <v>309</v>
      </c>
      <c r="AJ3184" t="s">
        <v>290</v>
      </c>
      <c r="AK3184" s="159" t="s">
        <v>290</v>
      </c>
    </row>
    <row r="3185" spans="1:122" x14ac:dyDescent="0.25">
      <c r="A3185" s="160" t="s">
        <v>3073</v>
      </c>
      <c r="B3185" s="2">
        <v>5</v>
      </c>
      <c r="C3185" s="4" t="s">
        <v>273</v>
      </c>
      <c r="D3185" s="4" t="s">
        <v>309</v>
      </c>
      <c r="E3185" s="23" t="s">
        <v>290</v>
      </c>
      <c r="F3185" s="2">
        <v>5.5629999999999997</v>
      </c>
      <c r="G3185" s="3">
        <v>4.0629999999999997</v>
      </c>
      <c r="H3185" s="2">
        <v>0.75</v>
      </c>
      <c r="I3185" s="2" t="s">
        <v>273</v>
      </c>
      <c r="J3185" s="4">
        <v>4</v>
      </c>
      <c r="K3185" s="23" t="s">
        <v>290</v>
      </c>
      <c r="L3185" s="6" t="s">
        <v>309</v>
      </c>
      <c r="M3185" s="4" t="s">
        <v>290</v>
      </c>
      <c r="N3185" s="161" t="s">
        <v>290</v>
      </c>
      <c r="P3185" s="18" t="s">
        <v>290</v>
      </c>
      <c r="Q3185" s="18" t="s">
        <v>290</v>
      </c>
      <c r="S3185" t="s">
        <v>290</v>
      </c>
      <c r="T3185" t="s">
        <v>290</v>
      </c>
      <c r="V3185" t="s">
        <v>290</v>
      </c>
      <c r="X3185" s="160" t="s">
        <v>3073</v>
      </c>
      <c r="Y3185" s="2">
        <v>5</v>
      </c>
      <c r="Z3185" s="4" t="s">
        <v>273</v>
      </c>
      <c r="AA3185" s="4" t="s">
        <v>309</v>
      </c>
      <c r="AB3185" s="23" t="s">
        <v>290</v>
      </c>
      <c r="AC3185" s="2">
        <v>5.5629999999999997</v>
      </c>
      <c r="AD3185" s="3">
        <v>4.0629999999999997</v>
      </c>
      <c r="AE3185" s="2">
        <v>0.75</v>
      </c>
      <c r="AF3185" s="2" t="s">
        <v>273</v>
      </c>
      <c r="AG3185" s="4">
        <v>4</v>
      </c>
      <c r="AH3185" s="23" t="s">
        <v>290</v>
      </c>
      <c r="AI3185" s="6" t="s">
        <v>309</v>
      </c>
      <c r="AJ3185" s="4" t="s">
        <v>290</v>
      </c>
      <c r="AK3185" s="161" t="s">
        <v>290</v>
      </c>
      <c r="BJ3185" s="4"/>
      <c r="BK3185" s="4"/>
      <c r="BL3185" s="4"/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  <c r="BX3185" s="4"/>
      <c r="BY3185" s="4"/>
      <c r="BZ3185" s="4"/>
      <c r="CA3185" s="51"/>
    </row>
    <row r="3186" spans="1:122" x14ac:dyDescent="0.35">
      <c r="A3186" s="156" t="s">
        <v>3074</v>
      </c>
      <c r="B3186" s="11">
        <v>6.0000000000000009</v>
      </c>
      <c r="C3186" s="11">
        <v>5</v>
      </c>
      <c r="D3186" t="s">
        <v>309</v>
      </c>
      <c r="E3186" s="21" t="s">
        <v>290</v>
      </c>
      <c r="F3186" s="11">
        <v>6.6250000000000009</v>
      </c>
      <c r="G3186" s="12">
        <v>6.4070000000000009</v>
      </c>
      <c r="H3186" s="11">
        <v>0.109</v>
      </c>
      <c r="I3186" t="s">
        <v>290</v>
      </c>
      <c r="J3186" s="11">
        <v>5</v>
      </c>
      <c r="K3186" s="21" t="s">
        <v>290</v>
      </c>
      <c r="L3186" s="11" t="s">
        <v>309</v>
      </c>
      <c r="M3186" t="s">
        <v>290</v>
      </c>
      <c r="N3186" s="159" t="s">
        <v>290</v>
      </c>
      <c r="P3186" s="18" t="s">
        <v>290</v>
      </c>
      <c r="Q3186" s="18" t="s">
        <v>290</v>
      </c>
      <c r="S3186" t="s">
        <v>290</v>
      </c>
      <c r="T3186" t="s">
        <v>290</v>
      </c>
      <c r="V3186" t="s">
        <v>290</v>
      </c>
      <c r="X3186" s="156" t="s">
        <v>3074</v>
      </c>
      <c r="Y3186" s="11">
        <v>6.0000000000000009</v>
      </c>
      <c r="Z3186" s="11">
        <v>5</v>
      </c>
      <c r="AA3186" t="s">
        <v>309</v>
      </c>
      <c r="AB3186" s="21" t="s">
        <v>290</v>
      </c>
      <c r="AC3186" s="11">
        <v>6.6250000000000009</v>
      </c>
      <c r="AD3186" s="12">
        <v>6.4070000000000009</v>
      </c>
      <c r="AE3186" s="11">
        <v>0.109</v>
      </c>
      <c r="AF3186" t="s">
        <v>290</v>
      </c>
      <c r="AG3186" s="11">
        <v>5</v>
      </c>
      <c r="AH3186" s="21" t="s">
        <v>290</v>
      </c>
      <c r="AI3186" s="11" t="s">
        <v>309</v>
      </c>
      <c r="AJ3186" t="s">
        <v>290</v>
      </c>
      <c r="AK3186" s="159" t="s">
        <v>290</v>
      </c>
      <c r="BJ3186" s="10"/>
      <c r="BK3186" s="10"/>
      <c r="BL3186" s="10"/>
      <c r="BM3186" s="10"/>
      <c r="BN3186" s="10"/>
      <c r="BO3186" s="10"/>
      <c r="BP3186" s="10"/>
      <c r="BQ3186" s="10"/>
      <c r="BR3186" s="10"/>
      <c r="BS3186" s="10"/>
      <c r="BT3186" s="10"/>
      <c r="BU3186" s="10"/>
      <c r="BV3186" s="10"/>
      <c r="BW3186" s="10"/>
      <c r="BX3186" s="10"/>
      <c r="BY3186" s="10"/>
      <c r="BZ3186" s="10"/>
      <c r="CA3186" s="10"/>
      <c r="CC3186" s="4"/>
      <c r="CD3186" s="51"/>
      <c r="CE3186" s="51"/>
      <c r="CF3186" s="51"/>
      <c r="CG3186" s="51"/>
      <c r="CH3186" s="51"/>
      <c r="CI3186" s="51"/>
      <c r="CJ3186" s="51"/>
      <c r="CK3186" s="51"/>
    </row>
    <row r="3187" spans="1:122" x14ac:dyDescent="0.35">
      <c r="A3187" s="156" t="s">
        <v>3075</v>
      </c>
      <c r="B3187" s="11">
        <v>6.0000000000000009</v>
      </c>
      <c r="C3187" s="11">
        <v>10</v>
      </c>
      <c r="D3187" t="s">
        <v>309</v>
      </c>
      <c r="E3187" s="21" t="s">
        <v>290</v>
      </c>
      <c r="F3187" s="11">
        <v>6.6250000000000009</v>
      </c>
      <c r="G3187" s="12">
        <v>6.3570000000000011</v>
      </c>
      <c r="H3187" s="11">
        <v>0.13400000000000001</v>
      </c>
      <c r="I3187" t="s">
        <v>290</v>
      </c>
      <c r="J3187" s="11">
        <v>10</v>
      </c>
      <c r="K3187" s="21" t="s">
        <v>290</v>
      </c>
      <c r="L3187" s="11" t="s">
        <v>309</v>
      </c>
      <c r="M3187" t="s">
        <v>290</v>
      </c>
      <c r="N3187" s="159" t="s">
        <v>290</v>
      </c>
      <c r="P3187" s="18" t="s">
        <v>290</v>
      </c>
      <c r="Q3187" s="18" t="s">
        <v>290</v>
      </c>
      <c r="S3187" t="s">
        <v>290</v>
      </c>
      <c r="T3187" t="s">
        <v>290</v>
      </c>
      <c r="V3187" t="s">
        <v>290</v>
      </c>
      <c r="X3187" s="156" t="s">
        <v>3075</v>
      </c>
      <c r="Y3187" s="11">
        <v>6.0000000000000009</v>
      </c>
      <c r="Z3187" s="11">
        <v>10</v>
      </c>
      <c r="AA3187" t="s">
        <v>309</v>
      </c>
      <c r="AB3187" s="21" t="s">
        <v>290</v>
      </c>
      <c r="AC3187" s="11">
        <v>6.6250000000000009</v>
      </c>
      <c r="AD3187" s="12">
        <v>6.3570000000000011</v>
      </c>
      <c r="AE3187" s="11">
        <v>0.13400000000000001</v>
      </c>
      <c r="AF3187" t="s">
        <v>290</v>
      </c>
      <c r="AG3187" s="11">
        <v>10</v>
      </c>
      <c r="AH3187" s="21" t="s">
        <v>290</v>
      </c>
      <c r="AI3187" s="11" t="s">
        <v>309</v>
      </c>
      <c r="AJ3187" t="s">
        <v>290</v>
      </c>
      <c r="AK3187" s="159" t="s">
        <v>290</v>
      </c>
      <c r="BJ3187" s="11"/>
      <c r="BK3187" s="11"/>
      <c r="BL3187" s="11"/>
      <c r="BM3187" s="11"/>
      <c r="BN3187" s="11"/>
      <c r="BO3187" s="11"/>
      <c r="BP3187" s="11"/>
      <c r="BQ3187" s="11"/>
      <c r="BR3187" s="11"/>
      <c r="BS3187" s="11"/>
      <c r="BT3187" s="11"/>
      <c r="BU3187" s="11"/>
      <c r="BV3187" s="11"/>
      <c r="BW3187" s="11"/>
      <c r="BX3187" s="11"/>
      <c r="BY3187" s="11"/>
      <c r="BZ3187" s="11"/>
      <c r="CA3187" s="14"/>
      <c r="CC3187" s="10"/>
      <c r="CD3187" s="10"/>
      <c r="CE3187" s="10"/>
      <c r="CF3187" s="10"/>
      <c r="CG3187" s="10"/>
      <c r="CH3187" s="10"/>
      <c r="CI3187" s="10"/>
      <c r="CJ3187" s="10"/>
      <c r="CK3187" s="10"/>
    </row>
    <row r="3188" spans="1:122" s="8" customFormat="1" x14ac:dyDescent="0.35">
      <c r="A3188" s="158" t="s">
        <v>3076</v>
      </c>
      <c r="B3188" s="11">
        <v>6.0000000000000009</v>
      </c>
      <c r="C3188" s="11">
        <v>20</v>
      </c>
      <c r="D3188" t="s">
        <v>309</v>
      </c>
      <c r="E3188" s="21" t="s">
        <v>290</v>
      </c>
      <c r="F3188" s="11">
        <v>6.6250000000000009</v>
      </c>
      <c r="G3188" s="12">
        <v>6.2190000000000012</v>
      </c>
      <c r="H3188" s="11">
        <v>0.20300000000000001</v>
      </c>
      <c r="I3188" t="s">
        <v>290</v>
      </c>
      <c r="J3188" s="11">
        <v>20</v>
      </c>
      <c r="K3188" s="21" t="s">
        <v>290</v>
      </c>
      <c r="L3188" s="1" t="s">
        <v>309</v>
      </c>
      <c r="M3188" t="s">
        <v>290</v>
      </c>
      <c r="N3188" s="159" t="s">
        <v>290</v>
      </c>
      <c r="O3188"/>
      <c r="P3188" s="18" t="s">
        <v>290</v>
      </c>
      <c r="Q3188" s="18" t="s">
        <v>290</v>
      </c>
      <c r="R3188" s="18"/>
      <c r="S3188" t="s">
        <v>290</v>
      </c>
      <c r="T3188" t="s">
        <v>290</v>
      </c>
      <c r="U3188"/>
      <c r="V3188" t="s">
        <v>290</v>
      </c>
      <c r="W3188"/>
      <c r="X3188" s="158" t="s">
        <v>3076</v>
      </c>
      <c r="Y3188" s="11">
        <v>6.0000000000000009</v>
      </c>
      <c r="Z3188" s="11">
        <v>20</v>
      </c>
      <c r="AA3188" t="s">
        <v>309</v>
      </c>
      <c r="AB3188" s="21" t="s">
        <v>290</v>
      </c>
      <c r="AC3188" s="11">
        <v>6.6250000000000009</v>
      </c>
      <c r="AD3188" s="12">
        <v>6.2190000000000012</v>
      </c>
      <c r="AE3188" s="11">
        <v>0.20300000000000001</v>
      </c>
      <c r="AF3188" t="s">
        <v>290</v>
      </c>
      <c r="AG3188" s="11">
        <v>20</v>
      </c>
      <c r="AH3188" s="21" t="s">
        <v>290</v>
      </c>
      <c r="AI3188" s="1" t="s">
        <v>309</v>
      </c>
      <c r="AJ3188" t="s">
        <v>290</v>
      </c>
      <c r="AK3188" s="159" t="s">
        <v>290</v>
      </c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 s="11"/>
      <c r="BK3188" s="11"/>
      <c r="BL3188" s="11"/>
      <c r="BM3188" s="11"/>
      <c r="BN3188" s="11"/>
      <c r="BO3188" s="11"/>
      <c r="BP3188" s="11"/>
      <c r="BQ3188" s="11"/>
      <c r="BR3188" s="11"/>
      <c r="BS3188" s="11"/>
      <c r="BT3188" s="11"/>
      <c r="BU3188" s="11"/>
      <c r="BV3188" s="11"/>
      <c r="BW3188" s="11"/>
      <c r="BX3188" s="11"/>
      <c r="BY3188" s="11"/>
      <c r="BZ3188" s="11"/>
      <c r="CA3188" s="14"/>
      <c r="CC3188" s="11"/>
      <c r="CD3188" s="14"/>
      <c r="CE3188" s="14"/>
      <c r="CF3188" s="14"/>
      <c r="CG3188" s="14"/>
      <c r="CH3188" s="14"/>
      <c r="CI3188" s="14"/>
      <c r="CJ3188" s="14"/>
      <c r="CK3188" s="14"/>
      <c r="CO3188"/>
      <c r="CP3188"/>
      <c r="DR3188" s="1"/>
    </row>
    <row r="3189" spans="1:122" s="11" customFormat="1" x14ac:dyDescent="0.35">
      <c r="A3189" s="158" t="s">
        <v>3077</v>
      </c>
      <c r="B3189" s="11">
        <v>6.0000000000000009</v>
      </c>
      <c r="C3189">
        <v>40</v>
      </c>
      <c r="D3189" t="s">
        <v>309</v>
      </c>
      <c r="E3189" s="21" t="s">
        <v>290</v>
      </c>
      <c r="F3189" s="11">
        <v>6.6250000000000009</v>
      </c>
      <c r="G3189" s="12">
        <v>6.0650000000000013</v>
      </c>
      <c r="H3189" s="11">
        <v>0.28000000000000003</v>
      </c>
      <c r="I3189" t="s">
        <v>290</v>
      </c>
      <c r="J3189">
        <v>40</v>
      </c>
      <c r="K3189" s="21" t="s">
        <v>290</v>
      </c>
      <c r="L3189" s="1" t="s">
        <v>309</v>
      </c>
      <c r="M3189" t="s">
        <v>290</v>
      </c>
      <c r="N3189" s="159" t="s">
        <v>290</v>
      </c>
      <c r="O3189"/>
      <c r="P3189" s="18" t="s">
        <v>290</v>
      </c>
      <c r="Q3189" s="18" t="s">
        <v>290</v>
      </c>
      <c r="R3189" s="18"/>
      <c r="S3189" t="s">
        <v>290</v>
      </c>
      <c r="T3189" t="s">
        <v>290</v>
      </c>
      <c r="U3189"/>
      <c r="V3189" t="s">
        <v>290</v>
      </c>
      <c r="W3189"/>
      <c r="X3189" s="158" t="s">
        <v>3077</v>
      </c>
      <c r="Y3189" s="11">
        <v>6.0000000000000009</v>
      </c>
      <c r="Z3189">
        <v>40</v>
      </c>
      <c r="AA3189" t="s">
        <v>309</v>
      </c>
      <c r="AB3189" s="21" t="s">
        <v>290</v>
      </c>
      <c r="AC3189" s="11">
        <v>6.6250000000000009</v>
      </c>
      <c r="AD3189" s="12">
        <v>6.0650000000000013</v>
      </c>
      <c r="AE3189" s="11">
        <v>0.28000000000000003</v>
      </c>
      <c r="AF3189" t="s">
        <v>290</v>
      </c>
      <c r="AG3189">
        <v>40</v>
      </c>
      <c r="AH3189" s="21" t="s">
        <v>290</v>
      </c>
      <c r="AI3189" s="1" t="s">
        <v>309</v>
      </c>
      <c r="AJ3189" t="s">
        <v>290</v>
      </c>
      <c r="AK3189" s="159" t="s">
        <v>290</v>
      </c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CA3189" s="14"/>
      <c r="CD3189" s="14"/>
      <c r="CE3189" s="14"/>
      <c r="CF3189" s="14"/>
      <c r="CG3189" s="14"/>
      <c r="CH3189" s="14"/>
      <c r="CI3189" s="14"/>
      <c r="CJ3189" s="14"/>
      <c r="CK3189" s="14"/>
      <c r="CO3189"/>
      <c r="CP3189"/>
      <c r="DR3189" s="1"/>
    </row>
    <row r="3190" spans="1:122" s="11" customFormat="1" x14ac:dyDescent="0.35">
      <c r="A3190" s="158" t="s">
        <v>7056</v>
      </c>
      <c r="B3190" s="11">
        <v>6.0000000000000009</v>
      </c>
      <c r="C3190" t="s">
        <v>6422</v>
      </c>
      <c r="D3190" t="s">
        <v>309</v>
      </c>
      <c r="E3190" s="21" t="s">
        <v>290</v>
      </c>
      <c r="F3190" s="11">
        <v>6.6250000000000009</v>
      </c>
      <c r="G3190" s="12">
        <v>6.0650000000000013</v>
      </c>
      <c r="H3190" s="11">
        <v>0.28000000000000003</v>
      </c>
      <c r="I3190" t="s">
        <v>6422</v>
      </c>
      <c r="J3190">
        <v>1</v>
      </c>
      <c r="K3190" s="21" t="s">
        <v>290</v>
      </c>
      <c r="L3190" s="1" t="s">
        <v>309</v>
      </c>
      <c r="M3190" t="s">
        <v>290</v>
      </c>
      <c r="N3190" s="159" t="s">
        <v>290</v>
      </c>
      <c r="O3190"/>
      <c r="P3190" s="18" t="s">
        <v>290</v>
      </c>
      <c r="Q3190" s="18" t="s">
        <v>290</v>
      </c>
      <c r="R3190" s="18"/>
      <c r="S3190" t="s">
        <v>290</v>
      </c>
      <c r="T3190" t="s">
        <v>290</v>
      </c>
      <c r="U3190"/>
      <c r="V3190" t="s">
        <v>290</v>
      </c>
      <c r="W3190"/>
      <c r="X3190" s="158" t="s">
        <v>7056</v>
      </c>
      <c r="Y3190" s="11">
        <v>6.0000000000000009</v>
      </c>
      <c r="Z3190" t="s">
        <v>6422</v>
      </c>
      <c r="AA3190" t="s">
        <v>309</v>
      </c>
      <c r="AB3190" s="21" t="s">
        <v>290</v>
      </c>
      <c r="AC3190" s="11">
        <v>6.6250000000000009</v>
      </c>
      <c r="AD3190" s="12">
        <v>6.0650000000000013</v>
      </c>
      <c r="AE3190" s="11">
        <v>0.28000000000000003</v>
      </c>
      <c r="AF3190" t="s">
        <v>6422</v>
      </c>
      <c r="AG3190">
        <v>1</v>
      </c>
      <c r="AH3190" s="21" t="s">
        <v>290</v>
      </c>
      <c r="AI3190" s="1" t="s">
        <v>309</v>
      </c>
      <c r="AJ3190" t="s">
        <v>290</v>
      </c>
      <c r="AK3190" s="159" t="s">
        <v>290</v>
      </c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 s="18"/>
      <c r="CD3190" s="14"/>
      <c r="CE3190" s="14"/>
      <c r="CF3190" s="14"/>
      <c r="CG3190" s="14"/>
      <c r="CH3190" s="14"/>
      <c r="CI3190" s="14"/>
      <c r="CJ3190" s="14"/>
      <c r="CK3190" s="14"/>
      <c r="CO3190"/>
      <c r="CP3190"/>
      <c r="DR3190" s="1"/>
    </row>
    <row r="3191" spans="1:122" s="11" customFormat="1" x14ac:dyDescent="0.35">
      <c r="A3191" s="158" t="s">
        <v>3078</v>
      </c>
      <c r="B3191" s="11">
        <v>6.0000000000000009</v>
      </c>
      <c r="C3191">
        <v>80</v>
      </c>
      <c r="D3191" t="s">
        <v>309</v>
      </c>
      <c r="E3191" s="21" t="s">
        <v>290</v>
      </c>
      <c r="F3191" s="11">
        <v>6.6250000000000009</v>
      </c>
      <c r="G3191" s="12">
        <v>5.761000000000001</v>
      </c>
      <c r="H3191" s="11">
        <v>0.432</v>
      </c>
      <c r="I3191" t="s">
        <v>290</v>
      </c>
      <c r="J3191">
        <v>80</v>
      </c>
      <c r="K3191" s="21" t="s">
        <v>290</v>
      </c>
      <c r="L3191" s="1" t="s">
        <v>309</v>
      </c>
      <c r="M3191" t="s">
        <v>290</v>
      </c>
      <c r="N3191" s="159" t="s">
        <v>290</v>
      </c>
      <c r="O3191"/>
      <c r="P3191" s="18" t="s">
        <v>290</v>
      </c>
      <c r="Q3191" s="18" t="s">
        <v>290</v>
      </c>
      <c r="R3191" s="18"/>
      <c r="S3191" t="s">
        <v>290</v>
      </c>
      <c r="T3191" t="s">
        <v>290</v>
      </c>
      <c r="U3191"/>
      <c r="V3191" t="s">
        <v>290</v>
      </c>
      <c r="W3191"/>
      <c r="X3191" s="158" t="s">
        <v>3078</v>
      </c>
      <c r="Y3191" s="11">
        <v>6.0000000000000009</v>
      </c>
      <c r="Z3191">
        <v>80</v>
      </c>
      <c r="AA3191" t="s">
        <v>309</v>
      </c>
      <c r="AB3191" s="21" t="s">
        <v>290</v>
      </c>
      <c r="AC3191" s="11">
        <v>6.6250000000000009</v>
      </c>
      <c r="AD3191" s="12">
        <v>5.761000000000001</v>
      </c>
      <c r="AE3191" s="11">
        <v>0.432</v>
      </c>
      <c r="AF3191" t="s">
        <v>290</v>
      </c>
      <c r="AG3191">
        <v>80</v>
      </c>
      <c r="AH3191" s="21" t="s">
        <v>290</v>
      </c>
      <c r="AI3191" s="1" t="s">
        <v>309</v>
      </c>
      <c r="AJ3191" t="s">
        <v>290</v>
      </c>
      <c r="AK3191" s="159" t="s">
        <v>290</v>
      </c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 s="4"/>
      <c r="BK3191" s="4"/>
      <c r="BL3191" s="4"/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  <c r="BX3191" s="4"/>
      <c r="BY3191" s="4"/>
      <c r="BZ3191" s="4"/>
      <c r="CA3191" s="51"/>
      <c r="CC3191"/>
      <c r="CD3191" s="18"/>
      <c r="CE3191" s="18"/>
      <c r="CF3191" s="18"/>
      <c r="CG3191" s="18"/>
      <c r="CH3191" s="18"/>
      <c r="CI3191" s="18"/>
      <c r="CJ3191" s="18"/>
      <c r="CK3191" s="18"/>
      <c r="CO3191"/>
      <c r="CP3191"/>
      <c r="DR3191" s="1"/>
    </row>
    <row r="3192" spans="1:122" x14ac:dyDescent="0.35">
      <c r="A3192" s="158" t="s">
        <v>3079</v>
      </c>
      <c r="B3192" s="11">
        <v>6.0000000000000009</v>
      </c>
      <c r="C3192">
        <v>120</v>
      </c>
      <c r="D3192" t="s">
        <v>309</v>
      </c>
      <c r="E3192" s="21" t="s">
        <v>290</v>
      </c>
      <c r="F3192" s="11">
        <v>6.6250000000000009</v>
      </c>
      <c r="G3192" s="12">
        <v>5.5010000000000012</v>
      </c>
      <c r="H3192" s="11">
        <v>0.56200000000000006</v>
      </c>
      <c r="I3192" t="s">
        <v>290</v>
      </c>
      <c r="J3192">
        <v>120</v>
      </c>
      <c r="K3192" s="21" t="s">
        <v>290</v>
      </c>
      <c r="L3192" s="1" t="s">
        <v>309</v>
      </c>
      <c r="M3192" t="s">
        <v>290</v>
      </c>
      <c r="N3192" s="159" t="s">
        <v>290</v>
      </c>
      <c r="P3192" s="18" t="s">
        <v>290</v>
      </c>
      <c r="Q3192" s="18" t="s">
        <v>290</v>
      </c>
      <c r="S3192" t="s">
        <v>290</v>
      </c>
      <c r="T3192" t="s">
        <v>290</v>
      </c>
      <c r="V3192" t="s">
        <v>290</v>
      </c>
      <c r="X3192" s="158" t="s">
        <v>3079</v>
      </c>
      <c r="Y3192" s="11">
        <v>6.0000000000000009</v>
      </c>
      <c r="Z3192">
        <v>120</v>
      </c>
      <c r="AA3192" t="s">
        <v>309</v>
      </c>
      <c r="AB3192" s="21" t="s">
        <v>290</v>
      </c>
      <c r="AC3192" s="11">
        <v>6.6250000000000009</v>
      </c>
      <c r="AD3192" s="12">
        <v>5.5010000000000012</v>
      </c>
      <c r="AE3192" s="11">
        <v>0.56200000000000006</v>
      </c>
      <c r="AF3192" t="s">
        <v>290</v>
      </c>
      <c r="AG3192">
        <v>120</v>
      </c>
      <c r="AH3192" s="21" t="s">
        <v>290</v>
      </c>
      <c r="AI3192" s="1" t="s">
        <v>309</v>
      </c>
      <c r="AJ3192" t="s">
        <v>290</v>
      </c>
      <c r="AK3192" s="159" t="s">
        <v>290</v>
      </c>
      <c r="CC3192" s="4"/>
      <c r="CD3192" s="51"/>
      <c r="CE3192" s="51"/>
      <c r="CF3192" s="51"/>
      <c r="CG3192" s="51"/>
      <c r="CH3192" s="51"/>
      <c r="CI3192" s="51"/>
      <c r="CJ3192" s="51"/>
      <c r="CK3192" s="51"/>
    </row>
    <row r="3193" spans="1:122" x14ac:dyDescent="0.35">
      <c r="A3193" s="158" t="s">
        <v>3080</v>
      </c>
      <c r="B3193" s="11">
        <v>6.0000000000000009</v>
      </c>
      <c r="C3193" s="11">
        <v>160</v>
      </c>
      <c r="D3193" t="s">
        <v>309</v>
      </c>
      <c r="E3193" s="21" t="s">
        <v>290</v>
      </c>
      <c r="F3193" s="11">
        <v>6.6250000000000009</v>
      </c>
      <c r="G3193" s="12">
        <v>5.1890000000000009</v>
      </c>
      <c r="H3193" s="11">
        <v>0.71799999999999997</v>
      </c>
      <c r="I3193" t="s">
        <v>290</v>
      </c>
      <c r="J3193" s="11">
        <v>160</v>
      </c>
      <c r="K3193" s="21" t="s">
        <v>290</v>
      </c>
      <c r="L3193" s="1" t="s">
        <v>309</v>
      </c>
      <c r="M3193" t="s">
        <v>290</v>
      </c>
      <c r="N3193" s="159" t="s">
        <v>290</v>
      </c>
      <c r="P3193" s="18" t="s">
        <v>290</v>
      </c>
      <c r="Q3193" s="18" t="s">
        <v>290</v>
      </c>
      <c r="S3193" t="s">
        <v>290</v>
      </c>
      <c r="T3193" t="s">
        <v>290</v>
      </c>
      <c r="V3193" t="s">
        <v>290</v>
      </c>
      <c r="X3193" s="158" t="s">
        <v>3080</v>
      </c>
      <c r="Y3193" s="11">
        <v>6.0000000000000009</v>
      </c>
      <c r="Z3193" s="11">
        <v>160</v>
      </c>
      <c r="AA3193" t="s">
        <v>309</v>
      </c>
      <c r="AB3193" s="21" t="s">
        <v>290</v>
      </c>
      <c r="AC3193" s="11">
        <v>6.6250000000000009</v>
      </c>
      <c r="AD3193" s="12">
        <v>5.1890000000000009</v>
      </c>
      <c r="AE3193" s="11">
        <v>0.71799999999999997</v>
      </c>
      <c r="AF3193" t="s">
        <v>290</v>
      </c>
      <c r="AG3193" s="11">
        <v>160</v>
      </c>
      <c r="AH3193" s="21" t="s">
        <v>290</v>
      </c>
      <c r="AI3193" s="1" t="s">
        <v>309</v>
      </c>
      <c r="AJ3193" t="s">
        <v>290</v>
      </c>
      <c r="AK3193" s="159" t="s">
        <v>290</v>
      </c>
    </row>
    <row r="3194" spans="1:122" x14ac:dyDescent="0.35">
      <c r="A3194" s="158" t="s">
        <v>3081</v>
      </c>
      <c r="B3194" s="11">
        <v>6.0000000000000009</v>
      </c>
      <c r="C3194" s="11" t="s">
        <v>272</v>
      </c>
      <c r="D3194" t="s">
        <v>309</v>
      </c>
      <c r="E3194" s="21" t="s">
        <v>290</v>
      </c>
      <c r="F3194" s="11">
        <v>6.6250000000000009</v>
      </c>
      <c r="G3194" s="12">
        <v>5.761000000000001</v>
      </c>
      <c r="H3194" s="11">
        <v>0.432</v>
      </c>
      <c r="I3194" t="s">
        <v>272</v>
      </c>
      <c r="J3194" s="11">
        <v>2</v>
      </c>
      <c r="K3194" s="21" t="s">
        <v>290</v>
      </c>
      <c r="L3194" s="1" t="s">
        <v>309</v>
      </c>
      <c r="M3194" t="s">
        <v>290</v>
      </c>
      <c r="N3194" s="159" t="s">
        <v>290</v>
      </c>
      <c r="P3194" s="18" t="s">
        <v>290</v>
      </c>
      <c r="Q3194" s="18" t="s">
        <v>290</v>
      </c>
      <c r="S3194" t="s">
        <v>290</v>
      </c>
      <c r="T3194" t="s">
        <v>290</v>
      </c>
      <c r="V3194" t="s">
        <v>290</v>
      </c>
      <c r="X3194" s="158" t="s">
        <v>3081</v>
      </c>
      <c r="Y3194" s="11">
        <v>6.0000000000000009</v>
      </c>
      <c r="Z3194" s="11" t="s">
        <v>272</v>
      </c>
      <c r="AA3194" t="s">
        <v>309</v>
      </c>
      <c r="AB3194" s="21" t="s">
        <v>290</v>
      </c>
      <c r="AC3194" s="11">
        <v>6.6250000000000009</v>
      </c>
      <c r="AD3194" s="12">
        <v>5.761000000000001</v>
      </c>
      <c r="AE3194" s="11">
        <v>0.432</v>
      </c>
      <c r="AF3194" t="s">
        <v>272</v>
      </c>
      <c r="AG3194" s="11">
        <v>2</v>
      </c>
      <c r="AH3194" s="21" t="s">
        <v>290</v>
      </c>
      <c r="AI3194" s="1" t="s">
        <v>309</v>
      </c>
      <c r="AJ3194" t="s">
        <v>290</v>
      </c>
      <c r="AK3194" s="159" t="s">
        <v>290</v>
      </c>
    </row>
    <row r="3195" spans="1:122" x14ac:dyDescent="0.25">
      <c r="A3195" s="160" t="s">
        <v>3082</v>
      </c>
      <c r="B3195" s="2">
        <v>6.0000000000000009</v>
      </c>
      <c r="C3195" s="4" t="s">
        <v>273</v>
      </c>
      <c r="D3195" s="4" t="s">
        <v>309</v>
      </c>
      <c r="E3195" s="23" t="s">
        <v>290</v>
      </c>
      <c r="F3195" s="2">
        <v>6.6250000000000009</v>
      </c>
      <c r="G3195" s="3">
        <v>4.8970000000000011</v>
      </c>
      <c r="H3195" s="2">
        <v>0.86399999999999999</v>
      </c>
      <c r="I3195" s="2" t="s">
        <v>273</v>
      </c>
      <c r="J3195" s="4">
        <v>4</v>
      </c>
      <c r="K3195" s="23" t="s">
        <v>290</v>
      </c>
      <c r="L3195" s="6" t="s">
        <v>309</v>
      </c>
      <c r="M3195" s="4" t="s">
        <v>290</v>
      </c>
      <c r="N3195" s="161" t="s">
        <v>290</v>
      </c>
      <c r="P3195" s="18" t="s">
        <v>290</v>
      </c>
      <c r="Q3195" s="18" t="s">
        <v>290</v>
      </c>
      <c r="S3195" t="s">
        <v>290</v>
      </c>
      <c r="T3195" t="s">
        <v>290</v>
      </c>
      <c r="V3195" t="s">
        <v>290</v>
      </c>
      <c r="X3195" s="160" t="s">
        <v>3082</v>
      </c>
      <c r="Y3195" s="2">
        <v>6.0000000000000009</v>
      </c>
      <c r="Z3195" s="4" t="s">
        <v>273</v>
      </c>
      <c r="AA3195" s="4" t="s">
        <v>309</v>
      </c>
      <c r="AB3195" s="23" t="s">
        <v>290</v>
      </c>
      <c r="AC3195" s="2">
        <v>6.6250000000000009</v>
      </c>
      <c r="AD3195" s="3">
        <v>4.8970000000000011</v>
      </c>
      <c r="AE3195" s="2">
        <v>0.86399999999999999</v>
      </c>
      <c r="AF3195" s="2" t="s">
        <v>273</v>
      </c>
      <c r="AG3195" s="4">
        <v>4</v>
      </c>
      <c r="AH3195" s="23" t="s">
        <v>290</v>
      </c>
      <c r="AI3195" s="6" t="s">
        <v>309</v>
      </c>
      <c r="AJ3195" s="4" t="s">
        <v>290</v>
      </c>
      <c r="AK3195" s="161" t="s">
        <v>290</v>
      </c>
    </row>
    <row r="3196" spans="1:122" x14ac:dyDescent="0.25">
      <c r="A3196" s="158" t="s">
        <v>7057</v>
      </c>
      <c r="B3196" s="11">
        <v>7</v>
      </c>
      <c r="C3196" t="s">
        <v>6422</v>
      </c>
      <c r="D3196" t="s">
        <v>309</v>
      </c>
      <c r="E3196" s="24" t="s">
        <v>290</v>
      </c>
      <c r="F3196" s="11">
        <v>7.625</v>
      </c>
      <c r="G3196" s="12">
        <v>7.0229999999999997</v>
      </c>
      <c r="H3196" s="11">
        <v>0.30099999999999999</v>
      </c>
      <c r="I3196" s="11" t="s">
        <v>6422</v>
      </c>
      <c r="J3196" s="11">
        <v>1</v>
      </c>
      <c r="K3196" s="24"/>
      <c r="L3196" s="1" t="s">
        <v>309</v>
      </c>
      <c r="N3196" s="159"/>
      <c r="P3196" s="18" t="s">
        <v>290</v>
      </c>
      <c r="Q3196" s="18" t="s">
        <v>290</v>
      </c>
      <c r="S3196" t="s">
        <v>290</v>
      </c>
      <c r="T3196" t="s">
        <v>290</v>
      </c>
      <c r="V3196" t="s">
        <v>290</v>
      </c>
      <c r="X3196" s="158" t="s">
        <v>7057</v>
      </c>
      <c r="Y3196" s="11">
        <v>7</v>
      </c>
      <c r="Z3196" t="s">
        <v>6422</v>
      </c>
      <c r="AA3196" t="s">
        <v>309</v>
      </c>
      <c r="AB3196" s="24" t="s">
        <v>290</v>
      </c>
      <c r="AC3196" s="11">
        <v>7.625</v>
      </c>
      <c r="AD3196" s="12">
        <v>7.0229999999999997</v>
      </c>
      <c r="AE3196" s="11">
        <v>0.30099999999999999</v>
      </c>
      <c r="AF3196" s="11" t="s">
        <v>6422</v>
      </c>
      <c r="AG3196" s="11">
        <v>1</v>
      </c>
      <c r="AH3196" s="24"/>
      <c r="AI3196" s="1" t="s">
        <v>309</v>
      </c>
      <c r="AK3196" s="159"/>
      <c r="BJ3196" s="4"/>
      <c r="BK3196" s="4"/>
      <c r="BL3196" s="4"/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  <c r="BX3196" s="4"/>
      <c r="BY3196" s="4"/>
      <c r="BZ3196" s="4"/>
      <c r="CA3196" s="51"/>
    </row>
    <row r="3197" spans="1:122" x14ac:dyDescent="0.35">
      <c r="A3197" s="158" t="s">
        <v>3083</v>
      </c>
      <c r="B3197" s="11">
        <v>7</v>
      </c>
      <c r="C3197" s="11" t="s">
        <v>272</v>
      </c>
      <c r="D3197" t="s">
        <v>309</v>
      </c>
      <c r="E3197" s="21" t="s">
        <v>290</v>
      </c>
      <c r="F3197" s="11">
        <v>7.625</v>
      </c>
      <c r="G3197" s="12">
        <v>6.625</v>
      </c>
      <c r="H3197" s="11">
        <v>0.5</v>
      </c>
      <c r="I3197" t="s">
        <v>272</v>
      </c>
      <c r="J3197" s="11">
        <v>2</v>
      </c>
      <c r="K3197" s="21" t="s">
        <v>290</v>
      </c>
      <c r="L3197" s="1" t="s">
        <v>309</v>
      </c>
      <c r="M3197" t="s">
        <v>290</v>
      </c>
      <c r="N3197" s="159" t="s">
        <v>290</v>
      </c>
      <c r="P3197" s="18" t="s">
        <v>290</v>
      </c>
      <c r="Q3197" s="18" t="s">
        <v>290</v>
      </c>
      <c r="S3197" t="s">
        <v>290</v>
      </c>
      <c r="T3197" t="s">
        <v>290</v>
      </c>
      <c r="V3197" t="s">
        <v>290</v>
      </c>
      <c r="X3197" s="158" t="s">
        <v>3083</v>
      </c>
      <c r="Y3197" s="11">
        <v>7</v>
      </c>
      <c r="Z3197" s="11" t="s">
        <v>272</v>
      </c>
      <c r="AA3197" t="s">
        <v>309</v>
      </c>
      <c r="AB3197" s="21" t="s">
        <v>290</v>
      </c>
      <c r="AC3197" s="11">
        <v>7.625</v>
      </c>
      <c r="AD3197" s="12">
        <v>6.625</v>
      </c>
      <c r="AE3197" s="11">
        <v>0.5</v>
      </c>
      <c r="AF3197" t="s">
        <v>272</v>
      </c>
      <c r="AG3197" s="11">
        <v>2</v>
      </c>
      <c r="AH3197" s="21" t="s">
        <v>290</v>
      </c>
      <c r="AI3197" s="1" t="s">
        <v>309</v>
      </c>
      <c r="AJ3197" t="s">
        <v>290</v>
      </c>
      <c r="AK3197" s="159" t="s">
        <v>290</v>
      </c>
      <c r="CC3197" s="4"/>
      <c r="CD3197" s="51"/>
      <c r="CE3197" s="51"/>
      <c r="CF3197" s="51"/>
      <c r="CG3197" s="51"/>
      <c r="CH3197" s="51"/>
      <c r="CI3197" s="51"/>
      <c r="CJ3197" s="51"/>
      <c r="CK3197" s="51"/>
    </row>
    <row r="3198" spans="1:122" x14ac:dyDescent="0.25">
      <c r="A3198" s="160" t="s">
        <v>3084</v>
      </c>
      <c r="B3198" s="2">
        <v>7</v>
      </c>
      <c r="C3198" s="4" t="s">
        <v>273</v>
      </c>
      <c r="D3198" s="4" t="s">
        <v>309</v>
      </c>
      <c r="E3198" s="23" t="s">
        <v>290</v>
      </c>
      <c r="F3198" s="2">
        <v>7.625</v>
      </c>
      <c r="G3198" s="3">
        <v>5.875</v>
      </c>
      <c r="H3198" s="2">
        <v>0.875</v>
      </c>
      <c r="I3198" s="2" t="s">
        <v>273</v>
      </c>
      <c r="J3198" s="4">
        <v>4</v>
      </c>
      <c r="K3198" s="23" t="s">
        <v>290</v>
      </c>
      <c r="L3198" s="6" t="s">
        <v>309</v>
      </c>
      <c r="M3198" s="4" t="s">
        <v>290</v>
      </c>
      <c r="N3198" s="161" t="s">
        <v>290</v>
      </c>
      <c r="P3198" s="18" t="s">
        <v>290</v>
      </c>
      <c r="Q3198" s="18" t="s">
        <v>290</v>
      </c>
      <c r="S3198" t="s">
        <v>290</v>
      </c>
      <c r="T3198" t="s">
        <v>290</v>
      </c>
      <c r="V3198" t="s">
        <v>290</v>
      </c>
      <c r="X3198" s="160" t="s">
        <v>3084</v>
      </c>
      <c r="Y3198" s="2">
        <v>7</v>
      </c>
      <c r="Z3198" s="4" t="s">
        <v>273</v>
      </c>
      <c r="AA3198" s="4" t="s">
        <v>309</v>
      </c>
      <c r="AB3198" s="23" t="s">
        <v>290</v>
      </c>
      <c r="AC3198" s="2">
        <v>7.625</v>
      </c>
      <c r="AD3198" s="3">
        <v>5.875</v>
      </c>
      <c r="AE3198" s="2">
        <v>0.875</v>
      </c>
      <c r="AF3198" s="2" t="s">
        <v>273</v>
      </c>
      <c r="AG3198" s="4">
        <v>4</v>
      </c>
      <c r="AH3198" s="23" t="s">
        <v>290</v>
      </c>
      <c r="AI3198" s="6" t="s">
        <v>309</v>
      </c>
      <c r="AJ3198" s="4" t="s">
        <v>290</v>
      </c>
      <c r="AK3198" s="161" t="s">
        <v>290</v>
      </c>
    </row>
    <row r="3199" spans="1:122" x14ac:dyDescent="0.35">
      <c r="A3199" s="156" t="s">
        <v>3085</v>
      </c>
      <c r="B3199" s="11">
        <v>8</v>
      </c>
      <c r="C3199" s="11">
        <v>5</v>
      </c>
      <c r="D3199" t="s">
        <v>309</v>
      </c>
      <c r="E3199" s="21" t="s">
        <v>290</v>
      </c>
      <c r="F3199" s="11">
        <v>8.625</v>
      </c>
      <c r="G3199" s="12">
        <v>8.407</v>
      </c>
      <c r="H3199" s="11">
        <v>0.109</v>
      </c>
      <c r="I3199" t="s">
        <v>290</v>
      </c>
      <c r="J3199" s="11">
        <v>5</v>
      </c>
      <c r="K3199" s="21" t="s">
        <v>290</v>
      </c>
      <c r="L3199" s="11" t="s">
        <v>309</v>
      </c>
      <c r="M3199" t="s">
        <v>290</v>
      </c>
      <c r="N3199" s="159" t="s">
        <v>290</v>
      </c>
      <c r="P3199" s="18" t="s">
        <v>290</v>
      </c>
      <c r="Q3199" s="18" t="s">
        <v>290</v>
      </c>
      <c r="S3199" t="s">
        <v>290</v>
      </c>
      <c r="T3199" t="s">
        <v>290</v>
      </c>
      <c r="V3199" t="s">
        <v>290</v>
      </c>
      <c r="X3199" s="156" t="s">
        <v>3085</v>
      </c>
      <c r="Y3199" s="11">
        <v>8</v>
      </c>
      <c r="Z3199" s="11">
        <v>5</v>
      </c>
      <c r="AA3199" t="s">
        <v>309</v>
      </c>
      <c r="AB3199" s="21" t="s">
        <v>290</v>
      </c>
      <c r="AC3199" s="11">
        <v>8.625</v>
      </c>
      <c r="AD3199" s="12">
        <v>8.407</v>
      </c>
      <c r="AE3199" s="11">
        <v>0.109</v>
      </c>
      <c r="AF3199" t="s">
        <v>290</v>
      </c>
      <c r="AG3199" s="11">
        <v>5</v>
      </c>
      <c r="AH3199" s="21" t="s">
        <v>290</v>
      </c>
      <c r="AI3199" s="11" t="s">
        <v>309</v>
      </c>
      <c r="AJ3199" t="s">
        <v>290</v>
      </c>
      <c r="AK3199" s="159" t="s">
        <v>290</v>
      </c>
    </row>
    <row r="3200" spans="1:122" x14ac:dyDescent="0.35">
      <c r="A3200" s="156" t="s">
        <v>3086</v>
      </c>
      <c r="B3200" s="11">
        <v>8</v>
      </c>
      <c r="C3200" s="11">
        <v>10</v>
      </c>
      <c r="D3200" t="s">
        <v>309</v>
      </c>
      <c r="E3200" s="21" t="s">
        <v>290</v>
      </c>
      <c r="F3200" s="11">
        <v>8.625</v>
      </c>
      <c r="G3200" s="12">
        <v>8.3290000000000006</v>
      </c>
      <c r="H3200" s="11">
        <v>0.14799999999999999</v>
      </c>
      <c r="I3200" t="s">
        <v>290</v>
      </c>
      <c r="J3200" s="11">
        <v>10</v>
      </c>
      <c r="K3200" s="21" t="s">
        <v>290</v>
      </c>
      <c r="L3200" s="11" t="s">
        <v>309</v>
      </c>
      <c r="M3200" t="s">
        <v>290</v>
      </c>
      <c r="N3200" s="159" t="s">
        <v>290</v>
      </c>
      <c r="P3200" s="18" t="s">
        <v>290</v>
      </c>
      <c r="Q3200" s="18" t="s">
        <v>290</v>
      </c>
      <c r="S3200" t="s">
        <v>290</v>
      </c>
      <c r="T3200" t="s">
        <v>290</v>
      </c>
      <c r="V3200" t="s">
        <v>290</v>
      </c>
      <c r="X3200" s="156" t="s">
        <v>3086</v>
      </c>
      <c r="Y3200" s="11">
        <v>8</v>
      </c>
      <c r="Z3200" s="11">
        <v>10</v>
      </c>
      <c r="AA3200" t="s">
        <v>309</v>
      </c>
      <c r="AB3200" s="21" t="s">
        <v>290</v>
      </c>
      <c r="AC3200" s="11">
        <v>8.625</v>
      </c>
      <c r="AD3200" s="12">
        <v>8.3290000000000006</v>
      </c>
      <c r="AE3200" s="11">
        <v>0.14799999999999999</v>
      </c>
      <c r="AF3200" t="s">
        <v>290</v>
      </c>
      <c r="AG3200" s="11">
        <v>10</v>
      </c>
      <c r="AH3200" s="21" t="s">
        <v>290</v>
      </c>
      <c r="AI3200" s="11" t="s">
        <v>309</v>
      </c>
      <c r="AJ3200" t="s">
        <v>290</v>
      </c>
      <c r="AK3200" s="159" t="s">
        <v>290</v>
      </c>
    </row>
    <row r="3201" spans="1:89" x14ac:dyDescent="0.35">
      <c r="A3201" s="158" t="s">
        <v>3087</v>
      </c>
      <c r="B3201" s="11">
        <v>8</v>
      </c>
      <c r="C3201" s="11">
        <v>20</v>
      </c>
      <c r="D3201" t="s">
        <v>309</v>
      </c>
      <c r="E3201" s="21" t="s">
        <v>290</v>
      </c>
      <c r="F3201" s="11">
        <v>8.625</v>
      </c>
      <c r="G3201" s="12">
        <v>8.125</v>
      </c>
      <c r="H3201" s="11">
        <v>0.25</v>
      </c>
      <c r="I3201" t="s">
        <v>290</v>
      </c>
      <c r="J3201" s="11">
        <v>20</v>
      </c>
      <c r="K3201" s="21" t="s">
        <v>290</v>
      </c>
      <c r="L3201" s="1" t="s">
        <v>309</v>
      </c>
      <c r="M3201" t="s">
        <v>290</v>
      </c>
      <c r="N3201" s="159" t="s">
        <v>290</v>
      </c>
      <c r="P3201" s="18" t="s">
        <v>290</v>
      </c>
      <c r="Q3201" s="18" t="s">
        <v>290</v>
      </c>
      <c r="S3201" t="s">
        <v>290</v>
      </c>
      <c r="T3201" t="s">
        <v>290</v>
      </c>
      <c r="V3201" t="s">
        <v>290</v>
      </c>
      <c r="X3201" s="158" t="s">
        <v>3087</v>
      </c>
      <c r="Y3201" s="11">
        <v>8</v>
      </c>
      <c r="Z3201" s="11">
        <v>20</v>
      </c>
      <c r="AA3201" t="s">
        <v>309</v>
      </c>
      <c r="AB3201" s="21" t="s">
        <v>290</v>
      </c>
      <c r="AC3201" s="11">
        <v>8.625</v>
      </c>
      <c r="AD3201" s="12">
        <v>8.125</v>
      </c>
      <c r="AE3201" s="11">
        <v>0.25</v>
      </c>
      <c r="AF3201" t="s">
        <v>290</v>
      </c>
      <c r="AG3201" s="11">
        <v>20</v>
      </c>
      <c r="AH3201" s="21" t="s">
        <v>290</v>
      </c>
      <c r="AI3201" s="1" t="s">
        <v>309</v>
      </c>
      <c r="AJ3201" t="s">
        <v>290</v>
      </c>
      <c r="AK3201" s="159" t="s">
        <v>290</v>
      </c>
      <c r="BJ3201" s="4"/>
      <c r="BK3201" s="4"/>
      <c r="BL3201" s="4"/>
      <c r="BM3201" s="4"/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  <c r="BX3201" s="4"/>
      <c r="BY3201" s="4"/>
      <c r="BZ3201" s="4"/>
      <c r="CA3201" s="51"/>
    </row>
    <row r="3202" spans="1:89" x14ac:dyDescent="0.35">
      <c r="A3202" s="158" t="s">
        <v>3088</v>
      </c>
      <c r="B3202" s="11">
        <v>8</v>
      </c>
      <c r="C3202">
        <v>30</v>
      </c>
      <c r="D3202" t="s">
        <v>309</v>
      </c>
      <c r="E3202" s="21" t="s">
        <v>290</v>
      </c>
      <c r="F3202" s="11">
        <v>8.625</v>
      </c>
      <c r="G3202" s="12">
        <v>8.0709999999999997</v>
      </c>
      <c r="H3202" s="11">
        <v>0.27700000000000002</v>
      </c>
      <c r="I3202" t="s">
        <v>290</v>
      </c>
      <c r="J3202">
        <v>30</v>
      </c>
      <c r="K3202" s="21" t="s">
        <v>290</v>
      </c>
      <c r="L3202" s="1" t="s">
        <v>309</v>
      </c>
      <c r="M3202" t="s">
        <v>290</v>
      </c>
      <c r="N3202" s="159" t="s">
        <v>290</v>
      </c>
      <c r="P3202" s="18" t="s">
        <v>290</v>
      </c>
      <c r="Q3202" s="18" t="s">
        <v>290</v>
      </c>
      <c r="S3202" t="s">
        <v>290</v>
      </c>
      <c r="T3202" t="s">
        <v>290</v>
      </c>
      <c r="V3202" t="s">
        <v>290</v>
      </c>
      <c r="X3202" s="158" t="s">
        <v>3088</v>
      </c>
      <c r="Y3202" s="11">
        <v>8</v>
      </c>
      <c r="Z3202">
        <v>30</v>
      </c>
      <c r="AA3202" t="s">
        <v>309</v>
      </c>
      <c r="AB3202" s="21" t="s">
        <v>290</v>
      </c>
      <c r="AC3202" s="11">
        <v>8.625</v>
      </c>
      <c r="AD3202" s="12">
        <v>8.0709999999999997</v>
      </c>
      <c r="AE3202" s="11">
        <v>0.27700000000000002</v>
      </c>
      <c r="AF3202" t="s">
        <v>290</v>
      </c>
      <c r="AG3202">
        <v>30</v>
      </c>
      <c r="AH3202" s="21" t="s">
        <v>290</v>
      </c>
      <c r="AI3202" s="1" t="s">
        <v>309</v>
      </c>
      <c r="AJ3202" t="s">
        <v>290</v>
      </c>
      <c r="AK3202" s="159" t="s">
        <v>290</v>
      </c>
      <c r="CC3202" s="4"/>
      <c r="CD3202" s="51"/>
      <c r="CE3202" s="51"/>
      <c r="CF3202" s="51"/>
      <c r="CG3202" s="51"/>
      <c r="CH3202" s="51"/>
      <c r="CI3202" s="51"/>
      <c r="CJ3202" s="51"/>
      <c r="CK3202" s="51"/>
    </row>
    <row r="3203" spans="1:89" x14ac:dyDescent="0.35">
      <c r="A3203" s="158" t="s">
        <v>3089</v>
      </c>
      <c r="B3203" s="11">
        <v>8</v>
      </c>
      <c r="C3203">
        <v>40</v>
      </c>
      <c r="D3203" t="s">
        <v>309</v>
      </c>
      <c r="E3203" s="21" t="s">
        <v>290</v>
      </c>
      <c r="F3203" s="11">
        <v>8.625</v>
      </c>
      <c r="G3203" s="12">
        <v>7.9809999999999999</v>
      </c>
      <c r="H3203" s="11">
        <v>0.32200000000000001</v>
      </c>
      <c r="I3203" t="s">
        <v>290</v>
      </c>
      <c r="J3203">
        <v>40</v>
      </c>
      <c r="K3203" s="21" t="s">
        <v>290</v>
      </c>
      <c r="L3203" s="1" t="s">
        <v>309</v>
      </c>
      <c r="M3203" t="s">
        <v>290</v>
      </c>
      <c r="N3203" s="159" t="s">
        <v>290</v>
      </c>
      <c r="P3203" s="18" t="s">
        <v>290</v>
      </c>
      <c r="Q3203" s="18" t="s">
        <v>290</v>
      </c>
      <c r="S3203" t="s">
        <v>290</v>
      </c>
      <c r="T3203" t="s">
        <v>290</v>
      </c>
      <c r="V3203" t="s">
        <v>290</v>
      </c>
      <c r="X3203" s="158" t="s">
        <v>3089</v>
      </c>
      <c r="Y3203" s="11">
        <v>8</v>
      </c>
      <c r="Z3203">
        <v>40</v>
      </c>
      <c r="AA3203" t="s">
        <v>309</v>
      </c>
      <c r="AB3203" s="21" t="s">
        <v>290</v>
      </c>
      <c r="AC3203" s="11">
        <v>8.625</v>
      </c>
      <c r="AD3203" s="12">
        <v>7.9809999999999999</v>
      </c>
      <c r="AE3203" s="11">
        <v>0.32200000000000001</v>
      </c>
      <c r="AF3203" t="s">
        <v>290</v>
      </c>
      <c r="AG3203">
        <v>40</v>
      </c>
      <c r="AH3203" s="21" t="s">
        <v>290</v>
      </c>
      <c r="AI3203" s="1" t="s">
        <v>309</v>
      </c>
      <c r="AJ3203" t="s">
        <v>290</v>
      </c>
      <c r="AK3203" s="159" t="s">
        <v>290</v>
      </c>
    </row>
    <row r="3204" spans="1:89" x14ac:dyDescent="0.35">
      <c r="A3204" s="158" t="s">
        <v>7058</v>
      </c>
      <c r="B3204" s="11">
        <v>8</v>
      </c>
      <c r="C3204" t="s">
        <v>6422</v>
      </c>
      <c r="D3204" t="s">
        <v>309</v>
      </c>
      <c r="E3204" s="21" t="s">
        <v>290</v>
      </c>
      <c r="F3204" s="11">
        <v>8.625</v>
      </c>
      <c r="G3204" s="12">
        <v>7.9809999999999999</v>
      </c>
      <c r="H3204" s="11">
        <v>0.32200000000000001</v>
      </c>
      <c r="I3204" t="s">
        <v>6422</v>
      </c>
      <c r="J3204">
        <v>1</v>
      </c>
      <c r="K3204" s="21" t="s">
        <v>290</v>
      </c>
      <c r="L3204" s="1" t="s">
        <v>309</v>
      </c>
      <c r="M3204" t="s">
        <v>290</v>
      </c>
      <c r="N3204" s="159" t="s">
        <v>290</v>
      </c>
      <c r="P3204" s="18" t="s">
        <v>290</v>
      </c>
      <c r="Q3204" s="18" t="s">
        <v>290</v>
      </c>
      <c r="S3204" t="s">
        <v>290</v>
      </c>
      <c r="T3204" t="s">
        <v>290</v>
      </c>
      <c r="V3204" t="s">
        <v>290</v>
      </c>
      <c r="X3204" s="158" t="s">
        <v>7058</v>
      </c>
      <c r="Y3204" s="11">
        <v>8</v>
      </c>
      <c r="Z3204" t="s">
        <v>6422</v>
      </c>
      <c r="AA3204" t="s">
        <v>309</v>
      </c>
      <c r="AB3204" s="21" t="s">
        <v>290</v>
      </c>
      <c r="AC3204" s="11">
        <v>8.625</v>
      </c>
      <c r="AD3204" s="12">
        <v>7.9809999999999999</v>
      </c>
      <c r="AE3204" s="11">
        <v>0.32200000000000001</v>
      </c>
      <c r="AF3204" t="s">
        <v>6422</v>
      </c>
      <c r="AG3204">
        <v>1</v>
      </c>
      <c r="AH3204" s="21" t="s">
        <v>290</v>
      </c>
      <c r="AI3204" s="1" t="s">
        <v>309</v>
      </c>
      <c r="AJ3204" t="s">
        <v>290</v>
      </c>
      <c r="AK3204" s="159" t="s">
        <v>290</v>
      </c>
    </row>
    <row r="3205" spans="1:89" x14ac:dyDescent="0.35">
      <c r="A3205" s="158" t="s">
        <v>3090</v>
      </c>
      <c r="B3205" s="11">
        <v>8</v>
      </c>
      <c r="C3205">
        <v>60</v>
      </c>
      <c r="D3205" t="s">
        <v>309</v>
      </c>
      <c r="E3205" s="21" t="s">
        <v>290</v>
      </c>
      <c r="F3205" s="11">
        <v>8.625</v>
      </c>
      <c r="G3205" s="12">
        <v>7.8129999999999997</v>
      </c>
      <c r="H3205" s="11">
        <v>0.40600000000000003</v>
      </c>
      <c r="I3205" t="s">
        <v>290</v>
      </c>
      <c r="J3205">
        <v>60</v>
      </c>
      <c r="K3205" s="21" t="s">
        <v>290</v>
      </c>
      <c r="L3205" s="1" t="s">
        <v>309</v>
      </c>
      <c r="M3205" t="s">
        <v>290</v>
      </c>
      <c r="N3205" s="159" t="s">
        <v>290</v>
      </c>
      <c r="P3205" s="18" t="s">
        <v>290</v>
      </c>
      <c r="Q3205" s="18" t="s">
        <v>290</v>
      </c>
      <c r="S3205" t="s">
        <v>290</v>
      </c>
      <c r="T3205" t="s">
        <v>290</v>
      </c>
      <c r="V3205" t="s">
        <v>290</v>
      </c>
      <c r="X3205" s="158" t="s">
        <v>3090</v>
      </c>
      <c r="Y3205" s="11">
        <v>8</v>
      </c>
      <c r="Z3205">
        <v>60</v>
      </c>
      <c r="AA3205" t="s">
        <v>309</v>
      </c>
      <c r="AB3205" s="21" t="s">
        <v>290</v>
      </c>
      <c r="AC3205" s="11">
        <v>8.625</v>
      </c>
      <c r="AD3205" s="12">
        <v>7.8129999999999997</v>
      </c>
      <c r="AE3205" s="11">
        <v>0.40600000000000003</v>
      </c>
      <c r="AF3205" t="s">
        <v>290</v>
      </c>
      <c r="AG3205">
        <v>60</v>
      </c>
      <c r="AH3205" s="21" t="s">
        <v>290</v>
      </c>
      <c r="AI3205" s="1" t="s">
        <v>309</v>
      </c>
      <c r="AJ3205" t="s">
        <v>290</v>
      </c>
      <c r="AK3205" s="159" t="s">
        <v>290</v>
      </c>
    </row>
    <row r="3206" spans="1:89" x14ac:dyDescent="0.35">
      <c r="A3206" s="158" t="s">
        <v>3091</v>
      </c>
      <c r="B3206" s="11">
        <v>8</v>
      </c>
      <c r="C3206">
        <v>80</v>
      </c>
      <c r="D3206" t="s">
        <v>309</v>
      </c>
      <c r="E3206" s="21" t="s">
        <v>290</v>
      </c>
      <c r="F3206" s="11">
        <v>8.625</v>
      </c>
      <c r="G3206" s="12">
        <v>7.625</v>
      </c>
      <c r="H3206" s="11">
        <v>0.5</v>
      </c>
      <c r="I3206" t="s">
        <v>290</v>
      </c>
      <c r="J3206">
        <v>80</v>
      </c>
      <c r="K3206" s="21" t="s">
        <v>290</v>
      </c>
      <c r="L3206" s="1" t="s">
        <v>309</v>
      </c>
      <c r="M3206" t="s">
        <v>290</v>
      </c>
      <c r="N3206" s="159" t="s">
        <v>290</v>
      </c>
      <c r="P3206" s="18" t="s">
        <v>290</v>
      </c>
      <c r="Q3206" s="18" t="s">
        <v>290</v>
      </c>
      <c r="S3206" t="s">
        <v>290</v>
      </c>
      <c r="T3206" t="s">
        <v>290</v>
      </c>
      <c r="V3206" t="s">
        <v>290</v>
      </c>
      <c r="X3206" s="158" t="s">
        <v>3091</v>
      </c>
      <c r="Y3206" s="11">
        <v>8</v>
      </c>
      <c r="Z3206">
        <v>80</v>
      </c>
      <c r="AA3206" t="s">
        <v>309</v>
      </c>
      <c r="AB3206" s="21" t="s">
        <v>290</v>
      </c>
      <c r="AC3206" s="11">
        <v>8.625</v>
      </c>
      <c r="AD3206" s="12">
        <v>7.625</v>
      </c>
      <c r="AE3206" s="11">
        <v>0.5</v>
      </c>
      <c r="AF3206" t="s">
        <v>290</v>
      </c>
      <c r="AG3206">
        <v>80</v>
      </c>
      <c r="AH3206" s="21" t="s">
        <v>290</v>
      </c>
      <c r="AI3206" s="1" t="s">
        <v>309</v>
      </c>
      <c r="AJ3206" t="s">
        <v>290</v>
      </c>
      <c r="AK3206" s="159" t="s">
        <v>290</v>
      </c>
    </row>
    <row r="3207" spans="1:89" x14ac:dyDescent="0.35">
      <c r="A3207" s="158" t="s">
        <v>3092</v>
      </c>
      <c r="B3207" s="11">
        <v>8</v>
      </c>
      <c r="C3207">
        <v>100</v>
      </c>
      <c r="D3207" t="s">
        <v>309</v>
      </c>
      <c r="E3207" s="21" t="s">
        <v>290</v>
      </c>
      <c r="F3207" s="11">
        <v>8.625</v>
      </c>
      <c r="G3207" s="12">
        <v>7.4390000000000001</v>
      </c>
      <c r="H3207" s="11">
        <v>0.59299999999999997</v>
      </c>
      <c r="I3207" t="s">
        <v>290</v>
      </c>
      <c r="J3207">
        <v>100</v>
      </c>
      <c r="K3207" s="21" t="s">
        <v>290</v>
      </c>
      <c r="L3207" s="1" t="s">
        <v>309</v>
      </c>
      <c r="M3207" t="s">
        <v>290</v>
      </c>
      <c r="N3207" s="159" t="s">
        <v>290</v>
      </c>
      <c r="P3207" s="18" t="s">
        <v>290</v>
      </c>
      <c r="Q3207" s="18" t="s">
        <v>290</v>
      </c>
      <c r="S3207" t="s">
        <v>290</v>
      </c>
      <c r="T3207" t="s">
        <v>290</v>
      </c>
      <c r="V3207" t="s">
        <v>290</v>
      </c>
      <c r="X3207" s="158" t="s">
        <v>3092</v>
      </c>
      <c r="Y3207" s="11">
        <v>8</v>
      </c>
      <c r="Z3207">
        <v>100</v>
      </c>
      <c r="AA3207" t="s">
        <v>309</v>
      </c>
      <c r="AB3207" s="21" t="s">
        <v>290</v>
      </c>
      <c r="AC3207" s="11">
        <v>8.625</v>
      </c>
      <c r="AD3207" s="12">
        <v>7.4390000000000001</v>
      </c>
      <c r="AE3207" s="11">
        <v>0.59299999999999997</v>
      </c>
      <c r="AF3207" t="s">
        <v>290</v>
      </c>
      <c r="AG3207">
        <v>100</v>
      </c>
      <c r="AH3207" s="21" t="s">
        <v>290</v>
      </c>
      <c r="AI3207" s="1" t="s">
        <v>309</v>
      </c>
      <c r="AJ3207" t="s">
        <v>290</v>
      </c>
      <c r="AK3207" s="159" t="s">
        <v>290</v>
      </c>
    </row>
    <row r="3208" spans="1:89" x14ac:dyDescent="0.35">
      <c r="A3208" s="158" t="s">
        <v>3093</v>
      </c>
      <c r="B3208" s="11">
        <v>8</v>
      </c>
      <c r="C3208">
        <v>120</v>
      </c>
      <c r="D3208" t="s">
        <v>309</v>
      </c>
      <c r="E3208" s="21" t="s">
        <v>290</v>
      </c>
      <c r="F3208" s="11">
        <v>8.625</v>
      </c>
      <c r="G3208" s="12">
        <v>7.1890000000000001</v>
      </c>
      <c r="H3208" s="11">
        <v>0.71799999999999997</v>
      </c>
      <c r="I3208" t="s">
        <v>290</v>
      </c>
      <c r="J3208">
        <v>120</v>
      </c>
      <c r="K3208" s="21" t="s">
        <v>290</v>
      </c>
      <c r="L3208" s="1" t="s">
        <v>309</v>
      </c>
      <c r="M3208" t="s">
        <v>290</v>
      </c>
      <c r="N3208" s="159" t="s">
        <v>290</v>
      </c>
      <c r="P3208" s="18" t="s">
        <v>290</v>
      </c>
      <c r="Q3208" s="18" t="s">
        <v>290</v>
      </c>
      <c r="S3208" t="s">
        <v>290</v>
      </c>
      <c r="T3208" t="s">
        <v>290</v>
      </c>
      <c r="V3208" t="s">
        <v>290</v>
      </c>
      <c r="X3208" s="158" t="s">
        <v>3093</v>
      </c>
      <c r="Y3208" s="11">
        <v>8</v>
      </c>
      <c r="Z3208">
        <v>120</v>
      </c>
      <c r="AA3208" t="s">
        <v>309</v>
      </c>
      <c r="AB3208" s="21" t="s">
        <v>290</v>
      </c>
      <c r="AC3208" s="11">
        <v>8.625</v>
      </c>
      <c r="AD3208" s="12">
        <v>7.1890000000000001</v>
      </c>
      <c r="AE3208" s="11">
        <v>0.71799999999999997</v>
      </c>
      <c r="AF3208" t="s">
        <v>290</v>
      </c>
      <c r="AG3208">
        <v>120</v>
      </c>
      <c r="AH3208" s="21" t="s">
        <v>290</v>
      </c>
      <c r="AI3208" s="1" t="s">
        <v>309</v>
      </c>
      <c r="AJ3208" t="s">
        <v>290</v>
      </c>
      <c r="AK3208" s="159" t="s">
        <v>290</v>
      </c>
      <c r="BJ3208" s="4"/>
      <c r="BK3208" s="4"/>
      <c r="BL3208" s="4"/>
      <c r="BM3208" s="4"/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  <c r="BX3208" s="4"/>
      <c r="BY3208" s="4"/>
      <c r="BZ3208" s="4"/>
      <c r="CA3208" s="51"/>
    </row>
    <row r="3209" spans="1:89" x14ac:dyDescent="0.35">
      <c r="A3209" s="158" t="s">
        <v>3094</v>
      </c>
      <c r="B3209" s="11">
        <v>8</v>
      </c>
      <c r="C3209">
        <v>140</v>
      </c>
      <c r="D3209" t="s">
        <v>309</v>
      </c>
      <c r="E3209" s="21" t="s">
        <v>290</v>
      </c>
      <c r="F3209" s="11">
        <v>8.625</v>
      </c>
      <c r="G3209" s="12">
        <v>7.0009999999999994</v>
      </c>
      <c r="H3209" s="11">
        <v>0.81200000000000006</v>
      </c>
      <c r="I3209" t="s">
        <v>290</v>
      </c>
      <c r="J3209">
        <v>140</v>
      </c>
      <c r="K3209" s="21" t="s">
        <v>290</v>
      </c>
      <c r="L3209" s="1" t="s">
        <v>309</v>
      </c>
      <c r="M3209" t="s">
        <v>290</v>
      </c>
      <c r="N3209" s="159" t="s">
        <v>290</v>
      </c>
      <c r="P3209" s="18" t="s">
        <v>290</v>
      </c>
      <c r="Q3209" s="18" t="s">
        <v>290</v>
      </c>
      <c r="S3209" t="s">
        <v>290</v>
      </c>
      <c r="T3209" t="s">
        <v>290</v>
      </c>
      <c r="V3209" t="s">
        <v>290</v>
      </c>
      <c r="X3209" s="158" t="s">
        <v>3094</v>
      </c>
      <c r="Y3209" s="11">
        <v>8</v>
      </c>
      <c r="Z3209">
        <v>140</v>
      </c>
      <c r="AA3209" t="s">
        <v>309</v>
      </c>
      <c r="AB3209" s="21" t="s">
        <v>290</v>
      </c>
      <c r="AC3209" s="11">
        <v>8.625</v>
      </c>
      <c r="AD3209" s="12">
        <v>7.0009999999999994</v>
      </c>
      <c r="AE3209" s="11">
        <v>0.81200000000000006</v>
      </c>
      <c r="AF3209" t="s">
        <v>290</v>
      </c>
      <c r="AG3209">
        <v>140</v>
      </c>
      <c r="AH3209" s="21" t="s">
        <v>290</v>
      </c>
      <c r="AI3209" s="1" t="s">
        <v>309</v>
      </c>
      <c r="AJ3209" t="s">
        <v>290</v>
      </c>
      <c r="AK3209" s="159" t="s">
        <v>290</v>
      </c>
      <c r="CC3209" s="4"/>
      <c r="CD3209" s="51"/>
      <c r="CE3209" s="51"/>
      <c r="CF3209" s="51"/>
      <c r="CG3209" s="51"/>
      <c r="CH3209" s="51"/>
      <c r="CI3209" s="51"/>
      <c r="CJ3209" s="51"/>
      <c r="CK3209" s="51"/>
    </row>
    <row r="3210" spans="1:89" x14ac:dyDescent="0.35">
      <c r="A3210" s="158" t="s">
        <v>3095</v>
      </c>
      <c r="B3210" s="11">
        <v>8</v>
      </c>
      <c r="C3210" s="11">
        <v>160</v>
      </c>
      <c r="D3210" t="s">
        <v>309</v>
      </c>
      <c r="E3210" s="21" t="s">
        <v>290</v>
      </c>
      <c r="F3210" s="11">
        <v>8.625</v>
      </c>
      <c r="G3210" s="12">
        <v>6.8129999999999997</v>
      </c>
      <c r="H3210" s="11">
        <v>0.90600000000000003</v>
      </c>
      <c r="I3210" t="s">
        <v>290</v>
      </c>
      <c r="J3210" s="11">
        <v>160</v>
      </c>
      <c r="K3210" s="21" t="s">
        <v>290</v>
      </c>
      <c r="L3210" s="1" t="s">
        <v>309</v>
      </c>
      <c r="M3210" t="s">
        <v>290</v>
      </c>
      <c r="N3210" s="159" t="s">
        <v>290</v>
      </c>
      <c r="P3210" s="18" t="s">
        <v>290</v>
      </c>
      <c r="Q3210" s="18" t="s">
        <v>290</v>
      </c>
      <c r="S3210" t="s">
        <v>290</v>
      </c>
      <c r="T3210" t="s">
        <v>290</v>
      </c>
      <c r="V3210" t="s">
        <v>290</v>
      </c>
      <c r="X3210" s="158" t="s">
        <v>3095</v>
      </c>
      <c r="Y3210" s="11">
        <v>8</v>
      </c>
      <c r="Z3210" s="11">
        <v>160</v>
      </c>
      <c r="AA3210" t="s">
        <v>309</v>
      </c>
      <c r="AB3210" s="21" t="s">
        <v>290</v>
      </c>
      <c r="AC3210" s="11">
        <v>8.625</v>
      </c>
      <c r="AD3210" s="12">
        <v>6.8129999999999997</v>
      </c>
      <c r="AE3210" s="11">
        <v>0.90600000000000003</v>
      </c>
      <c r="AF3210" t="s">
        <v>290</v>
      </c>
      <c r="AG3210" s="11">
        <v>160</v>
      </c>
      <c r="AH3210" s="21" t="s">
        <v>290</v>
      </c>
      <c r="AI3210" s="1" t="s">
        <v>309</v>
      </c>
      <c r="AJ3210" t="s">
        <v>290</v>
      </c>
      <c r="AK3210" s="159" t="s">
        <v>290</v>
      </c>
    </row>
    <row r="3211" spans="1:89" x14ac:dyDescent="0.35">
      <c r="A3211" s="158" t="s">
        <v>3096</v>
      </c>
      <c r="B3211" s="11">
        <v>8</v>
      </c>
      <c r="C3211" s="11" t="s">
        <v>272</v>
      </c>
      <c r="D3211" t="s">
        <v>309</v>
      </c>
      <c r="E3211" s="21" t="s">
        <v>290</v>
      </c>
      <c r="F3211" s="11">
        <v>8.625</v>
      </c>
      <c r="G3211" s="12">
        <v>7.625</v>
      </c>
      <c r="H3211" s="11">
        <v>0.5</v>
      </c>
      <c r="I3211" t="s">
        <v>272</v>
      </c>
      <c r="J3211" s="11">
        <v>2</v>
      </c>
      <c r="K3211" s="21" t="s">
        <v>290</v>
      </c>
      <c r="L3211" s="1" t="s">
        <v>309</v>
      </c>
      <c r="M3211" t="s">
        <v>290</v>
      </c>
      <c r="N3211" s="159" t="s">
        <v>290</v>
      </c>
      <c r="P3211" s="18" t="s">
        <v>290</v>
      </c>
      <c r="Q3211" s="18" t="s">
        <v>290</v>
      </c>
      <c r="S3211" t="s">
        <v>290</v>
      </c>
      <c r="T3211" t="s">
        <v>290</v>
      </c>
      <c r="V3211" t="s">
        <v>290</v>
      </c>
      <c r="X3211" s="158" t="s">
        <v>3096</v>
      </c>
      <c r="Y3211" s="11">
        <v>8</v>
      </c>
      <c r="Z3211" s="11" t="s">
        <v>272</v>
      </c>
      <c r="AA3211" t="s">
        <v>309</v>
      </c>
      <c r="AB3211" s="21" t="s">
        <v>290</v>
      </c>
      <c r="AC3211" s="11">
        <v>8.625</v>
      </c>
      <c r="AD3211" s="12">
        <v>7.625</v>
      </c>
      <c r="AE3211" s="11">
        <v>0.5</v>
      </c>
      <c r="AF3211" t="s">
        <v>272</v>
      </c>
      <c r="AG3211" s="11">
        <v>2</v>
      </c>
      <c r="AH3211" s="21" t="s">
        <v>290</v>
      </c>
      <c r="AI3211" s="1" t="s">
        <v>309</v>
      </c>
      <c r="AJ3211" t="s">
        <v>290</v>
      </c>
      <c r="AK3211" s="159" t="s">
        <v>290</v>
      </c>
    </row>
    <row r="3212" spans="1:89" x14ac:dyDescent="0.25">
      <c r="A3212" s="158" t="s">
        <v>3097</v>
      </c>
      <c r="B3212" s="11">
        <v>8</v>
      </c>
      <c r="C3212" t="s">
        <v>273</v>
      </c>
      <c r="D3212" t="s">
        <v>309</v>
      </c>
      <c r="E3212" s="24" t="s">
        <v>290</v>
      </c>
      <c r="F3212" s="11">
        <v>8.625</v>
      </c>
      <c r="G3212" s="12">
        <v>6.875</v>
      </c>
      <c r="H3212" s="11">
        <v>0.875</v>
      </c>
      <c r="I3212" s="11" t="s">
        <v>273</v>
      </c>
      <c r="J3212">
        <v>4</v>
      </c>
      <c r="K3212" s="24" t="s">
        <v>290</v>
      </c>
      <c r="L3212" s="1" t="s">
        <v>309</v>
      </c>
      <c r="M3212" t="s">
        <v>290</v>
      </c>
      <c r="N3212" s="159" t="s">
        <v>290</v>
      </c>
      <c r="P3212" s="18" t="s">
        <v>290</v>
      </c>
      <c r="Q3212" s="18" t="s">
        <v>290</v>
      </c>
      <c r="S3212" t="s">
        <v>290</v>
      </c>
      <c r="T3212" t="s">
        <v>290</v>
      </c>
      <c r="V3212" t="s">
        <v>290</v>
      </c>
      <c r="X3212" s="158" t="s">
        <v>3097</v>
      </c>
      <c r="Y3212" s="11">
        <v>8</v>
      </c>
      <c r="Z3212" t="s">
        <v>273</v>
      </c>
      <c r="AA3212" t="s">
        <v>309</v>
      </c>
      <c r="AB3212" s="24" t="s">
        <v>290</v>
      </c>
      <c r="AC3212" s="11">
        <v>8.625</v>
      </c>
      <c r="AD3212" s="12">
        <v>6.875</v>
      </c>
      <c r="AE3212" s="11">
        <v>0.875</v>
      </c>
      <c r="AF3212" s="11" t="s">
        <v>273</v>
      </c>
      <c r="AG3212">
        <v>4</v>
      </c>
      <c r="AH3212" s="24" t="s">
        <v>290</v>
      </c>
      <c r="AI3212" s="1" t="s">
        <v>309</v>
      </c>
      <c r="AJ3212" t="s">
        <v>290</v>
      </c>
      <c r="AK3212" s="159" t="s">
        <v>290</v>
      </c>
    </row>
    <row r="3213" spans="1:89" x14ac:dyDescent="0.35">
      <c r="A3213" s="160" t="s">
        <v>3098</v>
      </c>
      <c r="B3213" s="2">
        <v>9</v>
      </c>
      <c r="C3213" s="2" t="s">
        <v>272</v>
      </c>
      <c r="D3213" s="4" t="s">
        <v>309</v>
      </c>
      <c r="E3213" s="22" t="s">
        <v>290</v>
      </c>
      <c r="F3213" s="2">
        <v>9.625</v>
      </c>
      <c r="G3213" s="3">
        <v>8.625</v>
      </c>
      <c r="H3213" s="2">
        <v>0.5</v>
      </c>
      <c r="I3213" s="4" t="s">
        <v>272</v>
      </c>
      <c r="J3213" s="2">
        <v>2</v>
      </c>
      <c r="K3213" s="22" t="s">
        <v>290</v>
      </c>
      <c r="L3213" s="6" t="s">
        <v>309</v>
      </c>
      <c r="M3213" s="4" t="s">
        <v>290</v>
      </c>
      <c r="N3213" s="161" t="s">
        <v>290</v>
      </c>
      <c r="P3213" s="18" t="s">
        <v>290</v>
      </c>
      <c r="Q3213" s="18" t="s">
        <v>290</v>
      </c>
      <c r="S3213" t="s">
        <v>290</v>
      </c>
      <c r="T3213" t="s">
        <v>290</v>
      </c>
      <c r="V3213" t="s">
        <v>290</v>
      </c>
      <c r="X3213" s="160" t="s">
        <v>3098</v>
      </c>
      <c r="Y3213" s="2">
        <v>9</v>
      </c>
      <c r="Z3213" s="2" t="s">
        <v>272</v>
      </c>
      <c r="AA3213" s="4" t="s">
        <v>309</v>
      </c>
      <c r="AB3213" s="22" t="s">
        <v>290</v>
      </c>
      <c r="AC3213" s="2">
        <v>9.625</v>
      </c>
      <c r="AD3213" s="3">
        <v>8.625</v>
      </c>
      <c r="AE3213" s="2">
        <v>0.5</v>
      </c>
      <c r="AF3213" s="4" t="s">
        <v>272</v>
      </c>
      <c r="AG3213" s="2">
        <v>2</v>
      </c>
      <c r="AH3213" s="22" t="s">
        <v>290</v>
      </c>
      <c r="AI3213" s="6" t="s">
        <v>309</v>
      </c>
      <c r="AJ3213" s="4" t="s">
        <v>290</v>
      </c>
      <c r="AK3213" s="161" t="s">
        <v>290</v>
      </c>
    </row>
    <row r="3214" spans="1:89" x14ac:dyDescent="0.35">
      <c r="A3214" s="156" t="s">
        <v>3099</v>
      </c>
      <c r="B3214" s="11">
        <v>10</v>
      </c>
      <c r="C3214" s="11">
        <v>5</v>
      </c>
      <c r="D3214" t="s">
        <v>309</v>
      </c>
      <c r="E3214" s="21" t="s">
        <v>290</v>
      </c>
      <c r="F3214" s="11">
        <v>10.750000000000002</v>
      </c>
      <c r="G3214" s="12">
        <v>10.482000000000001</v>
      </c>
      <c r="H3214" s="11">
        <v>0.13400000000000001</v>
      </c>
      <c r="I3214" t="s">
        <v>290</v>
      </c>
      <c r="J3214" s="11">
        <v>5</v>
      </c>
      <c r="K3214" s="21" t="s">
        <v>290</v>
      </c>
      <c r="L3214" s="11" t="s">
        <v>309</v>
      </c>
      <c r="M3214" t="s">
        <v>290</v>
      </c>
      <c r="N3214" s="159" t="s">
        <v>290</v>
      </c>
      <c r="P3214" s="18" t="s">
        <v>290</v>
      </c>
      <c r="Q3214" s="18" t="s">
        <v>290</v>
      </c>
      <c r="S3214" t="s">
        <v>290</v>
      </c>
      <c r="T3214" t="s">
        <v>290</v>
      </c>
      <c r="V3214" t="s">
        <v>290</v>
      </c>
      <c r="X3214" s="156" t="s">
        <v>3099</v>
      </c>
      <c r="Y3214" s="11">
        <v>10</v>
      </c>
      <c r="Z3214" s="11">
        <v>5</v>
      </c>
      <c r="AA3214" t="s">
        <v>309</v>
      </c>
      <c r="AB3214" s="21" t="s">
        <v>290</v>
      </c>
      <c r="AC3214" s="11">
        <v>10.750000000000002</v>
      </c>
      <c r="AD3214" s="12">
        <v>10.482000000000001</v>
      </c>
      <c r="AE3214" s="11">
        <v>0.13400000000000001</v>
      </c>
      <c r="AF3214" t="s">
        <v>290</v>
      </c>
      <c r="AG3214" s="11">
        <v>5</v>
      </c>
      <c r="AH3214" s="21" t="s">
        <v>290</v>
      </c>
      <c r="AI3214" s="11" t="s">
        <v>309</v>
      </c>
      <c r="AJ3214" t="s">
        <v>290</v>
      </c>
      <c r="AK3214" s="159" t="s">
        <v>290</v>
      </c>
    </row>
    <row r="3215" spans="1:89" x14ac:dyDescent="0.35">
      <c r="A3215" s="156" t="s">
        <v>3100</v>
      </c>
      <c r="B3215" s="11">
        <v>10</v>
      </c>
      <c r="C3215" s="11">
        <v>10</v>
      </c>
      <c r="D3215" t="s">
        <v>309</v>
      </c>
      <c r="E3215" s="21" t="s">
        <v>290</v>
      </c>
      <c r="F3215" s="11">
        <v>10.750000000000002</v>
      </c>
      <c r="G3215" s="12">
        <v>10.420000000000002</v>
      </c>
      <c r="H3215" s="11">
        <v>0.16500000000000001</v>
      </c>
      <c r="I3215" t="s">
        <v>290</v>
      </c>
      <c r="J3215" s="11">
        <v>10</v>
      </c>
      <c r="K3215" s="21" t="s">
        <v>290</v>
      </c>
      <c r="L3215" s="11" t="s">
        <v>309</v>
      </c>
      <c r="M3215" t="s">
        <v>290</v>
      </c>
      <c r="N3215" s="159" t="s">
        <v>290</v>
      </c>
      <c r="P3215" s="18" t="s">
        <v>290</v>
      </c>
      <c r="Q3215" s="18" t="s">
        <v>290</v>
      </c>
      <c r="S3215" t="s">
        <v>290</v>
      </c>
      <c r="T3215" t="s">
        <v>290</v>
      </c>
      <c r="V3215" t="s">
        <v>290</v>
      </c>
      <c r="X3215" s="156" t="s">
        <v>3100</v>
      </c>
      <c r="Y3215" s="11">
        <v>10</v>
      </c>
      <c r="Z3215" s="11">
        <v>10</v>
      </c>
      <c r="AA3215" t="s">
        <v>309</v>
      </c>
      <c r="AB3215" s="21" t="s">
        <v>290</v>
      </c>
      <c r="AC3215" s="11">
        <v>10.750000000000002</v>
      </c>
      <c r="AD3215" s="12">
        <v>10.420000000000002</v>
      </c>
      <c r="AE3215" s="11">
        <v>0.16500000000000001</v>
      </c>
      <c r="AF3215" t="s">
        <v>290</v>
      </c>
      <c r="AG3215" s="11">
        <v>10</v>
      </c>
      <c r="AH3215" s="21" t="s">
        <v>290</v>
      </c>
      <c r="AI3215" s="11" t="s">
        <v>309</v>
      </c>
      <c r="AJ3215" t="s">
        <v>290</v>
      </c>
      <c r="AK3215" s="159" t="s">
        <v>290</v>
      </c>
      <c r="BJ3215" s="4"/>
      <c r="BK3215" s="4"/>
      <c r="BL3215" s="4"/>
      <c r="BM3215" s="4"/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  <c r="BX3215" s="4"/>
      <c r="BY3215" s="4"/>
      <c r="BZ3215" s="4"/>
      <c r="CA3215" s="51"/>
    </row>
    <row r="3216" spans="1:89" x14ac:dyDescent="0.35">
      <c r="A3216" s="158" t="s">
        <v>3101</v>
      </c>
      <c r="B3216" s="11">
        <v>10</v>
      </c>
      <c r="C3216" s="11">
        <v>20</v>
      </c>
      <c r="D3216" t="s">
        <v>309</v>
      </c>
      <c r="E3216" s="21" t="s">
        <v>290</v>
      </c>
      <c r="F3216" s="11">
        <v>10.750000000000002</v>
      </c>
      <c r="G3216" s="12">
        <v>10.250000000000002</v>
      </c>
      <c r="H3216" s="11">
        <v>0.25</v>
      </c>
      <c r="I3216" t="s">
        <v>290</v>
      </c>
      <c r="J3216" s="11">
        <v>20</v>
      </c>
      <c r="K3216" s="21" t="s">
        <v>290</v>
      </c>
      <c r="L3216" s="1" t="s">
        <v>309</v>
      </c>
      <c r="M3216" t="s">
        <v>290</v>
      </c>
      <c r="N3216" s="159" t="s">
        <v>290</v>
      </c>
      <c r="P3216" s="18" t="s">
        <v>290</v>
      </c>
      <c r="Q3216" s="18" t="s">
        <v>290</v>
      </c>
      <c r="S3216" t="s">
        <v>290</v>
      </c>
      <c r="T3216" t="s">
        <v>290</v>
      </c>
      <c r="V3216" t="s">
        <v>290</v>
      </c>
      <c r="X3216" s="158" t="s">
        <v>3101</v>
      </c>
      <c r="Y3216" s="11">
        <v>10</v>
      </c>
      <c r="Z3216" s="11">
        <v>20</v>
      </c>
      <c r="AA3216" t="s">
        <v>309</v>
      </c>
      <c r="AB3216" s="21" t="s">
        <v>290</v>
      </c>
      <c r="AC3216" s="11">
        <v>10.750000000000002</v>
      </c>
      <c r="AD3216" s="12">
        <v>10.250000000000002</v>
      </c>
      <c r="AE3216" s="11">
        <v>0.25</v>
      </c>
      <c r="AF3216" t="s">
        <v>290</v>
      </c>
      <c r="AG3216" s="11">
        <v>20</v>
      </c>
      <c r="AH3216" s="21" t="s">
        <v>290</v>
      </c>
      <c r="AI3216" s="1" t="s">
        <v>309</v>
      </c>
      <c r="AJ3216" t="s">
        <v>290</v>
      </c>
      <c r="AK3216" s="159" t="s">
        <v>290</v>
      </c>
      <c r="CC3216" s="4"/>
      <c r="CD3216" s="51"/>
      <c r="CE3216" s="51"/>
      <c r="CF3216" s="51"/>
      <c r="CG3216" s="51"/>
      <c r="CH3216" s="51"/>
      <c r="CI3216" s="51"/>
      <c r="CJ3216" s="51"/>
      <c r="CK3216" s="51"/>
    </row>
    <row r="3217" spans="1:89" x14ac:dyDescent="0.35">
      <c r="A3217" s="158" t="s">
        <v>3102</v>
      </c>
      <c r="B3217" s="11">
        <v>10</v>
      </c>
      <c r="C3217">
        <v>30</v>
      </c>
      <c r="D3217" t="s">
        <v>309</v>
      </c>
      <c r="E3217" s="21" t="s">
        <v>290</v>
      </c>
      <c r="F3217" s="11">
        <v>10.750000000000002</v>
      </c>
      <c r="G3217" s="12">
        <v>10.136000000000001</v>
      </c>
      <c r="H3217" s="11">
        <v>0.307</v>
      </c>
      <c r="I3217" t="s">
        <v>290</v>
      </c>
      <c r="J3217">
        <v>30</v>
      </c>
      <c r="K3217" s="21" t="s">
        <v>290</v>
      </c>
      <c r="L3217" s="1" t="s">
        <v>309</v>
      </c>
      <c r="M3217" t="s">
        <v>290</v>
      </c>
      <c r="N3217" s="159" t="s">
        <v>290</v>
      </c>
      <c r="P3217" s="18" t="s">
        <v>290</v>
      </c>
      <c r="Q3217" s="18" t="s">
        <v>290</v>
      </c>
      <c r="S3217" t="s">
        <v>290</v>
      </c>
      <c r="T3217" t="s">
        <v>290</v>
      </c>
      <c r="V3217" t="s">
        <v>290</v>
      </c>
      <c r="X3217" s="158" t="s">
        <v>3102</v>
      </c>
      <c r="Y3217" s="11">
        <v>10</v>
      </c>
      <c r="Z3217">
        <v>30</v>
      </c>
      <c r="AA3217" t="s">
        <v>309</v>
      </c>
      <c r="AB3217" s="21" t="s">
        <v>290</v>
      </c>
      <c r="AC3217" s="11">
        <v>10.750000000000002</v>
      </c>
      <c r="AD3217" s="12">
        <v>10.136000000000001</v>
      </c>
      <c r="AE3217" s="11">
        <v>0.307</v>
      </c>
      <c r="AF3217" t="s">
        <v>290</v>
      </c>
      <c r="AG3217">
        <v>30</v>
      </c>
      <c r="AH3217" s="21" t="s">
        <v>290</v>
      </c>
      <c r="AI3217" s="1" t="s">
        <v>309</v>
      </c>
      <c r="AJ3217" t="s">
        <v>290</v>
      </c>
      <c r="AK3217" s="159" t="s">
        <v>290</v>
      </c>
    </row>
    <row r="3218" spans="1:89" x14ac:dyDescent="0.35">
      <c r="A3218" s="158" t="s">
        <v>3103</v>
      </c>
      <c r="B3218" s="11">
        <v>10</v>
      </c>
      <c r="C3218">
        <v>40</v>
      </c>
      <c r="D3218" t="s">
        <v>309</v>
      </c>
      <c r="E3218" s="21" t="s">
        <v>290</v>
      </c>
      <c r="F3218" s="11">
        <v>10.750000000000002</v>
      </c>
      <c r="G3218" s="12">
        <v>10.020000000000001</v>
      </c>
      <c r="H3218" s="11">
        <v>0.36499999999999999</v>
      </c>
      <c r="I3218" t="s">
        <v>290</v>
      </c>
      <c r="J3218">
        <v>40</v>
      </c>
      <c r="K3218" s="21" t="s">
        <v>290</v>
      </c>
      <c r="L3218" s="1" t="s">
        <v>309</v>
      </c>
      <c r="M3218" t="s">
        <v>290</v>
      </c>
      <c r="N3218" s="159" t="s">
        <v>290</v>
      </c>
      <c r="P3218" s="18" t="s">
        <v>290</v>
      </c>
      <c r="Q3218" s="18" t="s">
        <v>290</v>
      </c>
      <c r="S3218" t="s">
        <v>290</v>
      </c>
      <c r="T3218" t="s">
        <v>290</v>
      </c>
      <c r="V3218" t="s">
        <v>290</v>
      </c>
      <c r="X3218" s="158" t="s">
        <v>3103</v>
      </c>
      <c r="Y3218" s="11">
        <v>10</v>
      </c>
      <c r="Z3218">
        <v>40</v>
      </c>
      <c r="AA3218" t="s">
        <v>309</v>
      </c>
      <c r="AB3218" s="21" t="s">
        <v>290</v>
      </c>
      <c r="AC3218" s="11">
        <v>10.750000000000002</v>
      </c>
      <c r="AD3218" s="12">
        <v>10.020000000000001</v>
      </c>
      <c r="AE3218" s="11">
        <v>0.36499999999999999</v>
      </c>
      <c r="AF3218" t="s">
        <v>290</v>
      </c>
      <c r="AG3218">
        <v>40</v>
      </c>
      <c r="AH3218" s="21" t="s">
        <v>290</v>
      </c>
      <c r="AI3218" s="1" t="s">
        <v>309</v>
      </c>
      <c r="AJ3218" t="s">
        <v>290</v>
      </c>
      <c r="AK3218" s="159" t="s">
        <v>290</v>
      </c>
    </row>
    <row r="3219" spans="1:89" x14ac:dyDescent="0.35">
      <c r="A3219" s="158" t="s">
        <v>7059</v>
      </c>
      <c r="B3219" s="11">
        <v>10</v>
      </c>
      <c r="C3219" t="s">
        <v>6422</v>
      </c>
      <c r="D3219" t="s">
        <v>309</v>
      </c>
      <c r="E3219" s="21" t="s">
        <v>290</v>
      </c>
      <c r="F3219" s="11">
        <v>10.750000000000002</v>
      </c>
      <c r="G3219" s="12">
        <v>10.020000000000001</v>
      </c>
      <c r="H3219" s="11">
        <v>0.36499999999999999</v>
      </c>
      <c r="I3219" t="s">
        <v>6422</v>
      </c>
      <c r="J3219">
        <v>1</v>
      </c>
      <c r="K3219" s="21" t="s">
        <v>290</v>
      </c>
      <c r="L3219" s="1" t="s">
        <v>309</v>
      </c>
      <c r="M3219" t="s">
        <v>290</v>
      </c>
      <c r="N3219" s="159" t="s">
        <v>290</v>
      </c>
      <c r="P3219" s="18" t="s">
        <v>290</v>
      </c>
      <c r="Q3219" s="18" t="s">
        <v>290</v>
      </c>
      <c r="S3219" t="s">
        <v>290</v>
      </c>
      <c r="T3219" t="s">
        <v>290</v>
      </c>
      <c r="V3219" t="s">
        <v>290</v>
      </c>
      <c r="X3219" s="158" t="s">
        <v>7059</v>
      </c>
      <c r="Y3219" s="11">
        <v>10</v>
      </c>
      <c r="Z3219" t="s">
        <v>6422</v>
      </c>
      <c r="AA3219" t="s">
        <v>309</v>
      </c>
      <c r="AB3219" s="21" t="s">
        <v>290</v>
      </c>
      <c r="AC3219" s="11">
        <v>10.750000000000002</v>
      </c>
      <c r="AD3219" s="12">
        <v>10.020000000000001</v>
      </c>
      <c r="AE3219" s="11">
        <v>0.36499999999999999</v>
      </c>
      <c r="AF3219" t="s">
        <v>6422</v>
      </c>
      <c r="AG3219">
        <v>1</v>
      </c>
      <c r="AH3219" s="21" t="s">
        <v>290</v>
      </c>
      <c r="AI3219" s="1" t="s">
        <v>309</v>
      </c>
      <c r="AJ3219" t="s">
        <v>290</v>
      </c>
      <c r="AK3219" s="159" t="s">
        <v>290</v>
      </c>
    </row>
    <row r="3220" spans="1:89" x14ac:dyDescent="0.35">
      <c r="A3220" s="158" t="s">
        <v>3104</v>
      </c>
      <c r="B3220" s="11">
        <v>10</v>
      </c>
      <c r="C3220">
        <v>60</v>
      </c>
      <c r="D3220" t="s">
        <v>309</v>
      </c>
      <c r="E3220" s="21" t="s">
        <v>290</v>
      </c>
      <c r="F3220" s="11">
        <v>10.750000000000002</v>
      </c>
      <c r="G3220" s="12">
        <v>9.7500000000000018</v>
      </c>
      <c r="H3220" s="11">
        <v>0.5</v>
      </c>
      <c r="I3220" t="s">
        <v>290</v>
      </c>
      <c r="J3220">
        <v>60</v>
      </c>
      <c r="K3220" s="21" t="s">
        <v>290</v>
      </c>
      <c r="L3220" s="1" t="s">
        <v>309</v>
      </c>
      <c r="M3220" t="s">
        <v>290</v>
      </c>
      <c r="N3220" s="159" t="s">
        <v>290</v>
      </c>
      <c r="P3220" s="18" t="s">
        <v>290</v>
      </c>
      <c r="Q3220" s="18" t="s">
        <v>290</v>
      </c>
      <c r="S3220" t="s">
        <v>290</v>
      </c>
      <c r="T3220" t="s">
        <v>290</v>
      </c>
      <c r="V3220" t="s">
        <v>290</v>
      </c>
      <c r="X3220" s="158" t="s">
        <v>3104</v>
      </c>
      <c r="Y3220" s="11">
        <v>10</v>
      </c>
      <c r="Z3220">
        <v>60</v>
      </c>
      <c r="AA3220" t="s">
        <v>309</v>
      </c>
      <c r="AB3220" s="21" t="s">
        <v>290</v>
      </c>
      <c r="AC3220" s="11">
        <v>10.750000000000002</v>
      </c>
      <c r="AD3220" s="12">
        <v>9.7500000000000018</v>
      </c>
      <c r="AE3220" s="11">
        <v>0.5</v>
      </c>
      <c r="AF3220" t="s">
        <v>290</v>
      </c>
      <c r="AG3220">
        <v>60</v>
      </c>
      <c r="AH3220" s="21" t="s">
        <v>290</v>
      </c>
      <c r="AI3220" s="1" t="s">
        <v>309</v>
      </c>
      <c r="AJ3220" t="s">
        <v>290</v>
      </c>
      <c r="AK3220" s="159" t="s">
        <v>290</v>
      </c>
    </row>
    <row r="3221" spans="1:89" x14ac:dyDescent="0.35">
      <c r="A3221" s="158" t="s">
        <v>3105</v>
      </c>
      <c r="B3221" s="11">
        <v>10</v>
      </c>
      <c r="C3221">
        <v>80</v>
      </c>
      <c r="D3221" t="s">
        <v>309</v>
      </c>
      <c r="E3221" s="21" t="s">
        <v>290</v>
      </c>
      <c r="F3221" s="11">
        <v>10.750000000000002</v>
      </c>
      <c r="G3221" s="12">
        <v>9.5640000000000018</v>
      </c>
      <c r="H3221" s="11">
        <v>0.59299999999999997</v>
      </c>
      <c r="I3221" t="s">
        <v>290</v>
      </c>
      <c r="J3221">
        <v>80</v>
      </c>
      <c r="K3221" s="21" t="s">
        <v>290</v>
      </c>
      <c r="L3221" s="1" t="s">
        <v>309</v>
      </c>
      <c r="M3221" t="s">
        <v>290</v>
      </c>
      <c r="N3221" s="159" t="s">
        <v>290</v>
      </c>
      <c r="P3221" s="18" t="s">
        <v>290</v>
      </c>
      <c r="Q3221" s="18" t="s">
        <v>290</v>
      </c>
      <c r="S3221" t="s">
        <v>290</v>
      </c>
      <c r="T3221" t="s">
        <v>290</v>
      </c>
      <c r="V3221" t="s">
        <v>290</v>
      </c>
      <c r="X3221" s="158" t="s">
        <v>3105</v>
      </c>
      <c r="Y3221" s="11">
        <v>10</v>
      </c>
      <c r="Z3221">
        <v>80</v>
      </c>
      <c r="AA3221" t="s">
        <v>309</v>
      </c>
      <c r="AB3221" s="21" t="s">
        <v>290</v>
      </c>
      <c r="AC3221" s="11">
        <v>10.750000000000002</v>
      </c>
      <c r="AD3221" s="12">
        <v>9.5640000000000018</v>
      </c>
      <c r="AE3221" s="11">
        <v>0.59299999999999997</v>
      </c>
      <c r="AF3221" t="s">
        <v>290</v>
      </c>
      <c r="AG3221">
        <v>80</v>
      </c>
      <c r="AH3221" s="21" t="s">
        <v>290</v>
      </c>
      <c r="AI3221" s="1" t="s">
        <v>309</v>
      </c>
      <c r="AJ3221" t="s">
        <v>290</v>
      </c>
      <c r="AK3221" s="159" t="s">
        <v>290</v>
      </c>
    </row>
    <row r="3222" spans="1:89" x14ac:dyDescent="0.35">
      <c r="A3222" s="158" t="s">
        <v>3106</v>
      </c>
      <c r="B3222" s="11">
        <v>10</v>
      </c>
      <c r="C3222">
        <v>100</v>
      </c>
      <c r="D3222" t="s">
        <v>309</v>
      </c>
      <c r="E3222" s="21" t="s">
        <v>290</v>
      </c>
      <c r="F3222" s="11">
        <v>10.750000000000002</v>
      </c>
      <c r="G3222" s="12">
        <v>9.3140000000000018</v>
      </c>
      <c r="H3222" s="11">
        <v>0.71799999999999997</v>
      </c>
      <c r="I3222" t="s">
        <v>290</v>
      </c>
      <c r="J3222">
        <v>100</v>
      </c>
      <c r="K3222" s="21" t="s">
        <v>290</v>
      </c>
      <c r="L3222" s="1" t="s">
        <v>309</v>
      </c>
      <c r="M3222" t="s">
        <v>290</v>
      </c>
      <c r="N3222" s="159" t="s">
        <v>290</v>
      </c>
      <c r="P3222" s="18" t="s">
        <v>290</v>
      </c>
      <c r="Q3222" s="18" t="s">
        <v>290</v>
      </c>
      <c r="S3222" t="s">
        <v>290</v>
      </c>
      <c r="T3222" t="s">
        <v>290</v>
      </c>
      <c r="V3222" t="s">
        <v>290</v>
      </c>
      <c r="X3222" s="158" t="s">
        <v>3106</v>
      </c>
      <c r="Y3222" s="11">
        <v>10</v>
      </c>
      <c r="Z3222">
        <v>100</v>
      </c>
      <c r="AA3222" t="s">
        <v>309</v>
      </c>
      <c r="AB3222" s="21" t="s">
        <v>290</v>
      </c>
      <c r="AC3222" s="11">
        <v>10.750000000000002</v>
      </c>
      <c r="AD3222" s="12">
        <v>9.3140000000000018</v>
      </c>
      <c r="AE3222" s="11">
        <v>0.71799999999999997</v>
      </c>
      <c r="AF3222" t="s">
        <v>290</v>
      </c>
      <c r="AG3222">
        <v>100</v>
      </c>
      <c r="AH3222" s="21" t="s">
        <v>290</v>
      </c>
      <c r="AI3222" s="1" t="s">
        <v>309</v>
      </c>
      <c r="AJ3222" t="s">
        <v>290</v>
      </c>
      <c r="AK3222" s="159" t="s">
        <v>290</v>
      </c>
      <c r="BJ3222" s="4"/>
      <c r="BK3222" s="4"/>
      <c r="BL3222" s="4"/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  <c r="BX3222" s="4"/>
      <c r="BY3222" s="4"/>
      <c r="BZ3222" s="4"/>
      <c r="CA3222" s="51"/>
    </row>
    <row r="3223" spans="1:89" x14ac:dyDescent="0.35">
      <c r="A3223" s="158" t="s">
        <v>3107</v>
      </c>
      <c r="B3223" s="11">
        <v>10</v>
      </c>
      <c r="C3223">
        <v>120</v>
      </c>
      <c r="D3223" t="s">
        <v>309</v>
      </c>
      <c r="E3223" s="21" t="s">
        <v>290</v>
      </c>
      <c r="F3223" s="11">
        <v>10.750000000000002</v>
      </c>
      <c r="G3223" s="12">
        <v>9.0640000000000018</v>
      </c>
      <c r="H3223" s="11">
        <v>0.84299999999999997</v>
      </c>
      <c r="I3223" t="s">
        <v>290</v>
      </c>
      <c r="J3223">
        <v>120</v>
      </c>
      <c r="K3223" s="21" t="s">
        <v>290</v>
      </c>
      <c r="L3223" s="1" t="s">
        <v>309</v>
      </c>
      <c r="M3223" t="s">
        <v>290</v>
      </c>
      <c r="N3223" s="159" t="s">
        <v>290</v>
      </c>
      <c r="P3223" s="18" t="s">
        <v>290</v>
      </c>
      <c r="Q3223" s="18" t="s">
        <v>290</v>
      </c>
      <c r="S3223" t="s">
        <v>290</v>
      </c>
      <c r="T3223" t="s">
        <v>290</v>
      </c>
      <c r="V3223" t="s">
        <v>290</v>
      </c>
      <c r="X3223" s="158" t="s">
        <v>3107</v>
      </c>
      <c r="Y3223" s="11">
        <v>10</v>
      </c>
      <c r="Z3223">
        <v>120</v>
      </c>
      <c r="AA3223" t="s">
        <v>309</v>
      </c>
      <c r="AB3223" s="21" t="s">
        <v>290</v>
      </c>
      <c r="AC3223" s="11">
        <v>10.750000000000002</v>
      </c>
      <c r="AD3223" s="12">
        <v>9.0640000000000018</v>
      </c>
      <c r="AE3223" s="11">
        <v>0.84299999999999997</v>
      </c>
      <c r="AF3223" t="s">
        <v>290</v>
      </c>
      <c r="AG3223">
        <v>120</v>
      </c>
      <c r="AH3223" s="21" t="s">
        <v>290</v>
      </c>
      <c r="AI3223" s="1" t="s">
        <v>309</v>
      </c>
      <c r="AJ3223" t="s">
        <v>290</v>
      </c>
      <c r="AK3223" s="159" t="s">
        <v>290</v>
      </c>
      <c r="CC3223" s="4"/>
      <c r="CD3223" s="51"/>
      <c r="CE3223" s="51"/>
      <c r="CF3223" s="51"/>
      <c r="CG3223" s="51"/>
      <c r="CH3223" s="51"/>
      <c r="CI3223" s="51"/>
      <c r="CJ3223" s="51"/>
      <c r="CK3223" s="51"/>
    </row>
    <row r="3224" spans="1:89" x14ac:dyDescent="0.35">
      <c r="A3224" s="158" t="s">
        <v>3108</v>
      </c>
      <c r="B3224" s="11">
        <v>10</v>
      </c>
      <c r="C3224">
        <v>140</v>
      </c>
      <c r="D3224" t="s">
        <v>309</v>
      </c>
      <c r="E3224" s="21" t="s">
        <v>290</v>
      </c>
      <c r="F3224" s="11">
        <v>10.750000000000002</v>
      </c>
      <c r="G3224" s="12">
        <v>8.7500000000000018</v>
      </c>
      <c r="H3224" s="11">
        <v>1</v>
      </c>
      <c r="I3224" t="s">
        <v>290</v>
      </c>
      <c r="J3224">
        <v>140</v>
      </c>
      <c r="K3224" s="21" t="s">
        <v>290</v>
      </c>
      <c r="L3224" s="1" t="s">
        <v>309</v>
      </c>
      <c r="M3224" t="s">
        <v>290</v>
      </c>
      <c r="N3224" s="159" t="s">
        <v>290</v>
      </c>
      <c r="P3224" s="18" t="s">
        <v>290</v>
      </c>
      <c r="Q3224" s="18" t="s">
        <v>290</v>
      </c>
      <c r="S3224" t="s">
        <v>290</v>
      </c>
      <c r="T3224" t="s">
        <v>290</v>
      </c>
      <c r="V3224" t="s">
        <v>290</v>
      </c>
      <c r="X3224" s="158" t="s">
        <v>3108</v>
      </c>
      <c r="Y3224" s="11">
        <v>10</v>
      </c>
      <c r="Z3224">
        <v>140</v>
      </c>
      <c r="AA3224" t="s">
        <v>309</v>
      </c>
      <c r="AB3224" s="21" t="s">
        <v>290</v>
      </c>
      <c r="AC3224" s="11">
        <v>10.750000000000002</v>
      </c>
      <c r="AD3224" s="12">
        <v>8.7500000000000018</v>
      </c>
      <c r="AE3224" s="11">
        <v>1</v>
      </c>
      <c r="AF3224" t="s">
        <v>290</v>
      </c>
      <c r="AG3224">
        <v>140</v>
      </c>
      <c r="AH3224" s="21" t="s">
        <v>290</v>
      </c>
      <c r="AI3224" s="1" t="s">
        <v>309</v>
      </c>
      <c r="AJ3224" t="s">
        <v>290</v>
      </c>
      <c r="AK3224" s="159" t="s">
        <v>290</v>
      </c>
    </row>
    <row r="3225" spans="1:89" x14ac:dyDescent="0.35">
      <c r="A3225" s="158" t="s">
        <v>3109</v>
      </c>
      <c r="B3225" s="11">
        <v>10</v>
      </c>
      <c r="C3225" s="11">
        <v>160</v>
      </c>
      <c r="D3225" t="s">
        <v>309</v>
      </c>
      <c r="E3225" s="21" t="s">
        <v>290</v>
      </c>
      <c r="F3225" s="11">
        <v>10.750000000000002</v>
      </c>
      <c r="G3225" s="12">
        <v>8.5000000000000018</v>
      </c>
      <c r="H3225" s="11">
        <v>1.125</v>
      </c>
      <c r="I3225" t="s">
        <v>290</v>
      </c>
      <c r="J3225" s="11">
        <v>160</v>
      </c>
      <c r="K3225" s="21" t="s">
        <v>290</v>
      </c>
      <c r="L3225" s="1" t="s">
        <v>309</v>
      </c>
      <c r="M3225" t="s">
        <v>290</v>
      </c>
      <c r="N3225" s="159" t="s">
        <v>290</v>
      </c>
      <c r="P3225" s="18" t="s">
        <v>290</v>
      </c>
      <c r="Q3225" s="18" t="s">
        <v>290</v>
      </c>
      <c r="S3225" t="s">
        <v>290</v>
      </c>
      <c r="T3225" t="s">
        <v>290</v>
      </c>
      <c r="V3225" t="s">
        <v>290</v>
      </c>
      <c r="X3225" s="158" t="s">
        <v>3109</v>
      </c>
      <c r="Y3225" s="11">
        <v>10</v>
      </c>
      <c r="Z3225" s="11">
        <v>160</v>
      </c>
      <c r="AA3225" t="s">
        <v>309</v>
      </c>
      <c r="AB3225" s="21" t="s">
        <v>290</v>
      </c>
      <c r="AC3225" s="11">
        <v>10.750000000000002</v>
      </c>
      <c r="AD3225" s="12">
        <v>8.5000000000000018</v>
      </c>
      <c r="AE3225" s="11">
        <v>1.125</v>
      </c>
      <c r="AF3225" t="s">
        <v>290</v>
      </c>
      <c r="AG3225" s="11">
        <v>160</v>
      </c>
      <c r="AH3225" s="21" t="s">
        <v>290</v>
      </c>
      <c r="AI3225" s="1" t="s">
        <v>309</v>
      </c>
      <c r="AJ3225" t="s">
        <v>290</v>
      </c>
      <c r="AK3225" s="159" t="s">
        <v>290</v>
      </c>
    </row>
    <row r="3226" spans="1:89" x14ac:dyDescent="0.35">
      <c r="A3226" s="160" t="s">
        <v>3110</v>
      </c>
      <c r="B3226" s="2">
        <v>10</v>
      </c>
      <c r="C3226" s="2" t="s">
        <v>272</v>
      </c>
      <c r="D3226" s="4" t="s">
        <v>309</v>
      </c>
      <c r="E3226" s="22" t="s">
        <v>290</v>
      </c>
      <c r="F3226" s="2">
        <v>10.750000000000002</v>
      </c>
      <c r="G3226" s="3">
        <v>9.7500000000000018</v>
      </c>
      <c r="H3226" s="2">
        <v>0.5</v>
      </c>
      <c r="I3226" s="4" t="s">
        <v>272</v>
      </c>
      <c r="J3226" s="2">
        <v>2</v>
      </c>
      <c r="K3226" s="22" t="s">
        <v>290</v>
      </c>
      <c r="L3226" s="6" t="s">
        <v>309</v>
      </c>
      <c r="M3226" s="4" t="s">
        <v>290</v>
      </c>
      <c r="N3226" s="161" t="s">
        <v>290</v>
      </c>
      <c r="P3226" s="18" t="s">
        <v>290</v>
      </c>
      <c r="Q3226" s="18" t="s">
        <v>290</v>
      </c>
      <c r="S3226" t="s">
        <v>290</v>
      </c>
      <c r="T3226" t="s">
        <v>290</v>
      </c>
      <c r="V3226" t="s">
        <v>290</v>
      </c>
      <c r="X3226" s="160" t="s">
        <v>3110</v>
      </c>
      <c r="Y3226" s="2">
        <v>10</v>
      </c>
      <c r="Z3226" s="2" t="s">
        <v>272</v>
      </c>
      <c r="AA3226" s="4" t="s">
        <v>309</v>
      </c>
      <c r="AB3226" s="22" t="s">
        <v>290</v>
      </c>
      <c r="AC3226" s="2">
        <v>10.750000000000002</v>
      </c>
      <c r="AD3226" s="3">
        <v>9.7500000000000018</v>
      </c>
      <c r="AE3226" s="2">
        <v>0.5</v>
      </c>
      <c r="AF3226" s="4" t="s">
        <v>272</v>
      </c>
      <c r="AG3226" s="2">
        <v>2</v>
      </c>
      <c r="AH3226" s="22" t="s">
        <v>290</v>
      </c>
      <c r="AI3226" s="6" t="s">
        <v>309</v>
      </c>
      <c r="AJ3226" s="4" t="s">
        <v>290</v>
      </c>
      <c r="AK3226" s="161" t="s">
        <v>290</v>
      </c>
    </row>
    <row r="3227" spans="1:89" x14ac:dyDescent="0.35">
      <c r="A3227" s="167" t="s">
        <v>7060</v>
      </c>
      <c r="B3227" s="48">
        <v>11</v>
      </c>
      <c r="C3227" s="48" t="s">
        <v>6422</v>
      </c>
      <c r="D3227" s="168" t="s">
        <v>309</v>
      </c>
      <c r="E3227" s="169" t="s">
        <v>290</v>
      </c>
      <c r="F3227" s="48">
        <v>11.75</v>
      </c>
      <c r="G3227" s="170">
        <v>11</v>
      </c>
      <c r="H3227" s="48">
        <v>0.375</v>
      </c>
      <c r="I3227" s="168" t="s">
        <v>6422</v>
      </c>
      <c r="J3227" s="48">
        <v>1</v>
      </c>
      <c r="K3227" s="169"/>
      <c r="L3227" s="171" t="s">
        <v>309</v>
      </c>
      <c r="M3227" s="168"/>
      <c r="N3227" s="163"/>
      <c r="P3227" s="18" t="s">
        <v>290</v>
      </c>
      <c r="Q3227" s="18" t="s">
        <v>290</v>
      </c>
      <c r="S3227" t="s">
        <v>290</v>
      </c>
      <c r="T3227" t="s">
        <v>290</v>
      </c>
      <c r="V3227" t="s">
        <v>290</v>
      </c>
      <c r="X3227" s="167" t="s">
        <v>7060</v>
      </c>
      <c r="Y3227" s="48">
        <v>11</v>
      </c>
      <c r="Z3227" s="48" t="s">
        <v>6422</v>
      </c>
      <c r="AA3227" s="168" t="s">
        <v>309</v>
      </c>
      <c r="AB3227" s="169" t="s">
        <v>290</v>
      </c>
      <c r="AC3227" s="48">
        <v>11.75</v>
      </c>
      <c r="AD3227" s="170">
        <v>11</v>
      </c>
      <c r="AE3227" s="48">
        <v>0.375</v>
      </c>
      <c r="AF3227" s="168" t="s">
        <v>6422</v>
      </c>
      <c r="AG3227" s="48">
        <v>1</v>
      </c>
      <c r="AH3227" s="169"/>
      <c r="AI3227" s="171" t="s">
        <v>309</v>
      </c>
      <c r="AJ3227" s="168"/>
      <c r="AK3227" s="163"/>
    </row>
    <row r="3228" spans="1:89" x14ac:dyDescent="0.35">
      <c r="A3228" s="160" t="s">
        <v>3111</v>
      </c>
      <c r="B3228" s="2">
        <v>11</v>
      </c>
      <c r="C3228" s="2" t="s">
        <v>272</v>
      </c>
      <c r="D3228" s="4" t="s">
        <v>309</v>
      </c>
      <c r="E3228" s="22" t="s">
        <v>290</v>
      </c>
      <c r="F3228" s="2">
        <v>11.75</v>
      </c>
      <c r="G3228" s="3">
        <v>10.75</v>
      </c>
      <c r="H3228" s="2">
        <v>0.5</v>
      </c>
      <c r="I3228" s="4" t="s">
        <v>272</v>
      </c>
      <c r="J3228" s="2">
        <v>2</v>
      </c>
      <c r="K3228" s="22" t="s">
        <v>290</v>
      </c>
      <c r="L3228" s="6" t="s">
        <v>309</v>
      </c>
      <c r="M3228" s="4" t="s">
        <v>290</v>
      </c>
      <c r="N3228" s="161" t="s">
        <v>290</v>
      </c>
      <c r="P3228" s="18" t="s">
        <v>290</v>
      </c>
      <c r="Q3228" s="18" t="s">
        <v>290</v>
      </c>
      <c r="S3228" t="s">
        <v>290</v>
      </c>
      <c r="T3228" t="s">
        <v>290</v>
      </c>
      <c r="V3228" t="s">
        <v>290</v>
      </c>
      <c r="X3228" s="160" t="s">
        <v>3111</v>
      </c>
      <c r="Y3228" s="2">
        <v>11</v>
      </c>
      <c r="Z3228" s="2" t="s">
        <v>272</v>
      </c>
      <c r="AA3228" s="4" t="s">
        <v>309</v>
      </c>
      <c r="AB3228" s="22" t="s">
        <v>290</v>
      </c>
      <c r="AC3228" s="2">
        <v>11.75</v>
      </c>
      <c r="AD3228" s="3">
        <v>10.75</v>
      </c>
      <c r="AE3228" s="2">
        <v>0.5</v>
      </c>
      <c r="AF3228" s="4" t="s">
        <v>272</v>
      </c>
      <c r="AG3228" s="2">
        <v>2</v>
      </c>
      <c r="AH3228" s="22" t="s">
        <v>290</v>
      </c>
      <c r="AI3228" s="6" t="s">
        <v>309</v>
      </c>
      <c r="AJ3228" s="4" t="s">
        <v>290</v>
      </c>
      <c r="AK3228" s="161" t="s">
        <v>290</v>
      </c>
    </row>
    <row r="3229" spans="1:89" x14ac:dyDescent="0.35">
      <c r="A3229" s="156" t="s">
        <v>3112</v>
      </c>
      <c r="B3229" s="11">
        <v>12.000000000000002</v>
      </c>
      <c r="C3229" s="11">
        <v>5</v>
      </c>
      <c r="D3229" t="s">
        <v>309</v>
      </c>
      <c r="E3229" s="21" t="s">
        <v>290</v>
      </c>
      <c r="F3229" s="11">
        <v>12.75</v>
      </c>
      <c r="G3229" s="12">
        <v>12.42</v>
      </c>
      <c r="H3229" s="11">
        <v>0.16500000000000001</v>
      </c>
      <c r="I3229" t="s">
        <v>290</v>
      </c>
      <c r="J3229" s="11">
        <v>5</v>
      </c>
      <c r="K3229" s="21" t="s">
        <v>290</v>
      </c>
      <c r="L3229" s="11" t="s">
        <v>309</v>
      </c>
      <c r="M3229" t="s">
        <v>290</v>
      </c>
      <c r="N3229" s="159" t="s">
        <v>290</v>
      </c>
      <c r="P3229" s="18" t="s">
        <v>290</v>
      </c>
      <c r="Q3229" s="18" t="s">
        <v>290</v>
      </c>
      <c r="S3229" t="s">
        <v>290</v>
      </c>
      <c r="T3229" t="s">
        <v>290</v>
      </c>
      <c r="V3229" t="s">
        <v>290</v>
      </c>
      <c r="X3229" s="156" t="s">
        <v>3112</v>
      </c>
      <c r="Y3229" s="11">
        <v>12.000000000000002</v>
      </c>
      <c r="Z3229" s="11">
        <v>5</v>
      </c>
      <c r="AA3229" t="s">
        <v>309</v>
      </c>
      <c r="AB3229" s="21" t="s">
        <v>290</v>
      </c>
      <c r="AC3229" s="11">
        <v>12.75</v>
      </c>
      <c r="AD3229" s="12">
        <v>12.42</v>
      </c>
      <c r="AE3229" s="11">
        <v>0.16500000000000001</v>
      </c>
      <c r="AF3229" t="s">
        <v>290</v>
      </c>
      <c r="AG3229" s="11">
        <v>5</v>
      </c>
      <c r="AH3229" s="21" t="s">
        <v>290</v>
      </c>
      <c r="AI3229" s="11" t="s">
        <v>309</v>
      </c>
      <c r="AJ3229" t="s">
        <v>290</v>
      </c>
      <c r="AK3229" s="159" t="s">
        <v>290</v>
      </c>
      <c r="BJ3229" s="4"/>
      <c r="BK3229" s="4"/>
      <c r="BL3229" s="4"/>
      <c r="BM3229" s="4"/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  <c r="BX3229" s="4"/>
      <c r="BY3229" s="4"/>
      <c r="BZ3229" s="4"/>
      <c r="CA3229" s="51"/>
    </row>
    <row r="3230" spans="1:89" x14ac:dyDescent="0.35">
      <c r="A3230" s="156" t="s">
        <v>3113</v>
      </c>
      <c r="B3230" s="11">
        <v>12.000000000000002</v>
      </c>
      <c r="C3230" s="11">
        <v>10</v>
      </c>
      <c r="D3230" t="s">
        <v>309</v>
      </c>
      <c r="E3230" s="21" t="s">
        <v>290</v>
      </c>
      <c r="F3230" s="11">
        <v>12.75</v>
      </c>
      <c r="G3230" s="12">
        <v>12.39</v>
      </c>
      <c r="H3230" s="11">
        <v>0.18</v>
      </c>
      <c r="I3230" t="s">
        <v>290</v>
      </c>
      <c r="J3230" s="11">
        <v>10</v>
      </c>
      <c r="K3230" s="21" t="s">
        <v>290</v>
      </c>
      <c r="L3230" s="11" t="s">
        <v>309</v>
      </c>
      <c r="M3230" t="s">
        <v>290</v>
      </c>
      <c r="N3230" s="159" t="s">
        <v>290</v>
      </c>
      <c r="P3230" s="18" t="s">
        <v>290</v>
      </c>
      <c r="Q3230" s="18" t="s">
        <v>290</v>
      </c>
      <c r="S3230" t="s">
        <v>290</v>
      </c>
      <c r="T3230" t="s">
        <v>290</v>
      </c>
      <c r="V3230" t="s">
        <v>290</v>
      </c>
      <c r="X3230" s="156" t="s">
        <v>3113</v>
      </c>
      <c r="Y3230" s="11">
        <v>12.000000000000002</v>
      </c>
      <c r="Z3230" s="11">
        <v>10</v>
      </c>
      <c r="AA3230" t="s">
        <v>309</v>
      </c>
      <c r="AB3230" s="21" t="s">
        <v>290</v>
      </c>
      <c r="AC3230" s="11">
        <v>12.75</v>
      </c>
      <c r="AD3230" s="12">
        <v>12.39</v>
      </c>
      <c r="AE3230" s="11">
        <v>0.18</v>
      </c>
      <c r="AF3230" t="s">
        <v>290</v>
      </c>
      <c r="AG3230" s="11">
        <v>10</v>
      </c>
      <c r="AH3230" s="21" t="s">
        <v>290</v>
      </c>
      <c r="AI3230" s="11" t="s">
        <v>309</v>
      </c>
      <c r="AJ3230" t="s">
        <v>290</v>
      </c>
      <c r="AK3230" s="159" t="s">
        <v>290</v>
      </c>
      <c r="CC3230" s="4"/>
      <c r="CD3230" s="51"/>
      <c r="CE3230" s="51"/>
      <c r="CF3230" s="51"/>
      <c r="CG3230" s="51"/>
      <c r="CH3230" s="51"/>
      <c r="CI3230" s="51"/>
      <c r="CJ3230" s="51"/>
      <c r="CK3230" s="51"/>
    </row>
    <row r="3231" spans="1:89" x14ac:dyDescent="0.35">
      <c r="A3231" s="158" t="s">
        <v>3114</v>
      </c>
      <c r="B3231" s="11">
        <v>12.000000000000002</v>
      </c>
      <c r="C3231" s="11">
        <v>20</v>
      </c>
      <c r="D3231" t="s">
        <v>309</v>
      </c>
      <c r="E3231" s="21" t="s">
        <v>290</v>
      </c>
      <c r="F3231" s="11">
        <v>12.75</v>
      </c>
      <c r="G3231" s="12">
        <v>12.25</v>
      </c>
      <c r="H3231" s="11">
        <v>0.25</v>
      </c>
      <c r="I3231" t="s">
        <v>290</v>
      </c>
      <c r="J3231" s="11">
        <v>20</v>
      </c>
      <c r="K3231" s="21" t="s">
        <v>290</v>
      </c>
      <c r="L3231" s="1" t="s">
        <v>309</v>
      </c>
      <c r="M3231" t="s">
        <v>290</v>
      </c>
      <c r="N3231" s="159" t="s">
        <v>290</v>
      </c>
      <c r="P3231" s="18" t="s">
        <v>290</v>
      </c>
      <c r="Q3231" s="18" t="s">
        <v>290</v>
      </c>
      <c r="S3231" t="s">
        <v>290</v>
      </c>
      <c r="T3231" t="s">
        <v>290</v>
      </c>
      <c r="V3231" t="s">
        <v>290</v>
      </c>
      <c r="X3231" s="158" t="s">
        <v>3114</v>
      </c>
      <c r="Y3231" s="11">
        <v>12.000000000000002</v>
      </c>
      <c r="Z3231" s="11">
        <v>20</v>
      </c>
      <c r="AA3231" t="s">
        <v>309</v>
      </c>
      <c r="AB3231" s="21" t="s">
        <v>290</v>
      </c>
      <c r="AC3231" s="11">
        <v>12.75</v>
      </c>
      <c r="AD3231" s="12">
        <v>12.25</v>
      </c>
      <c r="AE3231" s="11">
        <v>0.25</v>
      </c>
      <c r="AF3231" t="s">
        <v>290</v>
      </c>
      <c r="AG3231" s="11">
        <v>20</v>
      </c>
      <c r="AH3231" s="21" t="s">
        <v>290</v>
      </c>
      <c r="AI3231" s="1" t="s">
        <v>309</v>
      </c>
      <c r="AJ3231" t="s">
        <v>290</v>
      </c>
      <c r="AK3231" s="159" t="s">
        <v>290</v>
      </c>
    </row>
    <row r="3232" spans="1:89" x14ac:dyDescent="0.35">
      <c r="A3232" s="158" t="s">
        <v>3115</v>
      </c>
      <c r="B3232" s="11">
        <v>12.000000000000002</v>
      </c>
      <c r="C3232">
        <v>30</v>
      </c>
      <c r="D3232" t="s">
        <v>309</v>
      </c>
      <c r="E3232" s="21" t="s">
        <v>290</v>
      </c>
      <c r="F3232" s="11">
        <v>12.75</v>
      </c>
      <c r="G3232" s="12">
        <v>12.09</v>
      </c>
      <c r="H3232" s="11">
        <v>0.33</v>
      </c>
      <c r="I3232" t="s">
        <v>290</v>
      </c>
      <c r="J3232">
        <v>30</v>
      </c>
      <c r="K3232" s="21" t="s">
        <v>290</v>
      </c>
      <c r="L3232" s="1" t="s">
        <v>309</v>
      </c>
      <c r="M3232" t="s">
        <v>290</v>
      </c>
      <c r="N3232" s="159" t="s">
        <v>290</v>
      </c>
      <c r="P3232" s="18" t="s">
        <v>290</v>
      </c>
      <c r="Q3232" s="18" t="s">
        <v>290</v>
      </c>
      <c r="S3232" t="s">
        <v>290</v>
      </c>
      <c r="T3232" t="s">
        <v>290</v>
      </c>
      <c r="V3232" t="s">
        <v>290</v>
      </c>
      <c r="X3232" s="158" t="s">
        <v>3115</v>
      </c>
      <c r="Y3232" s="11">
        <v>12.000000000000002</v>
      </c>
      <c r="Z3232">
        <v>30</v>
      </c>
      <c r="AA3232" t="s">
        <v>309</v>
      </c>
      <c r="AB3232" s="21" t="s">
        <v>290</v>
      </c>
      <c r="AC3232" s="11">
        <v>12.75</v>
      </c>
      <c r="AD3232" s="12">
        <v>12.09</v>
      </c>
      <c r="AE3232" s="11">
        <v>0.33</v>
      </c>
      <c r="AF3232" t="s">
        <v>290</v>
      </c>
      <c r="AG3232">
        <v>30</v>
      </c>
      <c r="AH3232" s="21" t="s">
        <v>290</v>
      </c>
      <c r="AI3232" s="1" t="s">
        <v>309</v>
      </c>
      <c r="AJ3232" t="s">
        <v>290</v>
      </c>
      <c r="AK3232" s="159" t="s">
        <v>290</v>
      </c>
    </row>
    <row r="3233" spans="1:89" x14ac:dyDescent="0.35">
      <c r="A3233" s="158" t="s">
        <v>3116</v>
      </c>
      <c r="B3233" s="11">
        <v>12.000000000000002</v>
      </c>
      <c r="C3233">
        <v>40</v>
      </c>
      <c r="D3233" t="s">
        <v>309</v>
      </c>
      <c r="E3233" s="21" t="s">
        <v>290</v>
      </c>
      <c r="F3233" s="11">
        <v>12.75</v>
      </c>
      <c r="G3233" s="12">
        <v>11.938000000000001</v>
      </c>
      <c r="H3233" s="11">
        <v>0.40600000000000003</v>
      </c>
      <c r="I3233" t="s">
        <v>290</v>
      </c>
      <c r="J3233">
        <v>40</v>
      </c>
      <c r="K3233" s="21" t="s">
        <v>290</v>
      </c>
      <c r="L3233" s="1" t="s">
        <v>309</v>
      </c>
      <c r="M3233" t="s">
        <v>290</v>
      </c>
      <c r="N3233" s="159" t="s">
        <v>290</v>
      </c>
      <c r="P3233" s="18" t="s">
        <v>290</v>
      </c>
      <c r="Q3233" s="18" t="s">
        <v>290</v>
      </c>
      <c r="S3233" t="s">
        <v>290</v>
      </c>
      <c r="T3233" t="s">
        <v>290</v>
      </c>
      <c r="V3233" t="s">
        <v>290</v>
      </c>
      <c r="X3233" s="158" t="s">
        <v>3116</v>
      </c>
      <c r="Y3233" s="11">
        <v>12.000000000000002</v>
      </c>
      <c r="Z3233">
        <v>40</v>
      </c>
      <c r="AA3233" t="s">
        <v>309</v>
      </c>
      <c r="AB3233" s="21" t="s">
        <v>290</v>
      </c>
      <c r="AC3233" s="11">
        <v>12.75</v>
      </c>
      <c r="AD3233" s="12">
        <v>11.938000000000001</v>
      </c>
      <c r="AE3233" s="11">
        <v>0.40600000000000003</v>
      </c>
      <c r="AF3233" t="s">
        <v>290</v>
      </c>
      <c r="AG3233">
        <v>40</v>
      </c>
      <c r="AH3233" s="21" t="s">
        <v>290</v>
      </c>
      <c r="AI3233" s="1" t="s">
        <v>309</v>
      </c>
      <c r="AJ3233" t="s">
        <v>290</v>
      </c>
      <c r="AK3233" s="159" t="s">
        <v>290</v>
      </c>
    </row>
    <row r="3234" spans="1:89" x14ac:dyDescent="0.35">
      <c r="A3234" s="158" t="s">
        <v>7061</v>
      </c>
      <c r="B3234" s="11">
        <v>12.000000000000002</v>
      </c>
      <c r="C3234" t="s">
        <v>6422</v>
      </c>
      <c r="D3234" t="s">
        <v>309</v>
      </c>
      <c r="E3234" s="21" t="s">
        <v>290</v>
      </c>
      <c r="F3234" s="11">
        <v>12.75</v>
      </c>
      <c r="G3234" s="12">
        <v>12</v>
      </c>
      <c r="H3234" s="11">
        <v>0.375</v>
      </c>
      <c r="I3234" t="s">
        <v>6422</v>
      </c>
      <c r="J3234">
        <v>1</v>
      </c>
      <c r="K3234" s="21" t="s">
        <v>290</v>
      </c>
      <c r="L3234" s="1" t="s">
        <v>309</v>
      </c>
      <c r="M3234" t="s">
        <v>290</v>
      </c>
      <c r="N3234" s="159" t="s">
        <v>290</v>
      </c>
      <c r="P3234" s="18" t="s">
        <v>290</v>
      </c>
      <c r="Q3234" s="18" t="s">
        <v>290</v>
      </c>
      <c r="S3234" t="s">
        <v>290</v>
      </c>
      <c r="T3234" t="s">
        <v>290</v>
      </c>
      <c r="V3234" t="s">
        <v>290</v>
      </c>
      <c r="X3234" s="158" t="s">
        <v>7061</v>
      </c>
      <c r="Y3234" s="11">
        <v>12.000000000000002</v>
      </c>
      <c r="Z3234" t="s">
        <v>6422</v>
      </c>
      <c r="AA3234" t="s">
        <v>309</v>
      </c>
      <c r="AB3234" s="21" t="s">
        <v>290</v>
      </c>
      <c r="AC3234" s="11">
        <v>12.75</v>
      </c>
      <c r="AD3234" s="12">
        <v>12</v>
      </c>
      <c r="AE3234" s="11">
        <v>0.375</v>
      </c>
      <c r="AF3234" t="s">
        <v>6422</v>
      </c>
      <c r="AG3234">
        <v>1</v>
      </c>
      <c r="AH3234" s="21" t="s">
        <v>290</v>
      </c>
      <c r="AI3234" s="1" t="s">
        <v>309</v>
      </c>
      <c r="AJ3234" t="s">
        <v>290</v>
      </c>
      <c r="AK3234" s="159" t="s">
        <v>290</v>
      </c>
    </row>
    <row r="3235" spans="1:89" x14ac:dyDescent="0.35">
      <c r="A3235" s="158" t="s">
        <v>3117</v>
      </c>
      <c r="B3235" s="11">
        <v>12.000000000000002</v>
      </c>
      <c r="C3235">
        <v>60</v>
      </c>
      <c r="D3235" t="s">
        <v>309</v>
      </c>
      <c r="E3235" s="21" t="s">
        <v>290</v>
      </c>
      <c r="F3235" s="11">
        <v>12.75</v>
      </c>
      <c r="G3235" s="12">
        <v>11.625999999999999</v>
      </c>
      <c r="H3235" s="11">
        <v>0.56200000000000006</v>
      </c>
      <c r="I3235" t="s">
        <v>290</v>
      </c>
      <c r="J3235">
        <v>60</v>
      </c>
      <c r="K3235" s="21" t="s">
        <v>290</v>
      </c>
      <c r="L3235" s="1" t="s">
        <v>309</v>
      </c>
      <c r="M3235" t="s">
        <v>290</v>
      </c>
      <c r="N3235" s="159" t="s">
        <v>290</v>
      </c>
      <c r="P3235" s="18" t="s">
        <v>290</v>
      </c>
      <c r="Q3235" s="18" t="s">
        <v>290</v>
      </c>
      <c r="S3235" t="s">
        <v>290</v>
      </c>
      <c r="T3235" t="s">
        <v>290</v>
      </c>
      <c r="V3235" t="s">
        <v>290</v>
      </c>
      <c r="X3235" s="158" t="s">
        <v>3117</v>
      </c>
      <c r="Y3235" s="11">
        <v>12.000000000000002</v>
      </c>
      <c r="Z3235">
        <v>60</v>
      </c>
      <c r="AA3235" t="s">
        <v>309</v>
      </c>
      <c r="AB3235" s="21" t="s">
        <v>290</v>
      </c>
      <c r="AC3235" s="11">
        <v>12.75</v>
      </c>
      <c r="AD3235" s="12">
        <v>11.625999999999999</v>
      </c>
      <c r="AE3235" s="11">
        <v>0.56200000000000006</v>
      </c>
      <c r="AF3235" t="s">
        <v>290</v>
      </c>
      <c r="AG3235">
        <v>60</v>
      </c>
      <c r="AH3235" s="21" t="s">
        <v>290</v>
      </c>
      <c r="AI3235" s="1" t="s">
        <v>309</v>
      </c>
      <c r="AJ3235" t="s">
        <v>290</v>
      </c>
      <c r="AK3235" s="159" t="s">
        <v>290</v>
      </c>
    </row>
    <row r="3236" spans="1:89" x14ac:dyDescent="0.35">
      <c r="A3236" s="158" t="s">
        <v>3118</v>
      </c>
      <c r="B3236" s="11">
        <v>12.000000000000002</v>
      </c>
      <c r="C3236">
        <v>80</v>
      </c>
      <c r="D3236" t="s">
        <v>309</v>
      </c>
      <c r="E3236" s="21" t="s">
        <v>290</v>
      </c>
      <c r="F3236" s="11">
        <v>12.75</v>
      </c>
      <c r="G3236" s="12">
        <v>11.375999999999999</v>
      </c>
      <c r="H3236" s="11">
        <v>0.68700000000000006</v>
      </c>
      <c r="I3236" t="s">
        <v>290</v>
      </c>
      <c r="J3236">
        <v>80</v>
      </c>
      <c r="K3236" s="21" t="s">
        <v>290</v>
      </c>
      <c r="L3236" s="1" t="s">
        <v>309</v>
      </c>
      <c r="M3236" t="s">
        <v>290</v>
      </c>
      <c r="N3236" s="159" t="s">
        <v>290</v>
      </c>
      <c r="P3236" s="18" t="s">
        <v>290</v>
      </c>
      <c r="Q3236" s="18" t="s">
        <v>290</v>
      </c>
      <c r="S3236" t="s">
        <v>290</v>
      </c>
      <c r="T3236" t="s">
        <v>290</v>
      </c>
      <c r="V3236" t="s">
        <v>290</v>
      </c>
      <c r="X3236" s="158" t="s">
        <v>3118</v>
      </c>
      <c r="Y3236" s="11">
        <v>12.000000000000002</v>
      </c>
      <c r="Z3236">
        <v>80</v>
      </c>
      <c r="AA3236" t="s">
        <v>309</v>
      </c>
      <c r="AB3236" s="21" t="s">
        <v>290</v>
      </c>
      <c r="AC3236" s="11">
        <v>12.75</v>
      </c>
      <c r="AD3236" s="12">
        <v>11.375999999999999</v>
      </c>
      <c r="AE3236" s="11">
        <v>0.68700000000000006</v>
      </c>
      <c r="AF3236" t="s">
        <v>290</v>
      </c>
      <c r="AG3236">
        <v>80</v>
      </c>
      <c r="AH3236" s="21" t="s">
        <v>290</v>
      </c>
      <c r="AI3236" s="1" t="s">
        <v>309</v>
      </c>
      <c r="AJ3236" t="s">
        <v>290</v>
      </c>
      <c r="AK3236" s="159" t="s">
        <v>290</v>
      </c>
      <c r="BJ3236" s="4"/>
      <c r="BK3236" s="4"/>
      <c r="BL3236" s="4"/>
      <c r="BM3236" s="4"/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  <c r="BX3236" s="4"/>
      <c r="BY3236" s="4"/>
      <c r="BZ3236" s="4"/>
      <c r="CA3236" s="51"/>
    </row>
    <row r="3237" spans="1:89" x14ac:dyDescent="0.35">
      <c r="A3237" s="158" t="s">
        <v>3119</v>
      </c>
      <c r="B3237" s="11">
        <v>12.000000000000002</v>
      </c>
      <c r="C3237">
        <v>100</v>
      </c>
      <c r="D3237" t="s">
        <v>309</v>
      </c>
      <c r="E3237" s="21" t="s">
        <v>290</v>
      </c>
      <c r="F3237" s="11">
        <v>12.75</v>
      </c>
      <c r="G3237" s="12">
        <v>11.064</v>
      </c>
      <c r="H3237" s="11">
        <v>0.84299999999999997</v>
      </c>
      <c r="I3237" t="s">
        <v>290</v>
      </c>
      <c r="J3237">
        <v>100</v>
      </c>
      <c r="K3237" s="21" t="s">
        <v>290</v>
      </c>
      <c r="L3237" s="1" t="s">
        <v>309</v>
      </c>
      <c r="M3237" t="s">
        <v>290</v>
      </c>
      <c r="N3237" s="159" t="s">
        <v>290</v>
      </c>
      <c r="P3237" s="18" t="s">
        <v>290</v>
      </c>
      <c r="Q3237" s="18" t="s">
        <v>290</v>
      </c>
      <c r="S3237" t="s">
        <v>290</v>
      </c>
      <c r="T3237" t="s">
        <v>290</v>
      </c>
      <c r="V3237" t="s">
        <v>290</v>
      </c>
      <c r="X3237" s="158" t="s">
        <v>3119</v>
      </c>
      <c r="Y3237" s="11">
        <v>12.000000000000002</v>
      </c>
      <c r="Z3237">
        <v>100</v>
      </c>
      <c r="AA3237" t="s">
        <v>309</v>
      </c>
      <c r="AB3237" s="21" t="s">
        <v>290</v>
      </c>
      <c r="AC3237" s="11">
        <v>12.75</v>
      </c>
      <c r="AD3237" s="12">
        <v>11.064</v>
      </c>
      <c r="AE3237" s="11">
        <v>0.84299999999999997</v>
      </c>
      <c r="AF3237" t="s">
        <v>290</v>
      </c>
      <c r="AG3237">
        <v>100</v>
      </c>
      <c r="AH3237" s="21" t="s">
        <v>290</v>
      </c>
      <c r="AI3237" s="1" t="s">
        <v>309</v>
      </c>
      <c r="AJ3237" t="s">
        <v>290</v>
      </c>
      <c r="AK3237" s="159" t="s">
        <v>290</v>
      </c>
      <c r="CC3237" s="4"/>
      <c r="CD3237" s="51"/>
      <c r="CE3237" s="51"/>
      <c r="CF3237" s="51"/>
      <c r="CG3237" s="51"/>
      <c r="CH3237" s="51"/>
      <c r="CI3237" s="51"/>
      <c r="CJ3237" s="51"/>
      <c r="CK3237" s="51"/>
    </row>
    <row r="3238" spans="1:89" x14ac:dyDescent="0.35">
      <c r="A3238" s="158" t="s">
        <v>3120</v>
      </c>
      <c r="B3238" s="11">
        <v>12.000000000000002</v>
      </c>
      <c r="C3238">
        <v>120</v>
      </c>
      <c r="D3238" t="s">
        <v>309</v>
      </c>
      <c r="E3238" s="21" t="s">
        <v>290</v>
      </c>
      <c r="F3238" s="11">
        <v>12.75</v>
      </c>
      <c r="G3238" s="12">
        <v>10.75</v>
      </c>
      <c r="H3238" s="11">
        <v>1</v>
      </c>
      <c r="I3238" t="s">
        <v>290</v>
      </c>
      <c r="J3238">
        <v>120</v>
      </c>
      <c r="K3238" s="21" t="s">
        <v>290</v>
      </c>
      <c r="L3238" s="1" t="s">
        <v>309</v>
      </c>
      <c r="M3238" t="s">
        <v>290</v>
      </c>
      <c r="N3238" s="159" t="s">
        <v>290</v>
      </c>
      <c r="P3238" s="18" t="s">
        <v>290</v>
      </c>
      <c r="Q3238" s="18" t="s">
        <v>290</v>
      </c>
      <c r="S3238" t="s">
        <v>290</v>
      </c>
      <c r="T3238" t="s">
        <v>290</v>
      </c>
      <c r="V3238" t="s">
        <v>290</v>
      </c>
      <c r="X3238" s="158" t="s">
        <v>3120</v>
      </c>
      <c r="Y3238" s="11">
        <v>12.000000000000002</v>
      </c>
      <c r="Z3238">
        <v>120</v>
      </c>
      <c r="AA3238" t="s">
        <v>309</v>
      </c>
      <c r="AB3238" s="21" t="s">
        <v>290</v>
      </c>
      <c r="AC3238" s="11">
        <v>12.75</v>
      </c>
      <c r="AD3238" s="12">
        <v>10.75</v>
      </c>
      <c r="AE3238" s="11">
        <v>1</v>
      </c>
      <c r="AF3238" t="s">
        <v>290</v>
      </c>
      <c r="AG3238">
        <v>120</v>
      </c>
      <c r="AH3238" s="21" t="s">
        <v>290</v>
      </c>
      <c r="AI3238" s="1" t="s">
        <v>309</v>
      </c>
      <c r="AJ3238" t="s">
        <v>290</v>
      </c>
      <c r="AK3238" s="159" t="s">
        <v>290</v>
      </c>
    </row>
    <row r="3239" spans="1:89" x14ac:dyDescent="0.35">
      <c r="A3239" s="158" t="s">
        <v>3121</v>
      </c>
      <c r="B3239" s="11">
        <v>12.000000000000002</v>
      </c>
      <c r="C3239">
        <v>140</v>
      </c>
      <c r="D3239" t="s">
        <v>309</v>
      </c>
      <c r="E3239" s="21" t="s">
        <v>290</v>
      </c>
      <c r="F3239" s="11">
        <v>12.75</v>
      </c>
      <c r="G3239" s="12">
        <v>10.5</v>
      </c>
      <c r="H3239" s="11">
        <v>1.125</v>
      </c>
      <c r="I3239" t="s">
        <v>290</v>
      </c>
      <c r="J3239">
        <v>140</v>
      </c>
      <c r="K3239" s="21" t="s">
        <v>290</v>
      </c>
      <c r="L3239" s="1" t="s">
        <v>309</v>
      </c>
      <c r="M3239" t="s">
        <v>290</v>
      </c>
      <c r="N3239" s="159" t="s">
        <v>290</v>
      </c>
      <c r="P3239" s="18" t="s">
        <v>290</v>
      </c>
      <c r="Q3239" s="18" t="s">
        <v>290</v>
      </c>
      <c r="S3239" t="s">
        <v>290</v>
      </c>
      <c r="T3239" t="s">
        <v>290</v>
      </c>
      <c r="V3239" t="s">
        <v>290</v>
      </c>
      <c r="X3239" s="158" t="s">
        <v>3121</v>
      </c>
      <c r="Y3239" s="11">
        <v>12.000000000000002</v>
      </c>
      <c r="Z3239">
        <v>140</v>
      </c>
      <c r="AA3239" t="s">
        <v>309</v>
      </c>
      <c r="AB3239" s="21" t="s">
        <v>290</v>
      </c>
      <c r="AC3239" s="11">
        <v>12.75</v>
      </c>
      <c r="AD3239" s="12">
        <v>10.5</v>
      </c>
      <c r="AE3239" s="11">
        <v>1.125</v>
      </c>
      <c r="AF3239" t="s">
        <v>290</v>
      </c>
      <c r="AG3239">
        <v>140</v>
      </c>
      <c r="AH3239" s="21" t="s">
        <v>290</v>
      </c>
      <c r="AI3239" s="1" t="s">
        <v>309</v>
      </c>
      <c r="AJ3239" t="s">
        <v>290</v>
      </c>
      <c r="AK3239" s="159" t="s">
        <v>290</v>
      </c>
    </row>
    <row r="3240" spans="1:89" x14ac:dyDescent="0.35">
      <c r="A3240" s="158" t="s">
        <v>3122</v>
      </c>
      <c r="B3240" s="11">
        <v>12.000000000000002</v>
      </c>
      <c r="C3240" s="11">
        <v>160</v>
      </c>
      <c r="D3240" t="s">
        <v>309</v>
      </c>
      <c r="E3240" s="21" t="s">
        <v>290</v>
      </c>
      <c r="F3240" s="11">
        <v>12.75</v>
      </c>
      <c r="G3240" s="12">
        <v>10.125999999999999</v>
      </c>
      <c r="H3240" s="11">
        <v>1.3120000000000001</v>
      </c>
      <c r="I3240" t="s">
        <v>290</v>
      </c>
      <c r="J3240" s="11">
        <v>160</v>
      </c>
      <c r="K3240" s="21" t="s">
        <v>290</v>
      </c>
      <c r="L3240" s="1" t="s">
        <v>309</v>
      </c>
      <c r="M3240" t="s">
        <v>290</v>
      </c>
      <c r="N3240" s="159" t="s">
        <v>290</v>
      </c>
      <c r="P3240" s="18" t="s">
        <v>290</v>
      </c>
      <c r="Q3240" s="18" t="s">
        <v>290</v>
      </c>
      <c r="S3240" t="s">
        <v>290</v>
      </c>
      <c r="T3240" t="s">
        <v>290</v>
      </c>
      <c r="V3240" t="s">
        <v>290</v>
      </c>
      <c r="X3240" s="158" t="s">
        <v>3122</v>
      </c>
      <c r="Y3240" s="11">
        <v>12.000000000000002</v>
      </c>
      <c r="Z3240" s="11">
        <v>160</v>
      </c>
      <c r="AA3240" t="s">
        <v>309</v>
      </c>
      <c r="AB3240" s="21" t="s">
        <v>290</v>
      </c>
      <c r="AC3240" s="11">
        <v>12.75</v>
      </c>
      <c r="AD3240" s="12">
        <v>10.125999999999999</v>
      </c>
      <c r="AE3240" s="11">
        <v>1.3120000000000001</v>
      </c>
      <c r="AF3240" t="s">
        <v>290</v>
      </c>
      <c r="AG3240" s="11">
        <v>160</v>
      </c>
      <c r="AH3240" s="21" t="s">
        <v>290</v>
      </c>
      <c r="AI3240" s="1" t="s">
        <v>309</v>
      </c>
      <c r="AJ3240" t="s">
        <v>290</v>
      </c>
      <c r="AK3240" s="159" t="s">
        <v>290</v>
      </c>
    </row>
    <row r="3241" spans="1:89" x14ac:dyDescent="0.35">
      <c r="A3241" s="160" t="s">
        <v>3123</v>
      </c>
      <c r="B3241" s="2">
        <v>12.000000000000002</v>
      </c>
      <c r="C3241" s="2" t="s">
        <v>272</v>
      </c>
      <c r="D3241" s="4" t="s">
        <v>309</v>
      </c>
      <c r="E3241" s="22" t="s">
        <v>290</v>
      </c>
      <c r="F3241" s="2">
        <v>12.75</v>
      </c>
      <c r="G3241" s="3">
        <v>11.75</v>
      </c>
      <c r="H3241" s="2">
        <v>0.5</v>
      </c>
      <c r="I3241" s="4" t="s">
        <v>272</v>
      </c>
      <c r="J3241" s="2">
        <v>2</v>
      </c>
      <c r="K3241" s="22" t="s">
        <v>290</v>
      </c>
      <c r="L3241" s="6" t="s">
        <v>309</v>
      </c>
      <c r="M3241" s="4" t="s">
        <v>290</v>
      </c>
      <c r="N3241" s="161" t="s">
        <v>290</v>
      </c>
      <c r="P3241" s="18" t="s">
        <v>290</v>
      </c>
      <c r="Q3241" s="18" t="s">
        <v>290</v>
      </c>
      <c r="S3241" t="s">
        <v>290</v>
      </c>
      <c r="T3241" t="s">
        <v>290</v>
      </c>
      <c r="V3241" t="s">
        <v>290</v>
      </c>
      <c r="X3241" s="160" t="s">
        <v>3123</v>
      </c>
      <c r="Y3241" s="2">
        <v>12.000000000000002</v>
      </c>
      <c r="Z3241" s="2" t="s">
        <v>272</v>
      </c>
      <c r="AA3241" s="4" t="s">
        <v>309</v>
      </c>
      <c r="AB3241" s="22" t="s">
        <v>290</v>
      </c>
      <c r="AC3241" s="2">
        <v>12.75</v>
      </c>
      <c r="AD3241" s="3">
        <v>11.75</v>
      </c>
      <c r="AE3241" s="2">
        <v>0.5</v>
      </c>
      <c r="AF3241" s="4" t="s">
        <v>272</v>
      </c>
      <c r="AG3241" s="2">
        <v>2</v>
      </c>
      <c r="AH3241" s="22" t="s">
        <v>290</v>
      </c>
      <c r="AI3241" s="6" t="s">
        <v>309</v>
      </c>
      <c r="AJ3241" s="4" t="s">
        <v>290</v>
      </c>
      <c r="AK3241" s="161" t="s">
        <v>290</v>
      </c>
    </row>
    <row r="3242" spans="1:89" x14ac:dyDescent="0.35">
      <c r="A3242" s="156" t="s">
        <v>3124</v>
      </c>
      <c r="B3242" s="11">
        <v>14</v>
      </c>
      <c r="C3242" s="11">
        <v>10</v>
      </c>
      <c r="D3242" t="s">
        <v>309</v>
      </c>
      <c r="E3242" s="21" t="s">
        <v>290</v>
      </c>
      <c r="F3242" s="11">
        <v>14</v>
      </c>
      <c r="G3242" s="13">
        <v>13.5</v>
      </c>
      <c r="H3242" s="11">
        <v>0.25</v>
      </c>
      <c r="I3242" t="s">
        <v>290</v>
      </c>
      <c r="J3242" s="11">
        <v>10</v>
      </c>
      <c r="K3242" s="21" t="s">
        <v>290</v>
      </c>
      <c r="L3242" s="11" t="s">
        <v>309</v>
      </c>
      <c r="M3242" t="s">
        <v>290</v>
      </c>
      <c r="N3242" s="159" t="s">
        <v>290</v>
      </c>
      <c r="P3242" s="18" t="s">
        <v>290</v>
      </c>
      <c r="Q3242" s="18" t="s">
        <v>290</v>
      </c>
      <c r="S3242" t="s">
        <v>290</v>
      </c>
      <c r="T3242" t="s">
        <v>290</v>
      </c>
      <c r="V3242" t="s">
        <v>290</v>
      </c>
      <c r="X3242" s="156" t="s">
        <v>3124</v>
      </c>
      <c r="Y3242" s="11">
        <v>14</v>
      </c>
      <c r="Z3242" s="11">
        <v>10</v>
      </c>
      <c r="AA3242" t="s">
        <v>309</v>
      </c>
      <c r="AB3242" s="21" t="s">
        <v>290</v>
      </c>
      <c r="AC3242" s="11">
        <v>14</v>
      </c>
      <c r="AD3242" s="13">
        <v>13.5</v>
      </c>
      <c r="AE3242" s="11">
        <v>0.25</v>
      </c>
      <c r="AF3242" t="s">
        <v>290</v>
      </c>
      <c r="AG3242" s="11">
        <v>10</v>
      </c>
      <c r="AH3242" s="21" t="s">
        <v>290</v>
      </c>
      <c r="AI3242" s="11" t="s">
        <v>309</v>
      </c>
      <c r="AJ3242" t="s">
        <v>290</v>
      </c>
      <c r="AK3242" s="159" t="s">
        <v>290</v>
      </c>
    </row>
    <row r="3243" spans="1:89" x14ac:dyDescent="0.35">
      <c r="A3243" s="158" t="s">
        <v>3125</v>
      </c>
      <c r="B3243" s="11">
        <v>14</v>
      </c>
      <c r="C3243" s="11">
        <v>20</v>
      </c>
      <c r="D3243" t="s">
        <v>309</v>
      </c>
      <c r="E3243" s="21" t="s">
        <v>290</v>
      </c>
      <c r="F3243" s="11">
        <v>14</v>
      </c>
      <c r="G3243" s="13">
        <v>13.375999999999999</v>
      </c>
      <c r="H3243" s="11">
        <v>0.312</v>
      </c>
      <c r="I3243" t="s">
        <v>290</v>
      </c>
      <c r="J3243" s="11">
        <v>20</v>
      </c>
      <c r="K3243" s="21" t="s">
        <v>290</v>
      </c>
      <c r="L3243" s="1" t="s">
        <v>309</v>
      </c>
      <c r="M3243" t="s">
        <v>290</v>
      </c>
      <c r="N3243" s="159" t="s">
        <v>290</v>
      </c>
      <c r="P3243" s="18" t="s">
        <v>290</v>
      </c>
      <c r="Q3243" s="18" t="s">
        <v>290</v>
      </c>
      <c r="S3243" t="s">
        <v>290</v>
      </c>
      <c r="T3243" t="s">
        <v>290</v>
      </c>
      <c r="V3243" t="s">
        <v>290</v>
      </c>
      <c r="X3243" s="158" t="s">
        <v>3125</v>
      </c>
      <c r="Y3243" s="11">
        <v>14</v>
      </c>
      <c r="Z3243" s="11">
        <v>20</v>
      </c>
      <c r="AA3243" t="s">
        <v>309</v>
      </c>
      <c r="AB3243" s="21" t="s">
        <v>290</v>
      </c>
      <c r="AC3243" s="11">
        <v>14</v>
      </c>
      <c r="AD3243" s="13">
        <v>13.375999999999999</v>
      </c>
      <c r="AE3243" s="11">
        <v>0.312</v>
      </c>
      <c r="AF3243" t="s">
        <v>290</v>
      </c>
      <c r="AG3243" s="11">
        <v>20</v>
      </c>
      <c r="AH3243" s="21" t="s">
        <v>290</v>
      </c>
      <c r="AI3243" s="1" t="s">
        <v>309</v>
      </c>
      <c r="AJ3243" t="s">
        <v>290</v>
      </c>
      <c r="AK3243" s="159" t="s">
        <v>290</v>
      </c>
      <c r="BJ3243" s="4"/>
      <c r="BK3243" s="4"/>
      <c r="BL3243" s="4"/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  <c r="BX3243" s="4"/>
      <c r="BY3243" s="4"/>
      <c r="BZ3243" s="4"/>
      <c r="CA3243" s="51"/>
    </row>
    <row r="3244" spans="1:89" x14ac:dyDescent="0.35">
      <c r="A3244" s="158" t="s">
        <v>3126</v>
      </c>
      <c r="B3244" s="11">
        <v>14</v>
      </c>
      <c r="C3244">
        <v>30</v>
      </c>
      <c r="D3244" t="s">
        <v>309</v>
      </c>
      <c r="E3244" s="21" t="s">
        <v>290</v>
      </c>
      <c r="F3244" s="11">
        <v>14</v>
      </c>
      <c r="G3244" s="13">
        <v>13.25</v>
      </c>
      <c r="H3244" s="11">
        <v>0.375</v>
      </c>
      <c r="I3244" t="s">
        <v>290</v>
      </c>
      <c r="J3244">
        <v>30</v>
      </c>
      <c r="K3244" s="21" t="s">
        <v>290</v>
      </c>
      <c r="L3244" s="1" t="s">
        <v>309</v>
      </c>
      <c r="M3244" t="s">
        <v>290</v>
      </c>
      <c r="N3244" s="159" t="s">
        <v>290</v>
      </c>
      <c r="P3244" s="18" t="s">
        <v>290</v>
      </c>
      <c r="Q3244" s="18" t="s">
        <v>290</v>
      </c>
      <c r="S3244" t="s">
        <v>290</v>
      </c>
      <c r="T3244" t="s">
        <v>290</v>
      </c>
      <c r="V3244" t="s">
        <v>290</v>
      </c>
      <c r="X3244" s="158" t="s">
        <v>3126</v>
      </c>
      <c r="Y3244" s="11">
        <v>14</v>
      </c>
      <c r="Z3244">
        <v>30</v>
      </c>
      <c r="AA3244" t="s">
        <v>309</v>
      </c>
      <c r="AB3244" s="21" t="s">
        <v>290</v>
      </c>
      <c r="AC3244" s="11">
        <v>14</v>
      </c>
      <c r="AD3244" s="13">
        <v>13.25</v>
      </c>
      <c r="AE3244" s="11">
        <v>0.375</v>
      </c>
      <c r="AF3244" t="s">
        <v>290</v>
      </c>
      <c r="AG3244">
        <v>30</v>
      </c>
      <c r="AH3244" s="21" t="s">
        <v>290</v>
      </c>
      <c r="AI3244" s="1" t="s">
        <v>309</v>
      </c>
      <c r="AJ3244" t="s">
        <v>290</v>
      </c>
      <c r="AK3244" s="159" t="s">
        <v>290</v>
      </c>
      <c r="CC3244" s="4"/>
      <c r="CD3244" s="51"/>
      <c r="CE3244" s="51"/>
      <c r="CF3244" s="51"/>
      <c r="CG3244" s="51"/>
      <c r="CH3244" s="51"/>
      <c r="CI3244" s="51"/>
      <c r="CJ3244" s="51"/>
      <c r="CK3244" s="51"/>
    </row>
    <row r="3245" spans="1:89" x14ac:dyDescent="0.35">
      <c r="A3245" s="158" t="s">
        <v>3127</v>
      </c>
      <c r="B3245" s="11">
        <v>14</v>
      </c>
      <c r="C3245">
        <v>40</v>
      </c>
      <c r="D3245" t="s">
        <v>309</v>
      </c>
      <c r="E3245" s="21" t="s">
        <v>290</v>
      </c>
      <c r="F3245" s="11">
        <v>14</v>
      </c>
      <c r="G3245" s="13">
        <v>13.125999999999999</v>
      </c>
      <c r="H3245" s="11">
        <v>0.437</v>
      </c>
      <c r="I3245" t="s">
        <v>290</v>
      </c>
      <c r="J3245">
        <v>40</v>
      </c>
      <c r="K3245" s="21" t="s">
        <v>290</v>
      </c>
      <c r="L3245" s="1" t="s">
        <v>309</v>
      </c>
      <c r="M3245" t="s">
        <v>290</v>
      </c>
      <c r="N3245" s="159" t="s">
        <v>290</v>
      </c>
      <c r="P3245" s="18" t="s">
        <v>290</v>
      </c>
      <c r="Q3245" s="18" t="s">
        <v>290</v>
      </c>
      <c r="S3245" t="s">
        <v>290</v>
      </c>
      <c r="T3245" t="s">
        <v>290</v>
      </c>
      <c r="V3245" t="s">
        <v>290</v>
      </c>
      <c r="X3245" s="158" t="s">
        <v>3127</v>
      </c>
      <c r="Y3245" s="11">
        <v>14</v>
      </c>
      <c r="Z3245">
        <v>40</v>
      </c>
      <c r="AA3245" t="s">
        <v>309</v>
      </c>
      <c r="AB3245" s="21" t="s">
        <v>290</v>
      </c>
      <c r="AC3245" s="11">
        <v>14</v>
      </c>
      <c r="AD3245" s="13">
        <v>13.125999999999999</v>
      </c>
      <c r="AE3245" s="11">
        <v>0.437</v>
      </c>
      <c r="AF3245" t="s">
        <v>290</v>
      </c>
      <c r="AG3245">
        <v>40</v>
      </c>
      <c r="AH3245" s="21" t="s">
        <v>290</v>
      </c>
      <c r="AI3245" s="1" t="s">
        <v>309</v>
      </c>
      <c r="AJ3245" t="s">
        <v>290</v>
      </c>
      <c r="AK3245" s="159" t="s">
        <v>290</v>
      </c>
    </row>
    <row r="3246" spans="1:89" x14ac:dyDescent="0.35">
      <c r="A3246" s="158" t="s">
        <v>7062</v>
      </c>
      <c r="B3246" s="11">
        <v>14</v>
      </c>
      <c r="C3246" t="s">
        <v>6422</v>
      </c>
      <c r="D3246" t="s">
        <v>309</v>
      </c>
      <c r="E3246" s="21" t="s">
        <v>290</v>
      </c>
      <c r="F3246" s="11">
        <v>14</v>
      </c>
      <c r="G3246" s="12">
        <v>13.25</v>
      </c>
      <c r="H3246" s="11">
        <v>0.375</v>
      </c>
      <c r="I3246" t="s">
        <v>6422</v>
      </c>
      <c r="J3246">
        <v>1</v>
      </c>
      <c r="K3246" s="21" t="s">
        <v>290</v>
      </c>
      <c r="L3246" s="1" t="s">
        <v>309</v>
      </c>
      <c r="M3246" t="s">
        <v>290</v>
      </c>
      <c r="N3246" s="159" t="s">
        <v>290</v>
      </c>
      <c r="P3246" s="18" t="s">
        <v>290</v>
      </c>
      <c r="Q3246" s="18" t="s">
        <v>290</v>
      </c>
      <c r="S3246" t="s">
        <v>290</v>
      </c>
      <c r="T3246" t="s">
        <v>290</v>
      </c>
      <c r="V3246" t="s">
        <v>290</v>
      </c>
      <c r="X3246" s="158" t="s">
        <v>7062</v>
      </c>
      <c r="Y3246" s="11">
        <v>14</v>
      </c>
      <c r="Z3246" t="s">
        <v>6422</v>
      </c>
      <c r="AA3246" t="s">
        <v>309</v>
      </c>
      <c r="AB3246" s="21" t="s">
        <v>290</v>
      </c>
      <c r="AC3246" s="11">
        <v>14</v>
      </c>
      <c r="AD3246" s="12">
        <v>13.25</v>
      </c>
      <c r="AE3246" s="11">
        <v>0.375</v>
      </c>
      <c r="AF3246" t="s">
        <v>6422</v>
      </c>
      <c r="AG3246">
        <v>1</v>
      </c>
      <c r="AH3246" s="21" t="s">
        <v>290</v>
      </c>
      <c r="AI3246" s="1" t="s">
        <v>309</v>
      </c>
      <c r="AJ3246" t="s">
        <v>290</v>
      </c>
      <c r="AK3246" s="159" t="s">
        <v>290</v>
      </c>
    </row>
    <row r="3247" spans="1:89" x14ac:dyDescent="0.35">
      <c r="A3247" s="158" t="s">
        <v>3128</v>
      </c>
      <c r="B3247" s="11">
        <v>14</v>
      </c>
      <c r="C3247">
        <v>60</v>
      </c>
      <c r="D3247" t="s">
        <v>309</v>
      </c>
      <c r="E3247" s="21" t="s">
        <v>290</v>
      </c>
      <c r="F3247" s="11">
        <v>14</v>
      </c>
      <c r="G3247" s="13">
        <v>12.811999999999999</v>
      </c>
      <c r="H3247" s="11">
        <v>0.59399999999999997</v>
      </c>
      <c r="I3247" t="s">
        <v>290</v>
      </c>
      <c r="J3247">
        <v>60</v>
      </c>
      <c r="K3247" s="21" t="s">
        <v>290</v>
      </c>
      <c r="L3247" s="1" t="s">
        <v>309</v>
      </c>
      <c r="M3247" t="s">
        <v>290</v>
      </c>
      <c r="N3247" s="159" t="s">
        <v>290</v>
      </c>
      <c r="P3247" s="18" t="s">
        <v>290</v>
      </c>
      <c r="Q3247" s="18" t="s">
        <v>290</v>
      </c>
      <c r="S3247" t="s">
        <v>290</v>
      </c>
      <c r="T3247" t="s">
        <v>290</v>
      </c>
      <c r="V3247" t="s">
        <v>290</v>
      </c>
      <c r="X3247" s="158" t="s">
        <v>3128</v>
      </c>
      <c r="Y3247" s="11">
        <v>14</v>
      </c>
      <c r="Z3247">
        <v>60</v>
      </c>
      <c r="AA3247" t="s">
        <v>309</v>
      </c>
      <c r="AB3247" s="21" t="s">
        <v>290</v>
      </c>
      <c r="AC3247" s="11">
        <v>14</v>
      </c>
      <c r="AD3247" s="13">
        <v>12.811999999999999</v>
      </c>
      <c r="AE3247" s="11">
        <v>0.59399999999999997</v>
      </c>
      <c r="AF3247" t="s">
        <v>290</v>
      </c>
      <c r="AG3247">
        <v>60</v>
      </c>
      <c r="AH3247" s="21" t="s">
        <v>290</v>
      </c>
      <c r="AI3247" s="1" t="s">
        <v>309</v>
      </c>
      <c r="AJ3247" t="s">
        <v>290</v>
      </c>
      <c r="AK3247" s="159" t="s">
        <v>290</v>
      </c>
    </row>
    <row r="3248" spans="1:89" x14ac:dyDescent="0.35">
      <c r="A3248" s="158" t="s">
        <v>3129</v>
      </c>
      <c r="B3248" s="11">
        <v>14</v>
      </c>
      <c r="C3248">
        <v>80</v>
      </c>
      <c r="D3248" t="s">
        <v>309</v>
      </c>
      <c r="E3248" s="21" t="s">
        <v>290</v>
      </c>
      <c r="F3248" s="11">
        <v>14</v>
      </c>
      <c r="G3248" s="13">
        <v>12.5</v>
      </c>
      <c r="H3248" s="11">
        <v>0.75</v>
      </c>
      <c r="I3248" t="s">
        <v>290</v>
      </c>
      <c r="J3248">
        <v>80</v>
      </c>
      <c r="K3248" s="21" t="s">
        <v>290</v>
      </c>
      <c r="L3248" s="1" t="s">
        <v>309</v>
      </c>
      <c r="M3248" t="s">
        <v>290</v>
      </c>
      <c r="N3248" s="159" t="s">
        <v>290</v>
      </c>
      <c r="P3248" s="18" t="s">
        <v>290</v>
      </c>
      <c r="Q3248" s="18" t="s">
        <v>290</v>
      </c>
      <c r="S3248" t="s">
        <v>290</v>
      </c>
      <c r="T3248" t="s">
        <v>290</v>
      </c>
      <c r="V3248" t="s">
        <v>290</v>
      </c>
      <c r="X3248" s="158" t="s">
        <v>3129</v>
      </c>
      <c r="Y3248" s="11">
        <v>14</v>
      </c>
      <c r="Z3248">
        <v>80</v>
      </c>
      <c r="AA3248" t="s">
        <v>309</v>
      </c>
      <c r="AB3248" s="21" t="s">
        <v>290</v>
      </c>
      <c r="AC3248" s="11">
        <v>14</v>
      </c>
      <c r="AD3248" s="13">
        <v>12.5</v>
      </c>
      <c r="AE3248" s="11">
        <v>0.75</v>
      </c>
      <c r="AF3248" t="s">
        <v>290</v>
      </c>
      <c r="AG3248">
        <v>80</v>
      </c>
      <c r="AH3248" s="21" t="s">
        <v>290</v>
      </c>
      <c r="AI3248" s="1" t="s">
        <v>309</v>
      </c>
      <c r="AJ3248" t="s">
        <v>290</v>
      </c>
      <c r="AK3248" s="159" t="s">
        <v>290</v>
      </c>
    </row>
    <row r="3249" spans="1:89" x14ac:dyDescent="0.35">
      <c r="A3249" s="158" t="s">
        <v>3130</v>
      </c>
      <c r="B3249" s="11">
        <v>14</v>
      </c>
      <c r="C3249">
        <v>100</v>
      </c>
      <c r="D3249" t="s">
        <v>309</v>
      </c>
      <c r="E3249" s="21" t="s">
        <v>290</v>
      </c>
      <c r="F3249" s="11">
        <v>14</v>
      </c>
      <c r="G3249" s="13">
        <v>12.125999999999999</v>
      </c>
      <c r="H3249" s="11">
        <v>0.93700000000000006</v>
      </c>
      <c r="I3249" t="s">
        <v>290</v>
      </c>
      <c r="J3249">
        <v>100</v>
      </c>
      <c r="K3249" s="21" t="s">
        <v>290</v>
      </c>
      <c r="L3249" s="1" t="s">
        <v>309</v>
      </c>
      <c r="M3249" t="s">
        <v>290</v>
      </c>
      <c r="N3249" s="159" t="s">
        <v>290</v>
      </c>
      <c r="P3249" s="18" t="s">
        <v>290</v>
      </c>
      <c r="Q3249" s="18" t="s">
        <v>290</v>
      </c>
      <c r="S3249" t="s">
        <v>290</v>
      </c>
      <c r="T3249" t="s">
        <v>290</v>
      </c>
      <c r="V3249" t="s">
        <v>290</v>
      </c>
      <c r="X3249" s="158" t="s">
        <v>3130</v>
      </c>
      <c r="Y3249" s="11">
        <v>14</v>
      </c>
      <c r="Z3249">
        <v>100</v>
      </c>
      <c r="AA3249" t="s">
        <v>309</v>
      </c>
      <c r="AB3249" s="21" t="s">
        <v>290</v>
      </c>
      <c r="AC3249" s="11">
        <v>14</v>
      </c>
      <c r="AD3249" s="13">
        <v>12.125999999999999</v>
      </c>
      <c r="AE3249" s="11">
        <v>0.93700000000000006</v>
      </c>
      <c r="AF3249" t="s">
        <v>290</v>
      </c>
      <c r="AG3249">
        <v>100</v>
      </c>
      <c r="AH3249" s="21" t="s">
        <v>290</v>
      </c>
      <c r="AI3249" s="1" t="s">
        <v>309</v>
      </c>
      <c r="AJ3249" t="s">
        <v>290</v>
      </c>
      <c r="AK3249" s="159" t="s">
        <v>290</v>
      </c>
    </row>
    <row r="3250" spans="1:89" x14ac:dyDescent="0.35">
      <c r="A3250" s="158" t="s">
        <v>3131</v>
      </c>
      <c r="B3250" s="11">
        <v>14</v>
      </c>
      <c r="C3250">
        <v>120</v>
      </c>
      <c r="D3250" t="s">
        <v>309</v>
      </c>
      <c r="E3250" s="21" t="s">
        <v>290</v>
      </c>
      <c r="F3250" s="11">
        <v>14</v>
      </c>
      <c r="G3250" s="13">
        <v>11.814</v>
      </c>
      <c r="H3250" s="11">
        <v>1.093</v>
      </c>
      <c r="I3250" t="s">
        <v>290</v>
      </c>
      <c r="J3250">
        <v>120</v>
      </c>
      <c r="K3250" s="21" t="s">
        <v>290</v>
      </c>
      <c r="L3250" s="1" t="s">
        <v>309</v>
      </c>
      <c r="M3250" t="s">
        <v>290</v>
      </c>
      <c r="N3250" s="159" t="s">
        <v>290</v>
      </c>
      <c r="P3250" s="18" t="s">
        <v>290</v>
      </c>
      <c r="Q3250" s="18" t="s">
        <v>290</v>
      </c>
      <c r="S3250" t="s">
        <v>290</v>
      </c>
      <c r="T3250" t="s">
        <v>290</v>
      </c>
      <c r="V3250" t="s">
        <v>290</v>
      </c>
      <c r="X3250" s="158" t="s">
        <v>3131</v>
      </c>
      <c r="Y3250" s="11">
        <v>14</v>
      </c>
      <c r="Z3250">
        <v>120</v>
      </c>
      <c r="AA3250" t="s">
        <v>309</v>
      </c>
      <c r="AB3250" s="21" t="s">
        <v>290</v>
      </c>
      <c r="AC3250" s="11">
        <v>14</v>
      </c>
      <c r="AD3250" s="13">
        <v>11.814</v>
      </c>
      <c r="AE3250" s="11">
        <v>1.093</v>
      </c>
      <c r="AF3250" t="s">
        <v>290</v>
      </c>
      <c r="AG3250">
        <v>120</v>
      </c>
      <c r="AH3250" s="21" t="s">
        <v>290</v>
      </c>
      <c r="AI3250" s="1" t="s">
        <v>309</v>
      </c>
      <c r="AJ3250" t="s">
        <v>290</v>
      </c>
      <c r="AK3250" s="159" t="s">
        <v>290</v>
      </c>
      <c r="BJ3250" s="4"/>
      <c r="BK3250" s="4"/>
      <c r="BL3250" s="4"/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  <c r="BX3250" s="4"/>
      <c r="BY3250" s="4"/>
      <c r="BZ3250" s="4"/>
      <c r="CA3250" s="51"/>
    </row>
    <row r="3251" spans="1:89" x14ac:dyDescent="0.35">
      <c r="A3251" s="158" t="s">
        <v>3132</v>
      </c>
      <c r="B3251" s="11">
        <v>14</v>
      </c>
      <c r="C3251">
        <v>140</v>
      </c>
      <c r="D3251" t="s">
        <v>309</v>
      </c>
      <c r="E3251" s="21" t="s">
        <v>290</v>
      </c>
      <c r="F3251" s="11">
        <v>14</v>
      </c>
      <c r="G3251" s="13">
        <v>11.5</v>
      </c>
      <c r="H3251" s="11">
        <v>1.25</v>
      </c>
      <c r="I3251" t="s">
        <v>290</v>
      </c>
      <c r="J3251">
        <v>140</v>
      </c>
      <c r="K3251" s="21" t="s">
        <v>290</v>
      </c>
      <c r="L3251" s="1" t="s">
        <v>309</v>
      </c>
      <c r="M3251" t="s">
        <v>290</v>
      </c>
      <c r="N3251" s="159" t="s">
        <v>290</v>
      </c>
      <c r="P3251" s="18" t="s">
        <v>290</v>
      </c>
      <c r="Q3251" s="18" t="s">
        <v>290</v>
      </c>
      <c r="S3251" t="s">
        <v>290</v>
      </c>
      <c r="T3251" t="s">
        <v>290</v>
      </c>
      <c r="V3251" t="s">
        <v>290</v>
      </c>
      <c r="X3251" s="158" t="s">
        <v>3132</v>
      </c>
      <c r="Y3251" s="11">
        <v>14</v>
      </c>
      <c r="Z3251">
        <v>140</v>
      </c>
      <c r="AA3251" t="s">
        <v>309</v>
      </c>
      <c r="AB3251" s="21" t="s">
        <v>290</v>
      </c>
      <c r="AC3251" s="11">
        <v>14</v>
      </c>
      <c r="AD3251" s="13">
        <v>11.5</v>
      </c>
      <c r="AE3251" s="11">
        <v>1.25</v>
      </c>
      <c r="AF3251" t="s">
        <v>290</v>
      </c>
      <c r="AG3251">
        <v>140</v>
      </c>
      <c r="AH3251" s="21" t="s">
        <v>290</v>
      </c>
      <c r="AI3251" s="1" t="s">
        <v>309</v>
      </c>
      <c r="AJ3251" t="s">
        <v>290</v>
      </c>
      <c r="AK3251" s="159" t="s">
        <v>290</v>
      </c>
      <c r="CC3251" s="4"/>
      <c r="CD3251" s="51"/>
      <c r="CE3251" s="51"/>
      <c r="CF3251" s="51"/>
      <c r="CG3251" s="51"/>
      <c r="CH3251" s="51"/>
      <c r="CI3251" s="51"/>
      <c r="CJ3251" s="51"/>
      <c r="CK3251" s="51"/>
    </row>
    <row r="3252" spans="1:89" x14ac:dyDescent="0.35">
      <c r="A3252" s="158" t="s">
        <v>3133</v>
      </c>
      <c r="B3252" s="11">
        <v>14</v>
      </c>
      <c r="C3252" s="11">
        <v>160</v>
      </c>
      <c r="D3252" t="s">
        <v>309</v>
      </c>
      <c r="E3252" s="21" t="s">
        <v>290</v>
      </c>
      <c r="F3252" s="11">
        <v>14</v>
      </c>
      <c r="G3252" s="13">
        <v>11.188000000000001</v>
      </c>
      <c r="H3252" s="11">
        <v>1.4059999999999999</v>
      </c>
      <c r="I3252" t="s">
        <v>290</v>
      </c>
      <c r="J3252" s="11">
        <v>160</v>
      </c>
      <c r="K3252" s="21" t="s">
        <v>290</v>
      </c>
      <c r="L3252" s="1" t="s">
        <v>309</v>
      </c>
      <c r="M3252" t="s">
        <v>290</v>
      </c>
      <c r="N3252" s="159" t="s">
        <v>290</v>
      </c>
      <c r="P3252" s="18" t="s">
        <v>290</v>
      </c>
      <c r="Q3252" s="18" t="s">
        <v>290</v>
      </c>
      <c r="S3252" t="s">
        <v>290</v>
      </c>
      <c r="T3252" t="s">
        <v>290</v>
      </c>
      <c r="V3252" t="s">
        <v>290</v>
      </c>
      <c r="X3252" s="158" t="s">
        <v>3133</v>
      </c>
      <c r="Y3252" s="11">
        <v>14</v>
      </c>
      <c r="Z3252" s="11">
        <v>160</v>
      </c>
      <c r="AA3252" t="s">
        <v>309</v>
      </c>
      <c r="AB3252" s="21" t="s">
        <v>290</v>
      </c>
      <c r="AC3252" s="11">
        <v>14</v>
      </c>
      <c r="AD3252" s="13">
        <v>11.188000000000001</v>
      </c>
      <c r="AE3252" s="11">
        <v>1.4059999999999999</v>
      </c>
      <c r="AF3252" t="s">
        <v>290</v>
      </c>
      <c r="AG3252" s="11">
        <v>160</v>
      </c>
      <c r="AH3252" s="21" t="s">
        <v>290</v>
      </c>
      <c r="AI3252" s="1" t="s">
        <v>309</v>
      </c>
      <c r="AJ3252" t="s">
        <v>290</v>
      </c>
      <c r="AK3252" s="159" t="s">
        <v>290</v>
      </c>
    </row>
    <row r="3253" spans="1:89" x14ac:dyDescent="0.35">
      <c r="A3253" s="160" t="s">
        <v>3134</v>
      </c>
      <c r="B3253" s="2">
        <v>14</v>
      </c>
      <c r="C3253" s="2" t="s">
        <v>272</v>
      </c>
      <c r="D3253" s="4" t="s">
        <v>309</v>
      </c>
      <c r="E3253" s="22" t="s">
        <v>290</v>
      </c>
      <c r="F3253" s="2">
        <v>14</v>
      </c>
      <c r="G3253" s="5">
        <v>13</v>
      </c>
      <c r="H3253" s="2">
        <v>0.5</v>
      </c>
      <c r="I3253" s="4" t="s">
        <v>272</v>
      </c>
      <c r="J3253" s="2">
        <v>2</v>
      </c>
      <c r="K3253" s="22" t="s">
        <v>290</v>
      </c>
      <c r="L3253" s="6" t="s">
        <v>309</v>
      </c>
      <c r="M3253" s="4" t="s">
        <v>290</v>
      </c>
      <c r="N3253" s="161" t="s">
        <v>290</v>
      </c>
      <c r="P3253" s="18" t="s">
        <v>290</v>
      </c>
      <c r="Q3253" s="18" t="s">
        <v>290</v>
      </c>
      <c r="S3253" t="s">
        <v>290</v>
      </c>
      <c r="T3253" t="s">
        <v>290</v>
      </c>
      <c r="V3253" t="s">
        <v>290</v>
      </c>
      <c r="X3253" s="160" t="s">
        <v>3134</v>
      </c>
      <c r="Y3253" s="2">
        <v>14</v>
      </c>
      <c r="Z3253" s="2" t="s">
        <v>272</v>
      </c>
      <c r="AA3253" s="4" t="s">
        <v>309</v>
      </c>
      <c r="AB3253" s="22" t="s">
        <v>290</v>
      </c>
      <c r="AC3253" s="2">
        <v>14</v>
      </c>
      <c r="AD3253" s="5">
        <v>13</v>
      </c>
      <c r="AE3253" s="2">
        <v>0.5</v>
      </c>
      <c r="AF3253" s="4" t="s">
        <v>272</v>
      </c>
      <c r="AG3253" s="2">
        <v>2</v>
      </c>
      <c r="AH3253" s="22" t="s">
        <v>290</v>
      </c>
      <c r="AI3253" s="6" t="s">
        <v>309</v>
      </c>
      <c r="AJ3253" s="4" t="s">
        <v>290</v>
      </c>
      <c r="AK3253" s="161" t="s">
        <v>290</v>
      </c>
    </row>
    <row r="3254" spans="1:89" x14ac:dyDescent="0.35">
      <c r="A3254" s="156" t="s">
        <v>3135</v>
      </c>
      <c r="B3254" s="11">
        <v>16</v>
      </c>
      <c r="C3254" s="11">
        <v>10</v>
      </c>
      <c r="D3254" t="s">
        <v>309</v>
      </c>
      <c r="E3254" s="21" t="s">
        <v>290</v>
      </c>
      <c r="F3254" s="11">
        <v>16</v>
      </c>
      <c r="G3254" s="13">
        <v>15.5</v>
      </c>
      <c r="H3254" s="11">
        <v>0.25</v>
      </c>
      <c r="I3254" t="s">
        <v>290</v>
      </c>
      <c r="J3254" s="11">
        <v>10</v>
      </c>
      <c r="K3254" s="21" t="s">
        <v>290</v>
      </c>
      <c r="L3254" s="11" t="s">
        <v>309</v>
      </c>
      <c r="M3254" t="s">
        <v>290</v>
      </c>
      <c r="N3254" s="159" t="s">
        <v>290</v>
      </c>
      <c r="P3254" s="18" t="s">
        <v>290</v>
      </c>
      <c r="Q3254" s="18" t="s">
        <v>290</v>
      </c>
      <c r="S3254" t="s">
        <v>290</v>
      </c>
      <c r="T3254" t="s">
        <v>290</v>
      </c>
      <c r="V3254" t="s">
        <v>290</v>
      </c>
      <c r="X3254" s="156" t="s">
        <v>3135</v>
      </c>
      <c r="Y3254" s="11">
        <v>16</v>
      </c>
      <c r="Z3254" s="11">
        <v>10</v>
      </c>
      <c r="AA3254" t="s">
        <v>309</v>
      </c>
      <c r="AB3254" s="21" t="s">
        <v>290</v>
      </c>
      <c r="AC3254" s="11">
        <v>16</v>
      </c>
      <c r="AD3254" s="13">
        <v>15.5</v>
      </c>
      <c r="AE3254" s="11">
        <v>0.25</v>
      </c>
      <c r="AF3254" t="s">
        <v>290</v>
      </c>
      <c r="AG3254" s="11">
        <v>10</v>
      </c>
      <c r="AH3254" s="21" t="s">
        <v>290</v>
      </c>
      <c r="AI3254" s="11" t="s">
        <v>309</v>
      </c>
      <c r="AJ3254" t="s">
        <v>290</v>
      </c>
      <c r="AK3254" s="159" t="s">
        <v>290</v>
      </c>
    </row>
    <row r="3255" spans="1:89" x14ac:dyDescent="0.35">
      <c r="A3255" s="158" t="s">
        <v>3136</v>
      </c>
      <c r="B3255" s="11">
        <v>16</v>
      </c>
      <c r="C3255" s="11">
        <v>20</v>
      </c>
      <c r="D3255" t="s">
        <v>309</v>
      </c>
      <c r="E3255" s="21" t="s">
        <v>290</v>
      </c>
      <c r="F3255" s="11">
        <v>16</v>
      </c>
      <c r="G3255" s="13">
        <v>15.375999999999999</v>
      </c>
      <c r="H3255" s="11">
        <v>0.312</v>
      </c>
      <c r="I3255" t="s">
        <v>290</v>
      </c>
      <c r="J3255" s="11">
        <v>20</v>
      </c>
      <c r="K3255" s="21" t="s">
        <v>290</v>
      </c>
      <c r="L3255" s="1" t="s">
        <v>309</v>
      </c>
      <c r="M3255" t="s">
        <v>290</v>
      </c>
      <c r="N3255" s="159" t="s">
        <v>290</v>
      </c>
      <c r="P3255" s="18" t="s">
        <v>290</v>
      </c>
      <c r="Q3255" s="18" t="s">
        <v>290</v>
      </c>
      <c r="S3255" t="s">
        <v>290</v>
      </c>
      <c r="T3255" t="s">
        <v>290</v>
      </c>
      <c r="V3255" t="s">
        <v>290</v>
      </c>
      <c r="X3255" s="158" t="s">
        <v>3136</v>
      </c>
      <c r="Y3255" s="11">
        <v>16</v>
      </c>
      <c r="Z3255" s="11">
        <v>20</v>
      </c>
      <c r="AA3255" t="s">
        <v>309</v>
      </c>
      <c r="AB3255" s="21" t="s">
        <v>290</v>
      </c>
      <c r="AC3255" s="11">
        <v>16</v>
      </c>
      <c r="AD3255" s="13">
        <v>15.375999999999999</v>
      </c>
      <c r="AE3255" s="11">
        <v>0.312</v>
      </c>
      <c r="AF3255" t="s">
        <v>290</v>
      </c>
      <c r="AG3255" s="11">
        <v>20</v>
      </c>
      <c r="AH3255" s="21" t="s">
        <v>290</v>
      </c>
      <c r="AI3255" s="1" t="s">
        <v>309</v>
      </c>
      <c r="AJ3255" t="s">
        <v>290</v>
      </c>
      <c r="AK3255" s="159" t="s">
        <v>290</v>
      </c>
    </row>
    <row r="3256" spans="1:89" x14ac:dyDescent="0.35">
      <c r="A3256" s="158" t="s">
        <v>3137</v>
      </c>
      <c r="B3256" s="11">
        <v>16</v>
      </c>
      <c r="C3256">
        <v>30</v>
      </c>
      <c r="D3256" t="s">
        <v>309</v>
      </c>
      <c r="E3256" s="21" t="s">
        <v>290</v>
      </c>
      <c r="F3256" s="11">
        <v>16</v>
      </c>
      <c r="G3256" s="13">
        <v>15.25</v>
      </c>
      <c r="H3256" s="11">
        <v>0.375</v>
      </c>
      <c r="I3256" t="s">
        <v>290</v>
      </c>
      <c r="J3256">
        <v>30</v>
      </c>
      <c r="K3256" s="21" t="s">
        <v>290</v>
      </c>
      <c r="L3256" s="1" t="s">
        <v>309</v>
      </c>
      <c r="M3256" t="s">
        <v>290</v>
      </c>
      <c r="N3256" s="159" t="s">
        <v>290</v>
      </c>
      <c r="P3256" s="18" t="s">
        <v>290</v>
      </c>
      <c r="Q3256" s="18" t="s">
        <v>290</v>
      </c>
      <c r="S3256" t="s">
        <v>290</v>
      </c>
      <c r="T3256" t="s">
        <v>290</v>
      </c>
      <c r="V3256" t="s">
        <v>290</v>
      </c>
      <c r="X3256" s="158" t="s">
        <v>3137</v>
      </c>
      <c r="Y3256" s="11">
        <v>16</v>
      </c>
      <c r="Z3256">
        <v>30</v>
      </c>
      <c r="AA3256" t="s">
        <v>309</v>
      </c>
      <c r="AB3256" s="21" t="s">
        <v>290</v>
      </c>
      <c r="AC3256" s="11">
        <v>16</v>
      </c>
      <c r="AD3256" s="13">
        <v>15.25</v>
      </c>
      <c r="AE3256" s="11">
        <v>0.375</v>
      </c>
      <c r="AF3256" t="s">
        <v>290</v>
      </c>
      <c r="AG3256">
        <v>30</v>
      </c>
      <c r="AH3256" s="21" t="s">
        <v>290</v>
      </c>
      <c r="AI3256" s="1" t="s">
        <v>309</v>
      </c>
      <c r="AJ3256" t="s">
        <v>290</v>
      </c>
      <c r="AK3256" s="159" t="s">
        <v>290</v>
      </c>
    </row>
    <row r="3257" spans="1:89" x14ac:dyDescent="0.35">
      <c r="A3257" s="158" t="s">
        <v>3138</v>
      </c>
      <c r="B3257" s="11">
        <v>16</v>
      </c>
      <c r="C3257">
        <v>40</v>
      </c>
      <c r="D3257" t="s">
        <v>309</v>
      </c>
      <c r="E3257" s="21" t="s">
        <v>290</v>
      </c>
      <c r="F3257" s="11">
        <v>16</v>
      </c>
      <c r="G3257" s="13">
        <v>15</v>
      </c>
      <c r="H3257" s="11">
        <v>0.5</v>
      </c>
      <c r="I3257" t="s">
        <v>290</v>
      </c>
      <c r="J3257">
        <v>40</v>
      </c>
      <c r="K3257" s="21" t="s">
        <v>290</v>
      </c>
      <c r="L3257" s="1" t="s">
        <v>309</v>
      </c>
      <c r="M3257" t="s">
        <v>290</v>
      </c>
      <c r="N3257" s="159" t="s">
        <v>290</v>
      </c>
      <c r="P3257" s="18" t="s">
        <v>290</v>
      </c>
      <c r="Q3257" s="18" t="s">
        <v>290</v>
      </c>
      <c r="S3257" t="s">
        <v>290</v>
      </c>
      <c r="T3257" t="s">
        <v>290</v>
      </c>
      <c r="V3257" t="s">
        <v>290</v>
      </c>
      <c r="X3257" s="158" t="s">
        <v>3138</v>
      </c>
      <c r="Y3257" s="11">
        <v>16</v>
      </c>
      <c r="Z3257">
        <v>40</v>
      </c>
      <c r="AA3257" t="s">
        <v>309</v>
      </c>
      <c r="AB3257" s="21" t="s">
        <v>290</v>
      </c>
      <c r="AC3257" s="11">
        <v>16</v>
      </c>
      <c r="AD3257" s="13">
        <v>15</v>
      </c>
      <c r="AE3257" s="11">
        <v>0.5</v>
      </c>
      <c r="AF3257" t="s">
        <v>290</v>
      </c>
      <c r="AG3257">
        <v>40</v>
      </c>
      <c r="AH3257" s="21" t="s">
        <v>290</v>
      </c>
      <c r="AI3257" s="1" t="s">
        <v>309</v>
      </c>
      <c r="AJ3257" t="s">
        <v>290</v>
      </c>
      <c r="AK3257" s="159" t="s">
        <v>290</v>
      </c>
      <c r="BJ3257" s="4"/>
      <c r="BK3257" s="4"/>
      <c r="BL3257" s="4"/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  <c r="BX3257" s="4"/>
      <c r="BY3257" s="4"/>
      <c r="BZ3257" s="4"/>
      <c r="CA3257" s="51"/>
    </row>
    <row r="3258" spans="1:89" x14ac:dyDescent="0.35">
      <c r="A3258" s="158" t="s">
        <v>7063</v>
      </c>
      <c r="B3258" s="11">
        <v>16</v>
      </c>
      <c r="C3258" t="s">
        <v>6422</v>
      </c>
      <c r="D3258" t="s">
        <v>309</v>
      </c>
      <c r="E3258" s="21" t="s">
        <v>290</v>
      </c>
      <c r="F3258" s="11">
        <v>16</v>
      </c>
      <c r="G3258" s="12">
        <v>15.25</v>
      </c>
      <c r="H3258" s="11">
        <v>0.375</v>
      </c>
      <c r="I3258" t="s">
        <v>6422</v>
      </c>
      <c r="J3258">
        <v>1</v>
      </c>
      <c r="K3258" s="21" t="s">
        <v>290</v>
      </c>
      <c r="L3258" s="1" t="s">
        <v>309</v>
      </c>
      <c r="M3258" t="s">
        <v>290</v>
      </c>
      <c r="N3258" s="159" t="s">
        <v>290</v>
      </c>
      <c r="P3258" s="18" t="s">
        <v>290</v>
      </c>
      <c r="Q3258" s="18" t="s">
        <v>290</v>
      </c>
      <c r="S3258" t="s">
        <v>290</v>
      </c>
      <c r="T3258" t="s">
        <v>290</v>
      </c>
      <c r="V3258" t="s">
        <v>290</v>
      </c>
      <c r="X3258" s="158" t="s">
        <v>7063</v>
      </c>
      <c r="Y3258" s="11">
        <v>16</v>
      </c>
      <c r="Z3258" t="s">
        <v>6422</v>
      </c>
      <c r="AA3258" t="s">
        <v>309</v>
      </c>
      <c r="AB3258" s="21" t="s">
        <v>290</v>
      </c>
      <c r="AC3258" s="11">
        <v>16</v>
      </c>
      <c r="AD3258" s="12">
        <v>15.25</v>
      </c>
      <c r="AE3258" s="11">
        <v>0.375</v>
      </c>
      <c r="AF3258" t="s">
        <v>6422</v>
      </c>
      <c r="AG3258">
        <v>1</v>
      </c>
      <c r="AH3258" s="21" t="s">
        <v>290</v>
      </c>
      <c r="AI3258" s="1" t="s">
        <v>309</v>
      </c>
      <c r="AJ3258" t="s">
        <v>290</v>
      </c>
      <c r="AK3258" s="159" t="s">
        <v>290</v>
      </c>
      <c r="CC3258" s="4"/>
      <c r="CD3258" s="51"/>
      <c r="CE3258" s="51"/>
      <c r="CF3258" s="51"/>
      <c r="CG3258" s="51"/>
      <c r="CH3258" s="51"/>
      <c r="CI3258" s="51"/>
      <c r="CJ3258" s="51"/>
      <c r="CK3258" s="51"/>
    </row>
    <row r="3259" spans="1:89" x14ac:dyDescent="0.35">
      <c r="A3259" s="158" t="s">
        <v>3139</v>
      </c>
      <c r="B3259" s="11">
        <v>16</v>
      </c>
      <c r="C3259">
        <v>60</v>
      </c>
      <c r="D3259" t="s">
        <v>309</v>
      </c>
      <c r="E3259" s="21" t="s">
        <v>290</v>
      </c>
      <c r="F3259" s="11">
        <v>16</v>
      </c>
      <c r="G3259" s="13">
        <v>14.688000000000001</v>
      </c>
      <c r="H3259" s="11">
        <v>0.65600000000000003</v>
      </c>
      <c r="I3259" t="s">
        <v>290</v>
      </c>
      <c r="J3259">
        <v>60</v>
      </c>
      <c r="K3259" s="21" t="s">
        <v>290</v>
      </c>
      <c r="L3259" s="1" t="s">
        <v>309</v>
      </c>
      <c r="M3259" t="s">
        <v>290</v>
      </c>
      <c r="N3259" s="159" t="s">
        <v>290</v>
      </c>
      <c r="P3259" s="18" t="s">
        <v>290</v>
      </c>
      <c r="Q3259" s="18" t="s">
        <v>290</v>
      </c>
      <c r="S3259" t="s">
        <v>290</v>
      </c>
      <c r="T3259" t="s">
        <v>290</v>
      </c>
      <c r="V3259" t="s">
        <v>290</v>
      </c>
      <c r="X3259" s="158" t="s">
        <v>3139</v>
      </c>
      <c r="Y3259" s="11">
        <v>16</v>
      </c>
      <c r="Z3259">
        <v>60</v>
      </c>
      <c r="AA3259" t="s">
        <v>309</v>
      </c>
      <c r="AB3259" s="21" t="s">
        <v>290</v>
      </c>
      <c r="AC3259" s="11">
        <v>16</v>
      </c>
      <c r="AD3259" s="13">
        <v>14.688000000000001</v>
      </c>
      <c r="AE3259" s="11">
        <v>0.65600000000000003</v>
      </c>
      <c r="AF3259" t="s">
        <v>290</v>
      </c>
      <c r="AG3259">
        <v>60</v>
      </c>
      <c r="AH3259" s="21" t="s">
        <v>290</v>
      </c>
      <c r="AI3259" s="1" t="s">
        <v>309</v>
      </c>
      <c r="AJ3259" t="s">
        <v>290</v>
      </c>
      <c r="AK3259" s="159" t="s">
        <v>290</v>
      </c>
    </row>
    <row r="3260" spans="1:89" x14ac:dyDescent="0.35">
      <c r="A3260" s="158" t="s">
        <v>3140</v>
      </c>
      <c r="B3260" s="11">
        <v>16</v>
      </c>
      <c r="C3260">
        <v>80</v>
      </c>
      <c r="D3260" t="s">
        <v>309</v>
      </c>
      <c r="E3260" s="21" t="s">
        <v>290</v>
      </c>
      <c r="F3260" s="11">
        <v>16</v>
      </c>
      <c r="G3260" s="13">
        <v>14.314</v>
      </c>
      <c r="H3260" s="11">
        <v>0.84299999999999997</v>
      </c>
      <c r="I3260" t="s">
        <v>290</v>
      </c>
      <c r="J3260">
        <v>80</v>
      </c>
      <c r="K3260" s="21" t="s">
        <v>290</v>
      </c>
      <c r="L3260" s="1" t="s">
        <v>309</v>
      </c>
      <c r="M3260" t="s">
        <v>290</v>
      </c>
      <c r="N3260" s="159" t="s">
        <v>290</v>
      </c>
      <c r="P3260" s="18" t="s">
        <v>290</v>
      </c>
      <c r="Q3260" s="18" t="s">
        <v>290</v>
      </c>
      <c r="S3260" t="s">
        <v>290</v>
      </c>
      <c r="T3260" t="s">
        <v>290</v>
      </c>
      <c r="V3260" t="s">
        <v>290</v>
      </c>
      <c r="X3260" s="158" t="s">
        <v>3140</v>
      </c>
      <c r="Y3260" s="11">
        <v>16</v>
      </c>
      <c r="Z3260">
        <v>80</v>
      </c>
      <c r="AA3260" t="s">
        <v>309</v>
      </c>
      <c r="AB3260" s="21" t="s">
        <v>290</v>
      </c>
      <c r="AC3260" s="11">
        <v>16</v>
      </c>
      <c r="AD3260" s="13">
        <v>14.314</v>
      </c>
      <c r="AE3260" s="11">
        <v>0.84299999999999997</v>
      </c>
      <c r="AF3260" t="s">
        <v>290</v>
      </c>
      <c r="AG3260">
        <v>80</v>
      </c>
      <c r="AH3260" s="21" t="s">
        <v>290</v>
      </c>
      <c r="AI3260" s="1" t="s">
        <v>309</v>
      </c>
      <c r="AJ3260" t="s">
        <v>290</v>
      </c>
      <c r="AK3260" s="159" t="s">
        <v>290</v>
      </c>
    </row>
    <row r="3261" spans="1:89" x14ac:dyDescent="0.35">
      <c r="A3261" s="158" t="s">
        <v>3141</v>
      </c>
      <c r="B3261" s="11">
        <v>16</v>
      </c>
      <c r="C3261">
        <v>100</v>
      </c>
      <c r="D3261" t="s">
        <v>309</v>
      </c>
      <c r="E3261" s="21" t="s">
        <v>290</v>
      </c>
      <c r="F3261" s="11">
        <v>16</v>
      </c>
      <c r="G3261" s="13">
        <v>13.938000000000001</v>
      </c>
      <c r="H3261" s="11">
        <v>1.0309999999999999</v>
      </c>
      <c r="I3261" t="s">
        <v>290</v>
      </c>
      <c r="J3261">
        <v>100</v>
      </c>
      <c r="K3261" s="21" t="s">
        <v>290</v>
      </c>
      <c r="L3261" s="1" t="s">
        <v>309</v>
      </c>
      <c r="M3261" t="s">
        <v>290</v>
      </c>
      <c r="N3261" s="159" t="s">
        <v>290</v>
      </c>
      <c r="P3261" s="18" t="s">
        <v>290</v>
      </c>
      <c r="Q3261" s="18" t="s">
        <v>290</v>
      </c>
      <c r="S3261" t="s">
        <v>290</v>
      </c>
      <c r="T3261" t="s">
        <v>290</v>
      </c>
      <c r="V3261" t="s">
        <v>290</v>
      </c>
      <c r="X3261" s="158" t="s">
        <v>3141</v>
      </c>
      <c r="Y3261" s="11">
        <v>16</v>
      </c>
      <c r="Z3261">
        <v>100</v>
      </c>
      <c r="AA3261" t="s">
        <v>309</v>
      </c>
      <c r="AB3261" s="21" t="s">
        <v>290</v>
      </c>
      <c r="AC3261" s="11">
        <v>16</v>
      </c>
      <c r="AD3261" s="13">
        <v>13.938000000000001</v>
      </c>
      <c r="AE3261" s="11">
        <v>1.0309999999999999</v>
      </c>
      <c r="AF3261" t="s">
        <v>290</v>
      </c>
      <c r="AG3261">
        <v>100</v>
      </c>
      <c r="AH3261" s="21" t="s">
        <v>290</v>
      </c>
      <c r="AI3261" s="1" t="s">
        <v>309</v>
      </c>
      <c r="AJ3261" t="s">
        <v>290</v>
      </c>
      <c r="AK3261" s="159" t="s">
        <v>290</v>
      </c>
    </row>
    <row r="3262" spans="1:89" x14ac:dyDescent="0.35">
      <c r="A3262" s="158" t="s">
        <v>3142</v>
      </c>
      <c r="B3262" s="11">
        <v>16</v>
      </c>
      <c r="C3262">
        <v>120</v>
      </c>
      <c r="D3262" t="s">
        <v>309</v>
      </c>
      <c r="E3262" s="21" t="s">
        <v>290</v>
      </c>
      <c r="F3262" s="11">
        <v>16</v>
      </c>
      <c r="G3262" s="13">
        <v>13.564</v>
      </c>
      <c r="H3262" s="11">
        <v>1.218</v>
      </c>
      <c r="I3262" t="s">
        <v>290</v>
      </c>
      <c r="J3262">
        <v>120</v>
      </c>
      <c r="K3262" s="21" t="s">
        <v>290</v>
      </c>
      <c r="L3262" s="1" t="s">
        <v>309</v>
      </c>
      <c r="M3262" t="s">
        <v>290</v>
      </c>
      <c r="N3262" s="159" t="s">
        <v>290</v>
      </c>
      <c r="P3262" s="18" t="s">
        <v>290</v>
      </c>
      <c r="Q3262" s="18" t="s">
        <v>290</v>
      </c>
      <c r="S3262" t="s">
        <v>290</v>
      </c>
      <c r="T3262" t="s">
        <v>290</v>
      </c>
      <c r="V3262" t="s">
        <v>290</v>
      </c>
      <c r="X3262" s="158" t="s">
        <v>3142</v>
      </c>
      <c r="Y3262" s="11">
        <v>16</v>
      </c>
      <c r="Z3262">
        <v>120</v>
      </c>
      <c r="AA3262" t="s">
        <v>309</v>
      </c>
      <c r="AB3262" s="21" t="s">
        <v>290</v>
      </c>
      <c r="AC3262" s="11">
        <v>16</v>
      </c>
      <c r="AD3262" s="13">
        <v>13.564</v>
      </c>
      <c r="AE3262" s="11">
        <v>1.218</v>
      </c>
      <c r="AF3262" t="s">
        <v>290</v>
      </c>
      <c r="AG3262">
        <v>120</v>
      </c>
      <c r="AH3262" s="21" t="s">
        <v>290</v>
      </c>
      <c r="AI3262" s="1" t="s">
        <v>309</v>
      </c>
      <c r="AJ3262" t="s">
        <v>290</v>
      </c>
      <c r="AK3262" s="159" t="s">
        <v>290</v>
      </c>
    </row>
    <row r="3263" spans="1:89" x14ac:dyDescent="0.35">
      <c r="A3263" s="158" t="s">
        <v>3143</v>
      </c>
      <c r="B3263" s="11">
        <v>16</v>
      </c>
      <c r="C3263">
        <v>140</v>
      </c>
      <c r="D3263" t="s">
        <v>309</v>
      </c>
      <c r="E3263" s="21" t="s">
        <v>290</v>
      </c>
      <c r="F3263" s="11">
        <v>16</v>
      </c>
      <c r="G3263" s="13">
        <v>13.125999999999999</v>
      </c>
      <c r="H3263" s="11">
        <v>1.4370000000000001</v>
      </c>
      <c r="I3263" t="s">
        <v>290</v>
      </c>
      <c r="J3263">
        <v>140</v>
      </c>
      <c r="K3263" s="21" t="s">
        <v>290</v>
      </c>
      <c r="L3263" s="1" t="s">
        <v>309</v>
      </c>
      <c r="M3263" t="s">
        <v>290</v>
      </c>
      <c r="N3263" s="159" t="s">
        <v>290</v>
      </c>
      <c r="P3263" s="18" t="s">
        <v>290</v>
      </c>
      <c r="Q3263" s="18" t="s">
        <v>290</v>
      </c>
      <c r="S3263" t="s">
        <v>290</v>
      </c>
      <c r="T3263" t="s">
        <v>290</v>
      </c>
      <c r="V3263" t="s">
        <v>290</v>
      </c>
      <c r="X3263" s="158" t="s">
        <v>3143</v>
      </c>
      <c r="Y3263" s="11">
        <v>16</v>
      </c>
      <c r="Z3263">
        <v>140</v>
      </c>
      <c r="AA3263" t="s">
        <v>309</v>
      </c>
      <c r="AB3263" s="21" t="s">
        <v>290</v>
      </c>
      <c r="AC3263" s="11">
        <v>16</v>
      </c>
      <c r="AD3263" s="13">
        <v>13.125999999999999</v>
      </c>
      <c r="AE3263" s="11">
        <v>1.4370000000000001</v>
      </c>
      <c r="AF3263" t="s">
        <v>290</v>
      </c>
      <c r="AG3263">
        <v>140</v>
      </c>
      <c r="AH3263" s="21" t="s">
        <v>290</v>
      </c>
      <c r="AI3263" s="1" t="s">
        <v>309</v>
      </c>
      <c r="AJ3263" t="s">
        <v>290</v>
      </c>
      <c r="AK3263" s="159" t="s">
        <v>290</v>
      </c>
      <c r="BJ3263" s="4"/>
      <c r="BK3263" s="4"/>
      <c r="BL3263" s="4"/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  <c r="BX3263" s="4"/>
      <c r="BY3263" s="4"/>
      <c r="BZ3263" s="4"/>
      <c r="CA3263" s="51"/>
    </row>
    <row r="3264" spans="1:89" x14ac:dyDescent="0.35">
      <c r="A3264" s="158" t="s">
        <v>3144</v>
      </c>
      <c r="B3264" s="11">
        <v>16</v>
      </c>
      <c r="C3264" s="11">
        <v>160</v>
      </c>
      <c r="D3264" t="s">
        <v>309</v>
      </c>
      <c r="E3264" s="21" t="s">
        <v>290</v>
      </c>
      <c r="F3264" s="11">
        <v>16</v>
      </c>
      <c r="G3264" s="13">
        <v>12.814</v>
      </c>
      <c r="H3264" s="11">
        <v>1.593</v>
      </c>
      <c r="I3264" t="s">
        <v>290</v>
      </c>
      <c r="J3264" s="11">
        <v>160</v>
      </c>
      <c r="K3264" s="21" t="s">
        <v>290</v>
      </c>
      <c r="L3264" s="1" t="s">
        <v>309</v>
      </c>
      <c r="M3264" t="s">
        <v>290</v>
      </c>
      <c r="N3264" s="159" t="s">
        <v>290</v>
      </c>
      <c r="P3264" s="18" t="s">
        <v>290</v>
      </c>
      <c r="Q3264" s="18" t="s">
        <v>290</v>
      </c>
      <c r="S3264" t="s">
        <v>290</v>
      </c>
      <c r="T3264" t="s">
        <v>290</v>
      </c>
      <c r="V3264" t="s">
        <v>290</v>
      </c>
      <c r="X3264" s="158" t="s">
        <v>3144</v>
      </c>
      <c r="Y3264" s="11">
        <v>16</v>
      </c>
      <c r="Z3264" s="11">
        <v>160</v>
      </c>
      <c r="AA3264" t="s">
        <v>309</v>
      </c>
      <c r="AB3264" s="21" t="s">
        <v>290</v>
      </c>
      <c r="AC3264" s="11">
        <v>16</v>
      </c>
      <c r="AD3264" s="13">
        <v>12.814</v>
      </c>
      <c r="AE3264" s="11">
        <v>1.593</v>
      </c>
      <c r="AF3264" t="s">
        <v>290</v>
      </c>
      <c r="AG3264" s="11">
        <v>160</v>
      </c>
      <c r="AH3264" s="21" t="s">
        <v>290</v>
      </c>
      <c r="AI3264" s="1" t="s">
        <v>309</v>
      </c>
      <c r="AJ3264" t="s">
        <v>290</v>
      </c>
      <c r="AK3264" s="159" t="s">
        <v>290</v>
      </c>
      <c r="CC3264" s="4"/>
      <c r="CD3264" s="51"/>
      <c r="CE3264" s="51"/>
      <c r="CF3264" s="51"/>
      <c r="CG3264" s="51"/>
      <c r="CH3264" s="51"/>
      <c r="CI3264" s="51"/>
      <c r="CJ3264" s="51"/>
      <c r="CK3264" s="51"/>
    </row>
    <row r="3265" spans="1:89" x14ac:dyDescent="0.35">
      <c r="A3265" s="160" t="s">
        <v>3145</v>
      </c>
      <c r="B3265" s="2">
        <v>16</v>
      </c>
      <c r="C3265" s="2" t="s">
        <v>272</v>
      </c>
      <c r="D3265" s="4" t="s">
        <v>309</v>
      </c>
      <c r="E3265" s="22" t="s">
        <v>290</v>
      </c>
      <c r="F3265" s="2">
        <v>16</v>
      </c>
      <c r="G3265" s="5">
        <v>15</v>
      </c>
      <c r="H3265" s="2">
        <v>0.5</v>
      </c>
      <c r="I3265" s="4" t="s">
        <v>272</v>
      </c>
      <c r="J3265" s="2">
        <v>2</v>
      </c>
      <c r="K3265" s="22" t="s">
        <v>290</v>
      </c>
      <c r="L3265" s="6" t="s">
        <v>309</v>
      </c>
      <c r="M3265" s="4" t="s">
        <v>290</v>
      </c>
      <c r="N3265" s="161" t="s">
        <v>290</v>
      </c>
      <c r="P3265" s="18" t="s">
        <v>290</v>
      </c>
      <c r="Q3265" s="18" t="s">
        <v>290</v>
      </c>
      <c r="S3265" t="s">
        <v>290</v>
      </c>
      <c r="T3265" t="s">
        <v>290</v>
      </c>
      <c r="V3265" t="s">
        <v>290</v>
      </c>
      <c r="X3265" s="160" t="s">
        <v>3145</v>
      </c>
      <c r="Y3265" s="2">
        <v>16</v>
      </c>
      <c r="Z3265" s="2" t="s">
        <v>272</v>
      </c>
      <c r="AA3265" s="4" t="s">
        <v>309</v>
      </c>
      <c r="AB3265" s="22" t="s">
        <v>290</v>
      </c>
      <c r="AC3265" s="2">
        <v>16</v>
      </c>
      <c r="AD3265" s="5">
        <v>15</v>
      </c>
      <c r="AE3265" s="2">
        <v>0.5</v>
      </c>
      <c r="AF3265" s="4" t="s">
        <v>272</v>
      </c>
      <c r="AG3265" s="2">
        <v>2</v>
      </c>
      <c r="AH3265" s="22" t="s">
        <v>290</v>
      </c>
      <c r="AI3265" s="6" t="s">
        <v>309</v>
      </c>
      <c r="AJ3265" s="4" t="s">
        <v>290</v>
      </c>
      <c r="AK3265" s="161" t="s">
        <v>290</v>
      </c>
    </row>
    <row r="3266" spans="1:89" x14ac:dyDescent="0.35">
      <c r="A3266" s="156" t="s">
        <v>3146</v>
      </c>
      <c r="B3266" s="11">
        <v>18</v>
      </c>
      <c r="C3266" s="11">
        <v>10</v>
      </c>
      <c r="D3266" t="s">
        <v>309</v>
      </c>
      <c r="E3266" s="21" t="s">
        <v>290</v>
      </c>
      <c r="F3266" s="11">
        <v>18</v>
      </c>
      <c r="G3266" s="13">
        <v>17.5</v>
      </c>
      <c r="H3266" s="11">
        <v>0.25</v>
      </c>
      <c r="I3266" t="s">
        <v>290</v>
      </c>
      <c r="J3266" s="11">
        <v>10</v>
      </c>
      <c r="K3266" s="21" t="s">
        <v>290</v>
      </c>
      <c r="L3266" s="11" t="s">
        <v>309</v>
      </c>
      <c r="M3266" t="s">
        <v>290</v>
      </c>
      <c r="N3266" s="159" t="s">
        <v>290</v>
      </c>
      <c r="P3266" s="18" t="s">
        <v>290</v>
      </c>
      <c r="Q3266" s="18" t="s">
        <v>290</v>
      </c>
      <c r="S3266" t="s">
        <v>290</v>
      </c>
      <c r="T3266" t="s">
        <v>290</v>
      </c>
      <c r="V3266" t="s">
        <v>290</v>
      </c>
      <c r="X3266" s="156" t="s">
        <v>3146</v>
      </c>
      <c r="Y3266" s="11">
        <v>18</v>
      </c>
      <c r="Z3266" s="11">
        <v>10</v>
      </c>
      <c r="AA3266" t="s">
        <v>309</v>
      </c>
      <c r="AB3266" s="21" t="s">
        <v>290</v>
      </c>
      <c r="AC3266" s="11">
        <v>18</v>
      </c>
      <c r="AD3266" s="13">
        <v>17.5</v>
      </c>
      <c r="AE3266" s="11">
        <v>0.25</v>
      </c>
      <c r="AF3266" t="s">
        <v>290</v>
      </c>
      <c r="AG3266" s="11">
        <v>10</v>
      </c>
      <c r="AH3266" s="21" t="s">
        <v>290</v>
      </c>
      <c r="AI3266" s="11" t="s">
        <v>309</v>
      </c>
      <c r="AJ3266" t="s">
        <v>290</v>
      </c>
      <c r="AK3266" s="159" t="s">
        <v>290</v>
      </c>
    </row>
    <row r="3267" spans="1:89" x14ac:dyDescent="0.35">
      <c r="A3267" s="158" t="s">
        <v>3147</v>
      </c>
      <c r="B3267" s="11">
        <v>18</v>
      </c>
      <c r="C3267" s="11">
        <v>20</v>
      </c>
      <c r="D3267" t="s">
        <v>309</v>
      </c>
      <c r="E3267" s="21" t="s">
        <v>290</v>
      </c>
      <c r="F3267" s="11">
        <v>18</v>
      </c>
      <c r="G3267" s="13">
        <v>17.376000000000001</v>
      </c>
      <c r="H3267" s="11">
        <v>0.312</v>
      </c>
      <c r="I3267" t="s">
        <v>290</v>
      </c>
      <c r="J3267" s="11">
        <v>20</v>
      </c>
      <c r="K3267" s="21" t="s">
        <v>290</v>
      </c>
      <c r="L3267" s="1" t="s">
        <v>309</v>
      </c>
      <c r="M3267" t="s">
        <v>290</v>
      </c>
      <c r="N3267" s="159" t="s">
        <v>290</v>
      </c>
      <c r="P3267" s="18" t="s">
        <v>290</v>
      </c>
      <c r="Q3267" s="18" t="s">
        <v>290</v>
      </c>
      <c r="S3267" t="s">
        <v>290</v>
      </c>
      <c r="T3267" t="s">
        <v>290</v>
      </c>
      <c r="V3267" t="s">
        <v>290</v>
      </c>
      <c r="X3267" s="158" t="s">
        <v>3147</v>
      </c>
      <c r="Y3267" s="11">
        <v>18</v>
      </c>
      <c r="Z3267" s="11">
        <v>20</v>
      </c>
      <c r="AA3267" t="s">
        <v>309</v>
      </c>
      <c r="AB3267" s="21" t="s">
        <v>290</v>
      </c>
      <c r="AC3267" s="11">
        <v>18</v>
      </c>
      <c r="AD3267" s="13">
        <v>17.376000000000001</v>
      </c>
      <c r="AE3267" s="11">
        <v>0.312</v>
      </c>
      <c r="AF3267" t="s">
        <v>290</v>
      </c>
      <c r="AG3267" s="11">
        <v>20</v>
      </c>
      <c r="AH3267" s="21" t="s">
        <v>290</v>
      </c>
      <c r="AI3267" s="1" t="s">
        <v>309</v>
      </c>
      <c r="AJ3267" t="s">
        <v>290</v>
      </c>
      <c r="AK3267" s="159" t="s">
        <v>290</v>
      </c>
    </row>
    <row r="3268" spans="1:89" x14ac:dyDescent="0.35">
      <c r="A3268" s="158" t="s">
        <v>3148</v>
      </c>
      <c r="B3268" s="11">
        <v>18</v>
      </c>
      <c r="C3268">
        <v>30</v>
      </c>
      <c r="D3268" t="s">
        <v>309</v>
      </c>
      <c r="E3268" s="21" t="s">
        <v>290</v>
      </c>
      <c r="F3268" s="11">
        <v>18</v>
      </c>
      <c r="G3268" s="13">
        <v>17.123999999999999</v>
      </c>
      <c r="H3268" s="11">
        <v>0.438</v>
      </c>
      <c r="I3268" t="s">
        <v>290</v>
      </c>
      <c r="J3268">
        <v>30</v>
      </c>
      <c r="K3268" s="21" t="s">
        <v>290</v>
      </c>
      <c r="L3268" s="1" t="s">
        <v>309</v>
      </c>
      <c r="M3268" t="s">
        <v>290</v>
      </c>
      <c r="N3268" s="159" t="s">
        <v>290</v>
      </c>
      <c r="P3268" s="18" t="s">
        <v>290</v>
      </c>
      <c r="Q3268" s="18" t="s">
        <v>290</v>
      </c>
      <c r="S3268" t="s">
        <v>290</v>
      </c>
      <c r="T3268" t="s">
        <v>290</v>
      </c>
      <c r="V3268" t="s">
        <v>290</v>
      </c>
      <c r="X3268" s="158" t="s">
        <v>3148</v>
      </c>
      <c r="Y3268" s="11">
        <v>18</v>
      </c>
      <c r="Z3268">
        <v>30</v>
      </c>
      <c r="AA3268" t="s">
        <v>309</v>
      </c>
      <c r="AB3268" s="21" t="s">
        <v>290</v>
      </c>
      <c r="AC3268" s="11">
        <v>18</v>
      </c>
      <c r="AD3268" s="13">
        <v>17.123999999999999</v>
      </c>
      <c r="AE3268" s="11">
        <v>0.438</v>
      </c>
      <c r="AF3268" t="s">
        <v>290</v>
      </c>
      <c r="AG3268">
        <v>30</v>
      </c>
      <c r="AH3268" s="21" t="s">
        <v>290</v>
      </c>
      <c r="AI3268" s="1" t="s">
        <v>309</v>
      </c>
      <c r="AJ3268" t="s">
        <v>290</v>
      </c>
      <c r="AK3268" s="159" t="s">
        <v>290</v>
      </c>
    </row>
    <row r="3269" spans="1:89" x14ac:dyDescent="0.35">
      <c r="A3269" s="158" t="s">
        <v>3149</v>
      </c>
      <c r="B3269" s="11">
        <v>18</v>
      </c>
      <c r="C3269">
        <v>40</v>
      </c>
      <c r="D3269" t="s">
        <v>309</v>
      </c>
      <c r="E3269" s="21" t="s">
        <v>290</v>
      </c>
      <c r="F3269" s="11">
        <v>18</v>
      </c>
      <c r="G3269" s="13">
        <v>16.876000000000001</v>
      </c>
      <c r="H3269" s="11">
        <v>0.56200000000000006</v>
      </c>
      <c r="I3269" t="s">
        <v>290</v>
      </c>
      <c r="J3269">
        <v>40</v>
      </c>
      <c r="K3269" s="21" t="s">
        <v>290</v>
      </c>
      <c r="L3269" s="1" t="s">
        <v>309</v>
      </c>
      <c r="M3269" t="s">
        <v>290</v>
      </c>
      <c r="N3269" s="159" t="s">
        <v>290</v>
      </c>
      <c r="P3269" s="18" t="s">
        <v>290</v>
      </c>
      <c r="Q3269" s="18" t="s">
        <v>290</v>
      </c>
      <c r="S3269" t="s">
        <v>290</v>
      </c>
      <c r="T3269" t="s">
        <v>290</v>
      </c>
      <c r="V3269" t="s">
        <v>290</v>
      </c>
      <c r="X3269" s="158" t="s">
        <v>3149</v>
      </c>
      <c r="Y3269" s="11">
        <v>18</v>
      </c>
      <c r="Z3269">
        <v>40</v>
      </c>
      <c r="AA3269" t="s">
        <v>309</v>
      </c>
      <c r="AB3269" s="21" t="s">
        <v>290</v>
      </c>
      <c r="AC3269" s="11">
        <v>18</v>
      </c>
      <c r="AD3269" s="13">
        <v>16.876000000000001</v>
      </c>
      <c r="AE3269" s="11">
        <v>0.56200000000000006</v>
      </c>
      <c r="AF3269" t="s">
        <v>290</v>
      </c>
      <c r="AG3269">
        <v>40</v>
      </c>
      <c r="AH3269" s="21" t="s">
        <v>290</v>
      </c>
      <c r="AI3269" s="1" t="s">
        <v>309</v>
      </c>
      <c r="AJ3269" t="s">
        <v>290</v>
      </c>
      <c r="AK3269" s="159" t="s">
        <v>290</v>
      </c>
    </row>
    <row r="3270" spans="1:89" x14ac:dyDescent="0.35">
      <c r="A3270" s="158" t="s">
        <v>7064</v>
      </c>
      <c r="B3270" s="11">
        <v>18</v>
      </c>
      <c r="C3270" t="s">
        <v>6422</v>
      </c>
      <c r="D3270" t="s">
        <v>309</v>
      </c>
      <c r="E3270" s="21" t="s">
        <v>290</v>
      </c>
      <c r="F3270" s="11">
        <v>18</v>
      </c>
      <c r="G3270" s="13">
        <v>17.25</v>
      </c>
      <c r="H3270" s="11">
        <v>0.375</v>
      </c>
      <c r="I3270" t="s">
        <v>6422</v>
      </c>
      <c r="J3270">
        <v>1</v>
      </c>
      <c r="K3270" s="21" t="s">
        <v>290</v>
      </c>
      <c r="L3270" s="1" t="s">
        <v>309</v>
      </c>
      <c r="M3270" t="s">
        <v>290</v>
      </c>
      <c r="N3270" s="159" t="s">
        <v>290</v>
      </c>
      <c r="P3270" s="18" t="s">
        <v>290</v>
      </c>
      <c r="Q3270" s="18" t="s">
        <v>290</v>
      </c>
      <c r="S3270" t="s">
        <v>290</v>
      </c>
      <c r="T3270" t="s">
        <v>290</v>
      </c>
      <c r="V3270" t="s">
        <v>290</v>
      </c>
      <c r="X3270" s="158" t="s">
        <v>7064</v>
      </c>
      <c r="Y3270" s="11">
        <v>18</v>
      </c>
      <c r="Z3270" t="s">
        <v>6422</v>
      </c>
      <c r="AA3270" t="s">
        <v>309</v>
      </c>
      <c r="AB3270" s="21" t="s">
        <v>290</v>
      </c>
      <c r="AC3270" s="11">
        <v>18</v>
      </c>
      <c r="AD3270" s="13">
        <v>17.25</v>
      </c>
      <c r="AE3270" s="11">
        <v>0.375</v>
      </c>
      <c r="AF3270" t="s">
        <v>6422</v>
      </c>
      <c r="AG3270">
        <v>1</v>
      </c>
      <c r="AH3270" s="21" t="s">
        <v>290</v>
      </c>
      <c r="AI3270" s="1" t="s">
        <v>309</v>
      </c>
      <c r="AJ3270" t="s">
        <v>290</v>
      </c>
      <c r="AK3270" s="159" t="s">
        <v>290</v>
      </c>
    </row>
    <row r="3271" spans="1:89" x14ac:dyDescent="0.35">
      <c r="A3271" s="158" t="s">
        <v>3150</v>
      </c>
      <c r="B3271" s="11">
        <v>18</v>
      </c>
      <c r="C3271">
        <v>60</v>
      </c>
      <c r="D3271" t="s">
        <v>309</v>
      </c>
      <c r="E3271" s="21" t="s">
        <v>290</v>
      </c>
      <c r="F3271" s="11">
        <v>18</v>
      </c>
      <c r="G3271" s="13">
        <v>16.5</v>
      </c>
      <c r="H3271" s="11">
        <v>0.75</v>
      </c>
      <c r="I3271" t="s">
        <v>290</v>
      </c>
      <c r="J3271">
        <v>60</v>
      </c>
      <c r="K3271" s="21" t="s">
        <v>290</v>
      </c>
      <c r="L3271" s="1" t="s">
        <v>309</v>
      </c>
      <c r="M3271" t="s">
        <v>290</v>
      </c>
      <c r="N3271" s="159" t="s">
        <v>290</v>
      </c>
      <c r="P3271" s="18" t="s">
        <v>290</v>
      </c>
      <c r="Q3271" s="18" t="s">
        <v>290</v>
      </c>
      <c r="S3271" t="s">
        <v>290</v>
      </c>
      <c r="T3271" t="s">
        <v>290</v>
      </c>
      <c r="V3271" t="s">
        <v>290</v>
      </c>
      <c r="X3271" s="158" t="s">
        <v>3150</v>
      </c>
      <c r="Y3271" s="11">
        <v>18</v>
      </c>
      <c r="Z3271">
        <v>60</v>
      </c>
      <c r="AA3271" t="s">
        <v>309</v>
      </c>
      <c r="AB3271" s="21" t="s">
        <v>290</v>
      </c>
      <c r="AC3271" s="11">
        <v>18</v>
      </c>
      <c r="AD3271" s="13">
        <v>16.5</v>
      </c>
      <c r="AE3271" s="11">
        <v>0.75</v>
      </c>
      <c r="AF3271" t="s">
        <v>290</v>
      </c>
      <c r="AG3271">
        <v>60</v>
      </c>
      <c r="AH3271" s="21" t="s">
        <v>290</v>
      </c>
      <c r="AI3271" s="1" t="s">
        <v>309</v>
      </c>
      <c r="AJ3271" t="s">
        <v>290</v>
      </c>
      <c r="AK3271" s="159" t="s">
        <v>290</v>
      </c>
    </row>
    <row r="3272" spans="1:89" x14ac:dyDescent="0.35">
      <c r="A3272" s="158" t="s">
        <v>3151</v>
      </c>
      <c r="B3272" s="11">
        <v>18</v>
      </c>
      <c r="C3272">
        <v>80</v>
      </c>
      <c r="D3272" t="s">
        <v>309</v>
      </c>
      <c r="E3272" s="21" t="s">
        <v>290</v>
      </c>
      <c r="F3272" s="11">
        <v>18</v>
      </c>
      <c r="G3272" s="13">
        <v>16.126000000000001</v>
      </c>
      <c r="H3272" s="11">
        <v>0.93700000000000006</v>
      </c>
      <c r="I3272" t="s">
        <v>290</v>
      </c>
      <c r="J3272">
        <v>80</v>
      </c>
      <c r="K3272" s="21" t="s">
        <v>290</v>
      </c>
      <c r="L3272" s="1" t="s">
        <v>309</v>
      </c>
      <c r="M3272" t="s">
        <v>290</v>
      </c>
      <c r="N3272" s="159" t="s">
        <v>290</v>
      </c>
      <c r="P3272" s="18" t="s">
        <v>290</v>
      </c>
      <c r="Q3272" s="18" t="s">
        <v>290</v>
      </c>
      <c r="S3272" t="s">
        <v>290</v>
      </c>
      <c r="T3272" t="s">
        <v>290</v>
      </c>
      <c r="V3272" t="s">
        <v>290</v>
      </c>
      <c r="X3272" s="158" t="s">
        <v>3151</v>
      </c>
      <c r="Y3272" s="11">
        <v>18</v>
      </c>
      <c r="Z3272">
        <v>80</v>
      </c>
      <c r="AA3272" t="s">
        <v>309</v>
      </c>
      <c r="AB3272" s="21" t="s">
        <v>290</v>
      </c>
      <c r="AC3272" s="11">
        <v>18</v>
      </c>
      <c r="AD3272" s="13">
        <v>16.126000000000001</v>
      </c>
      <c r="AE3272" s="11">
        <v>0.93700000000000006</v>
      </c>
      <c r="AF3272" t="s">
        <v>290</v>
      </c>
      <c r="AG3272">
        <v>80</v>
      </c>
      <c r="AH3272" s="21" t="s">
        <v>290</v>
      </c>
      <c r="AI3272" s="1" t="s">
        <v>309</v>
      </c>
      <c r="AJ3272" t="s">
        <v>290</v>
      </c>
      <c r="AK3272" s="159" t="s">
        <v>290</v>
      </c>
      <c r="BJ3272" s="4"/>
      <c r="BK3272" s="4"/>
      <c r="BL3272" s="4"/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  <c r="BX3272" s="4"/>
      <c r="BY3272" s="4"/>
      <c r="BZ3272" s="4"/>
      <c r="CA3272" s="51"/>
    </row>
    <row r="3273" spans="1:89" x14ac:dyDescent="0.35">
      <c r="A3273" s="158" t="s">
        <v>3152</v>
      </c>
      <c r="B3273" s="11">
        <v>18</v>
      </c>
      <c r="C3273">
        <v>100</v>
      </c>
      <c r="D3273" t="s">
        <v>309</v>
      </c>
      <c r="E3273" s="21" t="s">
        <v>290</v>
      </c>
      <c r="F3273" s="11">
        <v>18</v>
      </c>
      <c r="G3273" s="13">
        <v>15.688000000000001</v>
      </c>
      <c r="H3273" s="11">
        <v>1.1559999999999999</v>
      </c>
      <c r="I3273" t="s">
        <v>290</v>
      </c>
      <c r="J3273">
        <v>100</v>
      </c>
      <c r="K3273" s="21" t="s">
        <v>290</v>
      </c>
      <c r="L3273" s="1" t="s">
        <v>309</v>
      </c>
      <c r="M3273" t="s">
        <v>290</v>
      </c>
      <c r="N3273" s="159" t="s">
        <v>290</v>
      </c>
      <c r="P3273" s="18" t="s">
        <v>290</v>
      </c>
      <c r="Q3273" s="18" t="s">
        <v>290</v>
      </c>
      <c r="S3273" t="s">
        <v>290</v>
      </c>
      <c r="T3273" t="s">
        <v>290</v>
      </c>
      <c r="V3273" t="s">
        <v>290</v>
      </c>
      <c r="X3273" s="158" t="s">
        <v>3152</v>
      </c>
      <c r="Y3273" s="11">
        <v>18</v>
      </c>
      <c r="Z3273">
        <v>100</v>
      </c>
      <c r="AA3273" t="s">
        <v>309</v>
      </c>
      <c r="AB3273" s="21" t="s">
        <v>290</v>
      </c>
      <c r="AC3273" s="11">
        <v>18</v>
      </c>
      <c r="AD3273" s="13">
        <v>15.688000000000001</v>
      </c>
      <c r="AE3273" s="11">
        <v>1.1559999999999999</v>
      </c>
      <c r="AF3273" t="s">
        <v>290</v>
      </c>
      <c r="AG3273">
        <v>100</v>
      </c>
      <c r="AH3273" s="21" t="s">
        <v>290</v>
      </c>
      <c r="AI3273" s="1" t="s">
        <v>309</v>
      </c>
      <c r="AJ3273" t="s">
        <v>290</v>
      </c>
      <c r="AK3273" s="159" t="s">
        <v>290</v>
      </c>
      <c r="CC3273" s="4"/>
      <c r="CD3273" s="51"/>
      <c r="CE3273" s="51"/>
      <c r="CF3273" s="51"/>
      <c r="CG3273" s="51"/>
      <c r="CH3273" s="51"/>
      <c r="CI3273" s="51"/>
      <c r="CJ3273" s="51"/>
      <c r="CK3273" s="51"/>
    </row>
    <row r="3274" spans="1:89" x14ac:dyDescent="0.35">
      <c r="A3274" s="158" t="s">
        <v>3153</v>
      </c>
      <c r="B3274" s="11">
        <v>18</v>
      </c>
      <c r="C3274">
        <v>120</v>
      </c>
      <c r="D3274" t="s">
        <v>309</v>
      </c>
      <c r="E3274" s="21" t="s">
        <v>290</v>
      </c>
      <c r="F3274" s="11">
        <v>18</v>
      </c>
      <c r="G3274" s="13">
        <v>15.25</v>
      </c>
      <c r="H3274" s="11">
        <v>1.375</v>
      </c>
      <c r="I3274" t="s">
        <v>290</v>
      </c>
      <c r="J3274">
        <v>120</v>
      </c>
      <c r="K3274" s="21" t="s">
        <v>290</v>
      </c>
      <c r="L3274" s="1" t="s">
        <v>309</v>
      </c>
      <c r="M3274" t="s">
        <v>290</v>
      </c>
      <c r="N3274" s="159" t="s">
        <v>290</v>
      </c>
      <c r="P3274" s="18" t="s">
        <v>290</v>
      </c>
      <c r="Q3274" s="18" t="s">
        <v>290</v>
      </c>
      <c r="S3274" t="s">
        <v>290</v>
      </c>
      <c r="T3274" t="s">
        <v>290</v>
      </c>
      <c r="V3274" t="s">
        <v>290</v>
      </c>
      <c r="X3274" s="158" t="s">
        <v>3153</v>
      </c>
      <c r="Y3274" s="11">
        <v>18</v>
      </c>
      <c r="Z3274">
        <v>120</v>
      </c>
      <c r="AA3274" t="s">
        <v>309</v>
      </c>
      <c r="AB3274" s="21" t="s">
        <v>290</v>
      </c>
      <c r="AC3274" s="11">
        <v>18</v>
      </c>
      <c r="AD3274" s="13">
        <v>15.25</v>
      </c>
      <c r="AE3274" s="11">
        <v>1.375</v>
      </c>
      <c r="AF3274" t="s">
        <v>290</v>
      </c>
      <c r="AG3274">
        <v>120</v>
      </c>
      <c r="AH3274" s="21" t="s">
        <v>290</v>
      </c>
      <c r="AI3274" s="1" t="s">
        <v>309</v>
      </c>
      <c r="AJ3274" t="s">
        <v>290</v>
      </c>
      <c r="AK3274" s="159" t="s">
        <v>290</v>
      </c>
      <c r="BJ3274" s="4"/>
      <c r="BK3274" s="4"/>
      <c r="BL3274" s="4"/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  <c r="BX3274" s="4"/>
      <c r="BY3274" s="4"/>
      <c r="BZ3274" s="4"/>
      <c r="CA3274" s="51"/>
    </row>
    <row r="3275" spans="1:89" x14ac:dyDescent="0.35">
      <c r="A3275" s="158" t="s">
        <v>3154</v>
      </c>
      <c r="B3275" s="11">
        <v>18</v>
      </c>
      <c r="C3275">
        <v>140</v>
      </c>
      <c r="D3275" t="s">
        <v>309</v>
      </c>
      <c r="E3275" s="21" t="s">
        <v>290</v>
      </c>
      <c r="F3275" s="11">
        <v>18</v>
      </c>
      <c r="G3275" s="13">
        <v>14.875999999999999</v>
      </c>
      <c r="H3275" s="11">
        <v>1.5620000000000001</v>
      </c>
      <c r="I3275" t="s">
        <v>290</v>
      </c>
      <c r="J3275">
        <v>140</v>
      </c>
      <c r="K3275" s="21" t="s">
        <v>290</v>
      </c>
      <c r="L3275" s="1" t="s">
        <v>309</v>
      </c>
      <c r="M3275" t="s">
        <v>290</v>
      </c>
      <c r="N3275" s="159" t="s">
        <v>290</v>
      </c>
      <c r="P3275" s="18" t="s">
        <v>290</v>
      </c>
      <c r="Q3275" s="18" t="s">
        <v>290</v>
      </c>
      <c r="S3275" t="s">
        <v>290</v>
      </c>
      <c r="T3275" t="s">
        <v>290</v>
      </c>
      <c r="V3275" t="s">
        <v>290</v>
      </c>
      <c r="X3275" s="158" t="s">
        <v>3154</v>
      </c>
      <c r="Y3275" s="11">
        <v>18</v>
      </c>
      <c r="Z3275">
        <v>140</v>
      </c>
      <c r="AA3275" t="s">
        <v>309</v>
      </c>
      <c r="AB3275" s="21" t="s">
        <v>290</v>
      </c>
      <c r="AC3275" s="11">
        <v>18</v>
      </c>
      <c r="AD3275" s="13">
        <v>14.875999999999999</v>
      </c>
      <c r="AE3275" s="11">
        <v>1.5620000000000001</v>
      </c>
      <c r="AF3275" t="s">
        <v>290</v>
      </c>
      <c r="AG3275">
        <v>140</v>
      </c>
      <c r="AH3275" s="21" t="s">
        <v>290</v>
      </c>
      <c r="AI3275" s="1" t="s">
        <v>309</v>
      </c>
      <c r="AJ3275" t="s">
        <v>290</v>
      </c>
      <c r="AK3275" s="159" t="s">
        <v>290</v>
      </c>
      <c r="CC3275" s="4"/>
      <c r="CD3275" s="51"/>
      <c r="CE3275" s="51"/>
      <c r="CF3275" s="51"/>
      <c r="CG3275" s="51"/>
      <c r="CH3275" s="51"/>
      <c r="CI3275" s="51"/>
      <c r="CJ3275" s="51"/>
      <c r="CK3275" s="51"/>
    </row>
    <row r="3276" spans="1:89" x14ac:dyDescent="0.35">
      <c r="A3276" s="158" t="s">
        <v>3155</v>
      </c>
      <c r="B3276" s="11">
        <v>18</v>
      </c>
      <c r="C3276" s="11">
        <v>160</v>
      </c>
      <c r="D3276" t="s">
        <v>309</v>
      </c>
      <c r="E3276" s="21" t="s">
        <v>290</v>
      </c>
      <c r="F3276" s="11">
        <v>18</v>
      </c>
      <c r="G3276" s="13">
        <v>14.438000000000001</v>
      </c>
      <c r="H3276" s="11">
        <v>1.7809999999999999</v>
      </c>
      <c r="I3276" t="s">
        <v>290</v>
      </c>
      <c r="J3276" s="11">
        <v>160</v>
      </c>
      <c r="K3276" s="21" t="s">
        <v>290</v>
      </c>
      <c r="L3276" s="1" t="s">
        <v>309</v>
      </c>
      <c r="M3276" t="s">
        <v>290</v>
      </c>
      <c r="N3276" s="159" t="s">
        <v>290</v>
      </c>
      <c r="P3276" s="18" t="s">
        <v>290</v>
      </c>
      <c r="Q3276" s="18" t="s">
        <v>290</v>
      </c>
      <c r="S3276" t="s">
        <v>290</v>
      </c>
      <c r="T3276" t="s">
        <v>290</v>
      </c>
      <c r="V3276" t="s">
        <v>290</v>
      </c>
      <c r="X3276" s="158" t="s">
        <v>3155</v>
      </c>
      <c r="Y3276" s="11">
        <v>18</v>
      </c>
      <c r="Z3276" s="11">
        <v>160</v>
      </c>
      <c r="AA3276" t="s">
        <v>309</v>
      </c>
      <c r="AB3276" s="21" t="s">
        <v>290</v>
      </c>
      <c r="AC3276" s="11">
        <v>18</v>
      </c>
      <c r="AD3276" s="13">
        <v>14.438000000000001</v>
      </c>
      <c r="AE3276" s="11">
        <v>1.7809999999999999</v>
      </c>
      <c r="AF3276" t="s">
        <v>290</v>
      </c>
      <c r="AG3276" s="11">
        <v>160</v>
      </c>
      <c r="AH3276" s="21" t="s">
        <v>290</v>
      </c>
      <c r="AI3276" s="1" t="s">
        <v>309</v>
      </c>
      <c r="AJ3276" t="s">
        <v>290</v>
      </c>
      <c r="AK3276" s="159" t="s">
        <v>290</v>
      </c>
    </row>
    <row r="3277" spans="1:89" x14ac:dyDescent="0.35">
      <c r="A3277" s="160" t="s">
        <v>3156</v>
      </c>
      <c r="B3277" s="2">
        <v>18</v>
      </c>
      <c r="C3277" s="2" t="s">
        <v>272</v>
      </c>
      <c r="D3277" s="4" t="s">
        <v>309</v>
      </c>
      <c r="E3277" s="22" t="s">
        <v>290</v>
      </c>
      <c r="F3277" s="2">
        <v>18</v>
      </c>
      <c r="G3277" s="5">
        <v>17</v>
      </c>
      <c r="H3277" s="2">
        <v>0.5</v>
      </c>
      <c r="I3277" s="4" t="s">
        <v>272</v>
      </c>
      <c r="J3277" s="2">
        <v>2</v>
      </c>
      <c r="K3277" s="22" t="s">
        <v>290</v>
      </c>
      <c r="L3277" s="6" t="s">
        <v>309</v>
      </c>
      <c r="M3277" s="4" t="s">
        <v>290</v>
      </c>
      <c r="N3277" s="161" t="s">
        <v>290</v>
      </c>
      <c r="P3277" s="18" t="s">
        <v>290</v>
      </c>
      <c r="Q3277" s="18" t="s">
        <v>290</v>
      </c>
      <c r="S3277" t="s">
        <v>290</v>
      </c>
      <c r="T3277" t="s">
        <v>290</v>
      </c>
      <c r="V3277" t="s">
        <v>290</v>
      </c>
      <c r="X3277" s="160" t="s">
        <v>3156</v>
      </c>
      <c r="Y3277" s="2">
        <v>18</v>
      </c>
      <c r="Z3277" s="2" t="s">
        <v>272</v>
      </c>
      <c r="AA3277" s="4" t="s">
        <v>309</v>
      </c>
      <c r="AB3277" s="22" t="s">
        <v>290</v>
      </c>
      <c r="AC3277" s="2">
        <v>18</v>
      </c>
      <c r="AD3277" s="5">
        <v>17</v>
      </c>
      <c r="AE3277" s="2">
        <v>0.5</v>
      </c>
      <c r="AF3277" s="4" t="s">
        <v>272</v>
      </c>
      <c r="AG3277" s="2">
        <v>2</v>
      </c>
      <c r="AH3277" s="22" t="s">
        <v>290</v>
      </c>
      <c r="AI3277" s="6" t="s">
        <v>309</v>
      </c>
      <c r="AJ3277" s="4" t="s">
        <v>290</v>
      </c>
      <c r="AK3277" s="161" t="s">
        <v>290</v>
      </c>
    </row>
    <row r="3278" spans="1:89" x14ac:dyDescent="0.35">
      <c r="A3278" s="156" t="s">
        <v>3157</v>
      </c>
      <c r="B3278" s="11">
        <v>20</v>
      </c>
      <c r="C3278" s="11">
        <v>10</v>
      </c>
      <c r="D3278" t="s">
        <v>309</v>
      </c>
      <c r="E3278" s="21" t="s">
        <v>290</v>
      </c>
      <c r="F3278" s="11">
        <v>20</v>
      </c>
      <c r="G3278" s="13">
        <v>19.5</v>
      </c>
      <c r="H3278" s="11">
        <v>0.25</v>
      </c>
      <c r="I3278" t="s">
        <v>290</v>
      </c>
      <c r="J3278" s="11">
        <v>10</v>
      </c>
      <c r="K3278" s="21" t="s">
        <v>290</v>
      </c>
      <c r="L3278" s="11" t="s">
        <v>309</v>
      </c>
      <c r="M3278" t="s">
        <v>290</v>
      </c>
      <c r="N3278" s="159" t="s">
        <v>290</v>
      </c>
      <c r="P3278" s="18" t="s">
        <v>290</v>
      </c>
      <c r="Q3278" s="18" t="s">
        <v>290</v>
      </c>
      <c r="S3278" t="s">
        <v>290</v>
      </c>
      <c r="T3278" t="s">
        <v>290</v>
      </c>
      <c r="V3278" t="s">
        <v>290</v>
      </c>
      <c r="X3278" s="156" t="s">
        <v>3157</v>
      </c>
      <c r="Y3278" s="11">
        <v>20</v>
      </c>
      <c r="Z3278" s="11">
        <v>10</v>
      </c>
      <c r="AA3278" t="s">
        <v>309</v>
      </c>
      <c r="AB3278" s="21" t="s">
        <v>290</v>
      </c>
      <c r="AC3278" s="11">
        <v>20</v>
      </c>
      <c r="AD3278" s="13">
        <v>19.5</v>
      </c>
      <c r="AE3278" s="11">
        <v>0.25</v>
      </c>
      <c r="AF3278" t="s">
        <v>290</v>
      </c>
      <c r="AG3278" s="11">
        <v>10</v>
      </c>
      <c r="AH3278" s="21" t="s">
        <v>290</v>
      </c>
      <c r="AI3278" s="11" t="s">
        <v>309</v>
      </c>
      <c r="AJ3278" t="s">
        <v>290</v>
      </c>
      <c r="AK3278" s="159" t="s">
        <v>290</v>
      </c>
    </row>
    <row r="3279" spans="1:89" x14ac:dyDescent="0.35">
      <c r="A3279" s="158" t="s">
        <v>3158</v>
      </c>
      <c r="B3279" s="11">
        <v>20</v>
      </c>
      <c r="C3279" s="11">
        <v>20</v>
      </c>
      <c r="D3279" t="s">
        <v>309</v>
      </c>
      <c r="E3279" s="21" t="s">
        <v>290</v>
      </c>
      <c r="F3279" s="11">
        <v>20</v>
      </c>
      <c r="G3279" s="13">
        <v>19.25</v>
      </c>
      <c r="H3279" s="11">
        <v>0.375</v>
      </c>
      <c r="I3279" t="s">
        <v>290</v>
      </c>
      <c r="J3279" s="11">
        <v>20</v>
      </c>
      <c r="K3279" s="21" t="s">
        <v>290</v>
      </c>
      <c r="L3279" s="1" t="s">
        <v>309</v>
      </c>
      <c r="M3279" t="s">
        <v>290</v>
      </c>
      <c r="N3279" s="159" t="s">
        <v>290</v>
      </c>
      <c r="P3279" s="18" t="s">
        <v>290</v>
      </c>
      <c r="Q3279" s="18" t="s">
        <v>290</v>
      </c>
      <c r="S3279" t="s">
        <v>290</v>
      </c>
      <c r="T3279" t="s">
        <v>290</v>
      </c>
      <c r="V3279" t="s">
        <v>290</v>
      </c>
      <c r="X3279" s="158" t="s">
        <v>3158</v>
      </c>
      <c r="Y3279" s="11">
        <v>20</v>
      </c>
      <c r="Z3279" s="11">
        <v>20</v>
      </c>
      <c r="AA3279" t="s">
        <v>309</v>
      </c>
      <c r="AB3279" s="21" t="s">
        <v>290</v>
      </c>
      <c r="AC3279" s="11">
        <v>20</v>
      </c>
      <c r="AD3279" s="13">
        <v>19.25</v>
      </c>
      <c r="AE3279" s="11">
        <v>0.375</v>
      </c>
      <c r="AF3279" t="s">
        <v>290</v>
      </c>
      <c r="AG3279" s="11">
        <v>20</v>
      </c>
      <c r="AH3279" s="21" t="s">
        <v>290</v>
      </c>
      <c r="AI3279" s="1" t="s">
        <v>309</v>
      </c>
      <c r="AJ3279" t="s">
        <v>290</v>
      </c>
      <c r="AK3279" s="159" t="s">
        <v>290</v>
      </c>
    </row>
    <row r="3280" spans="1:89" x14ac:dyDescent="0.35">
      <c r="A3280" s="158" t="s">
        <v>3159</v>
      </c>
      <c r="B3280" s="11">
        <v>20</v>
      </c>
      <c r="C3280">
        <v>30</v>
      </c>
      <c r="D3280" t="s">
        <v>309</v>
      </c>
      <c r="E3280" s="21" t="s">
        <v>290</v>
      </c>
      <c r="F3280" s="11">
        <v>20</v>
      </c>
      <c r="G3280" s="13">
        <v>19</v>
      </c>
      <c r="H3280" s="11">
        <v>0.5</v>
      </c>
      <c r="I3280" t="s">
        <v>290</v>
      </c>
      <c r="J3280">
        <v>30</v>
      </c>
      <c r="K3280" s="21" t="s">
        <v>290</v>
      </c>
      <c r="L3280" s="1" t="s">
        <v>309</v>
      </c>
      <c r="M3280" t="s">
        <v>290</v>
      </c>
      <c r="N3280" s="159" t="s">
        <v>290</v>
      </c>
      <c r="P3280" s="18" t="s">
        <v>290</v>
      </c>
      <c r="Q3280" s="18" t="s">
        <v>290</v>
      </c>
      <c r="S3280" t="s">
        <v>290</v>
      </c>
      <c r="T3280" t="s">
        <v>290</v>
      </c>
      <c r="V3280" t="s">
        <v>290</v>
      </c>
      <c r="X3280" s="158" t="s">
        <v>3159</v>
      </c>
      <c r="Y3280" s="11">
        <v>20</v>
      </c>
      <c r="Z3280">
        <v>30</v>
      </c>
      <c r="AA3280" t="s">
        <v>309</v>
      </c>
      <c r="AB3280" s="21" t="s">
        <v>290</v>
      </c>
      <c r="AC3280" s="11">
        <v>20</v>
      </c>
      <c r="AD3280" s="13">
        <v>19</v>
      </c>
      <c r="AE3280" s="11">
        <v>0.5</v>
      </c>
      <c r="AF3280" t="s">
        <v>290</v>
      </c>
      <c r="AG3280">
        <v>30</v>
      </c>
      <c r="AH3280" s="21" t="s">
        <v>290</v>
      </c>
      <c r="AI3280" s="1" t="s">
        <v>309</v>
      </c>
      <c r="AJ3280" t="s">
        <v>290</v>
      </c>
      <c r="AK3280" s="159" t="s">
        <v>290</v>
      </c>
    </row>
    <row r="3281" spans="1:89" x14ac:dyDescent="0.35">
      <c r="A3281" s="158" t="s">
        <v>3160</v>
      </c>
      <c r="B3281" s="11">
        <v>20</v>
      </c>
      <c r="C3281">
        <v>40</v>
      </c>
      <c r="D3281" t="s">
        <v>309</v>
      </c>
      <c r="E3281" s="21" t="s">
        <v>290</v>
      </c>
      <c r="F3281" s="11">
        <v>20</v>
      </c>
      <c r="G3281" s="13">
        <v>18.814</v>
      </c>
      <c r="H3281" s="11">
        <v>0.59299999999999997</v>
      </c>
      <c r="I3281" t="s">
        <v>290</v>
      </c>
      <c r="J3281">
        <v>40</v>
      </c>
      <c r="K3281" s="21" t="s">
        <v>290</v>
      </c>
      <c r="L3281" s="1" t="s">
        <v>309</v>
      </c>
      <c r="M3281" t="s">
        <v>290</v>
      </c>
      <c r="N3281" s="159" t="s">
        <v>290</v>
      </c>
      <c r="P3281" s="18" t="s">
        <v>290</v>
      </c>
      <c r="Q3281" s="18" t="s">
        <v>290</v>
      </c>
      <c r="S3281" t="s">
        <v>290</v>
      </c>
      <c r="T3281" t="s">
        <v>290</v>
      </c>
      <c r="V3281" t="s">
        <v>290</v>
      </c>
      <c r="X3281" s="158" t="s">
        <v>3160</v>
      </c>
      <c r="Y3281" s="11">
        <v>20</v>
      </c>
      <c r="Z3281">
        <v>40</v>
      </c>
      <c r="AA3281" t="s">
        <v>309</v>
      </c>
      <c r="AB3281" s="21" t="s">
        <v>290</v>
      </c>
      <c r="AC3281" s="11">
        <v>20</v>
      </c>
      <c r="AD3281" s="13">
        <v>18.814</v>
      </c>
      <c r="AE3281" s="11">
        <v>0.59299999999999997</v>
      </c>
      <c r="AF3281" t="s">
        <v>290</v>
      </c>
      <c r="AG3281">
        <v>40</v>
      </c>
      <c r="AH3281" s="21" t="s">
        <v>290</v>
      </c>
      <c r="AI3281" s="1" t="s">
        <v>309</v>
      </c>
      <c r="AJ3281" t="s">
        <v>290</v>
      </c>
      <c r="AK3281" s="159" t="s">
        <v>290</v>
      </c>
    </row>
    <row r="3282" spans="1:89" x14ac:dyDescent="0.35">
      <c r="A3282" s="158" t="s">
        <v>7065</v>
      </c>
      <c r="B3282" s="11">
        <v>20</v>
      </c>
      <c r="C3282" t="s">
        <v>6422</v>
      </c>
      <c r="D3282" t="s">
        <v>309</v>
      </c>
      <c r="E3282" s="21" t="s">
        <v>290</v>
      </c>
      <c r="F3282" s="11">
        <v>20</v>
      </c>
      <c r="G3282" s="13">
        <v>19.25</v>
      </c>
      <c r="H3282" s="11">
        <v>0.375</v>
      </c>
      <c r="I3282" t="s">
        <v>6422</v>
      </c>
      <c r="J3282">
        <v>1</v>
      </c>
      <c r="K3282" s="21" t="s">
        <v>290</v>
      </c>
      <c r="L3282" s="1" t="s">
        <v>309</v>
      </c>
      <c r="M3282" t="s">
        <v>290</v>
      </c>
      <c r="N3282" s="159" t="s">
        <v>290</v>
      </c>
      <c r="P3282" s="18" t="s">
        <v>290</v>
      </c>
      <c r="Q3282" s="18" t="s">
        <v>290</v>
      </c>
      <c r="S3282" t="s">
        <v>290</v>
      </c>
      <c r="T3282" t="s">
        <v>290</v>
      </c>
      <c r="V3282" t="s">
        <v>290</v>
      </c>
      <c r="X3282" s="158" t="s">
        <v>7065</v>
      </c>
      <c r="Y3282" s="11">
        <v>20</v>
      </c>
      <c r="Z3282" t="s">
        <v>6422</v>
      </c>
      <c r="AA3282" t="s">
        <v>309</v>
      </c>
      <c r="AB3282" s="21" t="s">
        <v>290</v>
      </c>
      <c r="AC3282" s="11">
        <v>20</v>
      </c>
      <c r="AD3282" s="13">
        <v>19.25</v>
      </c>
      <c r="AE3282" s="11">
        <v>0.375</v>
      </c>
      <c r="AF3282" t="s">
        <v>6422</v>
      </c>
      <c r="AG3282">
        <v>1</v>
      </c>
      <c r="AH3282" s="21" t="s">
        <v>290</v>
      </c>
      <c r="AI3282" s="1" t="s">
        <v>309</v>
      </c>
      <c r="AJ3282" t="s">
        <v>290</v>
      </c>
      <c r="AK3282" s="159" t="s">
        <v>290</v>
      </c>
    </row>
    <row r="3283" spans="1:89" x14ac:dyDescent="0.35">
      <c r="A3283" s="158" t="s">
        <v>3161</v>
      </c>
      <c r="B3283" s="11">
        <v>20</v>
      </c>
      <c r="C3283">
        <v>60</v>
      </c>
      <c r="D3283" t="s">
        <v>309</v>
      </c>
      <c r="E3283" s="21" t="s">
        <v>290</v>
      </c>
      <c r="F3283" s="11">
        <v>20</v>
      </c>
      <c r="G3283" s="13">
        <v>18.376000000000001</v>
      </c>
      <c r="H3283" s="11">
        <v>0.81200000000000006</v>
      </c>
      <c r="I3283" t="s">
        <v>290</v>
      </c>
      <c r="J3283">
        <v>60</v>
      </c>
      <c r="K3283" s="21" t="s">
        <v>290</v>
      </c>
      <c r="L3283" s="1" t="s">
        <v>309</v>
      </c>
      <c r="M3283" t="s">
        <v>290</v>
      </c>
      <c r="N3283" s="159" t="s">
        <v>290</v>
      </c>
      <c r="P3283" s="18" t="s">
        <v>290</v>
      </c>
      <c r="Q3283" s="18" t="s">
        <v>290</v>
      </c>
      <c r="S3283" t="s">
        <v>290</v>
      </c>
      <c r="T3283" t="s">
        <v>290</v>
      </c>
      <c r="V3283" t="s">
        <v>290</v>
      </c>
      <c r="X3283" s="158" t="s">
        <v>3161</v>
      </c>
      <c r="Y3283" s="11">
        <v>20</v>
      </c>
      <c r="Z3283">
        <v>60</v>
      </c>
      <c r="AA3283" t="s">
        <v>309</v>
      </c>
      <c r="AB3283" s="21" t="s">
        <v>290</v>
      </c>
      <c r="AC3283" s="11">
        <v>20</v>
      </c>
      <c r="AD3283" s="13">
        <v>18.376000000000001</v>
      </c>
      <c r="AE3283" s="11">
        <v>0.81200000000000006</v>
      </c>
      <c r="AF3283" t="s">
        <v>290</v>
      </c>
      <c r="AG3283">
        <v>60</v>
      </c>
      <c r="AH3283" s="21" t="s">
        <v>290</v>
      </c>
      <c r="AI3283" s="1" t="s">
        <v>309</v>
      </c>
      <c r="AJ3283" t="s">
        <v>290</v>
      </c>
      <c r="AK3283" s="159" t="s">
        <v>290</v>
      </c>
      <c r="BJ3283" s="4"/>
      <c r="BK3283" s="4"/>
      <c r="BL3283" s="4"/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  <c r="BX3283" s="4"/>
      <c r="BY3283" s="4"/>
      <c r="BZ3283" s="4"/>
      <c r="CA3283" s="51"/>
    </row>
    <row r="3284" spans="1:89" x14ac:dyDescent="0.35">
      <c r="A3284" s="158" t="s">
        <v>3162</v>
      </c>
      <c r="B3284" s="11">
        <v>20</v>
      </c>
      <c r="C3284">
        <v>80</v>
      </c>
      <c r="D3284" t="s">
        <v>309</v>
      </c>
      <c r="E3284" s="21" t="s">
        <v>290</v>
      </c>
      <c r="F3284" s="11">
        <v>20</v>
      </c>
      <c r="G3284" s="13">
        <v>17.937999999999999</v>
      </c>
      <c r="H3284" s="11">
        <v>1.0309999999999999</v>
      </c>
      <c r="I3284" t="s">
        <v>290</v>
      </c>
      <c r="J3284">
        <v>80</v>
      </c>
      <c r="K3284" s="21" t="s">
        <v>290</v>
      </c>
      <c r="L3284" s="1" t="s">
        <v>309</v>
      </c>
      <c r="M3284" t="s">
        <v>290</v>
      </c>
      <c r="N3284" s="159" t="s">
        <v>290</v>
      </c>
      <c r="P3284" s="18" t="s">
        <v>290</v>
      </c>
      <c r="Q3284" s="18" t="s">
        <v>290</v>
      </c>
      <c r="S3284" t="s">
        <v>290</v>
      </c>
      <c r="T3284" t="s">
        <v>290</v>
      </c>
      <c r="V3284" t="s">
        <v>290</v>
      </c>
      <c r="X3284" s="158" t="s">
        <v>3162</v>
      </c>
      <c r="Y3284" s="11">
        <v>20</v>
      </c>
      <c r="Z3284">
        <v>80</v>
      </c>
      <c r="AA3284" t="s">
        <v>309</v>
      </c>
      <c r="AB3284" s="21" t="s">
        <v>290</v>
      </c>
      <c r="AC3284" s="11">
        <v>20</v>
      </c>
      <c r="AD3284" s="13">
        <v>17.937999999999999</v>
      </c>
      <c r="AE3284" s="11">
        <v>1.0309999999999999</v>
      </c>
      <c r="AF3284" t="s">
        <v>290</v>
      </c>
      <c r="AG3284">
        <v>80</v>
      </c>
      <c r="AH3284" s="21" t="s">
        <v>290</v>
      </c>
      <c r="AI3284" s="1" t="s">
        <v>309</v>
      </c>
      <c r="AJ3284" t="s">
        <v>290</v>
      </c>
      <c r="AK3284" s="159" t="s">
        <v>290</v>
      </c>
      <c r="CC3284" s="4"/>
      <c r="CD3284" s="51"/>
      <c r="CE3284" s="51"/>
      <c r="CF3284" s="51"/>
      <c r="CG3284" s="51"/>
      <c r="CH3284" s="51"/>
      <c r="CI3284" s="51"/>
      <c r="CJ3284" s="51"/>
      <c r="CK3284" s="51"/>
    </row>
    <row r="3285" spans="1:89" x14ac:dyDescent="0.35">
      <c r="A3285" s="158" t="s">
        <v>3163</v>
      </c>
      <c r="B3285" s="11">
        <v>20</v>
      </c>
      <c r="C3285">
        <v>100</v>
      </c>
      <c r="D3285" t="s">
        <v>309</v>
      </c>
      <c r="E3285" s="21" t="s">
        <v>290</v>
      </c>
      <c r="F3285" s="11">
        <v>20</v>
      </c>
      <c r="G3285" s="13">
        <v>17.440000000000001</v>
      </c>
      <c r="H3285" s="11">
        <v>1.28</v>
      </c>
      <c r="I3285" t="s">
        <v>290</v>
      </c>
      <c r="J3285">
        <v>100</v>
      </c>
      <c r="K3285" s="21" t="s">
        <v>290</v>
      </c>
      <c r="L3285" s="1" t="s">
        <v>309</v>
      </c>
      <c r="M3285" t="s">
        <v>290</v>
      </c>
      <c r="N3285" s="159" t="s">
        <v>290</v>
      </c>
      <c r="P3285" s="18" t="s">
        <v>290</v>
      </c>
      <c r="Q3285" s="18" t="s">
        <v>290</v>
      </c>
      <c r="S3285" t="s">
        <v>290</v>
      </c>
      <c r="T3285" t="s">
        <v>290</v>
      </c>
      <c r="V3285" t="s">
        <v>290</v>
      </c>
      <c r="X3285" s="158" t="s">
        <v>3163</v>
      </c>
      <c r="Y3285" s="11">
        <v>20</v>
      </c>
      <c r="Z3285">
        <v>100</v>
      </c>
      <c r="AA3285" t="s">
        <v>309</v>
      </c>
      <c r="AB3285" s="21" t="s">
        <v>290</v>
      </c>
      <c r="AC3285" s="11">
        <v>20</v>
      </c>
      <c r="AD3285" s="13">
        <v>17.440000000000001</v>
      </c>
      <c r="AE3285" s="11">
        <v>1.28</v>
      </c>
      <c r="AF3285" t="s">
        <v>290</v>
      </c>
      <c r="AG3285">
        <v>100</v>
      </c>
      <c r="AH3285" s="21" t="s">
        <v>290</v>
      </c>
      <c r="AI3285" s="1" t="s">
        <v>309</v>
      </c>
      <c r="AJ3285" t="s">
        <v>290</v>
      </c>
      <c r="AK3285" s="159" t="s">
        <v>290</v>
      </c>
    </row>
    <row r="3286" spans="1:89" x14ac:dyDescent="0.35">
      <c r="A3286" s="158" t="s">
        <v>3164</v>
      </c>
      <c r="B3286" s="11">
        <v>20</v>
      </c>
      <c r="C3286">
        <v>120</v>
      </c>
      <c r="D3286" t="s">
        <v>309</v>
      </c>
      <c r="E3286" s="21" t="s">
        <v>290</v>
      </c>
      <c r="F3286" s="11">
        <v>20</v>
      </c>
      <c r="G3286" s="13">
        <v>17</v>
      </c>
      <c r="H3286" s="11">
        <v>1.5</v>
      </c>
      <c r="I3286" t="s">
        <v>290</v>
      </c>
      <c r="J3286">
        <v>120</v>
      </c>
      <c r="K3286" s="21" t="s">
        <v>290</v>
      </c>
      <c r="L3286" s="1" t="s">
        <v>309</v>
      </c>
      <c r="M3286" t="s">
        <v>290</v>
      </c>
      <c r="N3286" s="159" t="s">
        <v>290</v>
      </c>
      <c r="P3286" s="18" t="s">
        <v>290</v>
      </c>
      <c r="Q3286" s="18" t="s">
        <v>290</v>
      </c>
      <c r="S3286" t="s">
        <v>290</v>
      </c>
      <c r="T3286" t="s">
        <v>290</v>
      </c>
      <c r="V3286" t="s">
        <v>290</v>
      </c>
      <c r="X3286" s="158" t="s">
        <v>3164</v>
      </c>
      <c r="Y3286" s="11">
        <v>20</v>
      </c>
      <c r="Z3286">
        <v>120</v>
      </c>
      <c r="AA3286" t="s">
        <v>309</v>
      </c>
      <c r="AB3286" s="21" t="s">
        <v>290</v>
      </c>
      <c r="AC3286" s="11">
        <v>20</v>
      </c>
      <c r="AD3286" s="13">
        <v>17</v>
      </c>
      <c r="AE3286" s="11">
        <v>1.5</v>
      </c>
      <c r="AF3286" t="s">
        <v>290</v>
      </c>
      <c r="AG3286">
        <v>120</v>
      </c>
      <c r="AH3286" s="21" t="s">
        <v>290</v>
      </c>
      <c r="AI3286" s="1" t="s">
        <v>309</v>
      </c>
      <c r="AJ3286" t="s">
        <v>290</v>
      </c>
      <c r="AK3286" s="159" t="s">
        <v>290</v>
      </c>
    </row>
    <row r="3287" spans="1:89" x14ac:dyDescent="0.35">
      <c r="A3287" s="158" t="s">
        <v>3165</v>
      </c>
      <c r="B3287" s="11">
        <v>20</v>
      </c>
      <c r="C3287">
        <v>140</v>
      </c>
      <c r="D3287" t="s">
        <v>309</v>
      </c>
      <c r="E3287" s="21" t="s">
        <v>290</v>
      </c>
      <c r="F3287" s="11">
        <v>20</v>
      </c>
      <c r="G3287" s="13">
        <v>16.5</v>
      </c>
      <c r="H3287" s="11">
        <v>1.75</v>
      </c>
      <c r="I3287" t="s">
        <v>290</v>
      </c>
      <c r="J3287">
        <v>140</v>
      </c>
      <c r="K3287" s="21" t="s">
        <v>290</v>
      </c>
      <c r="L3287" s="1" t="s">
        <v>309</v>
      </c>
      <c r="M3287" t="s">
        <v>290</v>
      </c>
      <c r="N3287" s="159" t="s">
        <v>290</v>
      </c>
      <c r="P3287" s="18" t="s">
        <v>290</v>
      </c>
      <c r="Q3287" s="18" t="s">
        <v>290</v>
      </c>
      <c r="S3287" t="s">
        <v>290</v>
      </c>
      <c r="T3287" t="s">
        <v>290</v>
      </c>
      <c r="V3287" t="s">
        <v>290</v>
      </c>
      <c r="X3287" s="158" t="s">
        <v>3165</v>
      </c>
      <c r="Y3287" s="11">
        <v>20</v>
      </c>
      <c r="Z3287">
        <v>140</v>
      </c>
      <c r="AA3287" t="s">
        <v>309</v>
      </c>
      <c r="AB3287" s="21" t="s">
        <v>290</v>
      </c>
      <c r="AC3287" s="11">
        <v>20</v>
      </c>
      <c r="AD3287" s="13">
        <v>16.5</v>
      </c>
      <c r="AE3287" s="11">
        <v>1.75</v>
      </c>
      <c r="AF3287" t="s">
        <v>290</v>
      </c>
      <c r="AG3287">
        <v>140</v>
      </c>
      <c r="AH3287" s="21" t="s">
        <v>290</v>
      </c>
      <c r="AI3287" s="1" t="s">
        <v>309</v>
      </c>
      <c r="AJ3287" t="s">
        <v>290</v>
      </c>
      <c r="AK3287" s="159" t="s">
        <v>290</v>
      </c>
    </row>
    <row r="3288" spans="1:89" x14ac:dyDescent="0.35">
      <c r="A3288" s="158" t="s">
        <v>3166</v>
      </c>
      <c r="B3288" s="11">
        <v>20</v>
      </c>
      <c r="C3288" s="11">
        <v>160</v>
      </c>
      <c r="D3288" t="s">
        <v>309</v>
      </c>
      <c r="E3288" s="21" t="s">
        <v>290</v>
      </c>
      <c r="F3288" s="11">
        <v>20</v>
      </c>
      <c r="G3288" s="13">
        <v>16.064</v>
      </c>
      <c r="H3288" s="11">
        <v>1.968</v>
      </c>
      <c r="I3288" t="s">
        <v>290</v>
      </c>
      <c r="J3288" s="11">
        <v>160</v>
      </c>
      <c r="K3288" s="21" t="s">
        <v>290</v>
      </c>
      <c r="L3288" s="1" t="s">
        <v>309</v>
      </c>
      <c r="M3288" t="s">
        <v>290</v>
      </c>
      <c r="N3288" s="159" t="s">
        <v>290</v>
      </c>
      <c r="P3288" s="18" t="s">
        <v>290</v>
      </c>
      <c r="Q3288" s="18" t="s">
        <v>290</v>
      </c>
      <c r="S3288" t="s">
        <v>290</v>
      </c>
      <c r="T3288" t="s">
        <v>290</v>
      </c>
      <c r="V3288" t="s">
        <v>290</v>
      </c>
      <c r="X3288" s="158" t="s">
        <v>3166</v>
      </c>
      <c r="Y3288" s="11">
        <v>20</v>
      </c>
      <c r="Z3288" s="11">
        <v>160</v>
      </c>
      <c r="AA3288" t="s">
        <v>309</v>
      </c>
      <c r="AB3288" s="21" t="s">
        <v>290</v>
      </c>
      <c r="AC3288" s="11">
        <v>20</v>
      </c>
      <c r="AD3288" s="13">
        <v>16.064</v>
      </c>
      <c r="AE3288" s="11">
        <v>1.968</v>
      </c>
      <c r="AF3288" t="s">
        <v>290</v>
      </c>
      <c r="AG3288" s="11">
        <v>160</v>
      </c>
      <c r="AH3288" s="21" t="s">
        <v>290</v>
      </c>
      <c r="AI3288" s="1" t="s">
        <v>309</v>
      </c>
      <c r="AJ3288" t="s">
        <v>290</v>
      </c>
      <c r="AK3288" s="159" t="s">
        <v>290</v>
      </c>
    </row>
    <row r="3289" spans="1:89" x14ac:dyDescent="0.35">
      <c r="A3289" s="160" t="s">
        <v>3167</v>
      </c>
      <c r="B3289" s="2">
        <v>20</v>
      </c>
      <c r="C3289" s="2" t="s">
        <v>272</v>
      </c>
      <c r="D3289" s="4" t="s">
        <v>309</v>
      </c>
      <c r="E3289" s="22" t="s">
        <v>290</v>
      </c>
      <c r="F3289" s="2">
        <v>20</v>
      </c>
      <c r="G3289" s="5">
        <v>19</v>
      </c>
      <c r="H3289" s="2">
        <v>0.5</v>
      </c>
      <c r="I3289" s="4" t="s">
        <v>272</v>
      </c>
      <c r="J3289" s="2">
        <v>2</v>
      </c>
      <c r="K3289" s="22" t="s">
        <v>290</v>
      </c>
      <c r="L3289" s="6" t="s">
        <v>309</v>
      </c>
      <c r="M3289" s="4" t="s">
        <v>290</v>
      </c>
      <c r="N3289" s="161" t="s">
        <v>290</v>
      </c>
      <c r="P3289" s="18" t="s">
        <v>290</v>
      </c>
      <c r="Q3289" s="18" t="s">
        <v>290</v>
      </c>
      <c r="S3289" t="s">
        <v>290</v>
      </c>
      <c r="T3289" t="s">
        <v>290</v>
      </c>
      <c r="V3289" t="s">
        <v>290</v>
      </c>
      <c r="X3289" s="160" t="s">
        <v>3167</v>
      </c>
      <c r="Y3289" s="2">
        <v>20</v>
      </c>
      <c r="Z3289" s="2" t="s">
        <v>272</v>
      </c>
      <c r="AA3289" s="4" t="s">
        <v>309</v>
      </c>
      <c r="AB3289" s="22" t="s">
        <v>290</v>
      </c>
      <c r="AC3289" s="2">
        <v>20</v>
      </c>
      <c r="AD3289" s="5">
        <v>19</v>
      </c>
      <c r="AE3289" s="2">
        <v>0.5</v>
      </c>
      <c r="AF3289" s="4" t="s">
        <v>272</v>
      </c>
      <c r="AG3289" s="2">
        <v>2</v>
      </c>
      <c r="AH3289" s="22" t="s">
        <v>290</v>
      </c>
      <c r="AI3289" s="6" t="s">
        <v>309</v>
      </c>
      <c r="AJ3289" s="4" t="s">
        <v>290</v>
      </c>
      <c r="AK3289" s="161" t="s">
        <v>290</v>
      </c>
    </row>
    <row r="3290" spans="1:89" x14ac:dyDescent="0.35">
      <c r="A3290" s="156" t="s">
        <v>3168</v>
      </c>
      <c r="B3290" s="11">
        <v>22</v>
      </c>
      <c r="C3290" s="11">
        <v>10</v>
      </c>
      <c r="D3290" t="s">
        <v>309</v>
      </c>
      <c r="E3290" s="21" t="s">
        <v>290</v>
      </c>
      <c r="F3290" s="11">
        <v>22</v>
      </c>
      <c r="G3290" s="13">
        <v>21.5</v>
      </c>
      <c r="H3290" s="11">
        <v>0.25</v>
      </c>
      <c r="I3290" t="s">
        <v>290</v>
      </c>
      <c r="J3290" s="11">
        <v>10</v>
      </c>
      <c r="K3290" s="21" t="s">
        <v>290</v>
      </c>
      <c r="L3290" s="11" t="s">
        <v>309</v>
      </c>
      <c r="M3290" t="s">
        <v>290</v>
      </c>
      <c r="N3290" s="159" t="s">
        <v>290</v>
      </c>
      <c r="P3290" s="18" t="s">
        <v>290</v>
      </c>
      <c r="Q3290" s="18" t="s">
        <v>290</v>
      </c>
      <c r="S3290" t="s">
        <v>290</v>
      </c>
      <c r="T3290" t="s">
        <v>290</v>
      </c>
      <c r="V3290" t="s">
        <v>290</v>
      </c>
      <c r="X3290" s="156" t="s">
        <v>3168</v>
      </c>
      <c r="Y3290" s="11">
        <v>22</v>
      </c>
      <c r="Z3290" s="11">
        <v>10</v>
      </c>
      <c r="AA3290" t="s">
        <v>309</v>
      </c>
      <c r="AB3290" s="21" t="s">
        <v>290</v>
      </c>
      <c r="AC3290" s="11">
        <v>22</v>
      </c>
      <c r="AD3290" s="13">
        <v>21.5</v>
      </c>
      <c r="AE3290" s="11">
        <v>0.25</v>
      </c>
      <c r="AF3290" t="s">
        <v>290</v>
      </c>
      <c r="AG3290" s="11">
        <v>10</v>
      </c>
      <c r="AH3290" s="21" t="s">
        <v>290</v>
      </c>
      <c r="AI3290" s="11" t="s">
        <v>309</v>
      </c>
      <c r="AJ3290" t="s">
        <v>290</v>
      </c>
      <c r="AK3290" s="159" t="s">
        <v>290</v>
      </c>
    </row>
    <row r="3291" spans="1:89" x14ac:dyDescent="0.35">
      <c r="A3291" s="158" t="s">
        <v>3169</v>
      </c>
      <c r="B3291" s="11">
        <v>22</v>
      </c>
      <c r="C3291" s="11">
        <v>20</v>
      </c>
      <c r="D3291" t="s">
        <v>309</v>
      </c>
      <c r="E3291" s="21" t="s">
        <v>290</v>
      </c>
      <c r="F3291" s="11">
        <v>22</v>
      </c>
      <c r="G3291" s="13">
        <v>21.25</v>
      </c>
      <c r="H3291" s="11">
        <v>0.375</v>
      </c>
      <c r="I3291" t="s">
        <v>290</v>
      </c>
      <c r="J3291" s="11">
        <v>20</v>
      </c>
      <c r="K3291" s="21" t="s">
        <v>290</v>
      </c>
      <c r="L3291" s="1" t="s">
        <v>309</v>
      </c>
      <c r="M3291" t="s">
        <v>290</v>
      </c>
      <c r="N3291" s="159" t="s">
        <v>290</v>
      </c>
      <c r="P3291" s="18" t="s">
        <v>290</v>
      </c>
      <c r="Q3291" s="18" t="s">
        <v>290</v>
      </c>
      <c r="S3291" t="s">
        <v>290</v>
      </c>
      <c r="T3291" t="s">
        <v>290</v>
      </c>
      <c r="V3291" t="s">
        <v>290</v>
      </c>
      <c r="X3291" s="158" t="s">
        <v>3169</v>
      </c>
      <c r="Y3291" s="11">
        <v>22</v>
      </c>
      <c r="Z3291" s="11">
        <v>20</v>
      </c>
      <c r="AA3291" t="s">
        <v>309</v>
      </c>
      <c r="AB3291" s="21" t="s">
        <v>290</v>
      </c>
      <c r="AC3291" s="11">
        <v>22</v>
      </c>
      <c r="AD3291" s="13">
        <v>21.25</v>
      </c>
      <c r="AE3291" s="11">
        <v>0.375</v>
      </c>
      <c r="AF3291" t="s">
        <v>290</v>
      </c>
      <c r="AG3291" s="11">
        <v>20</v>
      </c>
      <c r="AH3291" s="21" t="s">
        <v>290</v>
      </c>
      <c r="AI3291" s="1" t="s">
        <v>309</v>
      </c>
      <c r="AJ3291" t="s">
        <v>290</v>
      </c>
      <c r="AK3291" s="159" t="s">
        <v>290</v>
      </c>
    </row>
    <row r="3292" spans="1:89" x14ac:dyDescent="0.35">
      <c r="A3292" s="158" t="s">
        <v>3170</v>
      </c>
      <c r="B3292" s="11">
        <v>22</v>
      </c>
      <c r="C3292">
        <v>30</v>
      </c>
      <c r="D3292" t="s">
        <v>309</v>
      </c>
      <c r="E3292" s="21" t="s">
        <v>290</v>
      </c>
      <c r="F3292" s="11">
        <v>22</v>
      </c>
      <c r="G3292" s="13">
        <v>21</v>
      </c>
      <c r="H3292" s="11">
        <v>0.5</v>
      </c>
      <c r="I3292" t="s">
        <v>290</v>
      </c>
      <c r="J3292">
        <v>30</v>
      </c>
      <c r="K3292" s="21" t="s">
        <v>290</v>
      </c>
      <c r="L3292" s="1" t="s">
        <v>309</v>
      </c>
      <c r="M3292" t="s">
        <v>290</v>
      </c>
      <c r="N3292" s="159" t="s">
        <v>290</v>
      </c>
      <c r="P3292" s="18" t="s">
        <v>290</v>
      </c>
      <c r="Q3292" s="18" t="s">
        <v>290</v>
      </c>
      <c r="S3292" t="s">
        <v>290</v>
      </c>
      <c r="T3292" t="s">
        <v>290</v>
      </c>
      <c r="V3292" t="s">
        <v>290</v>
      </c>
      <c r="X3292" s="158" t="s">
        <v>3170</v>
      </c>
      <c r="Y3292" s="11">
        <v>22</v>
      </c>
      <c r="Z3292">
        <v>30</v>
      </c>
      <c r="AA3292" t="s">
        <v>309</v>
      </c>
      <c r="AB3292" s="21" t="s">
        <v>290</v>
      </c>
      <c r="AC3292" s="11">
        <v>22</v>
      </c>
      <c r="AD3292" s="13">
        <v>21</v>
      </c>
      <c r="AE3292" s="11">
        <v>0.5</v>
      </c>
      <c r="AF3292" t="s">
        <v>290</v>
      </c>
      <c r="AG3292">
        <v>30</v>
      </c>
      <c r="AH3292" s="21" t="s">
        <v>290</v>
      </c>
      <c r="AI3292" s="1" t="s">
        <v>309</v>
      </c>
      <c r="AJ3292" t="s">
        <v>290</v>
      </c>
      <c r="AK3292" s="159" t="s">
        <v>290</v>
      </c>
      <c r="BJ3292" s="4"/>
      <c r="BK3292" s="4"/>
      <c r="BL3292" s="4"/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  <c r="BX3292" s="4"/>
      <c r="BY3292" s="4"/>
      <c r="BZ3292" s="4"/>
      <c r="CA3292" s="51"/>
    </row>
    <row r="3293" spans="1:89" x14ac:dyDescent="0.35">
      <c r="A3293" s="158" t="s">
        <v>3171</v>
      </c>
      <c r="B3293" s="11">
        <v>22</v>
      </c>
      <c r="C3293">
        <v>60</v>
      </c>
      <c r="D3293" t="s">
        <v>309</v>
      </c>
      <c r="E3293" s="21" t="s">
        <v>290</v>
      </c>
      <c r="F3293" s="11">
        <v>22</v>
      </c>
      <c r="G3293" s="13">
        <v>20.25</v>
      </c>
      <c r="H3293" s="11">
        <v>0.875</v>
      </c>
      <c r="I3293" t="s">
        <v>290</v>
      </c>
      <c r="J3293">
        <v>60</v>
      </c>
      <c r="K3293" s="21" t="s">
        <v>290</v>
      </c>
      <c r="L3293" s="1" t="s">
        <v>309</v>
      </c>
      <c r="M3293" t="s">
        <v>290</v>
      </c>
      <c r="N3293" s="159" t="s">
        <v>290</v>
      </c>
      <c r="P3293" s="18" t="s">
        <v>290</v>
      </c>
      <c r="Q3293" s="18" t="s">
        <v>290</v>
      </c>
      <c r="S3293" t="s">
        <v>290</v>
      </c>
      <c r="T3293" t="s">
        <v>290</v>
      </c>
      <c r="V3293" t="s">
        <v>290</v>
      </c>
      <c r="X3293" s="158" t="s">
        <v>3171</v>
      </c>
      <c r="Y3293" s="11">
        <v>22</v>
      </c>
      <c r="Z3293">
        <v>60</v>
      </c>
      <c r="AA3293" t="s">
        <v>309</v>
      </c>
      <c r="AB3293" s="21" t="s">
        <v>290</v>
      </c>
      <c r="AC3293" s="11">
        <v>22</v>
      </c>
      <c r="AD3293" s="13">
        <v>20.25</v>
      </c>
      <c r="AE3293" s="11">
        <v>0.875</v>
      </c>
      <c r="AF3293" t="s">
        <v>290</v>
      </c>
      <c r="AG3293">
        <v>60</v>
      </c>
      <c r="AH3293" s="21" t="s">
        <v>290</v>
      </c>
      <c r="AI3293" s="1" t="s">
        <v>309</v>
      </c>
      <c r="AJ3293" t="s">
        <v>290</v>
      </c>
      <c r="AK3293" s="159" t="s">
        <v>290</v>
      </c>
      <c r="CC3293" s="4"/>
      <c r="CD3293" s="51"/>
      <c r="CE3293" s="51"/>
      <c r="CF3293" s="51"/>
      <c r="CG3293" s="51"/>
      <c r="CH3293" s="51"/>
      <c r="CI3293" s="51"/>
      <c r="CJ3293" s="51"/>
      <c r="CK3293" s="51"/>
    </row>
    <row r="3294" spans="1:89" x14ac:dyDescent="0.35">
      <c r="A3294" s="158" t="s">
        <v>3172</v>
      </c>
      <c r="B3294" s="11">
        <v>22</v>
      </c>
      <c r="C3294">
        <v>80</v>
      </c>
      <c r="D3294" t="s">
        <v>309</v>
      </c>
      <c r="E3294" s="21" t="s">
        <v>290</v>
      </c>
      <c r="F3294" s="11">
        <v>22</v>
      </c>
      <c r="G3294" s="13">
        <v>19.75</v>
      </c>
      <c r="H3294" s="11">
        <v>1.125</v>
      </c>
      <c r="I3294" t="s">
        <v>290</v>
      </c>
      <c r="J3294">
        <v>80</v>
      </c>
      <c r="K3294" s="21" t="s">
        <v>290</v>
      </c>
      <c r="L3294" s="1" t="s">
        <v>309</v>
      </c>
      <c r="M3294" t="s">
        <v>290</v>
      </c>
      <c r="N3294" s="159" t="s">
        <v>290</v>
      </c>
      <c r="P3294" s="18" t="s">
        <v>290</v>
      </c>
      <c r="Q3294" s="18" t="s">
        <v>290</v>
      </c>
      <c r="S3294" t="s">
        <v>290</v>
      </c>
      <c r="T3294" t="s">
        <v>290</v>
      </c>
      <c r="V3294" t="s">
        <v>290</v>
      </c>
      <c r="X3294" s="158" t="s">
        <v>3172</v>
      </c>
      <c r="Y3294" s="11">
        <v>22</v>
      </c>
      <c r="Z3294">
        <v>80</v>
      </c>
      <c r="AA3294" t="s">
        <v>309</v>
      </c>
      <c r="AB3294" s="21" t="s">
        <v>290</v>
      </c>
      <c r="AC3294" s="11">
        <v>22</v>
      </c>
      <c r="AD3294" s="13">
        <v>19.75</v>
      </c>
      <c r="AE3294" s="11">
        <v>1.125</v>
      </c>
      <c r="AF3294" t="s">
        <v>290</v>
      </c>
      <c r="AG3294">
        <v>80</v>
      </c>
      <c r="AH3294" s="21" t="s">
        <v>290</v>
      </c>
      <c r="AI3294" s="1" t="s">
        <v>309</v>
      </c>
      <c r="AJ3294" t="s">
        <v>290</v>
      </c>
      <c r="AK3294" s="159" t="s">
        <v>290</v>
      </c>
      <c r="BJ3294" s="4"/>
      <c r="BK3294" s="4"/>
      <c r="BL3294" s="4"/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  <c r="BX3294" s="4"/>
      <c r="BY3294" s="4"/>
      <c r="BZ3294" s="4"/>
      <c r="CA3294" s="51"/>
    </row>
    <row r="3295" spans="1:89" x14ac:dyDescent="0.35">
      <c r="A3295" s="158" t="s">
        <v>3173</v>
      </c>
      <c r="B3295" s="11">
        <v>22</v>
      </c>
      <c r="C3295">
        <v>100</v>
      </c>
      <c r="D3295" t="s">
        <v>309</v>
      </c>
      <c r="E3295" s="21" t="s">
        <v>290</v>
      </c>
      <c r="F3295" s="11">
        <v>22</v>
      </c>
      <c r="G3295" s="13">
        <v>19.25</v>
      </c>
      <c r="H3295" s="11">
        <v>1.375</v>
      </c>
      <c r="I3295" t="s">
        <v>290</v>
      </c>
      <c r="J3295">
        <v>100</v>
      </c>
      <c r="K3295" s="21" t="s">
        <v>290</v>
      </c>
      <c r="L3295" s="1" t="s">
        <v>309</v>
      </c>
      <c r="M3295" t="s">
        <v>290</v>
      </c>
      <c r="N3295" s="159" t="s">
        <v>290</v>
      </c>
      <c r="P3295" s="18" t="s">
        <v>290</v>
      </c>
      <c r="Q3295" s="18" t="s">
        <v>290</v>
      </c>
      <c r="S3295" t="s">
        <v>290</v>
      </c>
      <c r="T3295" t="s">
        <v>290</v>
      </c>
      <c r="V3295" t="s">
        <v>290</v>
      </c>
      <c r="X3295" s="158" t="s">
        <v>3173</v>
      </c>
      <c r="Y3295" s="11">
        <v>22</v>
      </c>
      <c r="Z3295">
        <v>100</v>
      </c>
      <c r="AA3295" t="s">
        <v>309</v>
      </c>
      <c r="AB3295" s="21" t="s">
        <v>290</v>
      </c>
      <c r="AC3295" s="11">
        <v>22</v>
      </c>
      <c r="AD3295" s="13">
        <v>19.25</v>
      </c>
      <c r="AE3295" s="11">
        <v>1.375</v>
      </c>
      <c r="AF3295" t="s">
        <v>290</v>
      </c>
      <c r="AG3295">
        <v>100</v>
      </c>
      <c r="AH3295" s="21" t="s">
        <v>290</v>
      </c>
      <c r="AI3295" s="1" t="s">
        <v>309</v>
      </c>
      <c r="AJ3295" t="s">
        <v>290</v>
      </c>
      <c r="AK3295" s="159" t="s">
        <v>290</v>
      </c>
      <c r="CC3295" s="4"/>
      <c r="CD3295" s="51"/>
      <c r="CE3295" s="51"/>
      <c r="CF3295" s="51"/>
      <c r="CG3295" s="51"/>
      <c r="CH3295" s="51"/>
      <c r="CI3295" s="51"/>
      <c r="CJ3295" s="51"/>
      <c r="CK3295" s="51"/>
    </row>
    <row r="3296" spans="1:89" x14ac:dyDescent="0.35">
      <c r="A3296" s="158" t="s">
        <v>3174</v>
      </c>
      <c r="B3296" s="11">
        <v>22</v>
      </c>
      <c r="C3296">
        <v>120</v>
      </c>
      <c r="D3296" t="s">
        <v>309</v>
      </c>
      <c r="E3296" s="21" t="s">
        <v>290</v>
      </c>
      <c r="F3296" s="11">
        <v>22</v>
      </c>
      <c r="G3296" s="13">
        <v>18.75</v>
      </c>
      <c r="H3296" s="11">
        <v>1.625</v>
      </c>
      <c r="I3296" t="s">
        <v>290</v>
      </c>
      <c r="J3296">
        <v>120</v>
      </c>
      <c r="K3296" s="21" t="s">
        <v>290</v>
      </c>
      <c r="L3296" s="1" t="s">
        <v>309</v>
      </c>
      <c r="M3296" t="s">
        <v>290</v>
      </c>
      <c r="N3296" s="159" t="s">
        <v>290</v>
      </c>
      <c r="P3296" s="18" t="s">
        <v>290</v>
      </c>
      <c r="Q3296" s="18" t="s">
        <v>290</v>
      </c>
      <c r="S3296" t="s">
        <v>290</v>
      </c>
      <c r="T3296" t="s">
        <v>290</v>
      </c>
      <c r="V3296" t="s">
        <v>290</v>
      </c>
      <c r="X3296" s="158" t="s">
        <v>3174</v>
      </c>
      <c r="Y3296" s="11">
        <v>22</v>
      </c>
      <c r="Z3296">
        <v>120</v>
      </c>
      <c r="AA3296" t="s">
        <v>309</v>
      </c>
      <c r="AB3296" s="21" t="s">
        <v>290</v>
      </c>
      <c r="AC3296" s="11">
        <v>22</v>
      </c>
      <c r="AD3296" s="13">
        <v>18.75</v>
      </c>
      <c r="AE3296" s="11">
        <v>1.625</v>
      </c>
      <c r="AF3296" t="s">
        <v>290</v>
      </c>
      <c r="AG3296">
        <v>120</v>
      </c>
      <c r="AH3296" s="21" t="s">
        <v>290</v>
      </c>
      <c r="AI3296" s="1" t="s">
        <v>309</v>
      </c>
      <c r="AJ3296" t="s">
        <v>290</v>
      </c>
      <c r="AK3296" s="159" t="s">
        <v>290</v>
      </c>
    </row>
    <row r="3297" spans="1:89" x14ac:dyDescent="0.35">
      <c r="A3297" s="158" t="s">
        <v>3175</v>
      </c>
      <c r="B3297" s="11">
        <v>22</v>
      </c>
      <c r="C3297">
        <v>140</v>
      </c>
      <c r="D3297" t="s">
        <v>309</v>
      </c>
      <c r="E3297" s="21" t="s">
        <v>290</v>
      </c>
      <c r="F3297" s="11">
        <v>22</v>
      </c>
      <c r="G3297" s="13">
        <v>18.25</v>
      </c>
      <c r="H3297" s="11">
        <v>1.875</v>
      </c>
      <c r="I3297" t="s">
        <v>290</v>
      </c>
      <c r="J3297">
        <v>140</v>
      </c>
      <c r="K3297" s="21" t="s">
        <v>290</v>
      </c>
      <c r="L3297" s="1" t="s">
        <v>309</v>
      </c>
      <c r="M3297" t="s">
        <v>290</v>
      </c>
      <c r="N3297" s="159" t="s">
        <v>290</v>
      </c>
      <c r="P3297" s="18" t="s">
        <v>290</v>
      </c>
      <c r="Q3297" s="18" t="s">
        <v>290</v>
      </c>
      <c r="S3297" t="s">
        <v>290</v>
      </c>
      <c r="T3297" t="s">
        <v>290</v>
      </c>
      <c r="V3297" t="s">
        <v>290</v>
      </c>
      <c r="X3297" s="158" t="s">
        <v>3175</v>
      </c>
      <c r="Y3297" s="11">
        <v>22</v>
      </c>
      <c r="Z3297">
        <v>140</v>
      </c>
      <c r="AA3297" t="s">
        <v>309</v>
      </c>
      <c r="AB3297" s="21" t="s">
        <v>290</v>
      </c>
      <c r="AC3297" s="11">
        <v>22</v>
      </c>
      <c r="AD3297" s="13">
        <v>18.25</v>
      </c>
      <c r="AE3297" s="11">
        <v>1.875</v>
      </c>
      <c r="AF3297" t="s">
        <v>290</v>
      </c>
      <c r="AG3297">
        <v>140</v>
      </c>
      <c r="AH3297" s="21" t="s">
        <v>290</v>
      </c>
      <c r="AI3297" s="1" t="s">
        <v>309</v>
      </c>
      <c r="AJ3297" t="s">
        <v>290</v>
      </c>
      <c r="AK3297" s="159" t="s">
        <v>290</v>
      </c>
    </row>
    <row r="3298" spans="1:89" x14ac:dyDescent="0.35">
      <c r="A3298" s="158" t="s">
        <v>3176</v>
      </c>
      <c r="B3298" s="11">
        <v>22</v>
      </c>
      <c r="C3298" s="11">
        <v>160</v>
      </c>
      <c r="D3298" t="s">
        <v>309</v>
      </c>
      <c r="E3298" s="21" t="s">
        <v>290</v>
      </c>
      <c r="F3298" s="11">
        <v>22</v>
      </c>
      <c r="G3298" s="13">
        <v>17.75</v>
      </c>
      <c r="H3298" s="11">
        <v>2.125</v>
      </c>
      <c r="I3298" t="s">
        <v>290</v>
      </c>
      <c r="J3298" s="11">
        <v>160</v>
      </c>
      <c r="K3298" s="21" t="s">
        <v>290</v>
      </c>
      <c r="L3298" s="1" t="s">
        <v>309</v>
      </c>
      <c r="M3298" t="s">
        <v>290</v>
      </c>
      <c r="N3298" s="159" t="s">
        <v>290</v>
      </c>
      <c r="P3298" s="18" t="s">
        <v>290</v>
      </c>
      <c r="Q3298" s="18" t="s">
        <v>290</v>
      </c>
      <c r="S3298" t="s">
        <v>290</v>
      </c>
      <c r="T3298" t="s">
        <v>290</v>
      </c>
      <c r="V3298" t="s">
        <v>290</v>
      </c>
      <c r="X3298" s="158" t="s">
        <v>3176</v>
      </c>
      <c r="Y3298" s="11">
        <v>22</v>
      </c>
      <c r="Z3298" s="11">
        <v>160</v>
      </c>
      <c r="AA3298" t="s">
        <v>309</v>
      </c>
      <c r="AB3298" s="21" t="s">
        <v>290</v>
      </c>
      <c r="AC3298" s="11">
        <v>22</v>
      </c>
      <c r="AD3298" s="13">
        <v>17.75</v>
      </c>
      <c r="AE3298" s="11">
        <v>2.125</v>
      </c>
      <c r="AF3298" t="s">
        <v>290</v>
      </c>
      <c r="AG3298" s="11">
        <v>160</v>
      </c>
      <c r="AH3298" s="21" t="s">
        <v>290</v>
      </c>
      <c r="AI3298" s="1" t="s">
        <v>309</v>
      </c>
      <c r="AJ3298" t="s">
        <v>290</v>
      </c>
      <c r="AK3298" s="159" t="s">
        <v>290</v>
      </c>
    </row>
    <row r="3299" spans="1:89" x14ac:dyDescent="0.35">
      <c r="A3299" s="160" t="s">
        <v>3177</v>
      </c>
      <c r="B3299" s="2">
        <v>22</v>
      </c>
      <c r="C3299" s="2" t="s">
        <v>272</v>
      </c>
      <c r="D3299" s="4" t="s">
        <v>309</v>
      </c>
      <c r="E3299" s="22" t="s">
        <v>290</v>
      </c>
      <c r="F3299" s="2">
        <v>22</v>
      </c>
      <c r="G3299" s="5">
        <v>21</v>
      </c>
      <c r="H3299" s="2">
        <v>0.5</v>
      </c>
      <c r="I3299" s="4" t="s">
        <v>272</v>
      </c>
      <c r="J3299" s="2">
        <v>2</v>
      </c>
      <c r="K3299" s="22" t="s">
        <v>290</v>
      </c>
      <c r="L3299" s="6" t="s">
        <v>309</v>
      </c>
      <c r="M3299" s="4" t="s">
        <v>290</v>
      </c>
      <c r="N3299" s="161" t="s">
        <v>290</v>
      </c>
      <c r="P3299" s="18" t="s">
        <v>290</v>
      </c>
      <c r="Q3299" s="18" t="s">
        <v>290</v>
      </c>
      <c r="S3299" t="s">
        <v>290</v>
      </c>
      <c r="T3299" t="s">
        <v>290</v>
      </c>
      <c r="V3299" t="s">
        <v>290</v>
      </c>
      <c r="X3299" s="160" t="s">
        <v>3177</v>
      </c>
      <c r="Y3299" s="2">
        <v>22</v>
      </c>
      <c r="Z3299" s="2" t="s">
        <v>272</v>
      </c>
      <c r="AA3299" s="4" t="s">
        <v>309</v>
      </c>
      <c r="AB3299" s="22" t="s">
        <v>290</v>
      </c>
      <c r="AC3299" s="2">
        <v>22</v>
      </c>
      <c r="AD3299" s="5">
        <v>21</v>
      </c>
      <c r="AE3299" s="2">
        <v>0.5</v>
      </c>
      <c r="AF3299" s="4" t="s">
        <v>272</v>
      </c>
      <c r="AG3299" s="2">
        <v>2</v>
      </c>
      <c r="AH3299" s="22" t="s">
        <v>290</v>
      </c>
      <c r="AI3299" s="6" t="s">
        <v>309</v>
      </c>
      <c r="AJ3299" s="4" t="s">
        <v>290</v>
      </c>
      <c r="AK3299" s="161" t="s">
        <v>290</v>
      </c>
    </row>
    <row r="3300" spans="1:89" x14ac:dyDescent="0.35">
      <c r="A3300" s="156" t="s">
        <v>3178</v>
      </c>
      <c r="B3300" s="11">
        <v>24.000000000000004</v>
      </c>
      <c r="C3300" s="11">
        <v>10</v>
      </c>
      <c r="D3300" t="s">
        <v>309</v>
      </c>
      <c r="E3300" s="21" t="s">
        <v>290</v>
      </c>
      <c r="F3300" s="11">
        <v>24.000000000000004</v>
      </c>
      <c r="G3300" s="13">
        <v>23.500000000000004</v>
      </c>
      <c r="H3300" s="11">
        <v>0.25</v>
      </c>
      <c r="I3300" t="s">
        <v>290</v>
      </c>
      <c r="J3300" s="11">
        <v>10</v>
      </c>
      <c r="K3300" s="21" t="s">
        <v>290</v>
      </c>
      <c r="L3300" s="11" t="s">
        <v>309</v>
      </c>
      <c r="M3300" t="s">
        <v>290</v>
      </c>
      <c r="N3300" s="159" t="s">
        <v>290</v>
      </c>
      <c r="P3300" s="18" t="s">
        <v>290</v>
      </c>
      <c r="Q3300" s="18" t="s">
        <v>290</v>
      </c>
      <c r="S3300" t="s">
        <v>290</v>
      </c>
      <c r="T3300" t="s">
        <v>290</v>
      </c>
      <c r="V3300" t="s">
        <v>290</v>
      </c>
      <c r="X3300" s="156" t="s">
        <v>3178</v>
      </c>
      <c r="Y3300" s="11">
        <v>24.000000000000004</v>
      </c>
      <c r="Z3300" s="11">
        <v>10</v>
      </c>
      <c r="AA3300" t="s">
        <v>309</v>
      </c>
      <c r="AB3300" s="21" t="s">
        <v>290</v>
      </c>
      <c r="AC3300" s="11">
        <v>24.000000000000004</v>
      </c>
      <c r="AD3300" s="13">
        <v>23.500000000000004</v>
      </c>
      <c r="AE3300" s="11">
        <v>0.25</v>
      </c>
      <c r="AF3300" t="s">
        <v>290</v>
      </c>
      <c r="AG3300" s="11">
        <v>10</v>
      </c>
      <c r="AH3300" s="21" t="s">
        <v>290</v>
      </c>
      <c r="AI3300" s="11" t="s">
        <v>309</v>
      </c>
      <c r="AJ3300" t="s">
        <v>290</v>
      </c>
      <c r="AK3300" s="159" t="s">
        <v>290</v>
      </c>
    </row>
    <row r="3301" spans="1:89" x14ac:dyDescent="0.35">
      <c r="A3301" s="158" t="s">
        <v>3179</v>
      </c>
      <c r="B3301" s="11">
        <v>24.000000000000004</v>
      </c>
      <c r="C3301" s="11">
        <v>20</v>
      </c>
      <c r="D3301" t="s">
        <v>309</v>
      </c>
      <c r="E3301" s="21" t="s">
        <v>290</v>
      </c>
      <c r="F3301" s="11">
        <v>24.000000000000004</v>
      </c>
      <c r="G3301" s="13">
        <v>23.250000000000004</v>
      </c>
      <c r="H3301" s="11">
        <v>0.375</v>
      </c>
      <c r="I3301" t="s">
        <v>290</v>
      </c>
      <c r="J3301" s="11">
        <v>20</v>
      </c>
      <c r="K3301" s="21" t="s">
        <v>290</v>
      </c>
      <c r="L3301" s="1" t="s">
        <v>309</v>
      </c>
      <c r="M3301" t="s">
        <v>290</v>
      </c>
      <c r="N3301" s="159" t="s">
        <v>290</v>
      </c>
      <c r="P3301" s="18" t="s">
        <v>290</v>
      </c>
      <c r="Q3301" s="18" t="s">
        <v>290</v>
      </c>
      <c r="S3301" t="s">
        <v>290</v>
      </c>
      <c r="T3301" t="s">
        <v>290</v>
      </c>
      <c r="V3301" t="s">
        <v>290</v>
      </c>
      <c r="X3301" s="158" t="s">
        <v>3179</v>
      </c>
      <c r="Y3301" s="11">
        <v>24.000000000000004</v>
      </c>
      <c r="Z3301" s="11">
        <v>20</v>
      </c>
      <c r="AA3301" t="s">
        <v>309</v>
      </c>
      <c r="AB3301" s="21" t="s">
        <v>290</v>
      </c>
      <c r="AC3301" s="11">
        <v>24.000000000000004</v>
      </c>
      <c r="AD3301" s="13">
        <v>23.250000000000004</v>
      </c>
      <c r="AE3301" s="11">
        <v>0.375</v>
      </c>
      <c r="AF3301" t="s">
        <v>290</v>
      </c>
      <c r="AG3301" s="11">
        <v>20</v>
      </c>
      <c r="AH3301" s="21" t="s">
        <v>290</v>
      </c>
      <c r="AI3301" s="1" t="s">
        <v>309</v>
      </c>
      <c r="AJ3301" t="s">
        <v>290</v>
      </c>
      <c r="AK3301" s="159" t="s">
        <v>290</v>
      </c>
    </row>
    <row r="3302" spans="1:89" x14ac:dyDescent="0.35">
      <c r="A3302" s="158" t="s">
        <v>3180</v>
      </c>
      <c r="B3302" s="11">
        <v>24.000000000000004</v>
      </c>
      <c r="C3302">
        <v>30</v>
      </c>
      <c r="D3302" t="s">
        <v>309</v>
      </c>
      <c r="E3302" s="21" t="s">
        <v>290</v>
      </c>
      <c r="F3302" s="11">
        <v>24.000000000000004</v>
      </c>
      <c r="G3302" s="13">
        <v>22.876000000000005</v>
      </c>
      <c r="H3302" s="11">
        <v>0.56200000000000006</v>
      </c>
      <c r="I3302" t="s">
        <v>290</v>
      </c>
      <c r="J3302">
        <v>30</v>
      </c>
      <c r="K3302" s="21" t="s">
        <v>290</v>
      </c>
      <c r="L3302" s="1" t="s">
        <v>309</v>
      </c>
      <c r="M3302" t="s">
        <v>290</v>
      </c>
      <c r="N3302" s="159" t="s">
        <v>290</v>
      </c>
      <c r="P3302" s="18" t="s">
        <v>290</v>
      </c>
      <c r="Q3302" s="18" t="s">
        <v>290</v>
      </c>
      <c r="S3302" t="s">
        <v>290</v>
      </c>
      <c r="T3302" t="s">
        <v>290</v>
      </c>
      <c r="V3302" t="s">
        <v>290</v>
      </c>
      <c r="X3302" s="158" t="s">
        <v>3180</v>
      </c>
      <c r="Y3302" s="11">
        <v>24.000000000000004</v>
      </c>
      <c r="Z3302">
        <v>30</v>
      </c>
      <c r="AA3302" t="s">
        <v>309</v>
      </c>
      <c r="AB3302" s="21" t="s">
        <v>290</v>
      </c>
      <c r="AC3302" s="11">
        <v>24.000000000000004</v>
      </c>
      <c r="AD3302" s="13">
        <v>22.876000000000005</v>
      </c>
      <c r="AE3302" s="11">
        <v>0.56200000000000006</v>
      </c>
      <c r="AF3302" t="s">
        <v>290</v>
      </c>
      <c r="AG3302">
        <v>30</v>
      </c>
      <c r="AH3302" s="21" t="s">
        <v>290</v>
      </c>
      <c r="AI3302" s="1" t="s">
        <v>309</v>
      </c>
      <c r="AJ3302" t="s">
        <v>290</v>
      </c>
      <c r="AK3302" s="159" t="s">
        <v>290</v>
      </c>
    </row>
    <row r="3303" spans="1:89" x14ac:dyDescent="0.35">
      <c r="A3303" s="158" t="s">
        <v>3181</v>
      </c>
      <c r="B3303" s="11">
        <v>24.000000000000004</v>
      </c>
      <c r="C3303">
        <v>40</v>
      </c>
      <c r="D3303" t="s">
        <v>309</v>
      </c>
      <c r="E3303" s="21" t="s">
        <v>290</v>
      </c>
      <c r="F3303" s="11">
        <v>24.000000000000004</v>
      </c>
      <c r="G3303" s="13">
        <v>22.626000000000005</v>
      </c>
      <c r="H3303" s="11">
        <v>0.68700000000000006</v>
      </c>
      <c r="I3303" t="s">
        <v>290</v>
      </c>
      <c r="J3303">
        <v>40</v>
      </c>
      <c r="K3303" s="21" t="s">
        <v>290</v>
      </c>
      <c r="L3303" s="1" t="s">
        <v>309</v>
      </c>
      <c r="M3303" t="s">
        <v>290</v>
      </c>
      <c r="N3303" s="159" t="s">
        <v>290</v>
      </c>
      <c r="P3303" s="18" t="s">
        <v>290</v>
      </c>
      <c r="Q3303" s="18" t="s">
        <v>290</v>
      </c>
      <c r="S3303" t="s">
        <v>290</v>
      </c>
      <c r="T3303" t="s">
        <v>290</v>
      </c>
      <c r="V3303" t="s">
        <v>290</v>
      </c>
      <c r="X3303" s="158" t="s">
        <v>3181</v>
      </c>
      <c r="Y3303" s="11">
        <v>24.000000000000004</v>
      </c>
      <c r="Z3303">
        <v>40</v>
      </c>
      <c r="AA3303" t="s">
        <v>309</v>
      </c>
      <c r="AB3303" s="21" t="s">
        <v>290</v>
      </c>
      <c r="AC3303" s="11">
        <v>24.000000000000004</v>
      </c>
      <c r="AD3303" s="13">
        <v>22.626000000000005</v>
      </c>
      <c r="AE3303" s="11">
        <v>0.68700000000000006</v>
      </c>
      <c r="AF3303" t="s">
        <v>290</v>
      </c>
      <c r="AG3303">
        <v>40</v>
      </c>
      <c r="AH3303" s="21" t="s">
        <v>290</v>
      </c>
      <c r="AI3303" s="1" t="s">
        <v>309</v>
      </c>
      <c r="AJ3303" t="s">
        <v>290</v>
      </c>
      <c r="AK3303" s="159" t="s">
        <v>290</v>
      </c>
    </row>
    <row r="3304" spans="1:89" x14ac:dyDescent="0.35">
      <c r="A3304" s="158" t="s">
        <v>7066</v>
      </c>
      <c r="B3304" s="11">
        <v>24</v>
      </c>
      <c r="C3304" t="s">
        <v>6422</v>
      </c>
      <c r="D3304" t="s">
        <v>309</v>
      </c>
      <c r="E3304" s="21" t="s">
        <v>290</v>
      </c>
      <c r="F3304" s="11">
        <v>24</v>
      </c>
      <c r="G3304" s="13">
        <v>23.25</v>
      </c>
      <c r="H3304" s="11">
        <v>0.375</v>
      </c>
      <c r="I3304" t="s">
        <v>6422</v>
      </c>
      <c r="J3304">
        <v>1</v>
      </c>
      <c r="K3304" s="21" t="s">
        <v>290</v>
      </c>
      <c r="L3304" s="1" t="s">
        <v>309</v>
      </c>
      <c r="M3304" t="s">
        <v>290</v>
      </c>
      <c r="N3304" s="159" t="s">
        <v>290</v>
      </c>
      <c r="P3304" s="18" t="s">
        <v>290</v>
      </c>
      <c r="Q3304" s="18" t="s">
        <v>290</v>
      </c>
      <c r="S3304" t="s">
        <v>290</v>
      </c>
      <c r="T3304" t="s">
        <v>290</v>
      </c>
      <c r="V3304" t="s">
        <v>290</v>
      </c>
      <c r="X3304" s="158" t="s">
        <v>7066</v>
      </c>
      <c r="Y3304" s="11">
        <v>24</v>
      </c>
      <c r="Z3304" t="s">
        <v>6422</v>
      </c>
      <c r="AA3304" t="s">
        <v>309</v>
      </c>
      <c r="AB3304" s="21" t="s">
        <v>290</v>
      </c>
      <c r="AC3304" s="11">
        <v>24</v>
      </c>
      <c r="AD3304" s="13">
        <v>23.25</v>
      </c>
      <c r="AE3304" s="11">
        <v>0.375</v>
      </c>
      <c r="AF3304" t="s">
        <v>6422</v>
      </c>
      <c r="AG3304">
        <v>1</v>
      </c>
      <c r="AH3304" s="21" t="s">
        <v>290</v>
      </c>
      <c r="AI3304" s="1" t="s">
        <v>309</v>
      </c>
      <c r="AJ3304" t="s">
        <v>290</v>
      </c>
      <c r="AK3304" s="159" t="s">
        <v>290</v>
      </c>
    </row>
    <row r="3305" spans="1:89" x14ac:dyDescent="0.35">
      <c r="A3305" s="158" t="s">
        <v>3182</v>
      </c>
      <c r="B3305" s="11">
        <v>24.000000000000004</v>
      </c>
      <c r="C3305">
        <v>60</v>
      </c>
      <c r="D3305" t="s">
        <v>309</v>
      </c>
      <c r="E3305" s="21" t="s">
        <v>290</v>
      </c>
      <c r="F3305" s="11">
        <v>24.000000000000004</v>
      </c>
      <c r="G3305" s="13">
        <v>22.062000000000005</v>
      </c>
      <c r="H3305" s="11">
        <v>0.96899999999999997</v>
      </c>
      <c r="I3305" t="s">
        <v>290</v>
      </c>
      <c r="J3305">
        <v>60</v>
      </c>
      <c r="K3305" s="21" t="s">
        <v>290</v>
      </c>
      <c r="L3305" s="1" t="s">
        <v>309</v>
      </c>
      <c r="M3305" t="s">
        <v>290</v>
      </c>
      <c r="N3305" s="159" t="s">
        <v>290</v>
      </c>
      <c r="P3305" s="18" t="s">
        <v>290</v>
      </c>
      <c r="Q3305" s="18" t="s">
        <v>290</v>
      </c>
      <c r="S3305" t="s">
        <v>290</v>
      </c>
      <c r="T3305" t="s">
        <v>290</v>
      </c>
      <c r="V3305" t="s">
        <v>290</v>
      </c>
      <c r="X3305" s="158" t="s">
        <v>3182</v>
      </c>
      <c r="Y3305" s="11">
        <v>24.000000000000004</v>
      </c>
      <c r="Z3305">
        <v>60</v>
      </c>
      <c r="AA3305" t="s">
        <v>309</v>
      </c>
      <c r="AB3305" s="21" t="s">
        <v>290</v>
      </c>
      <c r="AC3305" s="11">
        <v>24.000000000000004</v>
      </c>
      <c r="AD3305" s="13">
        <v>22.062000000000005</v>
      </c>
      <c r="AE3305" s="11">
        <v>0.96899999999999997</v>
      </c>
      <c r="AF3305" t="s">
        <v>290</v>
      </c>
      <c r="AG3305">
        <v>60</v>
      </c>
      <c r="AH3305" s="21" t="s">
        <v>290</v>
      </c>
      <c r="AI3305" s="1" t="s">
        <v>309</v>
      </c>
      <c r="AJ3305" t="s">
        <v>290</v>
      </c>
      <c r="AK3305" s="159" t="s">
        <v>290</v>
      </c>
    </row>
    <row r="3306" spans="1:89" x14ac:dyDescent="0.35">
      <c r="A3306" s="158" t="s">
        <v>3183</v>
      </c>
      <c r="B3306" s="11">
        <v>24.000000000000004</v>
      </c>
      <c r="C3306">
        <v>80</v>
      </c>
      <c r="D3306" t="s">
        <v>309</v>
      </c>
      <c r="E3306" s="21" t="s">
        <v>290</v>
      </c>
      <c r="F3306" s="11">
        <v>24.000000000000004</v>
      </c>
      <c r="G3306" s="13">
        <v>21.564000000000004</v>
      </c>
      <c r="H3306" s="11">
        <v>1.218</v>
      </c>
      <c r="I3306" t="s">
        <v>290</v>
      </c>
      <c r="J3306">
        <v>80</v>
      </c>
      <c r="K3306" s="21" t="s">
        <v>290</v>
      </c>
      <c r="L3306" s="1" t="s">
        <v>309</v>
      </c>
      <c r="M3306" t="s">
        <v>290</v>
      </c>
      <c r="N3306" s="159" t="s">
        <v>290</v>
      </c>
      <c r="P3306" s="18" t="s">
        <v>290</v>
      </c>
      <c r="Q3306" s="18" t="s">
        <v>290</v>
      </c>
      <c r="S3306" t="s">
        <v>290</v>
      </c>
      <c r="T3306" t="s">
        <v>290</v>
      </c>
      <c r="V3306" t="s">
        <v>290</v>
      </c>
      <c r="X3306" s="158" t="s">
        <v>3183</v>
      </c>
      <c r="Y3306" s="11">
        <v>24.000000000000004</v>
      </c>
      <c r="Z3306">
        <v>80</v>
      </c>
      <c r="AA3306" t="s">
        <v>309</v>
      </c>
      <c r="AB3306" s="21" t="s">
        <v>290</v>
      </c>
      <c r="AC3306" s="11">
        <v>24.000000000000004</v>
      </c>
      <c r="AD3306" s="13">
        <v>21.564000000000004</v>
      </c>
      <c r="AE3306" s="11">
        <v>1.218</v>
      </c>
      <c r="AF3306" t="s">
        <v>290</v>
      </c>
      <c r="AG3306">
        <v>80</v>
      </c>
      <c r="AH3306" s="21" t="s">
        <v>290</v>
      </c>
      <c r="AI3306" s="1" t="s">
        <v>309</v>
      </c>
      <c r="AJ3306" t="s">
        <v>290</v>
      </c>
      <c r="AK3306" s="159" t="s">
        <v>290</v>
      </c>
    </row>
    <row r="3307" spans="1:89" x14ac:dyDescent="0.35">
      <c r="A3307" s="158" t="s">
        <v>3184</v>
      </c>
      <c r="B3307" s="11">
        <v>24.000000000000004</v>
      </c>
      <c r="C3307">
        <v>100</v>
      </c>
      <c r="D3307" t="s">
        <v>309</v>
      </c>
      <c r="E3307" s="21" t="s">
        <v>290</v>
      </c>
      <c r="F3307" s="11">
        <v>24.000000000000004</v>
      </c>
      <c r="G3307" s="13">
        <v>20.938000000000002</v>
      </c>
      <c r="H3307" s="11">
        <v>1.5309999999999999</v>
      </c>
      <c r="I3307" t="s">
        <v>290</v>
      </c>
      <c r="J3307">
        <v>100</v>
      </c>
      <c r="K3307" s="21" t="s">
        <v>290</v>
      </c>
      <c r="L3307" s="1" t="s">
        <v>309</v>
      </c>
      <c r="M3307" t="s">
        <v>290</v>
      </c>
      <c r="N3307" s="159" t="s">
        <v>290</v>
      </c>
      <c r="P3307" s="18" t="s">
        <v>290</v>
      </c>
      <c r="Q3307" s="18" t="s">
        <v>290</v>
      </c>
      <c r="S3307" t="s">
        <v>290</v>
      </c>
      <c r="T3307" t="s">
        <v>290</v>
      </c>
      <c r="V3307" t="s">
        <v>290</v>
      </c>
      <c r="X3307" s="158" t="s">
        <v>3184</v>
      </c>
      <c r="Y3307" s="11">
        <v>24.000000000000004</v>
      </c>
      <c r="Z3307">
        <v>100</v>
      </c>
      <c r="AA3307" t="s">
        <v>309</v>
      </c>
      <c r="AB3307" s="21" t="s">
        <v>290</v>
      </c>
      <c r="AC3307" s="11">
        <v>24.000000000000004</v>
      </c>
      <c r="AD3307" s="13">
        <v>20.938000000000002</v>
      </c>
      <c r="AE3307" s="11">
        <v>1.5309999999999999</v>
      </c>
      <c r="AF3307" t="s">
        <v>290</v>
      </c>
      <c r="AG3307">
        <v>100</v>
      </c>
      <c r="AH3307" s="21" t="s">
        <v>290</v>
      </c>
      <c r="AI3307" s="1" t="s">
        <v>309</v>
      </c>
      <c r="AJ3307" t="s">
        <v>290</v>
      </c>
      <c r="AK3307" s="159" t="s">
        <v>290</v>
      </c>
    </row>
    <row r="3308" spans="1:89" x14ac:dyDescent="0.35">
      <c r="A3308" s="158" t="s">
        <v>3185</v>
      </c>
      <c r="B3308" s="11">
        <v>24.000000000000004</v>
      </c>
      <c r="C3308">
        <v>120</v>
      </c>
      <c r="D3308" t="s">
        <v>309</v>
      </c>
      <c r="E3308" s="21" t="s">
        <v>290</v>
      </c>
      <c r="F3308" s="11">
        <v>24.000000000000004</v>
      </c>
      <c r="G3308" s="13">
        <v>20.376000000000005</v>
      </c>
      <c r="H3308" s="11">
        <v>1.8120000000000001</v>
      </c>
      <c r="I3308" t="s">
        <v>290</v>
      </c>
      <c r="J3308">
        <v>120</v>
      </c>
      <c r="K3308" s="21" t="s">
        <v>290</v>
      </c>
      <c r="L3308" s="1" t="s">
        <v>309</v>
      </c>
      <c r="M3308" t="s">
        <v>290</v>
      </c>
      <c r="N3308" s="159" t="s">
        <v>290</v>
      </c>
      <c r="P3308" s="18" t="s">
        <v>290</v>
      </c>
      <c r="Q3308" s="18" t="s">
        <v>290</v>
      </c>
      <c r="S3308" t="s">
        <v>290</v>
      </c>
      <c r="T3308" t="s">
        <v>290</v>
      </c>
      <c r="V3308" t="s">
        <v>290</v>
      </c>
      <c r="X3308" s="158" t="s">
        <v>3185</v>
      </c>
      <c r="Y3308" s="11">
        <v>24.000000000000004</v>
      </c>
      <c r="Z3308">
        <v>120</v>
      </c>
      <c r="AA3308" t="s">
        <v>309</v>
      </c>
      <c r="AB3308" s="21" t="s">
        <v>290</v>
      </c>
      <c r="AC3308" s="11">
        <v>24.000000000000004</v>
      </c>
      <c r="AD3308" s="13">
        <v>20.376000000000005</v>
      </c>
      <c r="AE3308" s="11">
        <v>1.8120000000000001</v>
      </c>
      <c r="AF3308" t="s">
        <v>290</v>
      </c>
      <c r="AG3308">
        <v>120</v>
      </c>
      <c r="AH3308" s="21" t="s">
        <v>290</v>
      </c>
      <c r="AI3308" s="1" t="s">
        <v>309</v>
      </c>
      <c r="AJ3308" t="s">
        <v>290</v>
      </c>
      <c r="AK3308" s="159" t="s">
        <v>290</v>
      </c>
      <c r="BJ3308" s="4"/>
      <c r="BK3308" s="4"/>
      <c r="BL3308" s="4"/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  <c r="BX3308" s="4"/>
      <c r="BY3308" s="4"/>
      <c r="BZ3308" s="4"/>
      <c r="CA3308" s="51"/>
    </row>
    <row r="3309" spans="1:89" x14ac:dyDescent="0.35">
      <c r="A3309" s="158" t="s">
        <v>3186</v>
      </c>
      <c r="B3309" s="11">
        <v>24.000000000000004</v>
      </c>
      <c r="C3309">
        <v>140</v>
      </c>
      <c r="D3309" t="s">
        <v>309</v>
      </c>
      <c r="E3309" s="21" t="s">
        <v>290</v>
      </c>
      <c r="F3309" s="11">
        <v>24.000000000000004</v>
      </c>
      <c r="G3309" s="13">
        <v>19.876000000000005</v>
      </c>
      <c r="H3309" s="11">
        <v>2.0619999999999998</v>
      </c>
      <c r="I3309" t="s">
        <v>290</v>
      </c>
      <c r="J3309">
        <v>140</v>
      </c>
      <c r="K3309" s="21" t="s">
        <v>290</v>
      </c>
      <c r="L3309" s="1" t="s">
        <v>309</v>
      </c>
      <c r="M3309" t="s">
        <v>290</v>
      </c>
      <c r="N3309" s="159" t="s">
        <v>290</v>
      </c>
      <c r="P3309" s="18" t="s">
        <v>290</v>
      </c>
      <c r="Q3309" s="18" t="s">
        <v>290</v>
      </c>
      <c r="S3309" t="s">
        <v>290</v>
      </c>
      <c r="T3309" t="s">
        <v>290</v>
      </c>
      <c r="V3309" t="s">
        <v>290</v>
      </c>
      <c r="X3309" s="158" t="s">
        <v>3186</v>
      </c>
      <c r="Y3309" s="11">
        <v>24.000000000000004</v>
      </c>
      <c r="Z3309">
        <v>140</v>
      </c>
      <c r="AA3309" t="s">
        <v>309</v>
      </c>
      <c r="AB3309" s="21" t="s">
        <v>290</v>
      </c>
      <c r="AC3309" s="11">
        <v>24.000000000000004</v>
      </c>
      <c r="AD3309" s="13">
        <v>19.876000000000005</v>
      </c>
      <c r="AE3309" s="11">
        <v>2.0619999999999998</v>
      </c>
      <c r="AF3309" t="s">
        <v>290</v>
      </c>
      <c r="AG3309">
        <v>140</v>
      </c>
      <c r="AH3309" s="21" t="s">
        <v>290</v>
      </c>
      <c r="AI3309" s="1" t="s">
        <v>309</v>
      </c>
      <c r="AJ3309" t="s">
        <v>290</v>
      </c>
      <c r="AK3309" s="159" t="s">
        <v>290</v>
      </c>
      <c r="CC3309" s="4"/>
      <c r="CD3309" s="51"/>
      <c r="CE3309" s="51"/>
      <c r="CF3309" s="51"/>
      <c r="CG3309" s="51"/>
      <c r="CH3309" s="51"/>
      <c r="CI3309" s="51"/>
      <c r="CJ3309" s="51"/>
      <c r="CK3309" s="51"/>
    </row>
    <row r="3310" spans="1:89" x14ac:dyDescent="0.35">
      <c r="A3310" s="158" t="s">
        <v>3187</v>
      </c>
      <c r="B3310" s="11">
        <v>24.000000000000004</v>
      </c>
      <c r="C3310" s="11">
        <v>160</v>
      </c>
      <c r="D3310" t="s">
        <v>309</v>
      </c>
      <c r="E3310" s="21" t="s">
        <v>290</v>
      </c>
      <c r="F3310" s="11">
        <v>24.000000000000004</v>
      </c>
      <c r="G3310" s="13">
        <v>19.314000000000004</v>
      </c>
      <c r="H3310" s="11">
        <v>2.343</v>
      </c>
      <c r="I3310" t="s">
        <v>290</v>
      </c>
      <c r="J3310" s="11">
        <v>160</v>
      </c>
      <c r="K3310" s="21" t="s">
        <v>290</v>
      </c>
      <c r="L3310" s="1" t="s">
        <v>309</v>
      </c>
      <c r="M3310" t="s">
        <v>290</v>
      </c>
      <c r="N3310" s="159" t="s">
        <v>290</v>
      </c>
      <c r="P3310" s="18" t="s">
        <v>290</v>
      </c>
      <c r="Q3310" s="18" t="s">
        <v>290</v>
      </c>
      <c r="S3310" t="s">
        <v>290</v>
      </c>
      <c r="T3310" t="s">
        <v>290</v>
      </c>
      <c r="V3310" t="s">
        <v>290</v>
      </c>
      <c r="X3310" s="158" t="s">
        <v>3187</v>
      </c>
      <c r="Y3310" s="11">
        <v>24.000000000000004</v>
      </c>
      <c r="Z3310" s="11">
        <v>160</v>
      </c>
      <c r="AA3310" t="s">
        <v>309</v>
      </c>
      <c r="AB3310" s="21" t="s">
        <v>290</v>
      </c>
      <c r="AC3310" s="11">
        <v>24.000000000000004</v>
      </c>
      <c r="AD3310" s="13">
        <v>19.314000000000004</v>
      </c>
      <c r="AE3310" s="11">
        <v>2.343</v>
      </c>
      <c r="AF3310" t="s">
        <v>290</v>
      </c>
      <c r="AG3310" s="11">
        <v>160</v>
      </c>
      <c r="AH3310" s="21" t="s">
        <v>290</v>
      </c>
      <c r="AI3310" s="1" t="s">
        <v>309</v>
      </c>
      <c r="AJ3310" t="s">
        <v>290</v>
      </c>
      <c r="AK3310" s="159" t="s">
        <v>290</v>
      </c>
    </row>
    <row r="3311" spans="1:89" x14ac:dyDescent="0.35">
      <c r="A3311" s="160" t="s">
        <v>3188</v>
      </c>
      <c r="B3311" s="2">
        <v>24.000000000000004</v>
      </c>
      <c r="C3311" s="2" t="s">
        <v>272</v>
      </c>
      <c r="D3311" s="4" t="s">
        <v>309</v>
      </c>
      <c r="E3311" s="22" t="s">
        <v>290</v>
      </c>
      <c r="F3311" s="2">
        <v>24.000000000000004</v>
      </c>
      <c r="G3311" s="5">
        <v>23.000000000000004</v>
      </c>
      <c r="H3311" s="2">
        <v>0.5</v>
      </c>
      <c r="I3311" s="4" t="s">
        <v>272</v>
      </c>
      <c r="J3311" s="2">
        <v>2</v>
      </c>
      <c r="K3311" s="22" t="s">
        <v>290</v>
      </c>
      <c r="L3311" s="6" t="s">
        <v>309</v>
      </c>
      <c r="M3311" s="4" t="s">
        <v>290</v>
      </c>
      <c r="N3311" s="161" t="s">
        <v>290</v>
      </c>
      <c r="P3311" s="18" t="s">
        <v>290</v>
      </c>
      <c r="Q3311" s="18" t="s">
        <v>290</v>
      </c>
      <c r="S3311" t="s">
        <v>290</v>
      </c>
      <c r="T3311" t="s">
        <v>290</v>
      </c>
      <c r="V3311" t="s">
        <v>290</v>
      </c>
      <c r="X3311" s="160" t="s">
        <v>3188</v>
      </c>
      <c r="Y3311" s="2">
        <v>24.000000000000004</v>
      </c>
      <c r="Z3311" s="2" t="s">
        <v>272</v>
      </c>
      <c r="AA3311" s="4" t="s">
        <v>309</v>
      </c>
      <c r="AB3311" s="22" t="s">
        <v>290</v>
      </c>
      <c r="AC3311" s="2">
        <v>24.000000000000004</v>
      </c>
      <c r="AD3311" s="5">
        <v>23.000000000000004</v>
      </c>
      <c r="AE3311" s="2">
        <v>0.5</v>
      </c>
      <c r="AF3311" s="4" t="s">
        <v>272</v>
      </c>
      <c r="AG3311" s="2">
        <v>2</v>
      </c>
      <c r="AH3311" s="22" t="s">
        <v>290</v>
      </c>
      <c r="AI3311" s="6" t="s">
        <v>309</v>
      </c>
      <c r="AJ3311" s="4" t="s">
        <v>290</v>
      </c>
      <c r="AK3311" s="161" t="s">
        <v>290</v>
      </c>
    </row>
    <row r="3312" spans="1:89" x14ac:dyDescent="0.35">
      <c r="A3312" s="156" t="s">
        <v>3189</v>
      </c>
      <c r="B3312" s="11">
        <v>26</v>
      </c>
      <c r="C3312" s="11">
        <v>10</v>
      </c>
      <c r="D3312" t="s">
        <v>309</v>
      </c>
      <c r="E3312" s="21" t="s">
        <v>290</v>
      </c>
      <c r="F3312" s="11">
        <v>26</v>
      </c>
      <c r="G3312" s="13">
        <v>25.376000000000001</v>
      </c>
      <c r="H3312" s="11">
        <v>0.312</v>
      </c>
      <c r="I3312" t="s">
        <v>290</v>
      </c>
      <c r="J3312" s="11">
        <v>10</v>
      </c>
      <c r="K3312" s="21" t="s">
        <v>290</v>
      </c>
      <c r="L3312" s="11" t="s">
        <v>309</v>
      </c>
      <c r="M3312" t="s">
        <v>290</v>
      </c>
      <c r="N3312" s="159" t="s">
        <v>290</v>
      </c>
      <c r="P3312" s="18" t="s">
        <v>290</v>
      </c>
      <c r="Q3312" s="18" t="s">
        <v>290</v>
      </c>
      <c r="S3312" t="s">
        <v>290</v>
      </c>
      <c r="T3312" t="s">
        <v>290</v>
      </c>
      <c r="V3312" t="s">
        <v>290</v>
      </c>
      <c r="X3312" s="156" t="s">
        <v>3189</v>
      </c>
      <c r="Y3312" s="11">
        <v>26</v>
      </c>
      <c r="Z3312" s="11">
        <v>10</v>
      </c>
      <c r="AA3312" t="s">
        <v>309</v>
      </c>
      <c r="AB3312" s="21" t="s">
        <v>290</v>
      </c>
      <c r="AC3312" s="11">
        <v>26</v>
      </c>
      <c r="AD3312" s="13">
        <v>25.376000000000001</v>
      </c>
      <c r="AE3312" s="11">
        <v>0.312</v>
      </c>
      <c r="AF3312" t="s">
        <v>290</v>
      </c>
      <c r="AG3312" s="11">
        <v>10</v>
      </c>
      <c r="AH3312" s="21" t="s">
        <v>290</v>
      </c>
      <c r="AI3312" s="11" t="s">
        <v>309</v>
      </c>
      <c r="AJ3312" t="s">
        <v>290</v>
      </c>
      <c r="AK3312" s="159" t="s">
        <v>290</v>
      </c>
    </row>
    <row r="3313" spans="1:89" x14ac:dyDescent="0.35">
      <c r="A3313" s="158" t="s">
        <v>3190</v>
      </c>
      <c r="B3313" s="11">
        <v>26</v>
      </c>
      <c r="C3313" s="11">
        <v>20</v>
      </c>
      <c r="D3313" t="s">
        <v>309</v>
      </c>
      <c r="E3313" s="21" t="s">
        <v>290</v>
      </c>
      <c r="F3313" s="11">
        <v>26</v>
      </c>
      <c r="G3313" s="13">
        <v>25</v>
      </c>
      <c r="H3313" s="11">
        <v>0.5</v>
      </c>
      <c r="I3313" t="s">
        <v>290</v>
      </c>
      <c r="J3313" s="11">
        <v>20</v>
      </c>
      <c r="K3313" s="21" t="s">
        <v>290</v>
      </c>
      <c r="L3313" s="1" t="s">
        <v>309</v>
      </c>
      <c r="M3313" t="s">
        <v>290</v>
      </c>
      <c r="N3313" s="159" t="s">
        <v>290</v>
      </c>
      <c r="P3313" s="18" t="s">
        <v>290</v>
      </c>
      <c r="Q3313" s="18" t="s">
        <v>290</v>
      </c>
      <c r="S3313" t="s">
        <v>290</v>
      </c>
      <c r="T3313" t="s">
        <v>290</v>
      </c>
      <c r="V3313" t="s">
        <v>290</v>
      </c>
      <c r="X3313" s="158" t="s">
        <v>3190</v>
      </c>
      <c r="Y3313" s="11">
        <v>26</v>
      </c>
      <c r="Z3313" s="11">
        <v>20</v>
      </c>
      <c r="AA3313" t="s">
        <v>309</v>
      </c>
      <c r="AB3313" s="21" t="s">
        <v>290</v>
      </c>
      <c r="AC3313" s="11">
        <v>26</v>
      </c>
      <c r="AD3313" s="13">
        <v>25</v>
      </c>
      <c r="AE3313" s="11">
        <v>0.5</v>
      </c>
      <c r="AF3313" t="s">
        <v>290</v>
      </c>
      <c r="AG3313" s="11">
        <v>20</v>
      </c>
      <c r="AH3313" s="21" t="s">
        <v>290</v>
      </c>
      <c r="AI3313" s="1" t="s">
        <v>309</v>
      </c>
      <c r="AJ3313" t="s">
        <v>290</v>
      </c>
      <c r="AK3313" s="159" t="s">
        <v>290</v>
      </c>
    </row>
    <row r="3314" spans="1:89" x14ac:dyDescent="0.35">
      <c r="A3314" s="158" t="s">
        <v>7067</v>
      </c>
      <c r="B3314" s="11">
        <v>26</v>
      </c>
      <c r="C3314" t="s">
        <v>6422</v>
      </c>
      <c r="D3314" t="s">
        <v>309</v>
      </c>
      <c r="E3314" s="21" t="s">
        <v>290</v>
      </c>
      <c r="F3314" s="11">
        <v>26</v>
      </c>
      <c r="G3314" s="13">
        <v>25.25</v>
      </c>
      <c r="H3314" s="11">
        <v>0.375</v>
      </c>
      <c r="I3314" t="s">
        <v>6422</v>
      </c>
      <c r="J3314">
        <v>1</v>
      </c>
      <c r="K3314" s="21" t="s">
        <v>290</v>
      </c>
      <c r="L3314" s="1" t="s">
        <v>309</v>
      </c>
      <c r="M3314" t="s">
        <v>290</v>
      </c>
      <c r="N3314" s="159" t="s">
        <v>290</v>
      </c>
      <c r="P3314" s="18" t="s">
        <v>290</v>
      </c>
      <c r="Q3314" s="18" t="s">
        <v>290</v>
      </c>
      <c r="S3314" t="s">
        <v>290</v>
      </c>
      <c r="T3314" t="s">
        <v>290</v>
      </c>
      <c r="V3314" t="s">
        <v>290</v>
      </c>
      <c r="X3314" s="158" t="s">
        <v>7067</v>
      </c>
      <c r="Y3314" s="11">
        <v>26</v>
      </c>
      <c r="Z3314" t="s">
        <v>6422</v>
      </c>
      <c r="AA3314" t="s">
        <v>309</v>
      </c>
      <c r="AB3314" s="21" t="s">
        <v>290</v>
      </c>
      <c r="AC3314" s="11">
        <v>26</v>
      </c>
      <c r="AD3314" s="13">
        <v>25.25</v>
      </c>
      <c r="AE3314" s="11">
        <v>0.375</v>
      </c>
      <c r="AF3314" t="s">
        <v>6422</v>
      </c>
      <c r="AG3314">
        <v>1</v>
      </c>
      <c r="AH3314" s="21" t="s">
        <v>290</v>
      </c>
      <c r="AI3314" s="1" t="s">
        <v>309</v>
      </c>
      <c r="AJ3314" t="s">
        <v>290</v>
      </c>
      <c r="AK3314" s="159" t="s">
        <v>290</v>
      </c>
    </row>
    <row r="3315" spans="1:89" x14ac:dyDescent="0.35">
      <c r="A3315" s="160" t="s">
        <v>3191</v>
      </c>
      <c r="B3315" s="2">
        <v>26</v>
      </c>
      <c r="C3315" s="2" t="s">
        <v>272</v>
      </c>
      <c r="D3315" s="4" t="s">
        <v>309</v>
      </c>
      <c r="E3315" s="22" t="s">
        <v>290</v>
      </c>
      <c r="F3315" s="2">
        <v>26</v>
      </c>
      <c r="G3315" s="5">
        <v>25</v>
      </c>
      <c r="H3315" s="2">
        <v>0.5</v>
      </c>
      <c r="I3315" s="4" t="s">
        <v>272</v>
      </c>
      <c r="J3315" s="2">
        <v>2</v>
      </c>
      <c r="K3315" s="22" t="s">
        <v>290</v>
      </c>
      <c r="L3315" s="6" t="s">
        <v>309</v>
      </c>
      <c r="M3315" s="4" t="s">
        <v>290</v>
      </c>
      <c r="N3315" s="161" t="s">
        <v>290</v>
      </c>
      <c r="P3315" s="18" t="s">
        <v>290</v>
      </c>
      <c r="Q3315" s="18" t="s">
        <v>290</v>
      </c>
      <c r="S3315" t="s">
        <v>290</v>
      </c>
      <c r="T3315" t="s">
        <v>290</v>
      </c>
      <c r="V3315" t="s">
        <v>290</v>
      </c>
      <c r="X3315" s="160" t="s">
        <v>3191</v>
      </c>
      <c r="Y3315" s="2">
        <v>26</v>
      </c>
      <c r="Z3315" s="2" t="s">
        <v>272</v>
      </c>
      <c r="AA3315" s="4" t="s">
        <v>309</v>
      </c>
      <c r="AB3315" s="22" t="s">
        <v>290</v>
      </c>
      <c r="AC3315" s="2">
        <v>26</v>
      </c>
      <c r="AD3315" s="5">
        <v>25</v>
      </c>
      <c r="AE3315" s="2">
        <v>0.5</v>
      </c>
      <c r="AF3315" s="4" t="s">
        <v>272</v>
      </c>
      <c r="AG3315" s="2">
        <v>2</v>
      </c>
      <c r="AH3315" s="22" t="s">
        <v>290</v>
      </c>
      <c r="AI3315" s="6" t="s">
        <v>309</v>
      </c>
      <c r="AJ3315" s="4" t="s">
        <v>290</v>
      </c>
      <c r="AK3315" s="161" t="s">
        <v>290</v>
      </c>
    </row>
    <row r="3316" spans="1:89" x14ac:dyDescent="0.35">
      <c r="A3316" s="156" t="s">
        <v>3192</v>
      </c>
      <c r="B3316" s="11">
        <v>28</v>
      </c>
      <c r="C3316" s="11">
        <v>10</v>
      </c>
      <c r="D3316" t="s">
        <v>309</v>
      </c>
      <c r="E3316" s="21" t="s">
        <v>290</v>
      </c>
      <c r="F3316" s="11">
        <v>28</v>
      </c>
      <c r="G3316" s="13">
        <v>27.376000000000001</v>
      </c>
      <c r="H3316" s="11">
        <v>0.312</v>
      </c>
      <c r="I3316" t="s">
        <v>290</v>
      </c>
      <c r="J3316" s="11">
        <v>10</v>
      </c>
      <c r="K3316" s="21" t="s">
        <v>290</v>
      </c>
      <c r="L3316" s="11" t="s">
        <v>309</v>
      </c>
      <c r="M3316" t="s">
        <v>290</v>
      </c>
      <c r="N3316" s="159" t="s">
        <v>290</v>
      </c>
      <c r="P3316" s="18" t="s">
        <v>290</v>
      </c>
      <c r="Q3316" s="18" t="s">
        <v>290</v>
      </c>
      <c r="S3316" t="s">
        <v>290</v>
      </c>
      <c r="T3316" t="s">
        <v>290</v>
      </c>
      <c r="V3316" t="s">
        <v>290</v>
      </c>
      <c r="X3316" s="156" t="s">
        <v>3192</v>
      </c>
      <c r="Y3316" s="11">
        <v>28</v>
      </c>
      <c r="Z3316" s="11">
        <v>10</v>
      </c>
      <c r="AA3316" t="s">
        <v>309</v>
      </c>
      <c r="AB3316" s="21" t="s">
        <v>290</v>
      </c>
      <c r="AC3316" s="11">
        <v>28</v>
      </c>
      <c r="AD3316" s="13">
        <v>27.376000000000001</v>
      </c>
      <c r="AE3316" s="11">
        <v>0.312</v>
      </c>
      <c r="AF3316" t="s">
        <v>290</v>
      </c>
      <c r="AG3316" s="11">
        <v>10</v>
      </c>
      <c r="AH3316" s="21" t="s">
        <v>290</v>
      </c>
      <c r="AI3316" s="11" t="s">
        <v>309</v>
      </c>
      <c r="AJ3316" t="s">
        <v>290</v>
      </c>
      <c r="AK3316" s="159" t="s">
        <v>290</v>
      </c>
    </row>
    <row r="3317" spans="1:89" x14ac:dyDescent="0.35">
      <c r="A3317" s="158" t="s">
        <v>3193</v>
      </c>
      <c r="B3317" s="11">
        <v>28</v>
      </c>
      <c r="C3317" s="11">
        <v>20</v>
      </c>
      <c r="D3317" t="s">
        <v>309</v>
      </c>
      <c r="E3317" s="21" t="s">
        <v>290</v>
      </c>
      <c r="F3317" s="11">
        <v>28</v>
      </c>
      <c r="G3317" s="13">
        <v>27</v>
      </c>
      <c r="H3317" s="11">
        <v>0.5</v>
      </c>
      <c r="I3317" t="s">
        <v>290</v>
      </c>
      <c r="J3317" s="11">
        <v>20</v>
      </c>
      <c r="K3317" s="21" t="s">
        <v>290</v>
      </c>
      <c r="L3317" s="1" t="s">
        <v>309</v>
      </c>
      <c r="M3317" t="s">
        <v>290</v>
      </c>
      <c r="N3317" s="159" t="s">
        <v>290</v>
      </c>
      <c r="P3317" s="18" t="s">
        <v>290</v>
      </c>
      <c r="Q3317" s="18" t="s">
        <v>290</v>
      </c>
      <c r="S3317" t="s">
        <v>290</v>
      </c>
      <c r="T3317" t="s">
        <v>290</v>
      </c>
      <c r="V3317" t="s">
        <v>290</v>
      </c>
      <c r="X3317" s="158" t="s">
        <v>3193</v>
      </c>
      <c r="Y3317" s="11">
        <v>28</v>
      </c>
      <c r="Z3317" s="11">
        <v>20</v>
      </c>
      <c r="AA3317" t="s">
        <v>309</v>
      </c>
      <c r="AB3317" s="21" t="s">
        <v>290</v>
      </c>
      <c r="AC3317" s="11">
        <v>28</v>
      </c>
      <c r="AD3317" s="13">
        <v>27</v>
      </c>
      <c r="AE3317" s="11">
        <v>0.5</v>
      </c>
      <c r="AF3317" t="s">
        <v>290</v>
      </c>
      <c r="AG3317" s="11">
        <v>20</v>
      </c>
      <c r="AH3317" s="21" t="s">
        <v>290</v>
      </c>
      <c r="AI3317" s="1" t="s">
        <v>309</v>
      </c>
      <c r="AJ3317" t="s">
        <v>290</v>
      </c>
      <c r="AK3317" s="159" t="s">
        <v>290</v>
      </c>
    </row>
    <row r="3318" spans="1:89" x14ac:dyDescent="0.35">
      <c r="A3318" s="158" t="s">
        <v>3194</v>
      </c>
      <c r="B3318" s="11">
        <v>28</v>
      </c>
      <c r="C3318">
        <v>30</v>
      </c>
      <c r="D3318" t="s">
        <v>309</v>
      </c>
      <c r="E3318" s="21" t="s">
        <v>290</v>
      </c>
      <c r="F3318" s="11">
        <v>28</v>
      </c>
      <c r="G3318" s="13">
        <v>26.75</v>
      </c>
      <c r="H3318" s="11">
        <v>0.625</v>
      </c>
      <c r="I3318" t="s">
        <v>290</v>
      </c>
      <c r="J3318">
        <v>30</v>
      </c>
      <c r="K3318" s="21" t="s">
        <v>290</v>
      </c>
      <c r="L3318" s="1" t="s">
        <v>309</v>
      </c>
      <c r="M3318" t="s">
        <v>290</v>
      </c>
      <c r="N3318" s="159" t="s">
        <v>290</v>
      </c>
      <c r="P3318" s="18" t="s">
        <v>290</v>
      </c>
      <c r="Q3318" s="18" t="s">
        <v>290</v>
      </c>
      <c r="S3318" t="s">
        <v>290</v>
      </c>
      <c r="T3318" t="s">
        <v>290</v>
      </c>
      <c r="V3318" t="s">
        <v>290</v>
      </c>
      <c r="X3318" s="158" t="s">
        <v>3194</v>
      </c>
      <c r="Y3318" s="11">
        <v>28</v>
      </c>
      <c r="Z3318">
        <v>30</v>
      </c>
      <c r="AA3318" t="s">
        <v>309</v>
      </c>
      <c r="AB3318" s="21" t="s">
        <v>290</v>
      </c>
      <c r="AC3318" s="11">
        <v>28</v>
      </c>
      <c r="AD3318" s="13">
        <v>26.75</v>
      </c>
      <c r="AE3318" s="11">
        <v>0.625</v>
      </c>
      <c r="AF3318" t="s">
        <v>290</v>
      </c>
      <c r="AG3318">
        <v>30</v>
      </c>
      <c r="AH3318" s="21" t="s">
        <v>290</v>
      </c>
      <c r="AI3318" s="1" t="s">
        <v>309</v>
      </c>
      <c r="AJ3318" t="s">
        <v>290</v>
      </c>
      <c r="AK3318" s="159" t="s">
        <v>290</v>
      </c>
    </row>
    <row r="3319" spans="1:89" x14ac:dyDescent="0.35">
      <c r="A3319" s="158" t="s">
        <v>7068</v>
      </c>
      <c r="B3319" s="11">
        <v>28</v>
      </c>
      <c r="C3319" t="s">
        <v>6422</v>
      </c>
      <c r="D3319" t="s">
        <v>309</v>
      </c>
      <c r="E3319" s="21" t="s">
        <v>290</v>
      </c>
      <c r="F3319" s="11">
        <v>28</v>
      </c>
      <c r="G3319" s="13">
        <v>27.25</v>
      </c>
      <c r="H3319" s="11">
        <v>0.375</v>
      </c>
      <c r="I3319" t="s">
        <v>6422</v>
      </c>
      <c r="J3319">
        <v>1</v>
      </c>
      <c r="K3319" s="21" t="s">
        <v>290</v>
      </c>
      <c r="L3319" s="1" t="s">
        <v>309</v>
      </c>
      <c r="M3319" t="s">
        <v>290</v>
      </c>
      <c r="N3319" s="159" t="s">
        <v>290</v>
      </c>
      <c r="P3319" s="18" t="s">
        <v>290</v>
      </c>
      <c r="Q3319" s="18" t="s">
        <v>290</v>
      </c>
      <c r="S3319" t="s">
        <v>290</v>
      </c>
      <c r="T3319" t="s">
        <v>290</v>
      </c>
      <c r="V3319" t="s">
        <v>290</v>
      </c>
      <c r="X3319" s="158" t="s">
        <v>7068</v>
      </c>
      <c r="Y3319" s="11">
        <v>28</v>
      </c>
      <c r="Z3319" t="s">
        <v>6422</v>
      </c>
      <c r="AA3319" t="s">
        <v>309</v>
      </c>
      <c r="AB3319" s="21" t="s">
        <v>290</v>
      </c>
      <c r="AC3319" s="11">
        <v>28</v>
      </c>
      <c r="AD3319" s="13">
        <v>27.25</v>
      </c>
      <c r="AE3319" s="11">
        <v>0.375</v>
      </c>
      <c r="AF3319" t="s">
        <v>6422</v>
      </c>
      <c r="AG3319">
        <v>1</v>
      </c>
      <c r="AH3319" s="21" t="s">
        <v>290</v>
      </c>
      <c r="AI3319" s="1" t="s">
        <v>309</v>
      </c>
      <c r="AJ3319" t="s">
        <v>290</v>
      </c>
      <c r="AK3319" s="159" t="s">
        <v>290</v>
      </c>
    </row>
    <row r="3320" spans="1:89" x14ac:dyDescent="0.35">
      <c r="A3320" s="160" t="s">
        <v>3195</v>
      </c>
      <c r="B3320" s="2">
        <v>28</v>
      </c>
      <c r="C3320" s="2" t="s">
        <v>272</v>
      </c>
      <c r="D3320" s="4" t="s">
        <v>309</v>
      </c>
      <c r="E3320" s="22" t="s">
        <v>290</v>
      </c>
      <c r="F3320" s="2">
        <v>28</v>
      </c>
      <c r="G3320" s="5">
        <v>27</v>
      </c>
      <c r="H3320" s="2">
        <v>0.5</v>
      </c>
      <c r="I3320" s="4" t="s">
        <v>272</v>
      </c>
      <c r="J3320" s="2">
        <v>2</v>
      </c>
      <c r="K3320" s="22" t="s">
        <v>290</v>
      </c>
      <c r="L3320" s="6" t="s">
        <v>309</v>
      </c>
      <c r="M3320" s="4" t="s">
        <v>290</v>
      </c>
      <c r="N3320" s="161" t="s">
        <v>290</v>
      </c>
      <c r="P3320" s="18" t="s">
        <v>290</v>
      </c>
      <c r="Q3320" s="18" t="s">
        <v>290</v>
      </c>
      <c r="S3320" t="s">
        <v>290</v>
      </c>
      <c r="T3320" t="s">
        <v>290</v>
      </c>
      <c r="V3320" t="s">
        <v>290</v>
      </c>
      <c r="X3320" s="160" t="s">
        <v>3195</v>
      </c>
      <c r="Y3320" s="2">
        <v>28</v>
      </c>
      <c r="Z3320" s="2" t="s">
        <v>272</v>
      </c>
      <c r="AA3320" s="4" t="s">
        <v>309</v>
      </c>
      <c r="AB3320" s="22" t="s">
        <v>290</v>
      </c>
      <c r="AC3320" s="2">
        <v>28</v>
      </c>
      <c r="AD3320" s="5">
        <v>27</v>
      </c>
      <c r="AE3320" s="2">
        <v>0.5</v>
      </c>
      <c r="AF3320" s="4" t="s">
        <v>272</v>
      </c>
      <c r="AG3320" s="2">
        <v>2</v>
      </c>
      <c r="AH3320" s="22" t="s">
        <v>290</v>
      </c>
      <c r="AI3320" s="6" t="s">
        <v>309</v>
      </c>
      <c r="AJ3320" s="4" t="s">
        <v>290</v>
      </c>
      <c r="AK3320" s="161" t="s">
        <v>290</v>
      </c>
      <c r="BJ3320" s="4"/>
      <c r="BK3320" s="4"/>
      <c r="BL3320" s="4"/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  <c r="BX3320" s="4"/>
      <c r="BY3320" s="4"/>
      <c r="BZ3320" s="4"/>
      <c r="CA3320" s="51"/>
    </row>
    <row r="3321" spans="1:89" x14ac:dyDescent="0.35">
      <c r="A3321" s="156" t="s">
        <v>3196</v>
      </c>
      <c r="B3321" s="11">
        <v>30</v>
      </c>
      <c r="C3321" s="11">
        <v>10</v>
      </c>
      <c r="D3321" t="s">
        <v>309</v>
      </c>
      <c r="E3321" s="21" t="s">
        <v>290</v>
      </c>
      <c r="F3321" s="11">
        <v>30</v>
      </c>
      <c r="G3321" s="13">
        <v>29.376000000000001</v>
      </c>
      <c r="H3321" s="11">
        <v>0.312</v>
      </c>
      <c r="I3321" t="s">
        <v>290</v>
      </c>
      <c r="J3321" s="11">
        <v>10</v>
      </c>
      <c r="K3321" s="21" t="s">
        <v>290</v>
      </c>
      <c r="L3321" s="11" t="s">
        <v>309</v>
      </c>
      <c r="M3321" t="s">
        <v>290</v>
      </c>
      <c r="N3321" s="159" t="s">
        <v>290</v>
      </c>
      <c r="P3321" s="18" t="s">
        <v>290</v>
      </c>
      <c r="Q3321" s="18" t="s">
        <v>290</v>
      </c>
      <c r="S3321" t="s">
        <v>290</v>
      </c>
      <c r="T3321" t="s">
        <v>290</v>
      </c>
      <c r="V3321" t="s">
        <v>290</v>
      </c>
      <c r="X3321" s="156" t="s">
        <v>3196</v>
      </c>
      <c r="Y3321" s="11">
        <v>30</v>
      </c>
      <c r="Z3321" s="11">
        <v>10</v>
      </c>
      <c r="AA3321" t="s">
        <v>309</v>
      </c>
      <c r="AB3321" s="21" t="s">
        <v>290</v>
      </c>
      <c r="AC3321" s="11">
        <v>30</v>
      </c>
      <c r="AD3321" s="13">
        <v>29.376000000000001</v>
      </c>
      <c r="AE3321" s="11">
        <v>0.312</v>
      </c>
      <c r="AF3321" t="s">
        <v>290</v>
      </c>
      <c r="AG3321" s="11">
        <v>10</v>
      </c>
      <c r="AH3321" s="21" t="s">
        <v>290</v>
      </c>
      <c r="AI3321" s="11" t="s">
        <v>309</v>
      </c>
      <c r="AJ3321" t="s">
        <v>290</v>
      </c>
      <c r="AK3321" s="159" t="s">
        <v>290</v>
      </c>
      <c r="BJ3321" s="4"/>
      <c r="BK3321" s="4"/>
      <c r="BL3321" s="4"/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  <c r="BX3321" s="4"/>
      <c r="BY3321" s="4"/>
      <c r="BZ3321" s="4"/>
      <c r="CA3321" s="51"/>
      <c r="CC3321" s="4"/>
      <c r="CD3321" s="51"/>
      <c r="CE3321" s="51"/>
      <c r="CF3321" s="51"/>
      <c r="CG3321" s="51"/>
      <c r="CH3321" s="51"/>
      <c r="CI3321" s="51"/>
      <c r="CJ3321" s="51"/>
      <c r="CK3321" s="51"/>
    </row>
    <row r="3322" spans="1:89" x14ac:dyDescent="0.35">
      <c r="A3322" s="158" t="s">
        <v>3197</v>
      </c>
      <c r="B3322" s="11">
        <v>30</v>
      </c>
      <c r="C3322" s="11">
        <v>20</v>
      </c>
      <c r="D3322" t="s">
        <v>309</v>
      </c>
      <c r="E3322" s="21" t="s">
        <v>290</v>
      </c>
      <c r="F3322" s="11">
        <v>30</v>
      </c>
      <c r="G3322" s="13">
        <v>29</v>
      </c>
      <c r="H3322" s="11">
        <v>0.5</v>
      </c>
      <c r="I3322" t="s">
        <v>290</v>
      </c>
      <c r="J3322" s="11">
        <v>20</v>
      </c>
      <c r="K3322" s="21" t="s">
        <v>290</v>
      </c>
      <c r="L3322" s="1" t="s">
        <v>309</v>
      </c>
      <c r="M3322" t="s">
        <v>290</v>
      </c>
      <c r="N3322" s="159" t="s">
        <v>290</v>
      </c>
      <c r="P3322" s="18" t="s">
        <v>290</v>
      </c>
      <c r="Q3322" s="18" t="s">
        <v>290</v>
      </c>
      <c r="S3322" t="s">
        <v>290</v>
      </c>
      <c r="T3322" t="s">
        <v>290</v>
      </c>
      <c r="V3322" t="s">
        <v>290</v>
      </c>
      <c r="X3322" s="158" t="s">
        <v>3197</v>
      </c>
      <c r="Y3322" s="11">
        <v>30</v>
      </c>
      <c r="Z3322" s="11">
        <v>20</v>
      </c>
      <c r="AA3322" t="s">
        <v>309</v>
      </c>
      <c r="AB3322" s="21" t="s">
        <v>290</v>
      </c>
      <c r="AC3322" s="11">
        <v>30</v>
      </c>
      <c r="AD3322" s="13">
        <v>29</v>
      </c>
      <c r="AE3322" s="11">
        <v>0.5</v>
      </c>
      <c r="AF3322" t="s">
        <v>290</v>
      </c>
      <c r="AG3322" s="11">
        <v>20</v>
      </c>
      <c r="AH3322" s="21" t="s">
        <v>290</v>
      </c>
      <c r="AI3322" s="1" t="s">
        <v>309</v>
      </c>
      <c r="AJ3322" t="s">
        <v>290</v>
      </c>
      <c r="AK3322" s="159" t="s">
        <v>290</v>
      </c>
      <c r="CC3322" s="4"/>
      <c r="CD3322" s="51"/>
      <c r="CE3322" s="51"/>
      <c r="CF3322" s="51"/>
      <c r="CG3322" s="51"/>
      <c r="CH3322" s="51"/>
      <c r="CI3322" s="51"/>
      <c r="CJ3322" s="51"/>
      <c r="CK3322" s="51"/>
    </row>
    <row r="3323" spans="1:89" x14ac:dyDescent="0.35">
      <c r="A3323" s="158" t="s">
        <v>3198</v>
      </c>
      <c r="B3323" s="11">
        <v>30</v>
      </c>
      <c r="C3323">
        <v>30</v>
      </c>
      <c r="D3323" t="s">
        <v>309</v>
      </c>
      <c r="E3323" s="21" t="s">
        <v>290</v>
      </c>
      <c r="F3323" s="11">
        <v>30</v>
      </c>
      <c r="G3323" s="13">
        <v>28.75</v>
      </c>
      <c r="H3323" s="11">
        <v>0.625</v>
      </c>
      <c r="I3323" t="s">
        <v>290</v>
      </c>
      <c r="J3323">
        <v>30</v>
      </c>
      <c r="K3323" s="21" t="s">
        <v>290</v>
      </c>
      <c r="L3323" s="1" t="s">
        <v>309</v>
      </c>
      <c r="M3323" t="s">
        <v>290</v>
      </c>
      <c r="N3323" s="159" t="s">
        <v>290</v>
      </c>
      <c r="P3323" s="18" t="s">
        <v>290</v>
      </c>
      <c r="Q3323" s="18" t="s">
        <v>290</v>
      </c>
      <c r="S3323" t="s">
        <v>290</v>
      </c>
      <c r="T3323" t="s">
        <v>290</v>
      </c>
      <c r="V3323" t="s">
        <v>290</v>
      </c>
      <c r="X3323" s="158" t="s">
        <v>3198</v>
      </c>
      <c r="Y3323" s="11">
        <v>30</v>
      </c>
      <c r="Z3323">
        <v>30</v>
      </c>
      <c r="AA3323" t="s">
        <v>309</v>
      </c>
      <c r="AB3323" s="21" t="s">
        <v>290</v>
      </c>
      <c r="AC3323" s="11">
        <v>30</v>
      </c>
      <c r="AD3323" s="13">
        <v>28.75</v>
      </c>
      <c r="AE3323" s="11">
        <v>0.625</v>
      </c>
      <c r="AF3323" t="s">
        <v>290</v>
      </c>
      <c r="AG3323">
        <v>30</v>
      </c>
      <c r="AH3323" s="21" t="s">
        <v>290</v>
      </c>
      <c r="AI3323" s="1" t="s">
        <v>309</v>
      </c>
      <c r="AJ3323" t="s">
        <v>290</v>
      </c>
      <c r="AK3323" s="159" t="s">
        <v>290</v>
      </c>
    </row>
    <row r="3324" spans="1:89" x14ac:dyDescent="0.35">
      <c r="A3324" s="158" t="s">
        <v>7069</v>
      </c>
      <c r="B3324" s="11">
        <v>30</v>
      </c>
      <c r="C3324" t="s">
        <v>6422</v>
      </c>
      <c r="D3324" t="s">
        <v>309</v>
      </c>
      <c r="E3324" s="21" t="s">
        <v>290</v>
      </c>
      <c r="F3324" s="11">
        <v>30</v>
      </c>
      <c r="G3324" s="13">
        <v>29.25</v>
      </c>
      <c r="H3324" s="11">
        <v>0.375</v>
      </c>
      <c r="I3324" t="s">
        <v>6422</v>
      </c>
      <c r="J3324">
        <v>1</v>
      </c>
      <c r="K3324" s="21" t="s">
        <v>290</v>
      </c>
      <c r="L3324" s="1" t="s">
        <v>309</v>
      </c>
      <c r="M3324" t="s">
        <v>290</v>
      </c>
      <c r="N3324" s="159" t="s">
        <v>290</v>
      </c>
      <c r="P3324" s="18" t="s">
        <v>290</v>
      </c>
      <c r="Q3324" s="18" t="s">
        <v>290</v>
      </c>
      <c r="S3324" t="s">
        <v>290</v>
      </c>
      <c r="T3324" t="s">
        <v>290</v>
      </c>
      <c r="V3324" t="s">
        <v>290</v>
      </c>
      <c r="X3324" s="158" t="s">
        <v>7069</v>
      </c>
      <c r="Y3324" s="11">
        <v>30</v>
      </c>
      <c r="Z3324" t="s">
        <v>6422</v>
      </c>
      <c r="AA3324" t="s">
        <v>309</v>
      </c>
      <c r="AB3324" s="21" t="s">
        <v>290</v>
      </c>
      <c r="AC3324" s="11">
        <v>30</v>
      </c>
      <c r="AD3324" s="13">
        <v>29.25</v>
      </c>
      <c r="AE3324" s="11">
        <v>0.375</v>
      </c>
      <c r="AF3324" t="s">
        <v>6422</v>
      </c>
      <c r="AG3324">
        <v>1</v>
      </c>
      <c r="AH3324" s="21" t="s">
        <v>290</v>
      </c>
      <c r="AI3324" s="1" t="s">
        <v>309</v>
      </c>
      <c r="AJ3324" t="s">
        <v>290</v>
      </c>
      <c r="AK3324" s="159" t="s">
        <v>290</v>
      </c>
    </row>
    <row r="3325" spans="1:89" x14ac:dyDescent="0.35">
      <c r="A3325" s="160" t="s">
        <v>3199</v>
      </c>
      <c r="B3325" s="2">
        <v>30</v>
      </c>
      <c r="C3325" s="2" t="s">
        <v>272</v>
      </c>
      <c r="D3325" s="4" t="s">
        <v>309</v>
      </c>
      <c r="E3325" s="22" t="s">
        <v>290</v>
      </c>
      <c r="F3325" s="2">
        <v>30</v>
      </c>
      <c r="G3325" s="5">
        <v>29</v>
      </c>
      <c r="H3325" s="2">
        <v>0.5</v>
      </c>
      <c r="I3325" s="4" t="s">
        <v>272</v>
      </c>
      <c r="J3325" s="2">
        <v>2</v>
      </c>
      <c r="K3325" s="22" t="s">
        <v>290</v>
      </c>
      <c r="L3325" s="6" t="s">
        <v>309</v>
      </c>
      <c r="M3325" s="4" t="s">
        <v>290</v>
      </c>
      <c r="N3325" s="161" t="s">
        <v>290</v>
      </c>
      <c r="P3325" s="18" t="s">
        <v>290</v>
      </c>
      <c r="Q3325" s="18" t="s">
        <v>290</v>
      </c>
      <c r="S3325" t="s">
        <v>290</v>
      </c>
      <c r="T3325" t="s">
        <v>290</v>
      </c>
      <c r="V3325" t="s">
        <v>290</v>
      </c>
      <c r="X3325" s="160" t="s">
        <v>3199</v>
      </c>
      <c r="Y3325" s="2">
        <v>30</v>
      </c>
      <c r="Z3325" s="2" t="s">
        <v>272</v>
      </c>
      <c r="AA3325" s="4" t="s">
        <v>309</v>
      </c>
      <c r="AB3325" s="22" t="s">
        <v>290</v>
      </c>
      <c r="AC3325" s="2">
        <v>30</v>
      </c>
      <c r="AD3325" s="5">
        <v>29</v>
      </c>
      <c r="AE3325" s="2">
        <v>0.5</v>
      </c>
      <c r="AF3325" s="4" t="s">
        <v>272</v>
      </c>
      <c r="AG3325" s="2">
        <v>2</v>
      </c>
      <c r="AH3325" s="22" t="s">
        <v>290</v>
      </c>
      <c r="AI3325" s="6" t="s">
        <v>309</v>
      </c>
      <c r="AJ3325" s="4" t="s">
        <v>290</v>
      </c>
      <c r="AK3325" s="161" t="s">
        <v>290</v>
      </c>
    </row>
    <row r="3326" spans="1:89" x14ac:dyDescent="0.35">
      <c r="A3326" s="156" t="s">
        <v>3200</v>
      </c>
      <c r="B3326" s="11">
        <v>32</v>
      </c>
      <c r="C3326" s="11">
        <v>10</v>
      </c>
      <c r="D3326" t="s">
        <v>309</v>
      </c>
      <c r="E3326" s="21" t="s">
        <v>290</v>
      </c>
      <c r="F3326" s="11">
        <v>32</v>
      </c>
      <c r="G3326" s="13">
        <v>31.376000000000001</v>
      </c>
      <c r="H3326" s="11">
        <v>0.312</v>
      </c>
      <c r="I3326" t="s">
        <v>290</v>
      </c>
      <c r="J3326" s="11">
        <v>10</v>
      </c>
      <c r="K3326" s="21" t="s">
        <v>290</v>
      </c>
      <c r="L3326" s="11" t="s">
        <v>309</v>
      </c>
      <c r="M3326" t="s">
        <v>290</v>
      </c>
      <c r="N3326" s="159" t="s">
        <v>290</v>
      </c>
      <c r="P3326" s="18" t="s">
        <v>290</v>
      </c>
      <c r="Q3326" s="18" t="s">
        <v>290</v>
      </c>
      <c r="S3326" t="s">
        <v>290</v>
      </c>
      <c r="T3326" t="s">
        <v>290</v>
      </c>
      <c r="V3326" t="s">
        <v>290</v>
      </c>
      <c r="X3326" s="156" t="s">
        <v>3200</v>
      </c>
      <c r="Y3326" s="11">
        <v>32</v>
      </c>
      <c r="Z3326" s="11">
        <v>10</v>
      </c>
      <c r="AA3326" t="s">
        <v>309</v>
      </c>
      <c r="AB3326" s="21" t="s">
        <v>290</v>
      </c>
      <c r="AC3326" s="11">
        <v>32</v>
      </c>
      <c r="AD3326" s="13">
        <v>31.376000000000001</v>
      </c>
      <c r="AE3326" s="11">
        <v>0.312</v>
      </c>
      <c r="AF3326" t="s">
        <v>290</v>
      </c>
      <c r="AG3326" s="11">
        <v>10</v>
      </c>
      <c r="AH3326" s="21" t="s">
        <v>290</v>
      </c>
      <c r="AI3326" s="11" t="s">
        <v>309</v>
      </c>
      <c r="AJ3326" t="s">
        <v>290</v>
      </c>
      <c r="AK3326" s="159" t="s">
        <v>290</v>
      </c>
    </row>
    <row r="3327" spans="1:89" x14ac:dyDescent="0.35">
      <c r="A3327" s="158" t="s">
        <v>3201</v>
      </c>
      <c r="B3327" s="11">
        <v>32</v>
      </c>
      <c r="C3327" s="11">
        <v>20</v>
      </c>
      <c r="D3327" t="s">
        <v>309</v>
      </c>
      <c r="E3327" s="21" t="s">
        <v>290</v>
      </c>
      <c r="F3327" s="11">
        <v>32</v>
      </c>
      <c r="G3327" s="13">
        <v>31</v>
      </c>
      <c r="H3327" s="11">
        <v>0.5</v>
      </c>
      <c r="I3327" t="s">
        <v>290</v>
      </c>
      <c r="J3327" s="11">
        <v>20</v>
      </c>
      <c r="K3327" s="21" t="s">
        <v>290</v>
      </c>
      <c r="L3327" s="1" t="s">
        <v>309</v>
      </c>
      <c r="M3327" t="s">
        <v>290</v>
      </c>
      <c r="N3327" s="159" t="s">
        <v>290</v>
      </c>
      <c r="P3327" s="18" t="s">
        <v>290</v>
      </c>
      <c r="Q3327" s="18" t="s">
        <v>290</v>
      </c>
      <c r="S3327" t="s">
        <v>290</v>
      </c>
      <c r="T3327" t="s">
        <v>290</v>
      </c>
      <c r="V3327" t="s">
        <v>290</v>
      </c>
      <c r="X3327" s="158" t="s">
        <v>3201</v>
      </c>
      <c r="Y3327" s="11">
        <v>32</v>
      </c>
      <c r="Z3327" s="11">
        <v>20</v>
      </c>
      <c r="AA3327" t="s">
        <v>309</v>
      </c>
      <c r="AB3327" s="21" t="s">
        <v>290</v>
      </c>
      <c r="AC3327" s="11">
        <v>32</v>
      </c>
      <c r="AD3327" s="13">
        <v>31</v>
      </c>
      <c r="AE3327" s="11">
        <v>0.5</v>
      </c>
      <c r="AF3327" t="s">
        <v>290</v>
      </c>
      <c r="AG3327" s="11">
        <v>20</v>
      </c>
      <c r="AH3327" s="21" t="s">
        <v>290</v>
      </c>
      <c r="AI3327" s="1" t="s">
        <v>309</v>
      </c>
      <c r="AJ3327" t="s">
        <v>290</v>
      </c>
      <c r="AK3327" s="159" t="s">
        <v>290</v>
      </c>
    </row>
    <row r="3328" spans="1:89" x14ac:dyDescent="0.35">
      <c r="A3328" s="158" t="s">
        <v>3202</v>
      </c>
      <c r="B3328" s="11">
        <v>32</v>
      </c>
      <c r="C3328">
        <v>30</v>
      </c>
      <c r="D3328" t="s">
        <v>309</v>
      </c>
      <c r="E3328" s="21" t="s">
        <v>290</v>
      </c>
      <c r="F3328" s="11">
        <v>32</v>
      </c>
      <c r="G3328" s="13">
        <v>30.75</v>
      </c>
      <c r="H3328" s="11">
        <v>0.625</v>
      </c>
      <c r="I3328" t="s">
        <v>290</v>
      </c>
      <c r="J3328">
        <v>30</v>
      </c>
      <c r="K3328" s="21" t="s">
        <v>290</v>
      </c>
      <c r="L3328" s="1" t="s">
        <v>309</v>
      </c>
      <c r="M3328" t="s">
        <v>290</v>
      </c>
      <c r="N3328" s="159" t="s">
        <v>290</v>
      </c>
      <c r="P3328" s="18" t="s">
        <v>290</v>
      </c>
      <c r="Q3328" s="18" t="s">
        <v>290</v>
      </c>
      <c r="S3328" t="s">
        <v>290</v>
      </c>
      <c r="T3328" t="s">
        <v>290</v>
      </c>
      <c r="V3328" t="s">
        <v>290</v>
      </c>
      <c r="X3328" s="158" t="s">
        <v>3202</v>
      </c>
      <c r="Y3328" s="11">
        <v>32</v>
      </c>
      <c r="Z3328">
        <v>30</v>
      </c>
      <c r="AA3328" t="s">
        <v>309</v>
      </c>
      <c r="AB3328" s="21" t="s">
        <v>290</v>
      </c>
      <c r="AC3328" s="11">
        <v>32</v>
      </c>
      <c r="AD3328" s="13">
        <v>30.75</v>
      </c>
      <c r="AE3328" s="11">
        <v>0.625</v>
      </c>
      <c r="AF3328" t="s">
        <v>290</v>
      </c>
      <c r="AG3328">
        <v>30</v>
      </c>
      <c r="AH3328" s="21" t="s">
        <v>290</v>
      </c>
      <c r="AI3328" s="1" t="s">
        <v>309</v>
      </c>
      <c r="AJ3328" t="s">
        <v>290</v>
      </c>
      <c r="AK3328" s="159" t="s">
        <v>290</v>
      </c>
    </row>
    <row r="3329" spans="1:89" x14ac:dyDescent="0.35">
      <c r="A3329" s="158" t="s">
        <v>3203</v>
      </c>
      <c r="B3329" s="11">
        <v>32</v>
      </c>
      <c r="C3329">
        <v>40</v>
      </c>
      <c r="D3329" t="s">
        <v>309</v>
      </c>
      <c r="E3329" s="21" t="s">
        <v>290</v>
      </c>
      <c r="F3329" s="11">
        <v>32</v>
      </c>
      <c r="G3329" s="13">
        <v>30.623999999999999</v>
      </c>
      <c r="H3329" s="11">
        <v>0.68799999999999994</v>
      </c>
      <c r="I3329" t="s">
        <v>290</v>
      </c>
      <c r="J3329">
        <v>40</v>
      </c>
      <c r="K3329" s="21" t="s">
        <v>290</v>
      </c>
      <c r="L3329" s="1" t="s">
        <v>309</v>
      </c>
      <c r="M3329" t="s">
        <v>290</v>
      </c>
      <c r="N3329" s="159" t="s">
        <v>290</v>
      </c>
      <c r="P3329" s="18" t="s">
        <v>290</v>
      </c>
      <c r="Q3329" s="18" t="s">
        <v>290</v>
      </c>
      <c r="S3329" t="s">
        <v>290</v>
      </c>
      <c r="T3329" t="s">
        <v>290</v>
      </c>
      <c r="V3329" t="s">
        <v>290</v>
      </c>
      <c r="X3329" s="158" t="s">
        <v>3203</v>
      </c>
      <c r="Y3329" s="11">
        <v>32</v>
      </c>
      <c r="Z3329">
        <v>40</v>
      </c>
      <c r="AA3329" t="s">
        <v>309</v>
      </c>
      <c r="AB3329" s="21" t="s">
        <v>290</v>
      </c>
      <c r="AC3329" s="11">
        <v>32</v>
      </c>
      <c r="AD3329" s="13">
        <v>30.623999999999999</v>
      </c>
      <c r="AE3329" s="11">
        <v>0.68799999999999994</v>
      </c>
      <c r="AF3329" t="s">
        <v>290</v>
      </c>
      <c r="AG3329">
        <v>40</v>
      </c>
      <c r="AH3329" s="21" t="s">
        <v>290</v>
      </c>
      <c r="AI3329" s="1" t="s">
        <v>309</v>
      </c>
      <c r="AJ3329" t="s">
        <v>290</v>
      </c>
      <c r="AK3329" s="159" t="s">
        <v>290</v>
      </c>
    </row>
    <row r="3330" spans="1:89" x14ac:dyDescent="0.35">
      <c r="A3330" s="158" t="s">
        <v>7070</v>
      </c>
      <c r="B3330" s="11">
        <v>32</v>
      </c>
      <c r="C3330" t="s">
        <v>6422</v>
      </c>
      <c r="D3330" t="s">
        <v>309</v>
      </c>
      <c r="E3330" s="21" t="s">
        <v>290</v>
      </c>
      <c r="F3330" s="11">
        <v>32</v>
      </c>
      <c r="G3330" s="13">
        <v>31.25</v>
      </c>
      <c r="H3330" s="11">
        <v>0.375</v>
      </c>
      <c r="I3330" t="s">
        <v>6422</v>
      </c>
      <c r="J3330">
        <v>1</v>
      </c>
      <c r="K3330" s="21" t="s">
        <v>290</v>
      </c>
      <c r="L3330" s="1" t="s">
        <v>309</v>
      </c>
      <c r="M3330" t="s">
        <v>290</v>
      </c>
      <c r="N3330" s="159" t="s">
        <v>290</v>
      </c>
      <c r="P3330" s="18" t="s">
        <v>290</v>
      </c>
      <c r="Q3330" s="18" t="s">
        <v>290</v>
      </c>
      <c r="S3330" t="s">
        <v>290</v>
      </c>
      <c r="T3330" t="s">
        <v>290</v>
      </c>
      <c r="V3330" t="s">
        <v>290</v>
      </c>
      <c r="X3330" s="158" t="s">
        <v>7070</v>
      </c>
      <c r="Y3330" s="11">
        <v>32</v>
      </c>
      <c r="Z3330" t="s">
        <v>6422</v>
      </c>
      <c r="AA3330" t="s">
        <v>309</v>
      </c>
      <c r="AB3330" s="21" t="s">
        <v>290</v>
      </c>
      <c r="AC3330" s="11">
        <v>32</v>
      </c>
      <c r="AD3330" s="13">
        <v>31.25</v>
      </c>
      <c r="AE3330" s="11">
        <v>0.375</v>
      </c>
      <c r="AF3330" t="s">
        <v>6422</v>
      </c>
      <c r="AG3330">
        <v>1</v>
      </c>
      <c r="AH3330" s="21" t="s">
        <v>290</v>
      </c>
      <c r="AI3330" s="1" t="s">
        <v>309</v>
      </c>
      <c r="AJ3330" t="s">
        <v>290</v>
      </c>
      <c r="AK3330" s="159" t="s">
        <v>290</v>
      </c>
    </row>
    <row r="3331" spans="1:89" x14ac:dyDescent="0.35">
      <c r="A3331" s="160" t="s">
        <v>3204</v>
      </c>
      <c r="B3331" s="2">
        <v>32</v>
      </c>
      <c r="C3331" s="2" t="s">
        <v>272</v>
      </c>
      <c r="D3331" s="4" t="s">
        <v>309</v>
      </c>
      <c r="E3331" s="22" t="s">
        <v>290</v>
      </c>
      <c r="F3331" s="2">
        <v>32</v>
      </c>
      <c r="G3331" s="5">
        <v>31</v>
      </c>
      <c r="H3331" s="2">
        <v>0.5</v>
      </c>
      <c r="I3331" s="4" t="s">
        <v>272</v>
      </c>
      <c r="J3331" s="2">
        <v>2</v>
      </c>
      <c r="K3331" s="22" t="s">
        <v>290</v>
      </c>
      <c r="L3331" s="6" t="s">
        <v>309</v>
      </c>
      <c r="M3331" s="4" t="s">
        <v>290</v>
      </c>
      <c r="N3331" s="161" t="s">
        <v>290</v>
      </c>
      <c r="P3331" s="18" t="s">
        <v>290</v>
      </c>
      <c r="Q3331" s="18" t="s">
        <v>290</v>
      </c>
      <c r="S3331" t="s">
        <v>290</v>
      </c>
      <c r="T3331" t="s">
        <v>290</v>
      </c>
      <c r="V3331" t="s">
        <v>290</v>
      </c>
      <c r="X3331" s="160" t="s">
        <v>3204</v>
      </c>
      <c r="Y3331" s="2">
        <v>32</v>
      </c>
      <c r="Z3331" s="2" t="s">
        <v>272</v>
      </c>
      <c r="AA3331" s="4" t="s">
        <v>309</v>
      </c>
      <c r="AB3331" s="22" t="s">
        <v>290</v>
      </c>
      <c r="AC3331" s="2">
        <v>32</v>
      </c>
      <c r="AD3331" s="5">
        <v>31</v>
      </c>
      <c r="AE3331" s="2">
        <v>0.5</v>
      </c>
      <c r="AF3331" s="4" t="s">
        <v>272</v>
      </c>
      <c r="AG3331" s="2">
        <v>2</v>
      </c>
      <c r="AH3331" s="22" t="s">
        <v>290</v>
      </c>
      <c r="AI3331" s="6" t="s">
        <v>309</v>
      </c>
      <c r="AJ3331" s="4" t="s">
        <v>290</v>
      </c>
      <c r="AK3331" s="161" t="s">
        <v>290</v>
      </c>
    </row>
    <row r="3332" spans="1:89" x14ac:dyDescent="0.35">
      <c r="A3332" s="156" t="s">
        <v>3205</v>
      </c>
      <c r="B3332" s="11">
        <v>34</v>
      </c>
      <c r="C3332" s="11">
        <v>10</v>
      </c>
      <c r="D3332" t="s">
        <v>309</v>
      </c>
      <c r="E3332" s="21" t="s">
        <v>290</v>
      </c>
      <c r="F3332" s="11">
        <v>34</v>
      </c>
      <c r="G3332" s="13">
        <v>33.375999999999998</v>
      </c>
      <c r="H3332" s="11">
        <v>0.312</v>
      </c>
      <c r="I3332" t="s">
        <v>290</v>
      </c>
      <c r="J3332" s="11">
        <v>10</v>
      </c>
      <c r="K3332" s="21" t="s">
        <v>290</v>
      </c>
      <c r="L3332" s="11" t="s">
        <v>309</v>
      </c>
      <c r="M3332" t="s">
        <v>290</v>
      </c>
      <c r="N3332" s="159" t="s">
        <v>290</v>
      </c>
      <c r="P3332" s="18" t="s">
        <v>290</v>
      </c>
      <c r="Q3332" s="18" t="s">
        <v>290</v>
      </c>
      <c r="S3332" t="s">
        <v>290</v>
      </c>
      <c r="T3332" t="s">
        <v>290</v>
      </c>
      <c r="V3332" t="s">
        <v>290</v>
      </c>
      <c r="X3332" s="156" t="s">
        <v>3205</v>
      </c>
      <c r="Y3332" s="11">
        <v>34</v>
      </c>
      <c r="Z3332" s="11">
        <v>10</v>
      </c>
      <c r="AA3332" t="s">
        <v>309</v>
      </c>
      <c r="AB3332" s="21" t="s">
        <v>290</v>
      </c>
      <c r="AC3332" s="11">
        <v>34</v>
      </c>
      <c r="AD3332" s="13">
        <v>33.375999999999998</v>
      </c>
      <c r="AE3332" s="11">
        <v>0.312</v>
      </c>
      <c r="AF3332" t="s">
        <v>290</v>
      </c>
      <c r="AG3332" s="11">
        <v>10</v>
      </c>
      <c r="AH3332" s="21" t="s">
        <v>290</v>
      </c>
      <c r="AI3332" s="11" t="s">
        <v>309</v>
      </c>
      <c r="AJ3332" t="s">
        <v>290</v>
      </c>
      <c r="AK3332" s="159" t="s">
        <v>290</v>
      </c>
    </row>
    <row r="3333" spans="1:89" x14ac:dyDescent="0.35">
      <c r="A3333" s="158" t="s">
        <v>3206</v>
      </c>
      <c r="B3333" s="11">
        <v>34</v>
      </c>
      <c r="C3333" s="11">
        <v>20</v>
      </c>
      <c r="D3333" t="s">
        <v>309</v>
      </c>
      <c r="E3333" s="21" t="s">
        <v>290</v>
      </c>
      <c r="F3333" s="11">
        <v>34</v>
      </c>
      <c r="G3333" s="13">
        <v>33</v>
      </c>
      <c r="H3333" s="11">
        <v>0.5</v>
      </c>
      <c r="I3333" t="s">
        <v>290</v>
      </c>
      <c r="J3333" s="11">
        <v>20</v>
      </c>
      <c r="K3333" s="21" t="s">
        <v>290</v>
      </c>
      <c r="L3333" s="1" t="s">
        <v>309</v>
      </c>
      <c r="M3333" t="s">
        <v>290</v>
      </c>
      <c r="N3333" s="159" t="s">
        <v>290</v>
      </c>
      <c r="P3333" s="18" t="s">
        <v>290</v>
      </c>
      <c r="Q3333" s="18" t="s">
        <v>290</v>
      </c>
      <c r="S3333" t="s">
        <v>290</v>
      </c>
      <c r="T3333" t="s">
        <v>290</v>
      </c>
      <c r="V3333" t="s">
        <v>290</v>
      </c>
      <c r="X3333" s="158" t="s">
        <v>3206</v>
      </c>
      <c r="Y3333" s="11">
        <v>34</v>
      </c>
      <c r="Z3333" s="11">
        <v>20</v>
      </c>
      <c r="AA3333" t="s">
        <v>309</v>
      </c>
      <c r="AB3333" s="21" t="s">
        <v>290</v>
      </c>
      <c r="AC3333" s="11">
        <v>34</v>
      </c>
      <c r="AD3333" s="13">
        <v>33</v>
      </c>
      <c r="AE3333" s="11">
        <v>0.5</v>
      </c>
      <c r="AF3333" t="s">
        <v>290</v>
      </c>
      <c r="AG3333" s="11">
        <v>20</v>
      </c>
      <c r="AH3333" s="21" t="s">
        <v>290</v>
      </c>
      <c r="AI3333" s="1" t="s">
        <v>309</v>
      </c>
      <c r="AJ3333" t="s">
        <v>290</v>
      </c>
      <c r="AK3333" s="159" t="s">
        <v>290</v>
      </c>
      <c r="BJ3333" s="4"/>
      <c r="BK3333" s="4"/>
      <c r="BL3333" s="4"/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  <c r="BX3333" s="4"/>
      <c r="BY3333" s="4"/>
      <c r="BZ3333" s="4"/>
      <c r="CA3333" s="51"/>
    </row>
    <row r="3334" spans="1:89" x14ac:dyDescent="0.35">
      <c r="A3334" s="158" t="s">
        <v>3207</v>
      </c>
      <c r="B3334" s="11">
        <v>34</v>
      </c>
      <c r="C3334">
        <v>30</v>
      </c>
      <c r="D3334" t="s">
        <v>309</v>
      </c>
      <c r="E3334" s="21" t="s">
        <v>290</v>
      </c>
      <c r="F3334" s="11">
        <v>34</v>
      </c>
      <c r="G3334" s="13">
        <v>32.75</v>
      </c>
      <c r="H3334" s="11">
        <v>0.625</v>
      </c>
      <c r="I3334" t="s">
        <v>290</v>
      </c>
      <c r="J3334">
        <v>30</v>
      </c>
      <c r="K3334" s="21" t="s">
        <v>290</v>
      </c>
      <c r="L3334" s="1" t="s">
        <v>309</v>
      </c>
      <c r="M3334" t="s">
        <v>290</v>
      </c>
      <c r="N3334" s="159" t="s">
        <v>290</v>
      </c>
      <c r="P3334" s="18" t="s">
        <v>290</v>
      </c>
      <c r="Q3334" s="18" t="s">
        <v>290</v>
      </c>
      <c r="S3334" t="s">
        <v>290</v>
      </c>
      <c r="T3334" t="s">
        <v>290</v>
      </c>
      <c r="V3334" t="s">
        <v>290</v>
      </c>
      <c r="X3334" s="158" t="s">
        <v>3207</v>
      </c>
      <c r="Y3334" s="11">
        <v>34</v>
      </c>
      <c r="Z3334">
        <v>30</v>
      </c>
      <c r="AA3334" t="s">
        <v>309</v>
      </c>
      <c r="AB3334" s="21" t="s">
        <v>290</v>
      </c>
      <c r="AC3334" s="11">
        <v>34</v>
      </c>
      <c r="AD3334" s="13">
        <v>32.75</v>
      </c>
      <c r="AE3334" s="11">
        <v>0.625</v>
      </c>
      <c r="AF3334" t="s">
        <v>290</v>
      </c>
      <c r="AG3334">
        <v>30</v>
      </c>
      <c r="AH3334" s="21" t="s">
        <v>290</v>
      </c>
      <c r="AI3334" s="1" t="s">
        <v>309</v>
      </c>
      <c r="AJ3334" t="s">
        <v>290</v>
      </c>
      <c r="AK3334" s="159" t="s">
        <v>290</v>
      </c>
      <c r="CC3334" s="4"/>
      <c r="CD3334" s="51"/>
      <c r="CE3334" s="51"/>
      <c r="CF3334" s="51"/>
      <c r="CG3334" s="51"/>
      <c r="CH3334" s="51"/>
      <c r="CI3334" s="51"/>
      <c r="CJ3334" s="51"/>
      <c r="CK3334" s="51"/>
    </row>
    <row r="3335" spans="1:89" x14ac:dyDescent="0.35">
      <c r="A3335" s="158" t="s">
        <v>3208</v>
      </c>
      <c r="B3335" s="11">
        <v>34</v>
      </c>
      <c r="C3335">
        <v>40</v>
      </c>
      <c r="D3335" t="s">
        <v>309</v>
      </c>
      <c r="E3335" s="21" t="s">
        <v>290</v>
      </c>
      <c r="F3335" s="11">
        <v>34</v>
      </c>
      <c r="G3335" s="13">
        <v>32.624000000000002</v>
      </c>
      <c r="H3335" s="11">
        <v>0.68799999999999994</v>
      </c>
      <c r="I3335" t="s">
        <v>290</v>
      </c>
      <c r="J3335">
        <v>40</v>
      </c>
      <c r="K3335" s="21" t="s">
        <v>290</v>
      </c>
      <c r="L3335" s="1" t="s">
        <v>309</v>
      </c>
      <c r="M3335" t="s">
        <v>290</v>
      </c>
      <c r="N3335" s="159" t="s">
        <v>290</v>
      </c>
      <c r="P3335" s="18" t="s">
        <v>290</v>
      </c>
      <c r="Q3335" s="18" t="s">
        <v>290</v>
      </c>
      <c r="S3335" t="s">
        <v>290</v>
      </c>
      <c r="T3335" t="s">
        <v>290</v>
      </c>
      <c r="V3335" t="s">
        <v>290</v>
      </c>
      <c r="X3335" s="158" t="s">
        <v>3208</v>
      </c>
      <c r="Y3335" s="11">
        <v>34</v>
      </c>
      <c r="Z3335">
        <v>40</v>
      </c>
      <c r="AA3335" t="s">
        <v>309</v>
      </c>
      <c r="AB3335" s="21" t="s">
        <v>290</v>
      </c>
      <c r="AC3335" s="11">
        <v>34</v>
      </c>
      <c r="AD3335" s="13">
        <v>32.624000000000002</v>
      </c>
      <c r="AE3335" s="11">
        <v>0.68799999999999994</v>
      </c>
      <c r="AF3335" t="s">
        <v>290</v>
      </c>
      <c r="AG3335">
        <v>40</v>
      </c>
      <c r="AH3335" s="21" t="s">
        <v>290</v>
      </c>
      <c r="AI3335" s="1" t="s">
        <v>309</v>
      </c>
      <c r="AJ3335" t="s">
        <v>290</v>
      </c>
      <c r="AK3335" s="159" t="s">
        <v>290</v>
      </c>
    </row>
    <row r="3336" spans="1:89" x14ac:dyDescent="0.35">
      <c r="A3336" s="158" t="s">
        <v>7071</v>
      </c>
      <c r="B3336" s="11">
        <v>34</v>
      </c>
      <c r="C3336" t="s">
        <v>6422</v>
      </c>
      <c r="D3336" t="s">
        <v>309</v>
      </c>
      <c r="E3336" s="21" t="s">
        <v>290</v>
      </c>
      <c r="F3336" s="11">
        <v>34</v>
      </c>
      <c r="G3336" s="13">
        <v>33.25</v>
      </c>
      <c r="H3336" s="11">
        <v>0.375</v>
      </c>
      <c r="I3336" t="s">
        <v>6422</v>
      </c>
      <c r="J3336">
        <v>1</v>
      </c>
      <c r="K3336" s="21" t="s">
        <v>290</v>
      </c>
      <c r="L3336" s="1" t="s">
        <v>309</v>
      </c>
      <c r="M3336" t="s">
        <v>290</v>
      </c>
      <c r="N3336" s="159" t="s">
        <v>290</v>
      </c>
      <c r="P3336" s="18" t="s">
        <v>290</v>
      </c>
      <c r="Q3336" s="18" t="s">
        <v>290</v>
      </c>
      <c r="S3336" t="s">
        <v>290</v>
      </c>
      <c r="T3336" t="s">
        <v>290</v>
      </c>
      <c r="V3336" t="s">
        <v>290</v>
      </c>
      <c r="X3336" s="158" t="s">
        <v>7071</v>
      </c>
      <c r="Y3336" s="11">
        <v>34</v>
      </c>
      <c r="Z3336" t="s">
        <v>6422</v>
      </c>
      <c r="AA3336" t="s">
        <v>309</v>
      </c>
      <c r="AB3336" s="21" t="s">
        <v>290</v>
      </c>
      <c r="AC3336" s="11">
        <v>34</v>
      </c>
      <c r="AD3336" s="13">
        <v>33.25</v>
      </c>
      <c r="AE3336" s="11">
        <v>0.375</v>
      </c>
      <c r="AF3336" t="s">
        <v>6422</v>
      </c>
      <c r="AG3336">
        <v>1</v>
      </c>
      <c r="AH3336" s="21" t="s">
        <v>290</v>
      </c>
      <c r="AI3336" s="1" t="s">
        <v>309</v>
      </c>
      <c r="AJ3336" t="s">
        <v>290</v>
      </c>
      <c r="AK3336" s="159" t="s">
        <v>290</v>
      </c>
    </row>
    <row r="3337" spans="1:89" x14ac:dyDescent="0.35">
      <c r="A3337" s="160" t="s">
        <v>3209</v>
      </c>
      <c r="B3337" s="2">
        <v>34</v>
      </c>
      <c r="C3337" s="2" t="s">
        <v>272</v>
      </c>
      <c r="D3337" s="4" t="s">
        <v>309</v>
      </c>
      <c r="E3337" s="22" t="s">
        <v>290</v>
      </c>
      <c r="F3337" s="2">
        <v>34</v>
      </c>
      <c r="G3337" s="5">
        <v>33</v>
      </c>
      <c r="H3337" s="2">
        <v>0.5</v>
      </c>
      <c r="I3337" s="4" t="s">
        <v>272</v>
      </c>
      <c r="J3337" s="2">
        <v>2</v>
      </c>
      <c r="K3337" s="22" t="s">
        <v>290</v>
      </c>
      <c r="L3337" s="6" t="s">
        <v>309</v>
      </c>
      <c r="M3337" s="4" t="s">
        <v>290</v>
      </c>
      <c r="N3337" s="161" t="s">
        <v>290</v>
      </c>
      <c r="P3337" s="18" t="s">
        <v>290</v>
      </c>
      <c r="Q3337" s="18" t="s">
        <v>290</v>
      </c>
      <c r="S3337" t="s">
        <v>290</v>
      </c>
      <c r="T3337" t="s">
        <v>290</v>
      </c>
      <c r="V3337" t="s">
        <v>290</v>
      </c>
      <c r="X3337" s="160" t="s">
        <v>3209</v>
      </c>
      <c r="Y3337" s="2">
        <v>34</v>
      </c>
      <c r="Z3337" s="2" t="s">
        <v>272</v>
      </c>
      <c r="AA3337" s="4" t="s">
        <v>309</v>
      </c>
      <c r="AB3337" s="22" t="s">
        <v>290</v>
      </c>
      <c r="AC3337" s="2">
        <v>34</v>
      </c>
      <c r="AD3337" s="5">
        <v>33</v>
      </c>
      <c r="AE3337" s="2">
        <v>0.5</v>
      </c>
      <c r="AF3337" s="4" t="s">
        <v>272</v>
      </c>
      <c r="AG3337" s="2">
        <v>2</v>
      </c>
      <c r="AH3337" s="22" t="s">
        <v>290</v>
      </c>
      <c r="AI3337" s="6" t="s">
        <v>309</v>
      </c>
      <c r="AJ3337" s="4" t="s">
        <v>290</v>
      </c>
      <c r="AK3337" s="161" t="s">
        <v>290</v>
      </c>
    </row>
    <row r="3338" spans="1:89" x14ac:dyDescent="0.35">
      <c r="A3338" s="156" t="s">
        <v>3210</v>
      </c>
      <c r="B3338" s="11">
        <v>36</v>
      </c>
      <c r="C3338" s="11">
        <v>10</v>
      </c>
      <c r="D3338" t="s">
        <v>309</v>
      </c>
      <c r="E3338" s="21" t="s">
        <v>290</v>
      </c>
      <c r="F3338" s="11">
        <v>36</v>
      </c>
      <c r="G3338" s="13">
        <v>35.375999999999998</v>
      </c>
      <c r="H3338" s="11">
        <v>0.312</v>
      </c>
      <c r="I3338" t="s">
        <v>290</v>
      </c>
      <c r="J3338" s="11">
        <v>10</v>
      </c>
      <c r="K3338" s="21" t="s">
        <v>290</v>
      </c>
      <c r="L3338" s="11" t="s">
        <v>309</v>
      </c>
      <c r="M3338" t="s">
        <v>290</v>
      </c>
      <c r="N3338" s="159" t="s">
        <v>290</v>
      </c>
      <c r="P3338" s="18" t="s">
        <v>290</v>
      </c>
      <c r="Q3338" s="18" t="s">
        <v>290</v>
      </c>
      <c r="S3338" t="s">
        <v>290</v>
      </c>
      <c r="T3338" t="s">
        <v>290</v>
      </c>
      <c r="V3338" t="s">
        <v>290</v>
      </c>
      <c r="X3338" s="156" t="s">
        <v>3210</v>
      </c>
      <c r="Y3338" s="11">
        <v>36</v>
      </c>
      <c r="Z3338" s="11">
        <v>10</v>
      </c>
      <c r="AA3338" t="s">
        <v>309</v>
      </c>
      <c r="AB3338" s="21" t="s">
        <v>290</v>
      </c>
      <c r="AC3338" s="11">
        <v>36</v>
      </c>
      <c r="AD3338" s="13">
        <v>35.375999999999998</v>
      </c>
      <c r="AE3338" s="11">
        <v>0.312</v>
      </c>
      <c r="AF3338" t="s">
        <v>290</v>
      </c>
      <c r="AG3338" s="11">
        <v>10</v>
      </c>
      <c r="AH3338" s="21" t="s">
        <v>290</v>
      </c>
      <c r="AI3338" s="11" t="s">
        <v>309</v>
      </c>
      <c r="AJ3338" t="s">
        <v>290</v>
      </c>
      <c r="AK3338" s="159" t="s">
        <v>290</v>
      </c>
    </row>
    <row r="3339" spans="1:89" x14ac:dyDescent="0.35">
      <c r="A3339" s="158" t="s">
        <v>3211</v>
      </c>
      <c r="B3339" s="11">
        <v>36</v>
      </c>
      <c r="C3339" s="11">
        <v>20</v>
      </c>
      <c r="D3339" t="s">
        <v>309</v>
      </c>
      <c r="E3339" s="21" t="s">
        <v>290</v>
      </c>
      <c r="F3339" s="11">
        <v>36</v>
      </c>
      <c r="G3339" s="13">
        <v>35</v>
      </c>
      <c r="H3339" s="11">
        <v>0.5</v>
      </c>
      <c r="I3339" t="s">
        <v>290</v>
      </c>
      <c r="J3339" s="11">
        <v>20</v>
      </c>
      <c r="K3339" s="21" t="s">
        <v>290</v>
      </c>
      <c r="L3339" s="1" t="s">
        <v>309</v>
      </c>
      <c r="M3339" t="s">
        <v>290</v>
      </c>
      <c r="N3339" s="159" t="s">
        <v>290</v>
      </c>
      <c r="P3339" s="18" t="s">
        <v>290</v>
      </c>
      <c r="Q3339" s="18" t="s">
        <v>290</v>
      </c>
      <c r="S3339" t="s">
        <v>290</v>
      </c>
      <c r="T3339" t="s">
        <v>290</v>
      </c>
      <c r="V3339" t="s">
        <v>290</v>
      </c>
      <c r="X3339" s="158" t="s">
        <v>3211</v>
      </c>
      <c r="Y3339" s="11">
        <v>36</v>
      </c>
      <c r="Z3339" s="11">
        <v>20</v>
      </c>
      <c r="AA3339" t="s">
        <v>309</v>
      </c>
      <c r="AB3339" s="21" t="s">
        <v>290</v>
      </c>
      <c r="AC3339" s="11">
        <v>36</v>
      </c>
      <c r="AD3339" s="13">
        <v>35</v>
      </c>
      <c r="AE3339" s="11">
        <v>0.5</v>
      </c>
      <c r="AF3339" t="s">
        <v>290</v>
      </c>
      <c r="AG3339" s="11">
        <v>20</v>
      </c>
      <c r="AH3339" s="21" t="s">
        <v>290</v>
      </c>
      <c r="AI3339" s="1" t="s">
        <v>309</v>
      </c>
      <c r="AJ3339" t="s">
        <v>290</v>
      </c>
      <c r="AK3339" s="159" t="s">
        <v>290</v>
      </c>
    </row>
    <row r="3340" spans="1:89" x14ac:dyDescent="0.35">
      <c r="A3340" s="158" t="s">
        <v>3212</v>
      </c>
      <c r="B3340" s="11">
        <v>36</v>
      </c>
      <c r="C3340">
        <v>30</v>
      </c>
      <c r="D3340" t="s">
        <v>309</v>
      </c>
      <c r="E3340" s="21" t="s">
        <v>290</v>
      </c>
      <c r="F3340" s="11">
        <v>36</v>
      </c>
      <c r="G3340" s="13">
        <v>34.75</v>
      </c>
      <c r="H3340" s="11">
        <v>0.625</v>
      </c>
      <c r="I3340" t="s">
        <v>290</v>
      </c>
      <c r="J3340">
        <v>30</v>
      </c>
      <c r="K3340" s="21" t="s">
        <v>290</v>
      </c>
      <c r="L3340" s="1" t="s">
        <v>309</v>
      </c>
      <c r="M3340" t="s">
        <v>290</v>
      </c>
      <c r="N3340" s="159" t="s">
        <v>290</v>
      </c>
      <c r="P3340" s="18" t="s">
        <v>290</v>
      </c>
      <c r="Q3340" s="18" t="s">
        <v>290</v>
      </c>
      <c r="S3340" t="s">
        <v>290</v>
      </c>
      <c r="T3340" t="s">
        <v>290</v>
      </c>
      <c r="V3340" t="s">
        <v>290</v>
      </c>
      <c r="X3340" s="158" t="s">
        <v>3212</v>
      </c>
      <c r="Y3340" s="11">
        <v>36</v>
      </c>
      <c r="Z3340">
        <v>30</v>
      </c>
      <c r="AA3340" t="s">
        <v>309</v>
      </c>
      <c r="AB3340" s="21" t="s">
        <v>290</v>
      </c>
      <c r="AC3340" s="11">
        <v>36</v>
      </c>
      <c r="AD3340" s="13">
        <v>34.75</v>
      </c>
      <c r="AE3340" s="11">
        <v>0.625</v>
      </c>
      <c r="AF3340" t="s">
        <v>290</v>
      </c>
      <c r="AG3340">
        <v>30</v>
      </c>
      <c r="AH3340" s="21" t="s">
        <v>290</v>
      </c>
      <c r="AI3340" s="1" t="s">
        <v>309</v>
      </c>
      <c r="AJ3340" t="s">
        <v>290</v>
      </c>
      <c r="AK3340" s="159" t="s">
        <v>290</v>
      </c>
    </row>
    <row r="3341" spans="1:89" x14ac:dyDescent="0.35">
      <c r="A3341" s="158" t="s">
        <v>3213</v>
      </c>
      <c r="B3341" s="11">
        <v>36</v>
      </c>
      <c r="C3341">
        <v>40</v>
      </c>
      <c r="D3341" t="s">
        <v>309</v>
      </c>
      <c r="E3341" s="21" t="s">
        <v>290</v>
      </c>
      <c r="F3341" s="11">
        <v>36</v>
      </c>
      <c r="G3341" s="13">
        <v>34.5</v>
      </c>
      <c r="H3341" s="11">
        <v>0.75</v>
      </c>
      <c r="I3341" t="s">
        <v>290</v>
      </c>
      <c r="J3341">
        <v>40</v>
      </c>
      <c r="K3341" s="21" t="s">
        <v>290</v>
      </c>
      <c r="L3341" s="1" t="s">
        <v>309</v>
      </c>
      <c r="M3341" t="s">
        <v>290</v>
      </c>
      <c r="N3341" s="159" t="s">
        <v>290</v>
      </c>
      <c r="P3341" s="18" t="s">
        <v>290</v>
      </c>
      <c r="Q3341" s="18" t="s">
        <v>290</v>
      </c>
      <c r="S3341" t="s">
        <v>290</v>
      </c>
      <c r="T3341" t="s">
        <v>290</v>
      </c>
      <c r="V3341" t="s">
        <v>290</v>
      </c>
      <c r="X3341" s="158" t="s">
        <v>3213</v>
      </c>
      <c r="Y3341" s="11">
        <v>36</v>
      </c>
      <c r="Z3341">
        <v>40</v>
      </c>
      <c r="AA3341" t="s">
        <v>309</v>
      </c>
      <c r="AB3341" s="21" t="s">
        <v>290</v>
      </c>
      <c r="AC3341" s="11">
        <v>36</v>
      </c>
      <c r="AD3341" s="13">
        <v>34.5</v>
      </c>
      <c r="AE3341" s="11">
        <v>0.75</v>
      </c>
      <c r="AF3341" t="s">
        <v>290</v>
      </c>
      <c r="AG3341">
        <v>40</v>
      </c>
      <c r="AH3341" s="21" t="s">
        <v>290</v>
      </c>
      <c r="AI3341" s="1" t="s">
        <v>309</v>
      </c>
      <c r="AJ3341" t="s">
        <v>290</v>
      </c>
      <c r="AK3341" s="159" t="s">
        <v>290</v>
      </c>
    </row>
    <row r="3342" spans="1:89" x14ac:dyDescent="0.35">
      <c r="A3342" s="158" t="s">
        <v>7072</v>
      </c>
      <c r="B3342" s="11">
        <v>36</v>
      </c>
      <c r="C3342" t="s">
        <v>6422</v>
      </c>
      <c r="D3342" t="s">
        <v>309</v>
      </c>
      <c r="E3342" s="21" t="s">
        <v>290</v>
      </c>
      <c r="F3342" s="11">
        <v>36</v>
      </c>
      <c r="G3342" s="13">
        <v>35.25</v>
      </c>
      <c r="H3342" s="11">
        <v>0.375</v>
      </c>
      <c r="I3342" t="s">
        <v>6422</v>
      </c>
      <c r="J3342">
        <v>1</v>
      </c>
      <c r="K3342" s="21" t="s">
        <v>290</v>
      </c>
      <c r="L3342" s="1" t="s">
        <v>309</v>
      </c>
      <c r="M3342" t="s">
        <v>290</v>
      </c>
      <c r="N3342" s="159" t="s">
        <v>290</v>
      </c>
      <c r="P3342" s="18" t="s">
        <v>290</v>
      </c>
      <c r="Q3342" s="18" t="s">
        <v>290</v>
      </c>
      <c r="S3342" t="s">
        <v>290</v>
      </c>
      <c r="T3342" t="s">
        <v>290</v>
      </c>
      <c r="V3342" t="s">
        <v>290</v>
      </c>
      <c r="X3342" s="158" t="s">
        <v>7072</v>
      </c>
      <c r="Y3342" s="11">
        <v>36</v>
      </c>
      <c r="Z3342" t="s">
        <v>6422</v>
      </c>
      <c r="AA3342" t="s">
        <v>309</v>
      </c>
      <c r="AB3342" s="21" t="s">
        <v>290</v>
      </c>
      <c r="AC3342" s="11">
        <v>36</v>
      </c>
      <c r="AD3342" s="13">
        <v>35.25</v>
      </c>
      <c r="AE3342" s="11">
        <v>0.375</v>
      </c>
      <c r="AF3342" t="s">
        <v>6422</v>
      </c>
      <c r="AG3342">
        <v>1</v>
      </c>
      <c r="AH3342" s="21" t="s">
        <v>290</v>
      </c>
      <c r="AI3342" s="1" t="s">
        <v>309</v>
      </c>
      <c r="AJ3342" t="s">
        <v>290</v>
      </c>
      <c r="AK3342" s="159" t="s">
        <v>290</v>
      </c>
    </row>
    <row r="3343" spans="1:89" x14ac:dyDescent="0.35">
      <c r="A3343" s="160" t="s">
        <v>3214</v>
      </c>
      <c r="B3343" s="2">
        <v>36</v>
      </c>
      <c r="C3343" s="2" t="s">
        <v>272</v>
      </c>
      <c r="D3343" s="4" t="s">
        <v>309</v>
      </c>
      <c r="E3343" s="22" t="s">
        <v>290</v>
      </c>
      <c r="F3343" s="2">
        <v>36</v>
      </c>
      <c r="G3343" s="5">
        <v>35</v>
      </c>
      <c r="H3343" s="2">
        <v>0.5</v>
      </c>
      <c r="I3343" s="4" t="s">
        <v>272</v>
      </c>
      <c r="J3343" s="2">
        <v>2</v>
      </c>
      <c r="K3343" s="22" t="s">
        <v>290</v>
      </c>
      <c r="L3343" s="6" t="s">
        <v>309</v>
      </c>
      <c r="M3343" s="4" t="s">
        <v>290</v>
      </c>
      <c r="N3343" s="161" t="s">
        <v>290</v>
      </c>
      <c r="P3343" s="18" t="s">
        <v>290</v>
      </c>
      <c r="Q3343" s="18" t="s">
        <v>290</v>
      </c>
      <c r="S3343" t="s">
        <v>290</v>
      </c>
      <c r="T3343" t="s">
        <v>290</v>
      </c>
      <c r="V3343" t="s">
        <v>290</v>
      </c>
      <c r="X3343" s="160" t="s">
        <v>3214</v>
      </c>
      <c r="Y3343" s="2">
        <v>36</v>
      </c>
      <c r="Z3343" s="2" t="s">
        <v>272</v>
      </c>
      <c r="AA3343" s="4" t="s">
        <v>309</v>
      </c>
      <c r="AB3343" s="22" t="s">
        <v>290</v>
      </c>
      <c r="AC3343" s="2">
        <v>36</v>
      </c>
      <c r="AD3343" s="5">
        <v>35</v>
      </c>
      <c r="AE3343" s="2">
        <v>0.5</v>
      </c>
      <c r="AF3343" s="4" t="s">
        <v>272</v>
      </c>
      <c r="AG3343" s="2">
        <v>2</v>
      </c>
      <c r="AH3343" s="22" t="s">
        <v>290</v>
      </c>
      <c r="AI3343" s="6" t="s">
        <v>309</v>
      </c>
      <c r="AJ3343" s="4" t="s">
        <v>290</v>
      </c>
      <c r="AK3343" s="161" t="s">
        <v>290</v>
      </c>
    </row>
    <row r="3344" spans="1:89" x14ac:dyDescent="0.35">
      <c r="A3344" s="158" t="s">
        <v>3215</v>
      </c>
      <c r="B3344" s="11">
        <v>42</v>
      </c>
      <c r="C3344">
        <v>30</v>
      </c>
      <c r="D3344" t="s">
        <v>309</v>
      </c>
      <c r="E3344" s="21" t="s">
        <v>290</v>
      </c>
      <c r="F3344" s="11">
        <v>42</v>
      </c>
      <c r="G3344" s="13">
        <v>41.25</v>
      </c>
      <c r="H3344" s="11">
        <v>0.375</v>
      </c>
      <c r="I3344" t="s">
        <v>290</v>
      </c>
      <c r="J3344">
        <v>30</v>
      </c>
      <c r="K3344" s="21" t="s">
        <v>290</v>
      </c>
      <c r="L3344" s="1" t="s">
        <v>309</v>
      </c>
      <c r="M3344" t="s">
        <v>290</v>
      </c>
      <c r="N3344" s="159" t="s">
        <v>290</v>
      </c>
      <c r="P3344" s="18" t="s">
        <v>290</v>
      </c>
      <c r="Q3344" s="18" t="s">
        <v>290</v>
      </c>
      <c r="S3344" t="s">
        <v>290</v>
      </c>
      <c r="T3344" t="s">
        <v>290</v>
      </c>
      <c r="V3344" t="s">
        <v>290</v>
      </c>
      <c r="X3344" s="158" t="s">
        <v>3215</v>
      </c>
      <c r="Y3344" s="11">
        <v>42</v>
      </c>
      <c r="Z3344">
        <v>30</v>
      </c>
      <c r="AA3344" t="s">
        <v>309</v>
      </c>
      <c r="AB3344" s="21" t="s">
        <v>290</v>
      </c>
      <c r="AC3344" s="11">
        <v>42</v>
      </c>
      <c r="AD3344" s="13">
        <v>41.25</v>
      </c>
      <c r="AE3344" s="11">
        <v>0.375</v>
      </c>
      <c r="AF3344" t="s">
        <v>290</v>
      </c>
      <c r="AG3344">
        <v>30</v>
      </c>
      <c r="AH3344" s="21" t="s">
        <v>290</v>
      </c>
      <c r="AI3344" s="1" t="s">
        <v>309</v>
      </c>
      <c r="AJ3344" t="s">
        <v>290</v>
      </c>
      <c r="AK3344" s="159" t="s">
        <v>290</v>
      </c>
      <c r="BJ3344" s="4"/>
      <c r="BK3344" s="4"/>
      <c r="BL3344" s="4"/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  <c r="BX3344" s="4"/>
      <c r="BY3344" s="4"/>
      <c r="BZ3344" s="4"/>
      <c r="CA3344" s="51"/>
    </row>
    <row r="3345" spans="1:89" x14ac:dyDescent="0.35">
      <c r="A3345" s="158" t="s">
        <v>3216</v>
      </c>
      <c r="B3345" s="11">
        <v>42</v>
      </c>
      <c r="C3345">
        <v>60</v>
      </c>
      <c r="D3345" t="s">
        <v>309</v>
      </c>
      <c r="E3345" s="21" t="s">
        <v>290</v>
      </c>
      <c r="F3345" s="11">
        <v>42</v>
      </c>
      <c r="G3345" s="13">
        <v>41</v>
      </c>
      <c r="H3345" s="11">
        <v>0.5</v>
      </c>
      <c r="I3345" t="s">
        <v>290</v>
      </c>
      <c r="J3345">
        <v>60</v>
      </c>
      <c r="K3345" s="21" t="s">
        <v>290</v>
      </c>
      <c r="L3345" s="1" t="s">
        <v>309</v>
      </c>
      <c r="M3345" t="s">
        <v>290</v>
      </c>
      <c r="N3345" s="159" t="s">
        <v>290</v>
      </c>
      <c r="P3345" s="18" t="s">
        <v>290</v>
      </c>
      <c r="Q3345" s="18" t="s">
        <v>290</v>
      </c>
      <c r="S3345" t="s">
        <v>290</v>
      </c>
      <c r="T3345" t="s">
        <v>290</v>
      </c>
      <c r="V3345" t="s">
        <v>290</v>
      </c>
      <c r="X3345" s="158" t="s">
        <v>3216</v>
      </c>
      <c r="Y3345" s="11">
        <v>42</v>
      </c>
      <c r="Z3345">
        <v>60</v>
      </c>
      <c r="AA3345" t="s">
        <v>309</v>
      </c>
      <c r="AB3345" s="21" t="s">
        <v>290</v>
      </c>
      <c r="AC3345" s="11">
        <v>42</v>
      </c>
      <c r="AD3345" s="13">
        <v>41</v>
      </c>
      <c r="AE3345" s="11">
        <v>0.5</v>
      </c>
      <c r="AF3345" t="s">
        <v>290</v>
      </c>
      <c r="AG3345">
        <v>60</v>
      </c>
      <c r="AH3345" s="21" t="s">
        <v>290</v>
      </c>
      <c r="AI3345" s="1" t="s">
        <v>309</v>
      </c>
      <c r="AJ3345" t="s">
        <v>290</v>
      </c>
      <c r="AK3345" s="159" t="s">
        <v>290</v>
      </c>
      <c r="CC3345" s="4"/>
      <c r="CD3345" s="51"/>
      <c r="CE3345" s="51"/>
      <c r="CF3345" s="51"/>
      <c r="CG3345" s="51"/>
      <c r="CH3345" s="51"/>
      <c r="CI3345" s="51"/>
      <c r="CJ3345" s="51"/>
      <c r="CK3345" s="51"/>
    </row>
    <row r="3346" spans="1:89" x14ac:dyDescent="0.35">
      <c r="A3346" s="158" t="s">
        <v>7073</v>
      </c>
      <c r="B3346" s="11">
        <v>42</v>
      </c>
      <c r="C3346" t="s">
        <v>6422</v>
      </c>
      <c r="D3346" t="s">
        <v>309</v>
      </c>
      <c r="E3346" s="21" t="s">
        <v>290</v>
      </c>
      <c r="F3346" s="11">
        <v>42</v>
      </c>
      <c r="G3346" s="13">
        <v>41.25</v>
      </c>
      <c r="H3346" s="11">
        <v>0.375</v>
      </c>
      <c r="I3346" t="s">
        <v>6422</v>
      </c>
      <c r="J3346">
        <v>1</v>
      </c>
      <c r="K3346" s="21" t="s">
        <v>290</v>
      </c>
      <c r="L3346" s="1" t="s">
        <v>309</v>
      </c>
      <c r="M3346" t="s">
        <v>290</v>
      </c>
      <c r="N3346" s="159" t="s">
        <v>290</v>
      </c>
      <c r="P3346" s="18" t="s">
        <v>290</v>
      </c>
      <c r="Q3346" s="18" t="s">
        <v>290</v>
      </c>
      <c r="S3346" t="s">
        <v>290</v>
      </c>
      <c r="T3346" t="s">
        <v>290</v>
      </c>
      <c r="V3346" t="s">
        <v>290</v>
      </c>
      <c r="X3346" s="158" t="s">
        <v>7073</v>
      </c>
      <c r="Y3346" s="11">
        <v>42</v>
      </c>
      <c r="Z3346" t="s">
        <v>6422</v>
      </c>
      <c r="AA3346" t="s">
        <v>309</v>
      </c>
      <c r="AB3346" s="21" t="s">
        <v>290</v>
      </c>
      <c r="AC3346" s="11">
        <v>42</v>
      </c>
      <c r="AD3346" s="13">
        <v>41.25</v>
      </c>
      <c r="AE3346" s="11">
        <v>0.375</v>
      </c>
      <c r="AF3346" t="s">
        <v>6422</v>
      </c>
      <c r="AG3346">
        <v>1</v>
      </c>
      <c r="AH3346" s="21" t="s">
        <v>290</v>
      </c>
      <c r="AI3346" s="1" t="s">
        <v>309</v>
      </c>
      <c r="AJ3346" t="s">
        <v>290</v>
      </c>
      <c r="AK3346" s="159" t="s">
        <v>290</v>
      </c>
    </row>
    <row r="3347" spans="1:89" x14ac:dyDescent="0.35">
      <c r="A3347" s="160" t="s">
        <v>3217</v>
      </c>
      <c r="B3347" s="2">
        <v>42</v>
      </c>
      <c r="C3347" s="2" t="s">
        <v>272</v>
      </c>
      <c r="D3347" s="4" t="s">
        <v>309</v>
      </c>
      <c r="E3347" s="22" t="s">
        <v>290</v>
      </c>
      <c r="F3347" s="2">
        <v>42</v>
      </c>
      <c r="G3347" s="5">
        <v>41</v>
      </c>
      <c r="H3347" s="2">
        <v>0.5</v>
      </c>
      <c r="I3347" s="4" t="s">
        <v>272</v>
      </c>
      <c r="J3347" s="2">
        <v>2</v>
      </c>
      <c r="K3347" s="22" t="s">
        <v>290</v>
      </c>
      <c r="L3347" s="6" t="s">
        <v>309</v>
      </c>
      <c r="M3347" s="4" t="s">
        <v>290</v>
      </c>
      <c r="N3347" s="161" t="s">
        <v>290</v>
      </c>
      <c r="P3347" s="18" t="s">
        <v>290</v>
      </c>
      <c r="Q3347" s="18" t="s">
        <v>290</v>
      </c>
      <c r="S3347" t="s">
        <v>290</v>
      </c>
      <c r="T3347" t="s">
        <v>290</v>
      </c>
      <c r="V3347" t="s">
        <v>290</v>
      </c>
      <c r="X3347" s="160" t="s">
        <v>3217</v>
      </c>
      <c r="Y3347" s="2">
        <v>42</v>
      </c>
      <c r="Z3347" s="2" t="s">
        <v>272</v>
      </c>
      <c r="AA3347" s="4" t="s">
        <v>309</v>
      </c>
      <c r="AB3347" s="22" t="s">
        <v>290</v>
      </c>
      <c r="AC3347" s="2">
        <v>42</v>
      </c>
      <c r="AD3347" s="5">
        <v>41</v>
      </c>
      <c r="AE3347" s="2">
        <v>0.5</v>
      </c>
      <c r="AF3347" s="4" t="s">
        <v>272</v>
      </c>
      <c r="AG3347" s="2">
        <v>2</v>
      </c>
      <c r="AH3347" s="22" t="s">
        <v>290</v>
      </c>
      <c r="AI3347" s="6" t="s">
        <v>309</v>
      </c>
      <c r="AJ3347" s="4" t="s">
        <v>290</v>
      </c>
      <c r="AK3347" s="161" t="s">
        <v>290</v>
      </c>
    </row>
    <row r="3348" spans="1:89" x14ac:dyDescent="0.35">
      <c r="A3348" s="158" t="s">
        <v>3218</v>
      </c>
      <c r="B3348" s="11">
        <v>48.000000000000007</v>
      </c>
      <c r="C3348">
        <v>30</v>
      </c>
      <c r="D3348" t="s">
        <v>309</v>
      </c>
      <c r="E3348" s="21" t="s">
        <v>290</v>
      </c>
      <c r="F3348" s="11">
        <v>48.000000000000007</v>
      </c>
      <c r="G3348" s="13">
        <v>47.250000000000007</v>
      </c>
      <c r="H3348" s="11">
        <v>0.375</v>
      </c>
      <c r="I3348" t="s">
        <v>290</v>
      </c>
      <c r="J3348">
        <v>30</v>
      </c>
      <c r="K3348" s="21" t="s">
        <v>290</v>
      </c>
      <c r="L3348" s="1" t="s">
        <v>309</v>
      </c>
      <c r="M3348" t="s">
        <v>290</v>
      </c>
      <c r="N3348" s="159" t="s">
        <v>290</v>
      </c>
      <c r="P3348" s="18" t="s">
        <v>290</v>
      </c>
      <c r="Q3348" s="18" t="s">
        <v>290</v>
      </c>
      <c r="S3348" t="s">
        <v>290</v>
      </c>
      <c r="T3348" t="s">
        <v>290</v>
      </c>
      <c r="V3348" t="s">
        <v>290</v>
      </c>
      <c r="X3348" s="158" t="s">
        <v>3218</v>
      </c>
      <c r="Y3348" s="11">
        <v>48.000000000000007</v>
      </c>
      <c r="Z3348">
        <v>30</v>
      </c>
      <c r="AA3348" t="s">
        <v>309</v>
      </c>
      <c r="AB3348" s="21" t="s">
        <v>290</v>
      </c>
      <c r="AC3348" s="11">
        <v>48.000000000000007</v>
      </c>
      <c r="AD3348" s="13">
        <v>47.250000000000007</v>
      </c>
      <c r="AE3348" s="11">
        <v>0.375</v>
      </c>
      <c r="AF3348" t="s">
        <v>290</v>
      </c>
      <c r="AG3348">
        <v>30</v>
      </c>
      <c r="AH3348" s="21" t="s">
        <v>290</v>
      </c>
      <c r="AI3348" s="1" t="s">
        <v>309</v>
      </c>
      <c r="AJ3348" t="s">
        <v>290</v>
      </c>
      <c r="AK3348" s="159" t="s">
        <v>290</v>
      </c>
    </row>
    <row r="3349" spans="1:89" x14ac:dyDescent="0.35">
      <c r="A3349" s="158" t="s">
        <v>3219</v>
      </c>
      <c r="B3349" s="11">
        <v>48.000000000000007</v>
      </c>
      <c r="C3349">
        <v>60</v>
      </c>
      <c r="D3349" t="s">
        <v>309</v>
      </c>
      <c r="E3349" s="21" t="s">
        <v>290</v>
      </c>
      <c r="F3349" s="11">
        <v>48.000000000000007</v>
      </c>
      <c r="G3349" s="13">
        <v>47.000000000000007</v>
      </c>
      <c r="H3349" s="11">
        <v>0.5</v>
      </c>
      <c r="I3349" t="s">
        <v>290</v>
      </c>
      <c r="J3349">
        <v>60</v>
      </c>
      <c r="K3349" s="21" t="s">
        <v>290</v>
      </c>
      <c r="L3349" s="1" t="s">
        <v>309</v>
      </c>
      <c r="M3349" t="s">
        <v>290</v>
      </c>
      <c r="N3349" s="159" t="s">
        <v>290</v>
      </c>
      <c r="P3349" s="18" t="s">
        <v>290</v>
      </c>
      <c r="Q3349" s="18" t="s">
        <v>290</v>
      </c>
      <c r="S3349" t="s">
        <v>290</v>
      </c>
      <c r="T3349" t="s">
        <v>290</v>
      </c>
      <c r="V3349" t="s">
        <v>290</v>
      </c>
      <c r="X3349" s="158" t="s">
        <v>3219</v>
      </c>
      <c r="Y3349" s="11">
        <v>48.000000000000007</v>
      </c>
      <c r="Z3349">
        <v>60</v>
      </c>
      <c r="AA3349" t="s">
        <v>309</v>
      </c>
      <c r="AB3349" s="21" t="s">
        <v>290</v>
      </c>
      <c r="AC3349" s="11">
        <v>48.000000000000007</v>
      </c>
      <c r="AD3349" s="13">
        <v>47.000000000000007</v>
      </c>
      <c r="AE3349" s="11">
        <v>0.5</v>
      </c>
      <c r="AF3349" t="s">
        <v>290</v>
      </c>
      <c r="AG3349">
        <v>60</v>
      </c>
      <c r="AH3349" s="21" t="s">
        <v>290</v>
      </c>
      <c r="AI3349" s="1" t="s">
        <v>309</v>
      </c>
      <c r="AJ3349" t="s">
        <v>290</v>
      </c>
      <c r="AK3349" s="159" t="s">
        <v>290</v>
      </c>
    </row>
    <row r="3350" spans="1:89" x14ac:dyDescent="0.35">
      <c r="A3350" s="158" t="s">
        <v>7074</v>
      </c>
      <c r="B3350" s="11">
        <v>48</v>
      </c>
      <c r="C3350" t="s">
        <v>6422</v>
      </c>
      <c r="D3350" t="s">
        <v>309</v>
      </c>
      <c r="E3350" s="21" t="s">
        <v>290</v>
      </c>
      <c r="F3350" s="11">
        <v>48</v>
      </c>
      <c r="G3350" s="13">
        <v>47.25</v>
      </c>
      <c r="H3350" s="11">
        <v>0.375</v>
      </c>
      <c r="I3350" t="s">
        <v>6422</v>
      </c>
      <c r="J3350">
        <v>1</v>
      </c>
      <c r="K3350" s="21" t="s">
        <v>290</v>
      </c>
      <c r="L3350" s="1" t="s">
        <v>309</v>
      </c>
      <c r="M3350" t="s">
        <v>290</v>
      </c>
      <c r="N3350" s="159" t="s">
        <v>290</v>
      </c>
      <c r="P3350" s="18" t="s">
        <v>290</v>
      </c>
      <c r="Q3350" s="18" t="s">
        <v>290</v>
      </c>
      <c r="S3350" t="s">
        <v>290</v>
      </c>
      <c r="T3350" t="s">
        <v>290</v>
      </c>
      <c r="V3350" t="s">
        <v>290</v>
      </c>
      <c r="X3350" s="158" t="s">
        <v>7074</v>
      </c>
      <c r="Y3350" s="11">
        <v>48</v>
      </c>
      <c r="Z3350" t="s">
        <v>6422</v>
      </c>
      <c r="AA3350" t="s">
        <v>309</v>
      </c>
      <c r="AB3350" s="21" t="s">
        <v>290</v>
      </c>
      <c r="AC3350" s="11">
        <v>48</v>
      </c>
      <c r="AD3350" s="13">
        <v>47.25</v>
      </c>
      <c r="AE3350" s="11">
        <v>0.375</v>
      </c>
      <c r="AF3350" t="s">
        <v>6422</v>
      </c>
      <c r="AG3350">
        <v>1</v>
      </c>
      <c r="AH3350" s="21" t="s">
        <v>290</v>
      </c>
      <c r="AI3350" s="1" t="s">
        <v>309</v>
      </c>
      <c r="AJ3350" t="s">
        <v>290</v>
      </c>
      <c r="AK3350" s="159" t="s">
        <v>290</v>
      </c>
    </row>
    <row r="3351" spans="1:89" x14ac:dyDescent="0.35">
      <c r="A3351" s="160" t="s">
        <v>3220</v>
      </c>
      <c r="B3351" s="2">
        <v>48.000000000000007</v>
      </c>
      <c r="C3351" s="2" t="s">
        <v>272</v>
      </c>
      <c r="D3351" s="4" t="s">
        <v>309</v>
      </c>
      <c r="E3351" s="22" t="s">
        <v>290</v>
      </c>
      <c r="F3351" s="2">
        <v>48.000000000000007</v>
      </c>
      <c r="G3351" s="5">
        <v>47.000000000000007</v>
      </c>
      <c r="H3351" s="2">
        <v>0.5</v>
      </c>
      <c r="I3351" s="4" t="s">
        <v>272</v>
      </c>
      <c r="J3351" s="2">
        <v>2</v>
      </c>
      <c r="K3351" s="22" t="s">
        <v>290</v>
      </c>
      <c r="L3351" s="4" t="s">
        <v>309</v>
      </c>
      <c r="M3351" s="4" t="s">
        <v>290</v>
      </c>
      <c r="N3351" s="161" t="s">
        <v>290</v>
      </c>
      <c r="P3351" s="18" t="s">
        <v>290</v>
      </c>
      <c r="Q3351" s="18" t="s">
        <v>290</v>
      </c>
      <c r="S3351" t="s">
        <v>290</v>
      </c>
      <c r="T3351" t="s">
        <v>290</v>
      </c>
      <c r="V3351" t="s">
        <v>290</v>
      </c>
      <c r="X3351" s="160" t="s">
        <v>3220</v>
      </c>
      <c r="Y3351" s="2">
        <v>48.000000000000007</v>
      </c>
      <c r="Z3351" s="2" t="s">
        <v>272</v>
      </c>
      <c r="AA3351" s="4" t="s">
        <v>309</v>
      </c>
      <c r="AB3351" s="22" t="s">
        <v>290</v>
      </c>
      <c r="AC3351" s="2">
        <v>48.000000000000007</v>
      </c>
      <c r="AD3351" s="5">
        <v>47.000000000000007</v>
      </c>
      <c r="AE3351" s="2">
        <v>0.5</v>
      </c>
      <c r="AF3351" s="4" t="s">
        <v>272</v>
      </c>
      <c r="AG3351" s="2">
        <v>2</v>
      </c>
      <c r="AH3351" s="22" t="s">
        <v>290</v>
      </c>
      <c r="AI3351" s="6" t="s">
        <v>309</v>
      </c>
      <c r="AJ3351" s="4" t="s">
        <v>290</v>
      </c>
      <c r="AK3351" s="161" t="s">
        <v>290</v>
      </c>
    </row>
    <row r="3352" spans="1:89" x14ac:dyDescent="0.35">
      <c r="A3352" s="153" t="s">
        <v>310</v>
      </c>
      <c r="B3352" s="9">
        <v>0.125</v>
      </c>
      <c r="C3352" s="9">
        <v>5</v>
      </c>
      <c r="D3352" s="7" t="s">
        <v>310</v>
      </c>
      <c r="E3352" s="166" t="s">
        <v>290</v>
      </c>
      <c r="F3352" s="9">
        <v>0.40500000000000003</v>
      </c>
      <c r="G3352" s="9">
        <v>0.33500000000000002</v>
      </c>
      <c r="H3352" s="9">
        <v>3.5000000000000003E-2</v>
      </c>
      <c r="I3352" s="9" t="s">
        <v>290</v>
      </c>
      <c r="J3352" s="9">
        <v>5</v>
      </c>
      <c r="K3352" s="166" t="s">
        <v>290</v>
      </c>
      <c r="L3352" s="154" t="s">
        <v>290</v>
      </c>
      <c r="M3352" s="10" t="s">
        <v>290</v>
      </c>
      <c r="N3352" s="155" t="s">
        <v>290</v>
      </c>
      <c r="P3352" s="18" t="s">
        <v>290</v>
      </c>
      <c r="Q3352" s="18" t="s">
        <v>290</v>
      </c>
      <c r="S3352" t="s">
        <v>290</v>
      </c>
      <c r="T3352" t="s">
        <v>290</v>
      </c>
      <c r="V3352" t="s">
        <v>290</v>
      </c>
      <c r="X3352" s="153" t="s">
        <v>310</v>
      </c>
      <c r="Y3352" s="9">
        <v>0.125</v>
      </c>
      <c r="Z3352" s="9">
        <v>5</v>
      </c>
      <c r="AA3352" s="7" t="s">
        <v>310</v>
      </c>
      <c r="AB3352" s="166" t="s">
        <v>290</v>
      </c>
      <c r="AC3352" s="9">
        <v>0.40500000000000003</v>
      </c>
      <c r="AD3352" s="9">
        <v>0.33500000000000002</v>
      </c>
      <c r="AE3352" s="9">
        <v>3.5000000000000003E-2</v>
      </c>
      <c r="AF3352" s="9" t="s">
        <v>290</v>
      </c>
      <c r="AG3352" s="9">
        <v>5</v>
      </c>
      <c r="AH3352" s="166" t="s">
        <v>290</v>
      </c>
      <c r="AI3352" s="154" t="s">
        <v>290</v>
      </c>
      <c r="AJ3352" s="10" t="s">
        <v>290</v>
      </c>
      <c r="AK3352" s="155" t="s">
        <v>290</v>
      </c>
    </row>
    <row r="3353" spans="1:89" x14ac:dyDescent="0.35">
      <c r="A3353" s="156" t="s">
        <v>3221</v>
      </c>
      <c r="B3353" s="11">
        <v>0.125</v>
      </c>
      <c r="C3353" s="11">
        <v>5</v>
      </c>
      <c r="D3353" t="s">
        <v>310</v>
      </c>
      <c r="E3353" s="21" t="s">
        <v>290</v>
      </c>
      <c r="F3353" s="11">
        <v>0.40500000000000003</v>
      </c>
      <c r="G3353" s="12">
        <v>0.33500000000000002</v>
      </c>
      <c r="H3353" s="11">
        <v>3.5000000000000003E-2</v>
      </c>
      <c r="I3353" s="11" t="s">
        <v>290</v>
      </c>
      <c r="J3353" s="11">
        <v>5</v>
      </c>
      <c r="K3353" s="21" t="s">
        <v>290</v>
      </c>
      <c r="L3353" s="11" t="s">
        <v>310</v>
      </c>
      <c r="M3353" s="11" t="s">
        <v>290</v>
      </c>
      <c r="N3353" s="157" t="s">
        <v>290</v>
      </c>
      <c r="P3353"/>
      <c r="Q3353"/>
      <c r="R3353"/>
      <c r="X3353" s="158" t="s">
        <v>3221</v>
      </c>
      <c r="Y3353" s="11">
        <v>0.125</v>
      </c>
      <c r="Z3353" s="11">
        <v>5</v>
      </c>
      <c r="AA3353" t="s">
        <v>310</v>
      </c>
      <c r="AB3353" s="21" t="s">
        <v>290</v>
      </c>
      <c r="AC3353" s="11">
        <v>0.40500000000000003</v>
      </c>
      <c r="AD3353" s="12">
        <v>0.33500000000000002</v>
      </c>
      <c r="AE3353" s="11">
        <v>3.5000000000000003E-2</v>
      </c>
      <c r="AF3353" s="11" t="s">
        <v>290</v>
      </c>
      <c r="AG3353" s="11">
        <v>5</v>
      </c>
      <c r="AH3353" s="21" t="s">
        <v>290</v>
      </c>
      <c r="AI3353" s="11" t="s">
        <v>310</v>
      </c>
      <c r="AJ3353" s="11" t="s">
        <v>290</v>
      </c>
      <c r="AK3353" s="157" t="s">
        <v>290</v>
      </c>
    </row>
    <row r="3354" spans="1:89" x14ac:dyDescent="0.35">
      <c r="A3354" s="156" t="s">
        <v>3222</v>
      </c>
      <c r="B3354">
        <v>0.125</v>
      </c>
      <c r="C3354">
        <v>10</v>
      </c>
      <c r="D3354" t="s">
        <v>310</v>
      </c>
      <c r="E3354" s="21" t="s">
        <v>290</v>
      </c>
      <c r="F3354">
        <v>0.40500000000000003</v>
      </c>
      <c r="G3354" s="12">
        <v>0.30700000000000005</v>
      </c>
      <c r="H3354">
        <v>4.9000000000000002E-2</v>
      </c>
      <c r="I3354" t="s">
        <v>290</v>
      </c>
      <c r="J3354">
        <v>10</v>
      </c>
      <c r="K3354" s="21" t="s">
        <v>290</v>
      </c>
      <c r="L3354" s="11" t="s">
        <v>310</v>
      </c>
      <c r="M3354" s="11" t="s">
        <v>290</v>
      </c>
      <c r="N3354" s="157" t="s">
        <v>290</v>
      </c>
      <c r="P3354"/>
      <c r="Q3354"/>
      <c r="R3354"/>
      <c r="X3354" s="158" t="s">
        <v>3222</v>
      </c>
      <c r="Y3354">
        <v>0.125</v>
      </c>
      <c r="Z3354">
        <v>10</v>
      </c>
      <c r="AA3354" t="s">
        <v>310</v>
      </c>
      <c r="AB3354" s="21" t="s">
        <v>290</v>
      </c>
      <c r="AC3354">
        <v>0.40500000000000003</v>
      </c>
      <c r="AD3354" s="12">
        <v>0.30700000000000005</v>
      </c>
      <c r="AE3354">
        <v>4.9000000000000002E-2</v>
      </c>
      <c r="AF3354" t="s">
        <v>290</v>
      </c>
      <c r="AG3354">
        <v>10</v>
      </c>
      <c r="AH3354" s="21" t="s">
        <v>290</v>
      </c>
      <c r="AI3354" s="11" t="s">
        <v>310</v>
      </c>
      <c r="AJ3354" s="11" t="s">
        <v>290</v>
      </c>
      <c r="AK3354" s="157" t="s">
        <v>290</v>
      </c>
    </row>
    <row r="3355" spans="1:89" x14ac:dyDescent="0.35">
      <c r="A3355" s="158" t="s">
        <v>3223</v>
      </c>
      <c r="B3355">
        <v>0.125</v>
      </c>
      <c r="C3355">
        <v>40</v>
      </c>
      <c r="D3355" t="s">
        <v>310</v>
      </c>
      <c r="E3355" s="21" t="s">
        <v>290</v>
      </c>
      <c r="F3355">
        <v>0.40500000000000003</v>
      </c>
      <c r="G3355" s="12">
        <v>0.26900000000000002</v>
      </c>
      <c r="H3355">
        <v>6.8000000000000005E-2</v>
      </c>
      <c r="I3355" t="s">
        <v>290</v>
      </c>
      <c r="J3355">
        <v>40</v>
      </c>
      <c r="K3355" s="21" t="s">
        <v>290</v>
      </c>
      <c r="L3355" s="1" t="s">
        <v>310</v>
      </c>
      <c r="M3355" s="11" t="s">
        <v>290</v>
      </c>
      <c r="N3355" s="157" t="s">
        <v>290</v>
      </c>
      <c r="P3355"/>
      <c r="Q3355"/>
      <c r="R3355"/>
      <c r="X3355" s="158" t="s">
        <v>3223</v>
      </c>
      <c r="Y3355">
        <v>0.125</v>
      </c>
      <c r="Z3355">
        <v>40</v>
      </c>
      <c r="AA3355" t="s">
        <v>310</v>
      </c>
      <c r="AB3355" s="21" t="s">
        <v>290</v>
      </c>
      <c r="AC3355">
        <v>0.40500000000000003</v>
      </c>
      <c r="AD3355" s="12">
        <v>0.26900000000000002</v>
      </c>
      <c r="AE3355">
        <v>6.8000000000000005E-2</v>
      </c>
      <c r="AF3355" t="s">
        <v>290</v>
      </c>
      <c r="AG3355">
        <v>40</v>
      </c>
      <c r="AH3355" s="21" t="s">
        <v>290</v>
      </c>
      <c r="AI3355" s="1" t="s">
        <v>310</v>
      </c>
      <c r="AJ3355" s="11" t="s">
        <v>290</v>
      </c>
      <c r="AK3355" s="157" t="s">
        <v>290</v>
      </c>
      <c r="BJ3355" s="4"/>
      <c r="BK3355" s="4"/>
      <c r="BL3355" s="4"/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  <c r="BX3355" s="4"/>
      <c r="BY3355" s="4"/>
      <c r="BZ3355" s="4"/>
      <c r="CA3355" s="51"/>
    </row>
    <row r="3356" spans="1:89" x14ac:dyDescent="0.35">
      <c r="A3356" s="158" t="s">
        <v>7075</v>
      </c>
      <c r="B3356">
        <v>0.125</v>
      </c>
      <c r="C3356" t="s">
        <v>6422</v>
      </c>
      <c r="D3356" t="s">
        <v>310</v>
      </c>
      <c r="E3356" s="21" t="s">
        <v>290</v>
      </c>
      <c r="F3356">
        <v>0.40500000000000003</v>
      </c>
      <c r="G3356" s="12">
        <v>0.26900000000000002</v>
      </c>
      <c r="H3356">
        <v>6.8000000000000005E-2</v>
      </c>
      <c r="I3356" t="s">
        <v>6422</v>
      </c>
      <c r="J3356">
        <v>1</v>
      </c>
      <c r="K3356" s="21" t="s">
        <v>290</v>
      </c>
      <c r="L3356" s="1" t="s">
        <v>310</v>
      </c>
      <c r="M3356" s="11" t="s">
        <v>290</v>
      </c>
      <c r="N3356" s="157" t="s">
        <v>290</v>
      </c>
      <c r="P3356"/>
      <c r="Q3356"/>
      <c r="R3356"/>
      <c r="X3356" s="158" t="s">
        <v>7075</v>
      </c>
      <c r="Y3356">
        <v>0.125</v>
      </c>
      <c r="Z3356" t="s">
        <v>6422</v>
      </c>
      <c r="AA3356" t="s">
        <v>310</v>
      </c>
      <c r="AB3356" s="21" t="s">
        <v>290</v>
      </c>
      <c r="AC3356">
        <v>0.40500000000000003</v>
      </c>
      <c r="AD3356" s="12">
        <v>0.26900000000000002</v>
      </c>
      <c r="AE3356">
        <v>6.8000000000000005E-2</v>
      </c>
      <c r="AF3356" t="s">
        <v>6422</v>
      </c>
      <c r="AG3356">
        <v>1</v>
      </c>
      <c r="AH3356" s="21" t="s">
        <v>290</v>
      </c>
      <c r="AI3356" s="1" t="s">
        <v>310</v>
      </c>
      <c r="AJ3356" s="11" t="s">
        <v>290</v>
      </c>
      <c r="AK3356" s="157" t="s">
        <v>290</v>
      </c>
      <c r="CC3356" s="4"/>
      <c r="CD3356" s="51"/>
      <c r="CE3356" s="51"/>
      <c r="CF3356" s="51"/>
      <c r="CG3356" s="51"/>
      <c r="CH3356" s="51"/>
      <c r="CI3356" s="51"/>
      <c r="CJ3356" s="51"/>
      <c r="CK3356" s="51"/>
    </row>
    <row r="3357" spans="1:89" x14ac:dyDescent="0.35">
      <c r="A3357" s="158" t="s">
        <v>3224</v>
      </c>
      <c r="B3357">
        <v>0.125</v>
      </c>
      <c r="C3357">
        <v>80</v>
      </c>
      <c r="D3357" t="s">
        <v>310</v>
      </c>
      <c r="E3357" s="21" t="s">
        <v>290</v>
      </c>
      <c r="F3357">
        <v>0.40500000000000003</v>
      </c>
      <c r="G3357" s="12">
        <v>0.21500000000000002</v>
      </c>
      <c r="H3357">
        <v>9.5000000000000001E-2</v>
      </c>
      <c r="I3357" t="s">
        <v>290</v>
      </c>
      <c r="J3357">
        <v>80</v>
      </c>
      <c r="K3357" s="21" t="s">
        <v>290</v>
      </c>
      <c r="L3357" s="1" t="s">
        <v>310</v>
      </c>
      <c r="M3357" t="s">
        <v>290</v>
      </c>
      <c r="N3357" s="159" t="s">
        <v>290</v>
      </c>
      <c r="P3357"/>
      <c r="Q3357"/>
      <c r="R3357"/>
      <c r="X3357" s="158" t="s">
        <v>3224</v>
      </c>
      <c r="Y3357">
        <v>0.125</v>
      </c>
      <c r="Z3357">
        <v>80</v>
      </c>
      <c r="AA3357" t="s">
        <v>310</v>
      </c>
      <c r="AB3357" s="21" t="s">
        <v>290</v>
      </c>
      <c r="AC3357">
        <v>0.40500000000000003</v>
      </c>
      <c r="AD3357" s="12">
        <v>0.21500000000000002</v>
      </c>
      <c r="AE3357">
        <v>9.5000000000000001E-2</v>
      </c>
      <c r="AF3357" t="s">
        <v>290</v>
      </c>
      <c r="AG3357">
        <v>80</v>
      </c>
      <c r="AH3357" s="21" t="s">
        <v>290</v>
      </c>
      <c r="AI3357" s="1" t="s">
        <v>310</v>
      </c>
      <c r="AJ3357" t="s">
        <v>290</v>
      </c>
      <c r="AK3357" s="159" t="s">
        <v>290</v>
      </c>
    </row>
    <row r="3358" spans="1:89" x14ac:dyDescent="0.35">
      <c r="A3358" s="160" t="s">
        <v>3225</v>
      </c>
      <c r="B3358" s="4">
        <v>0.125</v>
      </c>
      <c r="C3358" s="4" t="s">
        <v>272</v>
      </c>
      <c r="D3358" s="4" t="s">
        <v>310</v>
      </c>
      <c r="E3358" s="22" t="s">
        <v>290</v>
      </c>
      <c r="F3358" s="4">
        <v>0.40500000000000003</v>
      </c>
      <c r="G3358" s="3">
        <v>0.21500000000000002</v>
      </c>
      <c r="H3358" s="4">
        <v>9.5000000000000001E-2</v>
      </c>
      <c r="I3358" s="4" t="s">
        <v>272</v>
      </c>
      <c r="J3358" s="4">
        <v>2</v>
      </c>
      <c r="K3358" s="22" t="s">
        <v>290</v>
      </c>
      <c r="L3358" s="6" t="s">
        <v>310</v>
      </c>
      <c r="M3358" s="4" t="s">
        <v>290</v>
      </c>
      <c r="N3358" s="161" t="s">
        <v>290</v>
      </c>
      <c r="P3358"/>
      <c r="Q3358"/>
      <c r="R3358"/>
      <c r="X3358" s="160" t="s">
        <v>3225</v>
      </c>
      <c r="Y3358" s="4">
        <v>0.125</v>
      </c>
      <c r="Z3358" s="4" t="s">
        <v>272</v>
      </c>
      <c r="AA3358" s="4" t="s">
        <v>310</v>
      </c>
      <c r="AB3358" s="22" t="s">
        <v>290</v>
      </c>
      <c r="AC3358" s="4">
        <v>0.40500000000000003</v>
      </c>
      <c r="AD3358" s="3">
        <v>0.21500000000000002</v>
      </c>
      <c r="AE3358" s="4">
        <v>9.5000000000000001E-2</v>
      </c>
      <c r="AF3358" s="4" t="s">
        <v>272</v>
      </c>
      <c r="AG3358" s="4">
        <v>2</v>
      </c>
      <c r="AH3358" s="22" t="s">
        <v>290</v>
      </c>
      <c r="AI3358" s="6" t="s">
        <v>310</v>
      </c>
      <c r="AJ3358" s="4" t="s">
        <v>290</v>
      </c>
      <c r="AK3358" s="161" t="s">
        <v>290</v>
      </c>
    </row>
    <row r="3359" spans="1:89" x14ac:dyDescent="0.35">
      <c r="A3359" s="156" t="s">
        <v>3226</v>
      </c>
      <c r="B3359" s="11">
        <v>0.25</v>
      </c>
      <c r="C3359" s="11">
        <v>5</v>
      </c>
      <c r="D3359" t="s">
        <v>310</v>
      </c>
      <c r="E3359" s="21" t="s">
        <v>290</v>
      </c>
      <c r="F3359" s="11">
        <v>0.54</v>
      </c>
      <c r="G3359" s="12">
        <v>0.44200000000000006</v>
      </c>
      <c r="H3359" s="11">
        <v>4.9000000000000002E-2</v>
      </c>
      <c r="I3359" s="11" t="s">
        <v>290</v>
      </c>
      <c r="J3359" s="11">
        <v>5</v>
      </c>
      <c r="K3359" s="21" t="s">
        <v>290</v>
      </c>
      <c r="L3359" s="11" t="s">
        <v>310</v>
      </c>
      <c r="M3359" t="s">
        <v>290</v>
      </c>
      <c r="N3359" s="159" t="s">
        <v>290</v>
      </c>
      <c r="P3359"/>
      <c r="Q3359"/>
      <c r="R3359"/>
      <c r="X3359" s="156" t="s">
        <v>3226</v>
      </c>
      <c r="Y3359" s="11">
        <v>0.25</v>
      </c>
      <c r="Z3359" s="11">
        <v>5</v>
      </c>
      <c r="AA3359" t="s">
        <v>310</v>
      </c>
      <c r="AB3359" s="21" t="s">
        <v>290</v>
      </c>
      <c r="AC3359" s="11">
        <v>0.54</v>
      </c>
      <c r="AD3359" s="12">
        <v>0.44200000000000006</v>
      </c>
      <c r="AE3359" s="11">
        <v>4.9000000000000002E-2</v>
      </c>
      <c r="AF3359" s="11" t="s">
        <v>290</v>
      </c>
      <c r="AG3359" s="11">
        <v>5</v>
      </c>
      <c r="AH3359" s="21" t="s">
        <v>290</v>
      </c>
      <c r="AI3359" s="11" t="s">
        <v>310</v>
      </c>
      <c r="AJ3359" t="s">
        <v>290</v>
      </c>
      <c r="AK3359" s="159" t="s">
        <v>290</v>
      </c>
    </row>
    <row r="3360" spans="1:89" x14ac:dyDescent="0.35">
      <c r="A3360" s="156" t="s">
        <v>3227</v>
      </c>
      <c r="B3360">
        <v>0.25</v>
      </c>
      <c r="C3360">
        <v>10</v>
      </c>
      <c r="D3360" t="s">
        <v>310</v>
      </c>
      <c r="E3360" s="21" t="s">
        <v>290</v>
      </c>
      <c r="F3360">
        <v>0.54</v>
      </c>
      <c r="G3360" s="12">
        <v>0.41000000000000003</v>
      </c>
      <c r="H3360">
        <v>6.5000000000000002E-2</v>
      </c>
      <c r="I3360" t="s">
        <v>290</v>
      </c>
      <c r="J3360">
        <v>10</v>
      </c>
      <c r="K3360" s="21" t="s">
        <v>290</v>
      </c>
      <c r="L3360" s="11" t="s">
        <v>310</v>
      </c>
      <c r="M3360" t="s">
        <v>290</v>
      </c>
      <c r="N3360" s="159" t="s">
        <v>290</v>
      </c>
      <c r="P3360"/>
      <c r="Q3360"/>
      <c r="R3360"/>
      <c r="X3360" s="156" t="s">
        <v>3227</v>
      </c>
      <c r="Y3360">
        <v>0.25</v>
      </c>
      <c r="Z3360">
        <v>10</v>
      </c>
      <c r="AA3360" t="s">
        <v>310</v>
      </c>
      <c r="AB3360" s="21" t="s">
        <v>290</v>
      </c>
      <c r="AC3360">
        <v>0.54</v>
      </c>
      <c r="AD3360" s="12">
        <v>0.41000000000000003</v>
      </c>
      <c r="AE3360">
        <v>6.5000000000000002E-2</v>
      </c>
      <c r="AF3360" t="s">
        <v>290</v>
      </c>
      <c r="AG3360">
        <v>10</v>
      </c>
      <c r="AH3360" s="21" t="s">
        <v>290</v>
      </c>
      <c r="AI3360" s="11" t="s">
        <v>310</v>
      </c>
      <c r="AJ3360" t="s">
        <v>290</v>
      </c>
      <c r="AK3360" s="159" t="s">
        <v>290</v>
      </c>
    </row>
    <row r="3361" spans="1:89" x14ac:dyDescent="0.35">
      <c r="A3361" s="158" t="s">
        <v>3228</v>
      </c>
      <c r="B3361">
        <v>0.25</v>
      </c>
      <c r="C3361">
        <v>40</v>
      </c>
      <c r="D3361" t="s">
        <v>310</v>
      </c>
      <c r="E3361" s="21" t="s">
        <v>290</v>
      </c>
      <c r="F3361">
        <v>0.54</v>
      </c>
      <c r="G3361" s="12">
        <v>0.36400000000000005</v>
      </c>
      <c r="H3361">
        <v>8.7999999999999995E-2</v>
      </c>
      <c r="I3361" t="s">
        <v>290</v>
      </c>
      <c r="J3361">
        <v>40</v>
      </c>
      <c r="K3361" s="21" t="s">
        <v>290</v>
      </c>
      <c r="L3361" s="1" t="s">
        <v>310</v>
      </c>
      <c r="M3361" t="s">
        <v>290</v>
      </c>
      <c r="N3361" s="159" t="s">
        <v>290</v>
      </c>
      <c r="P3361"/>
      <c r="Q3361"/>
      <c r="R3361"/>
      <c r="X3361" s="158" t="s">
        <v>3228</v>
      </c>
      <c r="Y3361">
        <v>0.25</v>
      </c>
      <c r="Z3361">
        <v>40</v>
      </c>
      <c r="AA3361" t="s">
        <v>310</v>
      </c>
      <c r="AB3361" s="21" t="s">
        <v>290</v>
      </c>
      <c r="AC3361">
        <v>0.54</v>
      </c>
      <c r="AD3361" s="12">
        <v>0.36400000000000005</v>
      </c>
      <c r="AE3361">
        <v>8.7999999999999995E-2</v>
      </c>
      <c r="AF3361" t="s">
        <v>290</v>
      </c>
      <c r="AG3361">
        <v>40</v>
      </c>
      <c r="AH3361" s="21" t="s">
        <v>290</v>
      </c>
      <c r="AI3361" s="1" t="s">
        <v>310</v>
      </c>
      <c r="AJ3361" t="s">
        <v>290</v>
      </c>
      <c r="AK3361" s="159" t="s">
        <v>290</v>
      </c>
    </row>
    <row r="3362" spans="1:89" x14ac:dyDescent="0.35">
      <c r="A3362" s="158" t="s">
        <v>7076</v>
      </c>
      <c r="B3362">
        <v>0.25</v>
      </c>
      <c r="C3362" t="s">
        <v>6422</v>
      </c>
      <c r="D3362" t="s">
        <v>310</v>
      </c>
      <c r="E3362" s="21" t="s">
        <v>290</v>
      </c>
      <c r="F3362">
        <v>0.54</v>
      </c>
      <c r="G3362" s="12">
        <v>0.36400000000000005</v>
      </c>
      <c r="H3362">
        <v>8.7999999999999995E-2</v>
      </c>
      <c r="I3362" t="s">
        <v>6422</v>
      </c>
      <c r="J3362">
        <v>1</v>
      </c>
      <c r="K3362" s="21" t="s">
        <v>290</v>
      </c>
      <c r="L3362" s="1" t="s">
        <v>310</v>
      </c>
      <c r="M3362" t="s">
        <v>290</v>
      </c>
      <c r="N3362" s="159" t="s">
        <v>290</v>
      </c>
      <c r="P3362"/>
      <c r="Q3362"/>
      <c r="R3362"/>
      <c r="X3362" s="158" t="s">
        <v>7076</v>
      </c>
      <c r="Y3362">
        <v>0.25</v>
      </c>
      <c r="Z3362" t="s">
        <v>6422</v>
      </c>
      <c r="AA3362" t="s">
        <v>310</v>
      </c>
      <c r="AB3362" s="21" t="s">
        <v>290</v>
      </c>
      <c r="AC3362">
        <v>0.54</v>
      </c>
      <c r="AD3362" s="12">
        <v>0.36400000000000005</v>
      </c>
      <c r="AE3362">
        <v>8.7999999999999995E-2</v>
      </c>
      <c r="AF3362" t="s">
        <v>6422</v>
      </c>
      <c r="AG3362">
        <v>1</v>
      </c>
      <c r="AH3362" s="21" t="s">
        <v>290</v>
      </c>
      <c r="AI3362" s="1" t="s">
        <v>310</v>
      </c>
      <c r="AJ3362" t="s">
        <v>290</v>
      </c>
      <c r="AK3362" s="159" t="s">
        <v>290</v>
      </c>
    </row>
    <row r="3363" spans="1:89" x14ac:dyDescent="0.35">
      <c r="A3363" s="158" t="s">
        <v>3229</v>
      </c>
      <c r="B3363">
        <v>0.25</v>
      </c>
      <c r="C3363">
        <v>80</v>
      </c>
      <c r="D3363" t="s">
        <v>310</v>
      </c>
      <c r="E3363" s="21" t="s">
        <v>290</v>
      </c>
      <c r="F3363">
        <v>0.54</v>
      </c>
      <c r="G3363" s="12">
        <v>0.30200000000000005</v>
      </c>
      <c r="H3363">
        <v>0.11899999999999999</v>
      </c>
      <c r="I3363" t="s">
        <v>290</v>
      </c>
      <c r="J3363">
        <v>80</v>
      </c>
      <c r="K3363" s="21" t="s">
        <v>290</v>
      </c>
      <c r="L3363" s="1" t="s">
        <v>310</v>
      </c>
      <c r="M3363" t="s">
        <v>290</v>
      </c>
      <c r="N3363" s="159" t="s">
        <v>290</v>
      </c>
      <c r="P3363"/>
      <c r="Q3363"/>
      <c r="R3363"/>
      <c r="X3363" s="158" t="s">
        <v>3229</v>
      </c>
      <c r="Y3363">
        <v>0.25</v>
      </c>
      <c r="Z3363">
        <v>80</v>
      </c>
      <c r="AA3363" t="s">
        <v>310</v>
      </c>
      <c r="AB3363" s="21" t="s">
        <v>290</v>
      </c>
      <c r="AC3363">
        <v>0.54</v>
      </c>
      <c r="AD3363" s="12">
        <v>0.30200000000000005</v>
      </c>
      <c r="AE3363">
        <v>0.11899999999999999</v>
      </c>
      <c r="AF3363" t="s">
        <v>290</v>
      </c>
      <c r="AG3363">
        <v>80</v>
      </c>
      <c r="AH3363" s="21" t="s">
        <v>290</v>
      </c>
      <c r="AI3363" s="1" t="s">
        <v>310</v>
      </c>
      <c r="AJ3363" t="s">
        <v>290</v>
      </c>
      <c r="AK3363" s="159" t="s">
        <v>290</v>
      </c>
    </row>
    <row r="3364" spans="1:89" x14ac:dyDescent="0.35">
      <c r="A3364" s="160" t="s">
        <v>3230</v>
      </c>
      <c r="B3364" s="4">
        <v>0.25</v>
      </c>
      <c r="C3364" s="4" t="s">
        <v>272</v>
      </c>
      <c r="D3364" s="4" t="s">
        <v>310</v>
      </c>
      <c r="E3364" s="22" t="s">
        <v>290</v>
      </c>
      <c r="F3364" s="4">
        <v>0.54</v>
      </c>
      <c r="G3364" s="3">
        <v>0.30200000000000005</v>
      </c>
      <c r="H3364" s="4">
        <v>0.11899999999999999</v>
      </c>
      <c r="I3364" s="4" t="s">
        <v>272</v>
      </c>
      <c r="J3364" s="4">
        <v>2</v>
      </c>
      <c r="K3364" s="22" t="s">
        <v>290</v>
      </c>
      <c r="L3364" s="6" t="s">
        <v>310</v>
      </c>
      <c r="M3364" s="4" t="s">
        <v>290</v>
      </c>
      <c r="N3364" s="161" t="s">
        <v>290</v>
      </c>
      <c r="P3364"/>
      <c r="Q3364"/>
      <c r="R3364"/>
      <c r="X3364" s="160" t="s">
        <v>3230</v>
      </c>
      <c r="Y3364" s="4">
        <v>0.25</v>
      </c>
      <c r="Z3364" s="4" t="s">
        <v>272</v>
      </c>
      <c r="AA3364" s="4" t="s">
        <v>310</v>
      </c>
      <c r="AB3364" s="22" t="s">
        <v>290</v>
      </c>
      <c r="AC3364" s="4">
        <v>0.54</v>
      </c>
      <c r="AD3364" s="3">
        <v>0.30200000000000005</v>
      </c>
      <c r="AE3364" s="4">
        <v>0.11899999999999999</v>
      </c>
      <c r="AF3364" s="4" t="s">
        <v>272</v>
      </c>
      <c r="AG3364" s="4">
        <v>2</v>
      </c>
      <c r="AH3364" s="22" t="s">
        <v>290</v>
      </c>
      <c r="AI3364" s="6" t="s">
        <v>310</v>
      </c>
      <c r="AJ3364" s="4" t="s">
        <v>290</v>
      </c>
      <c r="AK3364" s="161" t="s">
        <v>290</v>
      </c>
    </row>
    <row r="3365" spans="1:89" x14ac:dyDescent="0.35">
      <c r="A3365" s="156" t="s">
        <v>3231</v>
      </c>
      <c r="B3365" s="11">
        <v>0.37500000000000006</v>
      </c>
      <c r="C3365" s="11">
        <v>5</v>
      </c>
      <c r="D3365" t="s">
        <v>310</v>
      </c>
      <c r="E3365" s="21" t="s">
        <v>290</v>
      </c>
      <c r="F3365" s="11">
        <v>0.67500000000000004</v>
      </c>
      <c r="G3365" s="12">
        <v>0.57700000000000007</v>
      </c>
      <c r="H3365" s="11">
        <v>4.9000000000000002E-2</v>
      </c>
      <c r="I3365" s="11" t="s">
        <v>290</v>
      </c>
      <c r="J3365" s="11">
        <v>5</v>
      </c>
      <c r="K3365" s="21" t="s">
        <v>290</v>
      </c>
      <c r="L3365" s="11" t="s">
        <v>310</v>
      </c>
      <c r="M3365" t="s">
        <v>290</v>
      </c>
      <c r="N3365" s="159" t="s">
        <v>290</v>
      </c>
      <c r="P3365"/>
      <c r="Q3365"/>
      <c r="R3365"/>
      <c r="X3365" s="156" t="s">
        <v>3231</v>
      </c>
      <c r="Y3365" s="11">
        <v>0.37500000000000006</v>
      </c>
      <c r="Z3365" s="11">
        <v>5</v>
      </c>
      <c r="AA3365" t="s">
        <v>310</v>
      </c>
      <c r="AB3365" s="21" t="s">
        <v>290</v>
      </c>
      <c r="AC3365" s="11">
        <v>0.67500000000000004</v>
      </c>
      <c r="AD3365" s="12">
        <v>0.57700000000000007</v>
      </c>
      <c r="AE3365" s="11">
        <v>4.9000000000000002E-2</v>
      </c>
      <c r="AF3365" s="11" t="s">
        <v>290</v>
      </c>
      <c r="AG3365" s="11">
        <v>5</v>
      </c>
      <c r="AH3365" s="21" t="s">
        <v>290</v>
      </c>
      <c r="AI3365" s="11" t="s">
        <v>310</v>
      </c>
      <c r="AJ3365" t="s">
        <v>290</v>
      </c>
      <c r="AK3365" s="159" t="s">
        <v>290</v>
      </c>
    </row>
    <row r="3366" spans="1:89" x14ac:dyDescent="0.35">
      <c r="A3366" s="156" t="s">
        <v>3232</v>
      </c>
      <c r="B3366">
        <v>0.37500000000000006</v>
      </c>
      <c r="C3366">
        <v>10</v>
      </c>
      <c r="D3366" t="s">
        <v>310</v>
      </c>
      <c r="E3366" s="21" t="s">
        <v>290</v>
      </c>
      <c r="F3366">
        <v>0.67500000000000004</v>
      </c>
      <c r="G3366" s="12">
        <v>0.54500000000000004</v>
      </c>
      <c r="H3366">
        <v>6.5000000000000002E-2</v>
      </c>
      <c r="I3366" t="s">
        <v>290</v>
      </c>
      <c r="J3366">
        <v>10</v>
      </c>
      <c r="K3366" s="21" t="s">
        <v>290</v>
      </c>
      <c r="L3366" s="11" t="s">
        <v>310</v>
      </c>
      <c r="M3366" t="s">
        <v>290</v>
      </c>
      <c r="N3366" s="159" t="s">
        <v>290</v>
      </c>
      <c r="P3366"/>
      <c r="Q3366"/>
      <c r="R3366"/>
      <c r="X3366" s="156" t="s">
        <v>3232</v>
      </c>
      <c r="Y3366">
        <v>0.37500000000000006</v>
      </c>
      <c r="Z3366">
        <v>10</v>
      </c>
      <c r="AA3366" t="s">
        <v>310</v>
      </c>
      <c r="AB3366" s="21" t="s">
        <v>290</v>
      </c>
      <c r="AC3366">
        <v>0.67500000000000004</v>
      </c>
      <c r="AD3366" s="12">
        <v>0.54500000000000004</v>
      </c>
      <c r="AE3366">
        <v>6.5000000000000002E-2</v>
      </c>
      <c r="AF3366" t="s">
        <v>290</v>
      </c>
      <c r="AG3366">
        <v>10</v>
      </c>
      <c r="AH3366" s="21" t="s">
        <v>290</v>
      </c>
      <c r="AI3366" s="11" t="s">
        <v>310</v>
      </c>
      <c r="AJ3366" t="s">
        <v>290</v>
      </c>
      <c r="AK3366" s="159" t="s">
        <v>290</v>
      </c>
      <c r="BJ3366" s="4"/>
      <c r="BK3366" s="4"/>
      <c r="BL3366" s="4"/>
      <c r="BM3366" s="4"/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  <c r="BX3366" s="4"/>
      <c r="BY3366" s="4"/>
      <c r="BZ3366" s="4"/>
      <c r="CA3366" s="51"/>
    </row>
    <row r="3367" spans="1:89" x14ac:dyDescent="0.35">
      <c r="A3367" s="158" t="s">
        <v>3233</v>
      </c>
      <c r="B3367">
        <v>0.37500000000000006</v>
      </c>
      <c r="C3367">
        <v>40</v>
      </c>
      <c r="D3367" t="s">
        <v>310</v>
      </c>
      <c r="E3367" s="21" t="s">
        <v>290</v>
      </c>
      <c r="F3367">
        <v>0.67500000000000004</v>
      </c>
      <c r="G3367" s="12">
        <v>0.49300000000000005</v>
      </c>
      <c r="H3367">
        <v>9.0999999999999998E-2</v>
      </c>
      <c r="I3367" t="s">
        <v>290</v>
      </c>
      <c r="J3367">
        <v>40</v>
      </c>
      <c r="K3367" s="21" t="s">
        <v>290</v>
      </c>
      <c r="L3367" s="1" t="s">
        <v>310</v>
      </c>
      <c r="M3367" t="s">
        <v>290</v>
      </c>
      <c r="N3367" s="159" t="s">
        <v>290</v>
      </c>
      <c r="P3367"/>
      <c r="Q3367"/>
      <c r="R3367"/>
      <c r="X3367" s="158" t="s">
        <v>3233</v>
      </c>
      <c r="Y3367">
        <v>0.37500000000000006</v>
      </c>
      <c r="Z3367">
        <v>40</v>
      </c>
      <c r="AA3367" t="s">
        <v>310</v>
      </c>
      <c r="AB3367" s="21" t="s">
        <v>290</v>
      </c>
      <c r="AC3367">
        <v>0.67500000000000004</v>
      </c>
      <c r="AD3367" s="12">
        <v>0.49300000000000005</v>
      </c>
      <c r="AE3367">
        <v>9.0999999999999998E-2</v>
      </c>
      <c r="AF3367" t="s">
        <v>290</v>
      </c>
      <c r="AG3367">
        <v>40</v>
      </c>
      <c r="AH3367" s="21" t="s">
        <v>290</v>
      </c>
      <c r="AI3367" s="1" t="s">
        <v>310</v>
      </c>
      <c r="AJ3367" t="s">
        <v>290</v>
      </c>
      <c r="AK3367" s="159" t="s">
        <v>290</v>
      </c>
      <c r="CC3367" s="4"/>
      <c r="CD3367" s="51"/>
      <c r="CE3367" s="51"/>
      <c r="CF3367" s="51"/>
      <c r="CG3367" s="51"/>
      <c r="CH3367" s="51"/>
      <c r="CI3367" s="51"/>
      <c r="CJ3367" s="51"/>
      <c r="CK3367" s="51"/>
    </row>
    <row r="3368" spans="1:89" x14ac:dyDescent="0.35">
      <c r="A3368" s="158" t="s">
        <v>7077</v>
      </c>
      <c r="B3368">
        <v>0.37500000000000006</v>
      </c>
      <c r="C3368" t="s">
        <v>6422</v>
      </c>
      <c r="D3368" t="s">
        <v>310</v>
      </c>
      <c r="E3368" s="21" t="s">
        <v>290</v>
      </c>
      <c r="F3368">
        <v>0.67500000000000004</v>
      </c>
      <c r="G3368" s="12">
        <v>0.49300000000000005</v>
      </c>
      <c r="H3368">
        <v>9.0999999999999998E-2</v>
      </c>
      <c r="I3368" t="s">
        <v>6422</v>
      </c>
      <c r="J3368">
        <v>1</v>
      </c>
      <c r="K3368" s="21" t="s">
        <v>290</v>
      </c>
      <c r="L3368" s="1" t="s">
        <v>310</v>
      </c>
      <c r="M3368" t="s">
        <v>290</v>
      </c>
      <c r="N3368" s="159" t="s">
        <v>290</v>
      </c>
      <c r="P3368"/>
      <c r="Q3368"/>
      <c r="R3368"/>
      <c r="X3368" s="158" t="s">
        <v>7077</v>
      </c>
      <c r="Y3368">
        <v>0.37500000000000006</v>
      </c>
      <c r="Z3368" t="s">
        <v>6422</v>
      </c>
      <c r="AA3368" t="s">
        <v>310</v>
      </c>
      <c r="AB3368" s="21" t="s">
        <v>290</v>
      </c>
      <c r="AC3368">
        <v>0.67500000000000004</v>
      </c>
      <c r="AD3368" s="12">
        <v>0.49300000000000005</v>
      </c>
      <c r="AE3368">
        <v>9.0999999999999998E-2</v>
      </c>
      <c r="AF3368" t="s">
        <v>6422</v>
      </c>
      <c r="AG3368">
        <v>1</v>
      </c>
      <c r="AH3368" s="21" t="s">
        <v>290</v>
      </c>
      <c r="AI3368" s="1" t="s">
        <v>310</v>
      </c>
      <c r="AJ3368" t="s">
        <v>290</v>
      </c>
      <c r="AK3368" s="159" t="s">
        <v>290</v>
      </c>
    </row>
    <row r="3369" spans="1:89" x14ac:dyDescent="0.35">
      <c r="A3369" s="158" t="s">
        <v>3234</v>
      </c>
      <c r="B3369">
        <v>0.37500000000000006</v>
      </c>
      <c r="C3369">
        <v>80</v>
      </c>
      <c r="D3369" t="s">
        <v>310</v>
      </c>
      <c r="E3369" s="21" t="s">
        <v>290</v>
      </c>
      <c r="F3369">
        <v>0.67500000000000004</v>
      </c>
      <c r="G3369" s="12">
        <v>0.42300000000000004</v>
      </c>
      <c r="H3369">
        <v>0.126</v>
      </c>
      <c r="I3369" t="s">
        <v>290</v>
      </c>
      <c r="J3369">
        <v>80</v>
      </c>
      <c r="K3369" s="21" t="s">
        <v>290</v>
      </c>
      <c r="L3369" s="1" t="s">
        <v>310</v>
      </c>
      <c r="M3369" t="s">
        <v>290</v>
      </c>
      <c r="N3369" s="159" t="s">
        <v>290</v>
      </c>
      <c r="P3369"/>
      <c r="Q3369"/>
      <c r="R3369"/>
      <c r="X3369" s="158" t="s">
        <v>3234</v>
      </c>
      <c r="Y3369">
        <v>0.37500000000000006</v>
      </c>
      <c r="Z3369">
        <v>80</v>
      </c>
      <c r="AA3369" t="s">
        <v>310</v>
      </c>
      <c r="AB3369" s="21" t="s">
        <v>290</v>
      </c>
      <c r="AC3369">
        <v>0.67500000000000004</v>
      </c>
      <c r="AD3369" s="12">
        <v>0.42300000000000004</v>
      </c>
      <c r="AE3369">
        <v>0.126</v>
      </c>
      <c r="AF3369" t="s">
        <v>290</v>
      </c>
      <c r="AG3369">
        <v>80</v>
      </c>
      <c r="AH3369" s="21" t="s">
        <v>290</v>
      </c>
      <c r="AI3369" s="1" t="s">
        <v>310</v>
      </c>
      <c r="AJ3369" t="s">
        <v>290</v>
      </c>
      <c r="AK3369" s="159" t="s">
        <v>290</v>
      </c>
    </row>
    <row r="3370" spans="1:89" x14ac:dyDescent="0.35">
      <c r="A3370" s="160" t="s">
        <v>3235</v>
      </c>
      <c r="B3370" s="4">
        <v>0.37500000000000006</v>
      </c>
      <c r="C3370" s="4" t="s">
        <v>272</v>
      </c>
      <c r="D3370" s="4" t="s">
        <v>310</v>
      </c>
      <c r="E3370" s="22" t="s">
        <v>290</v>
      </c>
      <c r="F3370" s="4">
        <v>0.67500000000000004</v>
      </c>
      <c r="G3370" s="3">
        <v>0.42300000000000004</v>
      </c>
      <c r="H3370" s="4">
        <v>0.126</v>
      </c>
      <c r="I3370" s="4" t="s">
        <v>272</v>
      </c>
      <c r="J3370" s="4">
        <v>2</v>
      </c>
      <c r="K3370" s="22" t="s">
        <v>290</v>
      </c>
      <c r="L3370" s="6" t="s">
        <v>310</v>
      </c>
      <c r="M3370" s="4" t="s">
        <v>290</v>
      </c>
      <c r="N3370" s="161" t="s">
        <v>290</v>
      </c>
      <c r="P3370"/>
      <c r="Q3370"/>
      <c r="R3370"/>
      <c r="X3370" s="160" t="s">
        <v>3235</v>
      </c>
      <c r="Y3370" s="4">
        <v>0.37500000000000006</v>
      </c>
      <c r="Z3370" s="4" t="s">
        <v>272</v>
      </c>
      <c r="AA3370" s="4" t="s">
        <v>310</v>
      </c>
      <c r="AB3370" s="22" t="s">
        <v>290</v>
      </c>
      <c r="AC3370" s="4">
        <v>0.67500000000000004</v>
      </c>
      <c r="AD3370" s="3">
        <v>0.42300000000000004</v>
      </c>
      <c r="AE3370" s="4">
        <v>0.126</v>
      </c>
      <c r="AF3370" s="4" t="s">
        <v>272</v>
      </c>
      <c r="AG3370" s="4">
        <v>2</v>
      </c>
      <c r="AH3370" s="22" t="s">
        <v>290</v>
      </c>
      <c r="AI3370" s="6" t="s">
        <v>310</v>
      </c>
      <c r="AJ3370" s="4" t="s">
        <v>290</v>
      </c>
      <c r="AK3370" s="161" t="s">
        <v>290</v>
      </c>
    </row>
    <row r="3371" spans="1:89" x14ac:dyDescent="0.35">
      <c r="A3371" s="156" t="s">
        <v>3236</v>
      </c>
      <c r="B3371" s="11">
        <v>0.5</v>
      </c>
      <c r="C3371" s="11">
        <v>5</v>
      </c>
      <c r="D3371" t="s">
        <v>310</v>
      </c>
      <c r="E3371" s="21" t="s">
        <v>290</v>
      </c>
      <c r="F3371">
        <v>0.84</v>
      </c>
      <c r="G3371" s="12">
        <v>0.71</v>
      </c>
      <c r="H3371" s="11">
        <v>6.5000000000000002E-2</v>
      </c>
      <c r="I3371" t="s">
        <v>290</v>
      </c>
      <c r="J3371" s="11">
        <v>5</v>
      </c>
      <c r="K3371" s="21" t="s">
        <v>290</v>
      </c>
      <c r="L3371" s="11" t="s">
        <v>310</v>
      </c>
      <c r="M3371" t="s">
        <v>290</v>
      </c>
      <c r="N3371" s="159" t="s">
        <v>290</v>
      </c>
      <c r="P3371"/>
      <c r="Q3371"/>
      <c r="R3371"/>
      <c r="X3371" s="156" t="s">
        <v>3236</v>
      </c>
      <c r="Y3371" s="11">
        <v>0.5</v>
      </c>
      <c r="Z3371" s="11">
        <v>5</v>
      </c>
      <c r="AA3371" t="s">
        <v>310</v>
      </c>
      <c r="AB3371" s="21" t="s">
        <v>290</v>
      </c>
      <c r="AC3371">
        <v>0.84</v>
      </c>
      <c r="AD3371" s="12">
        <v>0.71</v>
      </c>
      <c r="AE3371" s="11">
        <v>6.5000000000000002E-2</v>
      </c>
      <c r="AF3371" t="s">
        <v>290</v>
      </c>
      <c r="AG3371" s="11">
        <v>5</v>
      </c>
      <c r="AH3371" s="21" t="s">
        <v>290</v>
      </c>
      <c r="AI3371" s="11" t="s">
        <v>310</v>
      </c>
      <c r="AJ3371" t="s">
        <v>290</v>
      </c>
      <c r="AK3371" s="159" t="s">
        <v>290</v>
      </c>
    </row>
    <row r="3372" spans="1:89" x14ac:dyDescent="0.35">
      <c r="A3372" s="156" t="s">
        <v>3237</v>
      </c>
      <c r="B3372" s="11">
        <v>0.5</v>
      </c>
      <c r="C3372" s="11">
        <v>10</v>
      </c>
      <c r="D3372" t="s">
        <v>310</v>
      </c>
      <c r="E3372" s="21" t="s">
        <v>290</v>
      </c>
      <c r="F3372">
        <v>0.84</v>
      </c>
      <c r="G3372" s="12">
        <v>0.67399999999999993</v>
      </c>
      <c r="H3372" s="11">
        <v>8.3000000000000004E-2</v>
      </c>
      <c r="I3372" t="s">
        <v>290</v>
      </c>
      <c r="J3372" s="11">
        <v>10</v>
      </c>
      <c r="K3372" s="21" t="s">
        <v>290</v>
      </c>
      <c r="L3372" s="11" t="s">
        <v>310</v>
      </c>
      <c r="M3372" t="s">
        <v>290</v>
      </c>
      <c r="N3372" s="159" t="s">
        <v>290</v>
      </c>
      <c r="P3372"/>
      <c r="Q3372"/>
      <c r="R3372"/>
      <c r="X3372" s="156" t="s">
        <v>3237</v>
      </c>
      <c r="Y3372" s="11">
        <v>0.5</v>
      </c>
      <c r="Z3372" s="11">
        <v>10</v>
      </c>
      <c r="AA3372" t="s">
        <v>310</v>
      </c>
      <c r="AB3372" s="21" t="s">
        <v>290</v>
      </c>
      <c r="AC3372">
        <v>0.84</v>
      </c>
      <c r="AD3372" s="12">
        <v>0.67399999999999993</v>
      </c>
      <c r="AE3372" s="11">
        <v>8.3000000000000004E-2</v>
      </c>
      <c r="AF3372" t="s">
        <v>290</v>
      </c>
      <c r="AG3372" s="11">
        <v>10</v>
      </c>
      <c r="AH3372" s="21" t="s">
        <v>290</v>
      </c>
      <c r="AI3372" s="11" t="s">
        <v>310</v>
      </c>
      <c r="AJ3372" t="s">
        <v>290</v>
      </c>
      <c r="AK3372" s="159" t="s">
        <v>290</v>
      </c>
    </row>
    <row r="3373" spans="1:89" x14ac:dyDescent="0.35">
      <c r="A3373" s="158" t="s">
        <v>3238</v>
      </c>
      <c r="B3373" s="11">
        <v>0.5</v>
      </c>
      <c r="C3373">
        <v>40</v>
      </c>
      <c r="D3373" t="s">
        <v>310</v>
      </c>
      <c r="E3373" s="21" t="s">
        <v>290</v>
      </c>
      <c r="F3373">
        <v>0.84</v>
      </c>
      <c r="G3373" s="12">
        <v>0.622</v>
      </c>
      <c r="H3373" s="11">
        <v>0.109</v>
      </c>
      <c r="I3373" t="s">
        <v>290</v>
      </c>
      <c r="J3373">
        <v>40</v>
      </c>
      <c r="K3373" s="21" t="s">
        <v>290</v>
      </c>
      <c r="L3373" s="1" t="s">
        <v>310</v>
      </c>
      <c r="M3373" t="s">
        <v>290</v>
      </c>
      <c r="N3373" s="159" t="s">
        <v>290</v>
      </c>
      <c r="P3373"/>
      <c r="Q3373"/>
      <c r="R3373"/>
      <c r="X3373" s="158" t="s">
        <v>3238</v>
      </c>
      <c r="Y3373" s="11">
        <v>0.5</v>
      </c>
      <c r="Z3373">
        <v>40</v>
      </c>
      <c r="AA3373" t="s">
        <v>310</v>
      </c>
      <c r="AB3373" s="21" t="s">
        <v>290</v>
      </c>
      <c r="AC3373">
        <v>0.84</v>
      </c>
      <c r="AD3373" s="12">
        <v>0.622</v>
      </c>
      <c r="AE3373" s="11">
        <v>0.109</v>
      </c>
      <c r="AF3373" t="s">
        <v>290</v>
      </c>
      <c r="AG3373">
        <v>40</v>
      </c>
      <c r="AH3373" s="21" t="s">
        <v>290</v>
      </c>
      <c r="AI3373" s="1" t="s">
        <v>310</v>
      </c>
      <c r="AJ3373" t="s">
        <v>290</v>
      </c>
      <c r="AK3373" s="159" t="s">
        <v>290</v>
      </c>
    </row>
    <row r="3374" spans="1:89" x14ac:dyDescent="0.35">
      <c r="A3374" s="158" t="s">
        <v>7078</v>
      </c>
      <c r="B3374" s="11">
        <v>0.5</v>
      </c>
      <c r="C3374" t="s">
        <v>6422</v>
      </c>
      <c r="D3374" t="s">
        <v>310</v>
      </c>
      <c r="E3374" s="21" t="s">
        <v>290</v>
      </c>
      <c r="F3374">
        <v>0.84</v>
      </c>
      <c r="G3374" s="12">
        <v>0.622</v>
      </c>
      <c r="H3374" s="11">
        <v>0.109</v>
      </c>
      <c r="I3374" t="s">
        <v>6422</v>
      </c>
      <c r="J3374">
        <v>1</v>
      </c>
      <c r="K3374" s="21" t="s">
        <v>290</v>
      </c>
      <c r="L3374" s="1" t="s">
        <v>310</v>
      </c>
      <c r="M3374" t="s">
        <v>290</v>
      </c>
      <c r="N3374" s="159" t="s">
        <v>290</v>
      </c>
      <c r="P3374"/>
      <c r="Q3374"/>
      <c r="R3374"/>
      <c r="X3374" s="158" t="s">
        <v>7078</v>
      </c>
      <c r="Y3374" s="11">
        <v>0.5</v>
      </c>
      <c r="Z3374" t="s">
        <v>6422</v>
      </c>
      <c r="AA3374" t="s">
        <v>310</v>
      </c>
      <c r="AB3374" s="21" t="s">
        <v>290</v>
      </c>
      <c r="AC3374">
        <v>0.84</v>
      </c>
      <c r="AD3374" s="12">
        <v>0.622</v>
      </c>
      <c r="AE3374" s="11">
        <v>0.109</v>
      </c>
      <c r="AF3374" t="s">
        <v>6422</v>
      </c>
      <c r="AG3374">
        <v>1</v>
      </c>
      <c r="AH3374" s="21" t="s">
        <v>290</v>
      </c>
      <c r="AI3374" s="1" t="s">
        <v>310</v>
      </c>
      <c r="AJ3374" t="s">
        <v>290</v>
      </c>
      <c r="AK3374" s="159" t="s">
        <v>290</v>
      </c>
    </row>
    <row r="3375" spans="1:89" x14ac:dyDescent="0.35">
      <c r="A3375" s="158" t="s">
        <v>3239</v>
      </c>
      <c r="B3375" s="11">
        <v>0.5</v>
      </c>
      <c r="C3375">
        <v>80</v>
      </c>
      <c r="D3375" t="s">
        <v>310</v>
      </c>
      <c r="E3375" s="21" t="s">
        <v>290</v>
      </c>
      <c r="F3375">
        <v>0.84</v>
      </c>
      <c r="G3375" s="12">
        <v>0.54600000000000004</v>
      </c>
      <c r="H3375" s="11">
        <v>0.14699999999999999</v>
      </c>
      <c r="I3375" t="s">
        <v>290</v>
      </c>
      <c r="J3375">
        <v>80</v>
      </c>
      <c r="K3375" s="21" t="s">
        <v>290</v>
      </c>
      <c r="L3375" s="1" t="s">
        <v>310</v>
      </c>
      <c r="M3375" t="s">
        <v>290</v>
      </c>
      <c r="N3375" s="159" t="s">
        <v>290</v>
      </c>
      <c r="P3375"/>
      <c r="Q3375"/>
      <c r="R3375"/>
      <c r="X3375" s="158" t="s">
        <v>3239</v>
      </c>
      <c r="Y3375" s="11">
        <v>0.5</v>
      </c>
      <c r="Z3375">
        <v>80</v>
      </c>
      <c r="AA3375" t="s">
        <v>310</v>
      </c>
      <c r="AB3375" s="21" t="s">
        <v>290</v>
      </c>
      <c r="AC3375">
        <v>0.84</v>
      </c>
      <c r="AD3375" s="12">
        <v>0.54600000000000004</v>
      </c>
      <c r="AE3375" s="11">
        <v>0.14699999999999999</v>
      </c>
      <c r="AF3375" t="s">
        <v>290</v>
      </c>
      <c r="AG3375">
        <v>80</v>
      </c>
      <c r="AH3375" s="21" t="s">
        <v>290</v>
      </c>
      <c r="AI3375" s="1" t="s">
        <v>310</v>
      </c>
      <c r="AJ3375" t="s">
        <v>290</v>
      </c>
      <c r="AK3375" s="159" t="s">
        <v>290</v>
      </c>
    </row>
    <row r="3376" spans="1:89" x14ac:dyDescent="0.35">
      <c r="A3376" s="158" t="s">
        <v>3240</v>
      </c>
      <c r="B3376" s="11">
        <v>0.5</v>
      </c>
      <c r="C3376" s="11">
        <v>160</v>
      </c>
      <c r="D3376" t="s">
        <v>310</v>
      </c>
      <c r="E3376" s="21" t="s">
        <v>290</v>
      </c>
      <c r="F3376">
        <v>0.84</v>
      </c>
      <c r="G3376" s="12">
        <v>0.46599999999999997</v>
      </c>
      <c r="H3376" s="11">
        <v>0.187</v>
      </c>
      <c r="I3376" t="s">
        <v>290</v>
      </c>
      <c r="J3376" s="11">
        <v>160</v>
      </c>
      <c r="K3376" s="21" t="s">
        <v>290</v>
      </c>
      <c r="L3376" s="1" t="s">
        <v>310</v>
      </c>
      <c r="M3376" t="s">
        <v>290</v>
      </c>
      <c r="N3376" s="159" t="s">
        <v>290</v>
      </c>
      <c r="P3376"/>
      <c r="Q3376"/>
      <c r="R3376"/>
      <c r="X3376" s="158" t="s">
        <v>3240</v>
      </c>
      <c r="Y3376" s="11">
        <v>0.5</v>
      </c>
      <c r="Z3376" s="11">
        <v>160</v>
      </c>
      <c r="AA3376" t="s">
        <v>310</v>
      </c>
      <c r="AB3376" s="21" t="s">
        <v>290</v>
      </c>
      <c r="AC3376">
        <v>0.84</v>
      </c>
      <c r="AD3376" s="12">
        <v>0.46599999999999997</v>
      </c>
      <c r="AE3376" s="11">
        <v>0.187</v>
      </c>
      <c r="AF3376" t="s">
        <v>290</v>
      </c>
      <c r="AG3376" s="11">
        <v>160</v>
      </c>
      <c r="AH3376" s="21" t="s">
        <v>290</v>
      </c>
      <c r="AI3376" s="1" t="s">
        <v>310</v>
      </c>
      <c r="AJ3376" t="s">
        <v>290</v>
      </c>
      <c r="AK3376" s="159" t="s">
        <v>290</v>
      </c>
    </row>
    <row r="3377" spans="1:89" x14ac:dyDescent="0.35">
      <c r="A3377" s="158" t="s">
        <v>3241</v>
      </c>
      <c r="B3377" s="11">
        <v>0.5</v>
      </c>
      <c r="C3377" s="11" t="s">
        <v>272</v>
      </c>
      <c r="D3377" t="s">
        <v>310</v>
      </c>
      <c r="E3377" s="21" t="s">
        <v>290</v>
      </c>
      <c r="F3377">
        <v>0.84</v>
      </c>
      <c r="G3377" s="12">
        <v>0.54600000000000004</v>
      </c>
      <c r="H3377" s="11">
        <v>0.14699999999999999</v>
      </c>
      <c r="I3377" t="s">
        <v>272</v>
      </c>
      <c r="J3377" s="11">
        <v>2</v>
      </c>
      <c r="K3377" s="21" t="s">
        <v>290</v>
      </c>
      <c r="L3377" s="1" t="s">
        <v>310</v>
      </c>
      <c r="M3377" t="s">
        <v>290</v>
      </c>
      <c r="N3377" s="159" t="s">
        <v>290</v>
      </c>
      <c r="P3377"/>
      <c r="Q3377"/>
      <c r="R3377"/>
      <c r="X3377" s="158" t="s">
        <v>3241</v>
      </c>
      <c r="Y3377" s="11">
        <v>0.5</v>
      </c>
      <c r="Z3377" s="11" t="s">
        <v>272</v>
      </c>
      <c r="AA3377" t="s">
        <v>310</v>
      </c>
      <c r="AB3377" s="21" t="s">
        <v>290</v>
      </c>
      <c r="AC3377">
        <v>0.84</v>
      </c>
      <c r="AD3377" s="12">
        <v>0.54600000000000004</v>
      </c>
      <c r="AE3377" s="11">
        <v>0.14699999999999999</v>
      </c>
      <c r="AF3377" t="s">
        <v>272</v>
      </c>
      <c r="AG3377" s="11">
        <v>2</v>
      </c>
      <c r="AH3377" s="21" t="s">
        <v>290</v>
      </c>
      <c r="AI3377" s="1" t="s">
        <v>310</v>
      </c>
      <c r="AJ3377" t="s">
        <v>290</v>
      </c>
      <c r="AK3377" s="159" t="s">
        <v>290</v>
      </c>
      <c r="BJ3377" s="4"/>
      <c r="BK3377" s="4"/>
      <c r="BL3377" s="4"/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  <c r="BX3377" s="4"/>
      <c r="BY3377" s="4"/>
      <c r="BZ3377" s="4"/>
      <c r="CA3377" s="51"/>
    </row>
    <row r="3378" spans="1:89" x14ac:dyDescent="0.25">
      <c r="A3378" s="160" t="s">
        <v>3242</v>
      </c>
      <c r="B3378" s="2">
        <v>0.5</v>
      </c>
      <c r="C3378" s="4" t="s">
        <v>273</v>
      </c>
      <c r="D3378" s="4" t="s">
        <v>310</v>
      </c>
      <c r="E3378" s="23" t="s">
        <v>290</v>
      </c>
      <c r="F3378" s="4">
        <v>0.84</v>
      </c>
      <c r="G3378" s="3">
        <v>0.252</v>
      </c>
      <c r="H3378" s="2">
        <v>0.29399999999999998</v>
      </c>
      <c r="I3378" s="2" t="s">
        <v>273</v>
      </c>
      <c r="J3378" s="4">
        <v>4</v>
      </c>
      <c r="K3378" s="23" t="s">
        <v>290</v>
      </c>
      <c r="L3378" s="6" t="s">
        <v>310</v>
      </c>
      <c r="M3378" s="4" t="s">
        <v>290</v>
      </c>
      <c r="N3378" s="161" t="s">
        <v>290</v>
      </c>
      <c r="P3378"/>
      <c r="Q3378"/>
      <c r="R3378"/>
      <c r="X3378" s="160" t="s">
        <v>3242</v>
      </c>
      <c r="Y3378" s="2">
        <v>0.5</v>
      </c>
      <c r="Z3378" s="4" t="s">
        <v>273</v>
      </c>
      <c r="AA3378" s="4" t="s">
        <v>310</v>
      </c>
      <c r="AB3378" s="23" t="s">
        <v>290</v>
      </c>
      <c r="AC3378" s="4">
        <v>0.84</v>
      </c>
      <c r="AD3378" s="3">
        <v>0.252</v>
      </c>
      <c r="AE3378" s="2">
        <v>0.29399999999999998</v>
      </c>
      <c r="AF3378" s="2" t="s">
        <v>273</v>
      </c>
      <c r="AG3378" s="4">
        <v>4</v>
      </c>
      <c r="AH3378" s="23" t="s">
        <v>290</v>
      </c>
      <c r="AI3378" s="6" t="s">
        <v>310</v>
      </c>
      <c r="AJ3378" s="4" t="s">
        <v>290</v>
      </c>
      <c r="AK3378" s="161" t="s">
        <v>290</v>
      </c>
      <c r="CC3378" s="4"/>
      <c r="CD3378" s="51"/>
      <c r="CE3378" s="51"/>
      <c r="CF3378" s="51"/>
      <c r="CG3378" s="51"/>
      <c r="CH3378" s="51"/>
      <c r="CI3378" s="51"/>
      <c r="CJ3378" s="51"/>
      <c r="CK3378" s="51"/>
    </row>
    <row r="3379" spans="1:89" x14ac:dyDescent="0.35">
      <c r="A3379" s="156" t="s">
        <v>3243</v>
      </c>
      <c r="B3379" s="11">
        <v>0.75000000000000011</v>
      </c>
      <c r="C3379" s="11">
        <v>5</v>
      </c>
      <c r="D3379" t="s">
        <v>310</v>
      </c>
      <c r="E3379" s="21" t="s">
        <v>290</v>
      </c>
      <c r="F3379" s="11">
        <v>1.05</v>
      </c>
      <c r="G3379" s="12">
        <v>0.92</v>
      </c>
      <c r="H3379" s="11">
        <v>6.5000000000000002E-2</v>
      </c>
      <c r="I3379" t="s">
        <v>290</v>
      </c>
      <c r="J3379" s="11">
        <v>5</v>
      </c>
      <c r="K3379" s="21" t="s">
        <v>290</v>
      </c>
      <c r="L3379" s="11" t="s">
        <v>310</v>
      </c>
      <c r="M3379" t="s">
        <v>290</v>
      </c>
      <c r="N3379" s="159" t="s">
        <v>290</v>
      </c>
      <c r="P3379"/>
      <c r="Q3379"/>
      <c r="R3379"/>
      <c r="X3379" s="156" t="s">
        <v>3243</v>
      </c>
      <c r="Y3379" s="11">
        <v>0.75000000000000011</v>
      </c>
      <c r="Z3379" s="11">
        <v>5</v>
      </c>
      <c r="AA3379" t="s">
        <v>310</v>
      </c>
      <c r="AB3379" s="21" t="s">
        <v>290</v>
      </c>
      <c r="AC3379" s="11">
        <v>1.05</v>
      </c>
      <c r="AD3379" s="12">
        <v>0.92</v>
      </c>
      <c r="AE3379" s="11">
        <v>6.5000000000000002E-2</v>
      </c>
      <c r="AF3379" t="s">
        <v>290</v>
      </c>
      <c r="AG3379" s="11">
        <v>5</v>
      </c>
      <c r="AH3379" s="21" t="s">
        <v>290</v>
      </c>
      <c r="AI3379" s="11" t="s">
        <v>310</v>
      </c>
      <c r="AJ3379" t="s">
        <v>290</v>
      </c>
      <c r="AK3379" s="159" t="s">
        <v>290</v>
      </c>
    </row>
    <row r="3380" spans="1:89" x14ac:dyDescent="0.35">
      <c r="A3380" s="156" t="s">
        <v>3244</v>
      </c>
      <c r="B3380" s="11">
        <v>0.75000000000000011</v>
      </c>
      <c r="C3380" s="11">
        <v>10</v>
      </c>
      <c r="D3380" t="s">
        <v>310</v>
      </c>
      <c r="E3380" s="21" t="s">
        <v>290</v>
      </c>
      <c r="F3380" s="11">
        <v>1.05</v>
      </c>
      <c r="G3380" s="12">
        <v>0.88400000000000001</v>
      </c>
      <c r="H3380" s="11">
        <v>8.3000000000000004E-2</v>
      </c>
      <c r="I3380" t="s">
        <v>290</v>
      </c>
      <c r="J3380" s="11">
        <v>10</v>
      </c>
      <c r="K3380" s="21" t="s">
        <v>290</v>
      </c>
      <c r="L3380" s="11" t="s">
        <v>310</v>
      </c>
      <c r="M3380" t="s">
        <v>290</v>
      </c>
      <c r="N3380" s="159" t="s">
        <v>290</v>
      </c>
      <c r="P3380"/>
      <c r="Q3380"/>
      <c r="R3380"/>
      <c r="X3380" s="156" t="s">
        <v>3244</v>
      </c>
      <c r="Y3380" s="11">
        <v>0.75000000000000011</v>
      </c>
      <c r="Z3380" s="11">
        <v>10</v>
      </c>
      <c r="AA3380" t="s">
        <v>310</v>
      </c>
      <c r="AB3380" s="21" t="s">
        <v>290</v>
      </c>
      <c r="AC3380" s="11">
        <v>1.05</v>
      </c>
      <c r="AD3380" s="12">
        <v>0.88400000000000001</v>
      </c>
      <c r="AE3380" s="11">
        <v>8.3000000000000004E-2</v>
      </c>
      <c r="AF3380" t="s">
        <v>290</v>
      </c>
      <c r="AG3380" s="11">
        <v>10</v>
      </c>
      <c r="AH3380" s="21" t="s">
        <v>290</v>
      </c>
      <c r="AI3380" s="11" t="s">
        <v>310</v>
      </c>
      <c r="AJ3380" t="s">
        <v>290</v>
      </c>
      <c r="AK3380" s="159" t="s">
        <v>290</v>
      </c>
    </row>
    <row r="3381" spans="1:89" x14ac:dyDescent="0.35">
      <c r="A3381" s="158" t="s">
        <v>3245</v>
      </c>
      <c r="B3381" s="11">
        <v>0.75000000000000011</v>
      </c>
      <c r="C3381">
        <v>40</v>
      </c>
      <c r="D3381" t="s">
        <v>310</v>
      </c>
      <c r="E3381" s="21" t="s">
        <v>290</v>
      </c>
      <c r="F3381" s="11">
        <v>1.05</v>
      </c>
      <c r="G3381" s="12">
        <v>0.82400000000000007</v>
      </c>
      <c r="H3381" s="11">
        <v>0.113</v>
      </c>
      <c r="I3381" t="s">
        <v>290</v>
      </c>
      <c r="J3381">
        <v>40</v>
      </c>
      <c r="K3381" s="21" t="s">
        <v>290</v>
      </c>
      <c r="L3381" s="1" t="s">
        <v>310</v>
      </c>
      <c r="M3381" t="s">
        <v>290</v>
      </c>
      <c r="N3381" s="159" t="s">
        <v>290</v>
      </c>
      <c r="P3381"/>
      <c r="Q3381"/>
      <c r="R3381"/>
      <c r="X3381" s="158" t="s">
        <v>3245</v>
      </c>
      <c r="Y3381" s="11">
        <v>0.75000000000000011</v>
      </c>
      <c r="Z3381">
        <v>40</v>
      </c>
      <c r="AA3381" t="s">
        <v>310</v>
      </c>
      <c r="AB3381" s="21" t="s">
        <v>290</v>
      </c>
      <c r="AC3381" s="11">
        <v>1.05</v>
      </c>
      <c r="AD3381" s="12">
        <v>0.82400000000000007</v>
      </c>
      <c r="AE3381" s="11">
        <v>0.113</v>
      </c>
      <c r="AF3381" t="s">
        <v>290</v>
      </c>
      <c r="AG3381">
        <v>40</v>
      </c>
      <c r="AH3381" s="21" t="s">
        <v>290</v>
      </c>
      <c r="AI3381" s="1" t="s">
        <v>310</v>
      </c>
      <c r="AJ3381" t="s">
        <v>290</v>
      </c>
      <c r="AK3381" s="159" t="s">
        <v>290</v>
      </c>
    </row>
    <row r="3382" spans="1:89" x14ac:dyDescent="0.35">
      <c r="A3382" s="158" t="s">
        <v>7079</v>
      </c>
      <c r="B3382" s="11">
        <v>0.75000000000000011</v>
      </c>
      <c r="C3382" t="s">
        <v>6422</v>
      </c>
      <c r="D3382" t="s">
        <v>310</v>
      </c>
      <c r="E3382" s="21" t="s">
        <v>290</v>
      </c>
      <c r="F3382" s="11">
        <v>1.05</v>
      </c>
      <c r="G3382" s="12">
        <v>0.82400000000000007</v>
      </c>
      <c r="H3382" s="11">
        <v>0.113</v>
      </c>
      <c r="I3382" t="s">
        <v>6422</v>
      </c>
      <c r="J3382">
        <v>1</v>
      </c>
      <c r="K3382" s="21" t="s">
        <v>290</v>
      </c>
      <c r="L3382" s="1" t="s">
        <v>310</v>
      </c>
      <c r="M3382" t="s">
        <v>290</v>
      </c>
      <c r="N3382" s="159" t="s">
        <v>290</v>
      </c>
      <c r="P3382"/>
      <c r="Q3382"/>
      <c r="R3382"/>
      <c r="X3382" s="158" t="s">
        <v>7079</v>
      </c>
      <c r="Y3382" s="11">
        <v>0.75000000000000011</v>
      </c>
      <c r="Z3382" t="s">
        <v>6422</v>
      </c>
      <c r="AA3382" t="s">
        <v>310</v>
      </c>
      <c r="AB3382" s="21" t="s">
        <v>290</v>
      </c>
      <c r="AC3382" s="11">
        <v>1.05</v>
      </c>
      <c r="AD3382" s="12">
        <v>0.82400000000000007</v>
      </c>
      <c r="AE3382" s="11">
        <v>0.113</v>
      </c>
      <c r="AF3382" t="s">
        <v>6422</v>
      </c>
      <c r="AG3382">
        <v>1</v>
      </c>
      <c r="AH3382" s="21" t="s">
        <v>290</v>
      </c>
      <c r="AI3382" s="1" t="s">
        <v>310</v>
      </c>
      <c r="AJ3382" t="s">
        <v>290</v>
      </c>
      <c r="AK3382" s="159" t="s">
        <v>290</v>
      </c>
    </row>
    <row r="3383" spans="1:89" x14ac:dyDescent="0.35">
      <c r="A3383" s="158" t="s">
        <v>3246</v>
      </c>
      <c r="B3383" s="11">
        <v>0.75000000000000011</v>
      </c>
      <c r="C3383">
        <v>80</v>
      </c>
      <c r="D3383" t="s">
        <v>310</v>
      </c>
      <c r="E3383" s="21" t="s">
        <v>290</v>
      </c>
      <c r="F3383" s="11">
        <v>1.05</v>
      </c>
      <c r="G3383" s="12">
        <v>0.74199999999999999</v>
      </c>
      <c r="H3383" s="11">
        <v>0.154</v>
      </c>
      <c r="I3383" t="s">
        <v>290</v>
      </c>
      <c r="J3383">
        <v>80</v>
      </c>
      <c r="K3383" s="21" t="s">
        <v>290</v>
      </c>
      <c r="L3383" s="1" t="s">
        <v>310</v>
      </c>
      <c r="M3383" t="s">
        <v>290</v>
      </c>
      <c r="N3383" s="159" t="s">
        <v>290</v>
      </c>
      <c r="P3383"/>
      <c r="Q3383"/>
      <c r="R3383"/>
      <c r="X3383" s="158" t="s">
        <v>3246</v>
      </c>
      <c r="Y3383" s="11">
        <v>0.75000000000000011</v>
      </c>
      <c r="Z3383">
        <v>80</v>
      </c>
      <c r="AA3383" t="s">
        <v>310</v>
      </c>
      <c r="AB3383" s="21" t="s">
        <v>290</v>
      </c>
      <c r="AC3383" s="11">
        <v>1.05</v>
      </c>
      <c r="AD3383" s="12">
        <v>0.74199999999999999</v>
      </c>
      <c r="AE3383" s="11">
        <v>0.154</v>
      </c>
      <c r="AF3383" t="s">
        <v>290</v>
      </c>
      <c r="AG3383">
        <v>80</v>
      </c>
      <c r="AH3383" s="21" t="s">
        <v>290</v>
      </c>
      <c r="AI3383" s="1" t="s">
        <v>310</v>
      </c>
      <c r="AJ3383" t="s">
        <v>290</v>
      </c>
      <c r="AK3383" s="159" t="s">
        <v>290</v>
      </c>
    </row>
    <row r="3384" spans="1:89" x14ac:dyDescent="0.35">
      <c r="A3384" s="158" t="s">
        <v>3247</v>
      </c>
      <c r="B3384" s="11">
        <v>0.75000000000000011</v>
      </c>
      <c r="C3384" s="11">
        <v>160</v>
      </c>
      <c r="D3384" t="s">
        <v>310</v>
      </c>
      <c r="E3384" s="21" t="s">
        <v>290</v>
      </c>
      <c r="F3384" s="11">
        <v>1.05</v>
      </c>
      <c r="G3384" s="12">
        <v>0.6140000000000001</v>
      </c>
      <c r="H3384" s="11">
        <v>0.218</v>
      </c>
      <c r="I3384" t="s">
        <v>290</v>
      </c>
      <c r="J3384" s="11">
        <v>160</v>
      </c>
      <c r="K3384" s="21" t="s">
        <v>290</v>
      </c>
      <c r="L3384" s="1" t="s">
        <v>310</v>
      </c>
      <c r="M3384" t="s">
        <v>290</v>
      </c>
      <c r="N3384" s="159" t="s">
        <v>290</v>
      </c>
      <c r="P3384"/>
      <c r="Q3384"/>
      <c r="R3384"/>
      <c r="X3384" s="158" t="s">
        <v>3247</v>
      </c>
      <c r="Y3384" s="11">
        <v>0.75000000000000011</v>
      </c>
      <c r="Z3384" s="11">
        <v>160</v>
      </c>
      <c r="AA3384" t="s">
        <v>310</v>
      </c>
      <c r="AB3384" s="21" t="s">
        <v>290</v>
      </c>
      <c r="AC3384" s="11">
        <v>1.05</v>
      </c>
      <c r="AD3384" s="12">
        <v>0.6140000000000001</v>
      </c>
      <c r="AE3384" s="11">
        <v>0.218</v>
      </c>
      <c r="AF3384" t="s">
        <v>290</v>
      </c>
      <c r="AG3384" s="11">
        <v>160</v>
      </c>
      <c r="AH3384" s="21" t="s">
        <v>290</v>
      </c>
      <c r="AI3384" s="1" t="s">
        <v>310</v>
      </c>
      <c r="AJ3384" t="s">
        <v>290</v>
      </c>
      <c r="AK3384" s="159" t="s">
        <v>290</v>
      </c>
    </row>
    <row r="3385" spans="1:89" x14ac:dyDescent="0.35">
      <c r="A3385" s="158" t="s">
        <v>3248</v>
      </c>
      <c r="B3385" s="11">
        <v>0.75000000000000011</v>
      </c>
      <c r="C3385" s="11" t="s">
        <v>272</v>
      </c>
      <c r="D3385" t="s">
        <v>310</v>
      </c>
      <c r="E3385" s="21" t="s">
        <v>290</v>
      </c>
      <c r="F3385" s="11">
        <v>1.05</v>
      </c>
      <c r="G3385" s="12">
        <v>0.74199999999999999</v>
      </c>
      <c r="H3385" s="11">
        <v>0.154</v>
      </c>
      <c r="I3385" t="s">
        <v>272</v>
      </c>
      <c r="J3385" s="11">
        <v>2</v>
      </c>
      <c r="K3385" s="21" t="s">
        <v>290</v>
      </c>
      <c r="L3385" s="1" t="s">
        <v>310</v>
      </c>
      <c r="M3385" t="s">
        <v>290</v>
      </c>
      <c r="N3385" s="159" t="s">
        <v>290</v>
      </c>
      <c r="P3385"/>
      <c r="Q3385"/>
      <c r="R3385"/>
      <c r="X3385" s="158" t="s">
        <v>3248</v>
      </c>
      <c r="Y3385" s="11">
        <v>0.75000000000000011</v>
      </c>
      <c r="Z3385" s="11" t="s">
        <v>272</v>
      </c>
      <c r="AA3385" t="s">
        <v>310</v>
      </c>
      <c r="AB3385" s="21" t="s">
        <v>290</v>
      </c>
      <c r="AC3385" s="11">
        <v>1.05</v>
      </c>
      <c r="AD3385" s="12">
        <v>0.74199999999999999</v>
      </c>
      <c r="AE3385" s="11">
        <v>0.154</v>
      </c>
      <c r="AF3385" t="s">
        <v>272</v>
      </c>
      <c r="AG3385" s="11">
        <v>2</v>
      </c>
      <c r="AH3385" s="21" t="s">
        <v>290</v>
      </c>
      <c r="AI3385" s="1" t="s">
        <v>310</v>
      </c>
      <c r="AJ3385" t="s">
        <v>290</v>
      </c>
      <c r="AK3385" s="159" t="s">
        <v>290</v>
      </c>
    </row>
    <row r="3386" spans="1:89" x14ac:dyDescent="0.25">
      <c r="A3386" s="160" t="s">
        <v>3249</v>
      </c>
      <c r="B3386" s="2">
        <v>0.75000000000000011</v>
      </c>
      <c r="C3386" s="4" t="s">
        <v>273</v>
      </c>
      <c r="D3386" s="4" t="s">
        <v>310</v>
      </c>
      <c r="E3386" s="23" t="s">
        <v>290</v>
      </c>
      <c r="F3386" s="2">
        <v>1.05</v>
      </c>
      <c r="G3386" s="3">
        <v>0.43400000000000005</v>
      </c>
      <c r="H3386" s="2">
        <v>0.308</v>
      </c>
      <c r="I3386" s="2" t="s">
        <v>273</v>
      </c>
      <c r="J3386" s="4">
        <v>4</v>
      </c>
      <c r="K3386" s="23" t="s">
        <v>290</v>
      </c>
      <c r="L3386" s="6" t="s">
        <v>310</v>
      </c>
      <c r="M3386" s="4" t="s">
        <v>290</v>
      </c>
      <c r="N3386" s="161" t="s">
        <v>290</v>
      </c>
      <c r="P3386"/>
      <c r="Q3386"/>
      <c r="R3386"/>
      <c r="X3386" s="160" t="s">
        <v>3249</v>
      </c>
      <c r="Y3386" s="2">
        <v>0.75000000000000011</v>
      </c>
      <c r="Z3386" s="4" t="s">
        <v>273</v>
      </c>
      <c r="AA3386" s="4" t="s">
        <v>310</v>
      </c>
      <c r="AB3386" s="23" t="s">
        <v>290</v>
      </c>
      <c r="AC3386" s="2">
        <v>1.05</v>
      </c>
      <c r="AD3386" s="3">
        <v>0.43400000000000005</v>
      </c>
      <c r="AE3386" s="2">
        <v>0.308</v>
      </c>
      <c r="AF3386" s="2" t="s">
        <v>273</v>
      </c>
      <c r="AG3386" s="4">
        <v>4</v>
      </c>
      <c r="AH3386" s="23" t="s">
        <v>290</v>
      </c>
      <c r="AI3386" s="6" t="s">
        <v>310</v>
      </c>
      <c r="AJ3386" s="4" t="s">
        <v>290</v>
      </c>
      <c r="AK3386" s="161" t="s">
        <v>290</v>
      </c>
    </row>
    <row r="3387" spans="1:89" x14ac:dyDescent="0.35">
      <c r="A3387" s="156" t="s">
        <v>3250</v>
      </c>
      <c r="B3387" s="11">
        <v>1</v>
      </c>
      <c r="C3387" s="11">
        <v>5</v>
      </c>
      <c r="D3387" t="s">
        <v>310</v>
      </c>
      <c r="E3387" s="21" t="s">
        <v>290</v>
      </c>
      <c r="F3387" s="11">
        <v>1.3149999999999999</v>
      </c>
      <c r="G3387" s="12">
        <v>1.1850000000000001</v>
      </c>
      <c r="H3387" s="11">
        <v>6.5000000000000002E-2</v>
      </c>
      <c r="I3387" t="s">
        <v>290</v>
      </c>
      <c r="J3387" s="11">
        <v>5</v>
      </c>
      <c r="K3387" s="21" t="s">
        <v>290</v>
      </c>
      <c r="L3387" s="11" t="s">
        <v>310</v>
      </c>
      <c r="M3387" t="s">
        <v>290</v>
      </c>
      <c r="N3387" s="159" t="s">
        <v>290</v>
      </c>
      <c r="P3387"/>
      <c r="Q3387"/>
      <c r="R3387"/>
      <c r="X3387" s="156" t="s">
        <v>3250</v>
      </c>
      <c r="Y3387" s="11">
        <v>1</v>
      </c>
      <c r="Z3387" s="11">
        <v>5</v>
      </c>
      <c r="AA3387" t="s">
        <v>310</v>
      </c>
      <c r="AB3387" s="21" t="s">
        <v>290</v>
      </c>
      <c r="AC3387" s="11">
        <v>1.3149999999999999</v>
      </c>
      <c r="AD3387" s="12">
        <v>1.1850000000000001</v>
      </c>
      <c r="AE3387" s="11">
        <v>6.5000000000000002E-2</v>
      </c>
      <c r="AF3387" t="s">
        <v>290</v>
      </c>
      <c r="AG3387" s="11">
        <v>5</v>
      </c>
      <c r="AH3387" s="21" t="s">
        <v>290</v>
      </c>
      <c r="AI3387" s="11" t="s">
        <v>310</v>
      </c>
      <c r="AJ3387" t="s">
        <v>290</v>
      </c>
      <c r="AK3387" s="159" t="s">
        <v>290</v>
      </c>
      <c r="BJ3387" s="4"/>
      <c r="BK3387" s="4"/>
      <c r="BL3387" s="4"/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  <c r="BX3387" s="4"/>
      <c r="BY3387" s="4"/>
      <c r="BZ3387" s="4"/>
      <c r="CA3387" s="51"/>
    </row>
    <row r="3388" spans="1:89" x14ac:dyDescent="0.35">
      <c r="A3388" s="156" t="s">
        <v>3251</v>
      </c>
      <c r="B3388" s="11">
        <v>1</v>
      </c>
      <c r="C3388" s="11">
        <v>10</v>
      </c>
      <c r="D3388" t="s">
        <v>310</v>
      </c>
      <c r="E3388" s="21" t="s">
        <v>290</v>
      </c>
      <c r="F3388" s="11">
        <v>1.3149999999999999</v>
      </c>
      <c r="G3388" s="12">
        <v>1.097</v>
      </c>
      <c r="H3388" s="11">
        <v>0.109</v>
      </c>
      <c r="I3388" t="s">
        <v>290</v>
      </c>
      <c r="J3388" s="11">
        <v>10</v>
      </c>
      <c r="K3388" s="21" t="s">
        <v>290</v>
      </c>
      <c r="L3388" s="11" t="s">
        <v>310</v>
      </c>
      <c r="M3388" t="s">
        <v>290</v>
      </c>
      <c r="N3388" s="159" t="s">
        <v>290</v>
      </c>
      <c r="P3388"/>
      <c r="Q3388"/>
      <c r="R3388"/>
      <c r="X3388" s="156" t="s">
        <v>3251</v>
      </c>
      <c r="Y3388" s="11">
        <v>1</v>
      </c>
      <c r="Z3388" s="11">
        <v>10</v>
      </c>
      <c r="AA3388" t="s">
        <v>310</v>
      </c>
      <c r="AB3388" s="21" t="s">
        <v>290</v>
      </c>
      <c r="AC3388" s="11">
        <v>1.3149999999999999</v>
      </c>
      <c r="AD3388" s="12">
        <v>1.097</v>
      </c>
      <c r="AE3388" s="11">
        <v>0.109</v>
      </c>
      <c r="AF3388" t="s">
        <v>290</v>
      </c>
      <c r="AG3388" s="11">
        <v>10</v>
      </c>
      <c r="AH3388" s="21" t="s">
        <v>290</v>
      </c>
      <c r="AI3388" s="11" t="s">
        <v>310</v>
      </c>
      <c r="AJ3388" t="s">
        <v>290</v>
      </c>
      <c r="AK3388" s="159" t="s">
        <v>290</v>
      </c>
      <c r="CC3388" s="4"/>
      <c r="CD3388" s="51"/>
      <c r="CE3388" s="51"/>
      <c r="CF3388" s="51"/>
      <c r="CG3388" s="51"/>
      <c r="CH3388" s="51"/>
      <c r="CI3388" s="51"/>
      <c r="CJ3388" s="51"/>
      <c r="CK3388" s="51"/>
    </row>
    <row r="3389" spans="1:89" x14ac:dyDescent="0.35">
      <c r="A3389" s="158" t="s">
        <v>3252</v>
      </c>
      <c r="B3389" s="11">
        <v>1</v>
      </c>
      <c r="C3389">
        <v>40</v>
      </c>
      <c r="D3389" t="s">
        <v>310</v>
      </c>
      <c r="E3389" s="21" t="s">
        <v>290</v>
      </c>
      <c r="F3389" s="11">
        <v>1.3149999999999999</v>
      </c>
      <c r="G3389" s="12">
        <v>1.0489999999999999</v>
      </c>
      <c r="H3389" s="11">
        <v>0.13300000000000001</v>
      </c>
      <c r="I3389" t="s">
        <v>290</v>
      </c>
      <c r="J3389">
        <v>40</v>
      </c>
      <c r="K3389" s="21" t="s">
        <v>290</v>
      </c>
      <c r="L3389" s="1" t="s">
        <v>310</v>
      </c>
      <c r="M3389" t="s">
        <v>290</v>
      </c>
      <c r="N3389" s="159" t="s">
        <v>290</v>
      </c>
      <c r="Q3389" s="18" t="s">
        <v>290</v>
      </c>
      <c r="S3389" t="s">
        <v>290</v>
      </c>
      <c r="T3389" t="s">
        <v>290</v>
      </c>
      <c r="V3389" t="s">
        <v>290</v>
      </c>
      <c r="X3389" s="158" t="s">
        <v>3252</v>
      </c>
      <c r="Y3389" s="11">
        <v>1</v>
      </c>
      <c r="Z3389">
        <v>40</v>
      </c>
      <c r="AA3389" t="s">
        <v>310</v>
      </c>
      <c r="AB3389" s="21" t="s">
        <v>290</v>
      </c>
      <c r="AC3389" s="11">
        <v>1.3149999999999999</v>
      </c>
      <c r="AD3389" s="12">
        <v>1.0489999999999999</v>
      </c>
      <c r="AE3389" s="11">
        <v>0.13300000000000001</v>
      </c>
      <c r="AF3389" t="s">
        <v>290</v>
      </c>
      <c r="AG3389">
        <v>40</v>
      </c>
      <c r="AH3389" s="21" t="s">
        <v>290</v>
      </c>
      <c r="AI3389" s="1" t="s">
        <v>310</v>
      </c>
      <c r="AJ3389" t="s">
        <v>290</v>
      </c>
      <c r="AK3389" s="159" t="s">
        <v>290</v>
      </c>
    </row>
    <row r="3390" spans="1:89" x14ac:dyDescent="0.35">
      <c r="A3390" s="158" t="s">
        <v>7080</v>
      </c>
      <c r="B3390" s="11">
        <v>1</v>
      </c>
      <c r="C3390" t="s">
        <v>6422</v>
      </c>
      <c r="D3390" t="s">
        <v>310</v>
      </c>
      <c r="E3390" s="21" t="s">
        <v>290</v>
      </c>
      <c r="F3390" s="11">
        <v>1.3149999999999999</v>
      </c>
      <c r="G3390" s="12">
        <v>1.0489999999999999</v>
      </c>
      <c r="H3390" s="11">
        <v>0.13300000000000001</v>
      </c>
      <c r="I3390" t="s">
        <v>6422</v>
      </c>
      <c r="J3390">
        <v>1</v>
      </c>
      <c r="K3390" s="21" t="s">
        <v>290</v>
      </c>
      <c r="L3390" s="1" t="s">
        <v>310</v>
      </c>
      <c r="M3390" t="s">
        <v>290</v>
      </c>
      <c r="N3390" s="159" t="s">
        <v>290</v>
      </c>
      <c r="Q3390" s="18" t="s">
        <v>290</v>
      </c>
      <c r="S3390" t="s">
        <v>290</v>
      </c>
      <c r="T3390" t="s">
        <v>290</v>
      </c>
      <c r="V3390" t="s">
        <v>290</v>
      </c>
      <c r="X3390" s="158" t="s">
        <v>7080</v>
      </c>
      <c r="Y3390" s="11">
        <v>1</v>
      </c>
      <c r="Z3390" t="s">
        <v>6422</v>
      </c>
      <c r="AA3390" t="s">
        <v>310</v>
      </c>
      <c r="AB3390" s="21" t="s">
        <v>290</v>
      </c>
      <c r="AC3390" s="11">
        <v>1.3149999999999999</v>
      </c>
      <c r="AD3390" s="12">
        <v>1.0489999999999999</v>
      </c>
      <c r="AE3390" s="11">
        <v>0.13300000000000001</v>
      </c>
      <c r="AF3390" t="s">
        <v>6422</v>
      </c>
      <c r="AG3390">
        <v>1</v>
      </c>
      <c r="AH3390" s="21" t="s">
        <v>290</v>
      </c>
      <c r="AI3390" s="1" t="s">
        <v>310</v>
      </c>
      <c r="AJ3390" t="s">
        <v>290</v>
      </c>
      <c r="AK3390" s="159" t="s">
        <v>290</v>
      </c>
    </row>
    <row r="3391" spans="1:89" x14ac:dyDescent="0.35">
      <c r="A3391" s="158" t="s">
        <v>3253</v>
      </c>
      <c r="B3391" s="11">
        <v>1</v>
      </c>
      <c r="C3391">
        <v>80</v>
      </c>
      <c r="D3391" t="s">
        <v>310</v>
      </c>
      <c r="E3391" s="21" t="s">
        <v>3254</v>
      </c>
      <c r="F3391" s="11">
        <v>1.3149999999999999</v>
      </c>
      <c r="G3391" s="12">
        <v>0.95699999999999996</v>
      </c>
      <c r="H3391" s="11">
        <v>0.17899999999999999</v>
      </c>
      <c r="I3391" t="s">
        <v>290</v>
      </c>
      <c r="J3391">
        <v>80</v>
      </c>
      <c r="K3391" s="21" t="s">
        <v>290</v>
      </c>
      <c r="L3391" s="1" t="s">
        <v>310</v>
      </c>
      <c r="M3391" t="s">
        <v>290</v>
      </c>
      <c r="N3391" s="159" t="s">
        <v>290</v>
      </c>
      <c r="P3391" s="18" t="s">
        <v>290</v>
      </c>
      <c r="Q3391" s="18" t="s">
        <v>290</v>
      </c>
      <c r="S3391" t="s">
        <v>290</v>
      </c>
      <c r="T3391" t="s">
        <v>290</v>
      </c>
      <c r="V3391" t="s">
        <v>290</v>
      </c>
      <c r="X3391" s="158" t="s">
        <v>3253</v>
      </c>
      <c r="Y3391" s="11">
        <v>1</v>
      </c>
      <c r="Z3391">
        <v>80</v>
      </c>
      <c r="AA3391" t="s">
        <v>310</v>
      </c>
      <c r="AB3391" s="21" t="s">
        <v>3255</v>
      </c>
      <c r="AC3391" s="11">
        <v>1.3149999999999999</v>
      </c>
      <c r="AD3391" s="12">
        <v>0.95699999999999996</v>
      </c>
      <c r="AE3391" s="11">
        <v>0.17899999999999999</v>
      </c>
      <c r="AF3391" t="s">
        <v>290</v>
      </c>
      <c r="AG3391">
        <v>80</v>
      </c>
      <c r="AH3391" s="21" t="s">
        <v>290</v>
      </c>
      <c r="AI3391" s="1" t="s">
        <v>310</v>
      </c>
      <c r="AJ3391" t="s">
        <v>290</v>
      </c>
      <c r="AK3391" s="159" t="s">
        <v>290</v>
      </c>
    </row>
    <row r="3392" spans="1:89" x14ac:dyDescent="0.35">
      <c r="A3392" s="158" t="s">
        <v>3256</v>
      </c>
      <c r="B3392" s="11">
        <v>1</v>
      </c>
      <c r="C3392" s="11">
        <v>160</v>
      </c>
      <c r="D3392" t="s">
        <v>310</v>
      </c>
      <c r="E3392" s="21" t="s">
        <v>3257</v>
      </c>
      <c r="F3392" s="11">
        <v>1.3149999999999999</v>
      </c>
      <c r="G3392" s="12">
        <v>0.81499999999999995</v>
      </c>
      <c r="H3392" s="11">
        <v>0.25</v>
      </c>
      <c r="I3392" t="s">
        <v>290</v>
      </c>
      <c r="J3392" s="11">
        <v>160</v>
      </c>
      <c r="K3392" s="21" t="s">
        <v>290</v>
      </c>
      <c r="L3392" s="1" t="s">
        <v>310</v>
      </c>
      <c r="M3392" t="s">
        <v>290</v>
      </c>
      <c r="N3392" s="159" t="s">
        <v>290</v>
      </c>
      <c r="P3392" s="18" t="s">
        <v>290</v>
      </c>
      <c r="Q3392" s="18" t="s">
        <v>290</v>
      </c>
      <c r="S3392" t="s">
        <v>290</v>
      </c>
      <c r="T3392" t="s">
        <v>290</v>
      </c>
      <c r="V3392" t="s">
        <v>290</v>
      </c>
      <c r="X3392" s="158" t="s">
        <v>3256</v>
      </c>
      <c r="Y3392" s="11">
        <v>1</v>
      </c>
      <c r="Z3392" s="11">
        <v>160</v>
      </c>
      <c r="AA3392" t="s">
        <v>310</v>
      </c>
      <c r="AB3392" s="21" t="s">
        <v>3258</v>
      </c>
      <c r="AC3392" s="11">
        <v>1.3149999999999999</v>
      </c>
      <c r="AD3392" s="12">
        <v>0.81499999999999995</v>
      </c>
      <c r="AE3392" s="11">
        <v>0.25</v>
      </c>
      <c r="AF3392" t="s">
        <v>290</v>
      </c>
      <c r="AG3392" s="11">
        <v>160</v>
      </c>
      <c r="AH3392" s="21" t="s">
        <v>290</v>
      </c>
      <c r="AI3392" s="1" t="s">
        <v>310</v>
      </c>
      <c r="AJ3392" t="s">
        <v>290</v>
      </c>
      <c r="AK3392" s="159" t="s">
        <v>290</v>
      </c>
    </row>
    <row r="3393" spans="1:89" x14ac:dyDescent="0.35">
      <c r="A3393" s="158" t="s">
        <v>3259</v>
      </c>
      <c r="B3393" s="11">
        <v>1</v>
      </c>
      <c r="C3393" s="11" t="s">
        <v>272</v>
      </c>
      <c r="D3393" t="s">
        <v>310</v>
      </c>
      <c r="E3393" s="21" t="s">
        <v>290</v>
      </c>
      <c r="F3393" s="11">
        <v>1.3149999999999999</v>
      </c>
      <c r="G3393" s="12">
        <v>0.95699999999999996</v>
      </c>
      <c r="H3393" s="11">
        <v>0.17899999999999999</v>
      </c>
      <c r="I3393" t="s">
        <v>272</v>
      </c>
      <c r="J3393" s="11">
        <v>2</v>
      </c>
      <c r="K3393" s="21" t="s">
        <v>290</v>
      </c>
      <c r="L3393" s="1" t="s">
        <v>310</v>
      </c>
      <c r="M3393" t="s">
        <v>290</v>
      </c>
      <c r="N3393" s="159" t="s">
        <v>290</v>
      </c>
      <c r="P3393" s="18" t="s">
        <v>290</v>
      </c>
      <c r="Q3393" s="18" t="s">
        <v>290</v>
      </c>
      <c r="S3393" t="s">
        <v>290</v>
      </c>
      <c r="T3393" t="s">
        <v>290</v>
      </c>
      <c r="V3393" t="s">
        <v>290</v>
      </c>
      <c r="X3393" s="158" t="s">
        <v>3259</v>
      </c>
      <c r="Y3393" s="11">
        <v>1</v>
      </c>
      <c r="Z3393" s="11" t="s">
        <v>272</v>
      </c>
      <c r="AA3393" t="s">
        <v>310</v>
      </c>
      <c r="AB3393" s="21" t="s">
        <v>290</v>
      </c>
      <c r="AC3393" s="11">
        <v>1.3149999999999999</v>
      </c>
      <c r="AD3393" s="12">
        <v>0.95699999999999996</v>
      </c>
      <c r="AE3393" s="11">
        <v>0.17899999999999999</v>
      </c>
      <c r="AF3393" t="s">
        <v>272</v>
      </c>
      <c r="AG3393" s="11">
        <v>2</v>
      </c>
      <c r="AH3393" s="21" t="s">
        <v>290</v>
      </c>
      <c r="AI3393" s="1" t="s">
        <v>310</v>
      </c>
      <c r="AJ3393" t="s">
        <v>290</v>
      </c>
      <c r="AK3393" s="159" t="s">
        <v>290</v>
      </c>
    </row>
    <row r="3394" spans="1:89" x14ac:dyDescent="0.25">
      <c r="A3394" s="160" t="s">
        <v>3260</v>
      </c>
      <c r="B3394" s="2">
        <v>1</v>
      </c>
      <c r="C3394" s="4" t="s">
        <v>273</v>
      </c>
      <c r="D3394" s="4" t="s">
        <v>310</v>
      </c>
      <c r="E3394" s="23" t="s">
        <v>3261</v>
      </c>
      <c r="F3394" s="2">
        <v>1.3149999999999999</v>
      </c>
      <c r="G3394" s="3">
        <v>0.59899999999999998</v>
      </c>
      <c r="H3394" s="2">
        <v>0.35799999999999998</v>
      </c>
      <c r="I3394" s="2" t="s">
        <v>273</v>
      </c>
      <c r="J3394" s="4">
        <v>4</v>
      </c>
      <c r="K3394" s="23" t="s">
        <v>290</v>
      </c>
      <c r="L3394" s="6" t="s">
        <v>310</v>
      </c>
      <c r="M3394" s="4" t="s">
        <v>290</v>
      </c>
      <c r="N3394" s="161" t="s">
        <v>290</v>
      </c>
      <c r="P3394" s="18" t="s">
        <v>290</v>
      </c>
      <c r="Q3394" s="18" t="s">
        <v>290</v>
      </c>
      <c r="S3394" t="s">
        <v>290</v>
      </c>
      <c r="T3394" t="s">
        <v>290</v>
      </c>
      <c r="V3394" t="s">
        <v>290</v>
      </c>
      <c r="X3394" s="160" t="s">
        <v>3260</v>
      </c>
      <c r="Y3394" s="2">
        <v>1</v>
      </c>
      <c r="Z3394" s="4" t="s">
        <v>273</v>
      </c>
      <c r="AA3394" s="4" t="s">
        <v>310</v>
      </c>
      <c r="AB3394" s="23" t="s">
        <v>3262</v>
      </c>
      <c r="AC3394" s="2">
        <v>1.3149999999999999</v>
      </c>
      <c r="AD3394" s="3">
        <v>0.59899999999999998</v>
      </c>
      <c r="AE3394" s="2">
        <v>0.35799999999999998</v>
      </c>
      <c r="AF3394" s="2" t="s">
        <v>273</v>
      </c>
      <c r="AG3394" s="4">
        <v>4</v>
      </c>
      <c r="AH3394" s="23" t="s">
        <v>290</v>
      </c>
      <c r="AI3394" s="6" t="s">
        <v>310</v>
      </c>
      <c r="AJ3394" s="4" t="s">
        <v>290</v>
      </c>
      <c r="AK3394" s="161" t="s">
        <v>290</v>
      </c>
    </row>
    <row r="3395" spans="1:89" x14ac:dyDescent="0.35">
      <c r="A3395" s="156" t="s">
        <v>3263</v>
      </c>
      <c r="B3395" s="11">
        <v>1.25</v>
      </c>
      <c r="C3395" s="11">
        <v>5</v>
      </c>
      <c r="D3395" t="s">
        <v>310</v>
      </c>
      <c r="E3395" s="21" t="s">
        <v>290</v>
      </c>
      <c r="F3395" s="11">
        <v>1.6600000000000001</v>
      </c>
      <c r="G3395" s="12">
        <v>1.5300000000000002</v>
      </c>
      <c r="H3395" s="11">
        <v>6.5000000000000002E-2</v>
      </c>
      <c r="I3395" t="s">
        <v>290</v>
      </c>
      <c r="J3395" s="11">
        <v>5</v>
      </c>
      <c r="K3395" s="21" t="s">
        <v>290</v>
      </c>
      <c r="L3395" s="11" t="s">
        <v>310</v>
      </c>
      <c r="M3395" t="s">
        <v>290</v>
      </c>
      <c r="N3395" s="159" t="s">
        <v>290</v>
      </c>
      <c r="P3395" s="18" t="s">
        <v>290</v>
      </c>
      <c r="Q3395" s="18" t="s">
        <v>290</v>
      </c>
      <c r="S3395" t="s">
        <v>290</v>
      </c>
      <c r="T3395" t="s">
        <v>290</v>
      </c>
      <c r="V3395" t="s">
        <v>290</v>
      </c>
      <c r="X3395" s="156" t="s">
        <v>3263</v>
      </c>
      <c r="Y3395" s="11">
        <v>1.25</v>
      </c>
      <c r="Z3395" s="11">
        <v>5</v>
      </c>
      <c r="AA3395" t="s">
        <v>310</v>
      </c>
      <c r="AB3395" s="21" t="s">
        <v>290</v>
      </c>
      <c r="AC3395" s="11">
        <v>1.6600000000000001</v>
      </c>
      <c r="AD3395" s="12">
        <v>1.5300000000000002</v>
      </c>
      <c r="AE3395" s="11">
        <v>6.5000000000000002E-2</v>
      </c>
      <c r="AF3395" t="s">
        <v>290</v>
      </c>
      <c r="AG3395" s="11">
        <v>5</v>
      </c>
      <c r="AH3395" s="21" t="s">
        <v>290</v>
      </c>
      <c r="AI3395" s="11" t="s">
        <v>310</v>
      </c>
      <c r="AJ3395" t="s">
        <v>290</v>
      </c>
      <c r="AK3395" s="159" t="s">
        <v>290</v>
      </c>
    </row>
    <row r="3396" spans="1:89" x14ac:dyDescent="0.35">
      <c r="A3396" s="156" t="s">
        <v>3264</v>
      </c>
      <c r="B3396" s="11">
        <v>1.25</v>
      </c>
      <c r="C3396" s="11">
        <v>10</v>
      </c>
      <c r="D3396" t="s">
        <v>310</v>
      </c>
      <c r="E3396" s="21" t="s">
        <v>290</v>
      </c>
      <c r="F3396" s="11">
        <v>1.6600000000000001</v>
      </c>
      <c r="G3396" s="12">
        <v>1.4420000000000002</v>
      </c>
      <c r="H3396" s="11">
        <v>0.109</v>
      </c>
      <c r="I3396" t="s">
        <v>290</v>
      </c>
      <c r="J3396" s="11">
        <v>10</v>
      </c>
      <c r="K3396" s="21" t="s">
        <v>290</v>
      </c>
      <c r="L3396" s="11" t="s">
        <v>310</v>
      </c>
      <c r="M3396" t="s">
        <v>290</v>
      </c>
      <c r="N3396" s="159" t="s">
        <v>290</v>
      </c>
      <c r="P3396" s="18" t="s">
        <v>290</v>
      </c>
      <c r="Q3396" s="18" t="s">
        <v>290</v>
      </c>
      <c r="S3396" t="s">
        <v>290</v>
      </c>
      <c r="T3396" t="s">
        <v>290</v>
      </c>
      <c r="V3396" t="s">
        <v>290</v>
      </c>
      <c r="X3396" s="156" t="s">
        <v>3264</v>
      </c>
      <c r="Y3396" s="11">
        <v>1.25</v>
      </c>
      <c r="Z3396" s="11">
        <v>10</v>
      </c>
      <c r="AA3396" t="s">
        <v>310</v>
      </c>
      <c r="AB3396" s="21" t="s">
        <v>290</v>
      </c>
      <c r="AC3396" s="11">
        <v>1.6600000000000001</v>
      </c>
      <c r="AD3396" s="12">
        <v>1.4420000000000002</v>
      </c>
      <c r="AE3396" s="11">
        <v>0.109</v>
      </c>
      <c r="AF3396" t="s">
        <v>290</v>
      </c>
      <c r="AG3396" s="11">
        <v>10</v>
      </c>
      <c r="AH3396" s="21" t="s">
        <v>290</v>
      </c>
      <c r="AI3396" s="11" t="s">
        <v>310</v>
      </c>
      <c r="AJ3396" t="s">
        <v>290</v>
      </c>
      <c r="AK3396" s="159" t="s">
        <v>290</v>
      </c>
    </row>
    <row r="3397" spans="1:89" x14ac:dyDescent="0.35">
      <c r="A3397" s="158" t="s">
        <v>3265</v>
      </c>
      <c r="B3397" s="11">
        <v>1.25</v>
      </c>
      <c r="C3397">
        <v>40</v>
      </c>
      <c r="D3397" t="s">
        <v>310</v>
      </c>
      <c r="E3397" s="21" t="s">
        <v>290</v>
      </c>
      <c r="F3397" s="11">
        <v>1.6600000000000001</v>
      </c>
      <c r="G3397" s="12">
        <v>1.3800000000000001</v>
      </c>
      <c r="H3397" s="11">
        <v>0.14000000000000001</v>
      </c>
      <c r="I3397" t="s">
        <v>290</v>
      </c>
      <c r="J3397">
        <v>40</v>
      </c>
      <c r="K3397" s="21" t="s">
        <v>290</v>
      </c>
      <c r="L3397" s="1" t="s">
        <v>310</v>
      </c>
      <c r="M3397" t="s">
        <v>290</v>
      </c>
      <c r="N3397" s="159" t="s">
        <v>290</v>
      </c>
      <c r="P3397" s="18" t="s">
        <v>290</v>
      </c>
      <c r="Q3397" s="18" t="s">
        <v>290</v>
      </c>
      <c r="S3397" t="s">
        <v>290</v>
      </c>
      <c r="T3397" t="s">
        <v>290</v>
      </c>
      <c r="V3397" t="s">
        <v>290</v>
      </c>
      <c r="X3397" s="158" t="s">
        <v>3265</v>
      </c>
      <c r="Y3397" s="11">
        <v>1.25</v>
      </c>
      <c r="Z3397">
        <v>40</v>
      </c>
      <c r="AA3397" t="s">
        <v>310</v>
      </c>
      <c r="AB3397" s="21" t="s">
        <v>290</v>
      </c>
      <c r="AC3397" s="11">
        <v>1.6600000000000001</v>
      </c>
      <c r="AD3397" s="12">
        <v>1.3800000000000001</v>
      </c>
      <c r="AE3397" s="11">
        <v>0.14000000000000001</v>
      </c>
      <c r="AF3397" t="s">
        <v>290</v>
      </c>
      <c r="AG3397">
        <v>40</v>
      </c>
      <c r="AH3397" s="21" t="s">
        <v>290</v>
      </c>
      <c r="AI3397" s="1" t="s">
        <v>310</v>
      </c>
      <c r="AJ3397" t="s">
        <v>290</v>
      </c>
      <c r="AK3397" s="159" t="s">
        <v>290</v>
      </c>
    </row>
    <row r="3398" spans="1:89" x14ac:dyDescent="0.35">
      <c r="A3398" s="158" t="s">
        <v>7081</v>
      </c>
      <c r="B3398" s="11">
        <v>1.25</v>
      </c>
      <c r="C3398" t="s">
        <v>6422</v>
      </c>
      <c r="D3398" t="s">
        <v>310</v>
      </c>
      <c r="E3398" s="21" t="s">
        <v>290</v>
      </c>
      <c r="F3398" s="11">
        <v>1.6600000000000001</v>
      </c>
      <c r="G3398" s="12">
        <v>1.3800000000000001</v>
      </c>
      <c r="H3398" s="11">
        <v>0.14000000000000001</v>
      </c>
      <c r="I3398" t="s">
        <v>6422</v>
      </c>
      <c r="J3398">
        <v>1</v>
      </c>
      <c r="K3398" s="21" t="s">
        <v>290</v>
      </c>
      <c r="L3398" s="1" t="s">
        <v>310</v>
      </c>
      <c r="M3398" t="s">
        <v>290</v>
      </c>
      <c r="N3398" s="159" t="s">
        <v>290</v>
      </c>
      <c r="P3398" s="18" t="s">
        <v>290</v>
      </c>
      <c r="Q3398" s="18" t="s">
        <v>290</v>
      </c>
      <c r="S3398" t="s">
        <v>290</v>
      </c>
      <c r="T3398" t="s">
        <v>290</v>
      </c>
      <c r="V3398" t="s">
        <v>290</v>
      </c>
      <c r="X3398" s="158" t="s">
        <v>7081</v>
      </c>
      <c r="Y3398" s="11">
        <v>1.25</v>
      </c>
      <c r="Z3398" t="s">
        <v>6422</v>
      </c>
      <c r="AA3398" t="s">
        <v>310</v>
      </c>
      <c r="AB3398" s="21" t="s">
        <v>290</v>
      </c>
      <c r="AC3398" s="11">
        <v>1.6600000000000001</v>
      </c>
      <c r="AD3398" s="12">
        <v>1.3800000000000001</v>
      </c>
      <c r="AE3398" s="11">
        <v>0.14000000000000001</v>
      </c>
      <c r="AF3398" t="s">
        <v>6422</v>
      </c>
      <c r="AG3398">
        <v>1</v>
      </c>
      <c r="AH3398" s="21" t="s">
        <v>290</v>
      </c>
      <c r="AI3398" s="1" t="s">
        <v>310</v>
      </c>
      <c r="AJ3398" t="s">
        <v>290</v>
      </c>
      <c r="AK3398" s="159" t="s">
        <v>290</v>
      </c>
      <c r="BJ3398" s="4"/>
      <c r="BK3398" s="4"/>
      <c r="BL3398" s="4"/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  <c r="BX3398" s="4"/>
      <c r="BY3398" s="4"/>
      <c r="BZ3398" s="4"/>
      <c r="CA3398" s="51"/>
    </row>
    <row r="3399" spans="1:89" x14ac:dyDescent="0.35">
      <c r="A3399" s="158" t="s">
        <v>3266</v>
      </c>
      <c r="B3399" s="11">
        <v>1.25</v>
      </c>
      <c r="C3399">
        <v>80</v>
      </c>
      <c r="D3399" t="s">
        <v>310</v>
      </c>
      <c r="E3399" s="21" t="s">
        <v>290</v>
      </c>
      <c r="F3399" s="11">
        <v>1.6600000000000001</v>
      </c>
      <c r="G3399" s="12">
        <v>1.278</v>
      </c>
      <c r="H3399" s="11">
        <v>0.191</v>
      </c>
      <c r="I3399" t="s">
        <v>290</v>
      </c>
      <c r="J3399">
        <v>80</v>
      </c>
      <c r="K3399" s="21" t="s">
        <v>290</v>
      </c>
      <c r="L3399" s="1" t="s">
        <v>310</v>
      </c>
      <c r="M3399" t="s">
        <v>290</v>
      </c>
      <c r="N3399" s="159" t="s">
        <v>290</v>
      </c>
      <c r="P3399" s="18" t="s">
        <v>290</v>
      </c>
      <c r="Q3399" s="18" t="s">
        <v>290</v>
      </c>
      <c r="S3399" t="s">
        <v>290</v>
      </c>
      <c r="T3399" t="s">
        <v>290</v>
      </c>
      <c r="V3399" t="s">
        <v>290</v>
      </c>
      <c r="X3399" s="158" t="s">
        <v>3266</v>
      </c>
      <c r="Y3399" s="11">
        <v>1.25</v>
      </c>
      <c r="Z3399">
        <v>80</v>
      </c>
      <c r="AA3399" t="s">
        <v>310</v>
      </c>
      <c r="AB3399" s="21" t="s">
        <v>290</v>
      </c>
      <c r="AC3399" s="11">
        <v>1.6600000000000001</v>
      </c>
      <c r="AD3399" s="12">
        <v>1.278</v>
      </c>
      <c r="AE3399" s="11">
        <v>0.191</v>
      </c>
      <c r="AF3399" t="s">
        <v>290</v>
      </c>
      <c r="AG3399">
        <v>80</v>
      </c>
      <c r="AH3399" s="21" t="s">
        <v>290</v>
      </c>
      <c r="AI3399" s="1" t="s">
        <v>310</v>
      </c>
      <c r="AJ3399" t="s">
        <v>290</v>
      </c>
      <c r="AK3399" s="159" t="s">
        <v>290</v>
      </c>
      <c r="CC3399" s="4"/>
      <c r="CD3399" s="51"/>
      <c r="CE3399" s="51"/>
      <c r="CF3399" s="51"/>
      <c r="CG3399" s="51"/>
      <c r="CH3399" s="51"/>
      <c r="CI3399" s="51"/>
      <c r="CJ3399" s="51"/>
      <c r="CK3399" s="51"/>
    </row>
    <row r="3400" spans="1:89" x14ac:dyDescent="0.35">
      <c r="A3400" s="158" t="s">
        <v>3267</v>
      </c>
      <c r="B3400" s="11">
        <v>1.25</v>
      </c>
      <c r="C3400" s="11">
        <v>160</v>
      </c>
      <c r="D3400" t="s">
        <v>310</v>
      </c>
      <c r="E3400" s="21" t="s">
        <v>290</v>
      </c>
      <c r="F3400" s="11">
        <v>1.6600000000000001</v>
      </c>
      <c r="G3400" s="12">
        <v>1.1600000000000001</v>
      </c>
      <c r="H3400" s="11">
        <v>0.25</v>
      </c>
      <c r="I3400" t="s">
        <v>290</v>
      </c>
      <c r="J3400" s="11">
        <v>160</v>
      </c>
      <c r="K3400" s="21" t="s">
        <v>290</v>
      </c>
      <c r="L3400" s="1" t="s">
        <v>310</v>
      </c>
      <c r="M3400" t="s">
        <v>290</v>
      </c>
      <c r="N3400" s="159" t="s">
        <v>290</v>
      </c>
      <c r="P3400" s="18" t="s">
        <v>290</v>
      </c>
      <c r="Q3400" s="18" t="s">
        <v>290</v>
      </c>
      <c r="S3400" t="s">
        <v>290</v>
      </c>
      <c r="T3400" t="s">
        <v>290</v>
      </c>
      <c r="V3400" t="s">
        <v>290</v>
      </c>
      <c r="X3400" s="158" t="s">
        <v>3267</v>
      </c>
      <c r="Y3400" s="11">
        <v>1.25</v>
      </c>
      <c r="Z3400" s="11">
        <v>160</v>
      </c>
      <c r="AA3400" t="s">
        <v>310</v>
      </c>
      <c r="AB3400" s="21" t="s">
        <v>290</v>
      </c>
      <c r="AC3400" s="11">
        <v>1.6600000000000001</v>
      </c>
      <c r="AD3400" s="12">
        <v>1.1600000000000001</v>
      </c>
      <c r="AE3400" s="11">
        <v>0.25</v>
      </c>
      <c r="AF3400" t="s">
        <v>290</v>
      </c>
      <c r="AG3400" s="11">
        <v>160</v>
      </c>
      <c r="AH3400" s="21" t="s">
        <v>290</v>
      </c>
      <c r="AI3400" s="1" t="s">
        <v>310</v>
      </c>
      <c r="AJ3400" t="s">
        <v>290</v>
      </c>
      <c r="AK3400" s="159" t="s">
        <v>290</v>
      </c>
    </row>
    <row r="3401" spans="1:89" x14ac:dyDescent="0.35">
      <c r="A3401" s="158" t="s">
        <v>3268</v>
      </c>
      <c r="B3401" s="11">
        <v>1.25</v>
      </c>
      <c r="C3401" s="11" t="s">
        <v>272</v>
      </c>
      <c r="D3401" t="s">
        <v>310</v>
      </c>
      <c r="E3401" s="21" t="s">
        <v>290</v>
      </c>
      <c r="F3401" s="11">
        <v>1.6600000000000001</v>
      </c>
      <c r="G3401" s="12">
        <v>1.278</v>
      </c>
      <c r="H3401" s="11">
        <v>0.191</v>
      </c>
      <c r="I3401" t="s">
        <v>272</v>
      </c>
      <c r="J3401" s="11">
        <v>2</v>
      </c>
      <c r="K3401" s="21" t="s">
        <v>290</v>
      </c>
      <c r="L3401" s="1" t="s">
        <v>310</v>
      </c>
      <c r="M3401" t="s">
        <v>290</v>
      </c>
      <c r="N3401" s="159" t="s">
        <v>290</v>
      </c>
      <c r="P3401" s="18" t="s">
        <v>290</v>
      </c>
      <c r="Q3401" s="18" t="s">
        <v>290</v>
      </c>
      <c r="S3401" t="s">
        <v>290</v>
      </c>
      <c r="T3401" t="s">
        <v>290</v>
      </c>
      <c r="V3401" t="s">
        <v>290</v>
      </c>
      <c r="X3401" s="158" t="s">
        <v>3268</v>
      </c>
      <c r="Y3401" s="11">
        <v>1.25</v>
      </c>
      <c r="Z3401" s="11" t="s">
        <v>272</v>
      </c>
      <c r="AA3401" t="s">
        <v>310</v>
      </c>
      <c r="AB3401" s="21" t="s">
        <v>290</v>
      </c>
      <c r="AC3401" s="11">
        <v>1.6600000000000001</v>
      </c>
      <c r="AD3401" s="12">
        <v>1.278</v>
      </c>
      <c r="AE3401" s="11">
        <v>0.191</v>
      </c>
      <c r="AF3401" t="s">
        <v>272</v>
      </c>
      <c r="AG3401" s="11">
        <v>2</v>
      </c>
      <c r="AH3401" s="21" t="s">
        <v>290</v>
      </c>
      <c r="AI3401" s="1" t="s">
        <v>310</v>
      </c>
      <c r="AJ3401" t="s">
        <v>290</v>
      </c>
      <c r="AK3401" s="159" t="s">
        <v>290</v>
      </c>
      <c r="BJ3401" s="4"/>
      <c r="BK3401" s="4"/>
      <c r="BL3401" s="4"/>
      <c r="BM3401" s="4"/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  <c r="BX3401" s="4"/>
      <c r="BY3401" s="4"/>
      <c r="BZ3401" s="4"/>
      <c r="CA3401" s="51"/>
    </row>
    <row r="3402" spans="1:89" x14ac:dyDescent="0.25">
      <c r="A3402" s="160" t="s">
        <v>3269</v>
      </c>
      <c r="B3402" s="2">
        <v>1.25</v>
      </c>
      <c r="C3402" s="4" t="s">
        <v>273</v>
      </c>
      <c r="D3402" s="4" t="s">
        <v>310</v>
      </c>
      <c r="E3402" s="23" t="s">
        <v>290</v>
      </c>
      <c r="F3402" s="2">
        <v>1.6600000000000001</v>
      </c>
      <c r="G3402" s="3">
        <v>0.89600000000000013</v>
      </c>
      <c r="H3402" s="2">
        <v>0.38200000000000001</v>
      </c>
      <c r="I3402" s="2" t="s">
        <v>273</v>
      </c>
      <c r="J3402" s="4">
        <v>4</v>
      </c>
      <c r="K3402" s="23" t="s">
        <v>290</v>
      </c>
      <c r="L3402" s="6" t="s">
        <v>310</v>
      </c>
      <c r="M3402" s="4" t="s">
        <v>290</v>
      </c>
      <c r="N3402" s="161" t="s">
        <v>290</v>
      </c>
      <c r="P3402" s="18" t="s">
        <v>290</v>
      </c>
      <c r="Q3402" s="18" t="s">
        <v>290</v>
      </c>
      <c r="S3402" t="s">
        <v>290</v>
      </c>
      <c r="T3402" t="s">
        <v>290</v>
      </c>
      <c r="V3402" t="s">
        <v>290</v>
      </c>
      <c r="X3402" s="160" t="s">
        <v>3269</v>
      </c>
      <c r="Y3402" s="2">
        <v>1.25</v>
      </c>
      <c r="Z3402" s="4" t="s">
        <v>273</v>
      </c>
      <c r="AA3402" s="4" t="s">
        <v>310</v>
      </c>
      <c r="AB3402" s="23" t="s">
        <v>290</v>
      </c>
      <c r="AC3402" s="2">
        <v>1.6600000000000001</v>
      </c>
      <c r="AD3402" s="3">
        <v>0.89600000000000013</v>
      </c>
      <c r="AE3402" s="2">
        <v>0.38200000000000001</v>
      </c>
      <c r="AF3402" s="2" t="s">
        <v>273</v>
      </c>
      <c r="AG3402" s="4">
        <v>4</v>
      </c>
      <c r="AH3402" s="23" t="s">
        <v>290</v>
      </c>
      <c r="AI3402" s="6" t="s">
        <v>310</v>
      </c>
      <c r="AJ3402" s="4" t="s">
        <v>290</v>
      </c>
      <c r="AK3402" s="161" t="s">
        <v>290</v>
      </c>
      <c r="CC3402" s="4"/>
      <c r="CD3402" s="51"/>
      <c r="CE3402" s="51"/>
      <c r="CF3402" s="51"/>
      <c r="CG3402" s="51"/>
      <c r="CH3402" s="51"/>
      <c r="CI3402" s="51"/>
      <c r="CJ3402" s="51"/>
      <c r="CK3402" s="51"/>
    </row>
    <row r="3403" spans="1:89" x14ac:dyDescent="0.35">
      <c r="A3403" s="156" t="s">
        <v>3270</v>
      </c>
      <c r="B3403" s="11">
        <v>1.5000000000000002</v>
      </c>
      <c r="C3403" s="11">
        <v>5</v>
      </c>
      <c r="D3403" t="s">
        <v>310</v>
      </c>
      <c r="E3403" s="21" t="s">
        <v>290</v>
      </c>
      <c r="F3403" s="11">
        <v>1.9</v>
      </c>
      <c r="G3403" s="12">
        <v>1.77</v>
      </c>
      <c r="H3403" s="11">
        <v>6.5000000000000002E-2</v>
      </c>
      <c r="I3403" t="s">
        <v>290</v>
      </c>
      <c r="J3403" s="11">
        <v>5</v>
      </c>
      <c r="K3403" s="21" t="s">
        <v>290</v>
      </c>
      <c r="L3403" s="11" t="s">
        <v>310</v>
      </c>
      <c r="M3403" t="s">
        <v>290</v>
      </c>
      <c r="N3403" s="159" t="s">
        <v>290</v>
      </c>
      <c r="P3403" s="18" t="s">
        <v>290</v>
      </c>
      <c r="Q3403" s="18" t="s">
        <v>290</v>
      </c>
      <c r="S3403" t="s">
        <v>290</v>
      </c>
      <c r="T3403" t="s">
        <v>290</v>
      </c>
      <c r="V3403" t="s">
        <v>290</v>
      </c>
      <c r="X3403" s="156" t="s">
        <v>3270</v>
      </c>
      <c r="Y3403" s="11">
        <v>1.5000000000000002</v>
      </c>
      <c r="Z3403" s="11">
        <v>5</v>
      </c>
      <c r="AA3403" t="s">
        <v>310</v>
      </c>
      <c r="AB3403" s="21" t="s">
        <v>290</v>
      </c>
      <c r="AC3403" s="11">
        <v>1.9</v>
      </c>
      <c r="AD3403" s="12">
        <v>1.77</v>
      </c>
      <c r="AE3403" s="11">
        <v>6.5000000000000002E-2</v>
      </c>
      <c r="AF3403" t="s">
        <v>290</v>
      </c>
      <c r="AG3403" s="11">
        <v>5</v>
      </c>
      <c r="AH3403" s="21" t="s">
        <v>290</v>
      </c>
      <c r="AI3403" s="11" t="s">
        <v>310</v>
      </c>
      <c r="AJ3403" t="s">
        <v>290</v>
      </c>
      <c r="AK3403" s="159" t="s">
        <v>290</v>
      </c>
    </row>
    <row r="3404" spans="1:89" x14ac:dyDescent="0.35">
      <c r="A3404" s="156" t="s">
        <v>3271</v>
      </c>
      <c r="B3404" s="11">
        <v>1.5000000000000002</v>
      </c>
      <c r="C3404" s="11">
        <v>10</v>
      </c>
      <c r="D3404" t="s">
        <v>310</v>
      </c>
      <c r="E3404" s="21" t="s">
        <v>290</v>
      </c>
      <c r="F3404" s="11">
        <v>1.9</v>
      </c>
      <c r="G3404" s="12">
        <v>1.6819999999999999</v>
      </c>
      <c r="H3404" s="11">
        <v>0.109</v>
      </c>
      <c r="I3404" t="s">
        <v>290</v>
      </c>
      <c r="J3404" s="11">
        <v>10</v>
      </c>
      <c r="K3404" s="21" t="s">
        <v>290</v>
      </c>
      <c r="L3404" s="11" t="s">
        <v>310</v>
      </c>
      <c r="M3404" t="s">
        <v>290</v>
      </c>
      <c r="N3404" s="159" t="s">
        <v>290</v>
      </c>
      <c r="P3404" s="18" t="s">
        <v>290</v>
      </c>
      <c r="Q3404" s="18" t="s">
        <v>290</v>
      </c>
      <c r="S3404" t="s">
        <v>290</v>
      </c>
      <c r="T3404" t="s">
        <v>290</v>
      </c>
      <c r="V3404" t="s">
        <v>290</v>
      </c>
      <c r="X3404" s="156" t="s">
        <v>3271</v>
      </c>
      <c r="Y3404" s="11">
        <v>1.5000000000000002</v>
      </c>
      <c r="Z3404" s="11">
        <v>10</v>
      </c>
      <c r="AA3404" t="s">
        <v>310</v>
      </c>
      <c r="AB3404" s="21" t="s">
        <v>290</v>
      </c>
      <c r="AC3404" s="11">
        <v>1.9</v>
      </c>
      <c r="AD3404" s="12">
        <v>1.6819999999999999</v>
      </c>
      <c r="AE3404" s="11">
        <v>0.109</v>
      </c>
      <c r="AF3404" t="s">
        <v>290</v>
      </c>
      <c r="AG3404" s="11">
        <v>10</v>
      </c>
      <c r="AH3404" s="21" t="s">
        <v>290</v>
      </c>
      <c r="AI3404" s="11" t="s">
        <v>310</v>
      </c>
      <c r="AJ3404" t="s">
        <v>290</v>
      </c>
      <c r="AK3404" s="159" t="s">
        <v>290</v>
      </c>
    </row>
    <row r="3405" spans="1:89" x14ac:dyDescent="0.35">
      <c r="A3405" s="158" t="s">
        <v>3272</v>
      </c>
      <c r="B3405" s="11">
        <v>1.5000000000000002</v>
      </c>
      <c r="C3405">
        <v>40</v>
      </c>
      <c r="D3405" t="s">
        <v>310</v>
      </c>
      <c r="E3405" s="21" t="s">
        <v>290</v>
      </c>
      <c r="F3405" s="11">
        <v>1.9</v>
      </c>
      <c r="G3405" s="12">
        <v>1.6099999999999999</v>
      </c>
      <c r="H3405" s="11">
        <v>0.14499999999999999</v>
      </c>
      <c r="I3405" t="s">
        <v>290</v>
      </c>
      <c r="J3405">
        <v>40</v>
      </c>
      <c r="K3405" s="21" t="s">
        <v>290</v>
      </c>
      <c r="L3405" s="1" t="s">
        <v>310</v>
      </c>
      <c r="M3405" t="s">
        <v>290</v>
      </c>
      <c r="N3405" s="159" t="s">
        <v>290</v>
      </c>
      <c r="P3405" s="18" t="s">
        <v>290</v>
      </c>
      <c r="Q3405" s="18" t="s">
        <v>290</v>
      </c>
      <c r="S3405" t="s">
        <v>290</v>
      </c>
      <c r="T3405" t="s">
        <v>290</v>
      </c>
      <c r="V3405" t="s">
        <v>290</v>
      </c>
      <c r="X3405" s="158" t="s">
        <v>3272</v>
      </c>
      <c r="Y3405" s="11">
        <v>1.5000000000000002</v>
      </c>
      <c r="Z3405">
        <v>40</v>
      </c>
      <c r="AA3405" t="s">
        <v>310</v>
      </c>
      <c r="AB3405" s="21" t="s">
        <v>290</v>
      </c>
      <c r="AC3405" s="11">
        <v>1.9</v>
      </c>
      <c r="AD3405" s="12">
        <v>1.6099999999999999</v>
      </c>
      <c r="AE3405" s="11">
        <v>0.14499999999999999</v>
      </c>
      <c r="AF3405" t="s">
        <v>290</v>
      </c>
      <c r="AG3405">
        <v>40</v>
      </c>
      <c r="AH3405" s="21" t="s">
        <v>290</v>
      </c>
      <c r="AI3405" s="1" t="s">
        <v>310</v>
      </c>
      <c r="AJ3405" t="s">
        <v>290</v>
      </c>
      <c r="AK3405" s="159" t="s">
        <v>290</v>
      </c>
      <c r="BJ3405" s="4"/>
      <c r="BK3405" s="4"/>
      <c r="BL3405" s="4"/>
      <c r="BM3405" s="4"/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  <c r="BX3405" s="4"/>
      <c r="BY3405" s="4"/>
      <c r="BZ3405" s="4"/>
      <c r="CA3405" s="51"/>
    </row>
    <row r="3406" spans="1:89" x14ac:dyDescent="0.35">
      <c r="A3406" s="158" t="s">
        <v>7082</v>
      </c>
      <c r="B3406" s="11">
        <v>1.5000000000000002</v>
      </c>
      <c r="C3406" t="s">
        <v>6422</v>
      </c>
      <c r="D3406" t="s">
        <v>310</v>
      </c>
      <c r="E3406" s="21" t="s">
        <v>290</v>
      </c>
      <c r="F3406" s="11">
        <v>1.9</v>
      </c>
      <c r="G3406" s="12">
        <v>1.6099999999999999</v>
      </c>
      <c r="H3406" s="11">
        <v>0.14499999999999999</v>
      </c>
      <c r="I3406" t="s">
        <v>6422</v>
      </c>
      <c r="J3406">
        <v>1</v>
      </c>
      <c r="K3406" s="21" t="s">
        <v>290</v>
      </c>
      <c r="L3406" s="1" t="s">
        <v>310</v>
      </c>
      <c r="M3406" t="s">
        <v>290</v>
      </c>
      <c r="N3406" s="159" t="s">
        <v>290</v>
      </c>
      <c r="P3406" s="18" t="s">
        <v>290</v>
      </c>
      <c r="Q3406" s="18" t="s">
        <v>290</v>
      </c>
      <c r="S3406" t="s">
        <v>290</v>
      </c>
      <c r="T3406" t="s">
        <v>290</v>
      </c>
      <c r="V3406" t="s">
        <v>290</v>
      </c>
      <c r="X3406" s="158" t="s">
        <v>7082</v>
      </c>
      <c r="Y3406" s="11">
        <v>1.5000000000000002</v>
      </c>
      <c r="Z3406" t="s">
        <v>6422</v>
      </c>
      <c r="AA3406" t="s">
        <v>310</v>
      </c>
      <c r="AB3406" s="21" t="s">
        <v>290</v>
      </c>
      <c r="AC3406" s="11">
        <v>1.9</v>
      </c>
      <c r="AD3406" s="12">
        <v>1.6099999999999999</v>
      </c>
      <c r="AE3406" s="11">
        <v>0.14499999999999999</v>
      </c>
      <c r="AF3406" t="s">
        <v>6422</v>
      </c>
      <c r="AG3406">
        <v>1</v>
      </c>
      <c r="AH3406" s="21" t="s">
        <v>290</v>
      </c>
      <c r="AI3406" s="1" t="s">
        <v>310</v>
      </c>
      <c r="AJ3406" t="s">
        <v>290</v>
      </c>
      <c r="AK3406" s="159" t="s">
        <v>290</v>
      </c>
      <c r="CC3406" s="4"/>
      <c r="CD3406" s="51"/>
      <c r="CE3406" s="51"/>
      <c r="CF3406" s="51"/>
      <c r="CG3406" s="51"/>
      <c r="CH3406" s="51"/>
      <c r="CI3406" s="51"/>
      <c r="CJ3406" s="51"/>
      <c r="CK3406" s="51"/>
    </row>
    <row r="3407" spans="1:89" x14ac:dyDescent="0.35">
      <c r="A3407" s="158" t="s">
        <v>3273</v>
      </c>
      <c r="B3407" s="11">
        <v>1.5000000000000002</v>
      </c>
      <c r="C3407">
        <v>80</v>
      </c>
      <c r="D3407" t="s">
        <v>310</v>
      </c>
      <c r="E3407" s="21" t="s">
        <v>3274</v>
      </c>
      <c r="F3407" s="11">
        <v>1.9</v>
      </c>
      <c r="G3407" s="12">
        <v>1.5</v>
      </c>
      <c r="H3407" s="11">
        <v>0.2</v>
      </c>
      <c r="I3407" t="s">
        <v>290</v>
      </c>
      <c r="J3407">
        <v>80</v>
      </c>
      <c r="K3407" s="21" t="s">
        <v>290</v>
      </c>
      <c r="L3407" s="1" t="s">
        <v>310</v>
      </c>
      <c r="M3407" t="s">
        <v>290</v>
      </c>
      <c r="N3407" s="159" t="s">
        <v>290</v>
      </c>
      <c r="P3407" s="18" t="s">
        <v>290</v>
      </c>
      <c r="Q3407" s="18" t="s">
        <v>290</v>
      </c>
      <c r="S3407" t="s">
        <v>290</v>
      </c>
      <c r="T3407" t="s">
        <v>290</v>
      </c>
      <c r="V3407" t="s">
        <v>290</v>
      </c>
      <c r="X3407" s="158" t="s">
        <v>3273</v>
      </c>
      <c r="Y3407" s="11">
        <v>1.5000000000000002</v>
      </c>
      <c r="Z3407">
        <v>80</v>
      </c>
      <c r="AA3407" t="s">
        <v>310</v>
      </c>
      <c r="AB3407" s="21" t="s">
        <v>3275</v>
      </c>
      <c r="AC3407" s="11">
        <v>1.9</v>
      </c>
      <c r="AD3407" s="12">
        <v>1.5</v>
      </c>
      <c r="AE3407" s="11">
        <v>0.2</v>
      </c>
      <c r="AF3407" t="s">
        <v>290</v>
      </c>
      <c r="AG3407">
        <v>80</v>
      </c>
      <c r="AH3407" s="21" t="s">
        <v>290</v>
      </c>
      <c r="AI3407" s="1" t="s">
        <v>310</v>
      </c>
      <c r="AJ3407" t="s">
        <v>290</v>
      </c>
      <c r="AK3407" s="159" t="s">
        <v>290</v>
      </c>
    </row>
    <row r="3408" spans="1:89" x14ac:dyDescent="0.35">
      <c r="A3408" s="158" t="s">
        <v>3276</v>
      </c>
      <c r="B3408" s="11">
        <v>1.5000000000000002</v>
      </c>
      <c r="C3408" s="11">
        <v>160</v>
      </c>
      <c r="D3408" t="s">
        <v>310</v>
      </c>
      <c r="E3408" s="21" t="s">
        <v>3277</v>
      </c>
      <c r="F3408" s="11">
        <v>1.9</v>
      </c>
      <c r="G3408" s="12">
        <v>1.3379999999999999</v>
      </c>
      <c r="H3408" s="11">
        <v>0.28100000000000003</v>
      </c>
      <c r="I3408" t="s">
        <v>290</v>
      </c>
      <c r="J3408" s="11">
        <v>160</v>
      </c>
      <c r="K3408" s="21" t="s">
        <v>290</v>
      </c>
      <c r="L3408" s="1" t="s">
        <v>310</v>
      </c>
      <c r="M3408" t="s">
        <v>290</v>
      </c>
      <c r="N3408" s="159" t="s">
        <v>290</v>
      </c>
      <c r="P3408" s="18" t="s">
        <v>290</v>
      </c>
      <c r="Q3408" s="18" t="s">
        <v>290</v>
      </c>
      <c r="S3408" t="s">
        <v>290</v>
      </c>
      <c r="T3408" t="s">
        <v>290</v>
      </c>
      <c r="V3408" t="s">
        <v>290</v>
      </c>
      <c r="X3408" s="158" t="s">
        <v>3276</v>
      </c>
      <c r="Y3408" s="11">
        <v>1.5000000000000002</v>
      </c>
      <c r="Z3408" s="11">
        <v>160</v>
      </c>
      <c r="AA3408" t="s">
        <v>310</v>
      </c>
      <c r="AB3408" s="21" t="s">
        <v>3278</v>
      </c>
      <c r="AC3408" s="11">
        <v>1.9</v>
      </c>
      <c r="AD3408" s="12">
        <v>1.3379999999999999</v>
      </c>
      <c r="AE3408" s="11">
        <v>0.28100000000000003</v>
      </c>
      <c r="AF3408" t="s">
        <v>290</v>
      </c>
      <c r="AG3408" s="11">
        <v>160</v>
      </c>
      <c r="AH3408" s="21" t="s">
        <v>290</v>
      </c>
      <c r="AI3408" s="1" t="s">
        <v>310</v>
      </c>
      <c r="AJ3408" t="s">
        <v>290</v>
      </c>
      <c r="AK3408" s="159" t="s">
        <v>290</v>
      </c>
    </row>
    <row r="3409" spans="1:89" x14ac:dyDescent="0.35">
      <c r="A3409" s="158" t="s">
        <v>3279</v>
      </c>
      <c r="B3409" s="11">
        <v>1.5000000000000002</v>
      </c>
      <c r="C3409" s="11" t="s">
        <v>272</v>
      </c>
      <c r="D3409" t="s">
        <v>310</v>
      </c>
      <c r="E3409" s="21" t="s">
        <v>290</v>
      </c>
      <c r="F3409" s="11">
        <v>1.9</v>
      </c>
      <c r="G3409" s="12">
        <v>1.5</v>
      </c>
      <c r="H3409" s="11">
        <v>0.2</v>
      </c>
      <c r="I3409" t="s">
        <v>272</v>
      </c>
      <c r="J3409" s="11">
        <v>2</v>
      </c>
      <c r="K3409" s="21" t="s">
        <v>290</v>
      </c>
      <c r="L3409" s="1" t="s">
        <v>310</v>
      </c>
      <c r="M3409" t="s">
        <v>290</v>
      </c>
      <c r="N3409" s="159" t="s">
        <v>290</v>
      </c>
      <c r="P3409" s="18" t="s">
        <v>290</v>
      </c>
      <c r="Q3409" s="18" t="s">
        <v>290</v>
      </c>
      <c r="S3409" t="s">
        <v>290</v>
      </c>
      <c r="T3409" t="s">
        <v>290</v>
      </c>
      <c r="V3409" t="s">
        <v>290</v>
      </c>
      <c r="X3409" s="158" t="s">
        <v>3279</v>
      </c>
      <c r="Y3409" s="11">
        <v>1.5000000000000002</v>
      </c>
      <c r="Z3409" s="11" t="s">
        <v>272</v>
      </c>
      <c r="AA3409" t="s">
        <v>310</v>
      </c>
      <c r="AB3409" s="21" t="s">
        <v>290</v>
      </c>
      <c r="AC3409" s="11">
        <v>1.9</v>
      </c>
      <c r="AD3409" s="12">
        <v>1.5</v>
      </c>
      <c r="AE3409" s="11">
        <v>0.2</v>
      </c>
      <c r="AF3409" t="s">
        <v>272</v>
      </c>
      <c r="AG3409" s="11">
        <v>2</v>
      </c>
      <c r="AH3409" s="21" t="s">
        <v>290</v>
      </c>
      <c r="AI3409" s="1" t="s">
        <v>310</v>
      </c>
      <c r="AJ3409" t="s">
        <v>290</v>
      </c>
      <c r="AK3409" s="159" t="s">
        <v>290</v>
      </c>
      <c r="BJ3409" s="4"/>
      <c r="BK3409" s="4"/>
      <c r="BL3409" s="4"/>
      <c r="BM3409" s="4"/>
      <c r="BN3409" s="4"/>
      <c r="BO3409" s="4"/>
      <c r="BP3409" s="4"/>
      <c r="BQ3409" s="4"/>
      <c r="BR3409" s="4"/>
      <c r="BS3409" s="4"/>
      <c r="BT3409" s="4"/>
      <c r="BU3409" s="4"/>
      <c r="BV3409" s="4"/>
      <c r="BW3409" s="4"/>
      <c r="BX3409" s="4"/>
      <c r="BY3409" s="4"/>
      <c r="BZ3409" s="4"/>
      <c r="CA3409" s="51"/>
    </row>
    <row r="3410" spans="1:89" x14ac:dyDescent="0.25">
      <c r="A3410" s="160" t="s">
        <v>3280</v>
      </c>
      <c r="B3410" s="2">
        <v>1.5000000000000002</v>
      </c>
      <c r="C3410" s="4" t="s">
        <v>273</v>
      </c>
      <c r="D3410" s="4" t="s">
        <v>310</v>
      </c>
      <c r="E3410" s="23" t="s">
        <v>3281</v>
      </c>
      <c r="F3410" s="2">
        <v>1.9</v>
      </c>
      <c r="G3410" s="3">
        <v>1.0999999999999999</v>
      </c>
      <c r="H3410" s="2">
        <v>0.4</v>
      </c>
      <c r="I3410" s="2" t="s">
        <v>273</v>
      </c>
      <c r="J3410" s="4">
        <v>4</v>
      </c>
      <c r="K3410" s="23" t="s">
        <v>290</v>
      </c>
      <c r="L3410" s="6" t="s">
        <v>310</v>
      </c>
      <c r="M3410" s="4" t="s">
        <v>290</v>
      </c>
      <c r="N3410" s="161" t="s">
        <v>290</v>
      </c>
      <c r="P3410" s="18" t="s">
        <v>290</v>
      </c>
      <c r="Q3410" s="18" t="s">
        <v>290</v>
      </c>
      <c r="S3410" t="s">
        <v>290</v>
      </c>
      <c r="T3410" t="s">
        <v>290</v>
      </c>
      <c r="V3410" t="s">
        <v>290</v>
      </c>
      <c r="X3410" s="160" t="s">
        <v>3280</v>
      </c>
      <c r="Y3410" s="2">
        <v>1.5000000000000002</v>
      </c>
      <c r="Z3410" s="4" t="s">
        <v>273</v>
      </c>
      <c r="AA3410" s="4" t="s">
        <v>310</v>
      </c>
      <c r="AB3410" s="23" t="s">
        <v>3282</v>
      </c>
      <c r="AC3410" s="2">
        <v>1.9</v>
      </c>
      <c r="AD3410" s="3">
        <v>1.0999999999999999</v>
      </c>
      <c r="AE3410" s="2">
        <v>0.4</v>
      </c>
      <c r="AF3410" s="2" t="s">
        <v>273</v>
      </c>
      <c r="AG3410" s="4">
        <v>4</v>
      </c>
      <c r="AH3410" s="23" t="s">
        <v>290</v>
      </c>
      <c r="AI3410" s="6" t="s">
        <v>310</v>
      </c>
      <c r="AJ3410" s="4" t="s">
        <v>290</v>
      </c>
      <c r="AK3410" s="161" t="s">
        <v>290</v>
      </c>
      <c r="CC3410" s="4"/>
      <c r="CD3410" s="51"/>
      <c r="CE3410" s="51"/>
      <c r="CF3410" s="51"/>
      <c r="CG3410" s="51"/>
      <c r="CH3410" s="51"/>
      <c r="CI3410" s="51"/>
      <c r="CJ3410" s="51"/>
      <c r="CK3410" s="51"/>
    </row>
    <row r="3411" spans="1:89" x14ac:dyDescent="0.35">
      <c r="A3411" s="156" t="s">
        <v>3283</v>
      </c>
      <c r="B3411" s="11">
        <v>2</v>
      </c>
      <c r="C3411" s="11">
        <v>5</v>
      </c>
      <c r="D3411" t="s">
        <v>310</v>
      </c>
      <c r="E3411" s="21" t="s">
        <v>290</v>
      </c>
      <c r="F3411" s="11">
        <v>2.375</v>
      </c>
      <c r="G3411" s="12">
        <v>2.2450000000000001</v>
      </c>
      <c r="H3411" s="11">
        <v>6.5000000000000002E-2</v>
      </c>
      <c r="I3411" t="s">
        <v>290</v>
      </c>
      <c r="J3411" s="11">
        <v>5</v>
      </c>
      <c r="K3411" s="21" t="s">
        <v>290</v>
      </c>
      <c r="L3411" s="11" t="s">
        <v>310</v>
      </c>
      <c r="M3411" t="s">
        <v>290</v>
      </c>
      <c r="N3411" s="159" t="s">
        <v>290</v>
      </c>
      <c r="P3411" s="18" t="s">
        <v>290</v>
      </c>
      <c r="Q3411" s="18" t="s">
        <v>290</v>
      </c>
      <c r="S3411" t="s">
        <v>290</v>
      </c>
      <c r="T3411" t="s">
        <v>290</v>
      </c>
      <c r="V3411" t="s">
        <v>290</v>
      </c>
      <c r="X3411" s="156" t="s">
        <v>3283</v>
      </c>
      <c r="Y3411" s="11">
        <v>2</v>
      </c>
      <c r="Z3411" s="11">
        <v>5</v>
      </c>
      <c r="AA3411" t="s">
        <v>310</v>
      </c>
      <c r="AB3411" s="21" t="s">
        <v>290</v>
      </c>
      <c r="AC3411" s="11">
        <v>2.375</v>
      </c>
      <c r="AD3411" s="12">
        <v>2.2450000000000001</v>
      </c>
      <c r="AE3411" s="11">
        <v>6.5000000000000002E-2</v>
      </c>
      <c r="AF3411" t="s">
        <v>290</v>
      </c>
      <c r="AG3411" s="11">
        <v>5</v>
      </c>
      <c r="AH3411" s="21" t="s">
        <v>290</v>
      </c>
      <c r="AI3411" s="11" t="s">
        <v>310</v>
      </c>
      <c r="AJ3411" t="s">
        <v>290</v>
      </c>
      <c r="AK3411" s="159" t="s">
        <v>290</v>
      </c>
    </row>
    <row r="3412" spans="1:89" x14ac:dyDescent="0.35">
      <c r="A3412" s="156" t="s">
        <v>3284</v>
      </c>
      <c r="B3412" s="11">
        <v>2</v>
      </c>
      <c r="C3412" s="11">
        <v>10</v>
      </c>
      <c r="D3412" t="s">
        <v>310</v>
      </c>
      <c r="E3412" s="21" t="s">
        <v>290</v>
      </c>
      <c r="F3412" s="11">
        <v>2.375</v>
      </c>
      <c r="G3412" s="12">
        <v>2.157</v>
      </c>
      <c r="H3412" s="11">
        <v>0.109</v>
      </c>
      <c r="I3412" t="s">
        <v>290</v>
      </c>
      <c r="J3412" s="11">
        <v>10</v>
      </c>
      <c r="K3412" s="21" t="s">
        <v>290</v>
      </c>
      <c r="L3412" s="11" t="s">
        <v>310</v>
      </c>
      <c r="M3412" t="s">
        <v>290</v>
      </c>
      <c r="N3412" s="159" t="s">
        <v>290</v>
      </c>
      <c r="P3412" s="18" t="s">
        <v>290</v>
      </c>
      <c r="Q3412" s="18" t="s">
        <v>290</v>
      </c>
      <c r="S3412" t="s">
        <v>290</v>
      </c>
      <c r="T3412" t="s">
        <v>290</v>
      </c>
      <c r="V3412" t="s">
        <v>290</v>
      </c>
      <c r="X3412" s="156" t="s">
        <v>3284</v>
      </c>
      <c r="Y3412" s="11">
        <v>2</v>
      </c>
      <c r="Z3412" s="11">
        <v>10</v>
      </c>
      <c r="AA3412" t="s">
        <v>310</v>
      </c>
      <c r="AB3412" s="21" t="s">
        <v>290</v>
      </c>
      <c r="AC3412" s="11">
        <v>2.375</v>
      </c>
      <c r="AD3412" s="12">
        <v>2.157</v>
      </c>
      <c r="AE3412" s="11">
        <v>0.109</v>
      </c>
      <c r="AF3412" t="s">
        <v>290</v>
      </c>
      <c r="AG3412" s="11">
        <v>10</v>
      </c>
      <c r="AH3412" s="21" t="s">
        <v>290</v>
      </c>
      <c r="AI3412" s="11" t="s">
        <v>310</v>
      </c>
      <c r="AJ3412" t="s">
        <v>290</v>
      </c>
      <c r="AK3412" s="159" t="s">
        <v>290</v>
      </c>
    </row>
    <row r="3413" spans="1:89" x14ac:dyDescent="0.35">
      <c r="A3413" s="158" t="s">
        <v>3285</v>
      </c>
      <c r="B3413" s="11">
        <v>2</v>
      </c>
      <c r="C3413">
        <v>40</v>
      </c>
      <c r="D3413" t="s">
        <v>310</v>
      </c>
      <c r="E3413" s="21" t="s">
        <v>290</v>
      </c>
      <c r="F3413" s="11">
        <v>2.375</v>
      </c>
      <c r="G3413" s="12">
        <v>2.0670000000000002</v>
      </c>
      <c r="H3413" s="11">
        <v>0.154</v>
      </c>
      <c r="I3413" t="s">
        <v>290</v>
      </c>
      <c r="J3413">
        <v>40</v>
      </c>
      <c r="K3413" s="21" t="s">
        <v>290</v>
      </c>
      <c r="L3413" s="1" t="s">
        <v>310</v>
      </c>
      <c r="M3413" t="s">
        <v>290</v>
      </c>
      <c r="N3413" s="159" t="s">
        <v>290</v>
      </c>
      <c r="P3413" s="18" t="s">
        <v>290</v>
      </c>
      <c r="Q3413" s="18" t="s">
        <v>290</v>
      </c>
      <c r="S3413" t="s">
        <v>290</v>
      </c>
      <c r="T3413" t="s">
        <v>290</v>
      </c>
      <c r="V3413" t="s">
        <v>290</v>
      </c>
      <c r="X3413" s="158" t="s">
        <v>3285</v>
      </c>
      <c r="Y3413" s="11">
        <v>2</v>
      </c>
      <c r="Z3413">
        <v>40</v>
      </c>
      <c r="AA3413" t="s">
        <v>310</v>
      </c>
      <c r="AB3413" s="21" t="s">
        <v>290</v>
      </c>
      <c r="AC3413" s="11">
        <v>2.375</v>
      </c>
      <c r="AD3413" s="12">
        <v>2.0670000000000002</v>
      </c>
      <c r="AE3413" s="11">
        <v>0.154</v>
      </c>
      <c r="AF3413" t="s">
        <v>290</v>
      </c>
      <c r="AG3413">
        <v>40</v>
      </c>
      <c r="AH3413" s="21" t="s">
        <v>290</v>
      </c>
      <c r="AI3413" s="1" t="s">
        <v>310</v>
      </c>
      <c r="AJ3413" t="s">
        <v>290</v>
      </c>
      <c r="AK3413" s="159" t="s">
        <v>290</v>
      </c>
    </row>
    <row r="3414" spans="1:89" x14ac:dyDescent="0.35">
      <c r="A3414" s="158" t="s">
        <v>7083</v>
      </c>
      <c r="B3414" s="11">
        <v>2</v>
      </c>
      <c r="C3414" t="s">
        <v>6422</v>
      </c>
      <c r="D3414" t="s">
        <v>310</v>
      </c>
      <c r="E3414" s="21" t="s">
        <v>290</v>
      </c>
      <c r="F3414" s="11">
        <v>2.375</v>
      </c>
      <c r="G3414" s="12">
        <v>2.0670000000000002</v>
      </c>
      <c r="H3414" s="11">
        <v>0.154</v>
      </c>
      <c r="I3414" t="s">
        <v>6422</v>
      </c>
      <c r="J3414">
        <v>1</v>
      </c>
      <c r="K3414" s="21" t="s">
        <v>290</v>
      </c>
      <c r="L3414" s="1" t="s">
        <v>310</v>
      </c>
      <c r="M3414" t="s">
        <v>290</v>
      </c>
      <c r="N3414" s="159" t="s">
        <v>290</v>
      </c>
      <c r="P3414" s="18" t="s">
        <v>290</v>
      </c>
      <c r="Q3414" s="18" t="s">
        <v>290</v>
      </c>
      <c r="S3414" t="s">
        <v>290</v>
      </c>
      <c r="T3414" t="s">
        <v>290</v>
      </c>
      <c r="V3414" t="s">
        <v>290</v>
      </c>
      <c r="X3414" s="158" t="s">
        <v>7083</v>
      </c>
      <c r="Y3414" s="11">
        <v>2</v>
      </c>
      <c r="Z3414" t="s">
        <v>6422</v>
      </c>
      <c r="AA3414" t="s">
        <v>310</v>
      </c>
      <c r="AB3414" s="21" t="s">
        <v>290</v>
      </c>
      <c r="AC3414" s="11">
        <v>2.375</v>
      </c>
      <c r="AD3414" s="12">
        <v>2.0670000000000002</v>
      </c>
      <c r="AE3414" s="11">
        <v>0.154</v>
      </c>
      <c r="AF3414" t="s">
        <v>6422</v>
      </c>
      <c r="AG3414">
        <v>1</v>
      </c>
      <c r="AH3414" s="21" t="s">
        <v>290</v>
      </c>
      <c r="AI3414" s="1" t="s">
        <v>310</v>
      </c>
      <c r="AJ3414" t="s">
        <v>290</v>
      </c>
      <c r="AK3414" s="159" t="s">
        <v>290</v>
      </c>
      <c r="BJ3414" s="4"/>
      <c r="BK3414" s="4"/>
      <c r="BL3414" s="4"/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  <c r="BX3414" s="4"/>
      <c r="BY3414" s="4"/>
      <c r="BZ3414" s="4"/>
      <c r="CA3414" s="51"/>
    </row>
    <row r="3415" spans="1:89" x14ac:dyDescent="0.35">
      <c r="A3415" s="158" t="s">
        <v>3286</v>
      </c>
      <c r="B3415" s="11">
        <v>2</v>
      </c>
      <c r="C3415">
        <v>80</v>
      </c>
      <c r="D3415" t="s">
        <v>310</v>
      </c>
      <c r="E3415" s="21" t="s">
        <v>3287</v>
      </c>
      <c r="F3415" s="11">
        <v>2.375</v>
      </c>
      <c r="G3415" s="12">
        <v>1.9390000000000001</v>
      </c>
      <c r="H3415" s="11">
        <v>0.218</v>
      </c>
      <c r="I3415" t="s">
        <v>290</v>
      </c>
      <c r="J3415">
        <v>80</v>
      </c>
      <c r="K3415" s="21" t="s">
        <v>290</v>
      </c>
      <c r="L3415" s="1" t="s">
        <v>310</v>
      </c>
      <c r="M3415" t="s">
        <v>290</v>
      </c>
      <c r="N3415" s="159" t="s">
        <v>290</v>
      </c>
      <c r="P3415" s="18" t="s">
        <v>290</v>
      </c>
      <c r="Q3415" s="18" t="s">
        <v>290</v>
      </c>
      <c r="S3415" t="s">
        <v>290</v>
      </c>
      <c r="T3415" t="s">
        <v>290</v>
      </c>
      <c r="V3415" t="s">
        <v>290</v>
      </c>
      <c r="X3415" s="158" t="s">
        <v>3286</v>
      </c>
      <c r="Y3415" s="11">
        <v>2</v>
      </c>
      <c r="Z3415">
        <v>80</v>
      </c>
      <c r="AA3415" t="s">
        <v>310</v>
      </c>
      <c r="AB3415" s="21" t="s">
        <v>3288</v>
      </c>
      <c r="AC3415" s="11">
        <v>2.375</v>
      </c>
      <c r="AD3415" s="12">
        <v>1.9390000000000001</v>
      </c>
      <c r="AE3415" s="11">
        <v>0.218</v>
      </c>
      <c r="AF3415" t="s">
        <v>290</v>
      </c>
      <c r="AG3415">
        <v>80</v>
      </c>
      <c r="AH3415" s="21" t="s">
        <v>290</v>
      </c>
      <c r="AI3415" s="1" t="s">
        <v>310</v>
      </c>
      <c r="AJ3415" t="s">
        <v>290</v>
      </c>
      <c r="AK3415" s="159" t="s">
        <v>290</v>
      </c>
      <c r="CC3415" s="4"/>
      <c r="CD3415" s="51"/>
      <c r="CE3415" s="51"/>
      <c r="CF3415" s="51"/>
      <c r="CG3415" s="51"/>
      <c r="CH3415" s="51"/>
      <c r="CI3415" s="51"/>
      <c r="CJ3415" s="51"/>
      <c r="CK3415" s="51"/>
    </row>
    <row r="3416" spans="1:89" x14ac:dyDescent="0.35">
      <c r="A3416" s="158" t="s">
        <v>3289</v>
      </c>
      <c r="B3416" s="11">
        <v>2</v>
      </c>
      <c r="C3416" s="11">
        <v>160</v>
      </c>
      <c r="D3416" t="s">
        <v>310</v>
      </c>
      <c r="E3416" s="21" t="s">
        <v>3290</v>
      </c>
      <c r="F3416" s="11">
        <v>2.375</v>
      </c>
      <c r="G3416" s="12">
        <v>1.6890000000000001</v>
      </c>
      <c r="H3416" s="11">
        <v>0.34300000000000003</v>
      </c>
      <c r="I3416" t="s">
        <v>290</v>
      </c>
      <c r="J3416" s="11">
        <v>160</v>
      </c>
      <c r="K3416" s="21" t="s">
        <v>290</v>
      </c>
      <c r="L3416" s="1" t="s">
        <v>310</v>
      </c>
      <c r="M3416" t="s">
        <v>290</v>
      </c>
      <c r="N3416" s="159" t="s">
        <v>290</v>
      </c>
      <c r="P3416" s="18" t="s">
        <v>290</v>
      </c>
      <c r="Q3416" s="18" t="s">
        <v>290</v>
      </c>
      <c r="S3416" t="s">
        <v>290</v>
      </c>
      <c r="T3416" t="s">
        <v>290</v>
      </c>
      <c r="V3416" t="s">
        <v>290</v>
      </c>
      <c r="X3416" s="158" t="s">
        <v>3289</v>
      </c>
      <c r="Y3416" s="11">
        <v>2</v>
      </c>
      <c r="Z3416" s="11">
        <v>160</v>
      </c>
      <c r="AA3416" t="s">
        <v>310</v>
      </c>
      <c r="AB3416" s="21" t="s">
        <v>3291</v>
      </c>
      <c r="AC3416" s="11">
        <v>2.375</v>
      </c>
      <c r="AD3416" s="12">
        <v>1.6890000000000001</v>
      </c>
      <c r="AE3416" s="11">
        <v>0.34300000000000003</v>
      </c>
      <c r="AF3416" t="s">
        <v>290</v>
      </c>
      <c r="AG3416" s="11">
        <v>160</v>
      </c>
      <c r="AH3416" s="21" t="s">
        <v>290</v>
      </c>
      <c r="AI3416" s="1" t="s">
        <v>310</v>
      </c>
      <c r="AJ3416" t="s">
        <v>290</v>
      </c>
      <c r="AK3416" s="159" t="s">
        <v>290</v>
      </c>
    </row>
    <row r="3417" spans="1:89" x14ac:dyDescent="0.35">
      <c r="A3417" s="158" t="s">
        <v>3292</v>
      </c>
      <c r="B3417" s="11">
        <v>2</v>
      </c>
      <c r="C3417" s="11" t="s">
        <v>272</v>
      </c>
      <c r="D3417" t="s">
        <v>310</v>
      </c>
      <c r="E3417" s="21" t="s">
        <v>290</v>
      </c>
      <c r="F3417" s="11">
        <v>2.375</v>
      </c>
      <c r="G3417" s="12">
        <v>1.9390000000000001</v>
      </c>
      <c r="H3417" s="11">
        <v>0.218</v>
      </c>
      <c r="I3417" t="s">
        <v>272</v>
      </c>
      <c r="J3417" s="11">
        <v>2</v>
      </c>
      <c r="K3417" s="21" t="s">
        <v>290</v>
      </c>
      <c r="L3417" s="1" t="s">
        <v>310</v>
      </c>
      <c r="M3417" t="s">
        <v>290</v>
      </c>
      <c r="N3417" s="159" t="s">
        <v>290</v>
      </c>
      <c r="P3417" s="18" t="s">
        <v>290</v>
      </c>
      <c r="Q3417" s="18" t="s">
        <v>290</v>
      </c>
      <c r="S3417" t="s">
        <v>290</v>
      </c>
      <c r="T3417" t="s">
        <v>290</v>
      </c>
      <c r="V3417" t="s">
        <v>290</v>
      </c>
      <c r="X3417" s="158" t="s">
        <v>3292</v>
      </c>
      <c r="Y3417" s="11">
        <v>2</v>
      </c>
      <c r="Z3417" s="11" t="s">
        <v>272</v>
      </c>
      <c r="AA3417" t="s">
        <v>310</v>
      </c>
      <c r="AB3417" s="21" t="s">
        <v>290</v>
      </c>
      <c r="AC3417" s="11">
        <v>2.375</v>
      </c>
      <c r="AD3417" s="12">
        <v>1.9390000000000001</v>
      </c>
      <c r="AE3417" s="11">
        <v>0.218</v>
      </c>
      <c r="AF3417" t="s">
        <v>272</v>
      </c>
      <c r="AG3417" s="11">
        <v>2</v>
      </c>
      <c r="AH3417" s="21" t="s">
        <v>290</v>
      </c>
      <c r="AI3417" s="1" t="s">
        <v>310</v>
      </c>
      <c r="AJ3417" t="s">
        <v>290</v>
      </c>
      <c r="AK3417" s="159" t="s">
        <v>290</v>
      </c>
    </row>
    <row r="3418" spans="1:89" x14ac:dyDescent="0.25">
      <c r="A3418" s="160" t="s">
        <v>3293</v>
      </c>
      <c r="B3418" s="2">
        <v>2</v>
      </c>
      <c r="C3418" s="4" t="s">
        <v>273</v>
      </c>
      <c r="D3418" s="4" t="s">
        <v>310</v>
      </c>
      <c r="E3418" s="23" t="s">
        <v>3294</v>
      </c>
      <c r="F3418" s="2">
        <v>2.375</v>
      </c>
      <c r="G3418" s="3">
        <v>1.5030000000000001</v>
      </c>
      <c r="H3418" s="2">
        <v>0.436</v>
      </c>
      <c r="I3418" s="2" t="s">
        <v>273</v>
      </c>
      <c r="J3418" s="4">
        <v>4</v>
      </c>
      <c r="K3418" s="23" t="s">
        <v>290</v>
      </c>
      <c r="L3418" s="6" t="s">
        <v>310</v>
      </c>
      <c r="M3418" s="4" t="s">
        <v>290</v>
      </c>
      <c r="N3418" s="161" t="s">
        <v>290</v>
      </c>
      <c r="P3418" s="18" t="s">
        <v>290</v>
      </c>
      <c r="Q3418" s="18" t="s">
        <v>290</v>
      </c>
      <c r="S3418" t="s">
        <v>290</v>
      </c>
      <c r="T3418" t="s">
        <v>290</v>
      </c>
      <c r="V3418" t="s">
        <v>290</v>
      </c>
      <c r="X3418" s="160" t="s">
        <v>3293</v>
      </c>
      <c r="Y3418" s="2">
        <v>2</v>
      </c>
      <c r="Z3418" s="4" t="s">
        <v>273</v>
      </c>
      <c r="AA3418" s="4" t="s">
        <v>310</v>
      </c>
      <c r="AB3418" s="23" t="s">
        <v>3295</v>
      </c>
      <c r="AC3418" s="2">
        <v>2.375</v>
      </c>
      <c r="AD3418" s="3">
        <v>1.5030000000000001</v>
      </c>
      <c r="AE3418" s="2">
        <v>0.436</v>
      </c>
      <c r="AF3418" s="2" t="s">
        <v>273</v>
      </c>
      <c r="AG3418" s="4">
        <v>4</v>
      </c>
      <c r="AH3418" s="23" t="s">
        <v>290</v>
      </c>
      <c r="AI3418" s="6" t="s">
        <v>310</v>
      </c>
      <c r="AJ3418" s="4" t="s">
        <v>290</v>
      </c>
      <c r="AK3418" s="161" t="s">
        <v>290</v>
      </c>
    </row>
    <row r="3419" spans="1:89" x14ac:dyDescent="0.35">
      <c r="A3419" s="156" t="s">
        <v>3296</v>
      </c>
      <c r="B3419" s="11">
        <v>2.5</v>
      </c>
      <c r="C3419" s="11">
        <v>5</v>
      </c>
      <c r="D3419" t="s">
        <v>310</v>
      </c>
      <c r="E3419" s="21" t="s">
        <v>290</v>
      </c>
      <c r="F3419" s="11">
        <v>2.875</v>
      </c>
      <c r="G3419" s="12">
        <v>2.7090000000000001</v>
      </c>
      <c r="H3419" s="11">
        <v>8.3000000000000004E-2</v>
      </c>
      <c r="I3419" t="s">
        <v>290</v>
      </c>
      <c r="J3419" s="11">
        <v>5</v>
      </c>
      <c r="K3419" s="21" t="s">
        <v>290</v>
      </c>
      <c r="L3419" s="11" t="s">
        <v>310</v>
      </c>
      <c r="M3419" t="s">
        <v>290</v>
      </c>
      <c r="N3419" s="159" t="s">
        <v>290</v>
      </c>
      <c r="P3419" s="18" t="s">
        <v>290</v>
      </c>
      <c r="Q3419" s="18" t="s">
        <v>290</v>
      </c>
      <c r="S3419" t="s">
        <v>290</v>
      </c>
      <c r="T3419" t="s">
        <v>290</v>
      </c>
      <c r="V3419" t="s">
        <v>290</v>
      </c>
      <c r="X3419" s="156" t="s">
        <v>3296</v>
      </c>
      <c r="Y3419" s="11">
        <v>2.5</v>
      </c>
      <c r="Z3419" s="11">
        <v>5</v>
      </c>
      <c r="AA3419" t="s">
        <v>310</v>
      </c>
      <c r="AB3419" s="21" t="s">
        <v>290</v>
      </c>
      <c r="AC3419" s="11">
        <v>2.875</v>
      </c>
      <c r="AD3419" s="12">
        <v>2.7090000000000001</v>
      </c>
      <c r="AE3419" s="11">
        <v>8.3000000000000004E-2</v>
      </c>
      <c r="AF3419" t="s">
        <v>290</v>
      </c>
      <c r="AG3419" s="11">
        <v>5</v>
      </c>
      <c r="AH3419" s="21" t="s">
        <v>290</v>
      </c>
      <c r="AI3419" s="11" t="s">
        <v>310</v>
      </c>
      <c r="AJ3419" t="s">
        <v>290</v>
      </c>
      <c r="AK3419" s="159" t="s">
        <v>290</v>
      </c>
      <c r="BJ3419" s="4"/>
      <c r="BK3419" s="4"/>
      <c r="BL3419" s="4"/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  <c r="BX3419" s="4"/>
      <c r="BY3419" s="4"/>
      <c r="BZ3419" s="4"/>
      <c r="CA3419" s="51"/>
    </row>
    <row r="3420" spans="1:89" x14ac:dyDescent="0.35">
      <c r="A3420" s="156" t="s">
        <v>3297</v>
      </c>
      <c r="B3420" s="11">
        <v>2.5</v>
      </c>
      <c r="C3420" s="11">
        <v>10</v>
      </c>
      <c r="D3420" t="s">
        <v>310</v>
      </c>
      <c r="E3420" s="21" t="s">
        <v>290</v>
      </c>
      <c r="F3420" s="11">
        <v>2.875</v>
      </c>
      <c r="G3420" s="12">
        <v>2.6349999999999998</v>
      </c>
      <c r="H3420" s="11">
        <v>0.12</v>
      </c>
      <c r="I3420" t="s">
        <v>290</v>
      </c>
      <c r="J3420" s="11">
        <v>10</v>
      </c>
      <c r="K3420" s="21" t="s">
        <v>290</v>
      </c>
      <c r="L3420" s="11" t="s">
        <v>310</v>
      </c>
      <c r="M3420" t="s">
        <v>290</v>
      </c>
      <c r="N3420" s="159" t="s">
        <v>290</v>
      </c>
      <c r="P3420" s="18" t="s">
        <v>290</v>
      </c>
      <c r="Q3420" s="18" t="s">
        <v>290</v>
      </c>
      <c r="S3420" t="s">
        <v>290</v>
      </c>
      <c r="T3420" t="s">
        <v>290</v>
      </c>
      <c r="V3420" t="s">
        <v>290</v>
      </c>
      <c r="X3420" s="156" t="s">
        <v>3297</v>
      </c>
      <c r="Y3420" s="11">
        <v>2.5</v>
      </c>
      <c r="Z3420" s="11">
        <v>10</v>
      </c>
      <c r="AA3420" t="s">
        <v>310</v>
      </c>
      <c r="AB3420" s="21" t="s">
        <v>290</v>
      </c>
      <c r="AC3420" s="11">
        <v>2.875</v>
      </c>
      <c r="AD3420" s="12">
        <v>2.6349999999999998</v>
      </c>
      <c r="AE3420" s="11">
        <v>0.12</v>
      </c>
      <c r="AF3420" t="s">
        <v>290</v>
      </c>
      <c r="AG3420" s="11">
        <v>10</v>
      </c>
      <c r="AH3420" s="21" t="s">
        <v>290</v>
      </c>
      <c r="AI3420" s="11" t="s">
        <v>310</v>
      </c>
      <c r="AJ3420" t="s">
        <v>290</v>
      </c>
      <c r="AK3420" s="159" t="s">
        <v>290</v>
      </c>
      <c r="CC3420" s="4"/>
      <c r="CD3420" s="51"/>
      <c r="CE3420" s="51"/>
      <c r="CF3420" s="51"/>
      <c r="CG3420" s="51"/>
      <c r="CH3420" s="51"/>
      <c r="CI3420" s="51"/>
      <c r="CJ3420" s="51"/>
      <c r="CK3420" s="51"/>
    </row>
    <row r="3421" spans="1:89" x14ac:dyDescent="0.35">
      <c r="A3421" s="158" t="s">
        <v>3298</v>
      </c>
      <c r="B3421" s="11">
        <v>2.5</v>
      </c>
      <c r="C3421">
        <v>40</v>
      </c>
      <c r="D3421" t="s">
        <v>310</v>
      </c>
      <c r="E3421" s="21" t="s">
        <v>290</v>
      </c>
      <c r="F3421" s="11">
        <v>2.875</v>
      </c>
      <c r="G3421" s="12">
        <v>2.4689999999999999</v>
      </c>
      <c r="H3421" s="11">
        <v>0.20300000000000001</v>
      </c>
      <c r="I3421" t="s">
        <v>290</v>
      </c>
      <c r="J3421">
        <v>40</v>
      </c>
      <c r="K3421" s="21" t="s">
        <v>290</v>
      </c>
      <c r="L3421" s="1" t="s">
        <v>310</v>
      </c>
      <c r="M3421" t="s">
        <v>290</v>
      </c>
      <c r="N3421" s="159" t="s">
        <v>290</v>
      </c>
      <c r="P3421" s="18" t="s">
        <v>290</v>
      </c>
      <c r="Q3421" s="18" t="s">
        <v>290</v>
      </c>
      <c r="S3421" t="s">
        <v>290</v>
      </c>
      <c r="T3421" t="s">
        <v>290</v>
      </c>
      <c r="V3421" t="s">
        <v>290</v>
      </c>
      <c r="X3421" s="158" t="s">
        <v>3298</v>
      </c>
      <c r="Y3421" s="11">
        <v>2.5</v>
      </c>
      <c r="Z3421">
        <v>40</v>
      </c>
      <c r="AA3421" t="s">
        <v>310</v>
      </c>
      <c r="AB3421" s="21" t="s">
        <v>290</v>
      </c>
      <c r="AC3421" s="11">
        <v>2.875</v>
      </c>
      <c r="AD3421" s="12">
        <v>2.4689999999999999</v>
      </c>
      <c r="AE3421" s="11">
        <v>0.20300000000000001</v>
      </c>
      <c r="AF3421" t="s">
        <v>290</v>
      </c>
      <c r="AG3421">
        <v>40</v>
      </c>
      <c r="AH3421" s="21" t="s">
        <v>290</v>
      </c>
      <c r="AI3421" s="1" t="s">
        <v>310</v>
      </c>
      <c r="AJ3421" t="s">
        <v>290</v>
      </c>
      <c r="AK3421" s="159" t="s">
        <v>290</v>
      </c>
    </row>
    <row r="3422" spans="1:89" x14ac:dyDescent="0.35">
      <c r="A3422" s="158" t="s">
        <v>7084</v>
      </c>
      <c r="B3422" s="11">
        <v>2.5</v>
      </c>
      <c r="C3422" t="s">
        <v>6422</v>
      </c>
      <c r="D3422" t="s">
        <v>310</v>
      </c>
      <c r="E3422" s="21" t="s">
        <v>290</v>
      </c>
      <c r="F3422" s="11">
        <v>2.875</v>
      </c>
      <c r="G3422" s="12">
        <v>2.4689999999999999</v>
      </c>
      <c r="H3422" s="11">
        <v>0.20300000000000001</v>
      </c>
      <c r="I3422" t="s">
        <v>6422</v>
      </c>
      <c r="J3422">
        <v>1</v>
      </c>
      <c r="K3422" s="21" t="s">
        <v>290</v>
      </c>
      <c r="L3422" s="1" t="s">
        <v>310</v>
      </c>
      <c r="M3422" t="s">
        <v>290</v>
      </c>
      <c r="N3422" s="159" t="s">
        <v>290</v>
      </c>
      <c r="P3422" s="18" t="s">
        <v>290</v>
      </c>
      <c r="Q3422" s="18" t="s">
        <v>290</v>
      </c>
      <c r="S3422" t="s">
        <v>290</v>
      </c>
      <c r="T3422" t="s">
        <v>290</v>
      </c>
      <c r="V3422" t="s">
        <v>290</v>
      </c>
      <c r="X3422" s="158" t="s">
        <v>7084</v>
      </c>
      <c r="Y3422" s="11">
        <v>2.5</v>
      </c>
      <c r="Z3422" t="s">
        <v>6422</v>
      </c>
      <c r="AA3422" t="s">
        <v>310</v>
      </c>
      <c r="AB3422" s="21" t="s">
        <v>290</v>
      </c>
      <c r="AC3422" s="11">
        <v>2.875</v>
      </c>
      <c r="AD3422" s="12">
        <v>2.4689999999999999</v>
      </c>
      <c r="AE3422" s="11">
        <v>0.20300000000000001</v>
      </c>
      <c r="AF3422" t="s">
        <v>6422</v>
      </c>
      <c r="AG3422">
        <v>1</v>
      </c>
      <c r="AH3422" s="21" t="s">
        <v>290</v>
      </c>
      <c r="AI3422" s="1" t="s">
        <v>310</v>
      </c>
      <c r="AJ3422" t="s">
        <v>290</v>
      </c>
      <c r="AK3422" s="159" t="s">
        <v>290</v>
      </c>
    </row>
    <row r="3423" spans="1:89" x14ac:dyDescent="0.35">
      <c r="A3423" s="158" t="s">
        <v>3299</v>
      </c>
      <c r="B3423" s="11">
        <v>2.5</v>
      </c>
      <c r="C3423">
        <v>80</v>
      </c>
      <c r="D3423" t="s">
        <v>310</v>
      </c>
      <c r="E3423" s="21" t="s">
        <v>290</v>
      </c>
      <c r="F3423" s="11">
        <v>2.875</v>
      </c>
      <c r="G3423" s="12">
        <v>2.323</v>
      </c>
      <c r="H3423" s="11">
        <v>0.27600000000000002</v>
      </c>
      <c r="I3423" t="s">
        <v>290</v>
      </c>
      <c r="J3423">
        <v>80</v>
      </c>
      <c r="K3423" s="21" t="s">
        <v>290</v>
      </c>
      <c r="L3423" s="1" t="s">
        <v>310</v>
      </c>
      <c r="M3423" t="s">
        <v>290</v>
      </c>
      <c r="N3423" s="159" t="s">
        <v>290</v>
      </c>
      <c r="P3423" s="18" t="s">
        <v>290</v>
      </c>
      <c r="Q3423" s="18" t="s">
        <v>290</v>
      </c>
      <c r="S3423" t="s">
        <v>290</v>
      </c>
      <c r="T3423" t="s">
        <v>290</v>
      </c>
      <c r="V3423" t="s">
        <v>290</v>
      </c>
      <c r="X3423" s="158" t="s">
        <v>3299</v>
      </c>
      <c r="Y3423" s="11">
        <v>2.5</v>
      </c>
      <c r="Z3423">
        <v>80</v>
      </c>
      <c r="AA3423" t="s">
        <v>310</v>
      </c>
      <c r="AB3423" s="21" t="s">
        <v>290</v>
      </c>
      <c r="AC3423" s="11">
        <v>2.875</v>
      </c>
      <c r="AD3423" s="12">
        <v>2.323</v>
      </c>
      <c r="AE3423" s="11">
        <v>0.27600000000000002</v>
      </c>
      <c r="AF3423" t="s">
        <v>290</v>
      </c>
      <c r="AG3423">
        <v>80</v>
      </c>
      <c r="AH3423" s="21" t="s">
        <v>290</v>
      </c>
      <c r="AI3423" s="1" t="s">
        <v>310</v>
      </c>
      <c r="AJ3423" t="s">
        <v>290</v>
      </c>
      <c r="AK3423" s="159" t="s">
        <v>290</v>
      </c>
    </row>
    <row r="3424" spans="1:89" x14ac:dyDescent="0.35">
      <c r="A3424" s="158" t="s">
        <v>3300</v>
      </c>
      <c r="B3424" s="11">
        <v>2.5</v>
      </c>
      <c r="C3424" s="11">
        <v>160</v>
      </c>
      <c r="D3424" t="s">
        <v>310</v>
      </c>
      <c r="E3424" s="21" t="s">
        <v>3301</v>
      </c>
      <c r="F3424" s="11">
        <v>2.875</v>
      </c>
      <c r="G3424" s="12">
        <v>2.125</v>
      </c>
      <c r="H3424" s="11">
        <v>0.375</v>
      </c>
      <c r="I3424" t="s">
        <v>290</v>
      </c>
      <c r="J3424" s="11">
        <v>160</v>
      </c>
      <c r="K3424" s="21" t="s">
        <v>290</v>
      </c>
      <c r="L3424" s="1" t="s">
        <v>310</v>
      </c>
      <c r="M3424" t="s">
        <v>290</v>
      </c>
      <c r="N3424" s="159" t="s">
        <v>290</v>
      </c>
      <c r="P3424" s="18" t="s">
        <v>290</v>
      </c>
      <c r="Q3424" s="18" t="s">
        <v>290</v>
      </c>
      <c r="S3424" t="s">
        <v>290</v>
      </c>
      <c r="T3424" t="s">
        <v>290</v>
      </c>
      <c r="V3424" t="s">
        <v>290</v>
      </c>
      <c r="X3424" s="158" t="s">
        <v>3300</v>
      </c>
      <c r="Y3424" s="11">
        <v>2.5</v>
      </c>
      <c r="Z3424" s="11">
        <v>160</v>
      </c>
      <c r="AA3424" t="s">
        <v>310</v>
      </c>
      <c r="AB3424" s="21" t="s">
        <v>3302</v>
      </c>
      <c r="AC3424" s="11">
        <v>2.875</v>
      </c>
      <c r="AD3424" s="12">
        <v>2.125</v>
      </c>
      <c r="AE3424" s="11">
        <v>0.375</v>
      </c>
      <c r="AF3424" t="s">
        <v>290</v>
      </c>
      <c r="AG3424" s="11">
        <v>160</v>
      </c>
      <c r="AH3424" s="21" t="s">
        <v>290</v>
      </c>
      <c r="AI3424" s="1" t="s">
        <v>310</v>
      </c>
      <c r="AJ3424" t="s">
        <v>290</v>
      </c>
      <c r="AK3424" s="159" t="s">
        <v>290</v>
      </c>
      <c r="BJ3424" s="4"/>
      <c r="BK3424" s="4"/>
      <c r="BL3424" s="4"/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  <c r="BX3424" s="4"/>
      <c r="BY3424" s="4"/>
      <c r="BZ3424" s="4"/>
      <c r="CA3424" s="51"/>
    </row>
    <row r="3425" spans="1:89" x14ac:dyDescent="0.35">
      <c r="A3425" s="158" t="s">
        <v>3303</v>
      </c>
      <c r="B3425" s="11">
        <v>2.5</v>
      </c>
      <c r="C3425" s="11" t="s">
        <v>272</v>
      </c>
      <c r="D3425" t="s">
        <v>310</v>
      </c>
      <c r="E3425" s="21" t="s">
        <v>290</v>
      </c>
      <c r="F3425" s="11">
        <v>2.875</v>
      </c>
      <c r="G3425" s="12">
        <v>2.323</v>
      </c>
      <c r="H3425" s="11">
        <v>0.27600000000000002</v>
      </c>
      <c r="I3425" t="s">
        <v>272</v>
      </c>
      <c r="J3425" s="11">
        <v>2</v>
      </c>
      <c r="K3425" s="21" t="s">
        <v>290</v>
      </c>
      <c r="L3425" s="1" t="s">
        <v>310</v>
      </c>
      <c r="M3425" t="s">
        <v>290</v>
      </c>
      <c r="N3425" s="159" t="s">
        <v>290</v>
      </c>
      <c r="P3425" s="18" t="s">
        <v>290</v>
      </c>
      <c r="Q3425" s="18" t="s">
        <v>290</v>
      </c>
      <c r="S3425" t="s">
        <v>290</v>
      </c>
      <c r="T3425" t="s">
        <v>290</v>
      </c>
      <c r="V3425" t="s">
        <v>290</v>
      </c>
      <c r="X3425" s="158" t="s">
        <v>3303</v>
      </c>
      <c r="Y3425" s="11">
        <v>2.5</v>
      </c>
      <c r="Z3425" s="11" t="s">
        <v>272</v>
      </c>
      <c r="AA3425" t="s">
        <v>310</v>
      </c>
      <c r="AB3425" s="21" t="s">
        <v>290</v>
      </c>
      <c r="AC3425" s="11">
        <v>2.875</v>
      </c>
      <c r="AD3425" s="12">
        <v>2.323</v>
      </c>
      <c r="AE3425" s="11">
        <v>0.27600000000000002</v>
      </c>
      <c r="AF3425" t="s">
        <v>272</v>
      </c>
      <c r="AG3425" s="11">
        <v>2</v>
      </c>
      <c r="AH3425" s="21" t="s">
        <v>290</v>
      </c>
      <c r="AI3425" s="1" t="s">
        <v>310</v>
      </c>
      <c r="AJ3425" t="s">
        <v>290</v>
      </c>
      <c r="AK3425" s="159" t="s">
        <v>290</v>
      </c>
      <c r="CC3425" s="4"/>
      <c r="CD3425" s="51"/>
      <c r="CE3425" s="51"/>
      <c r="CF3425" s="51"/>
      <c r="CG3425" s="51"/>
      <c r="CH3425" s="51"/>
      <c r="CI3425" s="51"/>
      <c r="CJ3425" s="51"/>
      <c r="CK3425" s="51"/>
    </row>
    <row r="3426" spans="1:89" x14ac:dyDescent="0.25">
      <c r="A3426" s="160" t="s">
        <v>3304</v>
      </c>
      <c r="B3426" s="2">
        <v>2.5</v>
      </c>
      <c r="C3426" s="4" t="s">
        <v>273</v>
      </c>
      <c r="D3426" s="4" t="s">
        <v>310</v>
      </c>
      <c r="E3426" s="23" t="s">
        <v>290</v>
      </c>
      <c r="F3426" s="2">
        <v>2.875</v>
      </c>
      <c r="G3426" s="3">
        <v>1.7709999999999999</v>
      </c>
      <c r="H3426" s="2">
        <v>0.55200000000000005</v>
      </c>
      <c r="I3426" s="2" t="s">
        <v>273</v>
      </c>
      <c r="J3426" s="4">
        <v>4</v>
      </c>
      <c r="K3426" s="23" t="s">
        <v>290</v>
      </c>
      <c r="L3426" s="6" t="s">
        <v>310</v>
      </c>
      <c r="M3426" s="4" t="s">
        <v>290</v>
      </c>
      <c r="N3426" s="161" t="s">
        <v>290</v>
      </c>
      <c r="P3426" s="18" t="s">
        <v>290</v>
      </c>
      <c r="Q3426" s="18" t="s">
        <v>290</v>
      </c>
      <c r="S3426" t="s">
        <v>290</v>
      </c>
      <c r="T3426" t="s">
        <v>290</v>
      </c>
      <c r="V3426" t="s">
        <v>290</v>
      </c>
      <c r="X3426" s="160" t="s">
        <v>3304</v>
      </c>
      <c r="Y3426" s="2">
        <v>2.5</v>
      </c>
      <c r="Z3426" s="4" t="s">
        <v>273</v>
      </c>
      <c r="AA3426" s="4" t="s">
        <v>310</v>
      </c>
      <c r="AB3426" s="23" t="s">
        <v>290</v>
      </c>
      <c r="AC3426" s="2">
        <v>2.875</v>
      </c>
      <c r="AD3426" s="3">
        <v>1.7709999999999999</v>
      </c>
      <c r="AE3426" s="2">
        <v>0.55200000000000005</v>
      </c>
      <c r="AF3426" s="2" t="s">
        <v>273</v>
      </c>
      <c r="AG3426" s="4">
        <v>4</v>
      </c>
      <c r="AH3426" s="23" t="s">
        <v>290</v>
      </c>
      <c r="AI3426" s="6" t="s">
        <v>310</v>
      </c>
      <c r="AJ3426" s="4" t="s">
        <v>290</v>
      </c>
      <c r="AK3426" s="161" t="s">
        <v>290</v>
      </c>
    </row>
    <row r="3427" spans="1:89" x14ac:dyDescent="0.35">
      <c r="A3427" s="156" t="s">
        <v>3305</v>
      </c>
      <c r="B3427" s="11">
        <v>3.0000000000000004</v>
      </c>
      <c r="C3427" s="11">
        <v>5</v>
      </c>
      <c r="D3427" t="s">
        <v>310</v>
      </c>
      <c r="E3427" s="21" t="s">
        <v>290</v>
      </c>
      <c r="F3427" s="11">
        <v>3.5</v>
      </c>
      <c r="G3427" s="12">
        <v>3.3340000000000001</v>
      </c>
      <c r="H3427" s="11">
        <v>8.3000000000000004E-2</v>
      </c>
      <c r="I3427" t="s">
        <v>290</v>
      </c>
      <c r="J3427" s="11">
        <v>5</v>
      </c>
      <c r="K3427" s="21" t="s">
        <v>290</v>
      </c>
      <c r="L3427" s="11" t="s">
        <v>310</v>
      </c>
      <c r="M3427" t="s">
        <v>290</v>
      </c>
      <c r="N3427" s="159" t="s">
        <v>290</v>
      </c>
      <c r="P3427" s="18" t="s">
        <v>290</v>
      </c>
      <c r="Q3427" s="18" t="s">
        <v>290</v>
      </c>
      <c r="S3427" t="s">
        <v>290</v>
      </c>
      <c r="T3427" t="s">
        <v>290</v>
      </c>
      <c r="V3427" t="s">
        <v>290</v>
      </c>
      <c r="X3427" s="156" t="s">
        <v>3305</v>
      </c>
      <c r="Y3427" s="11">
        <v>3.0000000000000004</v>
      </c>
      <c r="Z3427" s="11">
        <v>5</v>
      </c>
      <c r="AA3427" t="s">
        <v>310</v>
      </c>
      <c r="AB3427" s="21" t="s">
        <v>290</v>
      </c>
      <c r="AC3427" s="11">
        <v>3.5</v>
      </c>
      <c r="AD3427" s="12">
        <v>3.3340000000000001</v>
      </c>
      <c r="AE3427" s="11">
        <v>8.3000000000000004E-2</v>
      </c>
      <c r="AF3427" t="s">
        <v>290</v>
      </c>
      <c r="AG3427" s="11">
        <v>5</v>
      </c>
      <c r="AH3427" s="21" t="s">
        <v>290</v>
      </c>
      <c r="AI3427" s="11" t="s">
        <v>310</v>
      </c>
      <c r="AJ3427" t="s">
        <v>290</v>
      </c>
      <c r="AK3427" s="159" t="s">
        <v>290</v>
      </c>
      <c r="BJ3427" s="4"/>
      <c r="BK3427" s="4"/>
      <c r="BL3427" s="4"/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  <c r="BX3427" s="4"/>
      <c r="BY3427" s="4"/>
      <c r="BZ3427" s="4"/>
      <c r="CA3427" s="51"/>
    </row>
    <row r="3428" spans="1:89" x14ac:dyDescent="0.35">
      <c r="A3428" s="156" t="s">
        <v>3306</v>
      </c>
      <c r="B3428" s="11">
        <v>3.0000000000000004</v>
      </c>
      <c r="C3428" s="11">
        <v>10</v>
      </c>
      <c r="D3428" t="s">
        <v>310</v>
      </c>
      <c r="E3428" s="21" t="s">
        <v>290</v>
      </c>
      <c r="F3428" s="11">
        <v>3.5</v>
      </c>
      <c r="G3428" s="12">
        <v>3.26</v>
      </c>
      <c r="H3428" s="11">
        <v>0.12</v>
      </c>
      <c r="I3428" t="s">
        <v>290</v>
      </c>
      <c r="J3428" s="11">
        <v>10</v>
      </c>
      <c r="K3428" s="21" t="s">
        <v>290</v>
      </c>
      <c r="L3428" s="11" t="s">
        <v>310</v>
      </c>
      <c r="M3428" t="s">
        <v>290</v>
      </c>
      <c r="N3428" s="159" t="s">
        <v>290</v>
      </c>
      <c r="P3428" s="18" t="s">
        <v>290</v>
      </c>
      <c r="Q3428" s="18" t="s">
        <v>290</v>
      </c>
      <c r="S3428" t="s">
        <v>290</v>
      </c>
      <c r="T3428" t="s">
        <v>290</v>
      </c>
      <c r="V3428" t="s">
        <v>290</v>
      </c>
      <c r="X3428" s="156" t="s">
        <v>3306</v>
      </c>
      <c r="Y3428" s="11">
        <v>3.0000000000000004</v>
      </c>
      <c r="Z3428" s="11">
        <v>10</v>
      </c>
      <c r="AA3428" t="s">
        <v>310</v>
      </c>
      <c r="AB3428" s="21" t="s">
        <v>290</v>
      </c>
      <c r="AC3428" s="11">
        <v>3.5</v>
      </c>
      <c r="AD3428" s="12">
        <v>3.26</v>
      </c>
      <c r="AE3428" s="11">
        <v>0.12</v>
      </c>
      <c r="AF3428" t="s">
        <v>290</v>
      </c>
      <c r="AG3428" s="11">
        <v>10</v>
      </c>
      <c r="AH3428" s="21" t="s">
        <v>290</v>
      </c>
      <c r="AI3428" s="11" t="s">
        <v>310</v>
      </c>
      <c r="AJ3428" t="s">
        <v>290</v>
      </c>
      <c r="AK3428" s="159" t="s">
        <v>290</v>
      </c>
      <c r="CC3428" s="4"/>
      <c r="CD3428" s="51"/>
      <c r="CE3428" s="51"/>
      <c r="CF3428" s="51"/>
      <c r="CG3428" s="51"/>
      <c r="CH3428" s="51"/>
      <c r="CI3428" s="51"/>
      <c r="CJ3428" s="51"/>
      <c r="CK3428" s="51"/>
    </row>
    <row r="3429" spans="1:89" x14ac:dyDescent="0.35">
      <c r="A3429" s="158" t="s">
        <v>3307</v>
      </c>
      <c r="B3429" s="11">
        <v>3.0000000000000004</v>
      </c>
      <c r="C3429">
        <v>40</v>
      </c>
      <c r="D3429" t="s">
        <v>310</v>
      </c>
      <c r="E3429" s="21" t="s">
        <v>3308</v>
      </c>
      <c r="F3429" s="11">
        <v>3.5</v>
      </c>
      <c r="G3429" s="12">
        <v>3.0680000000000001</v>
      </c>
      <c r="H3429" s="11">
        <v>0.216</v>
      </c>
      <c r="I3429" t="s">
        <v>290</v>
      </c>
      <c r="J3429">
        <v>40</v>
      </c>
      <c r="K3429" s="21" t="s">
        <v>290</v>
      </c>
      <c r="L3429" s="1" t="s">
        <v>310</v>
      </c>
      <c r="M3429" t="s">
        <v>290</v>
      </c>
      <c r="N3429" s="159" t="s">
        <v>290</v>
      </c>
      <c r="P3429" s="18" t="s">
        <v>290</v>
      </c>
      <c r="Q3429" s="18" t="s">
        <v>290</v>
      </c>
      <c r="S3429" t="s">
        <v>290</v>
      </c>
      <c r="T3429" t="s">
        <v>290</v>
      </c>
      <c r="V3429" t="s">
        <v>290</v>
      </c>
      <c r="X3429" s="158" t="s">
        <v>3307</v>
      </c>
      <c r="Y3429" s="11">
        <v>3.0000000000000004</v>
      </c>
      <c r="Z3429">
        <v>40</v>
      </c>
      <c r="AA3429" t="s">
        <v>310</v>
      </c>
      <c r="AB3429" s="21" t="s">
        <v>3309</v>
      </c>
      <c r="AC3429" s="11">
        <v>3.5</v>
      </c>
      <c r="AD3429" s="12">
        <v>3.0680000000000001</v>
      </c>
      <c r="AE3429" s="11">
        <v>0.216</v>
      </c>
      <c r="AF3429" t="s">
        <v>290</v>
      </c>
      <c r="AG3429">
        <v>40</v>
      </c>
      <c r="AH3429" s="21" t="s">
        <v>290</v>
      </c>
      <c r="AI3429" s="1" t="s">
        <v>310</v>
      </c>
      <c r="AJ3429" t="s">
        <v>290</v>
      </c>
      <c r="AK3429" s="159" t="s">
        <v>290</v>
      </c>
    </row>
    <row r="3430" spans="1:89" x14ac:dyDescent="0.35">
      <c r="A3430" s="158" t="s">
        <v>7085</v>
      </c>
      <c r="B3430" s="11">
        <v>3.0000000000000004</v>
      </c>
      <c r="C3430" t="s">
        <v>6422</v>
      </c>
      <c r="D3430" t="s">
        <v>310</v>
      </c>
      <c r="E3430" s="21" t="s">
        <v>290</v>
      </c>
      <c r="F3430" s="11">
        <v>3.5</v>
      </c>
      <c r="G3430" s="12">
        <v>3.0680000000000001</v>
      </c>
      <c r="H3430" s="11">
        <v>0.216</v>
      </c>
      <c r="I3430" t="s">
        <v>6422</v>
      </c>
      <c r="J3430">
        <v>1</v>
      </c>
      <c r="K3430" s="21" t="s">
        <v>290</v>
      </c>
      <c r="L3430" s="1" t="s">
        <v>310</v>
      </c>
      <c r="M3430" t="s">
        <v>290</v>
      </c>
      <c r="N3430" s="159" t="s">
        <v>290</v>
      </c>
      <c r="P3430" s="18" t="s">
        <v>290</v>
      </c>
      <c r="Q3430" s="18" t="s">
        <v>290</v>
      </c>
      <c r="S3430" t="s">
        <v>290</v>
      </c>
      <c r="T3430" t="s">
        <v>290</v>
      </c>
      <c r="V3430" t="s">
        <v>290</v>
      </c>
      <c r="X3430" s="158" t="s">
        <v>7085</v>
      </c>
      <c r="Y3430" s="11">
        <v>3.0000000000000004</v>
      </c>
      <c r="Z3430" t="s">
        <v>6422</v>
      </c>
      <c r="AA3430" t="s">
        <v>310</v>
      </c>
      <c r="AB3430" s="21" t="s">
        <v>290</v>
      </c>
      <c r="AC3430" s="11">
        <v>3.5</v>
      </c>
      <c r="AD3430" s="12">
        <v>3.0680000000000001</v>
      </c>
      <c r="AE3430" s="11">
        <v>0.216</v>
      </c>
      <c r="AF3430" t="s">
        <v>6422</v>
      </c>
      <c r="AG3430">
        <v>1</v>
      </c>
      <c r="AH3430" s="21" t="s">
        <v>290</v>
      </c>
      <c r="AI3430" s="1" t="s">
        <v>310</v>
      </c>
      <c r="AJ3430" t="s">
        <v>290</v>
      </c>
      <c r="AK3430" s="159" t="s">
        <v>290</v>
      </c>
      <c r="BJ3430" s="4"/>
      <c r="BK3430" s="4"/>
      <c r="BL3430" s="4"/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  <c r="BX3430" s="4"/>
      <c r="BY3430" s="4"/>
      <c r="BZ3430" s="4"/>
      <c r="CA3430" s="51"/>
    </row>
    <row r="3431" spans="1:89" x14ac:dyDescent="0.35">
      <c r="A3431" s="158" t="s">
        <v>3310</v>
      </c>
      <c r="B3431" s="11">
        <v>3.0000000000000004</v>
      </c>
      <c r="C3431">
        <v>80</v>
      </c>
      <c r="D3431" t="s">
        <v>310</v>
      </c>
      <c r="E3431" s="21" t="s">
        <v>3311</v>
      </c>
      <c r="F3431" s="11">
        <v>3.5</v>
      </c>
      <c r="G3431" s="12">
        <v>2.9</v>
      </c>
      <c r="H3431" s="11">
        <v>0.3</v>
      </c>
      <c r="I3431" t="s">
        <v>290</v>
      </c>
      <c r="J3431">
        <v>80</v>
      </c>
      <c r="K3431" s="21" t="s">
        <v>290</v>
      </c>
      <c r="L3431" s="1" t="s">
        <v>310</v>
      </c>
      <c r="M3431" t="s">
        <v>290</v>
      </c>
      <c r="N3431" s="159" t="s">
        <v>290</v>
      </c>
      <c r="P3431" s="18" t="s">
        <v>290</v>
      </c>
      <c r="Q3431" s="18" t="s">
        <v>290</v>
      </c>
      <c r="S3431" t="s">
        <v>290</v>
      </c>
      <c r="T3431" t="s">
        <v>290</v>
      </c>
      <c r="V3431" t="s">
        <v>290</v>
      </c>
      <c r="X3431" s="158" t="s">
        <v>3310</v>
      </c>
      <c r="Y3431" s="11">
        <v>3.0000000000000004</v>
      </c>
      <c r="Z3431">
        <v>80</v>
      </c>
      <c r="AA3431" t="s">
        <v>310</v>
      </c>
      <c r="AB3431" s="21" t="s">
        <v>3312</v>
      </c>
      <c r="AC3431" s="11">
        <v>3.5</v>
      </c>
      <c r="AD3431" s="12">
        <v>2.9</v>
      </c>
      <c r="AE3431" s="11">
        <v>0.3</v>
      </c>
      <c r="AF3431" t="s">
        <v>290</v>
      </c>
      <c r="AG3431">
        <v>80</v>
      </c>
      <c r="AH3431" s="21" t="s">
        <v>290</v>
      </c>
      <c r="AI3431" s="1" t="s">
        <v>310</v>
      </c>
      <c r="AJ3431" t="s">
        <v>290</v>
      </c>
      <c r="AK3431" s="159" t="s">
        <v>290</v>
      </c>
      <c r="CC3431" s="4"/>
      <c r="CD3431" s="51"/>
      <c r="CE3431" s="51"/>
      <c r="CF3431" s="51"/>
      <c r="CG3431" s="51"/>
      <c r="CH3431" s="51"/>
      <c r="CI3431" s="51"/>
      <c r="CJ3431" s="51"/>
      <c r="CK3431" s="51"/>
    </row>
    <row r="3432" spans="1:89" x14ac:dyDescent="0.35">
      <c r="A3432" s="158" t="s">
        <v>3313</v>
      </c>
      <c r="B3432" s="11">
        <v>3.0000000000000004</v>
      </c>
      <c r="C3432" s="11">
        <v>160</v>
      </c>
      <c r="D3432" t="s">
        <v>310</v>
      </c>
      <c r="E3432" s="21" t="s">
        <v>3314</v>
      </c>
      <c r="F3432" s="11">
        <v>3.5</v>
      </c>
      <c r="G3432" s="12">
        <v>2.6259999999999999</v>
      </c>
      <c r="H3432" s="11">
        <v>0.437</v>
      </c>
      <c r="I3432" t="s">
        <v>290</v>
      </c>
      <c r="J3432" s="11">
        <v>160</v>
      </c>
      <c r="K3432" s="21" t="s">
        <v>290</v>
      </c>
      <c r="L3432" s="1" t="s">
        <v>310</v>
      </c>
      <c r="M3432" t="s">
        <v>290</v>
      </c>
      <c r="N3432" s="159" t="s">
        <v>290</v>
      </c>
      <c r="P3432" s="18" t="s">
        <v>290</v>
      </c>
      <c r="Q3432" s="18" t="s">
        <v>290</v>
      </c>
      <c r="S3432" t="s">
        <v>290</v>
      </c>
      <c r="T3432" t="s">
        <v>290</v>
      </c>
      <c r="V3432" t="s">
        <v>290</v>
      </c>
      <c r="X3432" s="158" t="s">
        <v>3313</v>
      </c>
      <c r="Y3432" s="11">
        <v>3.0000000000000004</v>
      </c>
      <c r="Z3432" s="11">
        <v>160</v>
      </c>
      <c r="AA3432" t="s">
        <v>310</v>
      </c>
      <c r="AB3432" s="21" t="s">
        <v>3315</v>
      </c>
      <c r="AC3432" s="11">
        <v>3.5</v>
      </c>
      <c r="AD3432" s="12">
        <v>2.6259999999999999</v>
      </c>
      <c r="AE3432" s="11">
        <v>0.437</v>
      </c>
      <c r="AF3432" t="s">
        <v>290</v>
      </c>
      <c r="AG3432" s="11">
        <v>160</v>
      </c>
      <c r="AH3432" s="21" t="s">
        <v>290</v>
      </c>
      <c r="AI3432" s="1" t="s">
        <v>310</v>
      </c>
      <c r="AJ3432" t="s">
        <v>290</v>
      </c>
      <c r="AK3432" s="159" t="s">
        <v>290</v>
      </c>
    </row>
    <row r="3433" spans="1:89" x14ac:dyDescent="0.35">
      <c r="A3433" s="158" t="s">
        <v>3316</v>
      </c>
      <c r="B3433" s="11">
        <v>3.0000000000000004</v>
      </c>
      <c r="C3433" s="11" t="s">
        <v>272</v>
      </c>
      <c r="D3433" t="s">
        <v>310</v>
      </c>
      <c r="E3433" s="21" t="s">
        <v>290</v>
      </c>
      <c r="F3433" s="11">
        <v>3.5</v>
      </c>
      <c r="G3433" s="12">
        <v>2.9</v>
      </c>
      <c r="H3433" s="11">
        <v>0.3</v>
      </c>
      <c r="I3433" t="s">
        <v>272</v>
      </c>
      <c r="J3433" s="11">
        <v>2</v>
      </c>
      <c r="K3433" s="21" t="s">
        <v>290</v>
      </c>
      <c r="L3433" s="1" t="s">
        <v>310</v>
      </c>
      <c r="M3433" t="s">
        <v>290</v>
      </c>
      <c r="N3433" s="159" t="s">
        <v>290</v>
      </c>
      <c r="P3433" s="18" t="s">
        <v>290</v>
      </c>
      <c r="Q3433" s="18" t="s">
        <v>290</v>
      </c>
      <c r="S3433" t="s">
        <v>290</v>
      </c>
      <c r="T3433" t="s">
        <v>290</v>
      </c>
      <c r="V3433" t="s">
        <v>290</v>
      </c>
      <c r="X3433" s="158" t="s">
        <v>3316</v>
      </c>
      <c r="Y3433" s="11">
        <v>3.0000000000000004</v>
      </c>
      <c r="Z3433" s="11" t="s">
        <v>272</v>
      </c>
      <c r="AA3433" t="s">
        <v>310</v>
      </c>
      <c r="AB3433" s="21" t="s">
        <v>290</v>
      </c>
      <c r="AC3433" s="11">
        <v>3.5</v>
      </c>
      <c r="AD3433" s="12">
        <v>2.9</v>
      </c>
      <c r="AE3433" s="11">
        <v>0.3</v>
      </c>
      <c r="AF3433" t="s">
        <v>272</v>
      </c>
      <c r="AG3433" s="11">
        <v>2</v>
      </c>
      <c r="AH3433" s="21" t="s">
        <v>290</v>
      </c>
      <c r="AI3433" s="1" t="s">
        <v>310</v>
      </c>
      <c r="AJ3433" t="s">
        <v>290</v>
      </c>
      <c r="AK3433" s="159" t="s">
        <v>290</v>
      </c>
    </row>
    <row r="3434" spans="1:89" x14ac:dyDescent="0.25">
      <c r="A3434" s="160" t="s">
        <v>3317</v>
      </c>
      <c r="B3434" s="2">
        <v>3.0000000000000004</v>
      </c>
      <c r="C3434" s="4" t="s">
        <v>273</v>
      </c>
      <c r="D3434" s="4" t="s">
        <v>310</v>
      </c>
      <c r="E3434" s="23" t="s">
        <v>3318</v>
      </c>
      <c r="F3434" s="2">
        <v>3.5</v>
      </c>
      <c r="G3434" s="3">
        <v>2.2999999999999998</v>
      </c>
      <c r="H3434" s="2">
        <v>0.6</v>
      </c>
      <c r="I3434" s="2" t="s">
        <v>273</v>
      </c>
      <c r="J3434" s="4">
        <v>4</v>
      </c>
      <c r="K3434" s="23" t="s">
        <v>290</v>
      </c>
      <c r="L3434" s="6" t="s">
        <v>310</v>
      </c>
      <c r="M3434" s="4" t="s">
        <v>290</v>
      </c>
      <c r="N3434" s="161" t="s">
        <v>290</v>
      </c>
      <c r="P3434" s="18" t="s">
        <v>290</v>
      </c>
      <c r="Q3434" s="18" t="s">
        <v>290</v>
      </c>
      <c r="S3434" t="s">
        <v>290</v>
      </c>
      <c r="T3434" t="s">
        <v>290</v>
      </c>
      <c r="V3434" t="s">
        <v>290</v>
      </c>
      <c r="X3434" s="160" t="s">
        <v>3317</v>
      </c>
      <c r="Y3434" s="2">
        <v>3.0000000000000004</v>
      </c>
      <c r="Z3434" s="4" t="s">
        <v>273</v>
      </c>
      <c r="AA3434" s="4" t="s">
        <v>310</v>
      </c>
      <c r="AB3434" s="23" t="s">
        <v>3319</v>
      </c>
      <c r="AC3434" s="2">
        <v>3.5</v>
      </c>
      <c r="AD3434" s="3">
        <v>2.2999999999999998</v>
      </c>
      <c r="AE3434" s="2">
        <v>0.6</v>
      </c>
      <c r="AF3434" s="2" t="s">
        <v>273</v>
      </c>
      <c r="AG3434" s="4">
        <v>4</v>
      </c>
      <c r="AH3434" s="23" t="s">
        <v>290</v>
      </c>
      <c r="AI3434" s="6" t="s">
        <v>310</v>
      </c>
      <c r="AJ3434" s="4" t="s">
        <v>290</v>
      </c>
      <c r="AK3434" s="161" t="s">
        <v>290</v>
      </c>
    </row>
    <row r="3435" spans="1:89" x14ac:dyDescent="0.35">
      <c r="A3435" s="156" t="s">
        <v>3320</v>
      </c>
      <c r="B3435" s="11">
        <v>3.5</v>
      </c>
      <c r="C3435" s="11">
        <v>5</v>
      </c>
      <c r="D3435" t="s">
        <v>310</v>
      </c>
      <c r="E3435" s="21" t="s">
        <v>290</v>
      </c>
      <c r="F3435" s="11">
        <v>4</v>
      </c>
      <c r="G3435" s="12">
        <v>3.8340000000000001</v>
      </c>
      <c r="H3435" s="11">
        <v>8.3000000000000004E-2</v>
      </c>
      <c r="I3435" t="s">
        <v>290</v>
      </c>
      <c r="J3435" s="11">
        <v>5</v>
      </c>
      <c r="K3435" s="21" t="s">
        <v>290</v>
      </c>
      <c r="L3435" s="11" t="s">
        <v>310</v>
      </c>
      <c r="M3435" t="s">
        <v>290</v>
      </c>
      <c r="N3435" s="159" t="s">
        <v>290</v>
      </c>
      <c r="P3435" s="18" t="s">
        <v>290</v>
      </c>
      <c r="Q3435" s="18" t="s">
        <v>290</v>
      </c>
      <c r="S3435" t="s">
        <v>290</v>
      </c>
      <c r="T3435" t="s">
        <v>290</v>
      </c>
      <c r="V3435" t="s">
        <v>290</v>
      </c>
      <c r="X3435" s="156" t="s">
        <v>3320</v>
      </c>
      <c r="Y3435" s="11">
        <v>3.5</v>
      </c>
      <c r="Z3435" s="11">
        <v>5</v>
      </c>
      <c r="AA3435" t="s">
        <v>310</v>
      </c>
      <c r="AB3435" s="21" t="s">
        <v>290</v>
      </c>
      <c r="AC3435" s="11">
        <v>4</v>
      </c>
      <c r="AD3435" s="12">
        <v>3.8340000000000001</v>
      </c>
      <c r="AE3435" s="11">
        <v>8.3000000000000004E-2</v>
      </c>
      <c r="AF3435" t="s">
        <v>290</v>
      </c>
      <c r="AG3435" s="11">
        <v>5</v>
      </c>
      <c r="AH3435" s="21" t="s">
        <v>290</v>
      </c>
      <c r="AI3435" s="11" t="s">
        <v>310</v>
      </c>
      <c r="AJ3435" t="s">
        <v>290</v>
      </c>
      <c r="AK3435" s="159" t="s">
        <v>290</v>
      </c>
    </row>
    <row r="3436" spans="1:89" x14ac:dyDescent="0.35">
      <c r="A3436" s="156" t="s">
        <v>3321</v>
      </c>
      <c r="B3436" s="11">
        <v>3.5</v>
      </c>
      <c r="C3436" s="11">
        <v>10</v>
      </c>
      <c r="D3436" t="s">
        <v>310</v>
      </c>
      <c r="E3436" s="21" t="s">
        <v>290</v>
      </c>
      <c r="F3436" s="11">
        <v>4</v>
      </c>
      <c r="G3436" s="12">
        <v>3.76</v>
      </c>
      <c r="H3436" s="11">
        <v>0.12</v>
      </c>
      <c r="I3436" t="s">
        <v>290</v>
      </c>
      <c r="J3436" s="11">
        <v>10</v>
      </c>
      <c r="K3436" s="21" t="s">
        <v>290</v>
      </c>
      <c r="L3436" s="11" t="s">
        <v>310</v>
      </c>
      <c r="M3436" t="s">
        <v>290</v>
      </c>
      <c r="N3436" s="159" t="s">
        <v>290</v>
      </c>
      <c r="P3436" s="18" t="s">
        <v>290</v>
      </c>
      <c r="Q3436" s="18" t="s">
        <v>290</v>
      </c>
      <c r="S3436" t="s">
        <v>290</v>
      </c>
      <c r="T3436" t="s">
        <v>290</v>
      </c>
      <c r="V3436" t="s">
        <v>290</v>
      </c>
      <c r="X3436" s="156" t="s">
        <v>3321</v>
      </c>
      <c r="Y3436" s="11">
        <v>3.5</v>
      </c>
      <c r="Z3436" s="11">
        <v>10</v>
      </c>
      <c r="AA3436" t="s">
        <v>310</v>
      </c>
      <c r="AB3436" s="21" t="s">
        <v>290</v>
      </c>
      <c r="AC3436" s="11">
        <v>4</v>
      </c>
      <c r="AD3436" s="12">
        <v>3.76</v>
      </c>
      <c r="AE3436" s="11">
        <v>0.12</v>
      </c>
      <c r="AF3436" t="s">
        <v>290</v>
      </c>
      <c r="AG3436" s="11">
        <v>10</v>
      </c>
      <c r="AH3436" s="21" t="s">
        <v>290</v>
      </c>
      <c r="AI3436" s="11" t="s">
        <v>310</v>
      </c>
      <c r="AJ3436" t="s">
        <v>290</v>
      </c>
      <c r="AK3436" s="159" t="s">
        <v>290</v>
      </c>
    </row>
    <row r="3437" spans="1:89" x14ac:dyDescent="0.35">
      <c r="A3437" s="158" t="s">
        <v>3322</v>
      </c>
      <c r="B3437" s="11">
        <v>3.5</v>
      </c>
      <c r="C3437">
        <v>40</v>
      </c>
      <c r="D3437" t="s">
        <v>310</v>
      </c>
      <c r="E3437" s="21" t="s">
        <v>290</v>
      </c>
      <c r="F3437" s="11">
        <v>4</v>
      </c>
      <c r="G3437" s="12">
        <v>3.548</v>
      </c>
      <c r="H3437" s="11">
        <v>0.22600000000000001</v>
      </c>
      <c r="I3437" t="s">
        <v>290</v>
      </c>
      <c r="J3437">
        <v>40</v>
      </c>
      <c r="K3437" s="21" t="s">
        <v>290</v>
      </c>
      <c r="L3437" s="1" t="s">
        <v>310</v>
      </c>
      <c r="M3437" t="s">
        <v>290</v>
      </c>
      <c r="N3437" s="159" t="s">
        <v>290</v>
      </c>
      <c r="P3437" s="18" t="s">
        <v>290</v>
      </c>
      <c r="Q3437" s="18" t="s">
        <v>290</v>
      </c>
      <c r="S3437" t="s">
        <v>290</v>
      </c>
      <c r="T3437" t="s">
        <v>290</v>
      </c>
      <c r="V3437" t="s">
        <v>290</v>
      </c>
      <c r="X3437" s="158" t="s">
        <v>3322</v>
      </c>
      <c r="Y3437" s="11">
        <v>3.5</v>
      </c>
      <c r="Z3437">
        <v>40</v>
      </c>
      <c r="AA3437" t="s">
        <v>310</v>
      </c>
      <c r="AB3437" s="21" t="s">
        <v>290</v>
      </c>
      <c r="AC3437" s="11">
        <v>4</v>
      </c>
      <c r="AD3437" s="12">
        <v>3.548</v>
      </c>
      <c r="AE3437" s="11">
        <v>0.22600000000000001</v>
      </c>
      <c r="AF3437" t="s">
        <v>290</v>
      </c>
      <c r="AG3437">
        <v>40</v>
      </c>
      <c r="AH3437" s="21" t="s">
        <v>290</v>
      </c>
      <c r="AI3437" s="1" t="s">
        <v>310</v>
      </c>
      <c r="AJ3437" t="s">
        <v>290</v>
      </c>
      <c r="AK3437" s="159" t="s">
        <v>290</v>
      </c>
    </row>
    <row r="3438" spans="1:89" x14ac:dyDescent="0.35">
      <c r="A3438" s="158" t="s">
        <v>7086</v>
      </c>
      <c r="B3438" s="11">
        <v>3.5</v>
      </c>
      <c r="C3438" t="s">
        <v>6422</v>
      </c>
      <c r="D3438" t="s">
        <v>310</v>
      </c>
      <c r="E3438" s="21" t="s">
        <v>290</v>
      </c>
      <c r="F3438" s="11">
        <v>4</v>
      </c>
      <c r="G3438" s="12">
        <v>3.548</v>
      </c>
      <c r="H3438" s="11">
        <v>0.22600000000000001</v>
      </c>
      <c r="I3438" t="s">
        <v>6422</v>
      </c>
      <c r="J3438">
        <v>1</v>
      </c>
      <c r="K3438" s="21" t="s">
        <v>290</v>
      </c>
      <c r="L3438" s="1" t="s">
        <v>310</v>
      </c>
      <c r="M3438" t="s">
        <v>290</v>
      </c>
      <c r="N3438" s="159" t="s">
        <v>290</v>
      </c>
      <c r="P3438" s="18" t="s">
        <v>290</v>
      </c>
      <c r="Q3438" s="18" t="s">
        <v>290</v>
      </c>
      <c r="S3438" t="s">
        <v>290</v>
      </c>
      <c r="T3438" t="s">
        <v>290</v>
      </c>
      <c r="V3438" t="s">
        <v>290</v>
      </c>
      <c r="X3438" s="158" t="s">
        <v>7086</v>
      </c>
      <c r="Y3438" s="11">
        <v>3.5</v>
      </c>
      <c r="Z3438" t="s">
        <v>6422</v>
      </c>
      <c r="AA3438" t="s">
        <v>310</v>
      </c>
      <c r="AB3438" s="21" t="s">
        <v>290</v>
      </c>
      <c r="AC3438" s="11">
        <v>4</v>
      </c>
      <c r="AD3438" s="12">
        <v>3.548</v>
      </c>
      <c r="AE3438" s="11">
        <v>0.22600000000000001</v>
      </c>
      <c r="AF3438" t="s">
        <v>6422</v>
      </c>
      <c r="AG3438">
        <v>1</v>
      </c>
      <c r="AH3438" s="21" t="s">
        <v>290</v>
      </c>
      <c r="AI3438" s="1" t="s">
        <v>310</v>
      </c>
      <c r="AJ3438" t="s">
        <v>290</v>
      </c>
      <c r="AK3438" s="159" t="s">
        <v>290</v>
      </c>
    </row>
    <row r="3439" spans="1:89" x14ac:dyDescent="0.35">
      <c r="A3439" s="158" t="s">
        <v>3323</v>
      </c>
      <c r="B3439" s="11">
        <v>3.5</v>
      </c>
      <c r="C3439">
        <v>80</v>
      </c>
      <c r="D3439" t="s">
        <v>310</v>
      </c>
      <c r="E3439" s="21" t="s">
        <v>290</v>
      </c>
      <c r="F3439" s="11">
        <v>4</v>
      </c>
      <c r="G3439" s="12">
        <v>3.3639999999999999</v>
      </c>
      <c r="H3439" s="11">
        <v>0.318</v>
      </c>
      <c r="I3439" t="s">
        <v>290</v>
      </c>
      <c r="J3439">
        <v>80</v>
      </c>
      <c r="K3439" s="21" t="s">
        <v>290</v>
      </c>
      <c r="L3439" s="1" t="s">
        <v>310</v>
      </c>
      <c r="M3439" t="s">
        <v>290</v>
      </c>
      <c r="N3439" s="159" t="s">
        <v>290</v>
      </c>
      <c r="P3439" s="18" t="s">
        <v>290</v>
      </c>
      <c r="Q3439" s="18" t="s">
        <v>290</v>
      </c>
      <c r="S3439" t="s">
        <v>290</v>
      </c>
      <c r="T3439" t="s">
        <v>290</v>
      </c>
      <c r="V3439" t="s">
        <v>290</v>
      </c>
      <c r="X3439" s="158" t="s">
        <v>3323</v>
      </c>
      <c r="Y3439" s="11">
        <v>3.5</v>
      </c>
      <c r="Z3439">
        <v>80</v>
      </c>
      <c r="AA3439" t="s">
        <v>310</v>
      </c>
      <c r="AB3439" s="21" t="s">
        <v>290</v>
      </c>
      <c r="AC3439" s="11">
        <v>4</v>
      </c>
      <c r="AD3439" s="12">
        <v>3.3639999999999999</v>
      </c>
      <c r="AE3439" s="11">
        <v>0.318</v>
      </c>
      <c r="AF3439" t="s">
        <v>290</v>
      </c>
      <c r="AG3439">
        <v>80</v>
      </c>
      <c r="AH3439" s="21" t="s">
        <v>290</v>
      </c>
      <c r="AI3439" s="1" t="s">
        <v>310</v>
      </c>
      <c r="AJ3439" t="s">
        <v>290</v>
      </c>
      <c r="AK3439" s="159" t="s">
        <v>290</v>
      </c>
    </row>
    <row r="3440" spans="1:89" x14ac:dyDescent="0.35">
      <c r="A3440" s="158" t="s">
        <v>3324</v>
      </c>
      <c r="B3440" s="11">
        <v>3.5</v>
      </c>
      <c r="C3440" s="11" t="s">
        <v>272</v>
      </c>
      <c r="D3440" t="s">
        <v>310</v>
      </c>
      <c r="E3440" s="21" t="s">
        <v>290</v>
      </c>
      <c r="F3440" s="11">
        <v>4</v>
      </c>
      <c r="G3440" s="12">
        <v>3.3639999999999999</v>
      </c>
      <c r="H3440" s="11">
        <v>0.318</v>
      </c>
      <c r="I3440" t="s">
        <v>272</v>
      </c>
      <c r="J3440" s="11">
        <v>2</v>
      </c>
      <c r="K3440" s="21" t="s">
        <v>290</v>
      </c>
      <c r="L3440" s="1" t="s">
        <v>310</v>
      </c>
      <c r="M3440" t="s">
        <v>290</v>
      </c>
      <c r="N3440" s="159" t="s">
        <v>290</v>
      </c>
      <c r="P3440" s="18" t="s">
        <v>290</v>
      </c>
      <c r="Q3440" s="18" t="s">
        <v>290</v>
      </c>
      <c r="S3440" t="s">
        <v>290</v>
      </c>
      <c r="T3440" t="s">
        <v>290</v>
      </c>
      <c r="V3440" t="s">
        <v>290</v>
      </c>
      <c r="X3440" s="158" t="s">
        <v>3324</v>
      </c>
      <c r="Y3440" s="11">
        <v>3.5</v>
      </c>
      <c r="Z3440" s="11" t="s">
        <v>272</v>
      </c>
      <c r="AA3440" t="s">
        <v>310</v>
      </c>
      <c r="AB3440" s="21" t="s">
        <v>290</v>
      </c>
      <c r="AC3440" s="11">
        <v>4</v>
      </c>
      <c r="AD3440" s="12">
        <v>3.3639999999999999</v>
      </c>
      <c r="AE3440" s="11">
        <v>0.318</v>
      </c>
      <c r="AF3440" t="s">
        <v>272</v>
      </c>
      <c r="AG3440" s="11">
        <v>2</v>
      </c>
      <c r="AH3440" s="21" t="s">
        <v>290</v>
      </c>
      <c r="AI3440" s="1" t="s">
        <v>310</v>
      </c>
      <c r="AJ3440" t="s">
        <v>290</v>
      </c>
      <c r="AK3440" s="159" t="s">
        <v>290</v>
      </c>
    </row>
    <row r="3441" spans="1:37" x14ac:dyDescent="0.25">
      <c r="A3441" s="160" t="s">
        <v>3325</v>
      </c>
      <c r="B3441" s="2">
        <v>3.5</v>
      </c>
      <c r="C3441" s="4" t="s">
        <v>273</v>
      </c>
      <c r="D3441" s="4" t="s">
        <v>310</v>
      </c>
      <c r="E3441" s="23" t="s">
        <v>290</v>
      </c>
      <c r="F3441" s="2">
        <v>4</v>
      </c>
      <c r="G3441" s="3">
        <v>2.7279999999999998</v>
      </c>
      <c r="H3441" s="2">
        <v>0.63600000000000001</v>
      </c>
      <c r="I3441" s="2" t="s">
        <v>273</v>
      </c>
      <c r="J3441" s="4">
        <v>4</v>
      </c>
      <c r="K3441" s="23" t="s">
        <v>290</v>
      </c>
      <c r="L3441" s="6" t="s">
        <v>310</v>
      </c>
      <c r="M3441" s="4" t="s">
        <v>290</v>
      </c>
      <c r="N3441" s="161" t="s">
        <v>290</v>
      </c>
      <c r="P3441" s="18" t="s">
        <v>290</v>
      </c>
      <c r="Q3441" s="18" t="s">
        <v>290</v>
      </c>
      <c r="S3441" t="s">
        <v>290</v>
      </c>
      <c r="T3441" t="s">
        <v>290</v>
      </c>
      <c r="V3441" t="s">
        <v>290</v>
      </c>
      <c r="X3441" s="160" t="s">
        <v>3325</v>
      </c>
      <c r="Y3441" s="2">
        <v>3.5</v>
      </c>
      <c r="Z3441" s="4" t="s">
        <v>273</v>
      </c>
      <c r="AA3441" s="4" t="s">
        <v>310</v>
      </c>
      <c r="AB3441" s="23" t="s">
        <v>290</v>
      </c>
      <c r="AC3441" s="2">
        <v>4</v>
      </c>
      <c r="AD3441" s="3">
        <v>2.7279999999999998</v>
      </c>
      <c r="AE3441" s="2">
        <v>0.63600000000000001</v>
      </c>
      <c r="AF3441" s="2" t="s">
        <v>273</v>
      </c>
      <c r="AG3441" s="4">
        <v>4</v>
      </c>
      <c r="AH3441" s="23" t="s">
        <v>290</v>
      </c>
      <c r="AI3441" s="6" t="s">
        <v>310</v>
      </c>
      <c r="AJ3441" s="4" t="s">
        <v>290</v>
      </c>
      <c r="AK3441" s="161" t="s">
        <v>290</v>
      </c>
    </row>
    <row r="3442" spans="1:37" x14ac:dyDescent="0.35">
      <c r="A3442" s="156" t="s">
        <v>3326</v>
      </c>
      <c r="B3442" s="11">
        <v>4</v>
      </c>
      <c r="C3442" s="11">
        <v>5</v>
      </c>
      <c r="D3442" t="s">
        <v>310</v>
      </c>
      <c r="E3442" s="21" t="s">
        <v>290</v>
      </c>
      <c r="F3442" s="11">
        <v>4.5</v>
      </c>
      <c r="G3442" s="12">
        <v>4.3339999999999996</v>
      </c>
      <c r="H3442" s="11">
        <v>8.3000000000000004E-2</v>
      </c>
      <c r="I3442" t="s">
        <v>290</v>
      </c>
      <c r="J3442" s="11">
        <v>5</v>
      </c>
      <c r="K3442" s="21" t="s">
        <v>290</v>
      </c>
      <c r="L3442" s="11" t="s">
        <v>310</v>
      </c>
      <c r="M3442" t="s">
        <v>290</v>
      </c>
      <c r="N3442" s="159" t="s">
        <v>290</v>
      </c>
      <c r="P3442" s="18" t="s">
        <v>290</v>
      </c>
      <c r="Q3442" s="18" t="s">
        <v>290</v>
      </c>
      <c r="S3442" t="s">
        <v>290</v>
      </c>
      <c r="T3442" t="s">
        <v>290</v>
      </c>
      <c r="V3442" t="s">
        <v>290</v>
      </c>
      <c r="X3442" s="156" t="s">
        <v>3326</v>
      </c>
      <c r="Y3442" s="11">
        <v>4</v>
      </c>
      <c r="Z3442" s="11">
        <v>5</v>
      </c>
      <c r="AA3442" t="s">
        <v>310</v>
      </c>
      <c r="AB3442" s="21" t="s">
        <v>290</v>
      </c>
      <c r="AC3442" s="11">
        <v>4.5</v>
      </c>
      <c r="AD3442" s="12">
        <v>4.3339999999999996</v>
      </c>
      <c r="AE3442" s="11">
        <v>8.3000000000000004E-2</v>
      </c>
      <c r="AF3442" t="s">
        <v>290</v>
      </c>
      <c r="AG3442" s="11">
        <v>5</v>
      </c>
      <c r="AH3442" s="21" t="s">
        <v>290</v>
      </c>
      <c r="AI3442" s="11" t="s">
        <v>310</v>
      </c>
      <c r="AJ3442" t="s">
        <v>290</v>
      </c>
      <c r="AK3442" s="159" t="s">
        <v>290</v>
      </c>
    </row>
    <row r="3443" spans="1:37" x14ac:dyDescent="0.35">
      <c r="A3443" s="156" t="s">
        <v>3327</v>
      </c>
      <c r="B3443" s="11">
        <v>4</v>
      </c>
      <c r="C3443" s="11">
        <v>10</v>
      </c>
      <c r="D3443" t="s">
        <v>310</v>
      </c>
      <c r="E3443" s="21" t="s">
        <v>290</v>
      </c>
      <c r="F3443" s="11">
        <v>4.5</v>
      </c>
      <c r="G3443" s="12">
        <v>4.26</v>
      </c>
      <c r="H3443" s="11">
        <v>0.12</v>
      </c>
      <c r="I3443" t="s">
        <v>290</v>
      </c>
      <c r="J3443" s="11">
        <v>10</v>
      </c>
      <c r="K3443" s="21" t="s">
        <v>290</v>
      </c>
      <c r="L3443" s="11" t="s">
        <v>310</v>
      </c>
      <c r="M3443" t="s">
        <v>290</v>
      </c>
      <c r="N3443" s="159" t="s">
        <v>290</v>
      </c>
      <c r="P3443" s="18" t="s">
        <v>290</v>
      </c>
      <c r="Q3443" s="18" t="s">
        <v>290</v>
      </c>
      <c r="S3443" t="s">
        <v>290</v>
      </c>
      <c r="T3443" t="s">
        <v>290</v>
      </c>
      <c r="V3443" t="s">
        <v>290</v>
      </c>
      <c r="X3443" s="156" t="s">
        <v>3327</v>
      </c>
      <c r="Y3443" s="11">
        <v>4</v>
      </c>
      <c r="Z3443" s="11">
        <v>10</v>
      </c>
      <c r="AA3443" t="s">
        <v>310</v>
      </c>
      <c r="AB3443" s="21" t="s">
        <v>290</v>
      </c>
      <c r="AC3443" s="11">
        <v>4.5</v>
      </c>
      <c r="AD3443" s="12">
        <v>4.26</v>
      </c>
      <c r="AE3443" s="11">
        <v>0.12</v>
      </c>
      <c r="AF3443" t="s">
        <v>290</v>
      </c>
      <c r="AG3443" s="11">
        <v>10</v>
      </c>
      <c r="AH3443" s="21" t="s">
        <v>290</v>
      </c>
      <c r="AI3443" s="11" t="s">
        <v>310</v>
      </c>
      <c r="AJ3443" t="s">
        <v>290</v>
      </c>
      <c r="AK3443" s="159" t="s">
        <v>290</v>
      </c>
    </row>
    <row r="3444" spans="1:37" x14ac:dyDescent="0.35">
      <c r="A3444" s="158" t="s">
        <v>3328</v>
      </c>
      <c r="B3444" s="11">
        <v>4</v>
      </c>
      <c r="C3444">
        <v>40</v>
      </c>
      <c r="D3444" t="s">
        <v>310</v>
      </c>
      <c r="E3444" s="21" t="s">
        <v>3329</v>
      </c>
      <c r="F3444" s="11">
        <v>4.5</v>
      </c>
      <c r="G3444" s="12">
        <v>4.0259999999999998</v>
      </c>
      <c r="H3444" s="11">
        <v>0.23699999999999999</v>
      </c>
      <c r="I3444" t="s">
        <v>290</v>
      </c>
      <c r="J3444">
        <v>40</v>
      </c>
      <c r="K3444" s="21" t="s">
        <v>290</v>
      </c>
      <c r="L3444" s="1" t="s">
        <v>310</v>
      </c>
      <c r="M3444" t="s">
        <v>290</v>
      </c>
      <c r="N3444" s="159" t="s">
        <v>290</v>
      </c>
      <c r="P3444" s="18" t="s">
        <v>290</v>
      </c>
      <c r="Q3444" s="18" t="s">
        <v>290</v>
      </c>
      <c r="S3444" t="s">
        <v>290</v>
      </c>
      <c r="T3444" t="s">
        <v>290</v>
      </c>
      <c r="V3444" t="s">
        <v>290</v>
      </c>
      <c r="X3444" s="158" t="s">
        <v>3328</v>
      </c>
      <c r="Y3444" s="11">
        <v>4</v>
      </c>
      <c r="Z3444">
        <v>40</v>
      </c>
      <c r="AA3444" t="s">
        <v>310</v>
      </c>
      <c r="AB3444" s="21" t="s">
        <v>3330</v>
      </c>
      <c r="AC3444" s="11">
        <v>4.5</v>
      </c>
      <c r="AD3444" s="12">
        <v>4.0259999999999998</v>
      </c>
      <c r="AE3444" s="11">
        <v>0.23699999999999999</v>
      </c>
      <c r="AF3444" t="s">
        <v>290</v>
      </c>
      <c r="AG3444">
        <v>40</v>
      </c>
      <c r="AH3444" s="21" t="s">
        <v>290</v>
      </c>
      <c r="AI3444" s="1" t="s">
        <v>310</v>
      </c>
      <c r="AJ3444" t="s">
        <v>290</v>
      </c>
      <c r="AK3444" s="159" t="s">
        <v>290</v>
      </c>
    </row>
    <row r="3445" spans="1:37" x14ac:dyDescent="0.35">
      <c r="A3445" s="158" t="s">
        <v>7087</v>
      </c>
      <c r="B3445" s="11">
        <v>4</v>
      </c>
      <c r="C3445" t="s">
        <v>6422</v>
      </c>
      <c r="D3445" t="s">
        <v>310</v>
      </c>
      <c r="E3445" s="21" t="s">
        <v>290</v>
      </c>
      <c r="F3445" s="11">
        <v>4.5</v>
      </c>
      <c r="G3445" s="12">
        <v>4.0259999999999998</v>
      </c>
      <c r="H3445" s="11">
        <v>0.23699999999999999</v>
      </c>
      <c r="I3445" t="s">
        <v>6422</v>
      </c>
      <c r="J3445">
        <v>1</v>
      </c>
      <c r="K3445" s="21" t="s">
        <v>290</v>
      </c>
      <c r="L3445" s="1" t="s">
        <v>310</v>
      </c>
      <c r="M3445" t="s">
        <v>290</v>
      </c>
      <c r="N3445" s="159" t="s">
        <v>290</v>
      </c>
      <c r="P3445" s="18" t="s">
        <v>290</v>
      </c>
      <c r="Q3445" s="18" t="s">
        <v>290</v>
      </c>
      <c r="S3445" t="s">
        <v>290</v>
      </c>
      <c r="T3445" t="s">
        <v>290</v>
      </c>
      <c r="V3445" t="s">
        <v>290</v>
      </c>
      <c r="X3445" s="158" t="s">
        <v>7087</v>
      </c>
      <c r="Y3445" s="11">
        <v>4</v>
      </c>
      <c r="Z3445" t="s">
        <v>6422</v>
      </c>
      <c r="AA3445" t="s">
        <v>310</v>
      </c>
      <c r="AB3445" s="21" t="s">
        <v>290</v>
      </c>
      <c r="AC3445" s="11">
        <v>4.5</v>
      </c>
      <c r="AD3445" s="12">
        <v>4.0259999999999998</v>
      </c>
      <c r="AE3445" s="11">
        <v>0.23699999999999999</v>
      </c>
      <c r="AF3445" t="s">
        <v>6422</v>
      </c>
      <c r="AG3445">
        <v>1</v>
      </c>
      <c r="AH3445" s="21" t="s">
        <v>290</v>
      </c>
      <c r="AI3445" s="1" t="s">
        <v>310</v>
      </c>
      <c r="AJ3445" t="s">
        <v>290</v>
      </c>
      <c r="AK3445" s="159" t="s">
        <v>290</v>
      </c>
    </row>
    <row r="3446" spans="1:37" x14ac:dyDescent="0.35">
      <c r="A3446" s="158" t="s">
        <v>3331</v>
      </c>
      <c r="B3446" s="11">
        <v>4</v>
      </c>
      <c r="C3446">
        <v>60</v>
      </c>
      <c r="D3446" t="s">
        <v>310</v>
      </c>
      <c r="E3446" s="21" t="s">
        <v>290</v>
      </c>
      <c r="F3446" s="11">
        <v>4.5</v>
      </c>
      <c r="G3446" s="12">
        <v>3.9379999999999997</v>
      </c>
      <c r="H3446" s="11">
        <v>0.28100000000000003</v>
      </c>
      <c r="I3446" t="s">
        <v>290</v>
      </c>
      <c r="J3446">
        <v>60</v>
      </c>
      <c r="K3446" s="21" t="s">
        <v>290</v>
      </c>
      <c r="L3446" s="1" t="s">
        <v>310</v>
      </c>
      <c r="M3446" t="s">
        <v>290</v>
      </c>
      <c r="N3446" s="159" t="s">
        <v>290</v>
      </c>
      <c r="P3446" s="18" t="s">
        <v>290</v>
      </c>
      <c r="Q3446" s="18" t="s">
        <v>290</v>
      </c>
      <c r="S3446" t="s">
        <v>290</v>
      </c>
      <c r="T3446" t="s">
        <v>290</v>
      </c>
      <c r="V3446" t="s">
        <v>290</v>
      </c>
      <c r="X3446" s="158" t="s">
        <v>3331</v>
      </c>
      <c r="Y3446" s="11">
        <v>4</v>
      </c>
      <c r="Z3446">
        <v>60</v>
      </c>
      <c r="AA3446" t="s">
        <v>310</v>
      </c>
      <c r="AB3446" s="21" t="s">
        <v>290</v>
      </c>
      <c r="AC3446" s="11">
        <v>4.5</v>
      </c>
      <c r="AD3446" s="12">
        <v>3.9379999999999997</v>
      </c>
      <c r="AE3446" s="11">
        <v>0.28100000000000003</v>
      </c>
      <c r="AF3446" t="s">
        <v>290</v>
      </c>
      <c r="AG3446">
        <v>60</v>
      </c>
      <c r="AH3446" s="21" t="s">
        <v>290</v>
      </c>
      <c r="AI3446" s="1" t="s">
        <v>310</v>
      </c>
      <c r="AJ3446" t="s">
        <v>290</v>
      </c>
      <c r="AK3446" s="159" t="s">
        <v>290</v>
      </c>
    </row>
    <row r="3447" spans="1:37" x14ac:dyDescent="0.35">
      <c r="A3447" s="158" t="s">
        <v>3332</v>
      </c>
      <c r="B3447" s="11">
        <v>4</v>
      </c>
      <c r="C3447">
        <v>80</v>
      </c>
      <c r="D3447" t="s">
        <v>310</v>
      </c>
      <c r="E3447" s="21" t="s">
        <v>3333</v>
      </c>
      <c r="F3447" s="11">
        <v>4.5</v>
      </c>
      <c r="G3447" s="12">
        <v>3.8260000000000001</v>
      </c>
      <c r="H3447" s="11">
        <v>0.33700000000000002</v>
      </c>
      <c r="I3447" t="s">
        <v>290</v>
      </c>
      <c r="J3447">
        <v>80</v>
      </c>
      <c r="K3447" s="21" t="s">
        <v>290</v>
      </c>
      <c r="L3447" s="1" t="s">
        <v>310</v>
      </c>
      <c r="M3447" t="s">
        <v>290</v>
      </c>
      <c r="N3447" s="159" t="s">
        <v>290</v>
      </c>
      <c r="P3447" s="18" t="s">
        <v>290</v>
      </c>
      <c r="Q3447" s="18" t="s">
        <v>290</v>
      </c>
      <c r="S3447" t="s">
        <v>290</v>
      </c>
      <c r="T3447" t="s">
        <v>290</v>
      </c>
      <c r="V3447" t="s">
        <v>290</v>
      </c>
      <c r="X3447" s="158" t="s">
        <v>3332</v>
      </c>
      <c r="Y3447" s="11">
        <v>4</v>
      </c>
      <c r="Z3447">
        <v>80</v>
      </c>
      <c r="AA3447" t="s">
        <v>310</v>
      </c>
      <c r="AB3447" s="21" t="s">
        <v>3334</v>
      </c>
      <c r="AC3447" s="11">
        <v>4.5</v>
      </c>
      <c r="AD3447" s="12">
        <v>3.8260000000000001</v>
      </c>
      <c r="AE3447" s="11">
        <v>0.33700000000000002</v>
      </c>
      <c r="AF3447" t="s">
        <v>290</v>
      </c>
      <c r="AG3447">
        <v>80</v>
      </c>
      <c r="AH3447" s="21" t="s">
        <v>290</v>
      </c>
      <c r="AI3447" s="1" t="s">
        <v>310</v>
      </c>
      <c r="AJ3447" t="s">
        <v>290</v>
      </c>
      <c r="AK3447" s="159" t="s">
        <v>290</v>
      </c>
    </row>
    <row r="3448" spans="1:37" x14ac:dyDescent="0.35">
      <c r="A3448" s="158" t="s">
        <v>3335</v>
      </c>
      <c r="B3448" s="11">
        <v>4</v>
      </c>
      <c r="C3448">
        <v>120</v>
      </c>
      <c r="D3448" t="s">
        <v>310</v>
      </c>
      <c r="E3448" s="21" t="s">
        <v>290</v>
      </c>
      <c r="F3448" s="11">
        <v>4.5</v>
      </c>
      <c r="G3448" s="12">
        <v>3.6259999999999999</v>
      </c>
      <c r="H3448" s="11">
        <v>0.437</v>
      </c>
      <c r="I3448" t="s">
        <v>290</v>
      </c>
      <c r="J3448">
        <v>120</v>
      </c>
      <c r="K3448" s="21" t="s">
        <v>290</v>
      </c>
      <c r="L3448" s="1" t="s">
        <v>310</v>
      </c>
      <c r="M3448" t="s">
        <v>290</v>
      </c>
      <c r="N3448" s="159" t="s">
        <v>290</v>
      </c>
      <c r="P3448" s="18" t="s">
        <v>290</v>
      </c>
      <c r="Q3448" s="18" t="s">
        <v>290</v>
      </c>
      <c r="S3448" t="s">
        <v>290</v>
      </c>
      <c r="T3448" t="s">
        <v>290</v>
      </c>
      <c r="V3448" t="s">
        <v>290</v>
      </c>
      <c r="X3448" s="158" t="s">
        <v>3335</v>
      </c>
      <c r="Y3448" s="11">
        <v>4</v>
      </c>
      <c r="Z3448">
        <v>120</v>
      </c>
      <c r="AA3448" t="s">
        <v>310</v>
      </c>
      <c r="AB3448" s="21" t="s">
        <v>290</v>
      </c>
      <c r="AC3448" s="11">
        <v>4.5</v>
      </c>
      <c r="AD3448" s="12">
        <v>3.6259999999999999</v>
      </c>
      <c r="AE3448" s="11">
        <v>0.437</v>
      </c>
      <c r="AF3448" t="s">
        <v>290</v>
      </c>
      <c r="AG3448">
        <v>120</v>
      </c>
      <c r="AH3448" s="21" t="s">
        <v>290</v>
      </c>
      <c r="AI3448" s="1" t="s">
        <v>310</v>
      </c>
      <c r="AJ3448" t="s">
        <v>290</v>
      </c>
      <c r="AK3448" s="159" t="s">
        <v>290</v>
      </c>
    </row>
    <row r="3449" spans="1:37" x14ac:dyDescent="0.35">
      <c r="A3449" s="158" t="s">
        <v>3336</v>
      </c>
      <c r="B3449" s="11">
        <v>4</v>
      </c>
      <c r="C3449" s="11">
        <v>160</v>
      </c>
      <c r="D3449" t="s">
        <v>310</v>
      </c>
      <c r="E3449" s="21" t="s">
        <v>3337</v>
      </c>
      <c r="F3449" s="11">
        <v>4.5</v>
      </c>
      <c r="G3449" s="12">
        <v>3.4379999999999997</v>
      </c>
      <c r="H3449" s="11">
        <v>0.53100000000000003</v>
      </c>
      <c r="I3449" t="s">
        <v>290</v>
      </c>
      <c r="J3449" s="11">
        <v>160</v>
      </c>
      <c r="K3449" s="21" t="s">
        <v>290</v>
      </c>
      <c r="L3449" s="1" t="s">
        <v>310</v>
      </c>
      <c r="M3449" t="s">
        <v>290</v>
      </c>
      <c r="N3449" s="159" t="s">
        <v>290</v>
      </c>
      <c r="P3449" s="18" t="s">
        <v>290</v>
      </c>
      <c r="Q3449" s="18" t="s">
        <v>290</v>
      </c>
      <c r="S3449" t="s">
        <v>290</v>
      </c>
      <c r="T3449" t="s">
        <v>290</v>
      </c>
      <c r="V3449" t="s">
        <v>290</v>
      </c>
      <c r="X3449" s="158" t="s">
        <v>3336</v>
      </c>
      <c r="Y3449" s="11">
        <v>4</v>
      </c>
      <c r="Z3449" s="11">
        <v>160</v>
      </c>
      <c r="AA3449" t="s">
        <v>310</v>
      </c>
      <c r="AB3449" s="21" t="s">
        <v>3338</v>
      </c>
      <c r="AC3449" s="11">
        <v>4.5</v>
      </c>
      <c r="AD3449" s="12">
        <v>3.4379999999999997</v>
      </c>
      <c r="AE3449" s="11">
        <v>0.53100000000000003</v>
      </c>
      <c r="AF3449" t="s">
        <v>290</v>
      </c>
      <c r="AG3449" s="11">
        <v>160</v>
      </c>
      <c r="AH3449" s="21" t="s">
        <v>290</v>
      </c>
      <c r="AI3449" s="1" t="s">
        <v>310</v>
      </c>
      <c r="AJ3449" t="s">
        <v>290</v>
      </c>
      <c r="AK3449" s="159" t="s">
        <v>290</v>
      </c>
    </row>
    <row r="3450" spans="1:37" x14ac:dyDescent="0.35">
      <c r="A3450" s="158" t="s">
        <v>3339</v>
      </c>
      <c r="B3450" s="11">
        <v>4</v>
      </c>
      <c r="C3450" s="11" t="s">
        <v>272</v>
      </c>
      <c r="D3450" t="s">
        <v>310</v>
      </c>
      <c r="E3450" s="21" t="s">
        <v>290</v>
      </c>
      <c r="F3450" s="11">
        <v>4.5</v>
      </c>
      <c r="G3450" s="12">
        <v>3.8260000000000001</v>
      </c>
      <c r="H3450" s="11">
        <v>0.33700000000000002</v>
      </c>
      <c r="I3450" t="s">
        <v>272</v>
      </c>
      <c r="J3450" s="11">
        <v>2</v>
      </c>
      <c r="K3450" s="21" t="s">
        <v>290</v>
      </c>
      <c r="L3450" s="1" t="s">
        <v>310</v>
      </c>
      <c r="M3450" t="s">
        <v>290</v>
      </c>
      <c r="N3450" s="159" t="s">
        <v>290</v>
      </c>
      <c r="P3450" s="18" t="s">
        <v>290</v>
      </c>
      <c r="Q3450" s="18" t="s">
        <v>290</v>
      </c>
      <c r="S3450" t="s">
        <v>290</v>
      </c>
      <c r="T3450" t="s">
        <v>290</v>
      </c>
      <c r="V3450" t="s">
        <v>290</v>
      </c>
      <c r="X3450" s="158" t="s">
        <v>3339</v>
      </c>
      <c r="Y3450" s="11">
        <v>4</v>
      </c>
      <c r="Z3450" s="11" t="s">
        <v>272</v>
      </c>
      <c r="AA3450" t="s">
        <v>310</v>
      </c>
      <c r="AB3450" s="21" t="s">
        <v>290</v>
      </c>
      <c r="AC3450" s="11">
        <v>4.5</v>
      </c>
      <c r="AD3450" s="12">
        <v>3.8260000000000001</v>
      </c>
      <c r="AE3450" s="11">
        <v>0.33700000000000002</v>
      </c>
      <c r="AF3450" t="s">
        <v>272</v>
      </c>
      <c r="AG3450" s="11">
        <v>2</v>
      </c>
      <c r="AH3450" s="21" t="s">
        <v>290</v>
      </c>
      <c r="AI3450" s="1" t="s">
        <v>310</v>
      </c>
      <c r="AJ3450" t="s">
        <v>290</v>
      </c>
      <c r="AK3450" s="159" t="s">
        <v>290</v>
      </c>
    </row>
    <row r="3451" spans="1:37" x14ac:dyDescent="0.25">
      <c r="A3451" s="160" t="s">
        <v>3340</v>
      </c>
      <c r="B3451" s="2">
        <v>4</v>
      </c>
      <c r="C3451" s="4" t="s">
        <v>273</v>
      </c>
      <c r="D3451" s="4" t="s">
        <v>310</v>
      </c>
      <c r="E3451" s="23" t="s">
        <v>3341</v>
      </c>
      <c r="F3451" s="2">
        <v>4.5</v>
      </c>
      <c r="G3451" s="3">
        <v>3.1520000000000001</v>
      </c>
      <c r="H3451" s="2">
        <v>0.67400000000000004</v>
      </c>
      <c r="I3451" s="2" t="s">
        <v>273</v>
      </c>
      <c r="J3451" s="4">
        <v>4</v>
      </c>
      <c r="K3451" s="23" t="s">
        <v>290</v>
      </c>
      <c r="L3451" s="6" t="s">
        <v>310</v>
      </c>
      <c r="M3451" s="4" t="s">
        <v>290</v>
      </c>
      <c r="N3451" s="161" t="s">
        <v>290</v>
      </c>
      <c r="P3451" s="18" t="s">
        <v>290</v>
      </c>
      <c r="Q3451" s="18" t="s">
        <v>290</v>
      </c>
      <c r="S3451" t="s">
        <v>290</v>
      </c>
      <c r="T3451" t="s">
        <v>290</v>
      </c>
      <c r="V3451" t="s">
        <v>290</v>
      </c>
      <c r="X3451" s="160" t="s">
        <v>3340</v>
      </c>
      <c r="Y3451" s="2">
        <v>4</v>
      </c>
      <c r="Z3451" s="4" t="s">
        <v>273</v>
      </c>
      <c r="AA3451" s="4" t="s">
        <v>310</v>
      </c>
      <c r="AB3451" s="23" t="s">
        <v>3342</v>
      </c>
      <c r="AC3451" s="2">
        <v>4.5</v>
      </c>
      <c r="AD3451" s="3">
        <v>3.1520000000000001</v>
      </c>
      <c r="AE3451" s="2">
        <v>0.67400000000000004</v>
      </c>
      <c r="AF3451" s="2" t="s">
        <v>273</v>
      </c>
      <c r="AG3451" s="4">
        <v>4</v>
      </c>
      <c r="AH3451" s="23" t="s">
        <v>290</v>
      </c>
      <c r="AI3451" s="6" t="s">
        <v>310</v>
      </c>
      <c r="AJ3451" s="4" t="s">
        <v>290</v>
      </c>
      <c r="AK3451" s="161" t="s">
        <v>290</v>
      </c>
    </row>
    <row r="3452" spans="1:37" x14ac:dyDescent="0.25">
      <c r="A3452" s="158" t="s">
        <v>7088</v>
      </c>
      <c r="B3452" s="11">
        <v>4.5</v>
      </c>
      <c r="C3452" t="s">
        <v>6422</v>
      </c>
      <c r="D3452" t="s">
        <v>310</v>
      </c>
      <c r="E3452" s="24" t="s">
        <v>290</v>
      </c>
      <c r="F3452" s="11">
        <v>5</v>
      </c>
      <c r="G3452" s="12">
        <v>4.5060000000000002</v>
      </c>
      <c r="H3452" s="11">
        <v>0.247</v>
      </c>
      <c r="I3452" s="11" t="s">
        <v>6422</v>
      </c>
      <c r="J3452" s="11">
        <v>1</v>
      </c>
      <c r="K3452" s="24"/>
      <c r="L3452" s="1" t="s">
        <v>310</v>
      </c>
      <c r="N3452" s="159"/>
      <c r="P3452" s="18" t="s">
        <v>290</v>
      </c>
      <c r="Q3452" s="18" t="s">
        <v>290</v>
      </c>
      <c r="S3452" t="s">
        <v>290</v>
      </c>
      <c r="T3452" t="s">
        <v>290</v>
      </c>
      <c r="V3452" t="s">
        <v>290</v>
      </c>
      <c r="X3452" s="158" t="s">
        <v>7088</v>
      </c>
      <c r="Y3452" s="11">
        <v>4.5</v>
      </c>
      <c r="Z3452" t="s">
        <v>6422</v>
      </c>
      <c r="AA3452" t="s">
        <v>310</v>
      </c>
      <c r="AB3452" s="24" t="s">
        <v>290</v>
      </c>
      <c r="AC3452" s="11">
        <v>5</v>
      </c>
      <c r="AD3452" s="12">
        <v>4.5060000000000002</v>
      </c>
      <c r="AE3452" s="11">
        <v>0.247</v>
      </c>
      <c r="AF3452" s="11" t="s">
        <v>6422</v>
      </c>
      <c r="AG3452" s="11">
        <v>1</v>
      </c>
      <c r="AH3452" s="24"/>
      <c r="AI3452" s="1" t="s">
        <v>310</v>
      </c>
      <c r="AK3452" s="159"/>
    </row>
    <row r="3453" spans="1:37" x14ac:dyDescent="0.35">
      <c r="A3453" s="158" t="s">
        <v>3343</v>
      </c>
      <c r="B3453" s="11">
        <v>4.5</v>
      </c>
      <c r="C3453" s="11" t="s">
        <v>272</v>
      </c>
      <c r="D3453" t="s">
        <v>310</v>
      </c>
      <c r="E3453" s="21" t="s">
        <v>290</v>
      </c>
      <c r="F3453" s="11">
        <v>5</v>
      </c>
      <c r="G3453" s="12">
        <v>4.29</v>
      </c>
      <c r="H3453" s="11">
        <v>0.35499999999999998</v>
      </c>
      <c r="I3453" t="s">
        <v>272</v>
      </c>
      <c r="J3453" s="11">
        <v>2</v>
      </c>
      <c r="K3453" s="21" t="s">
        <v>290</v>
      </c>
      <c r="L3453" s="1" t="s">
        <v>310</v>
      </c>
      <c r="M3453" t="s">
        <v>290</v>
      </c>
      <c r="N3453" s="159" t="s">
        <v>290</v>
      </c>
      <c r="P3453" s="18" t="s">
        <v>290</v>
      </c>
      <c r="Q3453" s="18" t="s">
        <v>290</v>
      </c>
      <c r="S3453" t="s">
        <v>290</v>
      </c>
      <c r="T3453" t="s">
        <v>290</v>
      </c>
      <c r="V3453" t="s">
        <v>290</v>
      </c>
      <c r="X3453" s="158" t="s">
        <v>3343</v>
      </c>
      <c r="Y3453" s="11">
        <v>4.5</v>
      </c>
      <c r="Z3453" s="11" t="s">
        <v>272</v>
      </c>
      <c r="AA3453" t="s">
        <v>310</v>
      </c>
      <c r="AB3453" s="21" t="s">
        <v>290</v>
      </c>
      <c r="AC3453" s="11">
        <v>5</v>
      </c>
      <c r="AD3453" s="12">
        <v>4.29</v>
      </c>
      <c r="AE3453" s="11">
        <v>0.35499999999999998</v>
      </c>
      <c r="AF3453" t="s">
        <v>272</v>
      </c>
      <c r="AG3453" s="11">
        <v>2</v>
      </c>
      <c r="AH3453" s="21" t="s">
        <v>290</v>
      </c>
      <c r="AI3453" s="1" t="s">
        <v>310</v>
      </c>
      <c r="AJ3453" t="s">
        <v>290</v>
      </c>
      <c r="AK3453" s="159" t="s">
        <v>290</v>
      </c>
    </row>
    <row r="3454" spans="1:37" x14ac:dyDescent="0.25">
      <c r="A3454" s="160" t="s">
        <v>3344</v>
      </c>
      <c r="B3454" s="2">
        <v>4.5</v>
      </c>
      <c r="C3454" s="4" t="s">
        <v>273</v>
      </c>
      <c r="D3454" s="4" t="s">
        <v>310</v>
      </c>
      <c r="E3454" s="23" t="s">
        <v>290</v>
      </c>
      <c r="F3454" s="2">
        <v>5</v>
      </c>
      <c r="G3454" s="3">
        <v>3.58</v>
      </c>
      <c r="H3454" s="2">
        <v>0.71</v>
      </c>
      <c r="I3454" s="2" t="s">
        <v>273</v>
      </c>
      <c r="J3454" s="4">
        <v>4</v>
      </c>
      <c r="K3454" s="23" t="s">
        <v>290</v>
      </c>
      <c r="L3454" s="6" t="s">
        <v>310</v>
      </c>
      <c r="M3454" s="4" t="s">
        <v>290</v>
      </c>
      <c r="N3454" s="161" t="s">
        <v>290</v>
      </c>
      <c r="P3454" s="18" t="s">
        <v>290</v>
      </c>
      <c r="Q3454" s="18" t="s">
        <v>290</v>
      </c>
      <c r="S3454" t="s">
        <v>290</v>
      </c>
      <c r="T3454" t="s">
        <v>290</v>
      </c>
      <c r="V3454" t="s">
        <v>290</v>
      </c>
      <c r="X3454" s="160" t="s">
        <v>3344</v>
      </c>
      <c r="Y3454" s="2">
        <v>4.5</v>
      </c>
      <c r="Z3454" s="4" t="s">
        <v>273</v>
      </c>
      <c r="AA3454" s="4" t="s">
        <v>310</v>
      </c>
      <c r="AB3454" s="23" t="s">
        <v>290</v>
      </c>
      <c r="AC3454" s="2">
        <v>5</v>
      </c>
      <c r="AD3454" s="3">
        <v>3.58</v>
      </c>
      <c r="AE3454" s="2">
        <v>0.71</v>
      </c>
      <c r="AF3454" s="2" t="s">
        <v>273</v>
      </c>
      <c r="AG3454" s="4">
        <v>4</v>
      </c>
      <c r="AH3454" s="23" t="s">
        <v>290</v>
      </c>
      <c r="AI3454" s="6" t="s">
        <v>310</v>
      </c>
      <c r="AJ3454" s="4" t="s">
        <v>290</v>
      </c>
      <c r="AK3454" s="161" t="s">
        <v>290</v>
      </c>
    </row>
    <row r="3455" spans="1:37" x14ac:dyDescent="0.35">
      <c r="A3455" s="156" t="s">
        <v>3345</v>
      </c>
      <c r="B3455" s="11">
        <v>5</v>
      </c>
      <c r="C3455" s="11">
        <v>5</v>
      </c>
      <c r="D3455" t="s">
        <v>310</v>
      </c>
      <c r="E3455" s="21" t="s">
        <v>290</v>
      </c>
      <c r="F3455" s="11">
        <v>5.5629999999999997</v>
      </c>
      <c r="G3455" s="12">
        <v>5.3449999999999998</v>
      </c>
      <c r="H3455" s="11">
        <v>0.109</v>
      </c>
      <c r="I3455" t="s">
        <v>290</v>
      </c>
      <c r="J3455" s="11">
        <v>5</v>
      </c>
      <c r="K3455" s="21" t="s">
        <v>290</v>
      </c>
      <c r="L3455" s="11" t="s">
        <v>310</v>
      </c>
      <c r="M3455" t="s">
        <v>290</v>
      </c>
      <c r="N3455" s="159" t="s">
        <v>290</v>
      </c>
      <c r="P3455" s="18" t="s">
        <v>290</v>
      </c>
      <c r="Q3455" s="18" t="s">
        <v>290</v>
      </c>
      <c r="S3455" t="s">
        <v>290</v>
      </c>
      <c r="T3455" t="s">
        <v>290</v>
      </c>
      <c r="V3455" t="s">
        <v>290</v>
      </c>
      <c r="X3455" s="156" t="s">
        <v>3345</v>
      </c>
      <c r="Y3455" s="11">
        <v>5</v>
      </c>
      <c r="Z3455" s="11">
        <v>5</v>
      </c>
      <c r="AA3455" t="s">
        <v>310</v>
      </c>
      <c r="AB3455" s="21" t="s">
        <v>290</v>
      </c>
      <c r="AC3455" s="11">
        <v>5.5629999999999997</v>
      </c>
      <c r="AD3455" s="12">
        <v>5.3449999999999998</v>
      </c>
      <c r="AE3455" s="11">
        <v>0.109</v>
      </c>
      <c r="AF3455" t="s">
        <v>290</v>
      </c>
      <c r="AG3455" s="11">
        <v>5</v>
      </c>
      <c r="AH3455" s="21" t="s">
        <v>290</v>
      </c>
      <c r="AI3455" s="11" t="s">
        <v>310</v>
      </c>
      <c r="AJ3455" t="s">
        <v>290</v>
      </c>
      <c r="AK3455" s="159" t="s">
        <v>290</v>
      </c>
    </row>
    <row r="3456" spans="1:37" x14ac:dyDescent="0.35">
      <c r="A3456" s="156" t="s">
        <v>3346</v>
      </c>
      <c r="B3456" s="11">
        <v>5</v>
      </c>
      <c r="C3456" s="11">
        <v>10</v>
      </c>
      <c r="D3456" t="s">
        <v>310</v>
      </c>
      <c r="E3456" s="21" t="s">
        <v>290</v>
      </c>
      <c r="F3456" s="11">
        <v>5.5629999999999997</v>
      </c>
      <c r="G3456" s="12">
        <v>5.2949999999999999</v>
      </c>
      <c r="H3456" s="11">
        <v>0.13400000000000001</v>
      </c>
      <c r="I3456" t="s">
        <v>290</v>
      </c>
      <c r="J3456" s="11">
        <v>10</v>
      </c>
      <c r="K3456" s="21" t="s">
        <v>290</v>
      </c>
      <c r="L3456" s="11" t="s">
        <v>310</v>
      </c>
      <c r="M3456" t="s">
        <v>290</v>
      </c>
      <c r="N3456" s="159" t="s">
        <v>290</v>
      </c>
      <c r="P3456" s="18" t="s">
        <v>290</v>
      </c>
      <c r="Q3456" s="18" t="s">
        <v>290</v>
      </c>
      <c r="S3456" t="s">
        <v>290</v>
      </c>
      <c r="T3456" t="s">
        <v>290</v>
      </c>
      <c r="V3456" t="s">
        <v>290</v>
      </c>
      <c r="X3456" s="156" t="s">
        <v>3346</v>
      </c>
      <c r="Y3456" s="11">
        <v>5</v>
      </c>
      <c r="Z3456" s="11">
        <v>10</v>
      </c>
      <c r="AA3456" t="s">
        <v>310</v>
      </c>
      <c r="AB3456" s="21" t="s">
        <v>290</v>
      </c>
      <c r="AC3456" s="11">
        <v>5.5629999999999997</v>
      </c>
      <c r="AD3456" s="12">
        <v>5.2949999999999999</v>
      </c>
      <c r="AE3456" s="11">
        <v>0.13400000000000001</v>
      </c>
      <c r="AF3456" t="s">
        <v>290</v>
      </c>
      <c r="AG3456" s="11">
        <v>10</v>
      </c>
      <c r="AH3456" s="21" t="s">
        <v>290</v>
      </c>
      <c r="AI3456" s="11" t="s">
        <v>310</v>
      </c>
      <c r="AJ3456" t="s">
        <v>290</v>
      </c>
      <c r="AK3456" s="159" t="s">
        <v>290</v>
      </c>
    </row>
    <row r="3457" spans="1:37" x14ac:dyDescent="0.35">
      <c r="A3457" s="158" t="s">
        <v>3347</v>
      </c>
      <c r="B3457" s="11">
        <v>5</v>
      </c>
      <c r="C3457" s="11">
        <v>20</v>
      </c>
      <c r="D3457" t="s">
        <v>310</v>
      </c>
      <c r="E3457" s="21" t="s">
        <v>290</v>
      </c>
      <c r="F3457" s="11">
        <v>5.5629999999999997</v>
      </c>
      <c r="G3457" s="12">
        <v>5.157</v>
      </c>
      <c r="H3457" s="11">
        <v>0.20300000000000001</v>
      </c>
      <c r="I3457" t="s">
        <v>290</v>
      </c>
      <c r="J3457" s="11">
        <v>20</v>
      </c>
      <c r="K3457" s="21" t="s">
        <v>290</v>
      </c>
      <c r="L3457" s="1" t="s">
        <v>310</v>
      </c>
      <c r="M3457" t="s">
        <v>290</v>
      </c>
      <c r="N3457" s="159" t="s">
        <v>290</v>
      </c>
      <c r="P3457" s="18" t="s">
        <v>290</v>
      </c>
      <c r="Q3457" s="18" t="s">
        <v>290</v>
      </c>
      <c r="S3457" t="s">
        <v>290</v>
      </c>
      <c r="T3457" t="s">
        <v>290</v>
      </c>
      <c r="V3457" t="s">
        <v>290</v>
      </c>
      <c r="X3457" s="158" t="s">
        <v>3347</v>
      </c>
      <c r="Y3457" s="11">
        <v>5</v>
      </c>
      <c r="Z3457" s="11">
        <v>20</v>
      </c>
      <c r="AA3457" t="s">
        <v>310</v>
      </c>
      <c r="AB3457" s="21" t="s">
        <v>290</v>
      </c>
      <c r="AC3457" s="11">
        <v>5.5629999999999997</v>
      </c>
      <c r="AD3457" s="12">
        <v>5.157</v>
      </c>
      <c r="AE3457" s="11">
        <v>0.20300000000000001</v>
      </c>
      <c r="AF3457" t="s">
        <v>290</v>
      </c>
      <c r="AG3457" s="11">
        <v>20</v>
      </c>
      <c r="AH3457" s="21" t="s">
        <v>290</v>
      </c>
      <c r="AI3457" s="1" t="s">
        <v>310</v>
      </c>
      <c r="AJ3457" t="s">
        <v>290</v>
      </c>
      <c r="AK3457" s="159" t="s">
        <v>290</v>
      </c>
    </row>
    <row r="3458" spans="1:37" x14ac:dyDescent="0.35">
      <c r="A3458" s="158" t="s">
        <v>3348</v>
      </c>
      <c r="B3458" s="11">
        <v>5</v>
      </c>
      <c r="C3458">
        <v>40</v>
      </c>
      <c r="D3458" t="s">
        <v>310</v>
      </c>
      <c r="E3458" s="21" t="s">
        <v>3349</v>
      </c>
      <c r="F3458" s="11">
        <v>5.5629999999999997</v>
      </c>
      <c r="G3458" s="12">
        <v>5.0469999999999997</v>
      </c>
      <c r="H3458" s="11">
        <v>0.25800000000000001</v>
      </c>
      <c r="I3458" t="s">
        <v>290</v>
      </c>
      <c r="J3458">
        <v>40</v>
      </c>
      <c r="K3458" s="21" t="s">
        <v>290</v>
      </c>
      <c r="L3458" s="1" t="s">
        <v>310</v>
      </c>
      <c r="M3458" t="s">
        <v>290</v>
      </c>
      <c r="N3458" s="159" t="s">
        <v>290</v>
      </c>
      <c r="P3458" s="18" t="s">
        <v>290</v>
      </c>
      <c r="Q3458" s="18" t="s">
        <v>290</v>
      </c>
      <c r="S3458" t="s">
        <v>290</v>
      </c>
      <c r="T3458" t="s">
        <v>290</v>
      </c>
      <c r="V3458" t="s">
        <v>290</v>
      </c>
      <c r="X3458" s="158" t="s">
        <v>3348</v>
      </c>
      <c r="Y3458" s="11">
        <v>5</v>
      </c>
      <c r="Z3458">
        <v>40</v>
      </c>
      <c r="AA3458" t="s">
        <v>310</v>
      </c>
      <c r="AB3458" s="21" t="s">
        <v>3350</v>
      </c>
      <c r="AC3458" s="11">
        <v>5.5629999999999997</v>
      </c>
      <c r="AD3458" s="12">
        <v>5.0469999999999997</v>
      </c>
      <c r="AE3458" s="11">
        <v>0.25800000000000001</v>
      </c>
      <c r="AF3458" t="s">
        <v>290</v>
      </c>
      <c r="AG3458">
        <v>40</v>
      </c>
      <c r="AH3458" s="21" t="s">
        <v>290</v>
      </c>
      <c r="AI3458" s="1" t="s">
        <v>310</v>
      </c>
      <c r="AJ3458" t="s">
        <v>290</v>
      </c>
      <c r="AK3458" s="159" t="s">
        <v>290</v>
      </c>
    </row>
    <row r="3459" spans="1:37" x14ac:dyDescent="0.35">
      <c r="A3459" s="158" t="s">
        <v>7089</v>
      </c>
      <c r="B3459" s="11">
        <v>5</v>
      </c>
      <c r="C3459" t="s">
        <v>6422</v>
      </c>
      <c r="D3459" t="s">
        <v>310</v>
      </c>
      <c r="E3459" s="21" t="s">
        <v>290</v>
      </c>
      <c r="F3459" s="11">
        <v>5.5629999999999997</v>
      </c>
      <c r="G3459" s="12">
        <v>5.0469999999999997</v>
      </c>
      <c r="H3459" s="11">
        <v>0.25800000000000001</v>
      </c>
      <c r="I3459" t="s">
        <v>6422</v>
      </c>
      <c r="J3459">
        <v>1</v>
      </c>
      <c r="K3459" s="21" t="s">
        <v>290</v>
      </c>
      <c r="L3459" s="1" t="s">
        <v>310</v>
      </c>
      <c r="M3459" t="s">
        <v>290</v>
      </c>
      <c r="N3459" s="159" t="s">
        <v>290</v>
      </c>
      <c r="P3459" s="18" t="s">
        <v>290</v>
      </c>
      <c r="Q3459" s="18" t="s">
        <v>290</v>
      </c>
      <c r="S3459" t="s">
        <v>290</v>
      </c>
      <c r="T3459" t="s">
        <v>290</v>
      </c>
      <c r="V3459" t="s">
        <v>290</v>
      </c>
      <c r="X3459" s="158" t="s">
        <v>7089</v>
      </c>
      <c r="Y3459" s="11">
        <v>5</v>
      </c>
      <c r="Z3459" t="s">
        <v>6422</v>
      </c>
      <c r="AA3459" t="s">
        <v>310</v>
      </c>
      <c r="AB3459" s="21" t="s">
        <v>290</v>
      </c>
      <c r="AC3459" s="11">
        <v>5.5629999999999997</v>
      </c>
      <c r="AD3459" s="12">
        <v>5.0469999999999997</v>
      </c>
      <c r="AE3459" s="11">
        <v>0.25800000000000001</v>
      </c>
      <c r="AF3459" t="s">
        <v>6422</v>
      </c>
      <c r="AG3459">
        <v>1</v>
      </c>
      <c r="AH3459" s="21" t="s">
        <v>290</v>
      </c>
      <c r="AI3459" s="1" t="s">
        <v>310</v>
      </c>
      <c r="AJ3459" t="s">
        <v>290</v>
      </c>
      <c r="AK3459" s="159" t="s">
        <v>290</v>
      </c>
    </row>
    <row r="3460" spans="1:37" x14ac:dyDescent="0.35">
      <c r="A3460" s="158" t="s">
        <v>3351</v>
      </c>
      <c r="B3460" s="11">
        <v>5</v>
      </c>
      <c r="C3460">
        <v>80</v>
      </c>
      <c r="D3460" t="s">
        <v>310</v>
      </c>
      <c r="E3460" s="21" t="s">
        <v>290</v>
      </c>
      <c r="F3460" s="11">
        <v>5.5629999999999997</v>
      </c>
      <c r="G3460" s="12">
        <v>4.8129999999999997</v>
      </c>
      <c r="H3460" s="11">
        <v>0.375</v>
      </c>
      <c r="I3460" t="s">
        <v>290</v>
      </c>
      <c r="J3460">
        <v>80</v>
      </c>
      <c r="K3460" s="21" t="s">
        <v>290</v>
      </c>
      <c r="L3460" s="1" t="s">
        <v>310</v>
      </c>
      <c r="M3460" t="s">
        <v>290</v>
      </c>
      <c r="N3460" s="159" t="s">
        <v>290</v>
      </c>
      <c r="P3460" s="18" t="s">
        <v>290</v>
      </c>
      <c r="Q3460" s="18" t="s">
        <v>290</v>
      </c>
      <c r="S3460" t="s">
        <v>290</v>
      </c>
      <c r="T3460" t="s">
        <v>290</v>
      </c>
      <c r="V3460" t="s">
        <v>290</v>
      </c>
      <c r="X3460" s="158" t="s">
        <v>3351</v>
      </c>
      <c r="Y3460" s="11">
        <v>5</v>
      </c>
      <c r="Z3460">
        <v>80</v>
      </c>
      <c r="AA3460" t="s">
        <v>310</v>
      </c>
      <c r="AB3460" s="21" t="s">
        <v>290</v>
      </c>
      <c r="AC3460" s="11">
        <v>5.5629999999999997</v>
      </c>
      <c r="AD3460" s="12">
        <v>4.8129999999999997</v>
      </c>
      <c r="AE3460" s="11">
        <v>0.375</v>
      </c>
      <c r="AF3460" t="s">
        <v>290</v>
      </c>
      <c r="AG3460">
        <v>80</v>
      </c>
      <c r="AH3460" s="21" t="s">
        <v>290</v>
      </c>
      <c r="AI3460" s="1" t="s">
        <v>310</v>
      </c>
      <c r="AJ3460" t="s">
        <v>290</v>
      </c>
      <c r="AK3460" s="159" t="s">
        <v>290</v>
      </c>
    </row>
    <row r="3461" spans="1:37" x14ac:dyDescent="0.35">
      <c r="A3461" s="158" t="s">
        <v>3352</v>
      </c>
      <c r="B3461" s="11">
        <v>5</v>
      </c>
      <c r="C3461">
        <v>120</v>
      </c>
      <c r="D3461" t="s">
        <v>310</v>
      </c>
      <c r="E3461" s="21" t="s">
        <v>290</v>
      </c>
      <c r="F3461" s="11">
        <v>5.5629999999999997</v>
      </c>
      <c r="G3461" s="12">
        <v>4.5629999999999997</v>
      </c>
      <c r="H3461" s="11">
        <v>0.5</v>
      </c>
      <c r="I3461" t="s">
        <v>290</v>
      </c>
      <c r="J3461">
        <v>120</v>
      </c>
      <c r="K3461" s="21" t="s">
        <v>290</v>
      </c>
      <c r="L3461" s="1" t="s">
        <v>310</v>
      </c>
      <c r="M3461" t="s">
        <v>290</v>
      </c>
      <c r="N3461" s="159" t="s">
        <v>290</v>
      </c>
      <c r="P3461" s="18" t="s">
        <v>290</v>
      </c>
      <c r="Q3461" s="18" t="s">
        <v>290</v>
      </c>
      <c r="S3461" t="s">
        <v>290</v>
      </c>
      <c r="T3461" t="s">
        <v>290</v>
      </c>
      <c r="V3461" t="s">
        <v>290</v>
      </c>
      <c r="X3461" s="158" t="s">
        <v>3352</v>
      </c>
      <c r="Y3461" s="11">
        <v>5</v>
      </c>
      <c r="Z3461">
        <v>120</v>
      </c>
      <c r="AA3461" t="s">
        <v>310</v>
      </c>
      <c r="AB3461" s="21" t="s">
        <v>290</v>
      </c>
      <c r="AC3461" s="11">
        <v>5.5629999999999997</v>
      </c>
      <c r="AD3461" s="12">
        <v>4.5629999999999997</v>
      </c>
      <c r="AE3461" s="11">
        <v>0.5</v>
      </c>
      <c r="AF3461" t="s">
        <v>290</v>
      </c>
      <c r="AG3461">
        <v>120</v>
      </c>
      <c r="AH3461" s="21" t="s">
        <v>290</v>
      </c>
      <c r="AI3461" s="1" t="s">
        <v>310</v>
      </c>
      <c r="AJ3461" t="s">
        <v>290</v>
      </c>
      <c r="AK3461" s="159" t="s">
        <v>290</v>
      </c>
    </row>
    <row r="3462" spans="1:37" x14ac:dyDescent="0.35">
      <c r="A3462" s="158" t="s">
        <v>3353</v>
      </c>
      <c r="B3462" s="11">
        <v>5</v>
      </c>
      <c r="C3462" s="11">
        <v>160</v>
      </c>
      <c r="D3462" t="s">
        <v>310</v>
      </c>
      <c r="E3462" s="21" t="s">
        <v>290</v>
      </c>
      <c r="F3462" s="11">
        <v>5.5629999999999997</v>
      </c>
      <c r="G3462" s="12">
        <v>4.3129999999999997</v>
      </c>
      <c r="H3462" s="11">
        <v>0.625</v>
      </c>
      <c r="I3462" t="s">
        <v>290</v>
      </c>
      <c r="J3462" s="11">
        <v>160</v>
      </c>
      <c r="K3462" s="21" t="s">
        <v>290</v>
      </c>
      <c r="L3462" s="1" t="s">
        <v>310</v>
      </c>
      <c r="M3462" t="s">
        <v>290</v>
      </c>
      <c r="N3462" s="159" t="s">
        <v>290</v>
      </c>
      <c r="P3462" s="18" t="s">
        <v>290</v>
      </c>
      <c r="Q3462" s="18" t="s">
        <v>290</v>
      </c>
      <c r="S3462" t="s">
        <v>290</v>
      </c>
      <c r="T3462" t="s">
        <v>290</v>
      </c>
      <c r="V3462" t="s">
        <v>290</v>
      </c>
      <c r="X3462" s="158" t="s">
        <v>3353</v>
      </c>
      <c r="Y3462" s="11">
        <v>5</v>
      </c>
      <c r="Z3462" s="11">
        <v>160</v>
      </c>
      <c r="AA3462" t="s">
        <v>310</v>
      </c>
      <c r="AB3462" s="21" t="s">
        <v>290</v>
      </c>
      <c r="AC3462" s="11">
        <v>5.5629999999999997</v>
      </c>
      <c r="AD3462" s="12">
        <v>4.3129999999999997</v>
      </c>
      <c r="AE3462" s="11">
        <v>0.625</v>
      </c>
      <c r="AF3462" t="s">
        <v>290</v>
      </c>
      <c r="AG3462" s="11">
        <v>160</v>
      </c>
      <c r="AH3462" s="21" t="s">
        <v>290</v>
      </c>
      <c r="AI3462" s="1" t="s">
        <v>310</v>
      </c>
      <c r="AJ3462" t="s">
        <v>290</v>
      </c>
      <c r="AK3462" s="159" t="s">
        <v>290</v>
      </c>
    </row>
    <row r="3463" spans="1:37" x14ac:dyDescent="0.35">
      <c r="A3463" s="158" t="s">
        <v>3354</v>
      </c>
      <c r="B3463" s="11">
        <v>5</v>
      </c>
      <c r="C3463" s="11" t="s">
        <v>272</v>
      </c>
      <c r="D3463" t="s">
        <v>310</v>
      </c>
      <c r="E3463" s="21" t="s">
        <v>290</v>
      </c>
      <c r="F3463" s="11">
        <v>5.5629999999999997</v>
      </c>
      <c r="G3463" s="12">
        <v>4.8129999999999997</v>
      </c>
      <c r="H3463" s="11">
        <v>0.375</v>
      </c>
      <c r="I3463" t="s">
        <v>272</v>
      </c>
      <c r="J3463" s="11">
        <v>2</v>
      </c>
      <c r="K3463" s="21" t="s">
        <v>290</v>
      </c>
      <c r="L3463" s="1" t="s">
        <v>310</v>
      </c>
      <c r="M3463" t="s">
        <v>290</v>
      </c>
      <c r="N3463" s="159" t="s">
        <v>290</v>
      </c>
      <c r="P3463" s="18" t="s">
        <v>290</v>
      </c>
      <c r="Q3463" s="18" t="s">
        <v>290</v>
      </c>
      <c r="S3463" t="s">
        <v>290</v>
      </c>
      <c r="T3463" t="s">
        <v>290</v>
      </c>
      <c r="V3463" t="s">
        <v>290</v>
      </c>
      <c r="X3463" s="158" t="s">
        <v>3354</v>
      </c>
      <c r="Y3463" s="11">
        <v>5</v>
      </c>
      <c r="Z3463" s="11" t="s">
        <v>272</v>
      </c>
      <c r="AA3463" t="s">
        <v>310</v>
      </c>
      <c r="AB3463" s="21" t="s">
        <v>290</v>
      </c>
      <c r="AC3463" s="11">
        <v>5.5629999999999997</v>
      </c>
      <c r="AD3463" s="12">
        <v>4.8129999999999997</v>
      </c>
      <c r="AE3463" s="11">
        <v>0.375</v>
      </c>
      <c r="AF3463" t="s">
        <v>272</v>
      </c>
      <c r="AG3463" s="11">
        <v>2</v>
      </c>
      <c r="AH3463" s="21" t="s">
        <v>290</v>
      </c>
      <c r="AI3463" s="1" t="s">
        <v>310</v>
      </c>
      <c r="AJ3463" t="s">
        <v>290</v>
      </c>
      <c r="AK3463" s="159" t="s">
        <v>290</v>
      </c>
    </row>
    <row r="3464" spans="1:37" x14ac:dyDescent="0.25">
      <c r="A3464" s="160" t="s">
        <v>3355</v>
      </c>
      <c r="B3464" s="2">
        <v>5</v>
      </c>
      <c r="C3464" s="4" t="s">
        <v>273</v>
      </c>
      <c r="D3464" s="4" t="s">
        <v>310</v>
      </c>
      <c r="E3464" s="23" t="s">
        <v>290</v>
      </c>
      <c r="F3464" s="2">
        <v>5.5629999999999997</v>
      </c>
      <c r="G3464" s="3">
        <v>4.0629999999999997</v>
      </c>
      <c r="H3464" s="2">
        <v>0.75</v>
      </c>
      <c r="I3464" s="2" t="s">
        <v>273</v>
      </c>
      <c r="J3464" s="4">
        <v>4</v>
      </c>
      <c r="K3464" s="23" t="s">
        <v>290</v>
      </c>
      <c r="L3464" s="6" t="s">
        <v>310</v>
      </c>
      <c r="M3464" s="4" t="s">
        <v>290</v>
      </c>
      <c r="N3464" s="161" t="s">
        <v>290</v>
      </c>
      <c r="P3464" s="18" t="s">
        <v>290</v>
      </c>
      <c r="Q3464" s="18" t="s">
        <v>290</v>
      </c>
      <c r="S3464" t="s">
        <v>290</v>
      </c>
      <c r="T3464" t="s">
        <v>290</v>
      </c>
      <c r="V3464" t="s">
        <v>290</v>
      </c>
      <c r="X3464" s="160" t="s">
        <v>3355</v>
      </c>
      <c r="Y3464" s="2">
        <v>5</v>
      </c>
      <c r="Z3464" s="4" t="s">
        <v>273</v>
      </c>
      <c r="AA3464" s="4" t="s">
        <v>310</v>
      </c>
      <c r="AB3464" s="23" t="s">
        <v>290</v>
      </c>
      <c r="AC3464" s="2">
        <v>5.5629999999999997</v>
      </c>
      <c r="AD3464" s="3">
        <v>4.0629999999999997</v>
      </c>
      <c r="AE3464" s="2">
        <v>0.75</v>
      </c>
      <c r="AF3464" s="2" t="s">
        <v>273</v>
      </c>
      <c r="AG3464" s="4">
        <v>4</v>
      </c>
      <c r="AH3464" s="23" t="s">
        <v>290</v>
      </c>
      <c r="AI3464" s="6" t="s">
        <v>310</v>
      </c>
      <c r="AJ3464" s="4" t="s">
        <v>290</v>
      </c>
      <c r="AK3464" s="161" t="s">
        <v>290</v>
      </c>
    </row>
    <row r="3465" spans="1:37" x14ac:dyDescent="0.35">
      <c r="A3465" s="156" t="s">
        <v>3356</v>
      </c>
      <c r="B3465" s="11">
        <v>6.0000000000000009</v>
      </c>
      <c r="C3465" s="11">
        <v>5</v>
      </c>
      <c r="D3465" t="s">
        <v>310</v>
      </c>
      <c r="E3465" s="21" t="s">
        <v>290</v>
      </c>
      <c r="F3465" s="11">
        <v>6.6250000000000009</v>
      </c>
      <c r="G3465" s="12">
        <v>6.4070000000000009</v>
      </c>
      <c r="H3465" s="11">
        <v>0.109</v>
      </c>
      <c r="I3465" t="s">
        <v>290</v>
      </c>
      <c r="J3465" s="11">
        <v>5</v>
      </c>
      <c r="K3465" s="21" t="s">
        <v>290</v>
      </c>
      <c r="L3465" s="11" t="s">
        <v>310</v>
      </c>
      <c r="M3465" t="s">
        <v>290</v>
      </c>
      <c r="N3465" s="159" t="s">
        <v>290</v>
      </c>
      <c r="P3465" s="18" t="s">
        <v>290</v>
      </c>
      <c r="Q3465" s="18" t="s">
        <v>290</v>
      </c>
      <c r="S3465" t="s">
        <v>290</v>
      </c>
      <c r="T3465" t="s">
        <v>290</v>
      </c>
      <c r="V3465" t="s">
        <v>290</v>
      </c>
      <c r="X3465" s="156" t="s">
        <v>3356</v>
      </c>
      <c r="Y3465" s="11">
        <v>6.0000000000000009</v>
      </c>
      <c r="Z3465" s="11">
        <v>5</v>
      </c>
      <c r="AA3465" t="s">
        <v>310</v>
      </c>
      <c r="AB3465" s="21" t="s">
        <v>290</v>
      </c>
      <c r="AC3465" s="11">
        <v>6.6250000000000009</v>
      </c>
      <c r="AD3465" s="12">
        <v>6.4070000000000009</v>
      </c>
      <c r="AE3465" s="11">
        <v>0.109</v>
      </c>
      <c r="AF3465" t="s">
        <v>290</v>
      </c>
      <c r="AG3465" s="11">
        <v>5</v>
      </c>
      <c r="AH3465" s="21" t="s">
        <v>290</v>
      </c>
      <c r="AI3465" s="11" t="s">
        <v>310</v>
      </c>
      <c r="AJ3465" t="s">
        <v>290</v>
      </c>
      <c r="AK3465" s="159" t="s">
        <v>290</v>
      </c>
    </row>
    <row r="3466" spans="1:37" x14ac:dyDescent="0.35">
      <c r="A3466" s="156" t="s">
        <v>3357</v>
      </c>
      <c r="B3466" s="11">
        <v>6.0000000000000009</v>
      </c>
      <c r="C3466" s="11">
        <v>10</v>
      </c>
      <c r="D3466" t="s">
        <v>310</v>
      </c>
      <c r="E3466" s="21" t="s">
        <v>290</v>
      </c>
      <c r="F3466" s="11">
        <v>6.6250000000000009</v>
      </c>
      <c r="G3466" s="12">
        <v>6.3570000000000011</v>
      </c>
      <c r="H3466" s="11">
        <v>0.13400000000000001</v>
      </c>
      <c r="I3466" t="s">
        <v>290</v>
      </c>
      <c r="J3466" s="11">
        <v>10</v>
      </c>
      <c r="K3466" s="21" t="s">
        <v>290</v>
      </c>
      <c r="L3466" s="11" t="s">
        <v>310</v>
      </c>
      <c r="M3466" t="s">
        <v>290</v>
      </c>
      <c r="N3466" s="159" t="s">
        <v>290</v>
      </c>
      <c r="P3466" s="18" t="s">
        <v>290</v>
      </c>
      <c r="Q3466" s="18" t="s">
        <v>290</v>
      </c>
      <c r="S3466" t="s">
        <v>290</v>
      </c>
      <c r="T3466" t="s">
        <v>290</v>
      </c>
      <c r="V3466" t="s">
        <v>290</v>
      </c>
      <c r="X3466" s="156" t="s">
        <v>3357</v>
      </c>
      <c r="Y3466" s="11">
        <v>6.0000000000000009</v>
      </c>
      <c r="Z3466" s="11">
        <v>10</v>
      </c>
      <c r="AA3466" t="s">
        <v>310</v>
      </c>
      <c r="AB3466" s="21" t="s">
        <v>290</v>
      </c>
      <c r="AC3466" s="11">
        <v>6.6250000000000009</v>
      </c>
      <c r="AD3466" s="12">
        <v>6.3570000000000011</v>
      </c>
      <c r="AE3466" s="11">
        <v>0.13400000000000001</v>
      </c>
      <c r="AF3466" t="s">
        <v>290</v>
      </c>
      <c r="AG3466" s="11">
        <v>10</v>
      </c>
      <c r="AH3466" s="21" t="s">
        <v>290</v>
      </c>
      <c r="AI3466" s="11" t="s">
        <v>310</v>
      </c>
      <c r="AJ3466" t="s">
        <v>290</v>
      </c>
      <c r="AK3466" s="159" t="s">
        <v>290</v>
      </c>
    </row>
    <row r="3467" spans="1:37" x14ac:dyDescent="0.35">
      <c r="A3467" s="158" t="s">
        <v>3358</v>
      </c>
      <c r="B3467" s="11">
        <v>6.0000000000000009</v>
      </c>
      <c r="C3467" s="11">
        <v>20</v>
      </c>
      <c r="D3467" t="s">
        <v>310</v>
      </c>
      <c r="E3467" s="21" t="s">
        <v>290</v>
      </c>
      <c r="F3467" s="11">
        <v>6.6250000000000009</v>
      </c>
      <c r="G3467" s="12">
        <v>6.2190000000000012</v>
      </c>
      <c r="H3467" s="11">
        <v>0.20300000000000001</v>
      </c>
      <c r="I3467" t="s">
        <v>290</v>
      </c>
      <c r="J3467" s="11">
        <v>20</v>
      </c>
      <c r="K3467" s="21" t="s">
        <v>290</v>
      </c>
      <c r="L3467" s="1" t="s">
        <v>310</v>
      </c>
      <c r="M3467" t="s">
        <v>290</v>
      </c>
      <c r="N3467" s="159" t="s">
        <v>290</v>
      </c>
      <c r="P3467" s="18" t="s">
        <v>290</v>
      </c>
      <c r="Q3467" s="18" t="s">
        <v>290</v>
      </c>
      <c r="S3467" t="s">
        <v>290</v>
      </c>
      <c r="T3467" t="s">
        <v>290</v>
      </c>
      <c r="V3467" t="s">
        <v>290</v>
      </c>
      <c r="X3467" s="158" t="s">
        <v>3358</v>
      </c>
      <c r="Y3467" s="11">
        <v>6.0000000000000009</v>
      </c>
      <c r="Z3467" s="11">
        <v>20</v>
      </c>
      <c r="AA3467" t="s">
        <v>310</v>
      </c>
      <c r="AB3467" s="21" t="s">
        <v>290</v>
      </c>
      <c r="AC3467" s="11">
        <v>6.6250000000000009</v>
      </c>
      <c r="AD3467" s="12">
        <v>6.2190000000000012</v>
      </c>
      <c r="AE3467" s="11">
        <v>0.20300000000000001</v>
      </c>
      <c r="AF3467" t="s">
        <v>290</v>
      </c>
      <c r="AG3467" s="11">
        <v>20</v>
      </c>
      <c r="AH3467" s="21" t="s">
        <v>290</v>
      </c>
      <c r="AI3467" s="1" t="s">
        <v>310</v>
      </c>
      <c r="AJ3467" t="s">
        <v>290</v>
      </c>
      <c r="AK3467" s="159" t="s">
        <v>290</v>
      </c>
    </row>
    <row r="3468" spans="1:37" x14ac:dyDescent="0.35">
      <c r="A3468" s="158" t="s">
        <v>3359</v>
      </c>
      <c r="B3468" s="11">
        <v>6.0000000000000009</v>
      </c>
      <c r="C3468">
        <v>40</v>
      </c>
      <c r="D3468" t="s">
        <v>310</v>
      </c>
      <c r="E3468" s="21" t="s">
        <v>3360</v>
      </c>
      <c r="F3468" s="11">
        <v>6.6250000000000009</v>
      </c>
      <c r="G3468" s="12">
        <v>6.0650000000000013</v>
      </c>
      <c r="H3468" s="11">
        <v>0.28000000000000003</v>
      </c>
      <c r="I3468" t="s">
        <v>290</v>
      </c>
      <c r="J3468">
        <v>40</v>
      </c>
      <c r="K3468" s="21" t="s">
        <v>290</v>
      </c>
      <c r="L3468" s="1" t="s">
        <v>310</v>
      </c>
      <c r="M3468" t="s">
        <v>290</v>
      </c>
      <c r="N3468" s="159" t="s">
        <v>290</v>
      </c>
      <c r="P3468" s="18" t="s">
        <v>290</v>
      </c>
      <c r="Q3468" s="18" t="s">
        <v>290</v>
      </c>
      <c r="S3468" t="s">
        <v>290</v>
      </c>
      <c r="T3468" t="s">
        <v>290</v>
      </c>
      <c r="V3468" t="s">
        <v>290</v>
      </c>
      <c r="X3468" s="158" t="s">
        <v>3359</v>
      </c>
      <c r="Y3468" s="11">
        <v>6.0000000000000009</v>
      </c>
      <c r="Z3468">
        <v>40</v>
      </c>
      <c r="AA3468" t="s">
        <v>310</v>
      </c>
      <c r="AB3468" s="21" t="s">
        <v>3361</v>
      </c>
      <c r="AC3468" s="11">
        <v>6.6250000000000009</v>
      </c>
      <c r="AD3468" s="12">
        <v>6.0650000000000013</v>
      </c>
      <c r="AE3468" s="11">
        <v>0.28000000000000003</v>
      </c>
      <c r="AF3468" t="s">
        <v>290</v>
      </c>
      <c r="AG3468">
        <v>40</v>
      </c>
      <c r="AH3468" s="21" t="s">
        <v>290</v>
      </c>
      <c r="AI3468" s="1" t="s">
        <v>310</v>
      </c>
      <c r="AJ3468" t="s">
        <v>290</v>
      </c>
      <c r="AK3468" s="159" t="s">
        <v>290</v>
      </c>
    </row>
    <row r="3469" spans="1:37" x14ac:dyDescent="0.35">
      <c r="A3469" s="158" t="s">
        <v>7090</v>
      </c>
      <c r="B3469" s="11">
        <v>6.0000000000000009</v>
      </c>
      <c r="C3469" t="s">
        <v>6422</v>
      </c>
      <c r="D3469" t="s">
        <v>310</v>
      </c>
      <c r="E3469" s="21" t="s">
        <v>290</v>
      </c>
      <c r="F3469" s="11">
        <v>6.6250000000000009</v>
      </c>
      <c r="G3469" s="12">
        <v>6.0650000000000013</v>
      </c>
      <c r="H3469" s="11">
        <v>0.28000000000000003</v>
      </c>
      <c r="I3469" t="s">
        <v>6422</v>
      </c>
      <c r="J3469">
        <v>1</v>
      </c>
      <c r="K3469" s="21" t="s">
        <v>290</v>
      </c>
      <c r="L3469" s="1" t="s">
        <v>310</v>
      </c>
      <c r="M3469" t="s">
        <v>290</v>
      </c>
      <c r="N3469" s="159" t="s">
        <v>290</v>
      </c>
      <c r="P3469" s="18" t="s">
        <v>290</v>
      </c>
      <c r="Q3469" s="18" t="s">
        <v>290</v>
      </c>
      <c r="S3469" t="s">
        <v>290</v>
      </c>
      <c r="T3469" t="s">
        <v>290</v>
      </c>
      <c r="V3469" t="s">
        <v>290</v>
      </c>
      <c r="X3469" s="158" t="s">
        <v>7090</v>
      </c>
      <c r="Y3469" s="11">
        <v>6.0000000000000009</v>
      </c>
      <c r="Z3469" t="s">
        <v>6422</v>
      </c>
      <c r="AA3469" t="s">
        <v>310</v>
      </c>
      <c r="AB3469" s="21" t="s">
        <v>290</v>
      </c>
      <c r="AC3469" s="11">
        <v>6.6250000000000009</v>
      </c>
      <c r="AD3469" s="12">
        <v>6.0650000000000013</v>
      </c>
      <c r="AE3469" s="11">
        <v>0.28000000000000003</v>
      </c>
      <c r="AF3469" t="s">
        <v>6422</v>
      </c>
      <c r="AG3469">
        <v>1</v>
      </c>
      <c r="AH3469" s="21" t="s">
        <v>290</v>
      </c>
      <c r="AI3469" s="1" t="s">
        <v>310</v>
      </c>
      <c r="AJ3469" t="s">
        <v>290</v>
      </c>
      <c r="AK3469" s="159" t="s">
        <v>290</v>
      </c>
    </row>
    <row r="3470" spans="1:37" x14ac:dyDescent="0.35">
      <c r="A3470" s="158" t="s">
        <v>3362</v>
      </c>
      <c r="B3470" s="11">
        <v>6.0000000000000009</v>
      </c>
      <c r="C3470">
        <v>80</v>
      </c>
      <c r="D3470" t="s">
        <v>310</v>
      </c>
      <c r="E3470" s="21" t="s">
        <v>3363</v>
      </c>
      <c r="F3470" s="11">
        <v>6.6250000000000009</v>
      </c>
      <c r="G3470" s="12">
        <v>5.761000000000001</v>
      </c>
      <c r="H3470" s="11">
        <v>0.432</v>
      </c>
      <c r="I3470" t="s">
        <v>290</v>
      </c>
      <c r="J3470">
        <v>80</v>
      </c>
      <c r="K3470" s="21" t="s">
        <v>290</v>
      </c>
      <c r="L3470" s="1" t="s">
        <v>310</v>
      </c>
      <c r="M3470" t="s">
        <v>290</v>
      </c>
      <c r="N3470" s="159" t="s">
        <v>290</v>
      </c>
      <c r="P3470" s="18" t="s">
        <v>290</v>
      </c>
      <c r="Q3470" s="18" t="s">
        <v>290</v>
      </c>
      <c r="S3470" t="s">
        <v>290</v>
      </c>
      <c r="T3470" t="s">
        <v>290</v>
      </c>
      <c r="V3470" t="s">
        <v>290</v>
      </c>
      <c r="X3470" s="158" t="s">
        <v>3362</v>
      </c>
      <c r="Y3470" s="11">
        <v>6.0000000000000009</v>
      </c>
      <c r="Z3470">
        <v>80</v>
      </c>
      <c r="AA3470" t="s">
        <v>310</v>
      </c>
      <c r="AB3470" s="21" t="s">
        <v>3364</v>
      </c>
      <c r="AC3470" s="11">
        <v>6.6250000000000009</v>
      </c>
      <c r="AD3470" s="12">
        <v>5.761000000000001</v>
      </c>
      <c r="AE3470" s="11">
        <v>0.432</v>
      </c>
      <c r="AF3470" t="s">
        <v>290</v>
      </c>
      <c r="AG3470">
        <v>80</v>
      </c>
      <c r="AH3470" s="21" t="s">
        <v>290</v>
      </c>
      <c r="AI3470" s="1" t="s">
        <v>310</v>
      </c>
      <c r="AJ3470" t="s">
        <v>290</v>
      </c>
      <c r="AK3470" s="159" t="s">
        <v>290</v>
      </c>
    </row>
    <row r="3471" spans="1:37" x14ac:dyDescent="0.35">
      <c r="A3471" s="158" t="s">
        <v>3365</v>
      </c>
      <c r="B3471" s="11">
        <v>6.0000000000000009</v>
      </c>
      <c r="C3471">
        <v>120</v>
      </c>
      <c r="D3471" t="s">
        <v>310</v>
      </c>
      <c r="E3471" s="21" t="s">
        <v>290</v>
      </c>
      <c r="F3471" s="11">
        <v>6.6250000000000009</v>
      </c>
      <c r="G3471" s="12">
        <v>5.5010000000000012</v>
      </c>
      <c r="H3471" s="11">
        <v>0.56200000000000006</v>
      </c>
      <c r="I3471" t="s">
        <v>290</v>
      </c>
      <c r="J3471">
        <v>120</v>
      </c>
      <c r="K3471" s="21" t="s">
        <v>290</v>
      </c>
      <c r="L3471" s="1" t="s">
        <v>310</v>
      </c>
      <c r="M3471" t="s">
        <v>290</v>
      </c>
      <c r="N3471" s="159" t="s">
        <v>290</v>
      </c>
      <c r="P3471" s="18" t="s">
        <v>290</v>
      </c>
      <c r="Q3471" s="18" t="s">
        <v>290</v>
      </c>
      <c r="S3471" t="s">
        <v>290</v>
      </c>
      <c r="T3471" t="s">
        <v>290</v>
      </c>
      <c r="V3471" t="s">
        <v>290</v>
      </c>
      <c r="X3471" s="158" t="s">
        <v>3365</v>
      </c>
      <c r="Y3471" s="11">
        <v>6.0000000000000009</v>
      </c>
      <c r="Z3471">
        <v>120</v>
      </c>
      <c r="AA3471" t="s">
        <v>310</v>
      </c>
      <c r="AB3471" s="21" t="s">
        <v>290</v>
      </c>
      <c r="AC3471" s="11">
        <v>6.6250000000000009</v>
      </c>
      <c r="AD3471" s="12">
        <v>5.5010000000000012</v>
      </c>
      <c r="AE3471" s="11">
        <v>0.56200000000000006</v>
      </c>
      <c r="AF3471" t="s">
        <v>290</v>
      </c>
      <c r="AG3471">
        <v>120</v>
      </c>
      <c r="AH3471" s="21" t="s">
        <v>290</v>
      </c>
      <c r="AI3471" s="1" t="s">
        <v>310</v>
      </c>
      <c r="AJ3471" t="s">
        <v>290</v>
      </c>
      <c r="AK3471" s="159" t="s">
        <v>290</v>
      </c>
    </row>
    <row r="3472" spans="1:37" x14ac:dyDescent="0.35">
      <c r="A3472" s="158" t="s">
        <v>3366</v>
      </c>
      <c r="B3472" s="11">
        <v>6.0000000000000009</v>
      </c>
      <c r="C3472" s="11">
        <v>160</v>
      </c>
      <c r="D3472" t="s">
        <v>310</v>
      </c>
      <c r="E3472" s="21" t="s">
        <v>3367</v>
      </c>
      <c r="F3472" s="11">
        <v>6.6250000000000009</v>
      </c>
      <c r="G3472" s="12">
        <v>5.1890000000000009</v>
      </c>
      <c r="H3472" s="11">
        <v>0.71799999999999997</v>
      </c>
      <c r="I3472" t="s">
        <v>290</v>
      </c>
      <c r="J3472" s="11">
        <v>160</v>
      </c>
      <c r="K3472" s="21" t="s">
        <v>290</v>
      </c>
      <c r="L3472" s="1" t="s">
        <v>310</v>
      </c>
      <c r="M3472" t="s">
        <v>290</v>
      </c>
      <c r="N3472" s="159" t="s">
        <v>290</v>
      </c>
      <c r="P3472" s="18" t="s">
        <v>290</v>
      </c>
      <c r="Q3472" s="18" t="s">
        <v>290</v>
      </c>
      <c r="S3472" t="s">
        <v>290</v>
      </c>
      <c r="T3472" t="s">
        <v>290</v>
      </c>
      <c r="V3472" t="s">
        <v>290</v>
      </c>
      <c r="X3472" s="158" t="s">
        <v>3366</v>
      </c>
      <c r="Y3472" s="11">
        <v>6.0000000000000009</v>
      </c>
      <c r="Z3472" s="11">
        <v>160</v>
      </c>
      <c r="AA3472" t="s">
        <v>310</v>
      </c>
      <c r="AB3472" s="21" t="s">
        <v>3368</v>
      </c>
      <c r="AC3472" s="11">
        <v>6.6250000000000009</v>
      </c>
      <c r="AD3472" s="12">
        <v>5.1890000000000009</v>
      </c>
      <c r="AE3472" s="11">
        <v>0.71799999999999997</v>
      </c>
      <c r="AF3472" t="s">
        <v>290</v>
      </c>
      <c r="AG3472" s="11">
        <v>160</v>
      </c>
      <c r="AH3472" s="21" t="s">
        <v>290</v>
      </c>
      <c r="AI3472" s="1" t="s">
        <v>310</v>
      </c>
      <c r="AJ3472" t="s">
        <v>290</v>
      </c>
      <c r="AK3472" s="159" t="s">
        <v>290</v>
      </c>
    </row>
    <row r="3473" spans="1:37" x14ac:dyDescent="0.35">
      <c r="A3473" s="158" t="s">
        <v>3369</v>
      </c>
      <c r="B3473" s="11">
        <v>6.0000000000000009</v>
      </c>
      <c r="C3473" s="11" t="s">
        <v>272</v>
      </c>
      <c r="D3473" t="s">
        <v>310</v>
      </c>
      <c r="E3473" s="21" t="s">
        <v>290</v>
      </c>
      <c r="F3473" s="11">
        <v>6.6250000000000009</v>
      </c>
      <c r="G3473" s="12">
        <v>5.761000000000001</v>
      </c>
      <c r="H3473" s="11">
        <v>0.432</v>
      </c>
      <c r="I3473" t="s">
        <v>272</v>
      </c>
      <c r="J3473" s="11">
        <v>2</v>
      </c>
      <c r="K3473" s="21" t="s">
        <v>290</v>
      </c>
      <c r="L3473" s="1" t="s">
        <v>310</v>
      </c>
      <c r="M3473" t="s">
        <v>290</v>
      </c>
      <c r="N3473" s="159" t="s">
        <v>290</v>
      </c>
      <c r="P3473" s="18" t="s">
        <v>290</v>
      </c>
      <c r="Q3473" s="18" t="s">
        <v>290</v>
      </c>
      <c r="S3473" t="s">
        <v>290</v>
      </c>
      <c r="T3473" t="s">
        <v>290</v>
      </c>
      <c r="V3473" t="s">
        <v>290</v>
      </c>
      <c r="X3473" s="158" t="s">
        <v>3369</v>
      </c>
      <c r="Y3473" s="11">
        <v>6.0000000000000009</v>
      </c>
      <c r="Z3473" s="11" t="s">
        <v>272</v>
      </c>
      <c r="AA3473" t="s">
        <v>310</v>
      </c>
      <c r="AB3473" s="21" t="s">
        <v>290</v>
      </c>
      <c r="AC3473" s="11">
        <v>6.6250000000000009</v>
      </c>
      <c r="AD3473" s="12">
        <v>5.761000000000001</v>
      </c>
      <c r="AE3473" s="11">
        <v>0.432</v>
      </c>
      <c r="AF3473" t="s">
        <v>272</v>
      </c>
      <c r="AG3473" s="11">
        <v>2</v>
      </c>
      <c r="AH3473" s="21" t="s">
        <v>290</v>
      </c>
      <c r="AI3473" s="1" t="s">
        <v>310</v>
      </c>
      <c r="AJ3473" t="s">
        <v>290</v>
      </c>
      <c r="AK3473" s="159" t="s">
        <v>290</v>
      </c>
    </row>
    <row r="3474" spans="1:37" x14ac:dyDescent="0.25">
      <c r="A3474" s="160" t="s">
        <v>3370</v>
      </c>
      <c r="B3474" s="2">
        <v>6.0000000000000009</v>
      </c>
      <c r="C3474" s="4" t="s">
        <v>273</v>
      </c>
      <c r="D3474" s="4" t="s">
        <v>310</v>
      </c>
      <c r="E3474" s="23" t="s">
        <v>3371</v>
      </c>
      <c r="F3474" s="2">
        <v>6.6250000000000009</v>
      </c>
      <c r="G3474" s="3">
        <v>4.8970000000000011</v>
      </c>
      <c r="H3474" s="2">
        <v>0.86399999999999999</v>
      </c>
      <c r="I3474" s="2" t="s">
        <v>273</v>
      </c>
      <c r="J3474" s="4">
        <v>4</v>
      </c>
      <c r="K3474" s="23" t="s">
        <v>290</v>
      </c>
      <c r="L3474" s="6" t="s">
        <v>310</v>
      </c>
      <c r="M3474" s="4" t="s">
        <v>290</v>
      </c>
      <c r="N3474" s="161" t="s">
        <v>290</v>
      </c>
      <c r="P3474" s="18" t="s">
        <v>290</v>
      </c>
      <c r="Q3474" s="18" t="s">
        <v>290</v>
      </c>
      <c r="S3474" t="s">
        <v>290</v>
      </c>
      <c r="T3474" t="s">
        <v>290</v>
      </c>
      <c r="V3474" t="s">
        <v>290</v>
      </c>
      <c r="X3474" s="160" t="s">
        <v>3370</v>
      </c>
      <c r="Y3474" s="2">
        <v>6.0000000000000009</v>
      </c>
      <c r="Z3474" s="4" t="s">
        <v>273</v>
      </c>
      <c r="AA3474" s="4" t="s">
        <v>310</v>
      </c>
      <c r="AB3474" s="23" t="s">
        <v>3372</v>
      </c>
      <c r="AC3474" s="2">
        <v>6.6250000000000009</v>
      </c>
      <c r="AD3474" s="3">
        <v>4.8970000000000011</v>
      </c>
      <c r="AE3474" s="2">
        <v>0.86399999999999999</v>
      </c>
      <c r="AF3474" s="2" t="s">
        <v>273</v>
      </c>
      <c r="AG3474" s="4">
        <v>4</v>
      </c>
      <c r="AH3474" s="23" t="s">
        <v>290</v>
      </c>
      <c r="AI3474" s="6" t="s">
        <v>310</v>
      </c>
      <c r="AJ3474" s="4" t="s">
        <v>290</v>
      </c>
      <c r="AK3474" s="161" t="s">
        <v>290</v>
      </c>
    </row>
    <row r="3475" spans="1:37" x14ac:dyDescent="0.25">
      <c r="A3475" s="158" t="s">
        <v>7091</v>
      </c>
      <c r="B3475" s="11">
        <v>7</v>
      </c>
      <c r="C3475" t="s">
        <v>6422</v>
      </c>
      <c r="D3475" t="s">
        <v>310</v>
      </c>
      <c r="E3475" s="24" t="s">
        <v>290</v>
      </c>
      <c r="F3475" s="11">
        <v>7.625</v>
      </c>
      <c r="G3475" s="12">
        <v>7.0229999999999997</v>
      </c>
      <c r="H3475" s="11">
        <v>0.30099999999999999</v>
      </c>
      <c r="I3475" s="11" t="s">
        <v>6422</v>
      </c>
      <c r="J3475" s="11">
        <v>1</v>
      </c>
      <c r="K3475" s="24"/>
      <c r="L3475" s="1" t="s">
        <v>310</v>
      </c>
      <c r="N3475" s="159"/>
      <c r="P3475" s="18" t="s">
        <v>290</v>
      </c>
      <c r="Q3475" s="18" t="s">
        <v>290</v>
      </c>
      <c r="S3475" t="s">
        <v>290</v>
      </c>
      <c r="T3475" t="s">
        <v>290</v>
      </c>
      <c r="V3475" t="s">
        <v>290</v>
      </c>
      <c r="X3475" s="158" t="s">
        <v>7091</v>
      </c>
      <c r="Y3475" s="11">
        <v>7</v>
      </c>
      <c r="Z3475" t="s">
        <v>6422</v>
      </c>
      <c r="AA3475" t="s">
        <v>310</v>
      </c>
      <c r="AB3475" s="24" t="s">
        <v>290</v>
      </c>
      <c r="AC3475" s="11">
        <v>7.625</v>
      </c>
      <c r="AD3475" s="12">
        <v>7.0229999999999997</v>
      </c>
      <c r="AE3475" s="11">
        <v>0.30099999999999999</v>
      </c>
      <c r="AF3475" s="11" t="s">
        <v>6422</v>
      </c>
      <c r="AG3475" s="11">
        <v>1</v>
      </c>
      <c r="AH3475" s="24"/>
      <c r="AI3475" s="1" t="s">
        <v>310</v>
      </c>
      <c r="AK3475" s="159"/>
    </row>
    <row r="3476" spans="1:37" x14ac:dyDescent="0.35">
      <c r="A3476" s="158" t="s">
        <v>3373</v>
      </c>
      <c r="B3476" s="11">
        <v>7</v>
      </c>
      <c r="C3476" s="11" t="s">
        <v>272</v>
      </c>
      <c r="D3476" t="s">
        <v>310</v>
      </c>
      <c r="E3476" s="21" t="s">
        <v>290</v>
      </c>
      <c r="F3476" s="11">
        <v>7.625</v>
      </c>
      <c r="G3476" s="12">
        <v>6.625</v>
      </c>
      <c r="H3476" s="11">
        <v>0.5</v>
      </c>
      <c r="I3476" t="s">
        <v>272</v>
      </c>
      <c r="J3476" s="11">
        <v>2</v>
      </c>
      <c r="K3476" s="21" t="s">
        <v>290</v>
      </c>
      <c r="L3476" s="1" t="s">
        <v>310</v>
      </c>
      <c r="M3476" t="s">
        <v>290</v>
      </c>
      <c r="N3476" s="159" t="s">
        <v>290</v>
      </c>
      <c r="P3476" s="18" t="s">
        <v>290</v>
      </c>
      <c r="Q3476" s="18" t="s">
        <v>290</v>
      </c>
      <c r="S3476" t="s">
        <v>290</v>
      </c>
      <c r="T3476" t="s">
        <v>290</v>
      </c>
      <c r="V3476" t="s">
        <v>290</v>
      </c>
      <c r="X3476" s="158" t="s">
        <v>3373</v>
      </c>
      <c r="Y3476" s="11">
        <v>7</v>
      </c>
      <c r="Z3476" s="11" t="s">
        <v>272</v>
      </c>
      <c r="AA3476" t="s">
        <v>310</v>
      </c>
      <c r="AB3476" s="21" t="s">
        <v>290</v>
      </c>
      <c r="AC3476" s="11">
        <v>7.625</v>
      </c>
      <c r="AD3476" s="12">
        <v>6.625</v>
      </c>
      <c r="AE3476" s="11">
        <v>0.5</v>
      </c>
      <c r="AF3476" t="s">
        <v>272</v>
      </c>
      <c r="AG3476" s="11">
        <v>2</v>
      </c>
      <c r="AH3476" s="21" t="s">
        <v>290</v>
      </c>
      <c r="AI3476" s="1" t="s">
        <v>310</v>
      </c>
      <c r="AJ3476" t="s">
        <v>290</v>
      </c>
      <c r="AK3476" s="159" t="s">
        <v>290</v>
      </c>
    </row>
    <row r="3477" spans="1:37" x14ac:dyDescent="0.25">
      <c r="A3477" s="160" t="s">
        <v>3374</v>
      </c>
      <c r="B3477" s="2">
        <v>7</v>
      </c>
      <c r="C3477" s="4" t="s">
        <v>273</v>
      </c>
      <c r="D3477" s="4" t="s">
        <v>310</v>
      </c>
      <c r="E3477" s="23" t="s">
        <v>290</v>
      </c>
      <c r="F3477" s="2">
        <v>7.625</v>
      </c>
      <c r="G3477" s="3">
        <v>5.875</v>
      </c>
      <c r="H3477" s="2">
        <v>0.875</v>
      </c>
      <c r="I3477" s="2" t="s">
        <v>273</v>
      </c>
      <c r="J3477" s="4">
        <v>4</v>
      </c>
      <c r="K3477" s="23" t="s">
        <v>290</v>
      </c>
      <c r="L3477" s="6" t="s">
        <v>310</v>
      </c>
      <c r="M3477" s="4" t="s">
        <v>290</v>
      </c>
      <c r="N3477" s="161" t="s">
        <v>290</v>
      </c>
      <c r="P3477" s="18" t="s">
        <v>290</v>
      </c>
      <c r="Q3477" s="18" t="s">
        <v>290</v>
      </c>
      <c r="S3477" t="s">
        <v>290</v>
      </c>
      <c r="T3477" t="s">
        <v>290</v>
      </c>
      <c r="V3477" t="s">
        <v>290</v>
      </c>
      <c r="X3477" s="160" t="s">
        <v>3374</v>
      </c>
      <c r="Y3477" s="2">
        <v>7</v>
      </c>
      <c r="Z3477" s="4" t="s">
        <v>273</v>
      </c>
      <c r="AA3477" s="4" t="s">
        <v>310</v>
      </c>
      <c r="AB3477" s="23" t="s">
        <v>290</v>
      </c>
      <c r="AC3477" s="2">
        <v>7.625</v>
      </c>
      <c r="AD3477" s="3">
        <v>5.875</v>
      </c>
      <c r="AE3477" s="2">
        <v>0.875</v>
      </c>
      <c r="AF3477" s="2" t="s">
        <v>273</v>
      </c>
      <c r="AG3477" s="4">
        <v>4</v>
      </c>
      <c r="AH3477" s="23" t="s">
        <v>290</v>
      </c>
      <c r="AI3477" s="6" t="s">
        <v>310</v>
      </c>
      <c r="AJ3477" s="4" t="s">
        <v>290</v>
      </c>
      <c r="AK3477" s="161" t="s">
        <v>290</v>
      </c>
    </row>
    <row r="3478" spans="1:37" x14ac:dyDescent="0.35">
      <c r="A3478" s="156" t="s">
        <v>3375</v>
      </c>
      <c r="B3478" s="11">
        <v>8</v>
      </c>
      <c r="C3478" s="11">
        <v>5</v>
      </c>
      <c r="D3478" t="s">
        <v>310</v>
      </c>
      <c r="E3478" s="21" t="s">
        <v>290</v>
      </c>
      <c r="F3478" s="11">
        <v>8.625</v>
      </c>
      <c r="G3478" s="12">
        <v>8.407</v>
      </c>
      <c r="H3478" s="11">
        <v>0.109</v>
      </c>
      <c r="I3478" t="s">
        <v>290</v>
      </c>
      <c r="J3478" s="11">
        <v>5</v>
      </c>
      <c r="K3478" s="21" t="s">
        <v>290</v>
      </c>
      <c r="L3478" s="11" t="s">
        <v>310</v>
      </c>
      <c r="M3478" t="s">
        <v>290</v>
      </c>
      <c r="N3478" s="159" t="s">
        <v>290</v>
      </c>
      <c r="P3478" s="18" t="s">
        <v>290</v>
      </c>
      <c r="Q3478" s="18" t="s">
        <v>290</v>
      </c>
      <c r="S3478" t="s">
        <v>290</v>
      </c>
      <c r="T3478" t="s">
        <v>290</v>
      </c>
      <c r="V3478" t="s">
        <v>290</v>
      </c>
      <c r="X3478" s="156" t="s">
        <v>3375</v>
      </c>
      <c r="Y3478" s="11">
        <v>8</v>
      </c>
      <c r="Z3478" s="11">
        <v>5</v>
      </c>
      <c r="AA3478" t="s">
        <v>310</v>
      </c>
      <c r="AB3478" s="21" t="s">
        <v>290</v>
      </c>
      <c r="AC3478" s="11">
        <v>8.625</v>
      </c>
      <c r="AD3478" s="12">
        <v>8.407</v>
      </c>
      <c r="AE3478" s="11">
        <v>0.109</v>
      </c>
      <c r="AF3478" t="s">
        <v>290</v>
      </c>
      <c r="AG3478" s="11">
        <v>5</v>
      </c>
      <c r="AH3478" s="21" t="s">
        <v>290</v>
      </c>
      <c r="AI3478" s="11" t="s">
        <v>310</v>
      </c>
      <c r="AJ3478" t="s">
        <v>290</v>
      </c>
      <c r="AK3478" s="159" t="s">
        <v>290</v>
      </c>
    </row>
    <row r="3479" spans="1:37" x14ac:dyDescent="0.35">
      <c r="A3479" s="156" t="s">
        <v>3376</v>
      </c>
      <c r="B3479" s="11">
        <v>8</v>
      </c>
      <c r="C3479" s="11">
        <v>10</v>
      </c>
      <c r="D3479" t="s">
        <v>310</v>
      </c>
      <c r="E3479" s="21" t="s">
        <v>290</v>
      </c>
      <c r="F3479" s="11">
        <v>8.625</v>
      </c>
      <c r="G3479" s="12">
        <v>8.3290000000000006</v>
      </c>
      <c r="H3479" s="11">
        <v>0.14799999999999999</v>
      </c>
      <c r="I3479" t="s">
        <v>290</v>
      </c>
      <c r="J3479" s="11">
        <v>10</v>
      </c>
      <c r="K3479" s="21" t="s">
        <v>290</v>
      </c>
      <c r="L3479" s="11" t="s">
        <v>310</v>
      </c>
      <c r="M3479" t="s">
        <v>290</v>
      </c>
      <c r="N3479" s="159" t="s">
        <v>290</v>
      </c>
      <c r="P3479" s="18" t="s">
        <v>290</v>
      </c>
      <c r="Q3479" s="18" t="s">
        <v>290</v>
      </c>
      <c r="S3479" t="s">
        <v>290</v>
      </c>
      <c r="T3479" t="s">
        <v>290</v>
      </c>
      <c r="V3479" t="s">
        <v>290</v>
      </c>
      <c r="X3479" s="156" t="s">
        <v>3376</v>
      </c>
      <c r="Y3479" s="11">
        <v>8</v>
      </c>
      <c r="Z3479" s="11">
        <v>10</v>
      </c>
      <c r="AA3479" t="s">
        <v>310</v>
      </c>
      <c r="AB3479" s="21" t="s">
        <v>290</v>
      </c>
      <c r="AC3479" s="11">
        <v>8.625</v>
      </c>
      <c r="AD3479" s="12">
        <v>8.3290000000000006</v>
      </c>
      <c r="AE3479" s="11">
        <v>0.14799999999999999</v>
      </c>
      <c r="AF3479" t="s">
        <v>290</v>
      </c>
      <c r="AG3479" s="11">
        <v>10</v>
      </c>
      <c r="AH3479" s="21" t="s">
        <v>290</v>
      </c>
      <c r="AI3479" s="11" t="s">
        <v>310</v>
      </c>
      <c r="AJ3479" t="s">
        <v>290</v>
      </c>
      <c r="AK3479" s="159" t="s">
        <v>290</v>
      </c>
    </row>
    <row r="3480" spans="1:37" x14ac:dyDescent="0.35">
      <c r="A3480" s="158" t="s">
        <v>3377</v>
      </c>
      <c r="B3480" s="11">
        <v>8</v>
      </c>
      <c r="C3480" s="11">
        <v>20</v>
      </c>
      <c r="D3480" t="s">
        <v>310</v>
      </c>
      <c r="E3480" s="21" t="s">
        <v>290</v>
      </c>
      <c r="F3480" s="11">
        <v>8.625</v>
      </c>
      <c r="G3480" s="12">
        <v>8.125</v>
      </c>
      <c r="H3480" s="11">
        <v>0.25</v>
      </c>
      <c r="I3480" t="s">
        <v>290</v>
      </c>
      <c r="J3480" s="11">
        <v>20</v>
      </c>
      <c r="K3480" s="21" t="s">
        <v>290</v>
      </c>
      <c r="L3480" s="1" t="s">
        <v>310</v>
      </c>
      <c r="M3480" t="s">
        <v>290</v>
      </c>
      <c r="N3480" s="159" t="s">
        <v>290</v>
      </c>
      <c r="P3480" s="18" t="s">
        <v>290</v>
      </c>
      <c r="Q3480" s="18" t="s">
        <v>290</v>
      </c>
      <c r="S3480" t="s">
        <v>290</v>
      </c>
      <c r="T3480" t="s">
        <v>290</v>
      </c>
      <c r="V3480" t="s">
        <v>290</v>
      </c>
      <c r="X3480" s="158" t="s">
        <v>3377</v>
      </c>
      <c r="Y3480" s="11">
        <v>8</v>
      </c>
      <c r="Z3480" s="11">
        <v>20</v>
      </c>
      <c r="AA3480" t="s">
        <v>310</v>
      </c>
      <c r="AB3480" s="21" t="s">
        <v>290</v>
      </c>
      <c r="AC3480" s="11">
        <v>8.625</v>
      </c>
      <c r="AD3480" s="12">
        <v>8.125</v>
      </c>
      <c r="AE3480" s="11">
        <v>0.25</v>
      </c>
      <c r="AF3480" t="s">
        <v>290</v>
      </c>
      <c r="AG3480" s="11">
        <v>20</v>
      </c>
      <c r="AH3480" s="21" t="s">
        <v>290</v>
      </c>
      <c r="AI3480" s="1" t="s">
        <v>310</v>
      </c>
      <c r="AJ3480" t="s">
        <v>290</v>
      </c>
      <c r="AK3480" s="159" t="s">
        <v>290</v>
      </c>
    </row>
    <row r="3481" spans="1:37" x14ac:dyDescent="0.35">
      <c r="A3481" s="158" t="s">
        <v>3378</v>
      </c>
      <c r="B3481" s="11">
        <v>8</v>
      </c>
      <c r="C3481">
        <v>30</v>
      </c>
      <c r="D3481" t="s">
        <v>310</v>
      </c>
      <c r="E3481" s="21" t="s">
        <v>290</v>
      </c>
      <c r="F3481" s="11">
        <v>8.625</v>
      </c>
      <c r="G3481" s="12">
        <v>8.0709999999999997</v>
      </c>
      <c r="H3481" s="11">
        <v>0.27700000000000002</v>
      </c>
      <c r="I3481" t="s">
        <v>290</v>
      </c>
      <c r="J3481">
        <v>30</v>
      </c>
      <c r="K3481" s="21" t="s">
        <v>290</v>
      </c>
      <c r="L3481" s="1" t="s">
        <v>310</v>
      </c>
      <c r="M3481" t="s">
        <v>290</v>
      </c>
      <c r="N3481" s="159" t="s">
        <v>290</v>
      </c>
      <c r="P3481" s="18" t="s">
        <v>290</v>
      </c>
      <c r="Q3481" s="18" t="s">
        <v>290</v>
      </c>
      <c r="S3481" t="s">
        <v>290</v>
      </c>
      <c r="T3481" t="s">
        <v>290</v>
      </c>
      <c r="V3481" t="s">
        <v>290</v>
      </c>
      <c r="X3481" s="158" t="s">
        <v>3378</v>
      </c>
      <c r="Y3481" s="11">
        <v>8</v>
      </c>
      <c r="Z3481">
        <v>30</v>
      </c>
      <c r="AA3481" t="s">
        <v>310</v>
      </c>
      <c r="AB3481" s="21" t="s">
        <v>290</v>
      </c>
      <c r="AC3481" s="11">
        <v>8.625</v>
      </c>
      <c r="AD3481" s="12">
        <v>8.0709999999999997</v>
      </c>
      <c r="AE3481" s="11">
        <v>0.27700000000000002</v>
      </c>
      <c r="AF3481" t="s">
        <v>290</v>
      </c>
      <c r="AG3481">
        <v>30</v>
      </c>
      <c r="AH3481" s="21" t="s">
        <v>290</v>
      </c>
      <c r="AI3481" s="1" t="s">
        <v>310</v>
      </c>
      <c r="AJ3481" t="s">
        <v>290</v>
      </c>
      <c r="AK3481" s="159" t="s">
        <v>290</v>
      </c>
    </row>
    <row r="3482" spans="1:37" x14ac:dyDescent="0.35">
      <c r="A3482" s="158" t="s">
        <v>3379</v>
      </c>
      <c r="B3482" s="11">
        <v>8</v>
      </c>
      <c r="C3482">
        <v>40</v>
      </c>
      <c r="D3482" t="s">
        <v>310</v>
      </c>
      <c r="E3482" s="21" t="s">
        <v>3380</v>
      </c>
      <c r="F3482" s="11">
        <v>8.625</v>
      </c>
      <c r="G3482" s="12">
        <v>7.9809999999999999</v>
      </c>
      <c r="H3482" s="11">
        <v>0.32200000000000001</v>
      </c>
      <c r="I3482" t="s">
        <v>290</v>
      </c>
      <c r="J3482">
        <v>40</v>
      </c>
      <c r="K3482" s="21" t="s">
        <v>290</v>
      </c>
      <c r="L3482" s="1" t="s">
        <v>310</v>
      </c>
      <c r="M3482" t="s">
        <v>290</v>
      </c>
      <c r="N3482" s="159" t="s">
        <v>290</v>
      </c>
      <c r="P3482" s="18" t="s">
        <v>290</v>
      </c>
      <c r="Q3482" s="18" t="s">
        <v>290</v>
      </c>
      <c r="S3482" t="s">
        <v>290</v>
      </c>
      <c r="T3482" t="s">
        <v>290</v>
      </c>
      <c r="V3482" t="s">
        <v>290</v>
      </c>
      <c r="X3482" s="158" t="s">
        <v>3379</v>
      </c>
      <c r="Y3482" s="11">
        <v>8</v>
      </c>
      <c r="Z3482">
        <v>40</v>
      </c>
      <c r="AA3482" t="s">
        <v>310</v>
      </c>
      <c r="AB3482" s="21" t="s">
        <v>3381</v>
      </c>
      <c r="AC3482" s="11">
        <v>8.625</v>
      </c>
      <c r="AD3482" s="12">
        <v>7.9809999999999999</v>
      </c>
      <c r="AE3482" s="11">
        <v>0.32200000000000001</v>
      </c>
      <c r="AF3482" t="s">
        <v>290</v>
      </c>
      <c r="AG3482">
        <v>40</v>
      </c>
      <c r="AH3482" s="21" t="s">
        <v>290</v>
      </c>
      <c r="AI3482" s="1" t="s">
        <v>310</v>
      </c>
      <c r="AJ3482" t="s">
        <v>290</v>
      </c>
      <c r="AK3482" s="159" t="s">
        <v>290</v>
      </c>
    </row>
    <row r="3483" spans="1:37" x14ac:dyDescent="0.35">
      <c r="A3483" s="158" t="s">
        <v>7092</v>
      </c>
      <c r="B3483" s="11">
        <v>8</v>
      </c>
      <c r="C3483" t="s">
        <v>6422</v>
      </c>
      <c r="D3483" t="s">
        <v>310</v>
      </c>
      <c r="E3483" s="21" t="s">
        <v>290</v>
      </c>
      <c r="F3483" s="11">
        <v>8.625</v>
      </c>
      <c r="G3483" s="12">
        <v>7.9809999999999999</v>
      </c>
      <c r="H3483" s="11">
        <v>0.32200000000000001</v>
      </c>
      <c r="I3483" t="s">
        <v>6422</v>
      </c>
      <c r="J3483">
        <v>1</v>
      </c>
      <c r="K3483" s="21" t="s">
        <v>290</v>
      </c>
      <c r="L3483" s="1" t="s">
        <v>310</v>
      </c>
      <c r="M3483" t="s">
        <v>290</v>
      </c>
      <c r="N3483" s="159" t="s">
        <v>290</v>
      </c>
      <c r="P3483" s="18" t="s">
        <v>290</v>
      </c>
      <c r="Q3483" s="18" t="s">
        <v>290</v>
      </c>
      <c r="S3483" t="s">
        <v>290</v>
      </c>
      <c r="T3483" t="s">
        <v>290</v>
      </c>
      <c r="V3483" t="s">
        <v>290</v>
      </c>
      <c r="X3483" s="158" t="s">
        <v>7092</v>
      </c>
      <c r="Y3483" s="11">
        <v>8</v>
      </c>
      <c r="Z3483" t="s">
        <v>6422</v>
      </c>
      <c r="AA3483" t="s">
        <v>310</v>
      </c>
      <c r="AB3483" s="21" t="s">
        <v>290</v>
      </c>
      <c r="AC3483" s="11">
        <v>8.625</v>
      </c>
      <c r="AD3483" s="12">
        <v>7.9809999999999999</v>
      </c>
      <c r="AE3483" s="11">
        <v>0.32200000000000001</v>
      </c>
      <c r="AF3483" t="s">
        <v>6422</v>
      </c>
      <c r="AG3483">
        <v>1</v>
      </c>
      <c r="AH3483" s="21" t="s">
        <v>290</v>
      </c>
      <c r="AI3483" s="1" t="s">
        <v>310</v>
      </c>
      <c r="AJ3483" t="s">
        <v>290</v>
      </c>
      <c r="AK3483" s="159" t="s">
        <v>290</v>
      </c>
    </row>
    <row r="3484" spans="1:37" x14ac:dyDescent="0.35">
      <c r="A3484" s="158" t="s">
        <v>3382</v>
      </c>
      <c r="B3484" s="11">
        <v>8</v>
      </c>
      <c r="C3484">
        <v>60</v>
      </c>
      <c r="D3484" t="s">
        <v>310</v>
      </c>
      <c r="E3484" s="21" t="s">
        <v>290</v>
      </c>
      <c r="F3484" s="11">
        <v>8.625</v>
      </c>
      <c r="G3484" s="12">
        <v>7.8129999999999997</v>
      </c>
      <c r="H3484" s="11">
        <v>0.40600000000000003</v>
      </c>
      <c r="I3484" t="s">
        <v>290</v>
      </c>
      <c r="J3484">
        <v>60</v>
      </c>
      <c r="K3484" s="21" t="s">
        <v>290</v>
      </c>
      <c r="L3484" s="1" t="s">
        <v>310</v>
      </c>
      <c r="M3484" t="s">
        <v>290</v>
      </c>
      <c r="N3484" s="159" t="s">
        <v>290</v>
      </c>
      <c r="P3484" s="18" t="s">
        <v>290</v>
      </c>
      <c r="Q3484" s="18" t="s">
        <v>290</v>
      </c>
      <c r="S3484" t="s">
        <v>290</v>
      </c>
      <c r="T3484" t="s">
        <v>290</v>
      </c>
      <c r="V3484" t="s">
        <v>290</v>
      </c>
      <c r="X3484" s="158" t="s">
        <v>3382</v>
      </c>
      <c r="Y3484" s="11">
        <v>8</v>
      </c>
      <c r="Z3484">
        <v>60</v>
      </c>
      <c r="AA3484" t="s">
        <v>310</v>
      </c>
      <c r="AB3484" s="21" t="s">
        <v>290</v>
      </c>
      <c r="AC3484" s="11">
        <v>8.625</v>
      </c>
      <c r="AD3484" s="12">
        <v>7.8129999999999997</v>
      </c>
      <c r="AE3484" s="11">
        <v>0.40600000000000003</v>
      </c>
      <c r="AF3484" t="s">
        <v>290</v>
      </c>
      <c r="AG3484">
        <v>60</v>
      </c>
      <c r="AH3484" s="21" t="s">
        <v>290</v>
      </c>
      <c r="AI3484" s="1" t="s">
        <v>310</v>
      </c>
      <c r="AJ3484" t="s">
        <v>290</v>
      </c>
      <c r="AK3484" s="159" t="s">
        <v>290</v>
      </c>
    </row>
    <row r="3485" spans="1:37" x14ac:dyDescent="0.35">
      <c r="A3485" s="158" t="s">
        <v>3383</v>
      </c>
      <c r="B3485" s="11">
        <v>8</v>
      </c>
      <c r="C3485">
        <v>80</v>
      </c>
      <c r="D3485" t="s">
        <v>310</v>
      </c>
      <c r="E3485" s="21" t="s">
        <v>3384</v>
      </c>
      <c r="F3485" s="11">
        <v>8.625</v>
      </c>
      <c r="G3485" s="12">
        <v>7.625</v>
      </c>
      <c r="H3485" s="11">
        <v>0.5</v>
      </c>
      <c r="I3485" t="s">
        <v>290</v>
      </c>
      <c r="J3485">
        <v>80</v>
      </c>
      <c r="K3485" s="21" t="s">
        <v>290</v>
      </c>
      <c r="L3485" s="1" t="s">
        <v>310</v>
      </c>
      <c r="M3485" t="s">
        <v>290</v>
      </c>
      <c r="N3485" s="159" t="s">
        <v>290</v>
      </c>
      <c r="P3485" s="18" t="s">
        <v>290</v>
      </c>
      <c r="Q3485" s="18" t="s">
        <v>290</v>
      </c>
      <c r="S3485" t="s">
        <v>290</v>
      </c>
      <c r="T3485" t="s">
        <v>290</v>
      </c>
      <c r="V3485" t="s">
        <v>290</v>
      </c>
      <c r="X3485" s="158" t="s">
        <v>3383</v>
      </c>
      <c r="Y3485" s="11">
        <v>8</v>
      </c>
      <c r="Z3485">
        <v>80</v>
      </c>
      <c r="AA3485" t="s">
        <v>310</v>
      </c>
      <c r="AB3485" s="21" t="s">
        <v>3385</v>
      </c>
      <c r="AC3485" s="11">
        <v>8.625</v>
      </c>
      <c r="AD3485" s="12">
        <v>7.625</v>
      </c>
      <c r="AE3485" s="11">
        <v>0.5</v>
      </c>
      <c r="AF3485" t="s">
        <v>290</v>
      </c>
      <c r="AG3485">
        <v>80</v>
      </c>
      <c r="AH3485" s="21" t="s">
        <v>290</v>
      </c>
      <c r="AI3485" s="1" t="s">
        <v>310</v>
      </c>
      <c r="AJ3485" t="s">
        <v>290</v>
      </c>
      <c r="AK3485" s="159" t="s">
        <v>290</v>
      </c>
    </row>
    <row r="3486" spans="1:37" x14ac:dyDescent="0.35">
      <c r="A3486" s="158" t="s">
        <v>3386</v>
      </c>
      <c r="B3486" s="11">
        <v>8</v>
      </c>
      <c r="C3486">
        <v>100</v>
      </c>
      <c r="D3486" t="s">
        <v>310</v>
      </c>
      <c r="E3486" s="21" t="s">
        <v>290</v>
      </c>
      <c r="F3486" s="11">
        <v>8.625</v>
      </c>
      <c r="G3486" s="12">
        <v>7.4390000000000001</v>
      </c>
      <c r="H3486" s="11">
        <v>0.59299999999999997</v>
      </c>
      <c r="I3486" t="s">
        <v>290</v>
      </c>
      <c r="J3486">
        <v>100</v>
      </c>
      <c r="K3486" s="21" t="s">
        <v>290</v>
      </c>
      <c r="L3486" s="1" t="s">
        <v>310</v>
      </c>
      <c r="M3486" t="s">
        <v>290</v>
      </c>
      <c r="N3486" s="159" t="s">
        <v>290</v>
      </c>
      <c r="P3486" s="18" t="s">
        <v>290</v>
      </c>
      <c r="Q3486" s="18" t="s">
        <v>290</v>
      </c>
      <c r="S3486" t="s">
        <v>290</v>
      </c>
      <c r="T3486" t="s">
        <v>290</v>
      </c>
      <c r="V3486" t="s">
        <v>290</v>
      </c>
      <c r="X3486" s="158" t="s">
        <v>3386</v>
      </c>
      <c r="Y3486" s="11">
        <v>8</v>
      </c>
      <c r="Z3486">
        <v>100</v>
      </c>
      <c r="AA3486" t="s">
        <v>310</v>
      </c>
      <c r="AB3486" s="21" t="s">
        <v>290</v>
      </c>
      <c r="AC3486" s="11">
        <v>8.625</v>
      </c>
      <c r="AD3486" s="12">
        <v>7.4390000000000001</v>
      </c>
      <c r="AE3486" s="11">
        <v>0.59299999999999997</v>
      </c>
      <c r="AF3486" t="s">
        <v>290</v>
      </c>
      <c r="AG3486">
        <v>100</v>
      </c>
      <c r="AH3486" s="21" t="s">
        <v>290</v>
      </c>
      <c r="AI3486" s="1" t="s">
        <v>310</v>
      </c>
      <c r="AJ3486" t="s">
        <v>290</v>
      </c>
      <c r="AK3486" s="159" t="s">
        <v>290</v>
      </c>
    </row>
    <row r="3487" spans="1:37" x14ac:dyDescent="0.35">
      <c r="A3487" s="158" t="s">
        <v>3387</v>
      </c>
      <c r="B3487" s="11">
        <v>8</v>
      </c>
      <c r="C3487">
        <v>120</v>
      </c>
      <c r="D3487" t="s">
        <v>310</v>
      </c>
      <c r="E3487" s="21" t="s">
        <v>290</v>
      </c>
      <c r="F3487" s="11">
        <v>8.625</v>
      </c>
      <c r="G3487" s="12">
        <v>7.1890000000000001</v>
      </c>
      <c r="H3487" s="11">
        <v>0.71799999999999997</v>
      </c>
      <c r="I3487" t="s">
        <v>290</v>
      </c>
      <c r="J3487">
        <v>120</v>
      </c>
      <c r="K3487" s="21" t="s">
        <v>290</v>
      </c>
      <c r="L3487" s="1" t="s">
        <v>310</v>
      </c>
      <c r="M3487" t="s">
        <v>290</v>
      </c>
      <c r="N3487" s="159" t="s">
        <v>290</v>
      </c>
      <c r="P3487" s="18" t="s">
        <v>290</v>
      </c>
      <c r="Q3487" s="18" t="s">
        <v>290</v>
      </c>
      <c r="S3487" t="s">
        <v>290</v>
      </c>
      <c r="T3487" t="s">
        <v>290</v>
      </c>
      <c r="V3487" t="s">
        <v>290</v>
      </c>
      <c r="X3487" s="158" t="s">
        <v>3387</v>
      </c>
      <c r="Y3487" s="11">
        <v>8</v>
      </c>
      <c r="Z3487">
        <v>120</v>
      </c>
      <c r="AA3487" t="s">
        <v>310</v>
      </c>
      <c r="AB3487" s="21" t="s">
        <v>290</v>
      </c>
      <c r="AC3487" s="11">
        <v>8.625</v>
      </c>
      <c r="AD3487" s="12">
        <v>7.1890000000000001</v>
      </c>
      <c r="AE3487" s="11">
        <v>0.71799999999999997</v>
      </c>
      <c r="AF3487" t="s">
        <v>290</v>
      </c>
      <c r="AG3487">
        <v>120</v>
      </c>
      <c r="AH3487" s="21" t="s">
        <v>290</v>
      </c>
      <c r="AI3487" s="1" t="s">
        <v>310</v>
      </c>
      <c r="AJ3487" t="s">
        <v>290</v>
      </c>
      <c r="AK3487" s="159" t="s">
        <v>290</v>
      </c>
    </row>
    <row r="3488" spans="1:37" x14ac:dyDescent="0.35">
      <c r="A3488" s="158" t="s">
        <v>3388</v>
      </c>
      <c r="B3488" s="11">
        <v>8</v>
      </c>
      <c r="C3488">
        <v>140</v>
      </c>
      <c r="D3488" t="s">
        <v>310</v>
      </c>
      <c r="E3488" s="21" t="s">
        <v>290</v>
      </c>
      <c r="F3488" s="11">
        <v>8.625</v>
      </c>
      <c r="G3488" s="12">
        <v>7.0009999999999994</v>
      </c>
      <c r="H3488" s="11">
        <v>0.81200000000000006</v>
      </c>
      <c r="I3488" t="s">
        <v>290</v>
      </c>
      <c r="J3488">
        <v>140</v>
      </c>
      <c r="K3488" s="21" t="s">
        <v>290</v>
      </c>
      <c r="L3488" s="1" t="s">
        <v>310</v>
      </c>
      <c r="M3488" t="s">
        <v>290</v>
      </c>
      <c r="N3488" s="159" t="s">
        <v>290</v>
      </c>
      <c r="P3488" s="18" t="s">
        <v>290</v>
      </c>
      <c r="Q3488" s="18" t="s">
        <v>290</v>
      </c>
      <c r="S3488" t="s">
        <v>290</v>
      </c>
      <c r="T3488" t="s">
        <v>290</v>
      </c>
      <c r="V3488" t="s">
        <v>290</v>
      </c>
      <c r="X3488" s="158" t="s">
        <v>3388</v>
      </c>
      <c r="Y3488" s="11">
        <v>8</v>
      </c>
      <c r="Z3488">
        <v>140</v>
      </c>
      <c r="AA3488" t="s">
        <v>310</v>
      </c>
      <c r="AB3488" s="21" t="s">
        <v>290</v>
      </c>
      <c r="AC3488" s="11">
        <v>8.625</v>
      </c>
      <c r="AD3488" s="12">
        <v>7.0009999999999994</v>
      </c>
      <c r="AE3488" s="11">
        <v>0.81200000000000006</v>
      </c>
      <c r="AF3488" t="s">
        <v>290</v>
      </c>
      <c r="AG3488">
        <v>140</v>
      </c>
      <c r="AH3488" s="21" t="s">
        <v>290</v>
      </c>
      <c r="AI3488" s="1" t="s">
        <v>310</v>
      </c>
      <c r="AJ3488" t="s">
        <v>290</v>
      </c>
      <c r="AK3488" s="159" t="s">
        <v>290</v>
      </c>
    </row>
    <row r="3489" spans="1:37" x14ac:dyDescent="0.35">
      <c r="A3489" s="158" t="s">
        <v>3389</v>
      </c>
      <c r="B3489" s="11">
        <v>8</v>
      </c>
      <c r="C3489" s="11">
        <v>160</v>
      </c>
      <c r="D3489" t="s">
        <v>310</v>
      </c>
      <c r="E3489" s="21" t="s">
        <v>3390</v>
      </c>
      <c r="F3489" s="11">
        <v>8.625</v>
      </c>
      <c r="G3489" s="12">
        <v>6.8129999999999997</v>
      </c>
      <c r="H3489" s="11">
        <v>0.90600000000000003</v>
      </c>
      <c r="I3489" t="s">
        <v>290</v>
      </c>
      <c r="J3489" s="11">
        <v>160</v>
      </c>
      <c r="K3489" s="21" t="s">
        <v>290</v>
      </c>
      <c r="L3489" s="1" t="s">
        <v>310</v>
      </c>
      <c r="M3489" t="s">
        <v>290</v>
      </c>
      <c r="N3489" s="159" t="s">
        <v>290</v>
      </c>
      <c r="P3489" s="18" t="s">
        <v>290</v>
      </c>
      <c r="Q3489" s="18" t="s">
        <v>290</v>
      </c>
      <c r="S3489" t="s">
        <v>290</v>
      </c>
      <c r="T3489" t="s">
        <v>290</v>
      </c>
      <c r="V3489" t="s">
        <v>290</v>
      </c>
      <c r="X3489" s="158" t="s">
        <v>3389</v>
      </c>
      <c r="Y3489" s="11">
        <v>8</v>
      </c>
      <c r="Z3489" s="11">
        <v>160</v>
      </c>
      <c r="AA3489" t="s">
        <v>310</v>
      </c>
      <c r="AB3489" s="21" t="s">
        <v>3391</v>
      </c>
      <c r="AC3489" s="11">
        <v>8.625</v>
      </c>
      <c r="AD3489" s="12">
        <v>6.8129999999999997</v>
      </c>
      <c r="AE3489" s="11">
        <v>0.90600000000000003</v>
      </c>
      <c r="AF3489" t="s">
        <v>290</v>
      </c>
      <c r="AG3489" s="11">
        <v>160</v>
      </c>
      <c r="AH3489" s="21" t="s">
        <v>290</v>
      </c>
      <c r="AI3489" s="1" t="s">
        <v>310</v>
      </c>
      <c r="AJ3489" t="s">
        <v>290</v>
      </c>
      <c r="AK3489" s="159" t="s">
        <v>290</v>
      </c>
    </row>
    <row r="3490" spans="1:37" x14ac:dyDescent="0.35">
      <c r="A3490" s="158" t="s">
        <v>3392</v>
      </c>
      <c r="B3490" s="11">
        <v>8</v>
      </c>
      <c r="C3490" s="11" t="s">
        <v>272</v>
      </c>
      <c r="D3490" t="s">
        <v>310</v>
      </c>
      <c r="E3490" s="21" t="s">
        <v>290</v>
      </c>
      <c r="F3490" s="11">
        <v>8.625</v>
      </c>
      <c r="G3490" s="12">
        <v>7.625</v>
      </c>
      <c r="H3490" s="11">
        <v>0.5</v>
      </c>
      <c r="I3490" t="s">
        <v>272</v>
      </c>
      <c r="J3490" s="11">
        <v>2</v>
      </c>
      <c r="K3490" s="21" t="s">
        <v>290</v>
      </c>
      <c r="L3490" s="1" t="s">
        <v>310</v>
      </c>
      <c r="M3490" t="s">
        <v>290</v>
      </c>
      <c r="N3490" s="159" t="s">
        <v>290</v>
      </c>
      <c r="P3490" s="18" t="s">
        <v>290</v>
      </c>
      <c r="Q3490" s="18" t="s">
        <v>290</v>
      </c>
      <c r="S3490" t="s">
        <v>290</v>
      </c>
      <c r="T3490" t="s">
        <v>290</v>
      </c>
      <c r="V3490" t="s">
        <v>290</v>
      </c>
      <c r="X3490" s="158" t="s">
        <v>3392</v>
      </c>
      <c r="Y3490" s="11">
        <v>8</v>
      </c>
      <c r="Z3490" s="11" t="s">
        <v>272</v>
      </c>
      <c r="AA3490" t="s">
        <v>310</v>
      </c>
      <c r="AB3490" s="21" t="s">
        <v>290</v>
      </c>
      <c r="AC3490" s="11">
        <v>8.625</v>
      </c>
      <c r="AD3490" s="12">
        <v>7.625</v>
      </c>
      <c r="AE3490" s="11">
        <v>0.5</v>
      </c>
      <c r="AF3490" t="s">
        <v>272</v>
      </c>
      <c r="AG3490" s="11">
        <v>2</v>
      </c>
      <c r="AH3490" s="21" t="s">
        <v>290</v>
      </c>
      <c r="AI3490" s="1" t="s">
        <v>310</v>
      </c>
      <c r="AJ3490" t="s">
        <v>290</v>
      </c>
      <c r="AK3490" s="159" t="s">
        <v>290</v>
      </c>
    </row>
    <row r="3491" spans="1:37" x14ac:dyDescent="0.25">
      <c r="A3491" s="158" t="s">
        <v>3393</v>
      </c>
      <c r="B3491" s="11">
        <v>8</v>
      </c>
      <c r="C3491" t="s">
        <v>273</v>
      </c>
      <c r="D3491" t="s">
        <v>310</v>
      </c>
      <c r="E3491" s="24" t="s">
        <v>3394</v>
      </c>
      <c r="F3491" s="11">
        <v>8.625</v>
      </c>
      <c r="G3491" s="12">
        <v>6.875</v>
      </c>
      <c r="H3491" s="11">
        <v>0.875</v>
      </c>
      <c r="I3491" s="11" t="s">
        <v>273</v>
      </c>
      <c r="J3491">
        <v>4</v>
      </c>
      <c r="K3491" s="24" t="s">
        <v>290</v>
      </c>
      <c r="L3491" s="1" t="s">
        <v>310</v>
      </c>
      <c r="M3491" t="s">
        <v>290</v>
      </c>
      <c r="N3491" s="159" t="s">
        <v>290</v>
      </c>
      <c r="P3491" s="18" t="s">
        <v>290</v>
      </c>
      <c r="Q3491" s="18" t="s">
        <v>290</v>
      </c>
      <c r="S3491" t="s">
        <v>290</v>
      </c>
      <c r="T3491" t="s">
        <v>290</v>
      </c>
      <c r="V3491" t="s">
        <v>290</v>
      </c>
      <c r="X3491" s="158" t="s">
        <v>3393</v>
      </c>
      <c r="Y3491" s="11">
        <v>8</v>
      </c>
      <c r="Z3491" t="s">
        <v>273</v>
      </c>
      <c r="AA3491" t="s">
        <v>310</v>
      </c>
      <c r="AB3491" s="24" t="s">
        <v>3395</v>
      </c>
      <c r="AC3491" s="11">
        <v>8.625</v>
      </c>
      <c r="AD3491" s="12">
        <v>6.875</v>
      </c>
      <c r="AE3491" s="11">
        <v>0.875</v>
      </c>
      <c r="AF3491" s="11" t="s">
        <v>273</v>
      </c>
      <c r="AG3491">
        <v>4</v>
      </c>
      <c r="AH3491" s="24" t="s">
        <v>290</v>
      </c>
      <c r="AI3491" s="1" t="s">
        <v>310</v>
      </c>
      <c r="AJ3491" t="s">
        <v>290</v>
      </c>
      <c r="AK3491" s="159" t="s">
        <v>290</v>
      </c>
    </row>
    <row r="3492" spans="1:37" x14ac:dyDescent="0.35">
      <c r="A3492" s="160" t="s">
        <v>3396</v>
      </c>
      <c r="B3492" s="2">
        <v>9</v>
      </c>
      <c r="C3492" s="2" t="s">
        <v>272</v>
      </c>
      <c r="D3492" s="4" t="s">
        <v>310</v>
      </c>
      <c r="E3492" s="22" t="s">
        <v>290</v>
      </c>
      <c r="F3492" s="2">
        <v>9.625</v>
      </c>
      <c r="G3492" s="3">
        <v>8.625</v>
      </c>
      <c r="H3492" s="2">
        <v>0.5</v>
      </c>
      <c r="I3492" s="4" t="s">
        <v>272</v>
      </c>
      <c r="J3492" s="2">
        <v>2</v>
      </c>
      <c r="K3492" s="22" t="s">
        <v>290</v>
      </c>
      <c r="L3492" s="6" t="s">
        <v>310</v>
      </c>
      <c r="M3492" s="4" t="s">
        <v>290</v>
      </c>
      <c r="N3492" s="161" t="s">
        <v>290</v>
      </c>
      <c r="P3492" s="18" t="s">
        <v>290</v>
      </c>
      <c r="Q3492" s="18" t="s">
        <v>290</v>
      </c>
      <c r="S3492" t="s">
        <v>290</v>
      </c>
      <c r="T3492" t="s">
        <v>290</v>
      </c>
      <c r="V3492" t="s">
        <v>290</v>
      </c>
      <c r="X3492" s="160" t="s">
        <v>3396</v>
      </c>
      <c r="Y3492" s="2">
        <v>9</v>
      </c>
      <c r="Z3492" s="2" t="s">
        <v>272</v>
      </c>
      <c r="AA3492" s="4" t="s">
        <v>310</v>
      </c>
      <c r="AB3492" s="22" t="s">
        <v>290</v>
      </c>
      <c r="AC3492" s="2">
        <v>9.625</v>
      </c>
      <c r="AD3492" s="3">
        <v>8.625</v>
      </c>
      <c r="AE3492" s="2">
        <v>0.5</v>
      </c>
      <c r="AF3492" s="4" t="s">
        <v>272</v>
      </c>
      <c r="AG3492" s="2">
        <v>2</v>
      </c>
      <c r="AH3492" s="22" t="s">
        <v>290</v>
      </c>
      <c r="AI3492" s="6" t="s">
        <v>310</v>
      </c>
      <c r="AJ3492" s="4" t="s">
        <v>290</v>
      </c>
      <c r="AK3492" s="161" t="s">
        <v>290</v>
      </c>
    </row>
    <row r="3493" spans="1:37" x14ac:dyDescent="0.35">
      <c r="A3493" s="156" t="s">
        <v>3397</v>
      </c>
      <c r="B3493" s="11">
        <v>10</v>
      </c>
      <c r="C3493" s="11">
        <v>5</v>
      </c>
      <c r="D3493" t="s">
        <v>310</v>
      </c>
      <c r="E3493" s="21" t="s">
        <v>290</v>
      </c>
      <c r="F3493" s="11">
        <v>10.750000000000002</v>
      </c>
      <c r="G3493" s="12">
        <v>10.482000000000001</v>
      </c>
      <c r="H3493" s="11">
        <v>0.13400000000000001</v>
      </c>
      <c r="I3493" t="s">
        <v>290</v>
      </c>
      <c r="J3493" s="11">
        <v>5</v>
      </c>
      <c r="K3493" s="21" t="s">
        <v>290</v>
      </c>
      <c r="L3493" s="11" t="s">
        <v>310</v>
      </c>
      <c r="M3493" t="s">
        <v>290</v>
      </c>
      <c r="N3493" s="159" t="s">
        <v>290</v>
      </c>
      <c r="P3493" s="18" t="s">
        <v>290</v>
      </c>
      <c r="Q3493" s="18" t="s">
        <v>290</v>
      </c>
      <c r="S3493" t="s">
        <v>290</v>
      </c>
      <c r="T3493" t="s">
        <v>290</v>
      </c>
      <c r="V3493" t="s">
        <v>290</v>
      </c>
      <c r="X3493" s="156" t="s">
        <v>3397</v>
      </c>
      <c r="Y3493" s="11">
        <v>10</v>
      </c>
      <c r="Z3493" s="11">
        <v>5</v>
      </c>
      <c r="AA3493" t="s">
        <v>310</v>
      </c>
      <c r="AB3493" s="21" t="s">
        <v>290</v>
      </c>
      <c r="AC3493" s="11">
        <v>10.750000000000002</v>
      </c>
      <c r="AD3493" s="12">
        <v>10.482000000000001</v>
      </c>
      <c r="AE3493" s="11">
        <v>0.13400000000000001</v>
      </c>
      <c r="AF3493" t="s">
        <v>290</v>
      </c>
      <c r="AG3493" s="11">
        <v>5</v>
      </c>
      <c r="AH3493" s="21" t="s">
        <v>290</v>
      </c>
      <c r="AI3493" s="11" t="s">
        <v>310</v>
      </c>
      <c r="AJ3493" t="s">
        <v>290</v>
      </c>
      <c r="AK3493" s="159" t="s">
        <v>290</v>
      </c>
    </row>
    <row r="3494" spans="1:37" x14ac:dyDescent="0.35">
      <c r="A3494" s="156" t="s">
        <v>3398</v>
      </c>
      <c r="B3494" s="11">
        <v>10</v>
      </c>
      <c r="C3494" s="11">
        <v>10</v>
      </c>
      <c r="D3494" t="s">
        <v>310</v>
      </c>
      <c r="E3494" s="21" t="s">
        <v>290</v>
      </c>
      <c r="F3494" s="11">
        <v>10.750000000000002</v>
      </c>
      <c r="G3494" s="12">
        <v>10.420000000000002</v>
      </c>
      <c r="H3494" s="11">
        <v>0.16500000000000001</v>
      </c>
      <c r="I3494" t="s">
        <v>290</v>
      </c>
      <c r="J3494" s="11">
        <v>10</v>
      </c>
      <c r="K3494" s="21" t="s">
        <v>290</v>
      </c>
      <c r="L3494" s="11" t="s">
        <v>310</v>
      </c>
      <c r="M3494" t="s">
        <v>290</v>
      </c>
      <c r="N3494" s="159" t="s">
        <v>290</v>
      </c>
      <c r="P3494" s="18" t="s">
        <v>290</v>
      </c>
      <c r="Q3494" s="18" t="s">
        <v>290</v>
      </c>
      <c r="S3494" t="s">
        <v>290</v>
      </c>
      <c r="T3494" t="s">
        <v>290</v>
      </c>
      <c r="V3494" t="s">
        <v>290</v>
      </c>
      <c r="X3494" s="156" t="s">
        <v>3398</v>
      </c>
      <c r="Y3494" s="11">
        <v>10</v>
      </c>
      <c r="Z3494" s="11">
        <v>10</v>
      </c>
      <c r="AA3494" t="s">
        <v>310</v>
      </c>
      <c r="AB3494" s="21" t="s">
        <v>290</v>
      </c>
      <c r="AC3494" s="11">
        <v>10.750000000000002</v>
      </c>
      <c r="AD3494" s="12">
        <v>10.420000000000002</v>
      </c>
      <c r="AE3494" s="11">
        <v>0.16500000000000001</v>
      </c>
      <c r="AF3494" t="s">
        <v>290</v>
      </c>
      <c r="AG3494" s="11">
        <v>10</v>
      </c>
      <c r="AH3494" s="21" t="s">
        <v>290</v>
      </c>
      <c r="AI3494" s="11" t="s">
        <v>310</v>
      </c>
      <c r="AJ3494" t="s">
        <v>290</v>
      </c>
      <c r="AK3494" s="159" t="s">
        <v>290</v>
      </c>
    </row>
    <row r="3495" spans="1:37" x14ac:dyDescent="0.35">
      <c r="A3495" s="158" t="s">
        <v>3399</v>
      </c>
      <c r="B3495" s="11">
        <v>10</v>
      </c>
      <c r="C3495" s="11">
        <v>20</v>
      </c>
      <c r="D3495" t="s">
        <v>310</v>
      </c>
      <c r="E3495" s="21" t="s">
        <v>290</v>
      </c>
      <c r="F3495" s="11">
        <v>10.750000000000002</v>
      </c>
      <c r="G3495" s="12">
        <v>10.250000000000002</v>
      </c>
      <c r="H3495" s="11">
        <v>0.25</v>
      </c>
      <c r="I3495" t="s">
        <v>290</v>
      </c>
      <c r="J3495" s="11">
        <v>20</v>
      </c>
      <c r="K3495" s="21" t="s">
        <v>290</v>
      </c>
      <c r="L3495" s="1" t="s">
        <v>310</v>
      </c>
      <c r="M3495" t="s">
        <v>290</v>
      </c>
      <c r="N3495" s="159" t="s">
        <v>290</v>
      </c>
      <c r="P3495" s="18" t="s">
        <v>290</v>
      </c>
      <c r="Q3495" s="18" t="s">
        <v>290</v>
      </c>
      <c r="S3495" t="s">
        <v>290</v>
      </c>
      <c r="T3495" t="s">
        <v>290</v>
      </c>
      <c r="V3495" t="s">
        <v>290</v>
      </c>
      <c r="X3495" s="158" t="s">
        <v>3399</v>
      </c>
      <c r="Y3495" s="11">
        <v>10</v>
      </c>
      <c r="Z3495" s="11">
        <v>20</v>
      </c>
      <c r="AA3495" t="s">
        <v>310</v>
      </c>
      <c r="AB3495" s="21" t="s">
        <v>290</v>
      </c>
      <c r="AC3495" s="11">
        <v>10.750000000000002</v>
      </c>
      <c r="AD3495" s="12">
        <v>10.250000000000002</v>
      </c>
      <c r="AE3495" s="11">
        <v>0.25</v>
      </c>
      <c r="AF3495" t="s">
        <v>290</v>
      </c>
      <c r="AG3495" s="11">
        <v>20</v>
      </c>
      <c r="AH3495" s="21" t="s">
        <v>290</v>
      </c>
      <c r="AI3495" s="1" t="s">
        <v>310</v>
      </c>
      <c r="AJ3495" t="s">
        <v>290</v>
      </c>
      <c r="AK3495" s="159" t="s">
        <v>290</v>
      </c>
    </row>
    <row r="3496" spans="1:37" x14ac:dyDescent="0.35">
      <c r="A3496" s="158" t="s">
        <v>3400</v>
      </c>
      <c r="B3496" s="11">
        <v>10</v>
      </c>
      <c r="C3496">
        <v>30</v>
      </c>
      <c r="D3496" t="s">
        <v>310</v>
      </c>
      <c r="E3496" s="21" t="s">
        <v>290</v>
      </c>
      <c r="F3496" s="11">
        <v>10.750000000000002</v>
      </c>
      <c r="G3496" s="12">
        <v>10.136000000000001</v>
      </c>
      <c r="H3496" s="11">
        <v>0.307</v>
      </c>
      <c r="I3496" t="s">
        <v>290</v>
      </c>
      <c r="J3496">
        <v>30</v>
      </c>
      <c r="K3496" s="21" t="s">
        <v>290</v>
      </c>
      <c r="L3496" s="1" t="s">
        <v>310</v>
      </c>
      <c r="M3496" t="s">
        <v>290</v>
      </c>
      <c r="N3496" s="159" t="s">
        <v>290</v>
      </c>
      <c r="P3496" s="18" t="s">
        <v>290</v>
      </c>
      <c r="Q3496" s="18" t="s">
        <v>290</v>
      </c>
      <c r="S3496" t="s">
        <v>290</v>
      </c>
      <c r="T3496" t="s">
        <v>290</v>
      </c>
      <c r="V3496" t="s">
        <v>290</v>
      </c>
      <c r="X3496" s="158" t="s">
        <v>3400</v>
      </c>
      <c r="Y3496" s="11">
        <v>10</v>
      </c>
      <c r="Z3496">
        <v>30</v>
      </c>
      <c r="AA3496" t="s">
        <v>310</v>
      </c>
      <c r="AB3496" s="21" t="s">
        <v>290</v>
      </c>
      <c r="AC3496" s="11">
        <v>10.750000000000002</v>
      </c>
      <c r="AD3496" s="12">
        <v>10.136000000000001</v>
      </c>
      <c r="AE3496" s="11">
        <v>0.307</v>
      </c>
      <c r="AF3496" t="s">
        <v>290</v>
      </c>
      <c r="AG3496">
        <v>30</v>
      </c>
      <c r="AH3496" s="21" t="s">
        <v>290</v>
      </c>
      <c r="AI3496" s="1" t="s">
        <v>310</v>
      </c>
      <c r="AJ3496" t="s">
        <v>290</v>
      </c>
      <c r="AK3496" s="159" t="s">
        <v>290</v>
      </c>
    </row>
    <row r="3497" spans="1:37" x14ac:dyDescent="0.35">
      <c r="A3497" s="158" t="s">
        <v>3401</v>
      </c>
      <c r="B3497" s="11">
        <v>10</v>
      </c>
      <c r="C3497">
        <v>40</v>
      </c>
      <c r="D3497" t="s">
        <v>310</v>
      </c>
      <c r="E3497" s="21" t="s">
        <v>3402</v>
      </c>
      <c r="F3497" s="11">
        <v>10.750000000000002</v>
      </c>
      <c r="G3497" s="12">
        <v>10.020000000000001</v>
      </c>
      <c r="H3497" s="11">
        <v>0.36499999999999999</v>
      </c>
      <c r="I3497" t="s">
        <v>290</v>
      </c>
      <c r="J3497">
        <v>40</v>
      </c>
      <c r="K3497" s="21" t="s">
        <v>290</v>
      </c>
      <c r="L3497" s="1" t="s">
        <v>310</v>
      </c>
      <c r="M3497" t="s">
        <v>290</v>
      </c>
      <c r="N3497" s="159" t="s">
        <v>290</v>
      </c>
      <c r="P3497" s="18" t="s">
        <v>290</v>
      </c>
      <c r="Q3497" s="18" t="s">
        <v>290</v>
      </c>
      <c r="S3497" t="s">
        <v>290</v>
      </c>
      <c r="T3497" t="s">
        <v>290</v>
      </c>
      <c r="V3497" t="s">
        <v>290</v>
      </c>
      <c r="X3497" s="158" t="s">
        <v>3401</v>
      </c>
      <c r="Y3497" s="11">
        <v>10</v>
      </c>
      <c r="Z3497">
        <v>40</v>
      </c>
      <c r="AA3497" t="s">
        <v>310</v>
      </c>
      <c r="AB3497" s="21" t="s">
        <v>3403</v>
      </c>
      <c r="AC3497" s="11">
        <v>10.750000000000002</v>
      </c>
      <c r="AD3497" s="12">
        <v>10.020000000000001</v>
      </c>
      <c r="AE3497" s="11">
        <v>0.36499999999999999</v>
      </c>
      <c r="AF3497" t="s">
        <v>290</v>
      </c>
      <c r="AG3497">
        <v>40</v>
      </c>
      <c r="AH3497" s="21" t="s">
        <v>290</v>
      </c>
      <c r="AI3497" s="1" t="s">
        <v>310</v>
      </c>
      <c r="AJ3497" t="s">
        <v>290</v>
      </c>
      <c r="AK3497" s="159" t="s">
        <v>290</v>
      </c>
    </row>
    <row r="3498" spans="1:37" x14ac:dyDescent="0.35">
      <c r="A3498" s="158" t="s">
        <v>7093</v>
      </c>
      <c r="B3498" s="11">
        <v>10</v>
      </c>
      <c r="C3498" t="s">
        <v>6422</v>
      </c>
      <c r="D3498" t="s">
        <v>310</v>
      </c>
      <c r="E3498" s="21" t="s">
        <v>290</v>
      </c>
      <c r="F3498" s="11">
        <v>10.750000000000002</v>
      </c>
      <c r="G3498" s="12">
        <v>10.020000000000001</v>
      </c>
      <c r="H3498" s="11">
        <v>0.36499999999999999</v>
      </c>
      <c r="I3498" t="s">
        <v>6422</v>
      </c>
      <c r="J3498">
        <v>1</v>
      </c>
      <c r="K3498" s="21" t="s">
        <v>290</v>
      </c>
      <c r="L3498" s="1" t="s">
        <v>310</v>
      </c>
      <c r="M3498" t="s">
        <v>290</v>
      </c>
      <c r="N3498" s="159" t="s">
        <v>290</v>
      </c>
      <c r="P3498" s="18" t="s">
        <v>290</v>
      </c>
      <c r="Q3498" s="18" t="s">
        <v>290</v>
      </c>
      <c r="S3498" t="s">
        <v>290</v>
      </c>
      <c r="T3498" t="s">
        <v>290</v>
      </c>
      <c r="V3498" t="s">
        <v>290</v>
      </c>
      <c r="X3498" s="158" t="s">
        <v>7093</v>
      </c>
      <c r="Y3498" s="11">
        <v>10</v>
      </c>
      <c r="Z3498" t="s">
        <v>6422</v>
      </c>
      <c r="AA3498" t="s">
        <v>310</v>
      </c>
      <c r="AB3498" s="21" t="s">
        <v>290</v>
      </c>
      <c r="AC3498" s="11">
        <v>10.750000000000002</v>
      </c>
      <c r="AD3498" s="12">
        <v>10.020000000000001</v>
      </c>
      <c r="AE3498" s="11">
        <v>0.36499999999999999</v>
      </c>
      <c r="AF3498" t="s">
        <v>6422</v>
      </c>
      <c r="AG3498">
        <v>1</v>
      </c>
      <c r="AH3498" s="21" t="s">
        <v>290</v>
      </c>
      <c r="AI3498" s="1" t="s">
        <v>310</v>
      </c>
      <c r="AJ3498" t="s">
        <v>290</v>
      </c>
      <c r="AK3498" s="159" t="s">
        <v>290</v>
      </c>
    </row>
    <row r="3499" spans="1:37" x14ac:dyDescent="0.35">
      <c r="A3499" s="158" t="s">
        <v>3404</v>
      </c>
      <c r="B3499" s="11">
        <v>10</v>
      </c>
      <c r="C3499">
        <v>60</v>
      </c>
      <c r="D3499" t="s">
        <v>310</v>
      </c>
      <c r="E3499" s="21" t="s">
        <v>290</v>
      </c>
      <c r="F3499" s="11">
        <v>10.750000000000002</v>
      </c>
      <c r="G3499" s="12">
        <v>9.7500000000000018</v>
      </c>
      <c r="H3499" s="11">
        <v>0.5</v>
      </c>
      <c r="I3499" t="s">
        <v>290</v>
      </c>
      <c r="J3499">
        <v>60</v>
      </c>
      <c r="K3499" s="21" t="s">
        <v>290</v>
      </c>
      <c r="L3499" s="1" t="s">
        <v>310</v>
      </c>
      <c r="M3499" t="s">
        <v>290</v>
      </c>
      <c r="N3499" s="159" t="s">
        <v>290</v>
      </c>
      <c r="P3499" s="18" t="s">
        <v>290</v>
      </c>
      <c r="Q3499" s="18" t="s">
        <v>290</v>
      </c>
      <c r="S3499" t="s">
        <v>290</v>
      </c>
      <c r="T3499" t="s">
        <v>290</v>
      </c>
      <c r="V3499" t="s">
        <v>290</v>
      </c>
      <c r="X3499" s="158" t="s">
        <v>3404</v>
      </c>
      <c r="Y3499" s="11">
        <v>10</v>
      </c>
      <c r="Z3499">
        <v>60</v>
      </c>
      <c r="AA3499" t="s">
        <v>310</v>
      </c>
      <c r="AB3499" s="21" t="s">
        <v>290</v>
      </c>
      <c r="AC3499" s="11">
        <v>10.750000000000002</v>
      </c>
      <c r="AD3499" s="12">
        <v>9.7500000000000018</v>
      </c>
      <c r="AE3499" s="11">
        <v>0.5</v>
      </c>
      <c r="AF3499" t="s">
        <v>290</v>
      </c>
      <c r="AG3499">
        <v>60</v>
      </c>
      <c r="AH3499" s="21" t="s">
        <v>290</v>
      </c>
      <c r="AI3499" s="1" t="s">
        <v>310</v>
      </c>
      <c r="AJ3499" t="s">
        <v>290</v>
      </c>
      <c r="AK3499" s="159" t="s">
        <v>290</v>
      </c>
    </row>
    <row r="3500" spans="1:37" x14ac:dyDescent="0.35">
      <c r="A3500" s="158" t="s">
        <v>3405</v>
      </c>
      <c r="B3500" s="11">
        <v>10</v>
      </c>
      <c r="C3500">
        <v>80</v>
      </c>
      <c r="D3500" t="s">
        <v>310</v>
      </c>
      <c r="E3500" s="21" t="s">
        <v>3406</v>
      </c>
      <c r="F3500" s="11">
        <v>10.750000000000002</v>
      </c>
      <c r="G3500" s="12">
        <v>9.5640000000000018</v>
      </c>
      <c r="H3500" s="11">
        <v>0.59299999999999997</v>
      </c>
      <c r="I3500" t="s">
        <v>290</v>
      </c>
      <c r="J3500">
        <v>80</v>
      </c>
      <c r="K3500" s="21" t="s">
        <v>290</v>
      </c>
      <c r="L3500" s="1" t="s">
        <v>310</v>
      </c>
      <c r="M3500" t="s">
        <v>290</v>
      </c>
      <c r="N3500" s="159" t="s">
        <v>290</v>
      </c>
      <c r="P3500" s="18" t="s">
        <v>290</v>
      </c>
      <c r="Q3500" s="18" t="s">
        <v>290</v>
      </c>
      <c r="S3500" t="s">
        <v>290</v>
      </c>
      <c r="T3500" t="s">
        <v>290</v>
      </c>
      <c r="V3500" t="s">
        <v>290</v>
      </c>
      <c r="X3500" s="158" t="s">
        <v>3405</v>
      </c>
      <c r="Y3500" s="11">
        <v>10</v>
      </c>
      <c r="Z3500">
        <v>80</v>
      </c>
      <c r="AA3500" t="s">
        <v>310</v>
      </c>
      <c r="AB3500" s="21" t="s">
        <v>3407</v>
      </c>
      <c r="AC3500" s="11">
        <v>10.750000000000002</v>
      </c>
      <c r="AD3500" s="12">
        <v>9.5640000000000018</v>
      </c>
      <c r="AE3500" s="11">
        <v>0.59299999999999997</v>
      </c>
      <c r="AF3500" t="s">
        <v>290</v>
      </c>
      <c r="AG3500">
        <v>80</v>
      </c>
      <c r="AH3500" s="21" t="s">
        <v>290</v>
      </c>
      <c r="AI3500" s="1" t="s">
        <v>310</v>
      </c>
      <c r="AJ3500" t="s">
        <v>290</v>
      </c>
      <c r="AK3500" s="159" t="s">
        <v>290</v>
      </c>
    </row>
    <row r="3501" spans="1:37" x14ac:dyDescent="0.35">
      <c r="A3501" s="158" t="s">
        <v>3408</v>
      </c>
      <c r="B3501" s="11">
        <v>10</v>
      </c>
      <c r="C3501">
        <v>100</v>
      </c>
      <c r="D3501" t="s">
        <v>310</v>
      </c>
      <c r="E3501" s="21" t="s">
        <v>290</v>
      </c>
      <c r="F3501" s="11">
        <v>10.750000000000002</v>
      </c>
      <c r="G3501" s="12">
        <v>9.3140000000000018</v>
      </c>
      <c r="H3501" s="11">
        <v>0.71799999999999997</v>
      </c>
      <c r="I3501" t="s">
        <v>290</v>
      </c>
      <c r="J3501">
        <v>100</v>
      </c>
      <c r="K3501" s="21" t="s">
        <v>290</v>
      </c>
      <c r="L3501" s="1" t="s">
        <v>310</v>
      </c>
      <c r="M3501" t="s">
        <v>290</v>
      </c>
      <c r="N3501" s="159" t="s">
        <v>290</v>
      </c>
      <c r="P3501" s="18" t="s">
        <v>290</v>
      </c>
      <c r="Q3501" s="18" t="s">
        <v>290</v>
      </c>
      <c r="S3501" t="s">
        <v>290</v>
      </c>
      <c r="T3501" t="s">
        <v>290</v>
      </c>
      <c r="V3501" t="s">
        <v>290</v>
      </c>
      <c r="X3501" s="158" t="s">
        <v>3408</v>
      </c>
      <c r="Y3501" s="11">
        <v>10</v>
      </c>
      <c r="Z3501">
        <v>100</v>
      </c>
      <c r="AA3501" t="s">
        <v>310</v>
      </c>
      <c r="AB3501" s="21" t="s">
        <v>290</v>
      </c>
      <c r="AC3501" s="11">
        <v>10.750000000000002</v>
      </c>
      <c r="AD3501" s="12">
        <v>9.3140000000000018</v>
      </c>
      <c r="AE3501" s="11">
        <v>0.71799999999999997</v>
      </c>
      <c r="AF3501" t="s">
        <v>290</v>
      </c>
      <c r="AG3501">
        <v>100</v>
      </c>
      <c r="AH3501" s="21" t="s">
        <v>290</v>
      </c>
      <c r="AI3501" s="1" t="s">
        <v>310</v>
      </c>
      <c r="AJ3501" t="s">
        <v>290</v>
      </c>
      <c r="AK3501" s="159" t="s">
        <v>290</v>
      </c>
    </row>
    <row r="3502" spans="1:37" x14ac:dyDescent="0.35">
      <c r="A3502" s="158" t="s">
        <v>3409</v>
      </c>
      <c r="B3502" s="11">
        <v>10</v>
      </c>
      <c r="C3502">
        <v>120</v>
      </c>
      <c r="D3502" t="s">
        <v>310</v>
      </c>
      <c r="E3502" s="21" t="s">
        <v>3410</v>
      </c>
      <c r="F3502" s="11">
        <v>10.750000000000002</v>
      </c>
      <c r="G3502" s="12">
        <v>9.0640000000000018</v>
      </c>
      <c r="H3502" s="11">
        <v>0.84299999999999997</v>
      </c>
      <c r="I3502" t="s">
        <v>290</v>
      </c>
      <c r="J3502">
        <v>120</v>
      </c>
      <c r="K3502" s="21" t="s">
        <v>290</v>
      </c>
      <c r="L3502" s="1" t="s">
        <v>310</v>
      </c>
      <c r="M3502" t="s">
        <v>290</v>
      </c>
      <c r="N3502" s="159" t="s">
        <v>290</v>
      </c>
      <c r="P3502" s="18" t="s">
        <v>290</v>
      </c>
      <c r="Q3502" s="18" t="s">
        <v>290</v>
      </c>
      <c r="S3502" t="s">
        <v>290</v>
      </c>
      <c r="T3502" t="s">
        <v>290</v>
      </c>
      <c r="V3502" t="s">
        <v>290</v>
      </c>
      <c r="X3502" s="158" t="s">
        <v>3409</v>
      </c>
      <c r="Y3502" s="11">
        <v>10</v>
      </c>
      <c r="Z3502">
        <v>120</v>
      </c>
      <c r="AA3502" t="s">
        <v>310</v>
      </c>
      <c r="AB3502" s="21" t="s">
        <v>3411</v>
      </c>
      <c r="AC3502" s="11">
        <v>10.750000000000002</v>
      </c>
      <c r="AD3502" s="12">
        <v>9.0640000000000018</v>
      </c>
      <c r="AE3502" s="11">
        <v>0.84299999999999997</v>
      </c>
      <c r="AF3502" t="s">
        <v>290</v>
      </c>
      <c r="AG3502">
        <v>120</v>
      </c>
      <c r="AH3502" s="21" t="s">
        <v>290</v>
      </c>
      <c r="AI3502" s="1" t="s">
        <v>310</v>
      </c>
      <c r="AJ3502" t="s">
        <v>290</v>
      </c>
      <c r="AK3502" s="159" t="s">
        <v>290</v>
      </c>
    </row>
    <row r="3503" spans="1:37" x14ac:dyDescent="0.35">
      <c r="A3503" s="158" t="s">
        <v>3412</v>
      </c>
      <c r="B3503" s="11">
        <v>10</v>
      </c>
      <c r="C3503">
        <v>140</v>
      </c>
      <c r="D3503" t="s">
        <v>310</v>
      </c>
      <c r="E3503" s="21" t="s">
        <v>290</v>
      </c>
      <c r="F3503" s="11">
        <v>10.750000000000002</v>
      </c>
      <c r="G3503" s="12">
        <v>8.7500000000000018</v>
      </c>
      <c r="H3503" s="11">
        <v>1</v>
      </c>
      <c r="I3503" t="s">
        <v>290</v>
      </c>
      <c r="J3503">
        <v>140</v>
      </c>
      <c r="K3503" s="21" t="s">
        <v>290</v>
      </c>
      <c r="L3503" s="1" t="s">
        <v>310</v>
      </c>
      <c r="M3503" t="s">
        <v>290</v>
      </c>
      <c r="N3503" s="159" t="s">
        <v>290</v>
      </c>
      <c r="P3503" s="18" t="s">
        <v>290</v>
      </c>
      <c r="Q3503" s="18" t="s">
        <v>290</v>
      </c>
      <c r="S3503" t="s">
        <v>290</v>
      </c>
      <c r="T3503" t="s">
        <v>290</v>
      </c>
      <c r="V3503" t="s">
        <v>290</v>
      </c>
      <c r="X3503" s="158" t="s">
        <v>3412</v>
      </c>
      <c r="Y3503" s="11">
        <v>10</v>
      </c>
      <c r="Z3503">
        <v>140</v>
      </c>
      <c r="AA3503" t="s">
        <v>310</v>
      </c>
      <c r="AB3503" s="21" t="s">
        <v>290</v>
      </c>
      <c r="AC3503" s="11">
        <v>10.750000000000002</v>
      </c>
      <c r="AD3503" s="12">
        <v>8.7500000000000018</v>
      </c>
      <c r="AE3503" s="11">
        <v>1</v>
      </c>
      <c r="AF3503" t="s">
        <v>290</v>
      </c>
      <c r="AG3503">
        <v>140</v>
      </c>
      <c r="AH3503" s="21" t="s">
        <v>290</v>
      </c>
      <c r="AI3503" s="1" t="s">
        <v>310</v>
      </c>
      <c r="AJ3503" t="s">
        <v>290</v>
      </c>
      <c r="AK3503" s="159" t="s">
        <v>290</v>
      </c>
    </row>
    <row r="3504" spans="1:37" x14ac:dyDescent="0.35">
      <c r="A3504" s="158" t="s">
        <v>3413</v>
      </c>
      <c r="B3504" s="11">
        <v>10</v>
      </c>
      <c r="C3504" s="11">
        <v>160</v>
      </c>
      <c r="D3504" t="s">
        <v>310</v>
      </c>
      <c r="E3504" s="21" t="s">
        <v>3414</v>
      </c>
      <c r="F3504" s="11">
        <v>10.750000000000002</v>
      </c>
      <c r="G3504" s="12">
        <v>8.5000000000000018</v>
      </c>
      <c r="H3504" s="11">
        <v>1.125</v>
      </c>
      <c r="I3504" t="s">
        <v>290</v>
      </c>
      <c r="J3504" s="11">
        <v>160</v>
      </c>
      <c r="K3504" s="21" t="s">
        <v>290</v>
      </c>
      <c r="L3504" s="1" t="s">
        <v>310</v>
      </c>
      <c r="M3504" t="s">
        <v>290</v>
      </c>
      <c r="N3504" s="159" t="s">
        <v>290</v>
      </c>
      <c r="P3504" s="18" t="s">
        <v>290</v>
      </c>
      <c r="Q3504" s="18" t="s">
        <v>290</v>
      </c>
      <c r="S3504" t="s">
        <v>290</v>
      </c>
      <c r="T3504" t="s">
        <v>290</v>
      </c>
      <c r="V3504" t="s">
        <v>290</v>
      </c>
      <c r="X3504" s="158" t="s">
        <v>3413</v>
      </c>
      <c r="Y3504" s="11">
        <v>10</v>
      </c>
      <c r="Z3504" s="11">
        <v>160</v>
      </c>
      <c r="AA3504" t="s">
        <v>310</v>
      </c>
      <c r="AB3504" s="21" t="s">
        <v>3415</v>
      </c>
      <c r="AC3504" s="11">
        <v>10.750000000000002</v>
      </c>
      <c r="AD3504" s="12">
        <v>8.5000000000000018</v>
      </c>
      <c r="AE3504" s="11">
        <v>1.125</v>
      </c>
      <c r="AF3504" t="s">
        <v>290</v>
      </c>
      <c r="AG3504" s="11">
        <v>160</v>
      </c>
      <c r="AH3504" s="21" t="s">
        <v>290</v>
      </c>
      <c r="AI3504" s="1" t="s">
        <v>310</v>
      </c>
      <c r="AJ3504" t="s">
        <v>290</v>
      </c>
      <c r="AK3504" s="159" t="s">
        <v>290</v>
      </c>
    </row>
    <row r="3505" spans="1:37" x14ac:dyDescent="0.35">
      <c r="A3505" s="160" t="s">
        <v>3416</v>
      </c>
      <c r="B3505" s="2">
        <v>10</v>
      </c>
      <c r="C3505" s="2" t="s">
        <v>272</v>
      </c>
      <c r="D3505" s="4" t="s">
        <v>310</v>
      </c>
      <c r="E3505" s="22" t="s">
        <v>290</v>
      </c>
      <c r="F3505" s="2">
        <v>10.750000000000002</v>
      </c>
      <c r="G3505" s="3">
        <v>9.7500000000000018</v>
      </c>
      <c r="H3505" s="2">
        <v>0.5</v>
      </c>
      <c r="I3505" s="4" t="s">
        <v>272</v>
      </c>
      <c r="J3505" s="2">
        <v>2</v>
      </c>
      <c r="K3505" s="22" t="s">
        <v>290</v>
      </c>
      <c r="L3505" s="6" t="s">
        <v>310</v>
      </c>
      <c r="M3505" s="4" t="s">
        <v>290</v>
      </c>
      <c r="N3505" s="161" t="s">
        <v>290</v>
      </c>
      <c r="P3505" s="18" t="s">
        <v>290</v>
      </c>
      <c r="Q3505" s="18" t="s">
        <v>290</v>
      </c>
      <c r="S3505" t="s">
        <v>290</v>
      </c>
      <c r="T3505" t="s">
        <v>290</v>
      </c>
      <c r="V3505" t="s">
        <v>290</v>
      </c>
      <c r="X3505" s="160" t="s">
        <v>3416</v>
      </c>
      <c r="Y3505" s="2">
        <v>10</v>
      </c>
      <c r="Z3505" s="2" t="s">
        <v>272</v>
      </c>
      <c r="AA3505" s="4" t="s">
        <v>310</v>
      </c>
      <c r="AB3505" s="22" t="s">
        <v>290</v>
      </c>
      <c r="AC3505" s="2">
        <v>10.750000000000002</v>
      </c>
      <c r="AD3505" s="3">
        <v>9.7500000000000018</v>
      </c>
      <c r="AE3505" s="2">
        <v>0.5</v>
      </c>
      <c r="AF3505" s="4" t="s">
        <v>272</v>
      </c>
      <c r="AG3505" s="2">
        <v>2</v>
      </c>
      <c r="AH3505" s="22" t="s">
        <v>290</v>
      </c>
      <c r="AI3505" s="6" t="s">
        <v>310</v>
      </c>
      <c r="AJ3505" s="4" t="s">
        <v>290</v>
      </c>
      <c r="AK3505" s="161" t="s">
        <v>290</v>
      </c>
    </row>
    <row r="3506" spans="1:37" x14ac:dyDescent="0.35">
      <c r="A3506" s="167" t="s">
        <v>7094</v>
      </c>
      <c r="B3506" s="48">
        <v>11</v>
      </c>
      <c r="C3506" s="48" t="s">
        <v>6422</v>
      </c>
      <c r="D3506" s="168" t="s">
        <v>310</v>
      </c>
      <c r="E3506" s="169" t="s">
        <v>290</v>
      </c>
      <c r="F3506" s="48">
        <v>11.75</v>
      </c>
      <c r="G3506" s="170">
        <v>11</v>
      </c>
      <c r="H3506" s="48">
        <v>0.375</v>
      </c>
      <c r="I3506" s="168" t="s">
        <v>6422</v>
      </c>
      <c r="J3506" s="48">
        <v>1</v>
      </c>
      <c r="K3506" s="169"/>
      <c r="L3506" s="171" t="s">
        <v>310</v>
      </c>
      <c r="M3506" s="168"/>
      <c r="N3506" s="163"/>
      <c r="P3506" s="18" t="s">
        <v>290</v>
      </c>
      <c r="Q3506" s="18" t="s">
        <v>290</v>
      </c>
      <c r="S3506" t="s">
        <v>290</v>
      </c>
      <c r="T3506" t="s">
        <v>290</v>
      </c>
      <c r="V3506" t="s">
        <v>290</v>
      </c>
      <c r="X3506" s="167" t="s">
        <v>7094</v>
      </c>
      <c r="Y3506" s="48">
        <v>11</v>
      </c>
      <c r="Z3506" s="48" t="s">
        <v>6422</v>
      </c>
      <c r="AA3506" s="168" t="s">
        <v>310</v>
      </c>
      <c r="AB3506" s="169" t="s">
        <v>290</v>
      </c>
      <c r="AC3506" s="48">
        <v>11.75</v>
      </c>
      <c r="AD3506" s="170">
        <v>11</v>
      </c>
      <c r="AE3506" s="48">
        <v>0.375</v>
      </c>
      <c r="AF3506" s="168" t="s">
        <v>6422</v>
      </c>
      <c r="AG3506" s="48">
        <v>1</v>
      </c>
      <c r="AH3506" s="169"/>
      <c r="AI3506" s="171" t="s">
        <v>310</v>
      </c>
      <c r="AJ3506" s="168"/>
      <c r="AK3506" s="163"/>
    </row>
    <row r="3507" spans="1:37" x14ac:dyDescent="0.35">
      <c r="A3507" s="160" t="s">
        <v>3417</v>
      </c>
      <c r="B3507" s="2">
        <v>11</v>
      </c>
      <c r="C3507" s="2" t="s">
        <v>272</v>
      </c>
      <c r="D3507" s="4" t="s">
        <v>310</v>
      </c>
      <c r="E3507" s="22" t="s">
        <v>290</v>
      </c>
      <c r="F3507" s="2">
        <v>11.75</v>
      </c>
      <c r="G3507" s="3">
        <v>10.75</v>
      </c>
      <c r="H3507" s="2">
        <v>0.5</v>
      </c>
      <c r="I3507" s="4" t="s">
        <v>272</v>
      </c>
      <c r="J3507" s="2">
        <v>2</v>
      </c>
      <c r="K3507" s="22" t="s">
        <v>290</v>
      </c>
      <c r="L3507" s="6" t="s">
        <v>310</v>
      </c>
      <c r="M3507" s="4" t="s">
        <v>290</v>
      </c>
      <c r="N3507" s="161" t="s">
        <v>290</v>
      </c>
      <c r="P3507" s="18" t="s">
        <v>290</v>
      </c>
      <c r="Q3507" s="18" t="s">
        <v>290</v>
      </c>
      <c r="S3507" t="s">
        <v>290</v>
      </c>
      <c r="T3507" t="s">
        <v>290</v>
      </c>
      <c r="V3507" t="s">
        <v>290</v>
      </c>
      <c r="X3507" s="160" t="s">
        <v>3417</v>
      </c>
      <c r="Y3507" s="2">
        <v>11</v>
      </c>
      <c r="Z3507" s="2" t="s">
        <v>272</v>
      </c>
      <c r="AA3507" s="4" t="s">
        <v>310</v>
      </c>
      <c r="AB3507" s="22" t="s">
        <v>290</v>
      </c>
      <c r="AC3507" s="2">
        <v>11.75</v>
      </c>
      <c r="AD3507" s="3">
        <v>10.75</v>
      </c>
      <c r="AE3507" s="2">
        <v>0.5</v>
      </c>
      <c r="AF3507" s="4" t="s">
        <v>272</v>
      </c>
      <c r="AG3507" s="2">
        <v>2</v>
      </c>
      <c r="AH3507" s="22" t="s">
        <v>290</v>
      </c>
      <c r="AI3507" s="6" t="s">
        <v>310</v>
      </c>
      <c r="AJ3507" s="4" t="s">
        <v>290</v>
      </c>
      <c r="AK3507" s="161" t="s">
        <v>290</v>
      </c>
    </row>
    <row r="3508" spans="1:37" x14ac:dyDescent="0.35">
      <c r="A3508" s="156" t="s">
        <v>3418</v>
      </c>
      <c r="B3508" s="11">
        <v>12.000000000000002</v>
      </c>
      <c r="C3508" s="11">
        <v>5</v>
      </c>
      <c r="D3508" t="s">
        <v>310</v>
      </c>
      <c r="E3508" s="21" t="s">
        <v>290</v>
      </c>
      <c r="F3508" s="11">
        <v>12.75</v>
      </c>
      <c r="G3508" s="12">
        <v>12.42</v>
      </c>
      <c r="H3508" s="11">
        <v>0.16500000000000001</v>
      </c>
      <c r="I3508" t="s">
        <v>290</v>
      </c>
      <c r="J3508" s="11">
        <v>5</v>
      </c>
      <c r="K3508" s="21" t="s">
        <v>290</v>
      </c>
      <c r="L3508" s="11" t="s">
        <v>310</v>
      </c>
      <c r="M3508" t="s">
        <v>290</v>
      </c>
      <c r="N3508" s="159" t="s">
        <v>290</v>
      </c>
      <c r="P3508" s="18" t="s">
        <v>290</v>
      </c>
      <c r="Q3508" s="18" t="s">
        <v>290</v>
      </c>
      <c r="S3508" t="s">
        <v>290</v>
      </c>
      <c r="T3508" t="s">
        <v>290</v>
      </c>
      <c r="V3508" t="s">
        <v>290</v>
      </c>
      <c r="X3508" s="156" t="s">
        <v>3418</v>
      </c>
      <c r="Y3508" s="11">
        <v>12.000000000000002</v>
      </c>
      <c r="Z3508" s="11">
        <v>5</v>
      </c>
      <c r="AA3508" t="s">
        <v>310</v>
      </c>
      <c r="AB3508" s="21" t="s">
        <v>290</v>
      </c>
      <c r="AC3508" s="11">
        <v>12.75</v>
      </c>
      <c r="AD3508" s="12">
        <v>12.42</v>
      </c>
      <c r="AE3508" s="11">
        <v>0.16500000000000001</v>
      </c>
      <c r="AF3508" t="s">
        <v>290</v>
      </c>
      <c r="AG3508" s="11">
        <v>5</v>
      </c>
      <c r="AH3508" s="21" t="s">
        <v>290</v>
      </c>
      <c r="AI3508" s="11" t="s">
        <v>310</v>
      </c>
      <c r="AJ3508" t="s">
        <v>290</v>
      </c>
      <c r="AK3508" s="159" t="s">
        <v>290</v>
      </c>
    </row>
    <row r="3509" spans="1:37" x14ac:dyDescent="0.35">
      <c r="A3509" s="156" t="s">
        <v>3419</v>
      </c>
      <c r="B3509" s="11">
        <v>12.000000000000002</v>
      </c>
      <c r="C3509" s="11">
        <v>10</v>
      </c>
      <c r="D3509" t="s">
        <v>310</v>
      </c>
      <c r="E3509" s="21" t="s">
        <v>290</v>
      </c>
      <c r="F3509" s="11">
        <v>12.75</v>
      </c>
      <c r="G3509" s="12">
        <v>12.39</v>
      </c>
      <c r="H3509" s="11">
        <v>0.18</v>
      </c>
      <c r="I3509" t="s">
        <v>290</v>
      </c>
      <c r="J3509" s="11">
        <v>10</v>
      </c>
      <c r="K3509" s="21" t="s">
        <v>290</v>
      </c>
      <c r="L3509" s="11" t="s">
        <v>310</v>
      </c>
      <c r="M3509" t="s">
        <v>290</v>
      </c>
      <c r="N3509" s="159" t="s">
        <v>290</v>
      </c>
      <c r="P3509" s="18" t="s">
        <v>290</v>
      </c>
      <c r="Q3509" s="18" t="s">
        <v>290</v>
      </c>
      <c r="S3509" t="s">
        <v>290</v>
      </c>
      <c r="T3509" t="s">
        <v>290</v>
      </c>
      <c r="V3509" t="s">
        <v>290</v>
      </c>
      <c r="X3509" s="156" t="s">
        <v>3419</v>
      </c>
      <c r="Y3509" s="11">
        <v>12.000000000000002</v>
      </c>
      <c r="Z3509" s="11">
        <v>10</v>
      </c>
      <c r="AA3509" t="s">
        <v>310</v>
      </c>
      <c r="AB3509" s="21" t="s">
        <v>290</v>
      </c>
      <c r="AC3509" s="11">
        <v>12.75</v>
      </c>
      <c r="AD3509" s="12">
        <v>12.39</v>
      </c>
      <c r="AE3509" s="11">
        <v>0.18</v>
      </c>
      <c r="AF3509" t="s">
        <v>290</v>
      </c>
      <c r="AG3509" s="11">
        <v>10</v>
      </c>
      <c r="AH3509" s="21" t="s">
        <v>290</v>
      </c>
      <c r="AI3509" s="11" t="s">
        <v>310</v>
      </c>
      <c r="AJ3509" t="s">
        <v>290</v>
      </c>
      <c r="AK3509" s="159" t="s">
        <v>290</v>
      </c>
    </row>
    <row r="3510" spans="1:37" x14ac:dyDescent="0.35">
      <c r="A3510" s="158" t="s">
        <v>3420</v>
      </c>
      <c r="B3510" s="11">
        <v>12.000000000000002</v>
      </c>
      <c r="C3510" s="11">
        <v>20</v>
      </c>
      <c r="D3510" t="s">
        <v>310</v>
      </c>
      <c r="E3510" s="21" t="s">
        <v>290</v>
      </c>
      <c r="F3510" s="11">
        <v>12.75</v>
      </c>
      <c r="G3510" s="12">
        <v>12.25</v>
      </c>
      <c r="H3510" s="11">
        <v>0.25</v>
      </c>
      <c r="I3510" t="s">
        <v>290</v>
      </c>
      <c r="J3510" s="11">
        <v>20</v>
      </c>
      <c r="K3510" s="21" t="s">
        <v>290</v>
      </c>
      <c r="L3510" s="1" t="s">
        <v>310</v>
      </c>
      <c r="M3510" t="s">
        <v>290</v>
      </c>
      <c r="N3510" s="159" t="s">
        <v>290</v>
      </c>
      <c r="P3510" s="18" t="s">
        <v>290</v>
      </c>
      <c r="Q3510" s="18" t="s">
        <v>290</v>
      </c>
      <c r="S3510" t="s">
        <v>290</v>
      </c>
      <c r="T3510" t="s">
        <v>290</v>
      </c>
      <c r="V3510" t="s">
        <v>290</v>
      </c>
      <c r="X3510" s="158" t="s">
        <v>3420</v>
      </c>
      <c r="Y3510" s="11">
        <v>12.000000000000002</v>
      </c>
      <c r="Z3510" s="11">
        <v>20</v>
      </c>
      <c r="AA3510" t="s">
        <v>310</v>
      </c>
      <c r="AB3510" s="21" t="s">
        <v>290</v>
      </c>
      <c r="AC3510" s="11">
        <v>12.75</v>
      </c>
      <c r="AD3510" s="12">
        <v>12.25</v>
      </c>
      <c r="AE3510" s="11">
        <v>0.25</v>
      </c>
      <c r="AF3510" t="s">
        <v>290</v>
      </c>
      <c r="AG3510" s="11">
        <v>20</v>
      </c>
      <c r="AH3510" s="21" t="s">
        <v>290</v>
      </c>
      <c r="AI3510" s="1" t="s">
        <v>310</v>
      </c>
      <c r="AJ3510" t="s">
        <v>290</v>
      </c>
      <c r="AK3510" s="159" t="s">
        <v>290</v>
      </c>
    </row>
    <row r="3511" spans="1:37" x14ac:dyDescent="0.35">
      <c r="A3511" s="158" t="s">
        <v>3421</v>
      </c>
      <c r="B3511" s="11">
        <v>12.000000000000002</v>
      </c>
      <c r="C3511">
        <v>30</v>
      </c>
      <c r="D3511" t="s">
        <v>310</v>
      </c>
      <c r="E3511" s="21" t="s">
        <v>290</v>
      </c>
      <c r="F3511" s="11">
        <v>12.75</v>
      </c>
      <c r="G3511" s="12">
        <v>12.09</v>
      </c>
      <c r="H3511" s="11">
        <v>0.33</v>
      </c>
      <c r="I3511" t="s">
        <v>290</v>
      </c>
      <c r="J3511">
        <v>30</v>
      </c>
      <c r="K3511" s="21" t="s">
        <v>290</v>
      </c>
      <c r="L3511" s="1" t="s">
        <v>310</v>
      </c>
      <c r="M3511" t="s">
        <v>290</v>
      </c>
      <c r="N3511" s="159" t="s">
        <v>290</v>
      </c>
      <c r="P3511" s="18" t="s">
        <v>290</v>
      </c>
      <c r="Q3511" s="18" t="s">
        <v>290</v>
      </c>
      <c r="S3511" t="s">
        <v>290</v>
      </c>
      <c r="T3511" t="s">
        <v>290</v>
      </c>
      <c r="V3511" t="s">
        <v>290</v>
      </c>
      <c r="X3511" s="158" t="s">
        <v>3421</v>
      </c>
      <c r="Y3511" s="11">
        <v>12.000000000000002</v>
      </c>
      <c r="Z3511">
        <v>30</v>
      </c>
      <c r="AA3511" t="s">
        <v>310</v>
      </c>
      <c r="AB3511" s="21" t="s">
        <v>290</v>
      </c>
      <c r="AC3511" s="11">
        <v>12.75</v>
      </c>
      <c r="AD3511" s="12">
        <v>12.09</v>
      </c>
      <c r="AE3511" s="11">
        <v>0.33</v>
      </c>
      <c r="AF3511" t="s">
        <v>290</v>
      </c>
      <c r="AG3511">
        <v>30</v>
      </c>
      <c r="AH3511" s="21" t="s">
        <v>290</v>
      </c>
      <c r="AI3511" s="1" t="s">
        <v>310</v>
      </c>
      <c r="AJ3511" t="s">
        <v>290</v>
      </c>
      <c r="AK3511" s="159" t="s">
        <v>290</v>
      </c>
    </row>
    <row r="3512" spans="1:37" x14ac:dyDescent="0.35">
      <c r="A3512" s="158" t="s">
        <v>3422</v>
      </c>
      <c r="B3512" s="11">
        <v>12.000000000000002</v>
      </c>
      <c r="C3512">
        <v>40</v>
      </c>
      <c r="D3512" t="s">
        <v>310</v>
      </c>
      <c r="E3512" s="21" t="s">
        <v>290</v>
      </c>
      <c r="F3512" s="11">
        <v>12.75</v>
      </c>
      <c r="G3512" s="12">
        <v>11.938000000000001</v>
      </c>
      <c r="H3512" s="11">
        <v>0.40600000000000003</v>
      </c>
      <c r="I3512" t="s">
        <v>290</v>
      </c>
      <c r="J3512">
        <v>40</v>
      </c>
      <c r="K3512" s="21" t="s">
        <v>290</v>
      </c>
      <c r="L3512" s="1" t="s">
        <v>310</v>
      </c>
      <c r="M3512" t="s">
        <v>290</v>
      </c>
      <c r="N3512" s="159" t="s">
        <v>290</v>
      </c>
      <c r="P3512" s="18" t="s">
        <v>290</v>
      </c>
      <c r="Q3512" s="18" t="s">
        <v>290</v>
      </c>
      <c r="S3512" t="s">
        <v>290</v>
      </c>
      <c r="T3512" t="s">
        <v>290</v>
      </c>
      <c r="V3512" t="s">
        <v>290</v>
      </c>
      <c r="X3512" s="158" t="s">
        <v>3422</v>
      </c>
      <c r="Y3512" s="11">
        <v>12.000000000000002</v>
      </c>
      <c r="Z3512">
        <v>40</v>
      </c>
      <c r="AA3512" t="s">
        <v>310</v>
      </c>
      <c r="AB3512" s="21" t="s">
        <v>290</v>
      </c>
      <c r="AC3512" s="11">
        <v>12.75</v>
      </c>
      <c r="AD3512" s="12">
        <v>11.938000000000001</v>
      </c>
      <c r="AE3512" s="11">
        <v>0.40600000000000003</v>
      </c>
      <c r="AF3512" t="s">
        <v>290</v>
      </c>
      <c r="AG3512">
        <v>40</v>
      </c>
      <c r="AH3512" s="21" t="s">
        <v>290</v>
      </c>
      <c r="AI3512" s="1" t="s">
        <v>310</v>
      </c>
      <c r="AJ3512" t="s">
        <v>290</v>
      </c>
      <c r="AK3512" s="159" t="s">
        <v>290</v>
      </c>
    </row>
    <row r="3513" spans="1:37" x14ac:dyDescent="0.35">
      <c r="A3513" s="158" t="s">
        <v>7095</v>
      </c>
      <c r="B3513" s="11">
        <v>12.000000000000002</v>
      </c>
      <c r="C3513" t="s">
        <v>6422</v>
      </c>
      <c r="D3513" t="s">
        <v>310</v>
      </c>
      <c r="E3513" s="21" t="s">
        <v>290</v>
      </c>
      <c r="F3513" s="11">
        <v>12.75</v>
      </c>
      <c r="G3513" s="12">
        <v>12</v>
      </c>
      <c r="H3513" s="11">
        <v>0.375</v>
      </c>
      <c r="I3513" t="s">
        <v>6422</v>
      </c>
      <c r="J3513">
        <v>1</v>
      </c>
      <c r="K3513" s="21" t="s">
        <v>290</v>
      </c>
      <c r="L3513" s="1" t="s">
        <v>310</v>
      </c>
      <c r="M3513" t="s">
        <v>290</v>
      </c>
      <c r="N3513" s="159" t="s">
        <v>290</v>
      </c>
      <c r="P3513" s="18" t="s">
        <v>290</v>
      </c>
      <c r="Q3513" s="18" t="s">
        <v>290</v>
      </c>
      <c r="S3513" t="s">
        <v>290</v>
      </c>
      <c r="T3513" t="s">
        <v>290</v>
      </c>
      <c r="V3513" t="s">
        <v>290</v>
      </c>
      <c r="X3513" s="158" t="s">
        <v>7095</v>
      </c>
      <c r="Y3513" s="11">
        <v>12.000000000000002</v>
      </c>
      <c r="Z3513" t="s">
        <v>6422</v>
      </c>
      <c r="AA3513" t="s">
        <v>310</v>
      </c>
      <c r="AB3513" s="21" t="s">
        <v>290</v>
      </c>
      <c r="AC3513" s="11">
        <v>12.75</v>
      </c>
      <c r="AD3513" s="12">
        <v>12</v>
      </c>
      <c r="AE3513" s="11">
        <v>0.375</v>
      </c>
      <c r="AF3513" t="s">
        <v>6422</v>
      </c>
      <c r="AG3513">
        <v>1</v>
      </c>
      <c r="AH3513" s="21" t="s">
        <v>290</v>
      </c>
      <c r="AI3513" s="1" t="s">
        <v>310</v>
      </c>
      <c r="AJ3513" t="s">
        <v>290</v>
      </c>
      <c r="AK3513" s="159" t="s">
        <v>290</v>
      </c>
    </row>
    <row r="3514" spans="1:37" x14ac:dyDescent="0.35">
      <c r="A3514" s="158" t="s">
        <v>3423</v>
      </c>
      <c r="B3514" s="11">
        <v>12.000000000000002</v>
      </c>
      <c r="C3514">
        <v>60</v>
      </c>
      <c r="D3514" t="s">
        <v>310</v>
      </c>
      <c r="E3514" s="21" t="s">
        <v>290</v>
      </c>
      <c r="F3514" s="11">
        <v>12.75</v>
      </c>
      <c r="G3514" s="12">
        <v>11.625999999999999</v>
      </c>
      <c r="H3514" s="11">
        <v>0.56200000000000006</v>
      </c>
      <c r="I3514" t="s">
        <v>290</v>
      </c>
      <c r="J3514">
        <v>60</v>
      </c>
      <c r="K3514" s="21" t="s">
        <v>290</v>
      </c>
      <c r="L3514" s="1" t="s">
        <v>310</v>
      </c>
      <c r="M3514" t="s">
        <v>290</v>
      </c>
      <c r="N3514" s="159" t="s">
        <v>290</v>
      </c>
      <c r="P3514" s="18" t="s">
        <v>290</v>
      </c>
      <c r="Q3514" s="18" t="s">
        <v>290</v>
      </c>
      <c r="S3514" t="s">
        <v>290</v>
      </c>
      <c r="T3514" t="s">
        <v>290</v>
      </c>
      <c r="V3514" t="s">
        <v>290</v>
      </c>
      <c r="X3514" s="158" t="s">
        <v>3423</v>
      </c>
      <c r="Y3514" s="11">
        <v>12.000000000000002</v>
      </c>
      <c r="Z3514">
        <v>60</v>
      </c>
      <c r="AA3514" t="s">
        <v>310</v>
      </c>
      <c r="AB3514" s="21" t="s">
        <v>290</v>
      </c>
      <c r="AC3514" s="11">
        <v>12.75</v>
      </c>
      <c r="AD3514" s="12">
        <v>11.625999999999999</v>
      </c>
      <c r="AE3514" s="11">
        <v>0.56200000000000006</v>
      </c>
      <c r="AF3514" t="s">
        <v>290</v>
      </c>
      <c r="AG3514">
        <v>60</v>
      </c>
      <c r="AH3514" s="21" t="s">
        <v>290</v>
      </c>
      <c r="AI3514" s="1" t="s">
        <v>310</v>
      </c>
      <c r="AJ3514" t="s">
        <v>290</v>
      </c>
      <c r="AK3514" s="159" t="s">
        <v>290</v>
      </c>
    </row>
    <row r="3515" spans="1:37" x14ac:dyDescent="0.35">
      <c r="A3515" s="158" t="s">
        <v>3424</v>
      </c>
      <c r="B3515" s="11">
        <v>12.000000000000002</v>
      </c>
      <c r="C3515">
        <v>80</v>
      </c>
      <c r="D3515" t="s">
        <v>310</v>
      </c>
      <c r="E3515" s="21" t="s">
        <v>3425</v>
      </c>
      <c r="F3515" s="11">
        <v>12.75</v>
      </c>
      <c r="G3515" s="12">
        <v>11.375999999999999</v>
      </c>
      <c r="H3515" s="11">
        <v>0.68700000000000006</v>
      </c>
      <c r="I3515" t="s">
        <v>290</v>
      </c>
      <c r="J3515">
        <v>80</v>
      </c>
      <c r="K3515" s="21" t="s">
        <v>290</v>
      </c>
      <c r="L3515" s="1" t="s">
        <v>310</v>
      </c>
      <c r="M3515" t="s">
        <v>290</v>
      </c>
      <c r="N3515" s="159" t="s">
        <v>290</v>
      </c>
      <c r="P3515" s="18" t="s">
        <v>290</v>
      </c>
      <c r="Q3515" s="18" t="s">
        <v>290</v>
      </c>
      <c r="S3515" t="s">
        <v>290</v>
      </c>
      <c r="T3515" t="s">
        <v>290</v>
      </c>
      <c r="V3515" t="s">
        <v>290</v>
      </c>
      <c r="X3515" s="158" t="s">
        <v>3424</v>
      </c>
      <c r="Y3515" s="11">
        <v>12.000000000000002</v>
      </c>
      <c r="Z3515">
        <v>80</v>
      </c>
      <c r="AA3515" t="s">
        <v>310</v>
      </c>
      <c r="AB3515" s="21" t="s">
        <v>3426</v>
      </c>
      <c r="AC3515" s="11">
        <v>12.75</v>
      </c>
      <c r="AD3515" s="12">
        <v>11.375999999999999</v>
      </c>
      <c r="AE3515" s="11">
        <v>0.68700000000000006</v>
      </c>
      <c r="AF3515" t="s">
        <v>290</v>
      </c>
      <c r="AG3515">
        <v>80</v>
      </c>
      <c r="AH3515" s="21" t="s">
        <v>290</v>
      </c>
      <c r="AI3515" s="1" t="s">
        <v>310</v>
      </c>
      <c r="AJ3515" t="s">
        <v>290</v>
      </c>
      <c r="AK3515" s="159" t="s">
        <v>290</v>
      </c>
    </row>
    <row r="3516" spans="1:37" x14ac:dyDescent="0.35">
      <c r="A3516" s="158" t="s">
        <v>3427</v>
      </c>
      <c r="B3516" s="11">
        <v>12.000000000000002</v>
      </c>
      <c r="C3516">
        <v>100</v>
      </c>
      <c r="D3516" t="s">
        <v>310</v>
      </c>
      <c r="E3516" s="21" t="s">
        <v>3428</v>
      </c>
      <c r="F3516" s="11">
        <v>12.75</v>
      </c>
      <c r="G3516" s="12">
        <v>11.064</v>
      </c>
      <c r="H3516" s="11">
        <v>0.84299999999999997</v>
      </c>
      <c r="I3516" t="s">
        <v>290</v>
      </c>
      <c r="J3516">
        <v>100</v>
      </c>
      <c r="K3516" s="21" t="s">
        <v>290</v>
      </c>
      <c r="L3516" s="1" t="s">
        <v>310</v>
      </c>
      <c r="M3516" t="s">
        <v>290</v>
      </c>
      <c r="N3516" s="159" t="s">
        <v>290</v>
      </c>
      <c r="P3516" s="18" t="s">
        <v>290</v>
      </c>
      <c r="Q3516" s="18" t="s">
        <v>290</v>
      </c>
      <c r="S3516" t="s">
        <v>290</v>
      </c>
      <c r="T3516" t="s">
        <v>290</v>
      </c>
      <c r="V3516" t="s">
        <v>290</v>
      </c>
      <c r="X3516" s="158" t="s">
        <v>3427</v>
      </c>
      <c r="Y3516" s="11">
        <v>12.000000000000002</v>
      </c>
      <c r="Z3516">
        <v>100</v>
      </c>
      <c r="AA3516" t="s">
        <v>310</v>
      </c>
      <c r="AB3516" s="21" t="s">
        <v>3429</v>
      </c>
      <c r="AC3516" s="11">
        <v>12.75</v>
      </c>
      <c r="AD3516" s="12">
        <v>11.064</v>
      </c>
      <c r="AE3516" s="11">
        <v>0.84299999999999997</v>
      </c>
      <c r="AF3516" t="s">
        <v>290</v>
      </c>
      <c r="AG3516">
        <v>100</v>
      </c>
      <c r="AH3516" s="21" t="s">
        <v>290</v>
      </c>
      <c r="AI3516" s="1" t="s">
        <v>310</v>
      </c>
      <c r="AJ3516" t="s">
        <v>290</v>
      </c>
      <c r="AK3516" s="159" t="s">
        <v>290</v>
      </c>
    </row>
    <row r="3517" spans="1:37" x14ac:dyDescent="0.35">
      <c r="A3517" s="158" t="s">
        <v>3430</v>
      </c>
      <c r="B3517" s="11">
        <v>12.000000000000002</v>
      </c>
      <c r="C3517">
        <v>120</v>
      </c>
      <c r="D3517" t="s">
        <v>310</v>
      </c>
      <c r="E3517" s="21" t="s">
        <v>290</v>
      </c>
      <c r="F3517" s="11">
        <v>12.75</v>
      </c>
      <c r="G3517" s="12">
        <v>10.75</v>
      </c>
      <c r="H3517" s="11">
        <v>1</v>
      </c>
      <c r="I3517" t="s">
        <v>290</v>
      </c>
      <c r="J3517">
        <v>120</v>
      </c>
      <c r="K3517" s="21" t="s">
        <v>290</v>
      </c>
      <c r="L3517" s="1" t="s">
        <v>310</v>
      </c>
      <c r="M3517" t="s">
        <v>290</v>
      </c>
      <c r="N3517" s="159" t="s">
        <v>290</v>
      </c>
      <c r="P3517" s="18" t="s">
        <v>290</v>
      </c>
      <c r="Q3517" s="18" t="s">
        <v>290</v>
      </c>
      <c r="S3517" t="s">
        <v>290</v>
      </c>
      <c r="T3517" t="s">
        <v>290</v>
      </c>
      <c r="V3517" t="s">
        <v>290</v>
      </c>
      <c r="X3517" s="158" t="s">
        <v>3430</v>
      </c>
      <c r="Y3517" s="11">
        <v>12.000000000000002</v>
      </c>
      <c r="Z3517">
        <v>120</v>
      </c>
      <c r="AA3517" t="s">
        <v>310</v>
      </c>
      <c r="AB3517" s="21" t="s">
        <v>290</v>
      </c>
      <c r="AC3517" s="11">
        <v>12.75</v>
      </c>
      <c r="AD3517" s="12">
        <v>10.75</v>
      </c>
      <c r="AE3517" s="11">
        <v>1</v>
      </c>
      <c r="AF3517" t="s">
        <v>290</v>
      </c>
      <c r="AG3517">
        <v>120</v>
      </c>
      <c r="AH3517" s="21" t="s">
        <v>290</v>
      </c>
      <c r="AI3517" s="1" t="s">
        <v>310</v>
      </c>
      <c r="AJ3517" t="s">
        <v>290</v>
      </c>
      <c r="AK3517" s="159" t="s">
        <v>290</v>
      </c>
    </row>
    <row r="3518" spans="1:37" x14ac:dyDescent="0.35">
      <c r="A3518" s="158" t="s">
        <v>3431</v>
      </c>
      <c r="B3518" s="11">
        <v>12.000000000000002</v>
      </c>
      <c r="C3518">
        <v>140</v>
      </c>
      <c r="D3518" t="s">
        <v>310</v>
      </c>
      <c r="E3518" s="21" t="s">
        <v>290</v>
      </c>
      <c r="F3518" s="11">
        <v>12.75</v>
      </c>
      <c r="G3518" s="12">
        <v>10.5</v>
      </c>
      <c r="H3518" s="11">
        <v>1.125</v>
      </c>
      <c r="I3518" t="s">
        <v>290</v>
      </c>
      <c r="J3518">
        <v>140</v>
      </c>
      <c r="K3518" s="21" t="s">
        <v>290</v>
      </c>
      <c r="L3518" s="1" t="s">
        <v>310</v>
      </c>
      <c r="M3518" t="s">
        <v>290</v>
      </c>
      <c r="N3518" s="159" t="s">
        <v>290</v>
      </c>
      <c r="P3518" s="18" t="s">
        <v>290</v>
      </c>
      <c r="Q3518" s="18" t="s">
        <v>290</v>
      </c>
      <c r="S3518" t="s">
        <v>290</v>
      </c>
      <c r="T3518" t="s">
        <v>290</v>
      </c>
      <c r="V3518" t="s">
        <v>290</v>
      </c>
      <c r="X3518" s="158" t="s">
        <v>3431</v>
      </c>
      <c r="Y3518" s="11">
        <v>12.000000000000002</v>
      </c>
      <c r="Z3518">
        <v>140</v>
      </c>
      <c r="AA3518" t="s">
        <v>310</v>
      </c>
      <c r="AB3518" s="21" t="s">
        <v>290</v>
      </c>
      <c r="AC3518" s="11">
        <v>12.75</v>
      </c>
      <c r="AD3518" s="12">
        <v>10.5</v>
      </c>
      <c r="AE3518" s="11">
        <v>1.125</v>
      </c>
      <c r="AF3518" t="s">
        <v>290</v>
      </c>
      <c r="AG3518">
        <v>140</v>
      </c>
      <c r="AH3518" s="21" t="s">
        <v>290</v>
      </c>
      <c r="AI3518" s="1" t="s">
        <v>310</v>
      </c>
      <c r="AJ3518" t="s">
        <v>290</v>
      </c>
      <c r="AK3518" s="159" t="s">
        <v>290</v>
      </c>
    </row>
    <row r="3519" spans="1:37" x14ac:dyDescent="0.35">
      <c r="A3519" s="158" t="s">
        <v>3432</v>
      </c>
      <c r="B3519" s="11">
        <v>12.000000000000002</v>
      </c>
      <c r="C3519" s="11">
        <v>160</v>
      </c>
      <c r="D3519" t="s">
        <v>310</v>
      </c>
      <c r="E3519" s="21" t="s">
        <v>3433</v>
      </c>
      <c r="F3519" s="11">
        <v>12.75</v>
      </c>
      <c r="G3519" s="12">
        <v>10.125999999999999</v>
      </c>
      <c r="H3519" s="11">
        <v>1.3120000000000001</v>
      </c>
      <c r="I3519" t="s">
        <v>290</v>
      </c>
      <c r="J3519" s="11">
        <v>160</v>
      </c>
      <c r="K3519" s="21" t="s">
        <v>290</v>
      </c>
      <c r="L3519" s="1" t="s">
        <v>310</v>
      </c>
      <c r="M3519" t="s">
        <v>290</v>
      </c>
      <c r="N3519" s="159" t="s">
        <v>290</v>
      </c>
      <c r="P3519" s="18" t="s">
        <v>290</v>
      </c>
      <c r="Q3519" s="18" t="s">
        <v>290</v>
      </c>
      <c r="S3519" t="s">
        <v>290</v>
      </c>
      <c r="T3519" t="s">
        <v>290</v>
      </c>
      <c r="V3519" t="s">
        <v>290</v>
      </c>
      <c r="X3519" s="158" t="s">
        <v>3432</v>
      </c>
      <c r="Y3519" s="11">
        <v>12.000000000000002</v>
      </c>
      <c r="Z3519" s="11">
        <v>160</v>
      </c>
      <c r="AA3519" t="s">
        <v>310</v>
      </c>
      <c r="AB3519" s="21" t="s">
        <v>3434</v>
      </c>
      <c r="AC3519" s="11">
        <v>12.75</v>
      </c>
      <c r="AD3519" s="12">
        <v>10.125999999999999</v>
      </c>
      <c r="AE3519" s="11">
        <v>1.3120000000000001</v>
      </c>
      <c r="AF3519" t="s">
        <v>290</v>
      </c>
      <c r="AG3519" s="11">
        <v>160</v>
      </c>
      <c r="AH3519" s="21" t="s">
        <v>290</v>
      </c>
      <c r="AI3519" s="1" t="s">
        <v>310</v>
      </c>
      <c r="AJ3519" t="s">
        <v>290</v>
      </c>
      <c r="AK3519" s="159" t="s">
        <v>290</v>
      </c>
    </row>
    <row r="3520" spans="1:37" x14ac:dyDescent="0.35">
      <c r="A3520" s="160" t="s">
        <v>3435</v>
      </c>
      <c r="B3520" s="2">
        <v>12.000000000000002</v>
      </c>
      <c r="C3520" s="2" t="s">
        <v>272</v>
      </c>
      <c r="D3520" s="4" t="s">
        <v>310</v>
      </c>
      <c r="E3520" s="22" t="s">
        <v>290</v>
      </c>
      <c r="F3520" s="2">
        <v>12.75</v>
      </c>
      <c r="G3520" s="3">
        <v>11.75</v>
      </c>
      <c r="H3520" s="2">
        <v>0.5</v>
      </c>
      <c r="I3520" s="4" t="s">
        <v>272</v>
      </c>
      <c r="J3520" s="2">
        <v>2</v>
      </c>
      <c r="K3520" s="22" t="s">
        <v>290</v>
      </c>
      <c r="L3520" s="6" t="s">
        <v>310</v>
      </c>
      <c r="M3520" s="4" t="s">
        <v>290</v>
      </c>
      <c r="N3520" s="161" t="s">
        <v>290</v>
      </c>
      <c r="P3520" s="18" t="s">
        <v>290</v>
      </c>
      <c r="Q3520" s="18" t="s">
        <v>290</v>
      </c>
      <c r="S3520" t="s">
        <v>290</v>
      </c>
      <c r="T3520" t="s">
        <v>290</v>
      </c>
      <c r="V3520" t="s">
        <v>290</v>
      </c>
      <c r="X3520" s="160" t="s">
        <v>3435</v>
      </c>
      <c r="Y3520" s="2">
        <v>12.000000000000002</v>
      </c>
      <c r="Z3520" s="2" t="s">
        <v>272</v>
      </c>
      <c r="AA3520" s="4" t="s">
        <v>310</v>
      </c>
      <c r="AB3520" s="22" t="s">
        <v>290</v>
      </c>
      <c r="AC3520" s="2">
        <v>12.75</v>
      </c>
      <c r="AD3520" s="3">
        <v>11.75</v>
      </c>
      <c r="AE3520" s="2">
        <v>0.5</v>
      </c>
      <c r="AF3520" s="4" t="s">
        <v>272</v>
      </c>
      <c r="AG3520" s="2">
        <v>2</v>
      </c>
      <c r="AH3520" s="22" t="s">
        <v>290</v>
      </c>
      <c r="AI3520" s="6" t="s">
        <v>310</v>
      </c>
      <c r="AJ3520" s="4" t="s">
        <v>290</v>
      </c>
      <c r="AK3520" s="161" t="s">
        <v>290</v>
      </c>
    </row>
    <row r="3521" spans="1:37" x14ac:dyDescent="0.35">
      <c r="A3521" s="156" t="s">
        <v>3436</v>
      </c>
      <c r="B3521" s="11">
        <v>14</v>
      </c>
      <c r="C3521" s="11">
        <v>10</v>
      </c>
      <c r="D3521" t="s">
        <v>310</v>
      </c>
      <c r="E3521" s="21" t="s">
        <v>290</v>
      </c>
      <c r="F3521" s="11">
        <v>14</v>
      </c>
      <c r="G3521" s="13">
        <v>13.5</v>
      </c>
      <c r="H3521" s="11">
        <v>0.25</v>
      </c>
      <c r="I3521" t="s">
        <v>290</v>
      </c>
      <c r="J3521" s="11">
        <v>10</v>
      </c>
      <c r="K3521" s="21" t="s">
        <v>290</v>
      </c>
      <c r="L3521" s="11" t="s">
        <v>310</v>
      </c>
      <c r="M3521" t="s">
        <v>290</v>
      </c>
      <c r="N3521" s="159" t="s">
        <v>290</v>
      </c>
      <c r="P3521" s="18" t="s">
        <v>290</v>
      </c>
      <c r="Q3521" s="18" t="s">
        <v>290</v>
      </c>
      <c r="S3521" t="s">
        <v>290</v>
      </c>
      <c r="T3521" t="s">
        <v>290</v>
      </c>
      <c r="V3521" t="s">
        <v>290</v>
      </c>
      <c r="X3521" s="156" t="s">
        <v>3436</v>
      </c>
      <c r="Y3521" s="11">
        <v>14</v>
      </c>
      <c r="Z3521" s="11">
        <v>10</v>
      </c>
      <c r="AA3521" t="s">
        <v>310</v>
      </c>
      <c r="AB3521" s="21" t="s">
        <v>290</v>
      </c>
      <c r="AC3521" s="11">
        <v>14</v>
      </c>
      <c r="AD3521" s="13">
        <v>13.5</v>
      </c>
      <c r="AE3521" s="11">
        <v>0.25</v>
      </c>
      <c r="AF3521" t="s">
        <v>290</v>
      </c>
      <c r="AG3521" s="11">
        <v>10</v>
      </c>
      <c r="AH3521" s="21" t="s">
        <v>290</v>
      </c>
      <c r="AI3521" s="11" t="s">
        <v>310</v>
      </c>
      <c r="AJ3521" t="s">
        <v>290</v>
      </c>
      <c r="AK3521" s="159" t="s">
        <v>290</v>
      </c>
    </row>
    <row r="3522" spans="1:37" x14ac:dyDescent="0.35">
      <c r="A3522" s="158" t="s">
        <v>3437</v>
      </c>
      <c r="B3522" s="11">
        <v>14</v>
      </c>
      <c r="C3522" s="11">
        <v>20</v>
      </c>
      <c r="D3522" t="s">
        <v>310</v>
      </c>
      <c r="E3522" s="21" t="s">
        <v>290</v>
      </c>
      <c r="F3522" s="11">
        <v>14</v>
      </c>
      <c r="G3522" s="13">
        <v>13.375999999999999</v>
      </c>
      <c r="H3522" s="11">
        <v>0.312</v>
      </c>
      <c r="I3522" t="s">
        <v>290</v>
      </c>
      <c r="J3522" s="11">
        <v>20</v>
      </c>
      <c r="K3522" s="21" t="s">
        <v>290</v>
      </c>
      <c r="L3522" s="1" t="s">
        <v>310</v>
      </c>
      <c r="M3522" t="s">
        <v>290</v>
      </c>
      <c r="N3522" s="159" t="s">
        <v>290</v>
      </c>
      <c r="P3522" s="18" t="s">
        <v>290</v>
      </c>
      <c r="Q3522" s="18" t="s">
        <v>290</v>
      </c>
      <c r="S3522" t="s">
        <v>290</v>
      </c>
      <c r="T3522" t="s">
        <v>290</v>
      </c>
      <c r="V3522" t="s">
        <v>290</v>
      </c>
      <c r="X3522" s="158" t="s">
        <v>3437</v>
      </c>
      <c r="Y3522" s="11">
        <v>14</v>
      </c>
      <c r="Z3522" s="11">
        <v>20</v>
      </c>
      <c r="AA3522" t="s">
        <v>310</v>
      </c>
      <c r="AB3522" s="21" t="s">
        <v>290</v>
      </c>
      <c r="AC3522" s="11">
        <v>14</v>
      </c>
      <c r="AD3522" s="13">
        <v>13.375999999999999</v>
      </c>
      <c r="AE3522" s="11">
        <v>0.312</v>
      </c>
      <c r="AF3522" t="s">
        <v>290</v>
      </c>
      <c r="AG3522" s="11">
        <v>20</v>
      </c>
      <c r="AH3522" s="21" t="s">
        <v>290</v>
      </c>
      <c r="AI3522" s="1" t="s">
        <v>310</v>
      </c>
      <c r="AJ3522" t="s">
        <v>290</v>
      </c>
      <c r="AK3522" s="159" t="s">
        <v>290</v>
      </c>
    </row>
    <row r="3523" spans="1:37" x14ac:dyDescent="0.35">
      <c r="A3523" s="158" t="s">
        <v>3438</v>
      </c>
      <c r="B3523" s="11">
        <v>14</v>
      </c>
      <c r="C3523">
        <v>30</v>
      </c>
      <c r="D3523" t="s">
        <v>310</v>
      </c>
      <c r="E3523" s="21" t="s">
        <v>290</v>
      </c>
      <c r="F3523" s="11">
        <v>14</v>
      </c>
      <c r="G3523" s="13">
        <v>13.25</v>
      </c>
      <c r="H3523" s="11">
        <v>0.375</v>
      </c>
      <c r="I3523" t="s">
        <v>290</v>
      </c>
      <c r="J3523">
        <v>30</v>
      </c>
      <c r="K3523" s="21" t="s">
        <v>290</v>
      </c>
      <c r="L3523" s="1" t="s">
        <v>310</v>
      </c>
      <c r="M3523" t="s">
        <v>290</v>
      </c>
      <c r="N3523" s="159" t="s">
        <v>290</v>
      </c>
      <c r="P3523" s="18" t="s">
        <v>290</v>
      </c>
      <c r="Q3523" s="18" t="s">
        <v>290</v>
      </c>
      <c r="S3523" t="s">
        <v>290</v>
      </c>
      <c r="T3523" t="s">
        <v>290</v>
      </c>
      <c r="V3523" t="s">
        <v>290</v>
      </c>
      <c r="X3523" s="158" t="s">
        <v>3438</v>
      </c>
      <c r="Y3523" s="11">
        <v>14</v>
      </c>
      <c r="Z3523">
        <v>30</v>
      </c>
      <c r="AA3523" t="s">
        <v>310</v>
      </c>
      <c r="AB3523" s="21" t="s">
        <v>290</v>
      </c>
      <c r="AC3523" s="11">
        <v>14</v>
      </c>
      <c r="AD3523" s="13">
        <v>13.25</v>
      </c>
      <c r="AE3523" s="11">
        <v>0.375</v>
      </c>
      <c r="AF3523" t="s">
        <v>290</v>
      </c>
      <c r="AG3523">
        <v>30</v>
      </c>
      <c r="AH3523" s="21" t="s">
        <v>290</v>
      </c>
      <c r="AI3523" s="1" t="s">
        <v>310</v>
      </c>
      <c r="AJ3523" t="s">
        <v>290</v>
      </c>
      <c r="AK3523" s="159" t="s">
        <v>290</v>
      </c>
    </row>
    <row r="3524" spans="1:37" x14ac:dyDescent="0.35">
      <c r="A3524" s="158" t="s">
        <v>3439</v>
      </c>
      <c r="B3524" s="11">
        <v>14</v>
      </c>
      <c r="C3524">
        <v>40</v>
      </c>
      <c r="D3524" t="s">
        <v>310</v>
      </c>
      <c r="E3524" s="21" t="s">
        <v>290</v>
      </c>
      <c r="F3524" s="11">
        <v>14</v>
      </c>
      <c r="G3524" s="13">
        <v>13.125999999999999</v>
      </c>
      <c r="H3524" s="11">
        <v>0.437</v>
      </c>
      <c r="I3524" t="s">
        <v>290</v>
      </c>
      <c r="J3524">
        <v>40</v>
      </c>
      <c r="K3524" s="21" t="s">
        <v>290</v>
      </c>
      <c r="L3524" s="1" t="s">
        <v>310</v>
      </c>
      <c r="M3524" t="s">
        <v>290</v>
      </c>
      <c r="N3524" s="159" t="s">
        <v>290</v>
      </c>
      <c r="P3524" s="18" t="s">
        <v>290</v>
      </c>
      <c r="Q3524" s="18" t="s">
        <v>290</v>
      </c>
      <c r="S3524" t="s">
        <v>290</v>
      </c>
      <c r="T3524" t="s">
        <v>290</v>
      </c>
      <c r="V3524" t="s">
        <v>290</v>
      </c>
      <c r="X3524" s="158" t="s">
        <v>3439</v>
      </c>
      <c r="Y3524" s="11">
        <v>14</v>
      </c>
      <c r="Z3524">
        <v>40</v>
      </c>
      <c r="AA3524" t="s">
        <v>310</v>
      </c>
      <c r="AB3524" s="21" t="s">
        <v>290</v>
      </c>
      <c r="AC3524" s="11">
        <v>14</v>
      </c>
      <c r="AD3524" s="13">
        <v>13.125999999999999</v>
      </c>
      <c r="AE3524" s="11">
        <v>0.437</v>
      </c>
      <c r="AF3524" t="s">
        <v>290</v>
      </c>
      <c r="AG3524">
        <v>40</v>
      </c>
      <c r="AH3524" s="21" t="s">
        <v>290</v>
      </c>
      <c r="AI3524" s="1" t="s">
        <v>310</v>
      </c>
      <c r="AJ3524" t="s">
        <v>290</v>
      </c>
      <c r="AK3524" s="159" t="s">
        <v>290</v>
      </c>
    </row>
    <row r="3525" spans="1:37" x14ac:dyDescent="0.35">
      <c r="A3525" s="158" t="s">
        <v>7096</v>
      </c>
      <c r="B3525" s="11">
        <v>14</v>
      </c>
      <c r="C3525" t="s">
        <v>6422</v>
      </c>
      <c r="D3525" t="s">
        <v>310</v>
      </c>
      <c r="E3525" s="21" t="s">
        <v>290</v>
      </c>
      <c r="F3525" s="11">
        <v>14</v>
      </c>
      <c r="G3525" s="12">
        <v>13.25</v>
      </c>
      <c r="H3525" s="11">
        <v>0.375</v>
      </c>
      <c r="I3525" t="s">
        <v>6422</v>
      </c>
      <c r="J3525">
        <v>1</v>
      </c>
      <c r="K3525" s="21" t="s">
        <v>290</v>
      </c>
      <c r="L3525" s="1" t="s">
        <v>310</v>
      </c>
      <c r="M3525" t="s">
        <v>290</v>
      </c>
      <c r="N3525" s="159" t="s">
        <v>290</v>
      </c>
      <c r="P3525" s="18" t="s">
        <v>290</v>
      </c>
      <c r="Q3525" s="18" t="s">
        <v>290</v>
      </c>
      <c r="S3525" t="s">
        <v>290</v>
      </c>
      <c r="T3525" t="s">
        <v>290</v>
      </c>
      <c r="V3525" t="s">
        <v>290</v>
      </c>
      <c r="X3525" s="158" t="s">
        <v>7096</v>
      </c>
      <c r="Y3525" s="11">
        <v>14</v>
      </c>
      <c r="Z3525" t="s">
        <v>6422</v>
      </c>
      <c r="AA3525" t="s">
        <v>310</v>
      </c>
      <c r="AB3525" s="21" t="s">
        <v>290</v>
      </c>
      <c r="AC3525" s="11">
        <v>14</v>
      </c>
      <c r="AD3525" s="12">
        <v>13.25</v>
      </c>
      <c r="AE3525" s="11">
        <v>0.375</v>
      </c>
      <c r="AF3525" t="s">
        <v>6422</v>
      </c>
      <c r="AG3525">
        <v>1</v>
      </c>
      <c r="AH3525" s="21" t="s">
        <v>290</v>
      </c>
      <c r="AI3525" s="1" t="s">
        <v>310</v>
      </c>
      <c r="AJ3525" t="s">
        <v>290</v>
      </c>
      <c r="AK3525" s="159" t="s">
        <v>290</v>
      </c>
    </row>
    <row r="3526" spans="1:37" x14ac:dyDescent="0.35">
      <c r="A3526" s="158" t="s">
        <v>3440</v>
      </c>
      <c r="B3526" s="11">
        <v>14</v>
      </c>
      <c r="C3526">
        <v>60</v>
      </c>
      <c r="D3526" t="s">
        <v>310</v>
      </c>
      <c r="E3526" s="21" t="s">
        <v>290</v>
      </c>
      <c r="F3526" s="11">
        <v>14</v>
      </c>
      <c r="G3526" s="13">
        <v>12.811999999999999</v>
      </c>
      <c r="H3526" s="11">
        <v>0.59399999999999997</v>
      </c>
      <c r="I3526" t="s">
        <v>290</v>
      </c>
      <c r="J3526">
        <v>60</v>
      </c>
      <c r="K3526" s="21" t="s">
        <v>290</v>
      </c>
      <c r="L3526" s="1" t="s">
        <v>310</v>
      </c>
      <c r="M3526" t="s">
        <v>290</v>
      </c>
      <c r="N3526" s="159" t="s">
        <v>290</v>
      </c>
      <c r="P3526" s="18" t="s">
        <v>290</v>
      </c>
      <c r="Q3526" s="18" t="s">
        <v>290</v>
      </c>
      <c r="S3526" t="s">
        <v>290</v>
      </c>
      <c r="T3526" t="s">
        <v>290</v>
      </c>
      <c r="V3526" t="s">
        <v>290</v>
      </c>
      <c r="X3526" s="158" t="s">
        <v>3440</v>
      </c>
      <c r="Y3526" s="11">
        <v>14</v>
      </c>
      <c r="Z3526">
        <v>60</v>
      </c>
      <c r="AA3526" t="s">
        <v>310</v>
      </c>
      <c r="AB3526" s="21" t="s">
        <v>290</v>
      </c>
      <c r="AC3526" s="11">
        <v>14</v>
      </c>
      <c r="AD3526" s="13">
        <v>12.811999999999999</v>
      </c>
      <c r="AE3526" s="11">
        <v>0.59399999999999997</v>
      </c>
      <c r="AF3526" t="s">
        <v>290</v>
      </c>
      <c r="AG3526">
        <v>60</v>
      </c>
      <c r="AH3526" s="21" t="s">
        <v>290</v>
      </c>
      <c r="AI3526" s="1" t="s">
        <v>310</v>
      </c>
      <c r="AJ3526" t="s">
        <v>290</v>
      </c>
      <c r="AK3526" s="159" t="s">
        <v>290</v>
      </c>
    </row>
    <row r="3527" spans="1:37" x14ac:dyDescent="0.35">
      <c r="A3527" s="158" t="s">
        <v>3441</v>
      </c>
      <c r="B3527" s="11">
        <v>14</v>
      </c>
      <c r="C3527">
        <v>80</v>
      </c>
      <c r="D3527" t="s">
        <v>310</v>
      </c>
      <c r="E3527" s="21" t="s">
        <v>290</v>
      </c>
      <c r="F3527" s="11">
        <v>14</v>
      </c>
      <c r="G3527" s="13">
        <v>12.5</v>
      </c>
      <c r="H3527" s="11">
        <v>0.75</v>
      </c>
      <c r="I3527" t="s">
        <v>290</v>
      </c>
      <c r="J3527">
        <v>80</v>
      </c>
      <c r="K3527" s="21" t="s">
        <v>290</v>
      </c>
      <c r="L3527" s="1" t="s">
        <v>310</v>
      </c>
      <c r="M3527" t="s">
        <v>290</v>
      </c>
      <c r="N3527" s="159" t="s">
        <v>290</v>
      </c>
      <c r="P3527" s="18" t="s">
        <v>290</v>
      </c>
      <c r="Q3527" s="18" t="s">
        <v>290</v>
      </c>
      <c r="S3527" t="s">
        <v>290</v>
      </c>
      <c r="T3527" t="s">
        <v>290</v>
      </c>
      <c r="V3527" t="s">
        <v>290</v>
      </c>
      <c r="X3527" s="158" t="s">
        <v>3441</v>
      </c>
      <c r="Y3527" s="11">
        <v>14</v>
      </c>
      <c r="Z3527">
        <v>80</v>
      </c>
      <c r="AA3527" t="s">
        <v>310</v>
      </c>
      <c r="AB3527" s="21" t="s">
        <v>290</v>
      </c>
      <c r="AC3527" s="11">
        <v>14</v>
      </c>
      <c r="AD3527" s="13">
        <v>12.5</v>
      </c>
      <c r="AE3527" s="11">
        <v>0.75</v>
      </c>
      <c r="AF3527" t="s">
        <v>290</v>
      </c>
      <c r="AG3527">
        <v>80</v>
      </c>
      <c r="AH3527" s="21" t="s">
        <v>290</v>
      </c>
      <c r="AI3527" s="1" t="s">
        <v>310</v>
      </c>
      <c r="AJ3527" t="s">
        <v>290</v>
      </c>
      <c r="AK3527" s="159" t="s">
        <v>290</v>
      </c>
    </row>
    <row r="3528" spans="1:37" x14ac:dyDescent="0.35">
      <c r="A3528" s="158" t="s">
        <v>3442</v>
      </c>
      <c r="B3528" s="11">
        <v>14</v>
      </c>
      <c r="C3528">
        <v>100</v>
      </c>
      <c r="D3528" t="s">
        <v>310</v>
      </c>
      <c r="E3528" s="21" t="s">
        <v>290</v>
      </c>
      <c r="F3528" s="11">
        <v>14</v>
      </c>
      <c r="G3528" s="13">
        <v>12.125999999999999</v>
      </c>
      <c r="H3528" s="11">
        <v>0.93700000000000006</v>
      </c>
      <c r="I3528" t="s">
        <v>290</v>
      </c>
      <c r="J3528">
        <v>100</v>
      </c>
      <c r="K3528" s="21" t="s">
        <v>290</v>
      </c>
      <c r="L3528" s="1" t="s">
        <v>310</v>
      </c>
      <c r="M3528" t="s">
        <v>290</v>
      </c>
      <c r="N3528" s="159" t="s">
        <v>290</v>
      </c>
      <c r="P3528" s="18" t="s">
        <v>290</v>
      </c>
      <c r="Q3528" s="18" t="s">
        <v>290</v>
      </c>
      <c r="S3528" t="s">
        <v>290</v>
      </c>
      <c r="T3528" t="s">
        <v>290</v>
      </c>
      <c r="V3528" t="s">
        <v>290</v>
      </c>
      <c r="X3528" s="158" t="s">
        <v>3442</v>
      </c>
      <c r="Y3528" s="11">
        <v>14</v>
      </c>
      <c r="Z3528">
        <v>100</v>
      </c>
      <c r="AA3528" t="s">
        <v>310</v>
      </c>
      <c r="AB3528" s="21" t="s">
        <v>290</v>
      </c>
      <c r="AC3528" s="11">
        <v>14</v>
      </c>
      <c r="AD3528" s="13">
        <v>12.125999999999999</v>
      </c>
      <c r="AE3528" s="11">
        <v>0.93700000000000006</v>
      </c>
      <c r="AF3528" t="s">
        <v>290</v>
      </c>
      <c r="AG3528">
        <v>100</v>
      </c>
      <c r="AH3528" s="21" t="s">
        <v>290</v>
      </c>
      <c r="AI3528" s="1" t="s">
        <v>310</v>
      </c>
      <c r="AJ3528" t="s">
        <v>290</v>
      </c>
      <c r="AK3528" s="159" t="s">
        <v>290</v>
      </c>
    </row>
    <row r="3529" spans="1:37" x14ac:dyDescent="0.35">
      <c r="A3529" s="158" t="s">
        <v>3443</v>
      </c>
      <c r="B3529" s="11">
        <v>14</v>
      </c>
      <c r="C3529">
        <v>120</v>
      </c>
      <c r="D3529" t="s">
        <v>310</v>
      </c>
      <c r="E3529" s="21" t="s">
        <v>290</v>
      </c>
      <c r="F3529" s="11">
        <v>14</v>
      </c>
      <c r="G3529" s="13">
        <v>11.814</v>
      </c>
      <c r="H3529" s="11">
        <v>1.093</v>
      </c>
      <c r="I3529" t="s">
        <v>290</v>
      </c>
      <c r="J3529">
        <v>120</v>
      </c>
      <c r="K3529" s="21" t="s">
        <v>290</v>
      </c>
      <c r="L3529" s="1" t="s">
        <v>310</v>
      </c>
      <c r="M3529" t="s">
        <v>290</v>
      </c>
      <c r="N3529" s="159" t="s">
        <v>290</v>
      </c>
      <c r="P3529" s="18" t="s">
        <v>290</v>
      </c>
      <c r="Q3529" s="18" t="s">
        <v>290</v>
      </c>
      <c r="S3529" t="s">
        <v>290</v>
      </c>
      <c r="T3529" t="s">
        <v>290</v>
      </c>
      <c r="V3529" t="s">
        <v>290</v>
      </c>
      <c r="X3529" s="158" t="s">
        <v>3443</v>
      </c>
      <c r="Y3529" s="11">
        <v>14</v>
      </c>
      <c r="Z3529">
        <v>120</v>
      </c>
      <c r="AA3529" t="s">
        <v>310</v>
      </c>
      <c r="AB3529" s="21" t="s">
        <v>290</v>
      </c>
      <c r="AC3529" s="11">
        <v>14</v>
      </c>
      <c r="AD3529" s="13">
        <v>11.814</v>
      </c>
      <c r="AE3529" s="11">
        <v>1.093</v>
      </c>
      <c r="AF3529" t="s">
        <v>290</v>
      </c>
      <c r="AG3529">
        <v>120</v>
      </c>
      <c r="AH3529" s="21" t="s">
        <v>290</v>
      </c>
      <c r="AI3529" s="1" t="s">
        <v>310</v>
      </c>
      <c r="AJ3529" t="s">
        <v>290</v>
      </c>
      <c r="AK3529" s="159" t="s">
        <v>290</v>
      </c>
    </row>
    <row r="3530" spans="1:37" x14ac:dyDescent="0.35">
      <c r="A3530" s="158" t="s">
        <v>3444</v>
      </c>
      <c r="B3530" s="11">
        <v>14</v>
      </c>
      <c r="C3530">
        <v>140</v>
      </c>
      <c r="D3530" t="s">
        <v>310</v>
      </c>
      <c r="E3530" s="21" t="s">
        <v>290</v>
      </c>
      <c r="F3530" s="11">
        <v>14</v>
      </c>
      <c r="G3530" s="13">
        <v>11.5</v>
      </c>
      <c r="H3530" s="11">
        <v>1.25</v>
      </c>
      <c r="I3530" t="s">
        <v>290</v>
      </c>
      <c r="J3530">
        <v>140</v>
      </c>
      <c r="K3530" s="21" t="s">
        <v>290</v>
      </c>
      <c r="L3530" s="1" t="s">
        <v>310</v>
      </c>
      <c r="M3530" t="s">
        <v>290</v>
      </c>
      <c r="N3530" s="159" t="s">
        <v>290</v>
      </c>
      <c r="P3530" s="18" t="s">
        <v>290</v>
      </c>
      <c r="Q3530" s="18" t="s">
        <v>290</v>
      </c>
      <c r="S3530" t="s">
        <v>290</v>
      </c>
      <c r="T3530" t="s">
        <v>290</v>
      </c>
      <c r="V3530" t="s">
        <v>290</v>
      </c>
      <c r="X3530" s="158" t="s">
        <v>3444</v>
      </c>
      <c r="Y3530" s="11">
        <v>14</v>
      </c>
      <c r="Z3530">
        <v>140</v>
      </c>
      <c r="AA3530" t="s">
        <v>310</v>
      </c>
      <c r="AB3530" s="21" t="s">
        <v>290</v>
      </c>
      <c r="AC3530" s="11">
        <v>14</v>
      </c>
      <c r="AD3530" s="13">
        <v>11.5</v>
      </c>
      <c r="AE3530" s="11">
        <v>1.25</v>
      </c>
      <c r="AF3530" t="s">
        <v>290</v>
      </c>
      <c r="AG3530">
        <v>140</v>
      </c>
      <c r="AH3530" s="21" t="s">
        <v>290</v>
      </c>
      <c r="AI3530" s="1" t="s">
        <v>310</v>
      </c>
      <c r="AJ3530" t="s">
        <v>290</v>
      </c>
      <c r="AK3530" s="159" t="s">
        <v>290</v>
      </c>
    </row>
    <row r="3531" spans="1:37" x14ac:dyDescent="0.35">
      <c r="A3531" s="158" t="s">
        <v>3445</v>
      </c>
      <c r="B3531" s="11">
        <v>14</v>
      </c>
      <c r="C3531" s="11">
        <v>160</v>
      </c>
      <c r="D3531" t="s">
        <v>310</v>
      </c>
      <c r="E3531" s="21" t="s">
        <v>3446</v>
      </c>
      <c r="F3531" s="11">
        <v>14</v>
      </c>
      <c r="G3531" s="13">
        <v>11.188000000000001</v>
      </c>
      <c r="H3531" s="11">
        <v>1.4059999999999999</v>
      </c>
      <c r="I3531" t="s">
        <v>290</v>
      </c>
      <c r="J3531" s="11">
        <v>160</v>
      </c>
      <c r="K3531" s="21" t="s">
        <v>290</v>
      </c>
      <c r="L3531" s="1" t="s">
        <v>310</v>
      </c>
      <c r="M3531" t="s">
        <v>290</v>
      </c>
      <c r="N3531" s="159" t="s">
        <v>290</v>
      </c>
      <c r="P3531" s="18" t="s">
        <v>290</v>
      </c>
      <c r="Q3531" s="18" t="s">
        <v>290</v>
      </c>
      <c r="S3531" t="s">
        <v>290</v>
      </c>
      <c r="T3531" t="s">
        <v>290</v>
      </c>
      <c r="V3531" t="s">
        <v>290</v>
      </c>
      <c r="X3531" s="158" t="s">
        <v>3445</v>
      </c>
      <c r="Y3531" s="11">
        <v>14</v>
      </c>
      <c r="Z3531" s="11">
        <v>160</v>
      </c>
      <c r="AA3531" t="s">
        <v>310</v>
      </c>
      <c r="AB3531" s="21" t="s">
        <v>3447</v>
      </c>
      <c r="AC3531" s="11">
        <v>14</v>
      </c>
      <c r="AD3531" s="13">
        <v>11.188000000000001</v>
      </c>
      <c r="AE3531" s="11">
        <v>1.4059999999999999</v>
      </c>
      <c r="AF3531" t="s">
        <v>290</v>
      </c>
      <c r="AG3531" s="11">
        <v>160</v>
      </c>
      <c r="AH3531" s="21" t="s">
        <v>290</v>
      </c>
      <c r="AI3531" s="1" t="s">
        <v>310</v>
      </c>
      <c r="AJ3531" t="s">
        <v>290</v>
      </c>
      <c r="AK3531" s="159" t="s">
        <v>290</v>
      </c>
    </row>
    <row r="3532" spans="1:37" x14ac:dyDescent="0.35">
      <c r="A3532" s="160" t="s">
        <v>3448</v>
      </c>
      <c r="B3532" s="2">
        <v>14</v>
      </c>
      <c r="C3532" s="2" t="s">
        <v>272</v>
      </c>
      <c r="D3532" s="4" t="s">
        <v>310</v>
      </c>
      <c r="E3532" s="22" t="s">
        <v>290</v>
      </c>
      <c r="F3532" s="2">
        <v>14</v>
      </c>
      <c r="G3532" s="5">
        <v>13</v>
      </c>
      <c r="H3532" s="2">
        <v>0.5</v>
      </c>
      <c r="I3532" s="4" t="s">
        <v>272</v>
      </c>
      <c r="J3532" s="2">
        <v>2</v>
      </c>
      <c r="K3532" s="22" t="s">
        <v>290</v>
      </c>
      <c r="L3532" s="6" t="s">
        <v>310</v>
      </c>
      <c r="M3532" s="4" t="s">
        <v>290</v>
      </c>
      <c r="N3532" s="161" t="s">
        <v>290</v>
      </c>
      <c r="P3532" s="18" t="s">
        <v>290</v>
      </c>
      <c r="Q3532" s="18" t="s">
        <v>290</v>
      </c>
      <c r="S3532" t="s">
        <v>290</v>
      </c>
      <c r="T3532" t="s">
        <v>290</v>
      </c>
      <c r="V3532" t="s">
        <v>290</v>
      </c>
      <c r="X3532" s="160" t="s">
        <v>3448</v>
      </c>
      <c r="Y3532" s="2">
        <v>14</v>
      </c>
      <c r="Z3532" s="2" t="s">
        <v>272</v>
      </c>
      <c r="AA3532" s="4" t="s">
        <v>310</v>
      </c>
      <c r="AB3532" s="22" t="s">
        <v>290</v>
      </c>
      <c r="AC3532" s="2">
        <v>14</v>
      </c>
      <c r="AD3532" s="5">
        <v>13</v>
      </c>
      <c r="AE3532" s="2">
        <v>0.5</v>
      </c>
      <c r="AF3532" s="4" t="s">
        <v>272</v>
      </c>
      <c r="AG3532" s="2">
        <v>2</v>
      </c>
      <c r="AH3532" s="22" t="s">
        <v>290</v>
      </c>
      <c r="AI3532" s="6" t="s">
        <v>310</v>
      </c>
      <c r="AJ3532" s="4" t="s">
        <v>290</v>
      </c>
      <c r="AK3532" s="161" t="s">
        <v>290</v>
      </c>
    </row>
    <row r="3533" spans="1:37" x14ac:dyDescent="0.35">
      <c r="A3533" s="156" t="s">
        <v>3449</v>
      </c>
      <c r="B3533" s="11">
        <v>16</v>
      </c>
      <c r="C3533" s="11">
        <v>10</v>
      </c>
      <c r="D3533" t="s">
        <v>310</v>
      </c>
      <c r="E3533" s="21" t="s">
        <v>290</v>
      </c>
      <c r="F3533" s="11">
        <v>16</v>
      </c>
      <c r="G3533" s="13">
        <v>15.5</v>
      </c>
      <c r="H3533" s="11">
        <v>0.25</v>
      </c>
      <c r="I3533" t="s">
        <v>290</v>
      </c>
      <c r="J3533" s="11">
        <v>10</v>
      </c>
      <c r="K3533" s="21" t="s">
        <v>290</v>
      </c>
      <c r="L3533" s="11" t="s">
        <v>310</v>
      </c>
      <c r="M3533" t="s">
        <v>290</v>
      </c>
      <c r="N3533" s="159" t="s">
        <v>290</v>
      </c>
      <c r="P3533" s="18" t="s">
        <v>290</v>
      </c>
      <c r="Q3533" s="18" t="s">
        <v>290</v>
      </c>
      <c r="S3533" t="s">
        <v>290</v>
      </c>
      <c r="T3533" t="s">
        <v>290</v>
      </c>
      <c r="V3533" t="s">
        <v>290</v>
      </c>
      <c r="X3533" s="156" t="s">
        <v>3449</v>
      </c>
      <c r="Y3533" s="11">
        <v>16</v>
      </c>
      <c r="Z3533" s="11">
        <v>10</v>
      </c>
      <c r="AA3533" t="s">
        <v>310</v>
      </c>
      <c r="AB3533" s="21" t="s">
        <v>290</v>
      </c>
      <c r="AC3533" s="11">
        <v>16</v>
      </c>
      <c r="AD3533" s="13">
        <v>15.5</v>
      </c>
      <c r="AE3533" s="11">
        <v>0.25</v>
      </c>
      <c r="AF3533" t="s">
        <v>290</v>
      </c>
      <c r="AG3533" s="11">
        <v>10</v>
      </c>
      <c r="AH3533" s="21" t="s">
        <v>290</v>
      </c>
      <c r="AI3533" s="11" t="s">
        <v>310</v>
      </c>
      <c r="AJ3533" t="s">
        <v>290</v>
      </c>
      <c r="AK3533" s="159" t="s">
        <v>290</v>
      </c>
    </row>
    <row r="3534" spans="1:37" x14ac:dyDescent="0.35">
      <c r="A3534" s="158" t="s">
        <v>3450</v>
      </c>
      <c r="B3534" s="11">
        <v>16</v>
      </c>
      <c r="C3534" s="11">
        <v>20</v>
      </c>
      <c r="D3534" t="s">
        <v>310</v>
      </c>
      <c r="E3534" s="21" t="s">
        <v>290</v>
      </c>
      <c r="F3534" s="11">
        <v>16</v>
      </c>
      <c r="G3534" s="13">
        <v>15.375999999999999</v>
      </c>
      <c r="H3534" s="11">
        <v>0.312</v>
      </c>
      <c r="I3534" t="s">
        <v>290</v>
      </c>
      <c r="J3534" s="11">
        <v>20</v>
      </c>
      <c r="K3534" s="21" t="s">
        <v>290</v>
      </c>
      <c r="L3534" s="1" t="s">
        <v>310</v>
      </c>
      <c r="M3534" t="s">
        <v>290</v>
      </c>
      <c r="N3534" s="159" t="s">
        <v>290</v>
      </c>
      <c r="P3534" s="18" t="s">
        <v>290</v>
      </c>
      <c r="Q3534" s="18" t="s">
        <v>290</v>
      </c>
      <c r="S3534" t="s">
        <v>290</v>
      </c>
      <c r="T3534" t="s">
        <v>290</v>
      </c>
      <c r="V3534" t="s">
        <v>290</v>
      </c>
      <c r="X3534" s="158" t="s">
        <v>3450</v>
      </c>
      <c r="Y3534" s="11">
        <v>16</v>
      </c>
      <c r="Z3534" s="11">
        <v>20</v>
      </c>
      <c r="AA3534" t="s">
        <v>310</v>
      </c>
      <c r="AB3534" s="21" t="s">
        <v>290</v>
      </c>
      <c r="AC3534" s="11">
        <v>16</v>
      </c>
      <c r="AD3534" s="13">
        <v>15.375999999999999</v>
      </c>
      <c r="AE3534" s="11">
        <v>0.312</v>
      </c>
      <c r="AF3534" t="s">
        <v>290</v>
      </c>
      <c r="AG3534" s="11">
        <v>20</v>
      </c>
      <c r="AH3534" s="21" t="s">
        <v>290</v>
      </c>
      <c r="AI3534" s="1" t="s">
        <v>310</v>
      </c>
      <c r="AJ3534" t="s">
        <v>290</v>
      </c>
      <c r="AK3534" s="159" t="s">
        <v>290</v>
      </c>
    </row>
    <row r="3535" spans="1:37" x14ac:dyDescent="0.35">
      <c r="A3535" s="158" t="s">
        <v>3451</v>
      </c>
      <c r="B3535" s="11">
        <v>16</v>
      </c>
      <c r="C3535">
        <v>30</v>
      </c>
      <c r="D3535" t="s">
        <v>310</v>
      </c>
      <c r="E3535" s="21" t="s">
        <v>290</v>
      </c>
      <c r="F3535" s="11">
        <v>16</v>
      </c>
      <c r="G3535" s="13">
        <v>15.25</v>
      </c>
      <c r="H3535" s="11">
        <v>0.375</v>
      </c>
      <c r="I3535" t="s">
        <v>290</v>
      </c>
      <c r="J3535">
        <v>30</v>
      </c>
      <c r="K3535" s="21" t="s">
        <v>290</v>
      </c>
      <c r="L3535" s="1" t="s">
        <v>310</v>
      </c>
      <c r="M3535" t="s">
        <v>290</v>
      </c>
      <c r="N3535" s="159" t="s">
        <v>290</v>
      </c>
      <c r="P3535" s="18" t="s">
        <v>290</v>
      </c>
      <c r="Q3535" s="18" t="s">
        <v>290</v>
      </c>
      <c r="S3535" t="s">
        <v>290</v>
      </c>
      <c r="T3535" t="s">
        <v>290</v>
      </c>
      <c r="V3535" t="s">
        <v>290</v>
      </c>
      <c r="X3535" s="158" t="s">
        <v>3451</v>
      </c>
      <c r="Y3535" s="11">
        <v>16</v>
      </c>
      <c r="Z3535">
        <v>30</v>
      </c>
      <c r="AA3535" t="s">
        <v>310</v>
      </c>
      <c r="AB3535" s="21" t="s">
        <v>290</v>
      </c>
      <c r="AC3535" s="11">
        <v>16</v>
      </c>
      <c r="AD3535" s="13">
        <v>15.25</v>
      </c>
      <c r="AE3535" s="11">
        <v>0.375</v>
      </c>
      <c r="AF3535" t="s">
        <v>290</v>
      </c>
      <c r="AG3535">
        <v>30</v>
      </c>
      <c r="AH3535" s="21" t="s">
        <v>290</v>
      </c>
      <c r="AI3535" s="1" t="s">
        <v>310</v>
      </c>
      <c r="AJ3535" t="s">
        <v>290</v>
      </c>
      <c r="AK3535" s="159" t="s">
        <v>290</v>
      </c>
    </row>
    <row r="3536" spans="1:37" x14ac:dyDescent="0.35">
      <c r="A3536" s="158" t="s">
        <v>3452</v>
      </c>
      <c r="B3536" s="11">
        <v>16</v>
      </c>
      <c r="C3536">
        <v>40</v>
      </c>
      <c r="D3536" t="s">
        <v>310</v>
      </c>
      <c r="E3536" s="21" t="s">
        <v>290</v>
      </c>
      <c r="F3536" s="11">
        <v>16</v>
      </c>
      <c r="G3536" s="13">
        <v>15</v>
      </c>
      <c r="H3536" s="11">
        <v>0.5</v>
      </c>
      <c r="I3536" t="s">
        <v>290</v>
      </c>
      <c r="J3536">
        <v>40</v>
      </c>
      <c r="K3536" s="21" t="s">
        <v>290</v>
      </c>
      <c r="L3536" s="1" t="s">
        <v>310</v>
      </c>
      <c r="M3536" t="s">
        <v>290</v>
      </c>
      <c r="N3536" s="159" t="s">
        <v>290</v>
      </c>
      <c r="P3536" s="18" t="s">
        <v>290</v>
      </c>
      <c r="Q3536" s="18" t="s">
        <v>290</v>
      </c>
      <c r="S3536" t="s">
        <v>290</v>
      </c>
      <c r="T3536" t="s">
        <v>290</v>
      </c>
      <c r="V3536" t="s">
        <v>290</v>
      </c>
      <c r="X3536" s="158" t="s">
        <v>3452</v>
      </c>
      <c r="Y3536" s="11">
        <v>16</v>
      </c>
      <c r="Z3536">
        <v>40</v>
      </c>
      <c r="AA3536" t="s">
        <v>310</v>
      </c>
      <c r="AB3536" s="21" t="s">
        <v>290</v>
      </c>
      <c r="AC3536" s="11">
        <v>16</v>
      </c>
      <c r="AD3536" s="13">
        <v>15</v>
      </c>
      <c r="AE3536" s="11">
        <v>0.5</v>
      </c>
      <c r="AF3536" t="s">
        <v>290</v>
      </c>
      <c r="AG3536">
        <v>40</v>
      </c>
      <c r="AH3536" s="21" t="s">
        <v>290</v>
      </c>
      <c r="AI3536" s="1" t="s">
        <v>310</v>
      </c>
      <c r="AJ3536" t="s">
        <v>290</v>
      </c>
      <c r="AK3536" s="159" t="s">
        <v>290</v>
      </c>
    </row>
    <row r="3537" spans="1:37" x14ac:dyDescent="0.35">
      <c r="A3537" s="158" t="s">
        <v>7097</v>
      </c>
      <c r="B3537" s="11">
        <v>16</v>
      </c>
      <c r="C3537" t="s">
        <v>6422</v>
      </c>
      <c r="D3537" t="s">
        <v>310</v>
      </c>
      <c r="E3537" s="21" t="s">
        <v>290</v>
      </c>
      <c r="F3537" s="11">
        <v>16</v>
      </c>
      <c r="G3537" s="12">
        <v>15.25</v>
      </c>
      <c r="H3537" s="11">
        <v>0.375</v>
      </c>
      <c r="I3537" t="s">
        <v>6422</v>
      </c>
      <c r="J3537">
        <v>1</v>
      </c>
      <c r="K3537" s="21" t="s">
        <v>290</v>
      </c>
      <c r="L3537" s="1" t="s">
        <v>310</v>
      </c>
      <c r="M3537" t="s">
        <v>290</v>
      </c>
      <c r="N3537" s="159" t="s">
        <v>290</v>
      </c>
      <c r="P3537" s="18" t="s">
        <v>290</v>
      </c>
      <c r="Q3537" s="18" t="s">
        <v>290</v>
      </c>
      <c r="S3537" t="s">
        <v>290</v>
      </c>
      <c r="T3537" t="s">
        <v>290</v>
      </c>
      <c r="V3537" t="s">
        <v>290</v>
      </c>
      <c r="X3537" s="158" t="s">
        <v>7097</v>
      </c>
      <c r="Y3537" s="11">
        <v>16</v>
      </c>
      <c r="Z3537" t="s">
        <v>6422</v>
      </c>
      <c r="AA3537" t="s">
        <v>310</v>
      </c>
      <c r="AB3537" s="21" t="s">
        <v>290</v>
      </c>
      <c r="AC3537" s="11">
        <v>16</v>
      </c>
      <c r="AD3537" s="12">
        <v>15.25</v>
      </c>
      <c r="AE3537" s="11">
        <v>0.375</v>
      </c>
      <c r="AF3537" t="s">
        <v>6422</v>
      </c>
      <c r="AG3537">
        <v>1</v>
      </c>
      <c r="AH3537" s="21" t="s">
        <v>290</v>
      </c>
      <c r="AI3537" s="1" t="s">
        <v>310</v>
      </c>
      <c r="AJ3537" t="s">
        <v>290</v>
      </c>
      <c r="AK3537" s="159" t="s">
        <v>290</v>
      </c>
    </row>
    <row r="3538" spans="1:37" x14ac:dyDescent="0.35">
      <c r="A3538" s="158" t="s">
        <v>3453</v>
      </c>
      <c r="B3538" s="11">
        <v>16</v>
      </c>
      <c r="C3538">
        <v>60</v>
      </c>
      <c r="D3538" t="s">
        <v>310</v>
      </c>
      <c r="E3538" s="21" t="s">
        <v>290</v>
      </c>
      <c r="F3538" s="11">
        <v>16</v>
      </c>
      <c r="G3538" s="13">
        <v>14.688000000000001</v>
      </c>
      <c r="H3538" s="11">
        <v>0.65600000000000003</v>
      </c>
      <c r="I3538" t="s">
        <v>290</v>
      </c>
      <c r="J3538">
        <v>60</v>
      </c>
      <c r="K3538" s="21" t="s">
        <v>290</v>
      </c>
      <c r="L3538" s="1" t="s">
        <v>310</v>
      </c>
      <c r="M3538" t="s">
        <v>290</v>
      </c>
      <c r="N3538" s="159" t="s">
        <v>290</v>
      </c>
      <c r="P3538" s="18" t="s">
        <v>290</v>
      </c>
      <c r="Q3538" s="18" t="s">
        <v>290</v>
      </c>
      <c r="S3538" t="s">
        <v>290</v>
      </c>
      <c r="T3538" t="s">
        <v>290</v>
      </c>
      <c r="V3538" t="s">
        <v>290</v>
      </c>
      <c r="X3538" s="158" t="s">
        <v>3453</v>
      </c>
      <c r="Y3538" s="11">
        <v>16</v>
      </c>
      <c r="Z3538">
        <v>60</v>
      </c>
      <c r="AA3538" t="s">
        <v>310</v>
      </c>
      <c r="AB3538" s="21" t="s">
        <v>290</v>
      </c>
      <c r="AC3538" s="11">
        <v>16</v>
      </c>
      <c r="AD3538" s="13">
        <v>14.688000000000001</v>
      </c>
      <c r="AE3538" s="11">
        <v>0.65600000000000003</v>
      </c>
      <c r="AF3538" t="s">
        <v>290</v>
      </c>
      <c r="AG3538">
        <v>60</v>
      </c>
      <c r="AH3538" s="21" t="s">
        <v>290</v>
      </c>
      <c r="AI3538" s="1" t="s">
        <v>310</v>
      </c>
      <c r="AJ3538" t="s">
        <v>290</v>
      </c>
      <c r="AK3538" s="159" t="s">
        <v>290</v>
      </c>
    </row>
    <row r="3539" spans="1:37" x14ac:dyDescent="0.35">
      <c r="A3539" s="158" t="s">
        <v>3454</v>
      </c>
      <c r="B3539" s="11">
        <v>16</v>
      </c>
      <c r="C3539">
        <v>80</v>
      </c>
      <c r="D3539" t="s">
        <v>310</v>
      </c>
      <c r="E3539" s="21" t="s">
        <v>290</v>
      </c>
      <c r="F3539" s="11">
        <v>16</v>
      </c>
      <c r="G3539" s="13">
        <v>14.314</v>
      </c>
      <c r="H3539" s="11">
        <v>0.84299999999999997</v>
      </c>
      <c r="I3539" t="s">
        <v>290</v>
      </c>
      <c r="J3539">
        <v>80</v>
      </c>
      <c r="K3539" s="21" t="s">
        <v>290</v>
      </c>
      <c r="L3539" s="1" t="s">
        <v>310</v>
      </c>
      <c r="M3539" t="s">
        <v>290</v>
      </c>
      <c r="N3539" s="159" t="s">
        <v>290</v>
      </c>
      <c r="P3539" s="18" t="s">
        <v>290</v>
      </c>
      <c r="Q3539" s="18" t="s">
        <v>290</v>
      </c>
      <c r="S3539" t="s">
        <v>290</v>
      </c>
      <c r="T3539" t="s">
        <v>290</v>
      </c>
      <c r="V3539" t="s">
        <v>290</v>
      </c>
      <c r="X3539" s="158" t="s">
        <v>3454</v>
      </c>
      <c r="Y3539" s="11">
        <v>16</v>
      </c>
      <c r="Z3539">
        <v>80</v>
      </c>
      <c r="AA3539" t="s">
        <v>310</v>
      </c>
      <c r="AB3539" s="21" t="s">
        <v>290</v>
      </c>
      <c r="AC3539" s="11">
        <v>16</v>
      </c>
      <c r="AD3539" s="13">
        <v>14.314</v>
      </c>
      <c r="AE3539" s="11">
        <v>0.84299999999999997</v>
      </c>
      <c r="AF3539" t="s">
        <v>290</v>
      </c>
      <c r="AG3539">
        <v>80</v>
      </c>
      <c r="AH3539" s="21" t="s">
        <v>290</v>
      </c>
      <c r="AI3539" s="1" t="s">
        <v>310</v>
      </c>
      <c r="AJ3539" t="s">
        <v>290</v>
      </c>
      <c r="AK3539" s="159" t="s">
        <v>290</v>
      </c>
    </row>
    <row r="3540" spans="1:37" x14ac:dyDescent="0.35">
      <c r="A3540" s="158" t="s">
        <v>3455</v>
      </c>
      <c r="B3540" s="11">
        <v>16</v>
      </c>
      <c r="C3540">
        <v>100</v>
      </c>
      <c r="D3540" t="s">
        <v>310</v>
      </c>
      <c r="E3540" s="21" t="s">
        <v>290</v>
      </c>
      <c r="F3540" s="11">
        <v>16</v>
      </c>
      <c r="G3540" s="13">
        <v>13.938000000000001</v>
      </c>
      <c r="H3540" s="11">
        <v>1.0309999999999999</v>
      </c>
      <c r="I3540" t="s">
        <v>290</v>
      </c>
      <c r="J3540">
        <v>100</v>
      </c>
      <c r="K3540" s="21" t="s">
        <v>290</v>
      </c>
      <c r="L3540" s="1" t="s">
        <v>310</v>
      </c>
      <c r="M3540" t="s">
        <v>290</v>
      </c>
      <c r="N3540" s="159" t="s">
        <v>290</v>
      </c>
      <c r="P3540" s="18" t="s">
        <v>290</v>
      </c>
      <c r="Q3540" s="18" t="s">
        <v>290</v>
      </c>
      <c r="S3540" t="s">
        <v>290</v>
      </c>
      <c r="T3540" t="s">
        <v>290</v>
      </c>
      <c r="V3540" t="s">
        <v>290</v>
      </c>
      <c r="X3540" s="158" t="s">
        <v>3455</v>
      </c>
      <c r="Y3540" s="11">
        <v>16</v>
      </c>
      <c r="Z3540">
        <v>100</v>
      </c>
      <c r="AA3540" t="s">
        <v>310</v>
      </c>
      <c r="AB3540" s="21" t="s">
        <v>290</v>
      </c>
      <c r="AC3540" s="11">
        <v>16</v>
      </c>
      <c r="AD3540" s="13">
        <v>13.938000000000001</v>
      </c>
      <c r="AE3540" s="11">
        <v>1.0309999999999999</v>
      </c>
      <c r="AF3540" t="s">
        <v>290</v>
      </c>
      <c r="AG3540">
        <v>100</v>
      </c>
      <c r="AH3540" s="21" t="s">
        <v>290</v>
      </c>
      <c r="AI3540" s="1" t="s">
        <v>310</v>
      </c>
      <c r="AJ3540" t="s">
        <v>290</v>
      </c>
      <c r="AK3540" s="159" t="s">
        <v>290</v>
      </c>
    </row>
    <row r="3541" spans="1:37" x14ac:dyDescent="0.35">
      <c r="A3541" s="158" t="s">
        <v>3456</v>
      </c>
      <c r="B3541" s="11">
        <v>16</v>
      </c>
      <c r="C3541">
        <v>120</v>
      </c>
      <c r="D3541" t="s">
        <v>310</v>
      </c>
      <c r="E3541" s="21" t="s">
        <v>290</v>
      </c>
      <c r="F3541" s="11">
        <v>16</v>
      </c>
      <c r="G3541" s="13">
        <v>13.564</v>
      </c>
      <c r="H3541" s="11">
        <v>1.218</v>
      </c>
      <c r="I3541" t="s">
        <v>290</v>
      </c>
      <c r="J3541">
        <v>120</v>
      </c>
      <c r="K3541" s="21" t="s">
        <v>290</v>
      </c>
      <c r="L3541" s="1" t="s">
        <v>310</v>
      </c>
      <c r="M3541" t="s">
        <v>290</v>
      </c>
      <c r="N3541" s="159" t="s">
        <v>290</v>
      </c>
      <c r="P3541" s="18" t="s">
        <v>290</v>
      </c>
      <c r="Q3541" s="18" t="s">
        <v>290</v>
      </c>
      <c r="S3541" t="s">
        <v>290</v>
      </c>
      <c r="T3541" t="s">
        <v>290</v>
      </c>
      <c r="V3541" t="s">
        <v>290</v>
      </c>
      <c r="X3541" s="158" t="s">
        <v>3456</v>
      </c>
      <c r="Y3541" s="11">
        <v>16</v>
      </c>
      <c r="Z3541">
        <v>120</v>
      </c>
      <c r="AA3541" t="s">
        <v>310</v>
      </c>
      <c r="AB3541" s="21" t="s">
        <v>290</v>
      </c>
      <c r="AC3541" s="11">
        <v>16</v>
      </c>
      <c r="AD3541" s="13">
        <v>13.564</v>
      </c>
      <c r="AE3541" s="11">
        <v>1.218</v>
      </c>
      <c r="AF3541" t="s">
        <v>290</v>
      </c>
      <c r="AG3541">
        <v>120</v>
      </c>
      <c r="AH3541" s="21" t="s">
        <v>290</v>
      </c>
      <c r="AI3541" s="1" t="s">
        <v>310</v>
      </c>
      <c r="AJ3541" t="s">
        <v>290</v>
      </c>
      <c r="AK3541" s="159" t="s">
        <v>290</v>
      </c>
    </row>
    <row r="3542" spans="1:37" x14ac:dyDescent="0.35">
      <c r="A3542" s="158" t="s">
        <v>3457</v>
      </c>
      <c r="B3542" s="11">
        <v>16</v>
      </c>
      <c r="C3542">
        <v>140</v>
      </c>
      <c r="D3542" t="s">
        <v>310</v>
      </c>
      <c r="E3542" s="21" t="s">
        <v>290</v>
      </c>
      <c r="F3542" s="11">
        <v>16</v>
      </c>
      <c r="G3542" s="13">
        <v>13.125999999999999</v>
      </c>
      <c r="H3542" s="11">
        <v>1.4370000000000001</v>
      </c>
      <c r="I3542" t="s">
        <v>290</v>
      </c>
      <c r="J3542">
        <v>140</v>
      </c>
      <c r="K3542" s="21" t="s">
        <v>290</v>
      </c>
      <c r="L3542" s="1" t="s">
        <v>310</v>
      </c>
      <c r="M3542" t="s">
        <v>290</v>
      </c>
      <c r="N3542" s="159" t="s">
        <v>290</v>
      </c>
      <c r="P3542" s="18" t="s">
        <v>290</v>
      </c>
      <c r="Q3542" s="18" t="s">
        <v>290</v>
      </c>
      <c r="S3542" t="s">
        <v>290</v>
      </c>
      <c r="T3542" t="s">
        <v>290</v>
      </c>
      <c r="V3542" t="s">
        <v>290</v>
      </c>
      <c r="X3542" s="158" t="s">
        <v>3457</v>
      </c>
      <c r="Y3542" s="11">
        <v>16</v>
      </c>
      <c r="Z3542">
        <v>140</v>
      </c>
      <c r="AA3542" t="s">
        <v>310</v>
      </c>
      <c r="AB3542" s="21" t="s">
        <v>290</v>
      </c>
      <c r="AC3542" s="11">
        <v>16</v>
      </c>
      <c r="AD3542" s="13">
        <v>13.125999999999999</v>
      </c>
      <c r="AE3542" s="11">
        <v>1.4370000000000001</v>
      </c>
      <c r="AF3542" t="s">
        <v>290</v>
      </c>
      <c r="AG3542">
        <v>140</v>
      </c>
      <c r="AH3542" s="21" t="s">
        <v>290</v>
      </c>
      <c r="AI3542" s="1" t="s">
        <v>310</v>
      </c>
      <c r="AJ3542" t="s">
        <v>290</v>
      </c>
      <c r="AK3542" s="159" t="s">
        <v>290</v>
      </c>
    </row>
    <row r="3543" spans="1:37" x14ac:dyDescent="0.35">
      <c r="A3543" s="158" t="s">
        <v>3458</v>
      </c>
      <c r="B3543" s="11">
        <v>16</v>
      </c>
      <c r="C3543" s="11">
        <v>160</v>
      </c>
      <c r="D3543" t="s">
        <v>310</v>
      </c>
      <c r="E3543" s="21" t="s">
        <v>290</v>
      </c>
      <c r="F3543" s="11">
        <v>16</v>
      </c>
      <c r="G3543" s="13">
        <v>12.814</v>
      </c>
      <c r="H3543" s="11">
        <v>1.593</v>
      </c>
      <c r="I3543" t="s">
        <v>290</v>
      </c>
      <c r="J3543" s="11">
        <v>160</v>
      </c>
      <c r="K3543" s="21" t="s">
        <v>290</v>
      </c>
      <c r="L3543" s="1" t="s">
        <v>310</v>
      </c>
      <c r="M3543" t="s">
        <v>290</v>
      </c>
      <c r="N3543" s="159" t="s">
        <v>290</v>
      </c>
      <c r="P3543" s="18" t="s">
        <v>290</v>
      </c>
      <c r="Q3543" s="18" t="s">
        <v>290</v>
      </c>
      <c r="S3543" t="s">
        <v>290</v>
      </c>
      <c r="T3543" t="s">
        <v>290</v>
      </c>
      <c r="V3543" t="s">
        <v>290</v>
      </c>
      <c r="X3543" s="158" t="s">
        <v>3458</v>
      </c>
      <c r="Y3543" s="11">
        <v>16</v>
      </c>
      <c r="Z3543" s="11">
        <v>160</v>
      </c>
      <c r="AA3543" t="s">
        <v>310</v>
      </c>
      <c r="AB3543" s="21" t="s">
        <v>290</v>
      </c>
      <c r="AC3543" s="11">
        <v>16</v>
      </c>
      <c r="AD3543" s="13">
        <v>12.814</v>
      </c>
      <c r="AE3543" s="11">
        <v>1.593</v>
      </c>
      <c r="AF3543" t="s">
        <v>290</v>
      </c>
      <c r="AG3543" s="11">
        <v>160</v>
      </c>
      <c r="AH3543" s="21" t="s">
        <v>290</v>
      </c>
      <c r="AI3543" s="1" t="s">
        <v>310</v>
      </c>
      <c r="AJ3543" t="s">
        <v>290</v>
      </c>
      <c r="AK3543" s="159" t="s">
        <v>290</v>
      </c>
    </row>
    <row r="3544" spans="1:37" x14ac:dyDescent="0.35">
      <c r="A3544" s="160" t="s">
        <v>3459</v>
      </c>
      <c r="B3544" s="2">
        <v>16</v>
      </c>
      <c r="C3544" s="2" t="s">
        <v>272</v>
      </c>
      <c r="D3544" s="4" t="s">
        <v>310</v>
      </c>
      <c r="E3544" s="22" t="s">
        <v>290</v>
      </c>
      <c r="F3544" s="2">
        <v>16</v>
      </c>
      <c r="G3544" s="5">
        <v>15</v>
      </c>
      <c r="H3544" s="2">
        <v>0.5</v>
      </c>
      <c r="I3544" s="4" t="s">
        <v>272</v>
      </c>
      <c r="J3544" s="2">
        <v>2</v>
      </c>
      <c r="K3544" s="22" t="s">
        <v>290</v>
      </c>
      <c r="L3544" s="6" t="s">
        <v>310</v>
      </c>
      <c r="M3544" s="4" t="s">
        <v>290</v>
      </c>
      <c r="N3544" s="161" t="s">
        <v>290</v>
      </c>
      <c r="P3544" s="18" t="s">
        <v>290</v>
      </c>
      <c r="Q3544" s="18" t="s">
        <v>290</v>
      </c>
      <c r="S3544" t="s">
        <v>290</v>
      </c>
      <c r="T3544" t="s">
        <v>290</v>
      </c>
      <c r="V3544" t="s">
        <v>290</v>
      </c>
      <c r="X3544" s="160" t="s">
        <v>3459</v>
      </c>
      <c r="Y3544" s="2">
        <v>16</v>
      </c>
      <c r="Z3544" s="2" t="s">
        <v>272</v>
      </c>
      <c r="AA3544" s="4" t="s">
        <v>310</v>
      </c>
      <c r="AB3544" s="22" t="s">
        <v>290</v>
      </c>
      <c r="AC3544" s="2">
        <v>16</v>
      </c>
      <c r="AD3544" s="5">
        <v>15</v>
      </c>
      <c r="AE3544" s="2">
        <v>0.5</v>
      </c>
      <c r="AF3544" s="4" t="s">
        <v>272</v>
      </c>
      <c r="AG3544" s="2">
        <v>2</v>
      </c>
      <c r="AH3544" s="22" t="s">
        <v>290</v>
      </c>
      <c r="AI3544" s="6" t="s">
        <v>310</v>
      </c>
      <c r="AJ3544" s="4" t="s">
        <v>290</v>
      </c>
      <c r="AK3544" s="161" t="s">
        <v>290</v>
      </c>
    </row>
    <row r="3545" spans="1:37" x14ac:dyDescent="0.35">
      <c r="A3545" s="156" t="s">
        <v>3460</v>
      </c>
      <c r="B3545" s="11">
        <v>18</v>
      </c>
      <c r="C3545" s="11">
        <v>10</v>
      </c>
      <c r="D3545" t="s">
        <v>310</v>
      </c>
      <c r="E3545" s="21" t="s">
        <v>290</v>
      </c>
      <c r="F3545" s="11">
        <v>18</v>
      </c>
      <c r="G3545" s="13">
        <v>17.5</v>
      </c>
      <c r="H3545" s="11">
        <v>0.25</v>
      </c>
      <c r="I3545" t="s">
        <v>290</v>
      </c>
      <c r="J3545" s="11">
        <v>10</v>
      </c>
      <c r="K3545" s="21" t="s">
        <v>290</v>
      </c>
      <c r="L3545" s="11" t="s">
        <v>310</v>
      </c>
      <c r="M3545" t="s">
        <v>290</v>
      </c>
      <c r="N3545" s="159" t="s">
        <v>290</v>
      </c>
      <c r="P3545" s="18" t="s">
        <v>290</v>
      </c>
      <c r="Q3545" s="18" t="s">
        <v>290</v>
      </c>
      <c r="S3545" t="s">
        <v>290</v>
      </c>
      <c r="T3545" t="s">
        <v>290</v>
      </c>
      <c r="V3545" t="s">
        <v>290</v>
      </c>
      <c r="X3545" s="156" t="s">
        <v>3460</v>
      </c>
      <c r="Y3545" s="11">
        <v>18</v>
      </c>
      <c r="Z3545" s="11">
        <v>10</v>
      </c>
      <c r="AA3545" t="s">
        <v>310</v>
      </c>
      <c r="AB3545" s="21" t="s">
        <v>290</v>
      </c>
      <c r="AC3545" s="11">
        <v>18</v>
      </c>
      <c r="AD3545" s="13">
        <v>17.5</v>
      </c>
      <c r="AE3545" s="11">
        <v>0.25</v>
      </c>
      <c r="AF3545" t="s">
        <v>290</v>
      </c>
      <c r="AG3545" s="11">
        <v>10</v>
      </c>
      <c r="AH3545" s="21" t="s">
        <v>290</v>
      </c>
      <c r="AI3545" s="11" t="s">
        <v>310</v>
      </c>
      <c r="AJ3545" t="s">
        <v>290</v>
      </c>
      <c r="AK3545" s="159" t="s">
        <v>290</v>
      </c>
    </row>
    <row r="3546" spans="1:37" x14ac:dyDescent="0.35">
      <c r="A3546" s="158" t="s">
        <v>3461</v>
      </c>
      <c r="B3546" s="11">
        <v>18</v>
      </c>
      <c r="C3546" s="11">
        <v>20</v>
      </c>
      <c r="D3546" t="s">
        <v>310</v>
      </c>
      <c r="E3546" s="21" t="s">
        <v>290</v>
      </c>
      <c r="F3546" s="11">
        <v>18</v>
      </c>
      <c r="G3546" s="13">
        <v>17.376000000000001</v>
      </c>
      <c r="H3546" s="11">
        <v>0.312</v>
      </c>
      <c r="I3546" t="s">
        <v>290</v>
      </c>
      <c r="J3546" s="11">
        <v>20</v>
      </c>
      <c r="K3546" s="21" t="s">
        <v>290</v>
      </c>
      <c r="L3546" s="1" t="s">
        <v>310</v>
      </c>
      <c r="M3546" t="s">
        <v>290</v>
      </c>
      <c r="N3546" s="159" t="s">
        <v>290</v>
      </c>
      <c r="P3546" s="18" t="s">
        <v>290</v>
      </c>
      <c r="Q3546" s="18" t="s">
        <v>290</v>
      </c>
      <c r="S3546" t="s">
        <v>290</v>
      </c>
      <c r="T3546" t="s">
        <v>290</v>
      </c>
      <c r="V3546" t="s">
        <v>290</v>
      </c>
      <c r="X3546" s="158" t="s">
        <v>3461</v>
      </c>
      <c r="Y3546" s="11">
        <v>18</v>
      </c>
      <c r="Z3546" s="11">
        <v>20</v>
      </c>
      <c r="AA3546" t="s">
        <v>310</v>
      </c>
      <c r="AB3546" s="21" t="s">
        <v>290</v>
      </c>
      <c r="AC3546" s="11">
        <v>18</v>
      </c>
      <c r="AD3546" s="13">
        <v>17.376000000000001</v>
      </c>
      <c r="AE3546" s="11">
        <v>0.312</v>
      </c>
      <c r="AF3546" t="s">
        <v>290</v>
      </c>
      <c r="AG3546" s="11">
        <v>20</v>
      </c>
      <c r="AH3546" s="21" t="s">
        <v>290</v>
      </c>
      <c r="AI3546" s="1" t="s">
        <v>310</v>
      </c>
      <c r="AJ3546" t="s">
        <v>290</v>
      </c>
      <c r="AK3546" s="159" t="s">
        <v>290</v>
      </c>
    </row>
    <row r="3547" spans="1:37" x14ac:dyDescent="0.35">
      <c r="A3547" s="158" t="s">
        <v>3462</v>
      </c>
      <c r="B3547" s="11">
        <v>18</v>
      </c>
      <c r="C3547">
        <v>30</v>
      </c>
      <c r="D3547" t="s">
        <v>310</v>
      </c>
      <c r="E3547" s="21" t="s">
        <v>290</v>
      </c>
      <c r="F3547" s="11">
        <v>18</v>
      </c>
      <c r="G3547" s="13">
        <v>17.123999999999999</v>
      </c>
      <c r="H3547" s="11">
        <v>0.438</v>
      </c>
      <c r="I3547" t="s">
        <v>290</v>
      </c>
      <c r="J3547">
        <v>30</v>
      </c>
      <c r="K3547" s="21" t="s">
        <v>290</v>
      </c>
      <c r="L3547" s="1" t="s">
        <v>310</v>
      </c>
      <c r="M3547" t="s">
        <v>290</v>
      </c>
      <c r="N3547" s="159" t="s">
        <v>290</v>
      </c>
      <c r="P3547" s="18" t="s">
        <v>290</v>
      </c>
      <c r="Q3547" s="18" t="s">
        <v>290</v>
      </c>
      <c r="S3547" t="s">
        <v>290</v>
      </c>
      <c r="T3547" t="s">
        <v>290</v>
      </c>
      <c r="V3547" t="s">
        <v>290</v>
      </c>
      <c r="X3547" s="158" t="s">
        <v>3462</v>
      </c>
      <c r="Y3547" s="11">
        <v>18</v>
      </c>
      <c r="Z3547">
        <v>30</v>
      </c>
      <c r="AA3547" t="s">
        <v>310</v>
      </c>
      <c r="AB3547" s="21" t="s">
        <v>290</v>
      </c>
      <c r="AC3547" s="11">
        <v>18</v>
      </c>
      <c r="AD3547" s="13">
        <v>17.123999999999999</v>
      </c>
      <c r="AE3547" s="11">
        <v>0.438</v>
      </c>
      <c r="AF3547" t="s">
        <v>290</v>
      </c>
      <c r="AG3547">
        <v>30</v>
      </c>
      <c r="AH3547" s="21" t="s">
        <v>290</v>
      </c>
      <c r="AI3547" s="1" t="s">
        <v>310</v>
      </c>
      <c r="AJ3547" t="s">
        <v>290</v>
      </c>
      <c r="AK3547" s="159" t="s">
        <v>290</v>
      </c>
    </row>
    <row r="3548" spans="1:37" x14ac:dyDescent="0.35">
      <c r="A3548" s="158" t="s">
        <v>3463</v>
      </c>
      <c r="B3548" s="11">
        <v>18</v>
      </c>
      <c r="C3548">
        <v>40</v>
      </c>
      <c r="D3548" t="s">
        <v>310</v>
      </c>
      <c r="E3548" s="21" t="s">
        <v>290</v>
      </c>
      <c r="F3548" s="11">
        <v>18</v>
      </c>
      <c r="G3548" s="13">
        <v>16.876000000000001</v>
      </c>
      <c r="H3548" s="11">
        <v>0.56200000000000006</v>
      </c>
      <c r="I3548" t="s">
        <v>290</v>
      </c>
      <c r="J3548">
        <v>40</v>
      </c>
      <c r="K3548" s="21" t="s">
        <v>290</v>
      </c>
      <c r="L3548" s="1" t="s">
        <v>310</v>
      </c>
      <c r="M3548" t="s">
        <v>290</v>
      </c>
      <c r="N3548" s="159" t="s">
        <v>290</v>
      </c>
      <c r="P3548" s="18" t="s">
        <v>290</v>
      </c>
      <c r="Q3548" s="18" t="s">
        <v>290</v>
      </c>
      <c r="S3548" t="s">
        <v>290</v>
      </c>
      <c r="T3548" t="s">
        <v>290</v>
      </c>
      <c r="V3548" t="s">
        <v>290</v>
      </c>
      <c r="X3548" s="158" t="s">
        <v>3463</v>
      </c>
      <c r="Y3548" s="11">
        <v>18</v>
      </c>
      <c r="Z3548">
        <v>40</v>
      </c>
      <c r="AA3548" t="s">
        <v>310</v>
      </c>
      <c r="AB3548" s="21" t="s">
        <v>290</v>
      </c>
      <c r="AC3548" s="11">
        <v>18</v>
      </c>
      <c r="AD3548" s="13">
        <v>16.876000000000001</v>
      </c>
      <c r="AE3548" s="11">
        <v>0.56200000000000006</v>
      </c>
      <c r="AF3548" t="s">
        <v>290</v>
      </c>
      <c r="AG3548">
        <v>40</v>
      </c>
      <c r="AH3548" s="21" t="s">
        <v>290</v>
      </c>
      <c r="AI3548" s="1" t="s">
        <v>310</v>
      </c>
      <c r="AJ3548" t="s">
        <v>290</v>
      </c>
      <c r="AK3548" s="159" t="s">
        <v>290</v>
      </c>
    </row>
    <row r="3549" spans="1:37" x14ac:dyDescent="0.35">
      <c r="A3549" s="158" t="s">
        <v>7098</v>
      </c>
      <c r="B3549" s="11">
        <v>18</v>
      </c>
      <c r="C3549" t="s">
        <v>6422</v>
      </c>
      <c r="D3549" t="s">
        <v>310</v>
      </c>
      <c r="E3549" s="21" t="s">
        <v>290</v>
      </c>
      <c r="F3549" s="11">
        <v>18</v>
      </c>
      <c r="G3549" s="13">
        <v>17.25</v>
      </c>
      <c r="H3549" s="11">
        <v>0.375</v>
      </c>
      <c r="I3549" t="s">
        <v>6422</v>
      </c>
      <c r="J3549">
        <v>1</v>
      </c>
      <c r="K3549" s="21" t="s">
        <v>290</v>
      </c>
      <c r="L3549" s="1" t="s">
        <v>310</v>
      </c>
      <c r="M3549" t="s">
        <v>290</v>
      </c>
      <c r="N3549" s="159" t="s">
        <v>290</v>
      </c>
      <c r="P3549" s="18" t="s">
        <v>290</v>
      </c>
      <c r="Q3549" s="18" t="s">
        <v>290</v>
      </c>
      <c r="S3549" t="s">
        <v>290</v>
      </c>
      <c r="T3549" t="s">
        <v>290</v>
      </c>
      <c r="V3549" t="s">
        <v>290</v>
      </c>
      <c r="X3549" s="158" t="s">
        <v>7098</v>
      </c>
      <c r="Y3549" s="11">
        <v>18</v>
      </c>
      <c r="Z3549" t="s">
        <v>6422</v>
      </c>
      <c r="AA3549" t="s">
        <v>310</v>
      </c>
      <c r="AB3549" s="21" t="s">
        <v>290</v>
      </c>
      <c r="AC3549" s="11">
        <v>18</v>
      </c>
      <c r="AD3549" s="13">
        <v>17.25</v>
      </c>
      <c r="AE3549" s="11">
        <v>0.375</v>
      </c>
      <c r="AF3549" t="s">
        <v>6422</v>
      </c>
      <c r="AG3549">
        <v>1</v>
      </c>
      <c r="AH3549" s="21" t="s">
        <v>290</v>
      </c>
      <c r="AI3549" s="1" t="s">
        <v>310</v>
      </c>
      <c r="AJ3549" t="s">
        <v>290</v>
      </c>
      <c r="AK3549" s="159" t="s">
        <v>290</v>
      </c>
    </row>
    <row r="3550" spans="1:37" x14ac:dyDescent="0.35">
      <c r="A3550" s="158" t="s">
        <v>3464</v>
      </c>
      <c r="B3550" s="11">
        <v>18</v>
      </c>
      <c r="C3550">
        <v>60</v>
      </c>
      <c r="D3550" t="s">
        <v>310</v>
      </c>
      <c r="E3550" s="21" t="s">
        <v>290</v>
      </c>
      <c r="F3550" s="11">
        <v>18</v>
      </c>
      <c r="G3550" s="13">
        <v>16.5</v>
      </c>
      <c r="H3550" s="11">
        <v>0.75</v>
      </c>
      <c r="I3550" t="s">
        <v>290</v>
      </c>
      <c r="J3550">
        <v>60</v>
      </c>
      <c r="K3550" s="21" t="s">
        <v>290</v>
      </c>
      <c r="L3550" s="1" t="s">
        <v>310</v>
      </c>
      <c r="M3550" t="s">
        <v>290</v>
      </c>
      <c r="N3550" s="159" t="s">
        <v>290</v>
      </c>
      <c r="P3550" s="18" t="s">
        <v>290</v>
      </c>
      <c r="Q3550" s="18" t="s">
        <v>290</v>
      </c>
      <c r="S3550" t="s">
        <v>290</v>
      </c>
      <c r="T3550" t="s">
        <v>290</v>
      </c>
      <c r="V3550" t="s">
        <v>290</v>
      </c>
      <c r="X3550" s="158" t="s">
        <v>3464</v>
      </c>
      <c r="Y3550" s="11">
        <v>18</v>
      </c>
      <c r="Z3550">
        <v>60</v>
      </c>
      <c r="AA3550" t="s">
        <v>310</v>
      </c>
      <c r="AB3550" s="21" t="s">
        <v>290</v>
      </c>
      <c r="AC3550" s="11">
        <v>18</v>
      </c>
      <c r="AD3550" s="13">
        <v>16.5</v>
      </c>
      <c r="AE3550" s="11">
        <v>0.75</v>
      </c>
      <c r="AF3550" t="s">
        <v>290</v>
      </c>
      <c r="AG3550">
        <v>60</v>
      </c>
      <c r="AH3550" s="21" t="s">
        <v>290</v>
      </c>
      <c r="AI3550" s="1" t="s">
        <v>310</v>
      </c>
      <c r="AJ3550" t="s">
        <v>290</v>
      </c>
      <c r="AK3550" s="159" t="s">
        <v>290</v>
      </c>
    </row>
    <row r="3551" spans="1:37" x14ac:dyDescent="0.35">
      <c r="A3551" s="158" t="s">
        <v>3465</v>
      </c>
      <c r="B3551" s="11">
        <v>18</v>
      </c>
      <c r="C3551">
        <v>80</v>
      </c>
      <c r="D3551" t="s">
        <v>310</v>
      </c>
      <c r="E3551" s="21" t="s">
        <v>290</v>
      </c>
      <c r="F3551" s="11">
        <v>18</v>
      </c>
      <c r="G3551" s="13">
        <v>16.126000000000001</v>
      </c>
      <c r="H3551" s="11">
        <v>0.93700000000000006</v>
      </c>
      <c r="I3551" t="s">
        <v>290</v>
      </c>
      <c r="J3551">
        <v>80</v>
      </c>
      <c r="K3551" s="21" t="s">
        <v>290</v>
      </c>
      <c r="L3551" s="1" t="s">
        <v>310</v>
      </c>
      <c r="M3551" t="s">
        <v>290</v>
      </c>
      <c r="N3551" s="159" t="s">
        <v>290</v>
      </c>
      <c r="P3551" s="18" t="s">
        <v>290</v>
      </c>
      <c r="Q3551" s="18" t="s">
        <v>290</v>
      </c>
      <c r="S3551" t="s">
        <v>290</v>
      </c>
      <c r="T3551" t="s">
        <v>290</v>
      </c>
      <c r="V3551" t="s">
        <v>290</v>
      </c>
      <c r="X3551" s="158" t="s">
        <v>3465</v>
      </c>
      <c r="Y3551" s="11">
        <v>18</v>
      </c>
      <c r="Z3551">
        <v>80</v>
      </c>
      <c r="AA3551" t="s">
        <v>310</v>
      </c>
      <c r="AB3551" s="21" t="s">
        <v>290</v>
      </c>
      <c r="AC3551" s="11">
        <v>18</v>
      </c>
      <c r="AD3551" s="13">
        <v>16.126000000000001</v>
      </c>
      <c r="AE3551" s="11">
        <v>0.93700000000000006</v>
      </c>
      <c r="AF3551" t="s">
        <v>290</v>
      </c>
      <c r="AG3551">
        <v>80</v>
      </c>
      <c r="AH3551" s="21" t="s">
        <v>290</v>
      </c>
      <c r="AI3551" s="1" t="s">
        <v>310</v>
      </c>
      <c r="AJ3551" t="s">
        <v>290</v>
      </c>
      <c r="AK3551" s="159" t="s">
        <v>290</v>
      </c>
    </row>
    <row r="3552" spans="1:37" x14ac:dyDescent="0.35">
      <c r="A3552" s="158" t="s">
        <v>3466</v>
      </c>
      <c r="B3552" s="11">
        <v>18</v>
      </c>
      <c r="C3552">
        <v>100</v>
      </c>
      <c r="D3552" t="s">
        <v>310</v>
      </c>
      <c r="E3552" s="21" t="s">
        <v>290</v>
      </c>
      <c r="F3552" s="11">
        <v>18</v>
      </c>
      <c r="G3552" s="13">
        <v>15.688000000000001</v>
      </c>
      <c r="H3552" s="11">
        <v>1.1559999999999999</v>
      </c>
      <c r="I3552" t="s">
        <v>290</v>
      </c>
      <c r="J3552">
        <v>100</v>
      </c>
      <c r="K3552" s="21" t="s">
        <v>290</v>
      </c>
      <c r="L3552" s="1" t="s">
        <v>310</v>
      </c>
      <c r="M3552" t="s">
        <v>290</v>
      </c>
      <c r="N3552" s="159" t="s">
        <v>290</v>
      </c>
      <c r="P3552" s="18" t="s">
        <v>290</v>
      </c>
      <c r="Q3552" s="18" t="s">
        <v>290</v>
      </c>
      <c r="S3552" t="s">
        <v>290</v>
      </c>
      <c r="T3552" t="s">
        <v>290</v>
      </c>
      <c r="V3552" t="s">
        <v>290</v>
      </c>
      <c r="X3552" s="158" t="s">
        <v>3466</v>
      </c>
      <c r="Y3552" s="11">
        <v>18</v>
      </c>
      <c r="Z3552">
        <v>100</v>
      </c>
      <c r="AA3552" t="s">
        <v>310</v>
      </c>
      <c r="AB3552" s="21" t="s">
        <v>290</v>
      </c>
      <c r="AC3552" s="11">
        <v>18</v>
      </c>
      <c r="AD3552" s="13">
        <v>15.688000000000001</v>
      </c>
      <c r="AE3552" s="11">
        <v>1.1559999999999999</v>
      </c>
      <c r="AF3552" t="s">
        <v>290</v>
      </c>
      <c r="AG3552">
        <v>100</v>
      </c>
      <c r="AH3552" s="21" t="s">
        <v>290</v>
      </c>
      <c r="AI3552" s="1" t="s">
        <v>310</v>
      </c>
      <c r="AJ3552" t="s">
        <v>290</v>
      </c>
      <c r="AK3552" s="159" t="s">
        <v>290</v>
      </c>
    </row>
    <row r="3553" spans="1:37" x14ac:dyDescent="0.35">
      <c r="A3553" s="158" t="s">
        <v>3467</v>
      </c>
      <c r="B3553" s="11">
        <v>18</v>
      </c>
      <c r="C3553">
        <v>120</v>
      </c>
      <c r="D3553" t="s">
        <v>310</v>
      </c>
      <c r="E3553" s="21" t="s">
        <v>290</v>
      </c>
      <c r="F3553" s="11">
        <v>18</v>
      </c>
      <c r="G3553" s="13">
        <v>15.25</v>
      </c>
      <c r="H3553" s="11">
        <v>1.375</v>
      </c>
      <c r="I3553" t="s">
        <v>290</v>
      </c>
      <c r="J3553">
        <v>120</v>
      </c>
      <c r="K3553" s="21" t="s">
        <v>290</v>
      </c>
      <c r="L3553" s="1" t="s">
        <v>310</v>
      </c>
      <c r="M3553" t="s">
        <v>290</v>
      </c>
      <c r="N3553" s="159" t="s">
        <v>290</v>
      </c>
      <c r="P3553" s="18" t="s">
        <v>290</v>
      </c>
      <c r="Q3553" s="18" t="s">
        <v>290</v>
      </c>
      <c r="S3553" t="s">
        <v>290</v>
      </c>
      <c r="T3553" t="s">
        <v>290</v>
      </c>
      <c r="V3553" t="s">
        <v>290</v>
      </c>
      <c r="X3553" s="158" t="s">
        <v>3467</v>
      </c>
      <c r="Y3553" s="11">
        <v>18</v>
      </c>
      <c r="Z3553">
        <v>120</v>
      </c>
      <c r="AA3553" t="s">
        <v>310</v>
      </c>
      <c r="AB3553" s="21" t="s">
        <v>290</v>
      </c>
      <c r="AC3553" s="11">
        <v>18</v>
      </c>
      <c r="AD3553" s="13">
        <v>15.25</v>
      </c>
      <c r="AE3553" s="11">
        <v>1.375</v>
      </c>
      <c r="AF3553" t="s">
        <v>290</v>
      </c>
      <c r="AG3553">
        <v>120</v>
      </c>
      <c r="AH3553" s="21" t="s">
        <v>290</v>
      </c>
      <c r="AI3553" s="1" t="s">
        <v>310</v>
      </c>
      <c r="AJ3553" t="s">
        <v>290</v>
      </c>
      <c r="AK3553" s="159" t="s">
        <v>290</v>
      </c>
    </row>
    <row r="3554" spans="1:37" x14ac:dyDescent="0.35">
      <c r="A3554" s="158" t="s">
        <v>3468</v>
      </c>
      <c r="B3554" s="11">
        <v>18</v>
      </c>
      <c r="C3554">
        <v>140</v>
      </c>
      <c r="D3554" t="s">
        <v>310</v>
      </c>
      <c r="E3554" s="21" t="s">
        <v>290</v>
      </c>
      <c r="F3554" s="11">
        <v>18</v>
      </c>
      <c r="G3554" s="13">
        <v>14.875999999999999</v>
      </c>
      <c r="H3554" s="11">
        <v>1.5620000000000001</v>
      </c>
      <c r="I3554" t="s">
        <v>290</v>
      </c>
      <c r="J3554">
        <v>140</v>
      </c>
      <c r="K3554" s="21" t="s">
        <v>290</v>
      </c>
      <c r="L3554" s="1" t="s">
        <v>310</v>
      </c>
      <c r="M3554" t="s">
        <v>290</v>
      </c>
      <c r="N3554" s="159" t="s">
        <v>290</v>
      </c>
      <c r="P3554" s="18" t="s">
        <v>290</v>
      </c>
      <c r="Q3554" s="18" t="s">
        <v>290</v>
      </c>
      <c r="S3554" t="s">
        <v>290</v>
      </c>
      <c r="T3554" t="s">
        <v>290</v>
      </c>
      <c r="V3554" t="s">
        <v>290</v>
      </c>
      <c r="X3554" s="158" t="s">
        <v>3468</v>
      </c>
      <c r="Y3554" s="11">
        <v>18</v>
      </c>
      <c r="Z3554">
        <v>140</v>
      </c>
      <c r="AA3554" t="s">
        <v>310</v>
      </c>
      <c r="AB3554" s="21" t="s">
        <v>290</v>
      </c>
      <c r="AC3554" s="11">
        <v>18</v>
      </c>
      <c r="AD3554" s="13">
        <v>14.875999999999999</v>
      </c>
      <c r="AE3554" s="11">
        <v>1.5620000000000001</v>
      </c>
      <c r="AF3554" t="s">
        <v>290</v>
      </c>
      <c r="AG3554">
        <v>140</v>
      </c>
      <c r="AH3554" s="21" t="s">
        <v>290</v>
      </c>
      <c r="AI3554" s="1" t="s">
        <v>310</v>
      </c>
      <c r="AJ3554" t="s">
        <v>290</v>
      </c>
      <c r="AK3554" s="159" t="s">
        <v>290</v>
      </c>
    </row>
    <row r="3555" spans="1:37" x14ac:dyDescent="0.35">
      <c r="A3555" s="158" t="s">
        <v>3469</v>
      </c>
      <c r="B3555" s="11">
        <v>18</v>
      </c>
      <c r="C3555" s="11">
        <v>160</v>
      </c>
      <c r="D3555" t="s">
        <v>310</v>
      </c>
      <c r="E3555" s="21" t="s">
        <v>290</v>
      </c>
      <c r="F3555" s="11">
        <v>18</v>
      </c>
      <c r="G3555" s="13">
        <v>14.438000000000001</v>
      </c>
      <c r="H3555" s="11">
        <v>1.7809999999999999</v>
      </c>
      <c r="I3555" t="s">
        <v>290</v>
      </c>
      <c r="J3555" s="11">
        <v>160</v>
      </c>
      <c r="K3555" s="21" t="s">
        <v>290</v>
      </c>
      <c r="L3555" s="1" t="s">
        <v>310</v>
      </c>
      <c r="M3555" t="s">
        <v>290</v>
      </c>
      <c r="N3555" s="159" t="s">
        <v>290</v>
      </c>
      <c r="P3555" s="18" t="s">
        <v>290</v>
      </c>
      <c r="Q3555" s="18" t="s">
        <v>290</v>
      </c>
      <c r="S3555" t="s">
        <v>290</v>
      </c>
      <c r="T3555" t="s">
        <v>290</v>
      </c>
      <c r="V3555" t="s">
        <v>290</v>
      </c>
      <c r="X3555" s="158" t="s">
        <v>3469</v>
      </c>
      <c r="Y3555" s="11">
        <v>18</v>
      </c>
      <c r="Z3555" s="11">
        <v>160</v>
      </c>
      <c r="AA3555" t="s">
        <v>310</v>
      </c>
      <c r="AB3555" s="21" t="s">
        <v>290</v>
      </c>
      <c r="AC3555" s="11">
        <v>18</v>
      </c>
      <c r="AD3555" s="13">
        <v>14.438000000000001</v>
      </c>
      <c r="AE3555" s="11">
        <v>1.7809999999999999</v>
      </c>
      <c r="AF3555" t="s">
        <v>290</v>
      </c>
      <c r="AG3555" s="11">
        <v>160</v>
      </c>
      <c r="AH3555" s="21" t="s">
        <v>290</v>
      </c>
      <c r="AI3555" s="1" t="s">
        <v>310</v>
      </c>
      <c r="AJ3555" t="s">
        <v>290</v>
      </c>
      <c r="AK3555" s="159" t="s">
        <v>290</v>
      </c>
    </row>
    <row r="3556" spans="1:37" x14ac:dyDescent="0.35">
      <c r="A3556" s="160" t="s">
        <v>3470</v>
      </c>
      <c r="B3556" s="2">
        <v>18</v>
      </c>
      <c r="C3556" s="2" t="s">
        <v>272</v>
      </c>
      <c r="D3556" s="4" t="s">
        <v>310</v>
      </c>
      <c r="E3556" s="22" t="s">
        <v>290</v>
      </c>
      <c r="F3556" s="2">
        <v>18</v>
      </c>
      <c r="G3556" s="5">
        <v>17</v>
      </c>
      <c r="H3556" s="2">
        <v>0.5</v>
      </c>
      <c r="I3556" s="4" t="s">
        <v>272</v>
      </c>
      <c r="J3556" s="2">
        <v>2</v>
      </c>
      <c r="K3556" s="22" t="s">
        <v>290</v>
      </c>
      <c r="L3556" s="6" t="s">
        <v>310</v>
      </c>
      <c r="M3556" s="4" t="s">
        <v>290</v>
      </c>
      <c r="N3556" s="161" t="s">
        <v>290</v>
      </c>
      <c r="P3556" s="18" t="s">
        <v>290</v>
      </c>
      <c r="Q3556" s="18" t="s">
        <v>290</v>
      </c>
      <c r="S3556" t="s">
        <v>290</v>
      </c>
      <c r="T3556" t="s">
        <v>290</v>
      </c>
      <c r="V3556" t="s">
        <v>290</v>
      </c>
      <c r="X3556" s="160" t="s">
        <v>3470</v>
      </c>
      <c r="Y3556" s="2">
        <v>18</v>
      </c>
      <c r="Z3556" s="2" t="s">
        <v>272</v>
      </c>
      <c r="AA3556" s="4" t="s">
        <v>310</v>
      </c>
      <c r="AB3556" s="22" t="s">
        <v>290</v>
      </c>
      <c r="AC3556" s="2">
        <v>18</v>
      </c>
      <c r="AD3556" s="5">
        <v>17</v>
      </c>
      <c r="AE3556" s="2">
        <v>0.5</v>
      </c>
      <c r="AF3556" s="4" t="s">
        <v>272</v>
      </c>
      <c r="AG3556" s="2">
        <v>2</v>
      </c>
      <c r="AH3556" s="22" t="s">
        <v>290</v>
      </c>
      <c r="AI3556" s="6" t="s">
        <v>310</v>
      </c>
      <c r="AJ3556" s="4" t="s">
        <v>290</v>
      </c>
      <c r="AK3556" s="161" t="s">
        <v>290</v>
      </c>
    </row>
    <row r="3557" spans="1:37" x14ac:dyDescent="0.35">
      <c r="A3557" s="156" t="s">
        <v>3471</v>
      </c>
      <c r="B3557" s="11">
        <v>20</v>
      </c>
      <c r="C3557" s="11">
        <v>10</v>
      </c>
      <c r="D3557" t="s">
        <v>310</v>
      </c>
      <c r="E3557" s="21" t="s">
        <v>290</v>
      </c>
      <c r="F3557" s="11">
        <v>20</v>
      </c>
      <c r="G3557" s="13">
        <v>19.5</v>
      </c>
      <c r="H3557" s="11">
        <v>0.25</v>
      </c>
      <c r="I3557" t="s">
        <v>290</v>
      </c>
      <c r="J3557" s="11">
        <v>10</v>
      </c>
      <c r="K3557" s="21" t="s">
        <v>290</v>
      </c>
      <c r="L3557" s="11" t="s">
        <v>310</v>
      </c>
      <c r="M3557" t="s">
        <v>290</v>
      </c>
      <c r="N3557" s="159" t="s">
        <v>290</v>
      </c>
      <c r="P3557" s="18" t="s">
        <v>290</v>
      </c>
      <c r="Q3557" s="18" t="s">
        <v>290</v>
      </c>
      <c r="S3557" t="s">
        <v>290</v>
      </c>
      <c r="T3557" t="s">
        <v>290</v>
      </c>
      <c r="V3557" t="s">
        <v>290</v>
      </c>
      <c r="X3557" s="156" t="s">
        <v>3471</v>
      </c>
      <c r="Y3557" s="11">
        <v>20</v>
      </c>
      <c r="Z3557" s="11">
        <v>10</v>
      </c>
      <c r="AA3557" t="s">
        <v>310</v>
      </c>
      <c r="AB3557" s="21" t="s">
        <v>290</v>
      </c>
      <c r="AC3557" s="11">
        <v>20</v>
      </c>
      <c r="AD3557" s="13">
        <v>19.5</v>
      </c>
      <c r="AE3557" s="11">
        <v>0.25</v>
      </c>
      <c r="AF3557" t="s">
        <v>290</v>
      </c>
      <c r="AG3557" s="11">
        <v>10</v>
      </c>
      <c r="AH3557" s="21" t="s">
        <v>290</v>
      </c>
      <c r="AI3557" s="11" t="s">
        <v>310</v>
      </c>
      <c r="AJ3557" t="s">
        <v>290</v>
      </c>
      <c r="AK3557" s="159" t="s">
        <v>290</v>
      </c>
    </row>
    <row r="3558" spans="1:37" x14ac:dyDescent="0.35">
      <c r="A3558" s="158" t="s">
        <v>3472</v>
      </c>
      <c r="B3558" s="11">
        <v>20</v>
      </c>
      <c r="C3558" s="11">
        <v>20</v>
      </c>
      <c r="D3558" t="s">
        <v>310</v>
      </c>
      <c r="E3558" s="21" t="s">
        <v>290</v>
      </c>
      <c r="F3558" s="11">
        <v>20</v>
      </c>
      <c r="G3558" s="13">
        <v>19.25</v>
      </c>
      <c r="H3558" s="11">
        <v>0.375</v>
      </c>
      <c r="I3558" t="s">
        <v>290</v>
      </c>
      <c r="J3558" s="11">
        <v>20</v>
      </c>
      <c r="K3558" s="21" t="s">
        <v>290</v>
      </c>
      <c r="L3558" s="1" t="s">
        <v>310</v>
      </c>
      <c r="M3558" t="s">
        <v>290</v>
      </c>
      <c r="N3558" s="159" t="s">
        <v>290</v>
      </c>
      <c r="P3558" s="18" t="s">
        <v>290</v>
      </c>
      <c r="Q3558" s="18" t="s">
        <v>290</v>
      </c>
      <c r="S3558" t="s">
        <v>290</v>
      </c>
      <c r="T3558" t="s">
        <v>290</v>
      </c>
      <c r="V3558" t="s">
        <v>290</v>
      </c>
      <c r="X3558" s="158" t="s">
        <v>3472</v>
      </c>
      <c r="Y3558" s="11">
        <v>20</v>
      </c>
      <c r="Z3558" s="11">
        <v>20</v>
      </c>
      <c r="AA3558" t="s">
        <v>310</v>
      </c>
      <c r="AB3558" s="21" t="s">
        <v>290</v>
      </c>
      <c r="AC3558" s="11">
        <v>20</v>
      </c>
      <c r="AD3558" s="13">
        <v>19.25</v>
      </c>
      <c r="AE3558" s="11">
        <v>0.375</v>
      </c>
      <c r="AF3558" t="s">
        <v>290</v>
      </c>
      <c r="AG3558" s="11">
        <v>20</v>
      </c>
      <c r="AH3558" s="21" t="s">
        <v>290</v>
      </c>
      <c r="AI3558" s="1" t="s">
        <v>310</v>
      </c>
      <c r="AJ3558" t="s">
        <v>290</v>
      </c>
      <c r="AK3558" s="159" t="s">
        <v>290</v>
      </c>
    </row>
    <row r="3559" spans="1:37" x14ac:dyDescent="0.35">
      <c r="A3559" s="158" t="s">
        <v>3473</v>
      </c>
      <c r="B3559" s="11">
        <v>20</v>
      </c>
      <c r="C3559">
        <v>30</v>
      </c>
      <c r="D3559" t="s">
        <v>310</v>
      </c>
      <c r="E3559" s="21" t="s">
        <v>290</v>
      </c>
      <c r="F3559" s="11">
        <v>20</v>
      </c>
      <c r="G3559" s="13">
        <v>19</v>
      </c>
      <c r="H3559" s="11">
        <v>0.5</v>
      </c>
      <c r="I3559" t="s">
        <v>290</v>
      </c>
      <c r="J3559">
        <v>30</v>
      </c>
      <c r="K3559" s="21" t="s">
        <v>290</v>
      </c>
      <c r="L3559" s="1" t="s">
        <v>310</v>
      </c>
      <c r="M3559" t="s">
        <v>290</v>
      </c>
      <c r="N3559" s="159" t="s">
        <v>290</v>
      </c>
      <c r="P3559" s="18" t="s">
        <v>290</v>
      </c>
      <c r="Q3559" s="18" t="s">
        <v>290</v>
      </c>
      <c r="S3559" t="s">
        <v>290</v>
      </c>
      <c r="T3559" t="s">
        <v>290</v>
      </c>
      <c r="V3559" t="s">
        <v>290</v>
      </c>
      <c r="X3559" s="158" t="s">
        <v>3473</v>
      </c>
      <c r="Y3559" s="11">
        <v>20</v>
      </c>
      <c r="Z3559">
        <v>30</v>
      </c>
      <c r="AA3559" t="s">
        <v>310</v>
      </c>
      <c r="AB3559" s="21" t="s">
        <v>290</v>
      </c>
      <c r="AC3559" s="11">
        <v>20</v>
      </c>
      <c r="AD3559" s="13">
        <v>19</v>
      </c>
      <c r="AE3559" s="11">
        <v>0.5</v>
      </c>
      <c r="AF3559" t="s">
        <v>290</v>
      </c>
      <c r="AG3559">
        <v>30</v>
      </c>
      <c r="AH3559" s="21" t="s">
        <v>290</v>
      </c>
      <c r="AI3559" s="1" t="s">
        <v>310</v>
      </c>
      <c r="AJ3559" t="s">
        <v>290</v>
      </c>
      <c r="AK3559" s="159" t="s">
        <v>290</v>
      </c>
    </row>
    <row r="3560" spans="1:37" x14ac:dyDescent="0.35">
      <c r="A3560" s="158" t="s">
        <v>3474</v>
      </c>
      <c r="B3560" s="11">
        <v>20</v>
      </c>
      <c r="C3560">
        <v>40</v>
      </c>
      <c r="D3560" t="s">
        <v>310</v>
      </c>
      <c r="E3560" s="21" t="s">
        <v>290</v>
      </c>
      <c r="F3560" s="11">
        <v>20</v>
      </c>
      <c r="G3560" s="13">
        <v>18.814</v>
      </c>
      <c r="H3560" s="11">
        <v>0.59299999999999997</v>
      </c>
      <c r="I3560" t="s">
        <v>290</v>
      </c>
      <c r="J3560">
        <v>40</v>
      </c>
      <c r="K3560" s="21" t="s">
        <v>290</v>
      </c>
      <c r="L3560" s="1" t="s">
        <v>310</v>
      </c>
      <c r="M3560" t="s">
        <v>290</v>
      </c>
      <c r="N3560" s="159" t="s">
        <v>290</v>
      </c>
      <c r="P3560" s="18" t="s">
        <v>290</v>
      </c>
      <c r="Q3560" s="18" t="s">
        <v>290</v>
      </c>
      <c r="S3560" t="s">
        <v>290</v>
      </c>
      <c r="T3560" t="s">
        <v>290</v>
      </c>
      <c r="V3560" t="s">
        <v>290</v>
      </c>
      <c r="X3560" s="158" t="s">
        <v>3474</v>
      </c>
      <c r="Y3560" s="11">
        <v>20</v>
      </c>
      <c r="Z3560">
        <v>40</v>
      </c>
      <c r="AA3560" t="s">
        <v>310</v>
      </c>
      <c r="AB3560" s="21" t="s">
        <v>290</v>
      </c>
      <c r="AC3560" s="11">
        <v>20</v>
      </c>
      <c r="AD3560" s="13">
        <v>18.814</v>
      </c>
      <c r="AE3560" s="11">
        <v>0.59299999999999997</v>
      </c>
      <c r="AF3560" t="s">
        <v>290</v>
      </c>
      <c r="AG3560">
        <v>40</v>
      </c>
      <c r="AH3560" s="21" t="s">
        <v>290</v>
      </c>
      <c r="AI3560" s="1" t="s">
        <v>310</v>
      </c>
      <c r="AJ3560" t="s">
        <v>290</v>
      </c>
      <c r="AK3560" s="159" t="s">
        <v>290</v>
      </c>
    </row>
    <row r="3561" spans="1:37" x14ac:dyDescent="0.35">
      <c r="A3561" s="158" t="s">
        <v>7099</v>
      </c>
      <c r="B3561" s="11">
        <v>20</v>
      </c>
      <c r="C3561" t="s">
        <v>6422</v>
      </c>
      <c r="D3561" t="s">
        <v>310</v>
      </c>
      <c r="E3561" s="21" t="s">
        <v>290</v>
      </c>
      <c r="F3561" s="11">
        <v>20</v>
      </c>
      <c r="G3561" s="13">
        <v>19.25</v>
      </c>
      <c r="H3561" s="11">
        <v>0.375</v>
      </c>
      <c r="I3561" t="s">
        <v>6422</v>
      </c>
      <c r="J3561">
        <v>1</v>
      </c>
      <c r="K3561" s="21" t="s">
        <v>290</v>
      </c>
      <c r="L3561" s="1" t="s">
        <v>310</v>
      </c>
      <c r="M3561" t="s">
        <v>290</v>
      </c>
      <c r="N3561" s="159" t="s">
        <v>290</v>
      </c>
      <c r="P3561" s="18" t="s">
        <v>290</v>
      </c>
      <c r="Q3561" s="18" t="s">
        <v>290</v>
      </c>
      <c r="S3561" t="s">
        <v>290</v>
      </c>
      <c r="T3561" t="s">
        <v>290</v>
      </c>
      <c r="V3561" t="s">
        <v>290</v>
      </c>
      <c r="X3561" s="158" t="s">
        <v>7099</v>
      </c>
      <c r="Y3561" s="11">
        <v>20</v>
      </c>
      <c r="Z3561" t="s">
        <v>6422</v>
      </c>
      <c r="AA3561" t="s">
        <v>310</v>
      </c>
      <c r="AB3561" s="21" t="s">
        <v>290</v>
      </c>
      <c r="AC3561" s="11">
        <v>20</v>
      </c>
      <c r="AD3561" s="13">
        <v>19.25</v>
      </c>
      <c r="AE3561" s="11">
        <v>0.375</v>
      </c>
      <c r="AF3561" t="s">
        <v>6422</v>
      </c>
      <c r="AG3561">
        <v>1</v>
      </c>
      <c r="AH3561" s="21" t="s">
        <v>290</v>
      </c>
      <c r="AI3561" s="1" t="s">
        <v>310</v>
      </c>
      <c r="AJ3561" t="s">
        <v>290</v>
      </c>
      <c r="AK3561" s="159" t="s">
        <v>290</v>
      </c>
    </row>
    <row r="3562" spans="1:37" x14ac:dyDescent="0.35">
      <c r="A3562" s="158" t="s">
        <v>3475</v>
      </c>
      <c r="B3562" s="11">
        <v>20</v>
      </c>
      <c r="C3562">
        <v>60</v>
      </c>
      <c r="D3562" t="s">
        <v>310</v>
      </c>
      <c r="E3562" s="21" t="s">
        <v>290</v>
      </c>
      <c r="F3562" s="11">
        <v>20</v>
      </c>
      <c r="G3562" s="13">
        <v>18.376000000000001</v>
      </c>
      <c r="H3562" s="11">
        <v>0.81200000000000006</v>
      </c>
      <c r="I3562" t="s">
        <v>290</v>
      </c>
      <c r="J3562">
        <v>60</v>
      </c>
      <c r="K3562" s="21" t="s">
        <v>290</v>
      </c>
      <c r="L3562" s="1" t="s">
        <v>310</v>
      </c>
      <c r="M3562" t="s">
        <v>290</v>
      </c>
      <c r="N3562" s="159" t="s">
        <v>290</v>
      </c>
      <c r="P3562" s="18" t="s">
        <v>290</v>
      </c>
      <c r="Q3562" s="18" t="s">
        <v>290</v>
      </c>
      <c r="S3562" t="s">
        <v>290</v>
      </c>
      <c r="T3562" t="s">
        <v>290</v>
      </c>
      <c r="V3562" t="s">
        <v>290</v>
      </c>
      <c r="X3562" s="158" t="s">
        <v>3475</v>
      </c>
      <c r="Y3562" s="11">
        <v>20</v>
      </c>
      <c r="Z3562">
        <v>60</v>
      </c>
      <c r="AA3562" t="s">
        <v>310</v>
      </c>
      <c r="AB3562" s="21" t="s">
        <v>290</v>
      </c>
      <c r="AC3562" s="11">
        <v>20</v>
      </c>
      <c r="AD3562" s="13">
        <v>18.376000000000001</v>
      </c>
      <c r="AE3562" s="11">
        <v>0.81200000000000006</v>
      </c>
      <c r="AF3562" t="s">
        <v>290</v>
      </c>
      <c r="AG3562">
        <v>60</v>
      </c>
      <c r="AH3562" s="21" t="s">
        <v>290</v>
      </c>
      <c r="AI3562" s="1" t="s">
        <v>310</v>
      </c>
      <c r="AJ3562" t="s">
        <v>290</v>
      </c>
      <c r="AK3562" s="159" t="s">
        <v>290</v>
      </c>
    </row>
    <row r="3563" spans="1:37" x14ac:dyDescent="0.35">
      <c r="A3563" s="158" t="s">
        <v>3476</v>
      </c>
      <c r="B3563" s="11">
        <v>20</v>
      </c>
      <c r="C3563">
        <v>80</v>
      </c>
      <c r="D3563" t="s">
        <v>310</v>
      </c>
      <c r="E3563" s="21" t="s">
        <v>290</v>
      </c>
      <c r="F3563" s="11">
        <v>20</v>
      </c>
      <c r="G3563" s="13">
        <v>17.937999999999999</v>
      </c>
      <c r="H3563" s="11">
        <v>1.0309999999999999</v>
      </c>
      <c r="I3563" t="s">
        <v>290</v>
      </c>
      <c r="J3563">
        <v>80</v>
      </c>
      <c r="K3563" s="21" t="s">
        <v>290</v>
      </c>
      <c r="L3563" s="1" t="s">
        <v>310</v>
      </c>
      <c r="M3563" t="s">
        <v>290</v>
      </c>
      <c r="N3563" s="159" t="s">
        <v>290</v>
      </c>
      <c r="P3563" s="18" t="s">
        <v>290</v>
      </c>
      <c r="Q3563" s="18" t="s">
        <v>290</v>
      </c>
      <c r="S3563" t="s">
        <v>290</v>
      </c>
      <c r="T3563" t="s">
        <v>290</v>
      </c>
      <c r="V3563" t="s">
        <v>290</v>
      </c>
      <c r="X3563" s="158" t="s">
        <v>3476</v>
      </c>
      <c r="Y3563" s="11">
        <v>20</v>
      </c>
      <c r="Z3563">
        <v>80</v>
      </c>
      <c r="AA3563" t="s">
        <v>310</v>
      </c>
      <c r="AB3563" s="21" t="s">
        <v>290</v>
      </c>
      <c r="AC3563" s="11">
        <v>20</v>
      </c>
      <c r="AD3563" s="13">
        <v>17.937999999999999</v>
      </c>
      <c r="AE3563" s="11">
        <v>1.0309999999999999</v>
      </c>
      <c r="AF3563" t="s">
        <v>290</v>
      </c>
      <c r="AG3563">
        <v>80</v>
      </c>
      <c r="AH3563" s="21" t="s">
        <v>290</v>
      </c>
      <c r="AI3563" s="1" t="s">
        <v>310</v>
      </c>
      <c r="AJ3563" t="s">
        <v>290</v>
      </c>
      <c r="AK3563" s="159" t="s">
        <v>290</v>
      </c>
    </row>
    <row r="3564" spans="1:37" x14ac:dyDescent="0.35">
      <c r="A3564" s="158" t="s">
        <v>3477</v>
      </c>
      <c r="B3564" s="11">
        <v>20</v>
      </c>
      <c r="C3564">
        <v>100</v>
      </c>
      <c r="D3564" t="s">
        <v>310</v>
      </c>
      <c r="E3564" s="21" t="s">
        <v>290</v>
      </c>
      <c r="F3564" s="11">
        <v>20</v>
      </c>
      <c r="G3564" s="13">
        <v>17.440000000000001</v>
      </c>
      <c r="H3564" s="11">
        <v>1.28</v>
      </c>
      <c r="I3564" t="s">
        <v>290</v>
      </c>
      <c r="J3564">
        <v>100</v>
      </c>
      <c r="K3564" s="21" t="s">
        <v>290</v>
      </c>
      <c r="L3564" s="1" t="s">
        <v>310</v>
      </c>
      <c r="M3564" t="s">
        <v>290</v>
      </c>
      <c r="N3564" s="159" t="s">
        <v>290</v>
      </c>
      <c r="P3564" s="18" t="s">
        <v>290</v>
      </c>
      <c r="Q3564" s="18" t="s">
        <v>290</v>
      </c>
      <c r="S3564" t="s">
        <v>290</v>
      </c>
      <c r="T3564" t="s">
        <v>290</v>
      </c>
      <c r="V3564" t="s">
        <v>290</v>
      </c>
      <c r="X3564" s="158" t="s">
        <v>3477</v>
      </c>
      <c r="Y3564" s="11">
        <v>20</v>
      </c>
      <c r="Z3564">
        <v>100</v>
      </c>
      <c r="AA3564" t="s">
        <v>310</v>
      </c>
      <c r="AB3564" s="21" t="s">
        <v>290</v>
      </c>
      <c r="AC3564" s="11">
        <v>20</v>
      </c>
      <c r="AD3564" s="13">
        <v>17.440000000000001</v>
      </c>
      <c r="AE3564" s="11">
        <v>1.28</v>
      </c>
      <c r="AF3564" t="s">
        <v>290</v>
      </c>
      <c r="AG3564">
        <v>100</v>
      </c>
      <c r="AH3564" s="21" t="s">
        <v>290</v>
      </c>
      <c r="AI3564" s="1" t="s">
        <v>310</v>
      </c>
      <c r="AJ3564" t="s">
        <v>290</v>
      </c>
      <c r="AK3564" s="159" t="s">
        <v>290</v>
      </c>
    </row>
    <row r="3565" spans="1:37" x14ac:dyDescent="0.35">
      <c r="A3565" s="158" t="s">
        <v>3478</v>
      </c>
      <c r="B3565" s="11">
        <v>20</v>
      </c>
      <c r="C3565">
        <v>120</v>
      </c>
      <c r="D3565" t="s">
        <v>310</v>
      </c>
      <c r="E3565" s="21" t="s">
        <v>290</v>
      </c>
      <c r="F3565" s="11">
        <v>20</v>
      </c>
      <c r="G3565" s="13">
        <v>17</v>
      </c>
      <c r="H3565" s="11">
        <v>1.5</v>
      </c>
      <c r="I3565" t="s">
        <v>290</v>
      </c>
      <c r="J3565">
        <v>120</v>
      </c>
      <c r="K3565" s="21" t="s">
        <v>290</v>
      </c>
      <c r="L3565" s="1" t="s">
        <v>310</v>
      </c>
      <c r="M3565" t="s">
        <v>290</v>
      </c>
      <c r="N3565" s="159" t="s">
        <v>290</v>
      </c>
      <c r="P3565" s="18" t="s">
        <v>290</v>
      </c>
      <c r="Q3565" s="18" t="s">
        <v>290</v>
      </c>
      <c r="S3565" t="s">
        <v>290</v>
      </c>
      <c r="T3565" t="s">
        <v>290</v>
      </c>
      <c r="V3565" t="s">
        <v>290</v>
      </c>
      <c r="X3565" s="158" t="s">
        <v>3478</v>
      </c>
      <c r="Y3565" s="11">
        <v>20</v>
      </c>
      <c r="Z3565">
        <v>120</v>
      </c>
      <c r="AA3565" t="s">
        <v>310</v>
      </c>
      <c r="AB3565" s="21" t="s">
        <v>290</v>
      </c>
      <c r="AC3565" s="11">
        <v>20</v>
      </c>
      <c r="AD3565" s="13">
        <v>17</v>
      </c>
      <c r="AE3565" s="11">
        <v>1.5</v>
      </c>
      <c r="AF3565" t="s">
        <v>290</v>
      </c>
      <c r="AG3565">
        <v>120</v>
      </c>
      <c r="AH3565" s="21" t="s">
        <v>290</v>
      </c>
      <c r="AI3565" s="1" t="s">
        <v>310</v>
      </c>
      <c r="AJ3565" t="s">
        <v>290</v>
      </c>
      <c r="AK3565" s="159" t="s">
        <v>290</v>
      </c>
    </row>
    <row r="3566" spans="1:37" x14ac:dyDescent="0.35">
      <c r="A3566" s="158" t="s">
        <v>3479</v>
      </c>
      <c r="B3566" s="11">
        <v>20</v>
      </c>
      <c r="C3566">
        <v>140</v>
      </c>
      <c r="D3566" t="s">
        <v>310</v>
      </c>
      <c r="E3566" s="21" t="s">
        <v>290</v>
      </c>
      <c r="F3566" s="11">
        <v>20</v>
      </c>
      <c r="G3566" s="13">
        <v>16.5</v>
      </c>
      <c r="H3566" s="11">
        <v>1.75</v>
      </c>
      <c r="I3566" t="s">
        <v>290</v>
      </c>
      <c r="J3566">
        <v>140</v>
      </c>
      <c r="K3566" s="21" t="s">
        <v>290</v>
      </c>
      <c r="L3566" s="1" t="s">
        <v>310</v>
      </c>
      <c r="M3566" t="s">
        <v>290</v>
      </c>
      <c r="N3566" s="159" t="s">
        <v>290</v>
      </c>
      <c r="P3566" s="18" t="s">
        <v>290</v>
      </c>
      <c r="Q3566" s="18" t="s">
        <v>290</v>
      </c>
      <c r="S3566" t="s">
        <v>290</v>
      </c>
      <c r="T3566" t="s">
        <v>290</v>
      </c>
      <c r="V3566" t="s">
        <v>290</v>
      </c>
      <c r="X3566" s="158" t="s">
        <v>3479</v>
      </c>
      <c r="Y3566" s="11">
        <v>20</v>
      </c>
      <c r="Z3566">
        <v>140</v>
      </c>
      <c r="AA3566" t="s">
        <v>310</v>
      </c>
      <c r="AB3566" s="21" t="s">
        <v>290</v>
      </c>
      <c r="AC3566" s="11">
        <v>20</v>
      </c>
      <c r="AD3566" s="13">
        <v>16.5</v>
      </c>
      <c r="AE3566" s="11">
        <v>1.75</v>
      </c>
      <c r="AF3566" t="s">
        <v>290</v>
      </c>
      <c r="AG3566">
        <v>140</v>
      </c>
      <c r="AH3566" s="21" t="s">
        <v>290</v>
      </c>
      <c r="AI3566" s="1" t="s">
        <v>310</v>
      </c>
      <c r="AJ3566" t="s">
        <v>290</v>
      </c>
      <c r="AK3566" s="159" t="s">
        <v>290</v>
      </c>
    </row>
    <row r="3567" spans="1:37" x14ac:dyDescent="0.35">
      <c r="A3567" s="158" t="s">
        <v>3480</v>
      </c>
      <c r="B3567" s="11">
        <v>20</v>
      </c>
      <c r="C3567" s="11">
        <v>160</v>
      </c>
      <c r="D3567" t="s">
        <v>310</v>
      </c>
      <c r="E3567" s="21" t="s">
        <v>290</v>
      </c>
      <c r="F3567" s="11">
        <v>20</v>
      </c>
      <c r="G3567" s="13">
        <v>16.064</v>
      </c>
      <c r="H3567" s="11">
        <v>1.968</v>
      </c>
      <c r="I3567" t="s">
        <v>290</v>
      </c>
      <c r="J3567" s="11">
        <v>160</v>
      </c>
      <c r="K3567" s="21" t="s">
        <v>290</v>
      </c>
      <c r="L3567" s="1" t="s">
        <v>310</v>
      </c>
      <c r="M3567" t="s">
        <v>290</v>
      </c>
      <c r="N3567" s="159" t="s">
        <v>290</v>
      </c>
      <c r="P3567" s="18" t="s">
        <v>290</v>
      </c>
      <c r="Q3567" s="18" t="s">
        <v>290</v>
      </c>
      <c r="S3567" t="s">
        <v>290</v>
      </c>
      <c r="T3567" t="s">
        <v>290</v>
      </c>
      <c r="V3567" t="s">
        <v>290</v>
      </c>
      <c r="X3567" s="158" t="s">
        <v>3480</v>
      </c>
      <c r="Y3567" s="11">
        <v>20</v>
      </c>
      <c r="Z3567" s="11">
        <v>160</v>
      </c>
      <c r="AA3567" t="s">
        <v>310</v>
      </c>
      <c r="AB3567" s="21" t="s">
        <v>290</v>
      </c>
      <c r="AC3567" s="11">
        <v>20</v>
      </c>
      <c r="AD3567" s="13">
        <v>16.064</v>
      </c>
      <c r="AE3567" s="11">
        <v>1.968</v>
      </c>
      <c r="AF3567" t="s">
        <v>290</v>
      </c>
      <c r="AG3567" s="11">
        <v>160</v>
      </c>
      <c r="AH3567" s="21" t="s">
        <v>290</v>
      </c>
      <c r="AI3567" s="1" t="s">
        <v>310</v>
      </c>
      <c r="AJ3567" t="s">
        <v>290</v>
      </c>
      <c r="AK3567" s="159" t="s">
        <v>290</v>
      </c>
    </row>
    <row r="3568" spans="1:37" x14ac:dyDescent="0.35">
      <c r="A3568" s="160" t="s">
        <v>3481</v>
      </c>
      <c r="B3568" s="2">
        <v>20</v>
      </c>
      <c r="C3568" s="2" t="s">
        <v>272</v>
      </c>
      <c r="D3568" s="4" t="s">
        <v>310</v>
      </c>
      <c r="E3568" s="22" t="s">
        <v>290</v>
      </c>
      <c r="F3568" s="2">
        <v>20</v>
      </c>
      <c r="G3568" s="5">
        <v>19</v>
      </c>
      <c r="H3568" s="2">
        <v>0.5</v>
      </c>
      <c r="I3568" s="4" t="s">
        <v>272</v>
      </c>
      <c r="J3568" s="2">
        <v>2</v>
      </c>
      <c r="K3568" s="22" t="s">
        <v>290</v>
      </c>
      <c r="L3568" s="6" t="s">
        <v>310</v>
      </c>
      <c r="M3568" s="4" t="s">
        <v>290</v>
      </c>
      <c r="N3568" s="161" t="s">
        <v>290</v>
      </c>
      <c r="P3568" s="18" t="s">
        <v>290</v>
      </c>
      <c r="Q3568" s="18" t="s">
        <v>290</v>
      </c>
      <c r="S3568" t="s">
        <v>290</v>
      </c>
      <c r="T3568" t="s">
        <v>290</v>
      </c>
      <c r="V3568" t="s">
        <v>290</v>
      </c>
      <c r="X3568" s="160" t="s">
        <v>3481</v>
      </c>
      <c r="Y3568" s="2">
        <v>20</v>
      </c>
      <c r="Z3568" s="2" t="s">
        <v>272</v>
      </c>
      <c r="AA3568" s="4" t="s">
        <v>310</v>
      </c>
      <c r="AB3568" s="22" t="s">
        <v>290</v>
      </c>
      <c r="AC3568" s="2">
        <v>20</v>
      </c>
      <c r="AD3568" s="5">
        <v>19</v>
      </c>
      <c r="AE3568" s="2">
        <v>0.5</v>
      </c>
      <c r="AF3568" s="4" t="s">
        <v>272</v>
      </c>
      <c r="AG3568" s="2">
        <v>2</v>
      </c>
      <c r="AH3568" s="22" t="s">
        <v>290</v>
      </c>
      <c r="AI3568" s="6" t="s">
        <v>310</v>
      </c>
      <c r="AJ3568" s="4" t="s">
        <v>290</v>
      </c>
      <c r="AK3568" s="161" t="s">
        <v>290</v>
      </c>
    </row>
    <row r="3569" spans="1:37" x14ac:dyDescent="0.35">
      <c r="A3569" s="156" t="s">
        <v>3482</v>
      </c>
      <c r="B3569" s="11">
        <v>22</v>
      </c>
      <c r="C3569" s="11">
        <v>10</v>
      </c>
      <c r="D3569" t="s">
        <v>310</v>
      </c>
      <c r="E3569" s="21" t="s">
        <v>290</v>
      </c>
      <c r="F3569" s="11">
        <v>22</v>
      </c>
      <c r="G3569" s="13">
        <v>21.5</v>
      </c>
      <c r="H3569" s="11">
        <v>0.25</v>
      </c>
      <c r="I3569" t="s">
        <v>290</v>
      </c>
      <c r="J3569" s="11">
        <v>10</v>
      </c>
      <c r="K3569" s="21" t="s">
        <v>290</v>
      </c>
      <c r="L3569" s="11" t="s">
        <v>310</v>
      </c>
      <c r="M3569" t="s">
        <v>290</v>
      </c>
      <c r="N3569" s="159" t="s">
        <v>290</v>
      </c>
      <c r="P3569" s="18" t="s">
        <v>290</v>
      </c>
      <c r="Q3569" s="18" t="s">
        <v>290</v>
      </c>
      <c r="S3569" t="s">
        <v>290</v>
      </c>
      <c r="T3569" t="s">
        <v>290</v>
      </c>
      <c r="V3569" t="s">
        <v>290</v>
      </c>
      <c r="X3569" s="156" t="s">
        <v>3482</v>
      </c>
      <c r="Y3569" s="11">
        <v>22</v>
      </c>
      <c r="Z3569" s="11">
        <v>10</v>
      </c>
      <c r="AA3569" t="s">
        <v>310</v>
      </c>
      <c r="AB3569" s="21" t="s">
        <v>290</v>
      </c>
      <c r="AC3569" s="11">
        <v>22</v>
      </c>
      <c r="AD3569" s="13">
        <v>21.5</v>
      </c>
      <c r="AE3569" s="11">
        <v>0.25</v>
      </c>
      <c r="AF3569" t="s">
        <v>290</v>
      </c>
      <c r="AG3569" s="11">
        <v>10</v>
      </c>
      <c r="AH3569" s="21" t="s">
        <v>290</v>
      </c>
      <c r="AI3569" s="11" t="s">
        <v>310</v>
      </c>
      <c r="AJ3569" t="s">
        <v>290</v>
      </c>
      <c r="AK3569" s="159" t="s">
        <v>290</v>
      </c>
    </row>
    <row r="3570" spans="1:37" x14ac:dyDescent="0.35">
      <c r="A3570" s="158" t="s">
        <v>3483</v>
      </c>
      <c r="B3570" s="11">
        <v>22</v>
      </c>
      <c r="C3570" s="11">
        <v>20</v>
      </c>
      <c r="D3570" t="s">
        <v>310</v>
      </c>
      <c r="E3570" s="21" t="s">
        <v>290</v>
      </c>
      <c r="F3570" s="11">
        <v>22</v>
      </c>
      <c r="G3570" s="13">
        <v>21.25</v>
      </c>
      <c r="H3570" s="11">
        <v>0.375</v>
      </c>
      <c r="I3570" t="s">
        <v>290</v>
      </c>
      <c r="J3570" s="11">
        <v>20</v>
      </c>
      <c r="K3570" s="21" t="s">
        <v>290</v>
      </c>
      <c r="L3570" s="1" t="s">
        <v>310</v>
      </c>
      <c r="M3570" t="s">
        <v>290</v>
      </c>
      <c r="N3570" s="159" t="s">
        <v>290</v>
      </c>
      <c r="P3570" s="18" t="s">
        <v>290</v>
      </c>
      <c r="Q3570" s="18" t="s">
        <v>290</v>
      </c>
      <c r="S3570" t="s">
        <v>290</v>
      </c>
      <c r="T3570" t="s">
        <v>290</v>
      </c>
      <c r="V3570" t="s">
        <v>290</v>
      </c>
      <c r="X3570" s="158" t="s">
        <v>3483</v>
      </c>
      <c r="Y3570" s="11">
        <v>22</v>
      </c>
      <c r="Z3570" s="11">
        <v>20</v>
      </c>
      <c r="AA3570" t="s">
        <v>310</v>
      </c>
      <c r="AB3570" s="21" t="s">
        <v>290</v>
      </c>
      <c r="AC3570" s="11">
        <v>22</v>
      </c>
      <c r="AD3570" s="13">
        <v>21.25</v>
      </c>
      <c r="AE3570" s="11">
        <v>0.375</v>
      </c>
      <c r="AF3570" t="s">
        <v>290</v>
      </c>
      <c r="AG3570" s="11">
        <v>20</v>
      </c>
      <c r="AH3570" s="21" t="s">
        <v>290</v>
      </c>
      <c r="AI3570" s="1" t="s">
        <v>310</v>
      </c>
      <c r="AJ3570" t="s">
        <v>290</v>
      </c>
      <c r="AK3570" s="159" t="s">
        <v>290</v>
      </c>
    </row>
    <row r="3571" spans="1:37" x14ac:dyDescent="0.35">
      <c r="A3571" s="158" t="s">
        <v>3484</v>
      </c>
      <c r="B3571" s="11">
        <v>22</v>
      </c>
      <c r="C3571">
        <v>30</v>
      </c>
      <c r="D3571" t="s">
        <v>310</v>
      </c>
      <c r="E3571" s="21" t="s">
        <v>290</v>
      </c>
      <c r="F3571" s="11">
        <v>22</v>
      </c>
      <c r="G3571" s="13">
        <v>21</v>
      </c>
      <c r="H3571" s="11">
        <v>0.5</v>
      </c>
      <c r="I3571" t="s">
        <v>290</v>
      </c>
      <c r="J3571">
        <v>30</v>
      </c>
      <c r="K3571" s="21" t="s">
        <v>290</v>
      </c>
      <c r="L3571" s="1" t="s">
        <v>310</v>
      </c>
      <c r="M3571" t="s">
        <v>290</v>
      </c>
      <c r="N3571" s="159" t="s">
        <v>290</v>
      </c>
      <c r="P3571" s="18" t="s">
        <v>290</v>
      </c>
      <c r="Q3571" s="18" t="s">
        <v>290</v>
      </c>
      <c r="S3571" t="s">
        <v>290</v>
      </c>
      <c r="T3571" t="s">
        <v>290</v>
      </c>
      <c r="V3571" t="s">
        <v>290</v>
      </c>
      <c r="X3571" s="158" t="s">
        <v>3484</v>
      </c>
      <c r="Y3571" s="11">
        <v>22</v>
      </c>
      <c r="Z3571">
        <v>30</v>
      </c>
      <c r="AA3571" t="s">
        <v>310</v>
      </c>
      <c r="AB3571" s="21" t="s">
        <v>290</v>
      </c>
      <c r="AC3571" s="11">
        <v>22</v>
      </c>
      <c r="AD3571" s="13">
        <v>21</v>
      </c>
      <c r="AE3571" s="11">
        <v>0.5</v>
      </c>
      <c r="AF3571" t="s">
        <v>290</v>
      </c>
      <c r="AG3571">
        <v>30</v>
      </c>
      <c r="AH3571" s="21" t="s">
        <v>290</v>
      </c>
      <c r="AI3571" s="1" t="s">
        <v>310</v>
      </c>
      <c r="AJ3571" t="s">
        <v>290</v>
      </c>
      <c r="AK3571" s="159" t="s">
        <v>290</v>
      </c>
    </row>
    <row r="3572" spans="1:37" x14ac:dyDescent="0.35">
      <c r="A3572" s="158" t="s">
        <v>3485</v>
      </c>
      <c r="B3572" s="11">
        <v>22</v>
      </c>
      <c r="C3572">
        <v>60</v>
      </c>
      <c r="D3572" t="s">
        <v>310</v>
      </c>
      <c r="E3572" s="21" t="s">
        <v>290</v>
      </c>
      <c r="F3572" s="11">
        <v>22</v>
      </c>
      <c r="G3572" s="13">
        <v>20.25</v>
      </c>
      <c r="H3572" s="11">
        <v>0.875</v>
      </c>
      <c r="I3572" t="s">
        <v>290</v>
      </c>
      <c r="J3572">
        <v>60</v>
      </c>
      <c r="K3572" s="21" t="s">
        <v>290</v>
      </c>
      <c r="L3572" s="1" t="s">
        <v>310</v>
      </c>
      <c r="M3572" t="s">
        <v>290</v>
      </c>
      <c r="N3572" s="159" t="s">
        <v>290</v>
      </c>
      <c r="P3572" s="18" t="s">
        <v>290</v>
      </c>
      <c r="Q3572" s="18" t="s">
        <v>290</v>
      </c>
      <c r="S3572" t="s">
        <v>290</v>
      </c>
      <c r="T3572" t="s">
        <v>290</v>
      </c>
      <c r="V3572" t="s">
        <v>290</v>
      </c>
      <c r="X3572" s="158" t="s">
        <v>3485</v>
      </c>
      <c r="Y3572" s="11">
        <v>22</v>
      </c>
      <c r="Z3572">
        <v>60</v>
      </c>
      <c r="AA3572" t="s">
        <v>310</v>
      </c>
      <c r="AB3572" s="21" t="s">
        <v>290</v>
      </c>
      <c r="AC3572" s="11">
        <v>22</v>
      </c>
      <c r="AD3572" s="13">
        <v>20.25</v>
      </c>
      <c r="AE3572" s="11">
        <v>0.875</v>
      </c>
      <c r="AF3572" t="s">
        <v>290</v>
      </c>
      <c r="AG3572">
        <v>60</v>
      </c>
      <c r="AH3572" s="21" t="s">
        <v>290</v>
      </c>
      <c r="AI3572" s="1" t="s">
        <v>310</v>
      </c>
      <c r="AJ3572" t="s">
        <v>290</v>
      </c>
      <c r="AK3572" s="159" t="s">
        <v>290</v>
      </c>
    </row>
    <row r="3573" spans="1:37" x14ac:dyDescent="0.35">
      <c r="A3573" s="158" t="s">
        <v>3486</v>
      </c>
      <c r="B3573" s="11">
        <v>22</v>
      </c>
      <c r="C3573">
        <v>80</v>
      </c>
      <c r="D3573" t="s">
        <v>310</v>
      </c>
      <c r="E3573" s="21" t="s">
        <v>290</v>
      </c>
      <c r="F3573" s="11">
        <v>22</v>
      </c>
      <c r="G3573" s="13">
        <v>19.75</v>
      </c>
      <c r="H3573" s="11">
        <v>1.125</v>
      </c>
      <c r="I3573" t="s">
        <v>290</v>
      </c>
      <c r="J3573">
        <v>80</v>
      </c>
      <c r="K3573" s="21" t="s">
        <v>290</v>
      </c>
      <c r="L3573" s="1" t="s">
        <v>310</v>
      </c>
      <c r="M3573" t="s">
        <v>290</v>
      </c>
      <c r="N3573" s="159" t="s">
        <v>290</v>
      </c>
      <c r="P3573" s="18" t="s">
        <v>290</v>
      </c>
      <c r="Q3573" s="18" t="s">
        <v>290</v>
      </c>
      <c r="S3573" t="s">
        <v>290</v>
      </c>
      <c r="T3573" t="s">
        <v>290</v>
      </c>
      <c r="V3573" t="s">
        <v>290</v>
      </c>
      <c r="X3573" s="158" t="s">
        <v>3486</v>
      </c>
      <c r="Y3573" s="11">
        <v>22</v>
      </c>
      <c r="Z3573">
        <v>80</v>
      </c>
      <c r="AA3573" t="s">
        <v>310</v>
      </c>
      <c r="AB3573" s="21" t="s">
        <v>290</v>
      </c>
      <c r="AC3573" s="11">
        <v>22</v>
      </c>
      <c r="AD3573" s="13">
        <v>19.75</v>
      </c>
      <c r="AE3573" s="11">
        <v>1.125</v>
      </c>
      <c r="AF3573" t="s">
        <v>290</v>
      </c>
      <c r="AG3573">
        <v>80</v>
      </c>
      <c r="AH3573" s="21" t="s">
        <v>290</v>
      </c>
      <c r="AI3573" s="1" t="s">
        <v>310</v>
      </c>
      <c r="AJ3573" t="s">
        <v>290</v>
      </c>
      <c r="AK3573" s="159" t="s">
        <v>290</v>
      </c>
    </row>
    <row r="3574" spans="1:37" x14ac:dyDescent="0.35">
      <c r="A3574" s="158" t="s">
        <v>3487</v>
      </c>
      <c r="B3574" s="11">
        <v>22</v>
      </c>
      <c r="C3574">
        <v>100</v>
      </c>
      <c r="D3574" t="s">
        <v>310</v>
      </c>
      <c r="E3574" s="21" t="s">
        <v>290</v>
      </c>
      <c r="F3574" s="11">
        <v>22</v>
      </c>
      <c r="G3574" s="13">
        <v>19.25</v>
      </c>
      <c r="H3574" s="11">
        <v>1.375</v>
      </c>
      <c r="I3574" t="s">
        <v>290</v>
      </c>
      <c r="J3574">
        <v>100</v>
      </c>
      <c r="K3574" s="21" t="s">
        <v>290</v>
      </c>
      <c r="L3574" s="1" t="s">
        <v>310</v>
      </c>
      <c r="M3574" t="s">
        <v>290</v>
      </c>
      <c r="N3574" s="159" t="s">
        <v>290</v>
      </c>
      <c r="P3574" s="18" t="s">
        <v>290</v>
      </c>
      <c r="Q3574" s="18" t="s">
        <v>290</v>
      </c>
      <c r="S3574" t="s">
        <v>290</v>
      </c>
      <c r="T3574" t="s">
        <v>290</v>
      </c>
      <c r="V3574" t="s">
        <v>290</v>
      </c>
      <c r="X3574" s="158" t="s">
        <v>3487</v>
      </c>
      <c r="Y3574" s="11">
        <v>22</v>
      </c>
      <c r="Z3574">
        <v>100</v>
      </c>
      <c r="AA3574" t="s">
        <v>310</v>
      </c>
      <c r="AB3574" s="21" t="s">
        <v>290</v>
      </c>
      <c r="AC3574" s="11">
        <v>22</v>
      </c>
      <c r="AD3574" s="13">
        <v>19.25</v>
      </c>
      <c r="AE3574" s="11">
        <v>1.375</v>
      </c>
      <c r="AF3574" t="s">
        <v>290</v>
      </c>
      <c r="AG3574">
        <v>100</v>
      </c>
      <c r="AH3574" s="21" t="s">
        <v>290</v>
      </c>
      <c r="AI3574" s="1" t="s">
        <v>310</v>
      </c>
      <c r="AJ3574" t="s">
        <v>290</v>
      </c>
      <c r="AK3574" s="159" t="s">
        <v>290</v>
      </c>
    </row>
    <row r="3575" spans="1:37" x14ac:dyDescent="0.35">
      <c r="A3575" s="158" t="s">
        <v>3488</v>
      </c>
      <c r="B3575" s="11">
        <v>22</v>
      </c>
      <c r="C3575">
        <v>120</v>
      </c>
      <c r="D3575" t="s">
        <v>310</v>
      </c>
      <c r="E3575" s="21" t="s">
        <v>290</v>
      </c>
      <c r="F3575" s="11">
        <v>22</v>
      </c>
      <c r="G3575" s="13">
        <v>18.75</v>
      </c>
      <c r="H3575" s="11">
        <v>1.625</v>
      </c>
      <c r="I3575" t="s">
        <v>290</v>
      </c>
      <c r="J3575">
        <v>120</v>
      </c>
      <c r="K3575" s="21" t="s">
        <v>290</v>
      </c>
      <c r="L3575" s="1" t="s">
        <v>310</v>
      </c>
      <c r="M3575" t="s">
        <v>290</v>
      </c>
      <c r="N3575" s="159" t="s">
        <v>290</v>
      </c>
      <c r="P3575" s="18" t="s">
        <v>290</v>
      </c>
      <c r="Q3575" s="18" t="s">
        <v>290</v>
      </c>
      <c r="S3575" t="s">
        <v>290</v>
      </c>
      <c r="T3575" t="s">
        <v>290</v>
      </c>
      <c r="V3575" t="s">
        <v>290</v>
      </c>
      <c r="X3575" s="158" t="s">
        <v>3488</v>
      </c>
      <c r="Y3575" s="11">
        <v>22</v>
      </c>
      <c r="Z3575">
        <v>120</v>
      </c>
      <c r="AA3575" t="s">
        <v>310</v>
      </c>
      <c r="AB3575" s="21" t="s">
        <v>290</v>
      </c>
      <c r="AC3575" s="11">
        <v>22</v>
      </c>
      <c r="AD3575" s="13">
        <v>18.75</v>
      </c>
      <c r="AE3575" s="11">
        <v>1.625</v>
      </c>
      <c r="AF3575" t="s">
        <v>290</v>
      </c>
      <c r="AG3575">
        <v>120</v>
      </c>
      <c r="AH3575" s="21" t="s">
        <v>290</v>
      </c>
      <c r="AI3575" s="1" t="s">
        <v>310</v>
      </c>
      <c r="AJ3575" t="s">
        <v>290</v>
      </c>
      <c r="AK3575" s="159" t="s">
        <v>290</v>
      </c>
    </row>
    <row r="3576" spans="1:37" x14ac:dyDescent="0.35">
      <c r="A3576" s="158" t="s">
        <v>3489</v>
      </c>
      <c r="B3576" s="11">
        <v>22</v>
      </c>
      <c r="C3576">
        <v>140</v>
      </c>
      <c r="D3576" t="s">
        <v>310</v>
      </c>
      <c r="E3576" s="21" t="s">
        <v>290</v>
      </c>
      <c r="F3576" s="11">
        <v>22</v>
      </c>
      <c r="G3576" s="13">
        <v>18.25</v>
      </c>
      <c r="H3576" s="11">
        <v>1.875</v>
      </c>
      <c r="I3576" t="s">
        <v>290</v>
      </c>
      <c r="J3576">
        <v>140</v>
      </c>
      <c r="K3576" s="21" t="s">
        <v>290</v>
      </c>
      <c r="L3576" s="1" t="s">
        <v>310</v>
      </c>
      <c r="M3576" t="s">
        <v>290</v>
      </c>
      <c r="N3576" s="159" t="s">
        <v>290</v>
      </c>
      <c r="P3576" s="18" t="s">
        <v>290</v>
      </c>
      <c r="Q3576" s="18" t="s">
        <v>290</v>
      </c>
      <c r="S3576" t="s">
        <v>290</v>
      </c>
      <c r="T3576" t="s">
        <v>290</v>
      </c>
      <c r="V3576" t="s">
        <v>290</v>
      </c>
      <c r="X3576" s="158" t="s">
        <v>3489</v>
      </c>
      <c r="Y3576" s="11">
        <v>22</v>
      </c>
      <c r="Z3576">
        <v>140</v>
      </c>
      <c r="AA3576" t="s">
        <v>310</v>
      </c>
      <c r="AB3576" s="21" t="s">
        <v>290</v>
      </c>
      <c r="AC3576" s="11">
        <v>22</v>
      </c>
      <c r="AD3576" s="13">
        <v>18.25</v>
      </c>
      <c r="AE3576" s="11">
        <v>1.875</v>
      </c>
      <c r="AF3576" t="s">
        <v>290</v>
      </c>
      <c r="AG3576">
        <v>140</v>
      </c>
      <c r="AH3576" s="21" t="s">
        <v>290</v>
      </c>
      <c r="AI3576" s="1" t="s">
        <v>310</v>
      </c>
      <c r="AJ3576" t="s">
        <v>290</v>
      </c>
      <c r="AK3576" s="159" t="s">
        <v>290</v>
      </c>
    </row>
    <row r="3577" spans="1:37" x14ac:dyDescent="0.35">
      <c r="A3577" s="158" t="s">
        <v>3490</v>
      </c>
      <c r="B3577" s="11">
        <v>22</v>
      </c>
      <c r="C3577" s="11">
        <v>160</v>
      </c>
      <c r="D3577" t="s">
        <v>310</v>
      </c>
      <c r="E3577" s="21" t="s">
        <v>290</v>
      </c>
      <c r="F3577" s="11">
        <v>22</v>
      </c>
      <c r="G3577" s="13">
        <v>17.75</v>
      </c>
      <c r="H3577" s="11">
        <v>2.125</v>
      </c>
      <c r="I3577" t="s">
        <v>290</v>
      </c>
      <c r="J3577" s="11">
        <v>160</v>
      </c>
      <c r="K3577" s="21" t="s">
        <v>290</v>
      </c>
      <c r="L3577" s="1" t="s">
        <v>310</v>
      </c>
      <c r="M3577" t="s">
        <v>290</v>
      </c>
      <c r="N3577" s="159" t="s">
        <v>290</v>
      </c>
      <c r="P3577" s="18" t="s">
        <v>290</v>
      </c>
      <c r="Q3577" s="18" t="s">
        <v>290</v>
      </c>
      <c r="S3577" t="s">
        <v>290</v>
      </c>
      <c r="T3577" t="s">
        <v>290</v>
      </c>
      <c r="V3577" t="s">
        <v>290</v>
      </c>
      <c r="X3577" s="158" t="s">
        <v>3490</v>
      </c>
      <c r="Y3577" s="11">
        <v>22</v>
      </c>
      <c r="Z3577" s="11">
        <v>160</v>
      </c>
      <c r="AA3577" t="s">
        <v>310</v>
      </c>
      <c r="AB3577" s="21" t="s">
        <v>290</v>
      </c>
      <c r="AC3577" s="11">
        <v>22</v>
      </c>
      <c r="AD3577" s="13">
        <v>17.75</v>
      </c>
      <c r="AE3577" s="11">
        <v>2.125</v>
      </c>
      <c r="AF3577" t="s">
        <v>290</v>
      </c>
      <c r="AG3577" s="11">
        <v>160</v>
      </c>
      <c r="AH3577" s="21" t="s">
        <v>290</v>
      </c>
      <c r="AI3577" s="1" t="s">
        <v>310</v>
      </c>
      <c r="AJ3577" t="s">
        <v>290</v>
      </c>
      <c r="AK3577" s="159" t="s">
        <v>290</v>
      </c>
    </row>
    <row r="3578" spans="1:37" x14ac:dyDescent="0.35">
      <c r="A3578" s="160" t="s">
        <v>3491</v>
      </c>
      <c r="B3578" s="2">
        <v>22</v>
      </c>
      <c r="C3578" s="2" t="s">
        <v>272</v>
      </c>
      <c r="D3578" s="4" t="s">
        <v>310</v>
      </c>
      <c r="E3578" s="22" t="s">
        <v>290</v>
      </c>
      <c r="F3578" s="2">
        <v>22</v>
      </c>
      <c r="G3578" s="5">
        <v>21</v>
      </c>
      <c r="H3578" s="2">
        <v>0.5</v>
      </c>
      <c r="I3578" s="4" t="s">
        <v>272</v>
      </c>
      <c r="J3578" s="2">
        <v>2</v>
      </c>
      <c r="K3578" s="22" t="s">
        <v>290</v>
      </c>
      <c r="L3578" s="6" t="s">
        <v>310</v>
      </c>
      <c r="M3578" s="4" t="s">
        <v>290</v>
      </c>
      <c r="N3578" s="161" t="s">
        <v>290</v>
      </c>
      <c r="P3578" s="18" t="s">
        <v>290</v>
      </c>
      <c r="Q3578" s="18" t="s">
        <v>290</v>
      </c>
      <c r="S3578" t="s">
        <v>290</v>
      </c>
      <c r="T3578" t="s">
        <v>290</v>
      </c>
      <c r="V3578" t="s">
        <v>290</v>
      </c>
      <c r="X3578" s="160" t="s">
        <v>3491</v>
      </c>
      <c r="Y3578" s="2">
        <v>22</v>
      </c>
      <c r="Z3578" s="2" t="s">
        <v>272</v>
      </c>
      <c r="AA3578" s="4" t="s">
        <v>310</v>
      </c>
      <c r="AB3578" s="22" t="s">
        <v>290</v>
      </c>
      <c r="AC3578" s="2">
        <v>22</v>
      </c>
      <c r="AD3578" s="5">
        <v>21</v>
      </c>
      <c r="AE3578" s="2">
        <v>0.5</v>
      </c>
      <c r="AF3578" s="4" t="s">
        <v>272</v>
      </c>
      <c r="AG3578" s="2">
        <v>2</v>
      </c>
      <c r="AH3578" s="22" t="s">
        <v>290</v>
      </c>
      <c r="AI3578" s="6" t="s">
        <v>310</v>
      </c>
      <c r="AJ3578" s="4" t="s">
        <v>290</v>
      </c>
      <c r="AK3578" s="161" t="s">
        <v>290</v>
      </c>
    </row>
    <row r="3579" spans="1:37" x14ac:dyDescent="0.35">
      <c r="A3579" s="156" t="s">
        <v>3492</v>
      </c>
      <c r="B3579" s="11">
        <v>24.000000000000004</v>
      </c>
      <c r="C3579" s="11">
        <v>10</v>
      </c>
      <c r="D3579" t="s">
        <v>310</v>
      </c>
      <c r="E3579" s="21" t="s">
        <v>290</v>
      </c>
      <c r="F3579" s="11">
        <v>24.000000000000004</v>
      </c>
      <c r="G3579" s="13">
        <v>23.500000000000004</v>
      </c>
      <c r="H3579" s="11">
        <v>0.25</v>
      </c>
      <c r="I3579" t="s">
        <v>290</v>
      </c>
      <c r="J3579" s="11">
        <v>10</v>
      </c>
      <c r="K3579" s="21" t="s">
        <v>290</v>
      </c>
      <c r="L3579" s="11" t="s">
        <v>310</v>
      </c>
      <c r="M3579" t="s">
        <v>290</v>
      </c>
      <c r="N3579" s="159" t="s">
        <v>290</v>
      </c>
      <c r="P3579" s="18" t="s">
        <v>290</v>
      </c>
      <c r="Q3579" s="18" t="s">
        <v>290</v>
      </c>
      <c r="S3579" t="s">
        <v>290</v>
      </c>
      <c r="T3579" t="s">
        <v>290</v>
      </c>
      <c r="V3579" t="s">
        <v>290</v>
      </c>
      <c r="X3579" s="156" t="s">
        <v>3492</v>
      </c>
      <c r="Y3579" s="11">
        <v>24.000000000000004</v>
      </c>
      <c r="Z3579" s="11">
        <v>10</v>
      </c>
      <c r="AA3579" t="s">
        <v>310</v>
      </c>
      <c r="AB3579" s="21" t="s">
        <v>290</v>
      </c>
      <c r="AC3579" s="11">
        <v>24.000000000000004</v>
      </c>
      <c r="AD3579" s="13">
        <v>23.500000000000004</v>
      </c>
      <c r="AE3579" s="11">
        <v>0.25</v>
      </c>
      <c r="AF3579" t="s">
        <v>290</v>
      </c>
      <c r="AG3579" s="11">
        <v>10</v>
      </c>
      <c r="AH3579" s="21" t="s">
        <v>290</v>
      </c>
      <c r="AI3579" s="11" t="s">
        <v>310</v>
      </c>
      <c r="AJ3579" t="s">
        <v>290</v>
      </c>
      <c r="AK3579" s="159" t="s">
        <v>290</v>
      </c>
    </row>
    <row r="3580" spans="1:37" x14ac:dyDescent="0.35">
      <c r="A3580" s="158" t="s">
        <v>3493</v>
      </c>
      <c r="B3580" s="11">
        <v>24.000000000000004</v>
      </c>
      <c r="C3580" s="11">
        <v>20</v>
      </c>
      <c r="D3580" t="s">
        <v>310</v>
      </c>
      <c r="E3580" s="21" t="s">
        <v>290</v>
      </c>
      <c r="F3580" s="11">
        <v>24.000000000000004</v>
      </c>
      <c r="G3580" s="13">
        <v>23.250000000000004</v>
      </c>
      <c r="H3580" s="11">
        <v>0.375</v>
      </c>
      <c r="I3580" t="s">
        <v>290</v>
      </c>
      <c r="J3580" s="11">
        <v>20</v>
      </c>
      <c r="K3580" s="21" t="s">
        <v>290</v>
      </c>
      <c r="L3580" s="1" t="s">
        <v>310</v>
      </c>
      <c r="M3580" t="s">
        <v>290</v>
      </c>
      <c r="N3580" s="159" t="s">
        <v>290</v>
      </c>
      <c r="P3580" s="18" t="s">
        <v>290</v>
      </c>
      <c r="Q3580" s="18" t="s">
        <v>290</v>
      </c>
      <c r="S3580" t="s">
        <v>290</v>
      </c>
      <c r="T3580" t="s">
        <v>290</v>
      </c>
      <c r="V3580" t="s">
        <v>290</v>
      </c>
      <c r="X3580" s="158" t="s">
        <v>3493</v>
      </c>
      <c r="Y3580" s="11">
        <v>24.000000000000004</v>
      </c>
      <c r="Z3580" s="11">
        <v>20</v>
      </c>
      <c r="AA3580" t="s">
        <v>310</v>
      </c>
      <c r="AB3580" s="21" t="s">
        <v>290</v>
      </c>
      <c r="AC3580" s="11">
        <v>24.000000000000004</v>
      </c>
      <c r="AD3580" s="13">
        <v>23.250000000000004</v>
      </c>
      <c r="AE3580" s="11">
        <v>0.375</v>
      </c>
      <c r="AF3580" t="s">
        <v>290</v>
      </c>
      <c r="AG3580" s="11">
        <v>20</v>
      </c>
      <c r="AH3580" s="21" t="s">
        <v>290</v>
      </c>
      <c r="AI3580" s="1" t="s">
        <v>310</v>
      </c>
      <c r="AJ3580" t="s">
        <v>290</v>
      </c>
      <c r="AK3580" s="159" t="s">
        <v>290</v>
      </c>
    </row>
    <row r="3581" spans="1:37" x14ac:dyDescent="0.35">
      <c r="A3581" s="158" t="s">
        <v>3494</v>
      </c>
      <c r="B3581" s="11">
        <v>24.000000000000004</v>
      </c>
      <c r="C3581">
        <v>30</v>
      </c>
      <c r="D3581" t="s">
        <v>310</v>
      </c>
      <c r="E3581" s="21" t="s">
        <v>290</v>
      </c>
      <c r="F3581" s="11">
        <v>24.000000000000004</v>
      </c>
      <c r="G3581" s="13">
        <v>22.876000000000005</v>
      </c>
      <c r="H3581" s="11">
        <v>0.56200000000000006</v>
      </c>
      <c r="I3581" t="s">
        <v>290</v>
      </c>
      <c r="J3581">
        <v>30</v>
      </c>
      <c r="K3581" s="21" t="s">
        <v>290</v>
      </c>
      <c r="L3581" s="1" t="s">
        <v>310</v>
      </c>
      <c r="M3581" t="s">
        <v>290</v>
      </c>
      <c r="N3581" s="159" t="s">
        <v>290</v>
      </c>
      <c r="P3581" s="18" t="s">
        <v>290</v>
      </c>
      <c r="Q3581" s="18" t="s">
        <v>290</v>
      </c>
      <c r="S3581" t="s">
        <v>290</v>
      </c>
      <c r="T3581" t="s">
        <v>290</v>
      </c>
      <c r="V3581" t="s">
        <v>290</v>
      </c>
      <c r="X3581" s="158" t="s">
        <v>3494</v>
      </c>
      <c r="Y3581" s="11">
        <v>24.000000000000004</v>
      </c>
      <c r="Z3581">
        <v>30</v>
      </c>
      <c r="AA3581" t="s">
        <v>310</v>
      </c>
      <c r="AB3581" s="21" t="s">
        <v>290</v>
      </c>
      <c r="AC3581" s="11">
        <v>24.000000000000004</v>
      </c>
      <c r="AD3581" s="13">
        <v>22.876000000000005</v>
      </c>
      <c r="AE3581" s="11">
        <v>0.56200000000000006</v>
      </c>
      <c r="AF3581" t="s">
        <v>290</v>
      </c>
      <c r="AG3581">
        <v>30</v>
      </c>
      <c r="AH3581" s="21" t="s">
        <v>290</v>
      </c>
      <c r="AI3581" s="1" t="s">
        <v>310</v>
      </c>
      <c r="AJ3581" t="s">
        <v>290</v>
      </c>
      <c r="AK3581" s="159" t="s">
        <v>290</v>
      </c>
    </row>
    <row r="3582" spans="1:37" x14ac:dyDescent="0.35">
      <c r="A3582" s="158" t="s">
        <v>3495</v>
      </c>
      <c r="B3582" s="11">
        <v>24.000000000000004</v>
      </c>
      <c r="C3582">
        <v>40</v>
      </c>
      <c r="D3582" t="s">
        <v>310</v>
      </c>
      <c r="E3582" s="21" t="s">
        <v>290</v>
      </c>
      <c r="F3582" s="11">
        <v>24.000000000000004</v>
      </c>
      <c r="G3582" s="13">
        <v>22.626000000000005</v>
      </c>
      <c r="H3582" s="11">
        <v>0.68700000000000006</v>
      </c>
      <c r="I3582" t="s">
        <v>290</v>
      </c>
      <c r="J3582">
        <v>40</v>
      </c>
      <c r="K3582" s="21" t="s">
        <v>290</v>
      </c>
      <c r="L3582" s="1" t="s">
        <v>310</v>
      </c>
      <c r="M3582" t="s">
        <v>290</v>
      </c>
      <c r="N3582" s="159" t="s">
        <v>290</v>
      </c>
      <c r="P3582" s="18" t="s">
        <v>290</v>
      </c>
      <c r="Q3582" s="18" t="s">
        <v>290</v>
      </c>
      <c r="S3582" t="s">
        <v>290</v>
      </c>
      <c r="T3582" t="s">
        <v>290</v>
      </c>
      <c r="V3582" t="s">
        <v>290</v>
      </c>
      <c r="X3582" s="158" t="s">
        <v>3495</v>
      </c>
      <c r="Y3582" s="11">
        <v>24.000000000000004</v>
      </c>
      <c r="Z3582">
        <v>40</v>
      </c>
      <c r="AA3582" t="s">
        <v>310</v>
      </c>
      <c r="AB3582" s="21" t="s">
        <v>290</v>
      </c>
      <c r="AC3582" s="11">
        <v>24.000000000000004</v>
      </c>
      <c r="AD3582" s="13">
        <v>22.626000000000005</v>
      </c>
      <c r="AE3582" s="11">
        <v>0.68700000000000006</v>
      </c>
      <c r="AF3582" t="s">
        <v>290</v>
      </c>
      <c r="AG3582">
        <v>40</v>
      </c>
      <c r="AH3582" s="21" t="s">
        <v>290</v>
      </c>
      <c r="AI3582" s="1" t="s">
        <v>310</v>
      </c>
      <c r="AJ3582" t="s">
        <v>290</v>
      </c>
      <c r="AK3582" s="159" t="s">
        <v>290</v>
      </c>
    </row>
    <row r="3583" spans="1:37" x14ac:dyDescent="0.35">
      <c r="A3583" s="158" t="s">
        <v>7100</v>
      </c>
      <c r="B3583" s="11">
        <v>24</v>
      </c>
      <c r="C3583" t="s">
        <v>6422</v>
      </c>
      <c r="D3583" t="s">
        <v>310</v>
      </c>
      <c r="E3583" s="21" t="s">
        <v>290</v>
      </c>
      <c r="F3583" s="11">
        <v>24</v>
      </c>
      <c r="G3583" s="13">
        <v>23.25</v>
      </c>
      <c r="H3583" s="11">
        <v>0.375</v>
      </c>
      <c r="I3583" t="s">
        <v>6422</v>
      </c>
      <c r="J3583">
        <v>1</v>
      </c>
      <c r="K3583" s="21" t="s">
        <v>290</v>
      </c>
      <c r="L3583" s="1" t="s">
        <v>310</v>
      </c>
      <c r="M3583" t="s">
        <v>290</v>
      </c>
      <c r="N3583" s="159" t="s">
        <v>290</v>
      </c>
      <c r="P3583" s="18" t="s">
        <v>290</v>
      </c>
      <c r="Q3583" s="18" t="s">
        <v>290</v>
      </c>
      <c r="S3583" t="s">
        <v>290</v>
      </c>
      <c r="T3583" t="s">
        <v>290</v>
      </c>
      <c r="V3583" t="s">
        <v>290</v>
      </c>
      <c r="X3583" s="158" t="s">
        <v>7100</v>
      </c>
      <c r="Y3583" s="11">
        <v>24</v>
      </c>
      <c r="Z3583" t="s">
        <v>6422</v>
      </c>
      <c r="AA3583" t="s">
        <v>310</v>
      </c>
      <c r="AB3583" s="21" t="s">
        <v>290</v>
      </c>
      <c r="AC3583" s="11">
        <v>24</v>
      </c>
      <c r="AD3583" s="13">
        <v>23.25</v>
      </c>
      <c r="AE3583" s="11">
        <v>0.375</v>
      </c>
      <c r="AF3583" t="s">
        <v>6422</v>
      </c>
      <c r="AG3583">
        <v>1</v>
      </c>
      <c r="AH3583" s="21" t="s">
        <v>290</v>
      </c>
      <c r="AI3583" s="1" t="s">
        <v>310</v>
      </c>
      <c r="AJ3583" t="s">
        <v>290</v>
      </c>
      <c r="AK3583" s="159" t="s">
        <v>290</v>
      </c>
    </row>
    <row r="3584" spans="1:37" x14ac:dyDescent="0.35">
      <c r="A3584" s="158" t="s">
        <v>3496</v>
      </c>
      <c r="B3584" s="11">
        <v>24.000000000000004</v>
      </c>
      <c r="C3584">
        <v>60</v>
      </c>
      <c r="D3584" t="s">
        <v>310</v>
      </c>
      <c r="E3584" s="21" t="s">
        <v>290</v>
      </c>
      <c r="F3584" s="11">
        <v>24.000000000000004</v>
      </c>
      <c r="G3584" s="13">
        <v>22.062000000000005</v>
      </c>
      <c r="H3584" s="11">
        <v>0.96899999999999997</v>
      </c>
      <c r="I3584" t="s">
        <v>290</v>
      </c>
      <c r="J3584">
        <v>60</v>
      </c>
      <c r="K3584" s="21" t="s">
        <v>290</v>
      </c>
      <c r="L3584" s="1" t="s">
        <v>310</v>
      </c>
      <c r="M3584" t="s">
        <v>290</v>
      </c>
      <c r="N3584" s="159" t="s">
        <v>290</v>
      </c>
      <c r="P3584" s="18" t="s">
        <v>290</v>
      </c>
      <c r="Q3584" s="18" t="s">
        <v>290</v>
      </c>
      <c r="S3584" t="s">
        <v>290</v>
      </c>
      <c r="T3584" t="s">
        <v>290</v>
      </c>
      <c r="V3584" t="s">
        <v>290</v>
      </c>
      <c r="X3584" s="158" t="s">
        <v>3496</v>
      </c>
      <c r="Y3584" s="11">
        <v>24.000000000000004</v>
      </c>
      <c r="Z3584">
        <v>60</v>
      </c>
      <c r="AA3584" t="s">
        <v>310</v>
      </c>
      <c r="AB3584" s="21" t="s">
        <v>290</v>
      </c>
      <c r="AC3584" s="11">
        <v>24.000000000000004</v>
      </c>
      <c r="AD3584" s="13">
        <v>22.062000000000005</v>
      </c>
      <c r="AE3584" s="11">
        <v>0.96899999999999997</v>
      </c>
      <c r="AF3584" t="s">
        <v>290</v>
      </c>
      <c r="AG3584">
        <v>60</v>
      </c>
      <c r="AH3584" s="21" t="s">
        <v>290</v>
      </c>
      <c r="AI3584" s="1" t="s">
        <v>310</v>
      </c>
      <c r="AJ3584" t="s">
        <v>290</v>
      </c>
      <c r="AK3584" s="159" t="s">
        <v>290</v>
      </c>
    </row>
    <row r="3585" spans="1:37" x14ac:dyDescent="0.35">
      <c r="A3585" s="158" t="s">
        <v>3497</v>
      </c>
      <c r="B3585" s="11">
        <v>24.000000000000004</v>
      </c>
      <c r="C3585">
        <v>80</v>
      </c>
      <c r="D3585" t="s">
        <v>310</v>
      </c>
      <c r="E3585" s="21" t="s">
        <v>290</v>
      </c>
      <c r="F3585" s="11">
        <v>24.000000000000004</v>
      </c>
      <c r="G3585" s="13">
        <v>21.564000000000004</v>
      </c>
      <c r="H3585" s="11">
        <v>1.218</v>
      </c>
      <c r="I3585" t="s">
        <v>290</v>
      </c>
      <c r="J3585">
        <v>80</v>
      </c>
      <c r="K3585" s="21" t="s">
        <v>290</v>
      </c>
      <c r="L3585" s="1" t="s">
        <v>310</v>
      </c>
      <c r="M3585" t="s">
        <v>290</v>
      </c>
      <c r="N3585" s="159" t="s">
        <v>290</v>
      </c>
      <c r="P3585" s="18" t="s">
        <v>290</v>
      </c>
      <c r="Q3585" s="18" t="s">
        <v>290</v>
      </c>
      <c r="S3585" t="s">
        <v>290</v>
      </c>
      <c r="T3585" t="s">
        <v>290</v>
      </c>
      <c r="V3585" t="s">
        <v>290</v>
      </c>
      <c r="X3585" s="158" t="s">
        <v>3497</v>
      </c>
      <c r="Y3585" s="11">
        <v>24.000000000000004</v>
      </c>
      <c r="Z3585">
        <v>80</v>
      </c>
      <c r="AA3585" t="s">
        <v>310</v>
      </c>
      <c r="AB3585" s="21" t="s">
        <v>290</v>
      </c>
      <c r="AC3585" s="11">
        <v>24.000000000000004</v>
      </c>
      <c r="AD3585" s="13">
        <v>21.564000000000004</v>
      </c>
      <c r="AE3585" s="11">
        <v>1.218</v>
      </c>
      <c r="AF3585" t="s">
        <v>290</v>
      </c>
      <c r="AG3585">
        <v>80</v>
      </c>
      <c r="AH3585" s="21" t="s">
        <v>290</v>
      </c>
      <c r="AI3585" s="1" t="s">
        <v>310</v>
      </c>
      <c r="AJ3585" t="s">
        <v>290</v>
      </c>
      <c r="AK3585" s="159" t="s">
        <v>290</v>
      </c>
    </row>
    <row r="3586" spans="1:37" x14ac:dyDescent="0.35">
      <c r="A3586" s="158" t="s">
        <v>3498</v>
      </c>
      <c r="B3586" s="11">
        <v>24.000000000000004</v>
      </c>
      <c r="C3586">
        <v>100</v>
      </c>
      <c r="D3586" t="s">
        <v>310</v>
      </c>
      <c r="E3586" s="21" t="s">
        <v>290</v>
      </c>
      <c r="F3586" s="11">
        <v>24.000000000000004</v>
      </c>
      <c r="G3586" s="13">
        <v>20.938000000000002</v>
      </c>
      <c r="H3586" s="11">
        <v>1.5309999999999999</v>
      </c>
      <c r="I3586" t="s">
        <v>290</v>
      </c>
      <c r="J3586">
        <v>100</v>
      </c>
      <c r="K3586" s="21" t="s">
        <v>290</v>
      </c>
      <c r="L3586" s="1" t="s">
        <v>310</v>
      </c>
      <c r="M3586" t="s">
        <v>290</v>
      </c>
      <c r="N3586" s="159" t="s">
        <v>290</v>
      </c>
      <c r="P3586" s="18" t="s">
        <v>290</v>
      </c>
      <c r="Q3586" s="18" t="s">
        <v>290</v>
      </c>
      <c r="S3586" t="s">
        <v>290</v>
      </c>
      <c r="T3586" t="s">
        <v>290</v>
      </c>
      <c r="V3586" t="s">
        <v>290</v>
      </c>
      <c r="X3586" s="158" t="s">
        <v>3498</v>
      </c>
      <c r="Y3586" s="11">
        <v>24.000000000000004</v>
      </c>
      <c r="Z3586">
        <v>100</v>
      </c>
      <c r="AA3586" t="s">
        <v>310</v>
      </c>
      <c r="AB3586" s="21" t="s">
        <v>290</v>
      </c>
      <c r="AC3586" s="11">
        <v>24.000000000000004</v>
      </c>
      <c r="AD3586" s="13">
        <v>20.938000000000002</v>
      </c>
      <c r="AE3586" s="11">
        <v>1.5309999999999999</v>
      </c>
      <c r="AF3586" t="s">
        <v>290</v>
      </c>
      <c r="AG3586">
        <v>100</v>
      </c>
      <c r="AH3586" s="21" t="s">
        <v>290</v>
      </c>
      <c r="AI3586" s="1" t="s">
        <v>310</v>
      </c>
      <c r="AJ3586" t="s">
        <v>290</v>
      </c>
      <c r="AK3586" s="159" t="s">
        <v>290</v>
      </c>
    </row>
    <row r="3587" spans="1:37" x14ac:dyDescent="0.35">
      <c r="A3587" s="158" t="s">
        <v>3499</v>
      </c>
      <c r="B3587" s="11">
        <v>24.000000000000004</v>
      </c>
      <c r="C3587">
        <v>120</v>
      </c>
      <c r="D3587" t="s">
        <v>310</v>
      </c>
      <c r="E3587" s="21" t="s">
        <v>290</v>
      </c>
      <c r="F3587" s="11">
        <v>24.000000000000004</v>
      </c>
      <c r="G3587" s="13">
        <v>20.376000000000005</v>
      </c>
      <c r="H3587" s="11">
        <v>1.8120000000000001</v>
      </c>
      <c r="I3587" t="s">
        <v>290</v>
      </c>
      <c r="J3587">
        <v>120</v>
      </c>
      <c r="K3587" s="21" t="s">
        <v>290</v>
      </c>
      <c r="L3587" s="1" t="s">
        <v>310</v>
      </c>
      <c r="M3587" t="s">
        <v>290</v>
      </c>
      <c r="N3587" s="159" t="s">
        <v>290</v>
      </c>
      <c r="P3587" s="18" t="s">
        <v>290</v>
      </c>
      <c r="Q3587" s="18" t="s">
        <v>290</v>
      </c>
      <c r="S3587" t="s">
        <v>290</v>
      </c>
      <c r="T3587" t="s">
        <v>290</v>
      </c>
      <c r="V3587" t="s">
        <v>290</v>
      </c>
      <c r="X3587" s="158" t="s">
        <v>3499</v>
      </c>
      <c r="Y3587" s="11">
        <v>24.000000000000004</v>
      </c>
      <c r="Z3587">
        <v>120</v>
      </c>
      <c r="AA3587" t="s">
        <v>310</v>
      </c>
      <c r="AB3587" s="21" t="s">
        <v>290</v>
      </c>
      <c r="AC3587" s="11">
        <v>24.000000000000004</v>
      </c>
      <c r="AD3587" s="13">
        <v>20.376000000000005</v>
      </c>
      <c r="AE3587" s="11">
        <v>1.8120000000000001</v>
      </c>
      <c r="AF3587" t="s">
        <v>290</v>
      </c>
      <c r="AG3587">
        <v>120</v>
      </c>
      <c r="AH3587" s="21" t="s">
        <v>290</v>
      </c>
      <c r="AI3587" s="1" t="s">
        <v>310</v>
      </c>
      <c r="AJ3587" t="s">
        <v>290</v>
      </c>
      <c r="AK3587" s="159" t="s">
        <v>290</v>
      </c>
    </row>
    <row r="3588" spans="1:37" x14ac:dyDescent="0.35">
      <c r="A3588" s="158" t="s">
        <v>3500</v>
      </c>
      <c r="B3588" s="11">
        <v>24.000000000000004</v>
      </c>
      <c r="C3588">
        <v>140</v>
      </c>
      <c r="D3588" t="s">
        <v>310</v>
      </c>
      <c r="E3588" s="21" t="s">
        <v>290</v>
      </c>
      <c r="F3588" s="11">
        <v>24.000000000000004</v>
      </c>
      <c r="G3588" s="13">
        <v>19.876000000000005</v>
      </c>
      <c r="H3588" s="11">
        <v>2.0619999999999998</v>
      </c>
      <c r="I3588" t="s">
        <v>290</v>
      </c>
      <c r="J3588">
        <v>140</v>
      </c>
      <c r="K3588" s="21" t="s">
        <v>290</v>
      </c>
      <c r="L3588" s="1" t="s">
        <v>310</v>
      </c>
      <c r="M3588" t="s">
        <v>290</v>
      </c>
      <c r="N3588" s="159" t="s">
        <v>290</v>
      </c>
      <c r="P3588" s="18" t="s">
        <v>290</v>
      </c>
      <c r="Q3588" s="18" t="s">
        <v>290</v>
      </c>
      <c r="S3588" t="s">
        <v>290</v>
      </c>
      <c r="T3588" t="s">
        <v>290</v>
      </c>
      <c r="V3588" t="s">
        <v>290</v>
      </c>
      <c r="X3588" s="158" t="s">
        <v>3500</v>
      </c>
      <c r="Y3588" s="11">
        <v>24.000000000000004</v>
      </c>
      <c r="Z3588">
        <v>140</v>
      </c>
      <c r="AA3588" t="s">
        <v>310</v>
      </c>
      <c r="AB3588" s="21" t="s">
        <v>290</v>
      </c>
      <c r="AC3588" s="11">
        <v>24.000000000000004</v>
      </c>
      <c r="AD3588" s="13">
        <v>19.876000000000005</v>
      </c>
      <c r="AE3588" s="11">
        <v>2.0619999999999998</v>
      </c>
      <c r="AF3588" t="s">
        <v>290</v>
      </c>
      <c r="AG3588">
        <v>140</v>
      </c>
      <c r="AH3588" s="21" t="s">
        <v>290</v>
      </c>
      <c r="AI3588" s="1" t="s">
        <v>310</v>
      </c>
      <c r="AJ3588" t="s">
        <v>290</v>
      </c>
      <c r="AK3588" s="159" t="s">
        <v>290</v>
      </c>
    </row>
    <row r="3589" spans="1:37" x14ac:dyDescent="0.35">
      <c r="A3589" s="158" t="s">
        <v>3501</v>
      </c>
      <c r="B3589" s="11">
        <v>24.000000000000004</v>
      </c>
      <c r="C3589" s="11">
        <v>160</v>
      </c>
      <c r="D3589" t="s">
        <v>310</v>
      </c>
      <c r="E3589" s="21" t="s">
        <v>290</v>
      </c>
      <c r="F3589" s="11">
        <v>24.000000000000004</v>
      </c>
      <c r="G3589" s="13">
        <v>19.314000000000004</v>
      </c>
      <c r="H3589" s="11">
        <v>2.343</v>
      </c>
      <c r="I3589" t="s">
        <v>290</v>
      </c>
      <c r="J3589" s="11">
        <v>160</v>
      </c>
      <c r="K3589" s="21" t="s">
        <v>290</v>
      </c>
      <c r="L3589" s="1" t="s">
        <v>310</v>
      </c>
      <c r="M3589" t="s">
        <v>290</v>
      </c>
      <c r="N3589" s="159" t="s">
        <v>290</v>
      </c>
      <c r="P3589" s="18" t="s">
        <v>290</v>
      </c>
      <c r="Q3589" s="18" t="s">
        <v>290</v>
      </c>
      <c r="S3589" t="s">
        <v>290</v>
      </c>
      <c r="T3589" t="s">
        <v>290</v>
      </c>
      <c r="V3589" t="s">
        <v>290</v>
      </c>
      <c r="X3589" s="158" t="s">
        <v>3501</v>
      </c>
      <c r="Y3589" s="11">
        <v>24.000000000000004</v>
      </c>
      <c r="Z3589" s="11">
        <v>160</v>
      </c>
      <c r="AA3589" t="s">
        <v>310</v>
      </c>
      <c r="AB3589" s="21" t="s">
        <v>290</v>
      </c>
      <c r="AC3589" s="11">
        <v>24.000000000000004</v>
      </c>
      <c r="AD3589" s="13">
        <v>19.314000000000004</v>
      </c>
      <c r="AE3589" s="11">
        <v>2.343</v>
      </c>
      <c r="AF3589" t="s">
        <v>290</v>
      </c>
      <c r="AG3589" s="11">
        <v>160</v>
      </c>
      <c r="AH3589" s="21" t="s">
        <v>290</v>
      </c>
      <c r="AI3589" s="1" t="s">
        <v>310</v>
      </c>
      <c r="AJ3589" t="s">
        <v>290</v>
      </c>
      <c r="AK3589" s="159" t="s">
        <v>290</v>
      </c>
    </row>
    <row r="3590" spans="1:37" x14ac:dyDescent="0.35">
      <c r="A3590" s="160" t="s">
        <v>3502</v>
      </c>
      <c r="B3590" s="2">
        <v>24.000000000000004</v>
      </c>
      <c r="C3590" s="2" t="s">
        <v>272</v>
      </c>
      <c r="D3590" s="4" t="s">
        <v>310</v>
      </c>
      <c r="E3590" s="22" t="s">
        <v>290</v>
      </c>
      <c r="F3590" s="2">
        <v>24.000000000000004</v>
      </c>
      <c r="G3590" s="5">
        <v>23.000000000000004</v>
      </c>
      <c r="H3590" s="2">
        <v>0.5</v>
      </c>
      <c r="I3590" s="4" t="s">
        <v>272</v>
      </c>
      <c r="J3590" s="2">
        <v>2</v>
      </c>
      <c r="K3590" s="22" t="s">
        <v>290</v>
      </c>
      <c r="L3590" s="6" t="s">
        <v>310</v>
      </c>
      <c r="M3590" s="4" t="s">
        <v>290</v>
      </c>
      <c r="N3590" s="161" t="s">
        <v>290</v>
      </c>
      <c r="P3590" s="18" t="s">
        <v>290</v>
      </c>
      <c r="Q3590" s="18" t="s">
        <v>290</v>
      </c>
      <c r="S3590" t="s">
        <v>290</v>
      </c>
      <c r="T3590" t="s">
        <v>290</v>
      </c>
      <c r="V3590" t="s">
        <v>290</v>
      </c>
      <c r="X3590" s="160" t="s">
        <v>3502</v>
      </c>
      <c r="Y3590" s="2">
        <v>24.000000000000004</v>
      </c>
      <c r="Z3590" s="2" t="s">
        <v>272</v>
      </c>
      <c r="AA3590" s="4" t="s">
        <v>310</v>
      </c>
      <c r="AB3590" s="22" t="s">
        <v>290</v>
      </c>
      <c r="AC3590" s="2">
        <v>24.000000000000004</v>
      </c>
      <c r="AD3590" s="5">
        <v>23.000000000000004</v>
      </c>
      <c r="AE3590" s="2">
        <v>0.5</v>
      </c>
      <c r="AF3590" s="4" t="s">
        <v>272</v>
      </c>
      <c r="AG3590" s="2">
        <v>2</v>
      </c>
      <c r="AH3590" s="22" t="s">
        <v>290</v>
      </c>
      <c r="AI3590" s="6" t="s">
        <v>310</v>
      </c>
      <c r="AJ3590" s="4" t="s">
        <v>290</v>
      </c>
      <c r="AK3590" s="161" t="s">
        <v>290</v>
      </c>
    </row>
    <row r="3591" spans="1:37" x14ac:dyDescent="0.35">
      <c r="A3591" s="156" t="s">
        <v>3503</v>
      </c>
      <c r="B3591" s="11">
        <v>26</v>
      </c>
      <c r="C3591" s="11">
        <v>10</v>
      </c>
      <c r="D3591" t="s">
        <v>310</v>
      </c>
      <c r="E3591" s="21" t="s">
        <v>290</v>
      </c>
      <c r="F3591" s="11">
        <v>26</v>
      </c>
      <c r="G3591" s="13">
        <v>25.376000000000001</v>
      </c>
      <c r="H3591" s="11">
        <v>0.312</v>
      </c>
      <c r="I3591" t="s">
        <v>290</v>
      </c>
      <c r="J3591" s="11">
        <v>10</v>
      </c>
      <c r="K3591" s="21" t="s">
        <v>290</v>
      </c>
      <c r="L3591" s="11" t="s">
        <v>310</v>
      </c>
      <c r="M3591" t="s">
        <v>290</v>
      </c>
      <c r="N3591" s="159" t="s">
        <v>290</v>
      </c>
      <c r="P3591" s="18" t="s">
        <v>290</v>
      </c>
      <c r="Q3591" s="18" t="s">
        <v>290</v>
      </c>
      <c r="S3591" t="s">
        <v>290</v>
      </c>
      <c r="T3591" t="s">
        <v>290</v>
      </c>
      <c r="V3591" t="s">
        <v>290</v>
      </c>
      <c r="X3591" s="156" t="s">
        <v>3503</v>
      </c>
      <c r="Y3591" s="11">
        <v>26</v>
      </c>
      <c r="Z3591" s="11">
        <v>10</v>
      </c>
      <c r="AA3591" t="s">
        <v>310</v>
      </c>
      <c r="AB3591" s="21" t="s">
        <v>290</v>
      </c>
      <c r="AC3591" s="11">
        <v>26</v>
      </c>
      <c r="AD3591" s="13">
        <v>25.376000000000001</v>
      </c>
      <c r="AE3591" s="11">
        <v>0.312</v>
      </c>
      <c r="AF3591" t="s">
        <v>290</v>
      </c>
      <c r="AG3591" s="11">
        <v>10</v>
      </c>
      <c r="AH3591" s="21" t="s">
        <v>290</v>
      </c>
      <c r="AI3591" s="11" t="s">
        <v>310</v>
      </c>
      <c r="AJ3591" t="s">
        <v>290</v>
      </c>
      <c r="AK3591" s="159" t="s">
        <v>290</v>
      </c>
    </row>
    <row r="3592" spans="1:37" x14ac:dyDescent="0.35">
      <c r="A3592" s="158" t="s">
        <v>3504</v>
      </c>
      <c r="B3592" s="11">
        <v>26</v>
      </c>
      <c r="C3592" s="11">
        <v>20</v>
      </c>
      <c r="D3592" t="s">
        <v>310</v>
      </c>
      <c r="E3592" s="21" t="s">
        <v>290</v>
      </c>
      <c r="F3592" s="11">
        <v>26</v>
      </c>
      <c r="G3592" s="13">
        <v>25</v>
      </c>
      <c r="H3592" s="11">
        <v>0.5</v>
      </c>
      <c r="I3592" t="s">
        <v>290</v>
      </c>
      <c r="J3592" s="11">
        <v>20</v>
      </c>
      <c r="K3592" s="21" t="s">
        <v>290</v>
      </c>
      <c r="L3592" s="1" t="s">
        <v>310</v>
      </c>
      <c r="M3592" t="s">
        <v>290</v>
      </c>
      <c r="N3592" s="159" t="s">
        <v>290</v>
      </c>
      <c r="P3592" s="18" t="s">
        <v>290</v>
      </c>
      <c r="Q3592" s="18" t="s">
        <v>290</v>
      </c>
      <c r="S3592" t="s">
        <v>290</v>
      </c>
      <c r="T3592" t="s">
        <v>290</v>
      </c>
      <c r="V3592" t="s">
        <v>290</v>
      </c>
      <c r="X3592" s="158" t="s">
        <v>3504</v>
      </c>
      <c r="Y3592" s="11">
        <v>26</v>
      </c>
      <c r="Z3592" s="11">
        <v>20</v>
      </c>
      <c r="AA3592" t="s">
        <v>310</v>
      </c>
      <c r="AB3592" s="21" t="s">
        <v>290</v>
      </c>
      <c r="AC3592" s="11">
        <v>26</v>
      </c>
      <c r="AD3592" s="13">
        <v>25</v>
      </c>
      <c r="AE3592" s="11">
        <v>0.5</v>
      </c>
      <c r="AF3592" t="s">
        <v>290</v>
      </c>
      <c r="AG3592" s="11">
        <v>20</v>
      </c>
      <c r="AH3592" s="21" t="s">
        <v>290</v>
      </c>
      <c r="AI3592" s="1" t="s">
        <v>310</v>
      </c>
      <c r="AJ3592" t="s">
        <v>290</v>
      </c>
      <c r="AK3592" s="159" t="s">
        <v>290</v>
      </c>
    </row>
    <row r="3593" spans="1:37" x14ac:dyDescent="0.35">
      <c r="A3593" s="158" t="s">
        <v>7101</v>
      </c>
      <c r="B3593" s="11">
        <v>26</v>
      </c>
      <c r="C3593" t="s">
        <v>6422</v>
      </c>
      <c r="D3593" t="s">
        <v>310</v>
      </c>
      <c r="E3593" s="21" t="s">
        <v>290</v>
      </c>
      <c r="F3593" s="11">
        <v>26</v>
      </c>
      <c r="G3593" s="13">
        <v>25.25</v>
      </c>
      <c r="H3593" s="11">
        <v>0.375</v>
      </c>
      <c r="I3593" t="s">
        <v>6422</v>
      </c>
      <c r="J3593">
        <v>1</v>
      </c>
      <c r="K3593" s="21" t="s">
        <v>290</v>
      </c>
      <c r="L3593" s="1" t="s">
        <v>310</v>
      </c>
      <c r="M3593" t="s">
        <v>290</v>
      </c>
      <c r="N3593" s="159" t="s">
        <v>290</v>
      </c>
      <c r="P3593" s="18" t="s">
        <v>290</v>
      </c>
      <c r="Q3593" s="18" t="s">
        <v>290</v>
      </c>
      <c r="S3593" t="s">
        <v>290</v>
      </c>
      <c r="T3593" t="s">
        <v>290</v>
      </c>
      <c r="V3593" t="s">
        <v>290</v>
      </c>
      <c r="X3593" s="158" t="s">
        <v>7101</v>
      </c>
      <c r="Y3593" s="11">
        <v>26</v>
      </c>
      <c r="Z3593" t="s">
        <v>6422</v>
      </c>
      <c r="AA3593" t="s">
        <v>310</v>
      </c>
      <c r="AB3593" s="21" t="s">
        <v>290</v>
      </c>
      <c r="AC3593" s="11">
        <v>26</v>
      </c>
      <c r="AD3593" s="13">
        <v>25.25</v>
      </c>
      <c r="AE3593" s="11">
        <v>0.375</v>
      </c>
      <c r="AF3593" t="s">
        <v>6422</v>
      </c>
      <c r="AG3593">
        <v>1</v>
      </c>
      <c r="AH3593" s="21" t="s">
        <v>290</v>
      </c>
      <c r="AI3593" s="1" t="s">
        <v>310</v>
      </c>
      <c r="AJ3593" t="s">
        <v>290</v>
      </c>
      <c r="AK3593" s="159" t="s">
        <v>290</v>
      </c>
    </row>
    <row r="3594" spans="1:37" x14ac:dyDescent="0.35">
      <c r="A3594" s="160" t="s">
        <v>3505</v>
      </c>
      <c r="B3594" s="2">
        <v>26</v>
      </c>
      <c r="C3594" s="2" t="s">
        <v>272</v>
      </c>
      <c r="D3594" s="4" t="s">
        <v>310</v>
      </c>
      <c r="E3594" s="22" t="s">
        <v>290</v>
      </c>
      <c r="F3594" s="2">
        <v>26</v>
      </c>
      <c r="G3594" s="5">
        <v>25</v>
      </c>
      <c r="H3594" s="2">
        <v>0.5</v>
      </c>
      <c r="I3594" s="4" t="s">
        <v>272</v>
      </c>
      <c r="J3594" s="2">
        <v>2</v>
      </c>
      <c r="K3594" s="22" t="s">
        <v>290</v>
      </c>
      <c r="L3594" s="6" t="s">
        <v>310</v>
      </c>
      <c r="M3594" s="4" t="s">
        <v>290</v>
      </c>
      <c r="N3594" s="161" t="s">
        <v>290</v>
      </c>
      <c r="P3594" s="18" t="s">
        <v>290</v>
      </c>
      <c r="Q3594" s="18" t="s">
        <v>290</v>
      </c>
      <c r="S3594" t="s">
        <v>290</v>
      </c>
      <c r="T3594" t="s">
        <v>290</v>
      </c>
      <c r="V3594" t="s">
        <v>290</v>
      </c>
      <c r="X3594" s="160" t="s">
        <v>3505</v>
      </c>
      <c r="Y3594" s="2">
        <v>26</v>
      </c>
      <c r="Z3594" s="2" t="s">
        <v>272</v>
      </c>
      <c r="AA3594" s="4" t="s">
        <v>310</v>
      </c>
      <c r="AB3594" s="22" t="s">
        <v>290</v>
      </c>
      <c r="AC3594" s="2">
        <v>26</v>
      </c>
      <c r="AD3594" s="5">
        <v>25</v>
      </c>
      <c r="AE3594" s="2">
        <v>0.5</v>
      </c>
      <c r="AF3594" s="4" t="s">
        <v>272</v>
      </c>
      <c r="AG3594" s="2">
        <v>2</v>
      </c>
      <c r="AH3594" s="22" t="s">
        <v>290</v>
      </c>
      <c r="AI3594" s="6" t="s">
        <v>310</v>
      </c>
      <c r="AJ3594" s="4" t="s">
        <v>290</v>
      </c>
      <c r="AK3594" s="161" t="s">
        <v>290</v>
      </c>
    </row>
    <row r="3595" spans="1:37" x14ac:dyDescent="0.35">
      <c r="A3595" s="156" t="s">
        <v>3506</v>
      </c>
      <c r="B3595" s="11">
        <v>28</v>
      </c>
      <c r="C3595" s="11">
        <v>10</v>
      </c>
      <c r="D3595" t="s">
        <v>310</v>
      </c>
      <c r="E3595" s="21" t="s">
        <v>290</v>
      </c>
      <c r="F3595" s="11">
        <v>28</v>
      </c>
      <c r="G3595" s="13">
        <v>27.376000000000001</v>
      </c>
      <c r="H3595" s="11">
        <v>0.312</v>
      </c>
      <c r="I3595" t="s">
        <v>290</v>
      </c>
      <c r="J3595" s="11">
        <v>10</v>
      </c>
      <c r="K3595" s="21" t="s">
        <v>290</v>
      </c>
      <c r="L3595" s="11" t="s">
        <v>310</v>
      </c>
      <c r="M3595" t="s">
        <v>290</v>
      </c>
      <c r="N3595" s="159" t="s">
        <v>290</v>
      </c>
      <c r="P3595" s="18" t="s">
        <v>290</v>
      </c>
      <c r="Q3595" s="18" t="s">
        <v>290</v>
      </c>
      <c r="S3595" t="s">
        <v>290</v>
      </c>
      <c r="T3595" t="s">
        <v>290</v>
      </c>
      <c r="V3595" t="s">
        <v>290</v>
      </c>
      <c r="X3595" s="156" t="s">
        <v>3506</v>
      </c>
      <c r="Y3595" s="11">
        <v>28</v>
      </c>
      <c r="Z3595" s="11">
        <v>10</v>
      </c>
      <c r="AA3595" t="s">
        <v>310</v>
      </c>
      <c r="AB3595" s="21" t="s">
        <v>290</v>
      </c>
      <c r="AC3595" s="11">
        <v>28</v>
      </c>
      <c r="AD3595" s="13">
        <v>27.376000000000001</v>
      </c>
      <c r="AE3595" s="11">
        <v>0.312</v>
      </c>
      <c r="AF3595" t="s">
        <v>290</v>
      </c>
      <c r="AG3595" s="11">
        <v>10</v>
      </c>
      <c r="AH3595" s="21" t="s">
        <v>290</v>
      </c>
      <c r="AI3595" s="11" t="s">
        <v>310</v>
      </c>
      <c r="AJ3595" t="s">
        <v>290</v>
      </c>
      <c r="AK3595" s="159" t="s">
        <v>290</v>
      </c>
    </row>
    <row r="3596" spans="1:37" x14ac:dyDescent="0.35">
      <c r="A3596" s="158" t="s">
        <v>3507</v>
      </c>
      <c r="B3596" s="11">
        <v>28</v>
      </c>
      <c r="C3596" s="11">
        <v>20</v>
      </c>
      <c r="D3596" t="s">
        <v>310</v>
      </c>
      <c r="E3596" s="21" t="s">
        <v>290</v>
      </c>
      <c r="F3596" s="11">
        <v>28</v>
      </c>
      <c r="G3596" s="13">
        <v>27</v>
      </c>
      <c r="H3596" s="11">
        <v>0.5</v>
      </c>
      <c r="I3596" t="s">
        <v>290</v>
      </c>
      <c r="J3596" s="11">
        <v>20</v>
      </c>
      <c r="K3596" s="21" t="s">
        <v>290</v>
      </c>
      <c r="L3596" s="1" t="s">
        <v>310</v>
      </c>
      <c r="M3596" t="s">
        <v>290</v>
      </c>
      <c r="N3596" s="159" t="s">
        <v>290</v>
      </c>
      <c r="P3596" s="18" t="s">
        <v>290</v>
      </c>
      <c r="Q3596" s="18" t="s">
        <v>290</v>
      </c>
      <c r="S3596" t="s">
        <v>290</v>
      </c>
      <c r="T3596" t="s">
        <v>290</v>
      </c>
      <c r="V3596" t="s">
        <v>290</v>
      </c>
      <c r="X3596" s="158" t="s">
        <v>3507</v>
      </c>
      <c r="Y3596" s="11">
        <v>28</v>
      </c>
      <c r="Z3596" s="11">
        <v>20</v>
      </c>
      <c r="AA3596" t="s">
        <v>310</v>
      </c>
      <c r="AB3596" s="21" t="s">
        <v>290</v>
      </c>
      <c r="AC3596" s="11">
        <v>28</v>
      </c>
      <c r="AD3596" s="13">
        <v>27</v>
      </c>
      <c r="AE3596" s="11">
        <v>0.5</v>
      </c>
      <c r="AF3596" t="s">
        <v>290</v>
      </c>
      <c r="AG3596" s="11">
        <v>20</v>
      </c>
      <c r="AH3596" s="21" t="s">
        <v>290</v>
      </c>
      <c r="AI3596" s="1" t="s">
        <v>310</v>
      </c>
      <c r="AJ3596" t="s">
        <v>290</v>
      </c>
      <c r="AK3596" s="159" t="s">
        <v>290</v>
      </c>
    </row>
    <row r="3597" spans="1:37" x14ac:dyDescent="0.35">
      <c r="A3597" s="158" t="s">
        <v>3508</v>
      </c>
      <c r="B3597" s="11">
        <v>28</v>
      </c>
      <c r="C3597">
        <v>30</v>
      </c>
      <c r="D3597" t="s">
        <v>310</v>
      </c>
      <c r="E3597" s="21" t="s">
        <v>290</v>
      </c>
      <c r="F3597" s="11">
        <v>28</v>
      </c>
      <c r="G3597" s="13">
        <v>26.75</v>
      </c>
      <c r="H3597" s="11">
        <v>0.625</v>
      </c>
      <c r="I3597" t="s">
        <v>290</v>
      </c>
      <c r="J3597">
        <v>30</v>
      </c>
      <c r="K3597" s="21" t="s">
        <v>290</v>
      </c>
      <c r="L3597" s="1" t="s">
        <v>310</v>
      </c>
      <c r="M3597" t="s">
        <v>290</v>
      </c>
      <c r="N3597" s="159" t="s">
        <v>290</v>
      </c>
      <c r="P3597" s="18" t="s">
        <v>290</v>
      </c>
      <c r="Q3597" s="18" t="s">
        <v>290</v>
      </c>
      <c r="S3597" t="s">
        <v>290</v>
      </c>
      <c r="T3597" t="s">
        <v>290</v>
      </c>
      <c r="V3597" t="s">
        <v>290</v>
      </c>
      <c r="X3597" s="158" t="s">
        <v>3508</v>
      </c>
      <c r="Y3597" s="11">
        <v>28</v>
      </c>
      <c r="Z3597">
        <v>30</v>
      </c>
      <c r="AA3597" t="s">
        <v>310</v>
      </c>
      <c r="AB3597" s="21" t="s">
        <v>290</v>
      </c>
      <c r="AC3597" s="11">
        <v>28</v>
      </c>
      <c r="AD3597" s="13">
        <v>26.75</v>
      </c>
      <c r="AE3597" s="11">
        <v>0.625</v>
      </c>
      <c r="AF3597" t="s">
        <v>290</v>
      </c>
      <c r="AG3597">
        <v>30</v>
      </c>
      <c r="AH3597" s="21" t="s">
        <v>290</v>
      </c>
      <c r="AI3597" s="1" t="s">
        <v>310</v>
      </c>
      <c r="AJ3597" t="s">
        <v>290</v>
      </c>
      <c r="AK3597" s="159" t="s">
        <v>290</v>
      </c>
    </row>
    <row r="3598" spans="1:37" x14ac:dyDescent="0.35">
      <c r="A3598" s="158" t="s">
        <v>7102</v>
      </c>
      <c r="B3598" s="11">
        <v>28</v>
      </c>
      <c r="C3598" t="s">
        <v>6422</v>
      </c>
      <c r="D3598" t="s">
        <v>310</v>
      </c>
      <c r="E3598" s="21" t="s">
        <v>290</v>
      </c>
      <c r="F3598" s="11">
        <v>28</v>
      </c>
      <c r="G3598" s="13">
        <v>27.25</v>
      </c>
      <c r="H3598" s="11">
        <v>0.375</v>
      </c>
      <c r="I3598" t="s">
        <v>6422</v>
      </c>
      <c r="J3598">
        <v>1</v>
      </c>
      <c r="K3598" s="21" t="s">
        <v>290</v>
      </c>
      <c r="L3598" s="1" t="s">
        <v>310</v>
      </c>
      <c r="M3598" t="s">
        <v>290</v>
      </c>
      <c r="N3598" s="159" t="s">
        <v>290</v>
      </c>
      <c r="P3598" s="18" t="s">
        <v>290</v>
      </c>
      <c r="Q3598" s="18" t="s">
        <v>290</v>
      </c>
      <c r="S3598" t="s">
        <v>290</v>
      </c>
      <c r="T3598" t="s">
        <v>290</v>
      </c>
      <c r="V3598" t="s">
        <v>290</v>
      </c>
      <c r="X3598" s="158" t="s">
        <v>7102</v>
      </c>
      <c r="Y3598" s="11">
        <v>28</v>
      </c>
      <c r="Z3598" t="s">
        <v>6422</v>
      </c>
      <c r="AA3598" t="s">
        <v>310</v>
      </c>
      <c r="AB3598" s="21" t="s">
        <v>290</v>
      </c>
      <c r="AC3598" s="11">
        <v>28</v>
      </c>
      <c r="AD3598" s="13">
        <v>27.25</v>
      </c>
      <c r="AE3598" s="11">
        <v>0.375</v>
      </c>
      <c r="AF3598" t="s">
        <v>6422</v>
      </c>
      <c r="AG3598">
        <v>1</v>
      </c>
      <c r="AH3598" s="21" t="s">
        <v>290</v>
      </c>
      <c r="AI3598" s="1" t="s">
        <v>310</v>
      </c>
      <c r="AJ3598" t="s">
        <v>290</v>
      </c>
      <c r="AK3598" s="159" t="s">
        <v>290</v>
      </c>
    </row>
    <row r="3599" spans="1:37" x14ac:dyDescent="0.35">
      <c r="A3599" s="160" t="s">
        <v>3509</v>
      </c>
      <c r="B3599" s="2">
        <v>28</v>
      </c>
      <c r="C3599" s="2" t="s">
        <v>272</v>
      </c>
      <c r="D3599" s="4" t="s">
        <v>310</v>
      </c>
      <c r="E3599" s="22" t="s">
        <v>290</v>
      </c>
      <c r="F3599" s="2">
        <v>28</v>
      </c>
      <c r="G3599" s="5">
        <v>27</v>
      </c>
      <c r="H3599" s="2">
        <v>0.5</v>
      </c>
      <c r="I3599" s="4" t="s">
        <v>272</v>
      </c>
      <c r="J3599" s="2">
        <v>2</v>
      </c>
      <c r="K3599" s="22" t="s">
        <v>290</v>
      </c>
      <c r="L3599" s="6" t="s">
        <v>310</v>
      </c>
      <c r="M3599" s="4" t="s">
        <v>290</v>
      </c>
      <c r="N3599" s="161" t="s">
        <v>290</v>
      </c>
      <c r="P3599" s="18" t="s">
        <v>290</v>
      </c>
      <c r="Q3599" s="18" t="s">
        <v>290</v>
      </c>
      <c r="S3599" t="s">
        <v>290</v>
      </c>
      <c r="T3599" t="s">
        <v>290</v>
      </c>
      <c r="V3599" t="s">
        <v>290</v>
      </c>
      <c r="X3599" s="160" t="s">
        <v>3509</v>
      </c>
      <c r="Y3599" s="2">
        <v>28</v>
      </c>
      <c r="Z3599" s="2" t="s">
        <v>272</v>
      </c>
      <c r="AA3599" s="4" t="s">
        <v>310</v>
      </c>
      <c r="AB3599" s="22" t="s">
        <v>290</v>
      </c>
      <c r="AC3599" s="2">
        <v>28</v>
      </c>
      <c r="AD3599" s="5">
        <v>27</v>
      </c>
      <c r="AE3599" s="2">
        <v>0.5</v>
      </c>
      <c r="AF3599" s="4" t="s">
        <v>272</v>
      </c>
      <c r="AG3599" s="2">
        <v>2</v>
      </c>
      <c r="AH3599" s="22" t="s">
        <v>290</v>
      </c>
      <c r="AI3599" s="6" t="s">
        <v>310</v>
      </c>
      <c r="AJ3599" s="4" t="s">
        <v>290</v>
      </c>
      <c r="AK3599" s="161" t="s">
        <v>290</v>
      </c>
    </row>
    <row r="3600" spans="1:37" x14ac:dyDescent="0.35">
      <c r="A3600" s="156" t="s">
        <v>3510</v>
      </c>
      <c r="B3600" s="11">
        <v>30</v>
      </c>
      <c r="C3600" s="11">
        <v>10</v>
      </c>
      <c r="D3600" t="s">
        <v>310</v>
      </c>
      <c r="E3600" s="21" t="s">
        <v>290</v>
      </c>
      <c r="F3600" s="11">
        <v>30</v>
      </c>
      <c r="G3600" s="13">
        <v>29.376000000000001</v>
      </c>
      <c r="H3600" s="11">
        <v>0.312</v>
      </c>
      <c r="I3600" t="s">
        <v>290</v>
      </c>
      <c r="J3600" s="11">
        <v>10</v>
      </c>
      <c r="K3600" s="21" t="s">
        <v>290</v>
      </c>
      <c r="L3600" s="11" t="s">
        <v>310</v>
      </c>
      <c r="M3600" t="s">
        <v>290</v>
      </c>
      <c r="N3600" s="159" t="s">
        <v>290</v>
      </c>
      <c r="P3600" s="18" t="s">
        <v>290</v>
      </c>
      <c r="Q3600" s="18" t="s">
        <v>290</v>
      </c>
      <c r="S3600" t="s">
        <v>290</v>
      </c>
      <c r="T3600" t="s">
        <v>290</v>
      </c>
      <c r="V3600" t="s">
        <v>290</v>
      </c>
      <c r="X3600" s="156" t="s">
        <v>3510</v>
      </c>
      <c r="Y3600" s="11">
        <v>30</v>
      </c>
      <c r="Z3600" s="11">
        <v>10</v>
      </c>
      <c r="AA3600" t="s">
        <v>310</v>
      </c>
      <c r="AB3600" s="21" t="s">
        <v>290</v>
      </c>
      <c r="AC3600" s="11">
        <v>30</v>
      </c>
      <c r="AD3600" s="13">
        <v>29.376000000000001</v>
      </c>
      <c r="AE3600" s="11">
        <v>0.312</v>
      </c>
      <c r="AF3600" t="s">
        <v>290</v>
      </c>
      <c r="AG3600" s="11">
        <v>10</v>
      </c>
      <c r="AH3600" s="21" t="s">
        <v>290</v>
      </c>
      <c r="AI3600" s="11" t="s">
        <v>310</v>
      </c>
      <c r="AJ3600" t="s">
        <v>290</v>
      </c>
      <c r="AK3600" s="159" t="s">
        <v>290</v>
      </c>
    </row>
    <row r="3601" spans="1:37" x14ac:dyDescent="0.35">
      <c r="A3601" s="158" t="s">
        <v>3511</v>
      </c>
      <c r="B3601" s="11">
        <v>30</v>
      </c>
      <c r="C3601" s="11">
        <v>20</v>
      </c>
      <c r="D3601" t="s">
        <v>310</v>
      </c>
      <c r="E3601" s="21" t="s">
        <v>290</v>
      </c>
      <c r="F3601" s="11">
        <v>30</v>
      </c>
      <c r="G3601" s="13">
        <v>29</v>
      </c>
      <c r="H3601" s="11">
        <v>0.5</v>
      </c>
      <c r="I3601" t="s">
        <v>290</v>
      </c>
      <c r="J3601" s="11">
        <v>20</v>
      </c>
      <c r="K3601" s="21" t="s">
        <v>290</v>
      </c>
      <c r="L3601" s="1" t="s">
        <v>310</v>
      </c>
      <c r="M3601" t="s">
        <v>290</v>
      </c>
      <c r="N3601" s="159" t="s">
        <v>290</v>
      </c>
      <c r="P3601" s="18" t="s">
        <v>290</v>
      </c>
      <c r="Q3601" s="18" t="s">
        <v>290</v>
      </c>
      <c r="S3601" t="s">
        <v>290</v>
      </c>
      <c r="T3601" t="s">
        <v>290</v>
      </c>
      <c r="V3601" t="s">
        <v>290</v>
      </c>
      <c r="X3601" s="158" t="s">
        <v>3511</v>
      </c>
      <c r="Y3601" s="11">
        <v>30</v>
      </c>
      <c r="Z3601" s="11">
        <v>20</v>
      </c>
      <c r="AA3601" t="s">
        <v>310</v>
      </c>
      <c r="AB3601" s="21" t="s">
        <v>290</v>
      </c>
      <c r="AC3601" s="11">
        <v>30</v>
      </c>
      <c r="AD3601" s="13">
        <v>29</v>
      </c>
      <c r="AE3601" s="11">
        <v>0.5</v>
      </c>
      <c r="AF3601" t="s">
        <v>290</v>
      </c>
      <c r="AG3601" s="11">
        <v>20</v>
      </c>
      <c r="AH3601" s="21" t="s">
        <v>290</v>
      </c>
      <c r="AI3601" s="1" t="s">
        <v>310</v>
      </c>
      <c r="AJ3601" t="s">
        <v>290</v>
      </c>
      <c r="AK3601" s="159" t="s">
        <v>290</v>
      </c>
    </row>
    <row r="3602" spans="1:37" x14ac:dyDescent="0.35">
      <c r="A3602" s="158" t="s">
        <v>3512</v>
      </c>
      <c r="B3602" s="11">
        <v>30</v>
      </c>
      <c r="C3602">
        <v>30</v>
      </c>
      <c r="D3602" t="s">
        <v>310</v>
      </c>
      <c r="E3602" s="21" t="s">
        <v>290</v>
      </c>
      <c r="F3602" s="11">
        <v>30</v>
      </c>
      <c r="G3602" s="13">
        <v>28.75</v>
      </c>
      <c r="H3602" s="11">
        <v>0.625</v>
      </c>
      <c r="I3602" t="s">
        <v>290</v>
      </c>
      <c r="J3602">
        <v>30</v>
      </c>
      <c r="K3602" s="21" t="s">
        <v>290</v>
      </c>
      <c r="L3602" s="1" t="s">
        <v>310</v>
      </c>
      <c r="M3602" t="s">
        <v>290</v>
      </c>
      <c r="N3602" s="159" t="s">
        <v>290</v>
      </c>
      <c r="P3602" s="18" t="s">
        <v>290</v>
      </c>
      <c r="Q3602" s="18" t="s">
        <v>290</v>
      </c>
      <c r="S3602" t="s">
        <v>290</v>
      </c>
      <c r="T3602" t="s">
        <v>290</v>
      </c>
      <c r="V3602" t="s">
        <v>290</v>
      </c>
      <c r="X3602" s="158" t="s">
        <v>3512</v>
      </c>
      <c r="Y3602" s="11">
        <v>30</v>
      </c>
      <c r="Z3602">
        <v>30</v>
      </c>
      <c r="AA3602" t="s">
        <v>310</v>
      </c>
      <c r="AB3602" s="21" t="s">
        <v>290</v>
      </c>
      <c r="AC3602" s="11">
        <v>30</v>
      </c>
      <c r="AD3602" s="13">
        <v>28.75</v>
      </c>
      <c r="AE3602" s="11">
        <v>0.625</v>
      </c>
      <c r="AF3602" t="s">
        <v>290</v>
      </c>
      <c r="AG3602">
        <v>30</v>
      </c>
      <c r="AH3602" s="21" t="s">
        <v>290</v>
      </c>
      <c r="AI3602" s="1" t="s">
        <v>310</v>
      </c>
      <c r="AJ3602" t="s">
        <v>290</v>
      </c>
      <c r="AK3602" s="159" t="s">
        <v>290</v>
      </c>
    </row>
    <row r="3603" spans="1:37" x14ac:dyDescent="0.35">
      <c r="A3603" s="158" t="s">
        <v>7103</v>
      </c>
      <c r="B3603" s="11">
        <v>30</v>
      </c>
      <c r="C3603" t="s">
        <v>6422</v>
      </c>
      <c r="D3603" t="s">
        <v>310</v>
      </c>
      <c r="E3603" s="21" t="s">
        <v>290</v>
      </c>
      <c r="F3603" s="11">
        <v>30</v>
      </c>
      <c r="G3603" s="13">
        <v>29.25</v>
      </c>
      <c r="H3603" s="11">
        <v>0.375</v>
      </c>
      <c r="I3603" t="s">
        <v>6422</v>
      </c>
      <c r="J3603">
        <v>1</v>
      </c>
      <c r="K3603" s="21" t="s">
        <v>290</v>
      </c>
      <c r="L3603" s="1" t="s">
        <v>310</v>
      </c>
      <c r="M3603" t="s">
        <v>290</v>
      </c>
      <c r="N3603" s="159" t="s">
        <v>290</v>
      </c>
      <c r="P3603" s="18" t="s">
        <v>290</v>
      </c>
      <c r="Q3603" s="18" t="s">
        <v>290</v>
      </c>
      <c r="S3603" t="s">
        <v>290</v>
      </c>
      <c r="T3603" t="s">
        <v>290</v>
      </c>
      <c r="V3603" t="s">
        <v>290</v>
      </c>
      <c r="X3603" s="158" t="s">
        <v>7103</v>
      </c>
      <c r="Y3603" s="11">
        <v>30</v>
      </c>
      <c r="Z3603" t="s">
        <v>6422</v>
      </c>
      <c r="AA3603" t="s">
        <v>310</v>
      </c>
      <c r="AB3603" s="21" t="s">
        <v>290</v>
      </c>
      <c r="AC3603" s="11">
        <v>30</v>
      </c>
      <c r="AD3603" s="13">
        <v>29.25</v>
      </c>
      <c r="AE3603" s="11">
        <v>0.375</v>
      </c>
      <c r="AF3603" t="s">
        <v>6422</v>
      </c>
      <c r="AG3603">
        <v>1</v>
      </c>
      <c r="AH3603" s="21" t="s">
        <v>290</v>
      </c>
      <c r="AI3603" s="1" t="s">
        <v>310</v>
      </c>
      <c r="AJ3603" t="s">
        <v>290</v>
      </c>
      <c r="AK3603" s="159" t="s">
        <v>290</v>
      </c>
    </row>
    <row r="3604" spans="1:37" x14ac:dyDescent="0.35">
      <c r="A3604" s="160" t="s">
        <v>3513</v>
      </c>
      <c r="B3604" s="2">
        <v>30</v>
      </c>
      <c r="C3604" s="2" t="s">
        <v>272</v>
      </c>
      <c r="D3604" s="4" t="s">
        <v>310</v>
      </c>
      <c r="E3604" s="22" t="s">
        <v>290</v>
      </c>
      <c r="F3604" s="2">
        <v>30</v>
      </c>
      <c r="G3604" s="5">
        <v>29</v>
      </c>
      <c r="H3604" s="2">
        <v>0.5</v>
      </c>
      <c r="I3604" s="4" t="s">
        <v>272</v>
      </c>
      <c r="J3604" s="2">
        <v>2</v>
      </c>
      <c r="K3604" s="22" t="s">
        <v>290</v>
      </c>
      <c r="L3604" s="6" t="s">
        <v>310</v>
      </c>
      <c r="M3604" s="4" t="s">
        <v>290</v>
      </c>
      <c r="N3604" s="161" t="s">
        <v>290</v>
      </c>
      <c r="P3604" s="18" t="s">
        <v>290</v>
      </c>
      <c r="Q3604" s="18" t="s">
        <v>290</v>
      </c>
      <c r="S3604" t="s">
        <v>290</v>
      </c>
      <c r="T3604" t="s">
        <v>290</v>
      </c>
      <c r="V3604" t="s">
        <v>290</v>
      </c>
      <c r="X3604" s="160" t="s">
        <v>3513</v>
      </c>
      <c r="Y3604" s="2">
        <v>30</v>
      </c>
      <c r="Z3604" s="2" t="s">
        <v>272</v>
      </c>
      <c r="AA3604" s="4" t="s">
        <v>310</v>
      </c>
      <c r="AB3604" s="22" t="s">
        <v>290</v>
      </c>
      <c r="AC3604" s="2">
        <v>30</v>
      </c>
      <c r="AD3604" s="5">
        <v>29</v>
      </c>
      <c r="AE3604" s="2">
        <v>0.5</v>
      </c>
      <c r="AF3604" s="4" t="s">
        <v>272</v>
      </c>
      <c r="AG3604" s="2">
        <v>2</v>
      </c>
      <c r="AH3604" s="22" t="s">
        <v>290</v>
      </c>
      <c r="AI3604" s="6" t="s">
        <v>310</v>
      </c>
      <c r="AJ3604" s="4" t="s">
        <v>290</v>
      </c>
      <c r="AK3604" s="161" t="s">
        <v>290</v>
      </c>
    </row>
    <row r="3605" spans="1:37" x14ac:dyDescent="0.35">
      <c r="A3605" s="156" t="s">
        <v>3514</v>
      </c>
      <c r="B3605" s="11">
        <v>32</v>
      </c>
      <c r="C3605" s="11">
        <v>10</v>
      </c>
      <c r="D3605" t="s">
        <v>310</v>
      </c>
      <c r="E3605" s="21" t="s">
        <v>290</v>
      </c>
      <c r="F3605" s="11">
        <v>32</v>
      </c>
      <c r="G3605" s="13">
        <v>31.376000000000001</v>
      </c>
      <c r="H3605" s="11">
        <v>0.312</v>
      </c>
      <c r="I3605" t="s">
        <v>290</v>
      </c>
      <c r="J3605" s="11">
        <v>10</v>
      </c>
      <c r="K3605" s="21" t="s">
        <v>290</v>
      </c>
      <c r="L3605" s="11" t="s">
        <v>310</v>
      </c>
      <c r="M3605" t="s">
        <v>290</v>
      </c>
      <c r="N3605" s="159" t="s">
        <v>290</v>
      </c>
      <c r="P3605" s="18" t="s">
        <v>290</v>
      </c>
      <c r="Q3605" s="18" t="s">
        <v>290</v>
      </c>
      <c r="S3605" t="s">
        <v>290</v>
      </c>
      <c r="T3605" t="s">
        <v>290</v>
      </c>
      <c r="V3605" t="s">
        <v>290</v>
      </c>
      <c r="X3605" s="156" t="s">
        <v>3514</v>
      </c>
      <c r="Y3605" s="11">
        <v>32</v>
      </c>
      <c r="Z3605" s="11">
        <v>10</v>
      </c>
      <c r="AA3605" t="s">
        <v>310</v>
      </c>
      <c r="AB3605" s="21" t="s">
        <v>290</v>
      </c>
      <c r="AC3605" s="11">
        <v>32</v>
      </c>
      <c r="AD3605" s="13">
        <v>31.376000000000001</v>
      </c>
      <c r="AE3605" s="11">
        <v>0.312</v>
      </c>
      <c r="AF3605" t="s">
        <v>290</v>
      </c>
      <c r="AG3605" s="11">
        <v>10</v>
      </c>
      <c r="AH3605" s="21" t="s">
        <v>290</v>
      </c>
      <c r="AI3605" s="11" t="s">
        <v>310</v>
      </c>
      <c r="AJ3605" t="s">
        <v>290</v>
      </c>
      <c r="AK3605" s="159" t="s">
        <v>290</v>
      </c>
    </row>
    <row r="3606" spans="1:37" x14ac:dyDescent="0.35">
      <c r="A3606" s="158" t="s">
        <v>3515</v>
      </c>
      <c r="B3606" s="11">
        <v>32</v>
      </c>
      <c r="C3606" s="11">
        <v>20</v>
      </c>
      <c r="D3606" t="s">
        <v>310</v>
      </c>
      <c r="E3606" s="21" t="s">
        <v>290</v>
      </c>
      <c r="F3606" s="11">
        <v>32</v>
      </c>
      <c r="G3606" s="13">
        <v>31</v>
      </c>
      <c r="H3606" s="11">
        <v>0.5</v>
      </c>
      <c r="I3606" t="s">
        <v>290</v>
      </c>
      <c r="J3606" s="11">
        <v>20</v>
      </c>
      <c r="K3606" s="21" t="s">
        <v>290</v>
      </c>
      <c r="L3606" s="1" t="s">
        <v>310</v>
      </c>
      <c r="M3606" t="s">
        <v>290</v>
      </c>
      <c r="N3606" s="159" t="s">
        <v>290</v>
      </c>
      <c r="P3606" s="18" t="s">
        <v>290</v>
      </c>
      <c r="Q3606" s="18" t="s">
        <v>290</v>
      </c>
      <c r="S3606" t="s">
        <v>290</v>
      </c>
      <c r="T3606" t="s">
        <v>290</v>
      </c>
      <c r="V3606" t="s">
        <v>290</v>
      </c>
      <c r="X3606" s="158" t="s">
        <v>3515</v>
      </c>
      <c r="Y3606" s="11">
        <v>32</v>
      </c>
      <c r="Z3606" s="11">
        <v>20</v>
      </c>
      <c r="AA3606" t="s">
        <v>310</v>
      </c>
      <c r="AB3606" s="21" t="s">
        <v>290</v>
      </c>
      <c r="AC3606" s="11">
        <v>32</v>
      </c>
      <c r="AD3606" s="13">
        <v>31</v>
      </c>
      <c r="AE3606" s="11">
        <v>0.5</v>
      </c>
      <c r="AF3606" t="s">
        <v>290</v>
      </c>
      <c r="AG3606" s="11">
        <v>20</v>
      </c>
      <c r="AH3606" s="21" t="s">
        <v>290</v>
      </c>
      <c r="AI3606" s="1" t="s">
        <v>310</v>
      </c>
      <c r="AJ3606" t="s">
        <v>290</v>
      </c>
      <c r="AK3606" s="159" t="s">
        <v>290</v>
      </c>
    </row>
    <row r="3607" spans="1:37" x14ac:dyDescent="0.35">
      <c r="A3607" s="158" t="s">
        <v>3516</v>
      </c>
      <c r="B3607" s="11">
        <v>32</v>
      </c>
      <c r="C3607">
        <v>30</v>
      </c>
      <c r="D3607" t="s">
        <v>310</v>
      </c>
      <c r="E3607" s="21" t="s">
        <v>290</v>
      </c>
      <c r="F3607" s="11">
        <v>32</v>
      </c>
      <c r="G3607" s="13">
        <v>30.75</v>
      </c>
      <c r="H3607" s="11">
        <v>0.625</v>
      </c>
      <c r="I3607" t="s">
        <v>290</v>
      </c>
      <c r="J3607">
        <v>30</v>
      </c>
      <c r="K3607" s="21" t="s">
        <v>290</v>
      </c>
      <c r="L3607" s="1" t="s">
        <v>310</v>
      </c>
      <c r="M3607" t="s">
        <v>290</v>
      </c>
      <c r="N3607" s="159" t="s">
        <v>290</v>
      </c>
      <c r="P3607" s="18" t="s">
        <v>290</v>
      </c>
      <c r="Q3607" s="18" t="s">
        <v>290</v>
      </c>
      <c r="S3607" t="s">
        <v>290</v>
      </c>
      <c r="T3607" t="s">
        <v>290</v>
      </c>
      <c r="V3607" t="s">
        <v>290</v>
      </c>
      <c r="X3607" s="158" t="s">
        <v>3516</v>
      </c>
      <c r="Y3607" s="11">
        <v>32</v>
      </c>
      <c r="Z3607">
        <v>30</v>
      </c>
      <c r="AA3607" t="s">
        <v>310</v>
      </c>
      <c r="AB3607" s="21" t="s">
        <v>290</v>
      </c>
      <c r="AC3607" s="11">
        <v>32</v>
      </c>
      <c r="AD3607" s="13">
        <v>30.75</v>
      </c>
      <c r="AE3607" s="11">
        <v>0.625</v>
      </c>
      <c r="AF3607" t="s">
        <v>290</v>
      </c>
      <c r="AG3607">
        <v>30</v>
      </c>
      <c r="AH3607" s="21" t="s">
        <v>290</v>
      </c>
      <c r="AI3607" s="1" t="s">
        <v>310</v>
      </c>
      <c r="AJ3607" t="s">
        <v>290</v>
      </c>
      <c r="AK3607" s="159" t="s">
        <v>290</v>
      </c>
    </row>
    <row r="3608" spans="1:37" x14ac:dyDescent="0.35">
      <c r="A3608" s="158" t="s">
        <v>3517</v>
      </c>
      <c r="B3608" s="11">
        <v>32</v>
      </c>
      <c r="C3608">
        <v>40</v>
      </c>
      <c r="D3608" t="s">
        <v>310</v>
      </c>
      <c r="E3608" s="21" t="s">
        <v>290</v>
      </c>
      <c r="F3608" s="11">
        <v>32</v>
      </c>
      <c r="G3608" s="13">
        <v>30.623999999999999</v>
      </c>
      <c r="H3608" s="11">
        <v>0.68799999999999994</v>
      </c>
      <c r="I3608" t="s">
        <v>290</v>
      </c>
      <c r="J3608">
        <v>40</v>
      </c>
      <c r="K3608" s="21" t="s">
        <v>290</v>
      </c>
      <c r="L3608" s="1" t="s">
        <v>310</v>
      </c>
      <c r="M3608" t="s">
        <v>290</v>
      </c>
      <c r="N3608" s="159" t="s">
        <v>290</v>
      </c>
      <c r="P3608" s="18" t="s">
        <v>290</v>
      </c>
      <c r="Q3608" s="18" t="s">
        <v>290</v>
      </c>
      <c r="S3608" t="s">
        <v>290</v>
      </c>
      <c r="T3608" t="s">
        <v>290</v>
      </c>
      <c r="V3608" t="s">
        <v>290</v>
      </c>
      <c r="X3608" s="158" t="s">
        <v>3517</v>
      </c>
      <c r="Y3608" s="11">
        <v>32</v>
      </c>
      <c r="Z3608">
        <v>40</v>
      </c>
      <c r="AA3608" t="s">
        <v>310</v>
      </c>
      <c r="AB3608" s="21" t="s">
        <v>290</v>
      </c>
      <c r="AC3608" s="11">
        <v>32</v>
      </c>
      <c r="AD3608" s="13">
        <v>30.623999999999999</v>
      </c>
      <c r="AE3608" s="11">
        <v>0.68799999999999994</v>
      </c>
      <c r="AF3608" t="s">
        <v>290</v>
      </c>
      <c r="AG3608">
        <v>40</v>
      </c>
      <c r="AH3608" s="21" t="s">
        <v>290</v>
      </c>
      <c r="AI3608" s="1" t="s">
        <v>310</v>
      </c>
      <c r="AJ3608" t="s">
        <v>290</v>
      </c>
      <c r="AK3608" s="159" t="s">
        <v>290</v>
      </c>
    </row>
    <row r="3609" spans="1:37" x14ac:dyDescent="0.35">
      <c r="A3609" s="158" t="s">
        <v>7104</v>
      </c>
      <c r="B3609" s="11">
        <v>32</v>
      </c>
      <c r="C3609" t="s">
        <v>6422</v>
      </c>
      <c r="D3609" t="s">
        <v>310</v>
      </c>
      <c r="E3609" s="21" t="s">
        <v>290</v>
      </c>
      <c r="F3609" s="11">
        <v>32</v>
      </c>
      <c r="G3609" s="13">
        <v>31.25</v>
      </c>
      <c r="H3609" s="11">
        <v>0.375</v>
      </c>
      <c r="I3609" t="s">
        <v>6422</v>
      </c>
      <c r="J3609">
        <v>1</v>
      </c>
      <c r="K3609" s="21" t="s">
        <v>290</v>
      </c>
      <c r="L3609" s="1" t="s">
        <v>310</v>
      </c>
      <c r="M3609" t="s">
        <v>290</v>
      </c>
      <c r="N3609" s="159" t="s">
        <v>290</v>
      </c>
      <c r="P3609" s="18" t="s">
        <v>290</v>
      </c>
      <c r="Q3609" s="18" t="s">
        <v>290</v>
      </c>
      <c r="S3609" t="s">
        <v>290</v>
      </c>
      <c r="T3609" t="s">
        <v>290</v>
      </c>
      <c r="V3609" t="s">
        <v>290</v>
      </c>
      <c r="X3609" s="158" t="s">
        <v>7104</v>
      </c>
      <c r="Y3609" s="11">
        <v>32</v>
      </c>
      <c r="Z3609" t="s">
        <v>6422</v>
      </c>
      <c r="AA3609" t="s">
        <v>310</v>
      </c>
      <c r="AB3609" s="21" t="s">
        <v>290</v>
      </c>
      <c r="AC3609" s="11">
        <v>32</v>
      </c>
      <c r="AD3609" s="13">
        <v>31.25</v>
      </c>
      <c r="AE3609" s="11">
        <v>0.375</v>
      </c>
      <c r="AF3609" t="s">
        <v>6422</v>
      </c>
      <c r="AG3609">
        <v>1</v>
      </c>
      <c r="AH3609" s="21" t="s">
        <v>290</v>
      </c>
      <c r="AI3609" s="1" t="s">
        <v>310</v>
      </c>
      <c r="AJ3609" t="s">
        <v>290</v>
      </c>
      <c r="AK3609" s="159" t="s">
        <v>290</v>
      </c>
    </row>
    <row r="3610" spans="1:37" x14ac:dyDescent="0.35">
      <c r="A3610" s="160" t="s">
        <v>3518</v>
      </c>
      <c r="B3610" s="2">
        <v>32</v>
      </c>
      <c r="C3610" s="2" t="s">
        <v>272</v>
      </c>
      <c r="D3610" s="4" t="s">
        <v>310</v>
      </c>
      <c r="E3610" s="22" t="s">
        <v>290</v>
      </c>
      <c r="F3610" s="2">
        <v>32</v>
      </c>
      <c r="G3610" s="5">
        <v>31</v>
      </c>
      <c r="H3610" s="2">
        <v>0.5</v>
      </c>
      <c r="I3610" s="4" t="s">
        <v>272</v>
      </c>
      <c r="J3610" s="2">
        <v>2</v>
      </c>
      <c r="K3610" s="22" t="s">
        <v>290</v>
      </c>
      <c r="L3610" s="6" t="s">
        <v>310</v>
      </c>
      <c r="M3610" s="4" t="s">
        <v>290</v>
      </c>
      <c r="N3610" s="161" t="s">
        <v>290</v>
      </c>
      <c r="P3610" s="18" t="s">
        <v>290</v>
      </c>
      <c r="Q3610" s="18" t="s">
        <v>290</v>
      </c>
      <c r="S3610" t="s">
        <v>290</v>
      </c>
      <c r="T3610" t="s">
        <v>290</v>
      </c>
      <c r="V3610" t="s">
        <v>290</v>
      </c>
      <c r="X3610" s="160" t="s">
        <v>3518</v>
      </c>
      <c r="Y3610" s="2">
        <v>32</v>
      </c>
      <c r="Z3610" s="2" t="s">
        <v>272</v>
      </c>
      <c r="AA3610" s="4" t="s">
        <v>310</v>
      </c>
      <c r="AB3610" s="22" t="s">
        <v>290</v>
      </c>
      <c r="AC3610" s="2">
        <v>32</v>
      </c>
      <c r="AD3610" s="5">
        <v>31</v>
      </c>
      <c r="AE3610" s="2">
        <v>0.5</v>
      </c>
      <c r="AF3610" s="4" t="s">
        <v>272</v>
      </c>
      <c r="AG3610" s="2">
        <v>2</v>
      </c>
      <c r="AH3610" s="22" t="s">
        <v>290</v>
      </c>
      <c r="AI3610" s="6" t="s">
        <v>310</v>
      </c>
      <c r="AJ3610" s="4" t="s">
        <v>290</v>
      </c>
      <c r="AK3610" s="161" t="s">
        <v>290</v>
      </c>
    </row>
    <row r="3611" spans="1:37" x14ac:dyDescent="0.35">
      <c r="A3611" s="156" t="s">
        <v>3519</v>
      </c>
      <c r="B3611" s="11">
        <v>34</v>
      </c>
      <c r="C3611" s="11">
        <v>10</v>
      </c>
      <c r="D3611" t="s">
        <v>310</v>
      </c>
      <c r="E3611" s="21" t="s">
        <v>290</v>
      </c>
      <c r="F3611" s="11">
        <v>34</v>
      </c>
      <c r="G3611" s="13">
        <v>33.375999999999998</v>
      </c>
      <c r="H3611" s="11">
        <v>0.312</v>
      </c>
      <c r="I3611" t="s">
        <v>290</v>
      </c>
      <c r="J3611" s="11">
        <v>10</v>
      </c>
      <c r="K3611" s="21" t="s">
        <v>290</v>
      </c>
      <c r="L3611" s="11" t="s">
        <v>310</v>
      </c>
      <c r="M3611" t="s">
        <v>290</v>
      </c>
      <c r="N3611" s="159" t="s">
        <v>290</v>
      </c>
      <c r="P3611" s="18" t="s">
        <v>290</v>
      </c>
      <c r="Q3611" s="18" t="s">
        <v>290</v>
      </c>
      <c r="S3611" t="s">
        <v>290</v>
      </c>
      <c r="T3611" t="s">
        <v>290</v>
      </c>
      <c r="V3611" t="s">
        <v>290</v>
      </c>
      <c r="X3611" s="156" t="s">
        <v>3519</v>
      </c>
      <c r="Y3611" s="11">
        <v>34</v>
      </c>
      <c r="Z3611" s="11">
        <v>10</v>
      </c>
      <c r="AA3611" t="s">
        <v>310</v>
      </c>
      <c r="AB3611" s="21" t="s">
        <v>290</v>
      </c>
      <c r="AC3611" s="11">
        <v>34</v>
      </c>
      <c r="AD3611" s="13">
        <v>33.375999999999998</v>
      </c>
      <c r="AE3611" s="11">
        <v>0.312</v>
      </c>
      <c r="AF3611" t="s">
        <v>290</v>
      </c>
      <c r="AG3611" s="11">
        <v>10</v>
      </c>
      <c r="AH3611" s="21" t="s">
        <v>290</v>
      </c>
      <c r="AI3611" s="11" t="s">
        <v>310</v>
      </c>
      <c r="AJ3611" t="s">
        <v>290</v>
      </c>
      <c r="AK3611" s="159" t="s">
        <v>290</v>
      </c>
    </row>
    <row r="3612" spans="1:37" x14ac:dyDescent="0.35">
      <c r="A3612" s="158" t="s">
        <v>3520</v>
      </c>
      <c r="B3612" s="11">
        <v>34</v>
      </c>
      <c r="C3612" s="11">
        <v>20</v>
      </c>
      <c r="D3612" t="s">
        <v>310</v>
      </c>
      <c r="E3612" s="21" t="s">
        <v>290</v>
      </c>
      <c r="F3612" s="11">
        <v>34</v>
      </c>
      <c r="G3612" s="13">
        <v>33</v>
      </c>
      <c r="H3612" s="11">
        <v>0.5</v>
      </c>
      <c r="I3612" t="s">
        <v>290</v>
      </c>
      <c r="J3612" s="11">
        <v>20</v>
      </c>
      <c r="K3612" s="21" t="s">
        <v>290</v>
      </c>
      <c r="L3612" s="1" t="s">
        <v>310</v>
      </c>
      <c r="M3612" t="s">
        <v>290</v>
      </c>
      <c r="N3612" s="159" t="s">
        <v>290</v>
      </c>
      <c r="P3612" s="18" t="s">
        <v>290</v>
      </c>
      <c r="Q3612" s="18" t="s">
        <v>290</v>
      </c>
      <c r="S3612" t="s">
        <v>290</v>
      </c>
      <c r="T3612" t="s">
        <v>290</v>
      </c>
      <c r="V3612" t="s">
        <v>290</v>
      </c>
      <c r="X3612" s="158" t="s">
        <v>3520</v>
      </c>
      <c r="Y3612" s="11">
        <v>34</v>
      </c>
      <c r="Z3612" s="11">
        <v>20</v>
      </c>
      <c r="AA3612" t="s">
        <v>310</v>
      </c>
      <c r="AB3612" s="21" t="s">
        <v>290</v>
      </c>
      <c r="AC3612" s="11">
        <v>34</v>
      </c>
      <c r="AD3612" s="13">
        <v>33</v>
      </c>
      <c r="AE3612" s="11">
        <v>0.5</v>
      </c>
      <c r="AF3612" t="s">
        <v>290</v>
      </c>
      <c r="AG3612" s="11">
        <v>20</v>
      </c>
      <c r="AH3612" s="21" t="s">
        <v>290</v>
      </c>
      <c r="AI3612" s="1" t="s">
        <v>310</v>
      </c>
      <c r="AJ3612" t="s">
        <v>290</v>
      </c>
      <c r="AK3612" s="159" t="s">
        <v>290</v>
      </c>
    </row>
    <row r="3613" spans="1:37" x14ac:dyDescent="0.35">
      <c r="A3613" s="158" t="s">
        <v>3521</v>
      </c>
      <c r="B3613" s="11">
        <v>34</v>
      </c>
      <c r="C3613">
        <v>30</v>
      </c>
      <c r="D3613" t="s">
        <v>310</v>
      </c>
      <c r="E3613" s="21" t="s">
        <v>290</v>
      </c>
      <c r="F3613" s="11">
        <v>34</v>
      </c>
      <c r="G3613" s="13">
        <v>32.75</v>
      </c>
      <c r="H3613" s="11">
        <v>0.625</v>
      </c>
      <c r="I3613" t="s">
        <v>290</v>
      </c>
      <c r="J3613">
        <v>30</v>
      </c>
      <c r="K3613" s="21" t="s">
        <v>290</v>
      </c>
      <c r="L3613" s="1" t="s">
        <v>310</v>
      </c>
      <c r="M3613" t="s">
        <v>290</v>
      </c>
      <c r="N3613" s="159" t="s">
        <v>290</v>
      </c>
      <c r="P3613" s="18" t="s">
        <v>290</v>
      </c>
      <c r="Q3613" s="18" t="s">
        <v>290</v>
      </c>
      <c r="S3613" t="s">
        <v>290</v>
      </c>
      <c r="T3613" t="s">
        <v>290</v>
      </c>
      <c r="V3613" t="s">
        <v>290</v>
      </c>
      <c r="X3613" s="158" t="s">
        <v>3521</v>
      </c>
      <c r="Y3613" s="11">
        <v>34</v>
      </c>
      <c r="Z3613">
        <v>30</v>
      </c>
      <c r="AA3613" t="s">
        <v>310</v>
      </c>
      <c r="AB3613" s="21" t="s">
        <v>290</v>
      </c>
      <c r="AC3613" s="11">
        <v>34</v>
      </c>
      <c r="AD3613" s="13">
        <v>32.75</v>
      </c>
      <c r="AE3613" s="11">
        <v>0.625</v>
      </c>
      <c r="AF3613" t="s">
        <v>290</v>
      </c>
      <c r="AG3613">
        <v>30</v>
      </c>
      <c r="AH3613" s="21" t="s">
        <v>290</v>
      </c>
      <c r="AI3613" s="1" t="s">
        <v>310</v>
      </c>
      <c r="AJ3613" t="s">
        <v>290</v>
      </c>
      <c r="AK3613" s="159" t="s">
        <v>290</v>
      </c>
    </row>
    <row r="3614" spans="1:37" x14ac:dyDescent="0.35">
      <c r="A3614" s="158" t="s">
        <v>3522</v>
      </c>
      <c r="B3614" s="11">
        <v>34</v>
      </c>
      <c r="C3614">
        <v>40</v>
      </c>
      <c r="D3614" t="s">
        <v>310</v>
      </c>
      <c r="E3614" s="21" t="s">
        <v>290</v>
      </c>
      <c r="F3614" s="11">
        <v>34</v>
      </c>
      <c r="G3614" s="13">
        <v>32.624000000000002</v>
      </c>
      <c r="H3614" s="11">
        <v>0.68799999999999994</v>
      </c>
      <c r="I3614" t="s">
        <v>290</v>
      </c>
      <c r="J3614">
        <v>40</v>
      </c>
      <c r="K3614" s="21" t="s">
        <v>290</v>
      </c>
      <c r="L3614" s="1" t="s">
        <v>310</v>
      </c>
      <c r="M3614" t="s">
        <v>290</v>
      </c>
      <c r="N3614" s="159" t="s">
        <v>290</v>
      </c>
      <c r="P3614" s="18" t="s">
        <v>290</v>
      </c>
      <c r="Q3614" s="18" t="s">
        <v>290</v>
      </c>
      <c r="S3614" t="s">
        <v>290</v>
      </c>
      <c r="T3614" t="s">
        <v>290</v>
      </c>
      <c r="V3614" t="s">
        <v>290</v>
      </c>
      <c r="X3614" s="158" t="s">
        <v>3522</v>
      </c>
      <c r="Y3614" s="11">
        <v>34</v>
      </c>
      <c r="Z3614">
        <v>40</v>
      </c>
      <c r="AA3614" t="s">
        <v>310</v>
      </c>
      <c r="AB3614" s="21" t="s">
        <v>290</v>
      </c>
      <c r="AC3614" s="11">
        <v>34</v>
      </c>
      <c r="AD3614" s="13">
        <v>32.624000000000002</v>
      </c>
      <c r="AE3614" s="11">
        <v>0.68799999999999994</v>
      </c>
      <c r="AF3614" t="s">
        <v>290</v>
      </c>
      <c r="AG3614">
        <v>40</v>
      </c>
      <c r="AH3614" s="21" t="s">
        <v>290</v>
      </c>
      <c r="AI3614" s="1" t="s">
        <v>310</v>
      </c>
      <c r="AJ3614" t="s">
        <v>290</v>
      </c>
      <c r="AK3614" s="159" t="s">
        <v>290</v>
      </c>
    </row>
    <row r="3615" spans="1:37" x14ac:dyDescent="0.35">
      <c r="A3615" s="158" t="s">
        <v>7105</v>
      </c>
      <c r="B3615" s="11">
        <v>34</v>
      </c>
      <c r="C3615" t="s">
        <v>6422</v>
      </c>
      <c r="D3615" t="s">
        <v>310</v>
      </c>
      <c r="E3615" s="21" t="s">
        <v>290</v>
      </c>
      <c r="F3615" s="11">
        <v>34</v>
      </c>
      <c r="G3615" s="13">
        <v>33.25</v>
      </c>
      <c r="H3615" s="11">
        <v>0.375</v>
      </c>
      <c r="I3615" t="s">
        <v>6422</v>
      </c>
      <c r="J3615">
        <v>1</v>
      </c>
      <c r="K3615" s="21" t="s">
        <v>290</v>
      </c>
      <c r="L3615" s="1" t="s">
        <v>310</v>
      </c>
      <c r="M3615" t="s">
        <v>290</v>
      </c>
      <c r="N3615" s="159" t="s">
        <v>290</v>
      </c>
      <c r="P3615" s="18" t="s">
        <v>290</v>
      </c>
      <c r="Q3615" s="18" t="s">
        <v>290</v>
      </c>
      <c r="S3615" t="s">
        <v>290</v>
      </c>
      <c r="T3615" t="s">
        <v>290</v>
      </c>
      <c r="V3615" t="s">
        <v>290</v>
      </c>
      <c r="X3615" s="158" t="s">
        <v>7105</v>
      </c>
      <c r="Y3615" s="11">
        <v>34</v>
      </c>
      <c r="Z3615" t="s">
        <v>6422</v>
      </c>
      <c r="AA3615" t="s">
        <v>310</v>
      </c>
      <c r="AB3615" s="21" t="s">
        <v>290</v>
      </c>
      <c r="AC3615" s="11">
        <v>34</v>
      </c>
      <c r="AD3615" s="13">
        <v>33.25</v>
      </c>
      <c r="AE3615" s="11">
        <v>0.375</v>
      </c>
      <c r="AF3615" t="s">
        <v>6422</v>
      </c>
      <c r="AG3615">
        <v>1</v>
      </c>
      <c r="AH3615" s="21" t="s">
        <v>290</v>
      </c>
      <c r="AI3615" s="1" t="s">
        <v>310</v>
      </c>
      <c r="AJ3615" t="s">
        <v>290</v>
      </c>
      <c r="AK3615" s="159" t="s">
        <v>290</v>
      </c>
    </row>
    <row r="3616" spans="1:37" x14ac:dyDescent="0.35">
      <c r="A3616" s="160" t="s">
        <v>3523</v>
      </c>
      <c r="B3616" s="2">
        <v>34</v>
      </c>
      <c r="C3616" s="2" t="s">
        <v>272</v>
      </c>
      <c r="D3616" s="4" t="s">
        <v>310</v>
      </c>
      <c r="E3616" s="22" t="s">
        <v>290</v>
      </c>
      <c r="F3616" s="2">
        <v>34</v>
      </c>
      <c r="G3616" s="5">
        <v>33</v>
      </c>
      <c r="H3616" s="2">
        <v>0.5</v>
      </c>
      <c r="I3616" s="4" t="s">
        <v>272</v>
      </c>
      <c r="J3616" s="2">
        <v>2</v>
      </c>
      <c r="K3616" s="22" t="s">
        <v>290</v>
      </c>
      <c r="L3616" s="6" t="s">
        <v>310</v>
      </c>
      <c r="M3616" s="4" t="s">
        <v>290</v>
      </c>
      <c r="N3616" s="161" t="s">
        <v>290</v>
      </c>
      <c r="P3616" s="18" t="s">
        <v>290</v>
      </c>
      <c r="Q3616" s="18" t="s">
        <v>290</v>
      </c>
      <c r="S3616" t="s">
        <v>290</v>
      </c>
      <c r="T3616" t="s">
        <v>290</v>
      </c>
      <c r="V3616" t="s">
        <v>290</v>
      </c>
      <c r="X3616" s="160" t="s">
        <v>3523</v>
      </c>
      <c r="Y3616" s="2">
        <v>34</v>
      </c>
      <c r="Z3616" s="2" t="s">
        <v>272</v>
      </c>
      <c r="AA3616" s="4" t="s">
        <v>310</v>
      </c>
      <c r="AB3616" s="22" t="s">
        <v>290</v>
      </c>
      <c r="AC3616" s="2">
        <v>34</v>
      </c>
      <c r="AD3616" s="5">
        <v>33</v>
      </c>
      <c r="AE3616" s="2">
        <v>0.5</v>
      </c>
      <c r="AF3616" s="4" t="s">
        <v>272</v>
      </c>
      <c r="AG3616" s="2">
        <v>2</v>
      </c>
      <c r="AH3616" s="22" t="s">
        <v>290</v>
      </c>
      <c r="AI3616" s="6" t="s">
        <v>310</v>
      </c>
      <c r="AJ3616" s="4" t="s">
        <v>290</v>
      </c>
      <c r="AK3616" s="161" t="s">
        <v>290</v>
      </c>
    </row>
    <row r="3617" spans="1:37" x14ac:dyDescent="0.35">
      <c r="A3617" s="156" t="s">
        <v>3524</v>
      </c>
      <c r="B3617" s="11">
        <v>36</v>
      </c>
      <c r="C3617" s="11">
        <v>10</v>
      </c>
      <c r="D3617" t="s">
        <v>310</v>
      </c>
      <c r="E3617" s="21" t="s">
        <v>290</v>
      </c>
      <c r="F3617" s="11">
        <v>36</v>
      </c>
      <c r="G3617" s="13">
        <v>35.375999999999998</v>
      </c>
      <c r="H3617" s="11">
        <v>0.312</v>
      </c>
      <c r="I3617" t="s">
        <v>290</v>
      </c>
      <c r="J3617" s="11">
        <v>10</v>
      </c>
      <c r="K3617" s="21" t="s">
        <v>290</v>
      </c>
      <c r="L3617" s="11" t="s">
        <v>310</v>
      </c>
      <c r="M3617" t="s">
        <v>290</v>
      </c>
      <c r="N3617" s="159" t="s">
        <v>290</v>
      </c>
      <c r="P3617" s="18" t="s">
        <v>290</v>
      </c>
      <c r="Q3617" s="18" t="s">
        <v>290</v>
      </c>
      <c r="S3617" t="s">
        <v>290</v>
      </c>
      <c r="T3617" t="s">
        <v>290</v>
      </c>
      <c r="V3617" t="s">
        <v>290</v>
      </c>
      <c r="X3617" s="156" t="s">
        <v>3524</v>
      </c>
      <c r="Y3617" s="11">
        <v>36</v>
      </c>
      <c r="Z3617" s="11">
        <v>10</v>
      </c>
      <c r="AA3617" t="s">
        <v>310</v>
      </c>
      <c r="AB3617" s="21" t="s">
        <v>290</v>
      </c>
      <c r="AC3617" s="11">
        <v>36</v>
      </c>
      <c r="AD3617" s="13">
        <v>35.375999999999998</v>
      </c>
      <c r="AE3617" s="11">
        <v>0.312</v>
      </c>
      <c r="AF3617" t="s">
        <v>290</v>
      </c>
      <c r="AG3617" s="11">
        <v>10</v>
      </c>
      <c r="AH3617" s="21" t="s">
        <v>290</v>
      </c>
      <c r="AI3617" s="11" t="s">
        <v>310</v>
      </c>
      <c r="AJ3617" t="s">
        <v>290</v>
      </c>
      <c r="AK3617" s="159" t="s">
        <v>290</v>
      </c>
    </row>
    <row r="3618" spans="1:37" x14ac:dyDescent="0.35">
      <c r="A3618" s="158" t="s">
        <v>3525</v>
      </c>
      <c r="B3618" s="11">
        <v>36</v>
      </c>
      <c r="C3618" s="11">
        <v>20</v>
      </c>
      <c r="D3618" t="s">
        <v>310</v>
      </c>
      <c r="E3618" s="21" t="s">
        <v>290</v>
      </c>
      <c r="F3618" s="11">
        <v>36</v>
      </c>
      <c r="G3618" s="13">
        <v>35</v>
      </c>
      <c r="H3618" s="11">
        <v>0.5</v>
      </c>
      <c r="I3618" t="s">
        <v>290</v>
      </c>
      <c r="J3618" s="11">
        <v>20</v>
      </c>
      <c r="K3618" s="21" t="s">
        <v>290</v>
      </c>
      <c r="L3618" s="1" t="s">
        <v>310</v>
      </c>
      <c r="M3618" t="s">
        <v>290</v>
      </c>
      <c r="N3618" s="159" t="s">
        <v>290</v>
      </c>
      <c r="P3618" s="18" t="s">
        <v>290</v>
      </c>
      <c r="Q3618" s="18" t="s">
        <v>290</v>
      </c>
      <c r="S3618" t="s">
        <v>290</v>
      </c>
      <c r="T3618" t="s">
        <v>290</v>
      </c>
      <c r="V3618" t="s">
        <v>290</v>
      </c>
      <c r="X3618" s="158" t="s">
        <v>3525</v>
      </c>
      <c r="Y3618" s="11">
        <v>36</v>
      </c>
      <c r="Z3618" s="11">
        <v>20</v>
      </c>
      <c r="AA3618" t="s">
        <v>310</v>
      </c>
      <c r="AB3618" s="21" t="s">
        <v>290</v>
      </c>
      <c r="AC3618" s="11">
        <v>36</v>
      </c>
      <c r="AD3618" s="13">
        <v>35</v>
      </c>
      <c r="AE3618" s="11">
        <v>0.5</v>
      </c>
      <c r="AF3618" t="s">
        <v>290</v>
      </c>
      <c r="AG3618" s="11">
        <v>20</v>
      </c>
      <c r="AH3618" s="21" t="s">
        <v>290</v>
      </c>
      <c r="AI3618" s="1" t="s">
        <v>310</v>
      </c>
      <c r="AJ3618" t="s">
        <v>290</v>
      </c>
      <c r="AK3618" s="159" t="s">
        <v>290</v>
      </c>
    </row>
    <row r="3619" spans="1:37" x14ac:dyDescent="0.35">
      <c r="A3619" s="158" t="s">
        <v>3526</v>
      </c>
      <c r="B3619" s="11">
        <v>36</v>
      </c>
      <c r="C3619">
        <v>30</v>
      </c>
      <c r="D3619" t="s">
        <v>310</v>
      </c>
      <c r="E3619" s="21" t="s">
        <v>290</v>
      </c>
      <c r="F3619" s="11">
        <v>36</v>
      </c>
      <c r="G3619" s="13">
        <v>34.75</v>
      </c>
      <c r="H3619" s="11">
        <v>0.625</v>
      </c>
      <c r="I3619" t="s">
        <v>290</v>
      </c>
      <c r="J3619">
        <v>30</v>
      </c>
      <c r="K3619" s="21" t="s">
        <v>290</v>
      </c>
      <c r="L3619" s="1" t="s">
        <v>310</v>
      </c>
      <c r="M3619" t="s">
        <v>290</v>
      </c>
      <c r="N3619" s="159" t="s">
        <v>290</v>
      </c>
      <c r="P3619" s="18" t="s">
        <v>290</v>
      </c>
      <c r="Q3619" s="18" t="s">
        <v>290</v>
      </c>
      <c r="S3619" t="s">
        <v>290</v>
      </c>
      <c r="T3619" t="s">
        <v>290</v>
      </c>
      <c r="V3619" t="s">
        <v>290</v>
      </c>
      <c r="X3619" s="158" t="s">
        <v>3526</v>
      </c>
      <c r="Y3619" s="11">
        <v>36</v>
      </c>
      <c r="Z3619">
        <v>30</v>
      </c>
      <c r="AA3619" t="s">
        <v>310</v>
      </c>
      <c r="AB3619" s="21" t="s">
        <v>290</v>
      </c>
      <c r="AC3619" s="11">
        <v>36</v>
      </c>
      <c r="AD3619" s="13">
        <v>34.75</v>
      </c>
      <c r="AE3619" s="11">
        <v>0.625</v>
      </c>
      <c r="AF3619" t="s">
        <v>290</v>
      </c>
      <c r="AG3619">
        <v>30</v>
      </c>
      <c r="AH3619" s="21" t="s">
        <v>290</v>
      </c>
      <c r="AI3619" s="1" t="s">
        <v>310</v>
      </c>
      <c r="AJ3619" t="s">
        <v>290</v>
      </c>
      <c r="AK3619" s="159" t="s">
        <v>290</v>
      </c>
    </row>
    <row r="3620" spans="1:37" x14ac:dyDescent="0.35">
      <c r="A3620" s="158" t="s">
        <v>3527</v>
      </c>
      <c r="B3620" s="11">
        <v>36</v>
      </c>
      <c r="C3620">
        <v>40</v>
      </c>
      <c r="D3620" t="s">
        <v>310</v>
      </c>
      <c r="E3620" s="21" t="s">
        <v>290</v>
      </c>
      <c r="F3620" s="11">
        <v>36</v>
      </c>
      <c r="G3620" s="13">
        <v>34.5</v>
      </c>
      <c r="H3620" s="11">
        <v>0.75</v>
      </c>
      <c r="I3620" t="s">
        <v>290</v>
      </c>
      <c r="J3620">
        <v>40</v>
      </c>
      <c r="K3620" s="21" t="s">
        <v>290</v>
      </c>
      <c r="L3620" s="1" t="s">
        <v>310</v>
      </c>
      <c r="M3620" t="s">
        <v>290</v>
      </c>
      <c r="N3620" s="159" t="s">
        <v>290</v>
      </c>
      <c r="P3620" s="18" t="s">
        <v>290</v>
      </c>
      <c r="Q3620" s="18" t="s">
        <v>290</v>
      </c>
      <c r="S3620" t="s">
        <v>290</v>
      </c>
      <c r="T3620" t="s">
        <v>290</v>
      </c>
      <c r="V3620" t="s">
        <v>290</v>
      </c>
      <c r="X3620" s="158" t="s">
        <v>3527</v>
      </c>
      <c r="Y3620" s="11">
        <v>36</v>
      </c>
      <c r="Z3620">
        <v>40</v>
      </c>
      <c r="AA3620" t="s">
        <v>310</v>
      </c>
      <c r="AB3620" s="21" t="s">
        <v>290</v>
      </c>
      <c r="AC3620" s="11">
        <v>36</v>
      </c>
      <c r="AD3620" s="13">
        <v>34.5</v>
      </c>
      <c r="AE3620" s="11">
        <v>0.75</v>
      </c>
      <c r="AF3620" t="s">
        <v>290</v>
      </c>
      <c r="AG3620">
        <v>40</v>
      </c>
      <c r="AH3620" s="21" t="s">
        <v>290</v>
      </c>
      <c r="AI3620" s="1" t="s">
        <v>310</v>
      </c>
      <c r="AJ3620" t="s">
        <v>290</v>
      </c>
      <c r="AK3620" s="159" t="s">
        <v>290</v>
      </c>
    </row>
    <row r="3621" spans="1:37" x14ac:dyDescent="0.35">
      <c r="A3621" s="158" t="s">
        <v>7106</v>
      </c>
      <c r="B3621" s="11">
        <v>36</v>
      </c>
      <c r="C3621" t="s">
        <v>6422</v>
      </c>
      <c r="D3621" t="s">
        <v>310</v>
      </c>
      <c r="E3621" s="21" t="s">
        <v>290</v>
      </c>
      <c r="F3621" s="11">
        <v>36</v>
      </c>
      <c r="G3621" s="13">
        <v>35.25</v>
      </c>
      <c r="H3621" s="11">
        <v>0.375</v>
      </c>
      <c r="I3621" t="s">
        <v>6422</v>
      </c>
      <c r="J3621">
        <v>1</v>
      </c>
      <c r="K3621" s="21" t="s">
        <v>290</v>
      </c>
      <c r="L3621" s="1" t="s">
        <v>310</v>
      </c>
      <c r="M3621" t="s">
        <v>290</v>
      </c>
      <c r="N3621" s="159" t="s">
        <v>290</v>
      </c>
      <c r="P3621" s="18" t="s">
        <v>290</v>
      </c>
      <c r="Q3621" s="18" t="s">
        <v>290</v>
      </c>
      <c r="S3621" t="s">
        <v>290</v>
      </c>
      <c r="T3621" t="s">
        <v>290</v>
      </c>
      <c r="V3621" t="s">
        <v>290</v>
      </c>
      <c r="X3621" s="158" t="s">
        <v>7106</v>
      </c>
      <c r="Y3621" s="11">
        <v>36</v>
      </c>
      <c r="Z3621" t="s">
        <v>6422</v>
      </c>
      <c r="AA3621" t="s">
        <v>310</v>
      </c>
      <c r="AB3621" s="21" t="s">
        <v>290</v>
      </c>
      <c r="AC3621" s="11">
        <v>36</v>
      </c>
      <c r="AD3621" s="13">
        <v>35.25</v>
      </c>
      <c r="AE3621" s="11">
        <v>0.375</v>
      </c>
      <c r="AF3621" t="s">
        <v>6422</v>
      </c>
      <c r="AG3621">
        <v>1</v>
      </c>
      <c r="AH3621" s="21" t="s">
        <v>290</v>
      </c>
      <c r="AI3621" s="1" t="s">
        <v>310</v>
      </c>
      <c r="AJ3621" t="s">
        <v>290</v>
      </c>
      <c r="AK3621" s="159" t="s">
        <v>290</v>
      </c>
    </row>
    <row r="3622" spans="1:37" x14ac:dyDescent="0.35">
      <c r="A3622" s="160" t="s">
        <v>3528</v>
      </c>
      <c r="B3622" s="2">
        <v>36</v>
      </c>
      <c r="C3622" s="2" t="s">
        <v>272</v>
      </c>
      <c r="D3622" s="4" t="s">
        <v>310</v>
      </c>
      <c r="E3622" s="22" t="s">
        <v>290</v>
      </c>
      <c r="F3622" s="2">
        <v>36</v>
      </c>
      <c r="G3622" s="5">
        <v>35</v>
      </c>
      <c r="H3622" s="2">
        <v>0.5</v>
      </c>
      <c r="I3622" s="4" t="s">
        <v>272</v>
      </c>
      <c r="J3622" s="2">
        <v>2</v>
      </c>
      <c r="K3622" s="22" t="s">
        <v>290</v>
      </c>
      <c r="L3622" s="6" t="s">
        <v>310</v>
      </c>
      <c r="M3622" s="4" t="s">
        <v>290</v>
      </c>
      <c r="N3622" s="161" t="s">
        <v>290</v>
      </c>
      <c r="P3622" s="18" t="s">
        <v>290</v>
      </c>
      <c r="Q3622" s="18" t="s">
        <v>290</v>
      </c>
      <c r="S3622" t="s">
        <v>290</v>
      </c>
      <c r="T3622" t="s">
        <v>290</v>
      </c>
      <c r="V3622" t="s">
        <v>290</v>
      </c>
      <c r="X3622" s="160" t="s">
        <v>3528</v>
      </c>
      <c r="Y3622" s="2">
        <v>36</v>
      </c>
      <c r="Z3622" s="2" t="s">
        <v>272</v>
      </c>
      <c r="AA3622" s="4" t="s">
        <v>310</v>
      </c>
      <c r="AB3622" s="22" t="s">
        <v>290</v>
      </c>
      <c r="AC3622" s="2">
        <v>36</v>
      </c>
      <c r="AD3622" s="5">
        <v>35</v>
      </c>
      <c r="AE3622" s="2">
        <v>0.5</v>
      </c>
      <c r="AF3622" s="4" t="s">
        <v>272</v>
      </c>
      <c r="AG3622" s="2">
        <v>2</v>
      </c>
      <c r="AH3622" s="22" t="s">
        <v>290</v>
      </c>
      <c r="AI3622" s="6" t="s">
        <v>310</v>
      </c>
      <c r="AJ3622" s="4" t="s">
        <v>290</v>
      </c>
      <c r="AK3622" s="161" t="s">
        <v>290</v>
      </c>
    </row>
    <row r="3623" spans="1:37" x14ac:dyDescent="0.35">
      <c r="A3623" s="158" t="s">
        <v>3529</v>
      </c>
      <c r="B3623" s="11">
        <v>42</v>
      </c>
      <c r="C3623">
        <v>30</v>
      </c>
      <c r="D3623" t="s">
        <v>310</v>
      </c>
      <c r="E3623" s="21" t="s">
        <v>290</v>
      </c>
      <c r="F3623" s="11">
        <v>42</v>
      </c>
      <c r="G3623" s="13">
        <v>41.25</v>
      </c>
      <c r="H3623" s="11">
        <v>0.375</v>
      </c>
      <c r="I3623" t="s">
        <v>290</v>
      </c>
      <c r="J3623">
        <v>30</v>
      </c>
      <c r="K3623" s="21" t="s">
        <v>290</v>
      </c>
      <c r="L3623" s="1" t="s">
        <v>310</v>
      </c>
      <c r="M3623" t="s">
        <v>290</v>
      </c>
      <c r="N3623" s="159" t="s">
        <v>290</v>
      </c>
      <c r="P3623" s="18" t="s">
        <v>290</v>
      </c>
      <c r="Q3623" s="18" t="s">
        <v>290</v>
      </c>
      <c r="S3623" t="s">
        <v>290</v>
      </c>
      <c r="T3623" t="s">
        <v>290</v>
      </c>
      <c r="V3623" t="s">
        <v>290</v>
      </c>
      <c r="X3623" s="158" t="s">
        <v>3529</v>
      </c>
      <c r="Y3623" s="11">
        <v>42</v>
      </c>
      <c r="Z3623">
        <v>30</v>
      </c>
      <c r="AA3623" t="s">
        <v>310</v>
      </c>
      <c r="AB3623" s="21" t="s">
        <v>290</v>
      </c>
      <c r="AC3623" s="11">
        <v>42</v>
      </c>
      <c r="AD3623" s="13">
        <v>41.25</v>
      </c>
      <c r="AE3623" s="11">
        <v>0.375</v>
      </c>
      <c r="AF3623" t="s">
        <v>290</v>
      </c>
      <c r="AG3623">
        <v>30</v>
      </c>
      <c r="AH3623" s="21" t="s">
        <v>290</v>
      </c>
      <c r="AI3623" s="1" t="s">
        <v>310</v>
      </c>
      <c r="AJ3623" t="s">
        <v>290</v>
      </c>
      <c r="AK3623" s="159" t="s">
        <v>290</v>
      </c>
    </row>
    <row r="3624" spans="1:37" x14ac:dyDescent="0.35">
      <c r="A3624" s="158" t="s">
        <v>3530</v>
      </c>
      <c r="B3624" s="11">
        <v>42</v>
      </c>
      <c r="C3624">
        <v>60</v>
      </c>
      <c r="D3624" t="s">
        <v>310</v>
      </c>
      <c r="E3624" s="21" t="s">
        <v>290</v>
      </c>
      <c r="F3624" s="11">
        <v>42</v>
      </c>
      <c r="G3624" s="13">
        <v>41</v>
      </c>
      <c r="H3624" s="11">
        <v>0.5</v>
      </c>
      <c r="I3624" t="s">
        <v>290</v>
      </c>
      <c r="J3624">
        <v>60</v>
      </c>
      <c r="K3624" s="21" t="s">
        <v>290</v>
      </c>
      <c r="L3624" s="1" t="s">
        <v>310</v>
      </c>
      <c r="M3624" t="s">
        <v>290</v>
      </c>
      <c r="N3624" s="159" t="s">
        <v>290</v>
      </c>
      <c r="P3624" s="18" t="s">
        <v>290</v>
      </c>
      <c r="Q3624" s="18" t="s">
        <v>290</v>
      </c>
      <c r="S3624" t="s">
        <v>290</v>
      </c>
      <c r="T3624" t="s">
        <v>290</v>
      </c>
      <c r="V3624" t="s">
        <v>290</v>
      </c>
      <c r="X3624" s="158" t="s">
        <v>3530</v>
      </c>
      <c r="Y3624" s="11">
        <v>42</v>
      </c>
      <c r="Z3624">
        <v>60</v>
      </c>
      <c r="AA3624" t="s">
        <v>310</v>
      </c>
      <c r="AB3624" s="21" t="s">
        <v>290</v>
      </c>
      <c r="AC3624" s="11">
        <v>42</v>
      </c>
      <c r="AD3624" s="13">
        <v>41</v>
      </c>
      <c r="AE3624" s="11">
        <v>0.5</v>
      </c>
      <c r="AF3624" t="s">
        <v>290</v>
      </c>
      <c r="AG3624">
        <v>60</v>
      </c>
      <c r="AH3624" s="21" t="s">
        <v>290</v>
      </c>
      <c r="AI3624" s="1" t="s">
        <v>310</v>
      </c>
      <c r="AJ3624" t="s">
        <v>290</v>
      </c>
      <c r="AK3624" s="159" t="s">
        <v>290</v>
      </c>
    </row>
    <row r="3625" spans="1:37" x14ac:dyDescent="0.35">
      <c r="A3625" s="158" t="s">
        <v>7107</v>
      </c>
      <c r="B3625" s="11">
        <v>42</v>
      </c>
      <c r="C3625" t="s">
        <v>6422</v>
      </c>
      <c r="D3625" t="s">
        <v>310</v>
      </c>
      <c r="E3625" s="21" t="s">
        <v>290</v>
      </c>
      <c r="F3625" s="11">
        <v>42</v>
      </c>
      <c r="G3625" s="13">
        <v>41.25</v>
      </c>
      <c r="H3625" s="11">
        <v>0.375</v>
      </c>
      <c r="I3625" t="s">
        <v>6422</v>
      </c>
      <c r="J3625">
        <v>1</v>
      </c>
      <c r="K3625" s="21" t="s">
        <v>290</v>
      </c>
      <c r="L3625" s="1" t="s">
        <v>310</v>
      </c>
      <c r="M3625" t="s">
        <v>290</v>
      </c>
      <c r="N3625" s="159" t="s">
        <v>290</v>
      </c>
      <c r="P3625" s="18" t="s">
        <v>290</v>
      </c>
      <c r="Q3625" s="18" t="s">
        <v>290</v>
      </c>
      <c r="S3625" t="s">
        <v>290</v>
      </c>
      <c r="T3625" t="s">
        <v>290</v>
      </c>
      <c r="V3625" t="s">
        <v>290</v>
      </c>
      <c r="X3625" s="158" t="s">
        <v>7107</v>
      </c>
      <c r="Y3625" s="11">
        <v>42</v>
      </c>
      <c r="Z3625" t="s">
        <v>6422</v>
      </c>
      <c r="AA3625" t="s">
        <v>310</v>
      </c>
      <c r="AB3625" s="21" t="s">
        <v>290</v>
      </c>
      <c r="AC3625" s="11">
        <v>42</v>
      </c>
      <c r="AD3625" s="13">
        <v>41.25</v>
      </c>
      <c r="AE3625" s="11">
        <v>0.375</v>
      </c>
      <c r="AF3625" t="s">
        <v>6422</v>
      </c>
      <c r="AG3625">
        <v>1</v>
      </c>
      <c r="AH3625" s="21" t="s">
        <v>290</v>
      </c>
      <c r="AI3625" s="1" t="s">
        <v>310</v>
      </c>
      <c r="AJ3625" t="s">
        <v>290</v>
      </c>
      <c r="AK3625" s="159" t="s">
        <v>290</v>
      </c>
    </row>
    <row r="3626" spans="1:37" x14ac:dyDescent="0.35">
      <c r="A3626" s="160" t="s">
        <v>3531</v>
      </c>
      <c r="B3626" s="2">
        <v>42</v>
      </c>
      <c r="C3626" s="2" t="s">
        <v>272</v>
      </c>
      <c r="D3626" s="4" t="s">
        <v>310</v>
      </c>
      <c r="E3626" s="22" t="s">
        <v>290</v>
      </c>
      <c r="F3626" s="2">
        <v>42</v>
      </c>
      <c r="G3626" s="5">
        <v>41</v>
      </c>
      <c r="H3626" s="2">
        <v>0.5</v>
      </c>
      <c r="I3626" s="4" t="s">
        <v>272</v>
      </c>
      <c r="J3626" s="2">
        <v>2</v>
      </c>
      <c r="K3626" s="22" t="s">
        <v>290</v>
      </c>
      <c r="L3626" s="6" t="s">
        <v>310</v>
      </c>
      <c r="M3626" s="4" t="s">
        <v>290</v>
      </c>
      <c r="N3626" s="161" t="s">
        <v>290</v>
      </c>
      <c r="P3626" s="18" t="s">
        <v>290</v>
      </c>
      <c r="Q3626" s="18" t="s">
        <v>290</v>
      </c>
      <c r="S3626" t="s">
        <v>290</v>
      </c>
      <c r="T3626" t="s">
        <v>290</v>
      </c>
      <c r="V3626" t="s">
        <v>290</v>
      </c>
      <c r="X3626" s="160" t="s">
        <v>3531</v>
      </c>
      <c r="Y3626" s="2">
        <v>42</v>
      </c>
      <c r="Z3626" s="2" t="s">
        <v>272</v>
      </c>
      <c r="AA3626" s="4" t="s">
        <v>310</v>
      </c>
      <c r="AB3626" s="22" t="s">
        <v>290</v>
      </c>
      <c r="AC3626" s="2">
        <v>42</v>
      </c>
      <c r="AD3626" s="5">
        <v>41</v>
      </c>
      <c r="AE3626" s="2">
        <v>0.5</v>
      </c>
      <c r="AF3626" s="4" t="s">
        <v>272</v>
      </c>
      <c r="AG3626" s="2">
        <v>2</v>
      </c>
      <c r="AH3626" s="22" t="s">
        <v>290</v>
      </c>
      <c r="AI3626" s="6" t="s">
        <v>310</v>
      </c>
      <c r="AJ3626" s="4" t="s">
        <v>290</v>
      </c>
      <c r="AK3626" s="161" t="s">
        <v>290</v>
      </c>
    </row>
    <row r="3627" spans="1:37" x14ac:dyDescent="0.35">
      <c r="A3627" s="158" t="s">
        <v>3532</v>
      </c>
      <c r="B3627" s="11">
        <v>48.000000000000007</v>
      </c>
      <c r="C3627">
        <v>30</v>
      </c>
      <c r="D3627" t="s">
        <v>310</v>
      </c>
      <c r="E3627" s="21" t="s">
        <v>290</v>
      </c>
      <c r="F3627" s="11">
        <v>48.000000000000007</v>
      </c>
      <c r="G3627" s="13">
        <v>47.250000000000007</v>
      </c>
      <c r="H3627" s="11">
        <v>0.375</v>
      </c>
      <c r="I3627" t="s">
        <v>290</v>
      </c>
      <c r="J3627">
        <v>30</v>
      </c>
      <c r="K3627" s="21" t="s">
        <v>290</v>
      </c>
      <c r="L3627" s="1" t="s">
        <v>310</v>
      </c>
      <c r="M3627" t="s">
        <v>290</v>
      </c>
      <c r="N3627" s="159" t="s">
        <v>290</v>
      </c>
      <c r="P3627" s="18" t="s">
        <v>290</v>
      </c>
      <c r="Q3627" s="18" t="s">
        <v>290</v>
      </c>
      <c r="S3627" t="s">
        <v>290</v>
      </c>
      <c r="T3627" t="s">
        <v>290</v>
      </c>
      <c r="V3627" t="s">
        <v>290</v>
      </c>
      <c r="X3627" s="158" t="s">
        <v>3532</v>
      </c>
      <c r="Y3627" s="11">
        <v>48.000000000000007</v>
      </c>
      <c r="Z3627">
        <v>30</v>
      </c>
      <c r="AA3627" t="s">
        <v>310</v>
      </c>
      <c r="AB3627" s="21" t="s">
        <v>290</v>
      </c>
      <c r="AC3627" s="11">
        <v>48.000000000000007</v>
      </c>
      <c r="AD3627" s="13">
        <v>47.250000000000007</v>
      </c>
      <c r="AE3627" s="11">
        <v>0.375</v>
      </c>
      <c r="AF3627" t="s">
        <v>290</v>
      </c>
      <c r="AG3627">
        <v>30</v>
      </c>
      <c r="AH3627" s="21" t="s">
        <v>290</v>
      </c>
      <c r="AI3627" s="1" t="s">
        <v>310</v>
      </c>
      <c r="AJ3627" t="s">
        <v>290</v>
      </c>
      <c r="AK3627" s="159" t="s">
        <v>290</v>
      </c>
    </row>
    <row r="3628" spans="1:37" x14ac:dyDescent="0.35">
      <c r="A3628" s="158" t="s">
        <v>3533</v>
      </c>
      <c r="B3628" s="11">
        <v>48.000000000000007</v>
      </c>
      <c r="C3628">
        <v>60</v>
      </c>
      <c r="D3628" t="s">
        <v>310</v>
      </c>
      <c r="E3628" s="21" t="s">
        <v>290</v>
      </c>
      <c r="F3628" s="11">
        <v>48.000000000000007</v>
      </c>
      <c r="G3628" s="13">
        <v>47.000000000000007</v>
      </c>
      <c r="H3628" s="11">
        <v>0.5</v>
      </c>
      <c r="I3628" t="s">
        <v>290</v>
      </c>
      <c r="J3628">
        <v>60</v>
      </c>
      <c r="K3628" s="21" t="s">
        <v>290</v>
      </c>
      <c r="L3628" s="1" t="s">
        <v>310</v>
      </c>
      <c r="M3628" t="s">
        <v>290</v>
      </c>
      <c r="N3628" s="159" t="s">
        <v>290</v>
      </c>
      <c r="P3628" s="18" t="s">
        <v>290</v>
      </c>
      <c r="Q3628" s="18" t="s">
        <v>290</v>
      </c>
      <c r="S3628" t="s">
        <v>290</v>
      </c>
      <c r="T3628" t="s">
        <v>290</v>
      </c>
      <c r="V3628" t="s">
        <v>290</v>
      </c>
      <c r="X3628" s="158" t="s">
        <v>3533</v>
      </c>
      <c r="Y3628" s="11">
        <v>48.000000000000007</v>
      </c>
      <c r="Z3628">
        <v>60</v>
      </c>
      <c r="AA3628" t="s">
        <v>310</v>
      </c>
      <c r="AB3628" s="21" t="s">
        <v>290</v>
      </c>
      <c r="AC3628" s="11">
        <v>48.000000000000007</v>
      </c>
      <c r="AD3628" s="13">
        <v>47.000000000000007</v>
      </c>
      <c r="AE3628" s="11">
        <v>0.5</v>
      </c>
      <c r="AF3628" t="s">
        <v>290</v>
      </c>
      <c r="AG3628">
        <v>60</v>
      </c>
      <c r="AH3628" s="21" t="s">
        <v>290</v>
      </c>
      <c r="AI3628" s="1" t="s">
        <v>310</v>
      </c>
      <c r="AJ3628" t="s">
        <v>290</v>
      </c>
      <c r="AK3628" s="159" t="s">
        <v>290</v>
      </c>
    </row>
    <row r="3629" spans="1:37" x14ac:dyDescent="0.35">
      <c r="A3629" s="158" t="s">
        <v>7108</v>
      </c>
      <c r="B3629" s="11">
        <v>48</v>
      </c>
      <c r="C3629" t="s">
        <v>6422</v>
      </c>
      <c r="D3629" t="s">
        <v>310</v>
      </c>
      <c r="E3629" s="21" t="s">
        <v>290</v>
      </c>
      <c r="F3629" s="11">
        <v>48</v>
      </c>
      <c r="G3629" s="13">
        <v>47.25</v>
      </c>
      <c r="H3629" s="11">
        <v>0.375</v>
      </c>
      <c r="I3629" t="s">
        <v>6422</v>
      </c>
      <c r="J3629">
        <v>1</v>
      </c>
      <c r="K3629" s="21" t="s">
        <v>290</v>
      </c>
      <c r="L3629" s="1" t="s">
        <v>310</v>
      </c>
      <c r="M3629" t="s">
        <v>290</v>
      </c>
      <c r="N3629" s="159" t="s">
        <v>290</v>
      </c>
      <c r="P3629" s="18" t="s">
        <v>290</v>
      </c>
      <c r="Q3629" s="18" t="s">
        <v>290</v>
      </c>
      <c r="S3629" t="s">
        <v>290</v>
      </c>
      <c r="T3629" t="s">
        <v>290</v>
      </c>
      <c r="V3629" t="s">
        <v>290</v>
      </c>
      <c r="X3629" s="158" t="s">
        <v>7108</v>
      </c>
      <c r="Y3629" s="11">
        <v>48</v>
      </c>
      <c r="Z3629" t="s">
        <v>6422</v>
      </c>
      <c r="AA3629" t="s">
        <v>310</v>
      </c>
      <c r="AB3629" s="21" t="s">
        <v>290</v>
      </c>
      <c r="AC3629" s="11">
        <v>48</v>
      </c>
      <c r="AD3629" s="13">
        <v>47.25</v>
      </c>
      <c r="AE3629" s="11">
        <v>0.375</v>
      </c>
      <c r="AF3629" t="s">
        <v>6422</v>
      </c>
      <c r="AG3629">
        <v>1</v>
      </c>
      <c r="AH3629" s="21" t="s">
        <v>290</v>
      </c>
      <c r="AI3629" s="1" t="s">
        <v>310</v>
      </c>
      <c r="AJ3629" t="s">
        <v>290</v>
      </c>
      <c r="AK3629" s="159" t="s">
        <v>290</v>
      </c>
    </row>
    <row r="3630" spans="1:37" x14ac:dyDescent="0.35">
      <c r="A3630" s="160" t="s">
        <v>3534</v>
      </c>
      <c r="B3630" s="2">
        <v>48.000000000000007</v>
      </c>
      <c r="C3630" s="2" t="s">
        <v>272</v>
      </c>
      <c r="D3630" s="4" t="s">
        <v>310</v>
      </c>
      <c r="E3630" s="22" t="s">
        <v>290</v>
      </c>
      <c r="F3630" s="2">
        <v>48.000000000000007</v>
      </c>
      <c r="G3630" s="5">
        <v>47.000000000000007</v>
      </c>
      <c r="H3630" s="2">
        <v>0.5</v>
      </c>
      <c r="I3630" s="4" t="s">
        <v>272</v>
      </c>
      <c r="J3630" s="2">
        <v>2</v>
      </c>
      <c r="K3630" s="22" t="s">
        <v>290</v>
      </c>
      <c r="L3630" s="4" t="s">
        <v>310</v>
      </c>
      <c r="M3630" s="4" t="s">
        <v>290</v>
      </c>
      <c r="N3630" s="161" t="s">
        <v>290</v>
      </c>
      <c r="P3630" s="18" t="s">
        <v>290</v>
      </c>
      <c r="Q3630" s="18" t="s">
        <v>290</v>
      </c>
      <c r="S3630" t="s">
        <v>290</v>
      </c>
      <c r="T3630" t="s">
        <v>290</v>
      </c>
      <c r="V3630" t="s">
        <v>290</v>
      </c>
      <c r="X3630" s="160" t="s">
        <v>3534</v>
      </c>
      <c r="Y3630" s="2">
        <v>48.000000000000007</v>
      </c>
      <c r="Z3630" s="2" t="s">
        <v>272</v>
      </c>
      <c r="AA3630" s="4" t="s">
        <v>310</v>
      </c>
      <c r="AB3630" s="22" t="s">
        <v>290</v>
      </c>
      <c r="AC3630" s="2">
        <v>48.000000000000007</v>
      </c>
      <c r="AD3630" s="5">
        <v>47.000000000000007</v>
      </c>
      <c r="AE3630" s="2">
        <v>0.5</v>
      </c>
      <c r="AF3630" s="4" t="s">
        <v>272</v>
      </c>
      <c r="AG3630" s="2">
        <v>2</v>
      </c>
      <c r="AH3630" s="22" t="s">
        <v>290</v>
      </c>
      <c r="AI3630" s="6" t="s">
        <v>310</v>
      </c>
      <c r="AJ3630" s="4" t="s">
        <v>290</v>
      </c>
      <c r="AK3630" s="161" t="s">
        <v>290</v>
      </c>
    </row>
    <row r="3631" spans="1:37" x14ac:dyDescent="0.35">
      <c r="A3631" s="153" t="s">
        <v>311</v>
      </c>
      <c r="B3631" s="9">
        <v>0.125</v>
      </c>
      <c r="C3631" s="9">
        <v>5</v>
      </c>
      <c r="D3631" s="7" t="s">
        <v>311</v>
      </c>
      <c r="E3631" s="166" t="s">
        <v>290</v>
      </c>
      <c r="F3631" s="9">
        <v>0.40500000000000003</v>
      </c>
      <c r="G3631" s="9">
        <v>0.33500000000000002</v>
      </c>
      <c r="H3631" s="9">
        <v>3.5000000000000003E-2</v>
      </c>
      <c r="I3631" s="9" t="s">
        <v>290</v>
      </c>
      <c r="J3631" s="9">
        <v>5</v>
      </c>
      <c r="K3631" s="166" t="s">
        <v>290</v>
      </c>
      <c r="L3631" s="154" t="s">
        <v>290</v>
      </c>
      <c r="M3631" s="10" t="s">
        <v>290</v>
      </c>
      <c r="N3631" s="155" t="s">
        <v>290</v>
      </c>
      <c r="P3631" s="18" t="s">
        <v>290</v>
      </c>
      <c r="Q3631" s="18" t="s">
        <v>290</v>
      </c>
      <c r="S3631" t="s">
        <v>290</v>
      </c>
      <c r="T3631" t="s">
        <v>290</v>
      </c>
      <c r="V3631" t="s">
        <v>290</v>
      </c>
      <c r="X3631" s="153" t="s">
        <v>311</v>
      </c>
      <c r="Y3631" s="9">
        <v>0.125</v>
      </c>
      <c r="Z3631" s="9">
        <v>5</v>
      </c>
      <c r="AA3631" s="7" t="s">
        <v>311</v>
      </c>
      <c r="AB3631" s="166" t="s">
        <v>290</v>
      </c>
      <c r="AC3631" s="9">
        <v>0.40500000000000003</v>
      </c>
      <c r="AD3631" s="9">
        <v>0.33500000000000002</v>
      </c>
      <c r="AE3631" s="9">
        <v>3.5000000000000003E-2</v>
      </c>
      <c r="AF3631" s="9" t="s">
        <v>290</v>
      </c>
      <c r="AG3631" s="9">
        <v>5</v>
      </c>
      <c r="AH3631" s="166" t="s">
        <v>290</v>
      </c>
      <c r="AI3631" s="154" t="s">
        <v>290</v>
      </c>
      <c r="AJ3631" s="10" t="s">
        <v>290</v>
      </c>
      <c r="AK3631" s="155" t="s">
        <v>290</v>
      </c>
    </row>
    <row r="3632" spans="1:37" x14ac:dyDescent="0.35">
      <c r="A3632" s="156" t="s">
        <v>3535</v>
      </c>
      <c r="B3632" s="11">
        <v>0.125</v>
      </c>
      <c r="C3632" s="11">
        <v>5</v>
      </c>
      <c r="D3632" t="s">
        <v>311</v>
      </c>
      <c r="E3632" s="21" t="s">
        <v>290</v>
      </c>
      <c r="F3632" s="11">
        <v>0.40500000000000003</v>
      </c>
      <c r="G3632" s="12">
        <v>0.33500000000000002</v>
      </c>
      <c r="H3632" s="11">
        <v>3.5000000000000003E-2</v>
      </c>
      <c r="I3632" s="11" t="s">
        <v>290</v>
      </c>
      <c r="J3632" s="11">
        <v>5</v>
      </c>
      <c r="K3632" s="21" t="s">
        <v>290</v>
      </c>
      <c r="L3632" s="11" t="s">
        <v>311</v>
      </c>
      <c r="M3632" s="11" t="s">
        <v>290</v>
      </c>
      <c r="N3632" s="157" t="s">
        <v>290</v>
      </c>
      <c r="P3632"/>
      <c r="Q3632"/>
      <c r="R3632"/>
      <c r="X3632" s="158" t="s">
        <v>3535</v>
      </c>
      <c r="Y3632" s="11">
        <v>0.125</v>
      </c>
      <c r="Z3632" s="11">
        <v>5</v>
      </c>
      <c r="AA3632" t="s">
        <v>311</v>
      </c>
      <c r="AB3632" s="21" t="s">
        <v>290</v>
      </c>
      <c r="AC3632" s="11">
        <v>0.40500000000000003</v>
      </c>
      <c r="AD3632" s="12">
        <v>0.33500000000000002</v>
      </c>
      <c r="AE3632" s="11">
        <v>3.5000000000000003E-2</v>
      </c>
      <c r="AF3632" s="11" t="s">
        <v>290</v>
      </c>
      <c r="AG3632" s="11">
        <v>5</v>
      </c>
      <c r="AH3632" s="21" t="s">
        <v>290</v>
      </c>
      <c r="AI3632" s="11" t="s">
        <v>311</v>
      </c>
      <c r="AJ3632" s="11" t="s">
        <v>290</v>
      </c>
      <c r="AK3632" s="157" t="s">
        <v>290</v>
      </c>
    </row>
    <row r="3633" spans="1:37" x14ac:dyDescent="0.35">
      <c r="A3633" s="156" t="s">
        <v>3536</v>
      </c>
      <c r="B3633">
        <v>0.125</v>
      </c>
      <c r="C3633">
        <v>10</v>
      </c>
      <c r="D3633" t="s">
        <v>311</v>
      </c>
      <c r="E3633" s="21" t="s">
        <v>290</v>
      </c>
      <c r="F3633">
        <v>0.40500000000000003</v>
      </c>
      <c r="G3633" s="12">
        <v>0.30700000000000005</v>
      </c>
      <c r="H3633">
        <v>4.9000000000000002E-2</v>
      </c>
      <c r="I3633" t="s">
        <v>290</v>
      </c>
      <c r="J3633">
        <v>10</v>
      </c>
      <c r="K3633" s="21" t="s">
        <v>290</v>
      </c>
      <c r="L3633" s="11" t="s">
        <v>311</v>
      </c>
      <c r="M3633" s="11" t="s">
        <v>290</v>
      </c>
      <c r="N3633" s="157" t="s">
        <v>290</v>
      </c>
      <c r="P3633"/>
      <c r="Q3633"/>
      <c r="R3633"/>
      <c r="X3633" s="158" t="s">
        <v>3536</v>
      </c>
      <c r="Y3633">
        <v>0.125</v>
      </c>
      <c r="Z3633">
        <v>10</v>
      </c>
      <c r="AA3633" t="s">
        <v>311</v>
      </c>
      <c r="AB3633" s="21" t="s">
        <v>290</v>
      </c>
      <c r="AC3633">
        <v>0.40500000000000003</v>
      </c>
      <c r="AD3633" s="12">
        <v>0.30700000000000005</v>
      </c>
      <c r="AE3633">
        <v>4.9000000000000002E-2</v>
      </c>
      <c r="AF3633" t="s">
        <v>290</v>
      </c>
      <c r="AG3633">
        <v>10</v>
      </c>
      <c r="AH3633" s="21" t="s">
        <v>290</v>
      </c>
      <c r="AI3633" s="11" t="s">
        <v>311</v>
      </c>
      <c r="AJ3633" s="11" t="s">
        <v>290</v>
      </c>
      <c r="AK3633" s="157" t="s">
        <v>290</v>
      </c>
    </row>
    <row r="3634" spans="1:37" x14ac:dyDescent="0.35">
      <c r="A3634" s="158" t="s">
        <v>3537</v>
      </c>
      <c r="B3634">
        <v>0.125</v>
      </c>
      <c r="C3634">
        <v>40</v>
      </c>
      <c r="D3634" t="s">
        <v>311</v>
      </c>
      <c r="E3634" s="21" t="s">
        <v>290</v>
      </c>
      <c r="F3634">
        <v>0.40500000000000003</v>
      </c>
      <c r="G3634" s="12">
        <v>0.26900000000000002</v>
      </c>
      <c r="H3634">
        <v>6.8000000000000005E-2</v>
      </c>
      <c r="I3634" t="s">
        <v>290</v>
      </c>
      <c r="J3634">
        <v>40</v>
      </c>
      <c r="K3634" s="21" t="s">
        <v>290</v>
      </c>
      <c r="L3634" s="1" t="s">
        <v>311</v>
      </c>
      <c r="M3634" s="11" t="s">
        <v>290</v>
      </c>
      <c r="N3634" s="157" t="s">
        <v>290</v>
      </c>
      <c r="P3634"/>
      <c r="Q3634"/>
      <c r="R3634"/>
      <c r="X3634" s="158" t="s">
        <v>3537</v>
      </c>
      <c r="Y3634">
        <v>0.125</v>
      </c>
      <c r="Z3634">
        <v>40</v>
      </c>
      <c r="AA3634" t="s">
        <v>311</v>
      </c>
      <c r="AB3634" s="21" t="s">
        <v>290</v>
      </c>
      <c r="AC3634">
        <v>0.40500000000000003</v>
      </c>
      <c r="AD3634" s="12">
        <v>0.26900000000000002</v>
      </c>
      <c r="AE3634">
        <v>6.8000000000000005E-2</v>
      </c>
      <c r="AF3634" t="s">
        <v>290</v>
      </c>
      <c r="AG3634">
        <v>40</v>
      </c>
      <c r="AH3634" s="21" t="s">
        <v>290</v>
      </c>
      <c r="AI3634" s="1" t="s">
        <v>311</v>
      </c>
      <c r="AJ3634" s="11" t="s">
        <v>290</v>
      </c>
      <c r="AK3634" s="157" t="s">
        <v>290</v>
      </c>
    </row>
    <row r="3635" spans="1:37" x14ac:dyDescent="0.35">
      <c r="A3635" s="158" t="s">
        <v>7109</v>
      </c>
      <c r="B3635">
        <v>0.125</v>
      </c>
      <c r="C3635" t="s">
        <v>6422</v>
      </c>
      <c r="D3635" t="s">
        <v>311</v>
      </c>
      <c r="E3635" s="21" t="s">
        <v>290</v>
      </c>
      <c r="F3635">
        <v>0.40500000000000003</v>
      </c>
      <c r="G3635" s="12">
        <v>0.26900000000000002</v>
      </c>
      <c r="H3635">
        <v>6.8000000000000005E-2</v>
      </c>
      <c r="I3635" t="s">
        <v>6422</v>
      </c>
      <c r="J3635">
        <v>1</v>
      </c>
      <c r="K3635" s="21" t="s">
        <v>290</v>
      </c>
      <c r="L3635" s="1" t="s">
        <v>311</v>
      </c>
      <c r="M3635" s="11" t="s">
        <v>290</v>
      </c>
      <c r="N3635" s="157" t="s">
        <v>290</v>
      </c>
      <c r="P3635"/>
      <c r="Q3635"/>
      <c r="R3635"/>
      <c r="X3635" s="158" t="s">
        <v>7109</v>
      </c>
      <c r="Y3635">
        <v>0.125</v>
      </c>
      <c r="Z3635" t="s">
        <v>6422</v>
      </c>
      <c r="AA3635" t="s">
        <v>311</v>
      </c>
      <c r="AB3635" s="21" t="s">
        <v>290</v>
      </c>
      <c r="AC3635">
        <v>0.40500000000000003</v>
      </c>
      <c r="AD3635" s="12">
        <v>0.26900000000000002</v>
      </c>
      <c r="AE3635">
        <v>6.8000000000000005E-2</v>
      </c>
      <c r="AF3635" t="s">
        <v>6422</v>
      </c>
      <c r="AG3635">
        <v>1</v>
      </c>
      <c r="AH3635" s="21" t="s">
        <v>290</v>
      </c>
      <c r="AI3635" s="1" t="s">
        <v>311</v>
      </c>
      <c r="AJ3635" s="11" t="s">
        <v>290</v>
      </c>
      <c r="AK3635" s="157" t="s">
        <v>290</v>
      </c>
    </row>
    <row r="3636" spans="1:37" x14ac:dyDescent="0.35">
      <c r="A3636" s="158" t="s">
        <v>3538</v>
      </c>
      <c r="B3636">
        <v>0.125</v>
      </c>
      <c r="C3636">
        <v>80</v>
      </c>
      <c r="D3636" t="s">
        <v>311</v>
      </c>
      <c r="E3636" s="21" t="s">
        <v>290</v>
      </c>
      <c r="F3636">
        <v>0.40500000000000003</v>
      </c>
      <c r="G3636" s="12">
        <v>0.21500000000000002</v>
      </c>
      <c r="H3636">
        <v>9.5000000000000001E-2</v>
      </c>
      <c r="I3636" t="s">
        <v>290</v>
      </c>
      <c r="J3636">
        <v>80</v>
      </c>
      <c r="K3636" s="21" t="s">
        <v>290</v>
      </c>
      <c r="L3636" s="1" t="s">
        <v>311</v>
      </c>
      <c r="M3636" t="s">
        <v>290</v>
      </c>
      <c r="N3636" s="159" t="s">
        <v>290</v>
      </c>
      <c r="P3636"/>
      <c r="Q3636"/>
      <c r="R3636"/>
      <c r="X3636" s="158" t="s">
        <v>3538</v>
      </c>
      <c r="Y3636">
        <v>0.125</v>
      </c>
      <c r="Z3636">
        <v>80</v>
      </c>
      <c r="AA3636" t="s">
        <v>311</v>
      </c>
      <c r="AB3636" s="21" t="s">
        <v>290</v>
      </c>
      <c r="AC3636">
        <v>0.40500000000000003</v>
      </c>
      <c r="AD3636" s="12">
        <v>0.21500000000000002</v>
      </c>
      <c r="AE3636">
        <v>9.5000000000000001E-2</v>
      </c>
      <c r="AF3636" t="s">
        <v>290</v>
      </c>
      <c r="AG3636">
        <v>80</v>
      </c>
      <c r="AH3636" s="21" t="s">
        <v>290</v>
      </c>
      <c r="AI3636" s="1" t="s">
        <v>311</v>
      </c>
      <c r="AJ3636" t="s">
        <v>290</v>
      </c>
      <c r="AK3636" s="159" t="s">
        <v>290</v>
      </c>
    </row>
    <row r="3637" spans="1:37" x14ac:dyDescent="0.35">
      <c r="A3637" s="160" t="s">
        <v>3539</v>
      </c>
      <c r="B3637" s="4">
        <v>0.125</v>
      </c>
      <c r="C3637" s="4" t="s">
        <v>272</v>
      </c>
      <c r="D3637" s="4" t="s">
        <v>311</v>
      </c>
      <c r="E3637" s="22" t="s">
        <v>290</v>
      </c>
      <c r="F3637" s="4">
        <v>0.40500000000000003</v>
      </c>
      <c r="G3637" s="3">
        <v>0.21500000000000002</v>
      </c>
      <c r="H3637" s="4">
        <v>9.5000000000000001E-2</v>
      </c>
      <c r="I3637" s="4" t="s">
        <v>272</v>
      </c>
      <c r="J3637" s="4">
        <v>2</v>
      </c>
      <c r="K3637" s="22" t="s">
        <v>290</v>
      </c>
      <c r="L3637" s="6" t="s">
        <v>311</v>
      </c>
      <c r="M3637" s="4" t="s">
        <v>290</v>
      </c>
      <c r="N3637" s="161" t="s">
        <v>290</v>
      </c>
      <c r="P3637"/>
      <c r="Q3637"/>
      <c r="R3637"/>
      <c r="X3637" s="160" t="s">
        <v>3539</v>
      </c>
      <c r="Y3637" s="4">
        <v>0.125</v>
      </c>
      <c r="Z3637" s="4" t="s">
        <v>272</v>
      </c>
      <c r="AA3637" s="4" t="s">
        <v>311</v>
      </c>
      <c r="AB3637" s="22" t="s">
        <v>290</v>
      </c>
      <c r="AC3637" s="4">
        <v>0.40500000000000003</v>
      </c>
      <c r="AD3637" s="3">
        <v>0.21500000000000002</v>
      </c>
      <c r="AE3637" s="4">
        <v>9.5000000000000001E-2</v>
      </c>
      <c r="AF3637" s="4" t="s">
        <v>272</v>
      </c>
      <c r="AG3637" s="4">
        <v>2</v>
      </c>
      <c r="AH3637" s="22" t="s">
        <v>290</v>
      </c>
      <c r="AI3637" s="6" t="s">
        <v>311</v>
      </c>
      <c r="AJ3637" s="4" t="s">
        <v>290</v>
      </c>
      <c r="AK3637" s="161" t="s">
        <v>290</v>
      </c>
    </row>
    <row r="3638" spans="1:37" x14ac:dyDescent="0.35">
      <c r="A3638" s="156" t="s">
        <v>3540</v>
      </c>
      <c r="B3638" s="11">
        <v>0.25</v>
      </c>
      <c r="C3638" s="11">
        <v>5</v>
      </c>
      <c r="D3638" t="s">
        <v>311</v>
      </c>
      <c r="E3638" s="21" t="s">
        <v>290</v>
      </c>
      <c r="F3638" s="11">
        <v>0.54</v>
      </c>
      <c r="G3638" s="12">
        <v>0.44200000000000006</v>
      </c>
      <c r="H3638" s="11">
        <v>4.9000000000000002E-2</v>
      </c>
      <c r="I3638" s="11" t="s">
        <v>290</v>
      </c>
      <c r="J3638" s="11">
        <v>5</v>
      </c>
      <c r="K3638" s="21" t="s">
        <v>290</v>
      </c>
      <c r="L3638" s="11" t="s">
        <v>311</v>
      </c>
      <c r="M3638" t="s">
        <v>290</v>
      </c>
      <c r="N3638" s="159" t="s">
        <v>290</v>
      </c>
      <c r="P3638"/>
      <c r="Q3638"/>
      <c r="R3638"/>
      <c r="X3638" s="156" t="s">
        <v>3540</v>
      </c>
      <c r="Y3638" s="11">
        <v>0.25</v>
      </c>
      <c r="Z3638" s="11">
        <v>5</v>
      </c>
      <c r="AA3638" t="s">
        <v>311</v>
      </c>
      <c r="AB3638" s="21" t="s">
        <v>290</v>
      </c>
      <c r="AC3638" s="11">
        <v>0.54</v>
      </c>
      <c r="AD3638" s="12">
        <v>0.44200000000000006</v>
      </c>
      <c r="AE3638" s="11">
        <v>4.9000000000000002E-2</v>
      </c>
      <c r="AF3638" s="11" t="s">
        <v>290</v>
      </c>
      <c r="AG3638" s="11">
        <v>5</v>
      </c>
      <c r="AH3638" s="21" t="s">
        <v>290</v>
      </c>
      <c r="AI3638" s="11" t="s">
        <v>311</v>
      </c>
      <c r="AJ3638" t="s">
        <v>290</v>
      </c>
      <c r="AK3638" s="159" t="s">
        <v>290</v>
      </c>
    </row>
    <row r="3639" spans="1:37" x14ac:dyDescent="0.35">
      <c r="A3639" s="156" t="s">
        <v>3541</v>
      </c>
      <c r="B3639">
        <v>0.25</v>
      </c>
      <c r="C3639">
        <v>10</v>
      </c>
      <c r="D3639" t="s">
        <v>311</v>
      </c>
      <c r="E3639" s="21" t="s">
        <v>290</v>
      </c>
      <c r="F3639">
        <v>0.54</v>
      </c>
      <c r="G3639" s="12">
        <v>0.41000000000000003</v>
      </c>
      <c r="H3639">
        <v>6.5000000000000002E-2</v>
      </c>
      <c r="I3639" t="s">
        <v>290</v>
      </c>
      <c r="J3639">
        <v>10</v>
      </c>
      <c r="K3639" s="21" t="s">
        <v>290</v>
      </c>
      <c r="L3639" s="11" t="s">
        <v>311</v>
      </c>
      <c r="M3639" t="s">
        <v>290</v>
      </c>
      <c r="N3639" s="159" t="s">
        <v>290</v>
      </c>
      <c r="P3639"/>
      <c r="Q3639"/>
      <c r="R3639"/>
      <c r="X3639" s="156" t="s">
        <v>3541</v>
      </c>
      <c r="Y3639">
        <v>0.25</v>
      </c>
      <c r="Z3639">
        <v>10</v>
      </c>
      <c r="AA3639" t="s">
        <v>311</v>
      </c>
      <c r="AB3639" s="21" t="s">
        <v>290</v>
      </c>
      <c r="AC3639">
        <v>0.54</v>
      </c>
      <c r="AD3639" s="12">
        <v>0.41000000000000003</v>
      </c>
      <c r="AE3639">
        <v>6.5000000000000002E-2</v>
      </c>
      <c r="AF3639" t="s">
        <v>290</v>
      </c>
      <c r="AG3639">
        <v>10</v>
      </c>
      <c r="AH3639" s="21" t="s">
        <v>290</v>
      </c>
      <c r="AI3639" s="11" t="s">
        <v>311</v>
      </c>
      <c r="AJ3639" t="s">
        <v>290</v>
      </c>
      <c r="AK3639" s="159" t="s">
        <v>290</v>
      </c>
    </row>
    <row r="3640" spans="1:37" x14ac:dyDescent="0.35">
      <c r="A3640" s="158" t="s">
        <v>3542</v>
      </c>
      <c r="B3640">
        <v>0.25</v>
      </c>
      <c r="C3640">
        <v>40</v>
      </c>
      <c r="D3640" t="s">
        <v>311</v>
      </c>
      <c r="E3640" s="21" t="s">
        <v>290</v>
      </c>
      <c r="F3640">
        <v>0.54</v>
      </c>
      <c r="G3640" s="12">
        <v>0.36400000000000005</v>
      </c>
      <c r="H3640">
        <v>8.7999999999999995E-2</v>
      </c>
      <c r="I3640" t="s">
        <v>290</v>
      </c>
      <c r="J3640">
        <v>40</v>
      </c>
      <c r="K3640" s="21" t="s">
        <v>290</v>
      </c>
      <c r="L3640" s="1" t="s">
        <v>311</v>
      </c>
      <c r="M3640" t="s">
        <v>290</v>
      </c>
      <c r="N3640" s="159" t="s">
        <v>290</v>
      </c>
      <c r="P3640"/>
      <c r="Q3640"/>
      <c r="R3640"/>
      <c r="X3640" s="158" t="s">
        <v>3542</v>
      </c>
      <c r="Y3640">
        <v>0.25</v>
      </c>
      <c r="Z3640">
        <v>40</v>
      </c>
      <c r="AA3640" t="s">
        <v>311</v>
      </c>
      <c r="AB3640" s="21" t="s">
        <v>290</v>
      </c>
      <c r="AC3640">
        <v>0.54</v>
      </c>
      <c r="AD3640" s="12">
        <v>0.36400000000000005</v>
      </c>
      <c r="AE3640">
        <v>8.7999999999999995E-2</v>
      </c>
      <c r="AF3640" t="s">
        <v>290</v>
      </c>
      <c r="AG3640">
        <v>40</v>
      </c>
      <c r="AH3640" s="21" t="s">
        <v>290</v>
      </c>
      <c r="AI3640" s="1" t="s">
        <v>311</v>
      </c>
      <c r="AJ3640" t="s">
        <v>290</v>
      </c>
      <c r="AK3640" s="159" t="s">
        <v>290</v>
      </c>
    </row>
    <row r="3641" spans="1:37" x14ac:dyDescent="0.35">
      <c r="A3641" s="158" t="s">
        <v>7110</v>
      </c>
      <c r="B3641">
        <v>0.25</v>
      </c>
      <c r="C3641" t="s">
        <v>6422</v>
      </c>
      <c r="D3641" t="s">
        <v>311</v>
      </c>
      <c r="E3641" s="21" t="s">
        <v>290</v>
      </c>
      <c r="F3641">
        <v>0.54</v>
      </c>
      <c r="G3641" s="12">
        <v>0.36400000000000005</v>
      </c>
      <c r="H3641">
        <v>8.7999999999999995E-2</v>
      </c>
      <c r="I3641" t="s">
        <v>6422</v>
      </c>
      <c r="J3641">
        <v>1</v>
      </c>
      <c r="K3641" s="21" t="s">
        <v>290</v>
      </c>
      <c r="L3641" s="1" t="s">
        <v>311</v>
      </c>
      <c r="M3641" t="s">
        <v>290</v>
      </c>
      <c r="N3641" s="159" t="s">
        <v>290</v>
      </c>
      <c r="P3641"/>
      <c r="Q3641"/>
      <c r="R3641"/>
      <c r="X3641" s="158" t="s">
        <v>7110</v>
      </c>
      <c r="Y3641">
        <v>0.25</v>
      </c>
      <c r="Z3641" t="s">
        <v>6422</v>
      </c>
      <c r="AA3641" t="s">
        <v>311</v>
      </c>
      <c r="AB3641" s="21" t="s">
        <v>290</v>
      </c>
      <c r="AC3641">
        <v>0.54</v>
      </c>
      <c r="AD3641" s="12">
        <v>0.36400000000000005</v>
      </c>
      <c r="AE3641">
        <v>8.7999999999999995E-2</v>
      </c>
      <c r="AF3641" t="s">
        <v>6422</v>
      </c>
      <c r="AG3641">
        <v>1</v>
      </c>
      <c r="AH3641" s="21" t="s">
        <v>290</v>
      </c>
      <c r="AI3641" s="1" t="s">
        <v>311</v>
      </c>
      <c r="AJ3641" t="s">
        <v>290</v>
      </c>
      <c r="AK3641" s="159" t="s">
        <v>290</v>
      </c>
    </row>
    <row r="3642" spans="1:37" x14ac:dyDescent="0.35">
      <c r="A3642" s="158" t="s">
        <v>3543</v>
      </c>
      <c r="B3642">
        <v>0.25</v>
      </c>
      <c r="C3642">
        <v>80</v>
      </c>
      <c r="D3642" t="s">
        <v>311</v>
      </c>
      <c r="E3642" s="21" t="s">
        <v>290</v>
      </c>
      <c r="F3642">
        <v>0.54</v>
      </c>
      <c r="G3642" s="12">
        <v>0.30200000000000005</v>
      </c>
      <c r="H3642">
        <v>0.11899999999999999</v>
      </c>
      <c r="I3642" t="s">
        <v>290</v>
      </c>
      <c r="J3642">
        <v>80</v>
      </c>
      <c r="K3642" s="21" t="s">
        <v>290</v>
      </c>
      <c r="L3642" s="1" t="s">
        <v>311</v>
      </c>
      <c r="M3642" t="s">
        <v>290</v>
      </c>
      <c r="N3642" s="159" t="s">
        <v>290</v>
      </c>
      <c r="P3642"/>
      <c r="Q3642"/>
      <c r="R3642"/>
      <c r="X3642" s="158" t="s">
        <v>3543</v>
      </c>
      <c r="Y3642">
        <v>0.25</v>
      </c>
      <c r="Z3642">
        <v>80</v>
      </c>
      <c r="AA3642" t="s">
        <v>311</v>
      </c>
      <c r="AB3642" s="21" t="s">
        <v>290</v>
      </c>
      <c r="AC3642">
        <v>0.54</v>
      </c>
      <c r="AD3642" s="12">
        <v>0.30200000000000005</v>
      </c>
      <c r="AE3642">
        <v>0.11899999999999999</v>
      </c>
      <c r="AF3642" t="s">
        <v>290</v>
      </c>
      <c r="AG3642">
        <v>80</v>
      </c>
      <c r="AH3642" s="21" t="s">
        <v>290</v>
      </c>
      <c r="AI3642" s="1" t="s">
        <v>311</v>
      </c>
      <c r="AJ3642" t="s">
        <v>290</v>
      </c>
      <c r="AK3642" s="159" t="s">
        <v>290</v>
      </c>
    </row>
    <row r="3643" spans="1:37" x14ac:dyDescent="0.35">
      <c r="A3643" s="160" t="s">
        <v>3544</v>
      </c>
      <c r="B3643" s="4">
        <v>0.25</v>
      </c>
      <c r="C3643" s="4" t="s">
        <v>272</v>
      </c>
      <c r="D3643" s="4" t="s">
        <v>311</v>
      </c>
      <c r="E3643" s="22" t="s">
        <v>290</v>
      </c>
      <c r="F3643" s="4">
        <v>0.54</v>
      </c>
      <c r="G3643" s="3">
        <v>0.30200000000000005</v>
      </c>
      <c r="H3643" s="4">
        <v>0.11899999999999999</v>
      </c>
      <c r="I3643" s="4" t="s">
        <v>272</v>
      </c>
      <c r="J3643" s="4">
        <v>2</v>
      </c>
      <c r="K3643" s="22" t="s">
        <v>290</v>
      </c>
      <c r="L3643" s="6" t="s">
        <v>311</v>
      </c>
      <c r="M3643" s="4" t="s">
        <v>290</v>
      </c>
      <c r="N3643" s="161" t="s">
        <v>290</v>
      </c>
      <c r="P3643"/>
      <c r="Q3643"/>
      <c r="R3643"/>
      <c r="X3643" s="160" t="s">
        <v>3544</v>
      </c>
      <c r="Y3643" s="4">
        <v>0.25</v>
      </c>
      <c r="Z3643" s="4" t="s">
        <v>272</v>
      </c>
      <c r="AA3643" s="4" t="s">
        <v>311</v>
      </c>
      <c r="AB3643" s="22" t="s">
        <v>290</v>
      </c>
      <c r="AC3643" s="4">
        <v>0.54</v>
      </c>
      <c r="AD3643" s="3">
        <v>0.30200000000000005</v>
      </c>
      <c r="AE3643" s="4">
        <v>0.11899999999999999</v>
      </c>
      <c r="AF3643" s="4" t="s">
        <v>272</v>
      </c>
      <c r="AG3643" s="4">
        <v>2</v>
      </c>
      <c r="AH3643" s="22" t="s">
        <v>290</v>
      </c>
      <c r="AI3643" s="6" t="s">
        <v>311</v>
      </c>
      <c r="AJ3643" s="4" t="s">
        <v>290</v>
      </c>
      <c r="AK3643" s="161" t="s">
        <v>290</v>
      </c>
    </row>
    <row r="3644" spans="1:37" x14ac:dyDescent="0.35">
      <c r="A3644" s="156" t="s">
        <v>3545</v>
      </c>
      <c r="B3644" s="11">
        <v>0.37500000000000006</v>
      </c>
      <c r="C3644" s="11">
        <v>5</v>
      </c>
      <c r="D3644" t="s">
        <v>311</v>
      </c>
      <c r="E3644" s="21" t="s">
        <v>290</v>
      </c>
      <c r="F3644" s="11">
        <v>0.67500000000000004</v>
      </c>
      <c r="G3644" s="12">
        <v>0.57700000000000007</v>
      </c>
      <c r="H3644" s="11">
        <v>4.9000000000000002E-2</v>
      </c>
      <c r="I3644" s="11" t="s">
        <v>290</v>
      </c>
      <c r="J3644" s="11">
        <v>5</v>
      </c>
      <c r="K3644" s="21" t="s">
        <v>290</v>
      </c>
      <c r="L3644" s="11" t="s">
        <v>311</v>
      </c>
      <c r="M3644" t="s">
        <v>290</v>
      </c>
      <c r="N3644" s="159" t="s">
        <v>290</v>
      </c>
      <c r="P3644"/>
      <c r="Q3644"/>
      <c r="R3644"/>
      <c r="X3644" s="156" t="s">
        <v>3545</v>
      </c>
      <c r="Y3644" s="11">
        <v>0.37500000000000006</v>
      </c>
      <c r="Z3644" s="11">
        <v>5</v>
      </c>
      <c r="AA3644" t="s">
        <v>311</v>
      </c>
      <c r="AB3644" s="21" t="s">
        <v>290</v>
      </c>
      <c r="AC3644" s="11">
        <v>0.67500000000000004</v>
      </c>
      <c r="AD3644" s="12">
        <v>0.57700000000000007</v>
      </c>
      <c r="AE3644" s="11">
        <v>4.9000000000000002E-2</v>
      </c>
      <c r="AF3644" s="11" t="s">
        <v>290</v>
      </c>
      <c r="AG3644" s="11">
        <v>5</v>
      </c>
      <c r="AH3644" s="21" t="s">
        <v>290</v>
      </c>
      <c r="AI3644" s="11" t="s">
        <v>311</v>
      </c>
      <c r="AJ3644" t="s">
        <v>290</v>
      </c>
      <c r="AK3644" s="159" t="s">
        <v>290</v>
      </c>
    </row>
    <row r="3645" spans="1:37" x14ac:dyDescent="0.35">
      <c r="A3645" s="156" t="s">
        <v>3546</v>
      </c>
      <c r="B3645">
        <v>0.37500000000000006</v>
      </c>
      <c r="C3645">
        <v>10</v>
      </c>
      <c r="D3645" t="s">
        <v>311</v>
      </c>
      <c r="E3645" s="21" t="s">
        <v>290</v>
      </c>
      <c r="F3645">
        <v>0.67500000000000004</v>
      </c>
      <c r="G3645" s="12">
        <v>0.54500000000000004</v>
      </c>
      <c r="H3645">
        <v>6.5000000000000002E-2</v>
      </c>
      <c r="I3645" t="s">
        <v>290</v>
      </c>
      <c r="J3645">
        <v>10</v>
      </c>
      <c r="K3645" s="21" t="s">
        <v>290</v>
      </c>
      <c r="L3645" s="11" t="s">
        <v>311</v>
      </c>
      <c r="M3645" t="s">
        <v>290</v>
      </c>
      <c r="N3645" s="159" t="s">
        <v>290</v>
      </c>
      <c r="P3645"/>
      <c r="Q3645"/>
      <c r="R3645"/>
      <c r="X3645" s="156" t="s">
        <v>3546</v>
      </c>
      <c r="Y3645">
        <v>0.37500000000000006</v>
      </c>
      <c r="Z3645">
        <v>10</v>
      </c>
      <c r="AA3645" t="s">
        <v>311</v>
      </c>
      <c r="AB3645" s="21" t="s">
        <v>290</v>
      </c>
      <c r="AC3645">
        <v>0.67500000000000004</v>
      </c>
      <c r="AD3645" s="12">
        <v>0.54500000000000004</v>
      </c>
      <c r="AE3645">
        <v>6.5000000000000002E-2</v>
      </c>
      <c r="AF3645" t="s">
        <v>290</v>
      </c>
      <c r="AG3645">
        <v>10</v>
      </c>
      <c r="AH3645" s="21" t="s">
        <v>290</v>
      </c>
      <c r="AI3645" s="11" t="s">
        <v>311</v>
      </c>
      <c r="AJ3645" t="s">
        <v>290</v>
      </c>
      <c r="AK3645" s="159" t="s">
        <v>290</v>
      </c>
    </row>
    <row r="3646" spans="1:37" x14ac:dyDescent="0.35">
      <c r="A3646" s="158" t="s">
        <v>3547</v>
      </c>
      <c r="B3646">
        <v>0.37500000000000006</v>
      </c>
      <c r="C3646">
        <v>40</v>
      </c>
      <c r="D3646" t="s">
        <v>311</v>
      </c>
      <c r="E3646" s="21" t="s">
        <v>290</v>
      </c>
      <c r="F3646">
        <v>0.67500000000000004</v>
      </c>
      <c r="G3646" s="12">
        <v>0.49300000000000005</v>
      </c>
      <c r="H3646">
        <v>9.0999999999999998E-2</v>
      </c>
      <c r="I3646" t="s">
        <v>290</v>
      </c>
      <c r="J3646">
        <v>40</v>
      </c>
      <c r="K3646" s="21" t="s">
        <v>290</v>
      </c>
      <c r="L3646" s="1" t="s">
        <v>311</v>
      </c>
      <c r="M3646" t="s">
        <v>290</v>
      </c>
      <c r="N3646" s="159" t="s">
        <v>290</v>
      </c>
      <c r="P3646"/>
      <c r="Q3646"/>
      <c r="R3646"/>
      <c r="X3646" s="158" t="s">
        <v>3547</v>
      </c>
      <c r="Y3646">
        <v>0.37500000000000006</v>
      </c>
      <c r="Z3646">
        <v>40</v>
      </c>
      <c r="AA3646" t="s">
        <v>311</v>
      </c>
      <c r="AB3646" s="21" t="s">
        <v>290</v>
      </c>
      <c r="AC3646">
        <v>0.67500000000000004</v>
      </c>
      <c r="AD3646" s="12">
        <v>0.49300000000000005</v>
      </c>
      <c r="AE3646">
        <v>9.0999999999999998E-2</v>
      </c>
      <c r="AF3646" t="s">
        <v>290</v>
      </c>
      <c r="AG3646">
        <v>40</v>
      </c>
      <c r="AH3646" s="21" t="s">
        <v>290</v>
      </c>
      <c r="AI3646" s="1" t="s">
        <v>311</v>
      </c>
      <c r="AJ3646" t="s">
        <v>290</v>
      </c>
      <c r="AK3646" s="159" t="s">
        <v>290</v>
      </c>
    </row>
    <row r="3647" spans="1:37" x14ac:dyDescent="0.35">
      <c r="A3647" s="158" t="s">
        <v>7111</v>
      </c>
      <c r="B3647">
        <v>0.37500000000000006</v>
      </c>
      <c r="C3647" t="s">
        <v>6422</v>
      </c>
      <c r="D3647" t="s">
        <v>311</v>
      </c>
      <c r="E3647" s="21" t="s">
        <v>290</v>
      </c>
      <c r="F3647">
        <v>0.67500000000000004</v>
      </c>
      <c r="G3647" s="12">
        <v>0.49300000000000005</v>
      </c>
      <c r="H3647">
        <v>9.0999999999999998E-2</v>
      </c>
      <c r="I3647" t="s">
        <v>6422</v>
      </c>
      <c r="J3647">
        <v>1</v>
      </c>
      <c r="K3647" s="21" t="s">
        <v>290</v>
      </c>
      <c r="L3647" s="1" t="s">
        <v>311</v>
      </c>
      <c r="M3647" t="s">
        <v>290</v>
      </c>
      <c r="N3647" s="159" t="s">
        <v>290</v>
      </c>
      <c r="P3647"/>
      <c r="Q3647"/>
      <c r="R3647"/>
      <c r="X3647" s="158" t="s">
        <v>7111</v>
      </c>
      <c r="Y3647">
        <v>0.37500000000000006</v>
      </c>
      <c r="Z3647" t="s">
        <v>6422</v>
      </c>
      <c r="AA3647" t="s">
        <v>311</v>
      </c>
      <c r="AB3647" s="21" t="s">
        <v>290</v>
      </c>
      <c r="AC3647">
        <v>0.67500000000000004</v>
      </c>
      <c r="AD3647" s="12">
        <v>0.49300000000000005</v>
      </c>
      <c r="AE3647">
        <v>9.0999999999999998E-2</v>
      </c>
      <c r="AF3647" t="s">
        <v>6422</v>
      </c>
      <c r="AG3647">
        <v>1</v>
      </c>
      <c r="AH3647" s="21" t="s">
        <v>290</v>
      </c>
      <c r="AI3647" s="1" t="s">
        <v>311</v>
      </c>
      <c r="AJ3647" t="s">
        <v>290</v>
      </c>
      <c r="AK3647" s="159" t="s">
        <v>290</v>
      </c>
    </row>
    <row r="3648" spans="1:37" x14ac:dyDescent="0.35">
      <c r="A3648" s="158" t="s">
        <v>3548</v>
      </c>
      <c r="B3648">
        <v>0.37500000000000006</v>
      </c>
      <c r="C3648">
        <v>80</v>
      </c>
      <c r="D3648" t="s">
        <v>311</v>
      </c>
      <c r="E3648" s="21" t="s">
        <v>290</v>
      </c>
      <c r="F3648">
        <v>0.67500000000000004</v>
      </c>
      <c r="G3648" s="12">
        <v>0.42300000000000004</v>
      </c>
      <c r="H3648">
        <v>0.126</v>
      </c>
      <c r="I3648" t="s">
        <v>290</v>
      </c>
      <c r="J3648">
        <v>80</v>
      </c>
      <c r="K3648" s="21" t="s">
        <v>290</v>
      </c>
      <c r="L3648" s="1" t="s">
        <v>311</v>
      </c>
      <c r="M3648" t="s">
        <v>290</v>
      </c>
      <c r="N3648" s="159" t="s">
        <v>290</v>
      </c>
      <c r="P3648"/>
      <c r="Q3648"/>
      <c r="R3648"/>
      <c r="X3648" s="158" t="s">
        <v>3548</v>
      </c>
      <c r="Y3648">
        <v>0.37500000000000006</v>
      </c>
      <c r="Z3648">
        <v>80</v>
      </c>
      <c r="AA3648" t="s">
        <v>311</v>
      </c>
      <c r="AB3648" s="21" t="s">
        <v>290</v>
      </c>
      <c r="AC3648">
        <v>0.67500000000000004</v>
      </c>
      <c r="AD3648" s="12">
        <v>0.42300000000000004</v>
      </c>
      <c r="AE3648">
        <v>0.126</v>
      </c>
      <c r="AF3648" t="s">
        <v>290</v>
      </c>
      <c r="AG3648">
        <v>80</v>
      </c>
      <c r="AH3648" s="21" t="s">
        <v>290</v>
      </c>
      <c r="AI3648" s="1" t="s">
        <v>311</v>
      </c>
      <c r="AJ3648" t="s">
        <v>290</v>
      </c>
      <c r="AK3648" s="159" t="s">
        <v>290</v>
      </c>
    </row>
    <row r="3649" spans="1:37" x14ac:dyDescent="0.35">
      <c r="A3649" s="160" t="s">
        <v>3549</v>
      </c>
      <c r="B3649" s="4">
        <v>0.37500000000000006</v>
      </c>
      <c r="C3649" s="4" t="s">
        <v>272</v>
      </c>
      <c r="D3649" s="4" t="s">
        <v>311</v>
      </c>
      <c r="E3649" s="22" t="s">
        <v>290</v>
      </c>
      <c r="F3649" s="4">
        <v>0.67500000000000004</v>
      </c>
      <c r="G3649" s="3">
        <v>0.42300000000000004</v>
      </c>
      <c r="H3649" s="4">
        <v>0.126</v>
      </c>
      <c r="I3649" s="4" t="s">
        <v>272</v>
      </c>
      <c r="J3649" s="4">
        <v>2</v>
      </c>
      <c r="K3649" s="22" t="s">
        <v>290</v>
      </c>
      <c r="L3649" s="6" t="s">
        <v>311</v>
      </c>
      <c r="M3649" s="4" t="s">
        <v>290</v>
      </c>
      <c r="N3649" s="161" t="s">
        <v>290</v>
      </c>
      <c r="P3649"/>
      <c r="Q3649"/>
      <c r="R3649"/>
      <c r="X3649" s="160" t="s">
        <v>3549</v>
      </c>
      <c r="Y3649" s="4">
        <v>0.37500000000000006</v>
      </c>
      <c r="Z3649" s="4" t="s">
        <v>272</v>
      </c>
      <c r="AA3649" s="4" t="s">
        <v>311</v>
      </c>
      <c r="AB3649" s="22" t="s">
        <v>290</v>
      </c>
      <c r="AC3649" s="4">
        <v>0.67500000000000004</v>
      </c>
      <c r="AD3649" s="3">
        <v>0.42300000000000004</v>
      </c>
      <c r="AE3649" s="4">
        <v>0.126</v>
      </c>
      <c r="AF3649" s="4" t="s">
        <v>272</v>
      </c>
      <c r="AG3649" s="4">
        <v>2</v>
      </c>
      <c r="AH3649" s="22" t="s">
        <v>290</v>
      </c>
      <c r="AI3649" s="6" t="s">
        <v>311</v>
      </c>
      <c r="AJ3649" s="4" t="s">
        <v>290</v>
      </c>
      <c r="AK3649" s="161" t="s">
        <v>290</v>
      </c>
    </row>
    <row r="3650" spans="1:37" x14ac:dyDescent="0.35">
      <c r="A3650" s="156" t="s">
        <v>3550</v>
      </c>
      <c r="B3650" s="11">
        <v>0.5</v>
      </c>
      <c r="C3650" s="11">
        <v>5</v>
      </c>
      <c r="D3650" t="s">
        <v>311</v>
      </c>
      <c r="E3650" s="21" t="s">
        <v>290</v>
      </c>
      <c r="F3650">
        <v>0.84</v>
      </c>
      <c r="G3650" s="12">
        <v>0.71</v>
      </c>
      <c r="H3650" s="11">
        <v>6.5000000000000002E-2</v>
      </c>
      <c r="I3650" t="s">
        <v>290</v>
      </c>
      <c r="J3650" s="11">
        <v>5</v>
      </c>
      <c r="K3650" s="21" t="s">
        <v>290</v>
      </c>
      <c r="L3650" s="11" t="s">
        <v>311</v>
      </c>
      <c r="M3650" t="s">
        <v>290</v>
      </c>
      <c r="N3650" s="159" t="s">
        <v>290</v>
      </c>
      <c r="P3650"/>
      <c r="Q3650"/>
      <c r="R3650"/>
      <c r="X3650" s="156" t="s">
        <v>3550</v>
      </c>
      <c r="Y3650" s="11">
        <v>0.5</v>
      </c>
      <c r="Z3650" s="11">
        <v>5</v>
      </c>
      <c r="AA3650" t="s">
        <v>311</v>
      </c>
      <c r="AB3650" s="21" t="s">
        <v>290</v>
      </c>
      <c r="AC3650">
        <v>0.84</v>
      </c>
      <c r="AD3650" s="12">
        <v>0.71</v>
      </c>
      <c r="AE3650" s="11">
        <v>6.5000000000000002E-2</v>
      </c>
      <c r="AF3650" t="s">
        <v>290</v>
      </c>
      <c r="AG3650" s="11">
        <v>5</v>
      </c>
      <c r="AH3650" s="21" t="s">
        <v>290</v>
      </c>
      <c r="AI3650" s="11" t="s">
        <v>311</v>
      </c>
      <c r="AJ3650" t="s">
        <v>290</v>
      </c>
      <c r="AK3650" s="159" t="s">
        <v>290</v>
      </c>
    </row>
    <row r="3651" spans="1:37" x14ac:dyDescent="0.35">
      <c r="A3651" s="156" t="s">
        <v>3551</v>
      </c>
      <c r="B3651" s="11">
        <v>0.5</v>
      </c>
      <c r="C3651" s="11">
        <v>10</v>
      </c>
      <c r="D3651" t="s">
        <v>311</v>
      </c>
      <c r="E3651" s="21" t="s">
        <v>290</v>
      </c>
      <c r="F3651">
        <v>0.84</v>
      </c>
      <c r="G3651" s="12">
        <v>0.67399999999999993</v>
      </c>
      <c r="H3651" s="11">
        <v>8.3000000000000004E-2</v>
      </c>
      <c r="I3651" t="s">
        <v>290</v>
      </c>
      <c r="J3651" s="11">
        <v>10</v>
      </c>
      <c r="K3651" s="21" t="s">
        <v>290</v>
      </c>
      <c r="L3651" s="11" t="s">
        <v>311</v>
      </c>
      <c r="M3651" t="s">
        <v>290</v>
      </c>
      <c r="N3651" s="159" t="s">
        <v>290</v>
      </c>
      <c r="P3651"/>
      <c r="Q3651"/>
      <c r="R3651"/>
      <c r="X3651" s="156" t="s">
        <v>3551</v>
      </c>
      <c r="Y3651" s="11">
        <v>0.5</v>
      </c>
      <c r="Z3651" s="11">
        <v>10</v>
      </c>
      <c r="AA3651" t="s">
        <v>311</v>
      </c>
      <c r="AB3651" s="21" t="s">
        <v>290</v>
      </c>
      <c r="AC3651">
        <v>0.84</v>
      </c>
      <c r="AD3651" s="12">
        <v>0.67399999999999993</v>
      </c>
      <c r="AE3651" s="11">
        <v>8.3000000000000004E-2</v>
      </c>
      <c r="AF3651" t="s">
        <v>290</v>
      </c>
      <c r="AG3651" s="11">
        <v>10</v>
      </c>
      <c r="AH3651" s="21" t="s">
        <v>290</v>
      </c>
      <c r="AI3651" s="11" t="s">
        <v>311</v>
      </c>
      <c r="AJ3651" t="s">
        <v>290</v>
      </c>
      <c r="AK3651" s="159" t="s">
        <v>290</v>
      </c>
    </row>
    <row r="3652" spans="1:37" x14ac:dyDescent="0.35">
      <c r="A3652" s="158" t="s">
        <v>3552</v>
      </c>
      <c r="B3652" s="11">
        <v>0.5</v>
      </c>
      <c r="C3652">
        <v>40</v>
      </c>
      <c r="D3652" t="s">
        <v>311</v>
      </c>
      <c r="E3652" s="21" t="s">
        <v>290</v>
      </c>
      <c r="F3652">
        <v>0.84</v>
      </c>
      <c r="G3652" s="12">
        <v>0.622</v>
      </c>
      <c r="H3652" s="11">
        <v>0.109</v>
      </c>
      <c r="I3652" t="s">
        <v>290</v>
      </c>
      <c r="J3652">
        <v>40</v>
      </c>
      <c r="K3652" s="21" t="s">
        <v>290</v>
      </c>
      <c r="L3652" s="1" t="s">
        <v>311</v>
      </c>
      <c r="M3652" t="s">
        <v>290</v>
      </c>
      <c r="N3652" s="159" t="s">
        <v>290</v>
      </c>
      <c r="P3652"/>
      <c r="Q3652"/>
      <c r="R3652"/>
      <c r="X3652" s="158" t="s">
        <v>3552</v>
      </c>
      <c r="Y3652" s="11">
        <v>0.5</v>
      </c>
      <c r="Z3652">
        <v>40</v>
      </c>
      <c r="AA3652" t="s">
        <v>311</v>
      </c>
      <c r="AB3652" s="21" t="s">
        <v>290</v>
      </c>
      <c r="AC3652">
        <v>0.84</v>
      </c>
      <c r="AD3652" s="12">
        <v>0.622</v>
      </c>
      <c r="AE3652" s="11">
        <v>0.109</v>
      </c>
      <c r="AF3652" t="s">
        <v>290</v>
      </c>
      <c r="AG3652">
        <v>40</v>
      </c>
      <c r="AH3652" s="21" t="s">
        <v>290</v>
      </c>
      <c r="AI3652" s="1" t="s">
        <v>311</v>
      </c>
      <c r="AJ3652" t="s">
        <v>290</v>
      </c>
      <c r="AK3652" s="159" t="s">
        <v>290</v>
      </c>
    </row>
    <row r="3653" spans="1:37" x14ac:dyDescent="0.35">
      <c r="A3653" s="158" t="s">
        <v>7112</v>
      </c>
      <c r="B3653" s="11">
        <v>0.5</v>
      </c>
      <c r="C3653" t="s">
        <v>6422</v>
      </c>
      <c r="D3653" t="s">
        <v>311</v>
      </c>
      <c r="E3653" s="21" t="s">
        <v>290</v>
      </c>
      <c r="F3653">
        <v>0.84</v>
      </c>
      <c r="G3653" s="12">
        <v>0.622</v>
      </c>
      <c r="H3653" s="11">
        <v>0.109</v>
      </c>
      <c r="I3653" t="s">
        <v>6422</v>
      </c>
      <c r="J3653">
        <v>1</v>
      </c>
      <c r="K3653" s="21" t="s">
        <v>290</v>
      </c>
      <c r="L3653" s="1" t="s">
        <v>311</v>
      </c>
      <c r="M3653" t="s">
        <v>290</v>
      </c>
      <c r="N3653" s="159" t="s">
        <v>290</v>
      </c>
      <c r="P3653"/>
      <c r="Q3653"/>
      <c r="R3653"/>
      <c r="X3653" s="158" t="s">
        <v>7112</v>
      </c>
      <c r="Y3653" s="11">
        <v>0.5</v>
      </c>
      <c r="Z3653" t="s">
        <v>6422</v>
      </c>
      <c r="AA3653" t="s">
        <v>311</v>
      </c>
      <c r="AB3653" s="21" t="s">
        <v>290</v>
      </c>
      <c r="AC3653">
        <v>0.84</v>
      </c>
      <c r="AD3653" s="12">
        <v>0.622</v>
      </c>
      <c r="AE3653" s="11">
        <v>0.109</v>
      </c>
      <c r="AF3653" t="s">
        <v>6422</v>
      </c>
      <c r="AG3653">
        <v>1</v>
      </c>
      <c r="AH3653" s="21" t="s">
        <v>290</v>
      </c>
      <c r="AI3653" s="1" t="s">
        <v>311</v>
      </c>
      <c r="AJ3653" t="s">
        <v>290</v>
      </c>
      <c r="AK3653" s="159" t="s">
        <v>290</v>
      </c>
    </row>
    <row r="3654" spans="1:37" x14ac:dyDescent="0.35">
      <c r="A3654" s="158" t="s">
        <v>3553</v>
      </c>
      <c r="B3654" s="11">
        <v>0.5</v>
      </c>
      <c r="C3654">
        <v>80</v>
      </c>
      <c r="D3654" t="s">
        <v>311</v>
      </c>
      <c r="E3654" s="21" t="s">
        <v>290</v>
      </c>
      <c r="F3654">
        <v>0.84</v>
      </c>
      <c r="G3654" s="12">
        <v>0.54600000000000004</v>
      </c>
      <c r="H3654" s="11">
        <v>0.14699999999999999</v>
      </c>
      <c r="I3654" t="s">
        <v>290</v>
      </c>
      <c r="J3654">
        <v>80</v>
      </c>
      <c r="K3654" s="21" t="s">
        <v>290</v>
      </c>
      <c r="L3654" s="1" t="s">
        <v>311</v>
      </c>
      <c r="M3654" t="s">
        <v>290</v>
      </c>
      <c r="N3654" s="159" t="s">
        <v>290</v>
      </c>
      <c r="P3654"/>
      <c r="Q3654"/>
      <c r="R3654"/>
      <c r="X3654" s="158" t="s">
        <v>3553</v>
      </c>
      <c r="Y3654" s="11">
        <v>0.5</v>
      </c>
      <c r="Z3654">
        <v>80</v>
      </c>
      <c r="AA3654" t="s">
        <v>311</v>
      </c>
      <c r="AB3654" s="21" t="s">
        <v>290</v>
      </c>
      <c r="AC3654">
        <v>0.84</v>
      </c>
      <c r="AD3654" s="12">
        <v>0.54600000000000004</v>
      </c>
      <c r="AE3654" s="11">
        <v>0.14699999999999999</v>
      </c>
      <c r="AF3654" t="s">
        <v>290</v>
      </c>
      <c r="AG3654">
        <v>80</v>
      </c>
      <c r="AH3654" s="21" t="s">
        <v>290</v>
      </c>
      <c r="AI3654" s="1" t="s">
        <v>311</v>
      </c>
      <c r="AJ3654" t="s">
        <v>290</v>
      </c>
      <c r="AK3654" s="159" t="s">
        <v>290</v>
      </c>
    </row>
    <row r="3655" spans="1:37" x14ac:dyDescent="0.35">
      <c r="A3655" s="158" t="s">
        <v>3554</v>
      </c>
      <c r="B3655" s="11">
        <v>0.5</v>
      </c>
      <c r="C3655" s="11">
        <v>160</v>
      </c>
      <c r="D3655" t="s">
        <v>311</v>
      </c>
      <c r="E3655" s="21" t="s">
        <v>290</v>
      </c>
      <c r="F3655">
        <v>0.84</v>
      </c>
      <c r="G3655" s="12">
        <v>0.46599999999999997</v>
      </c>
      <c r="H3655" s="11">
        <v>0.187</v>
      </c>
      <c r="I3655" t="s">
        <v>290</v>
      </c>
      <c r="J3655" s="11">
        <v>160</v>
      </c>
      <c r="K3655" s="21" t="s">
        <v>290</v>
      </c>
      <c r="L3655" s="1" t="s">
        <v>311</v>
      </c>
      <c r="M3655" t="s">
        <v>290</v>
      </c>
      <c r="N3655" s="159" t="s">
        <v>290</v>
      </c>
      <c r="P3655"/>
      <c r="Q3655"/>
      <c r="R3655"/>
      <c r="X3655" s="158" t="s">
        <v>3554</v>
      </c>
      <c r="Y3655" s="11">
        <v>0.5</v>
      </c>
      <c r="Z3655" s="11">
        <v>160</v>
      </c>
      <c r="AA3655" t="s">
        <v>311</v>
      </c>
      <c r="AB3655" s="21" t="s">
        <v>290</v>
      </c>
      <c r="AC3655">
        <v>0.84</v>
      </c>
      <c r="AD3655" s="12">
        <v>0.46599999999999997</v>
      </c>
      <c r="AE3655" s="11">
        <v>0.187</v>
      </c>
      <c r="AF3655" t="s">
        <v>290</v>
      </c>
      <c r="AG3655" s="11">
        <v>160</v>
      </c>
      <c r="AH3655" s="21" t="s">
        <v>290</v>
      </c>
      <c r="AI3655" s="1" t="s">
        <v>311</v>
      </c>
      <c r="AJ3655" t="s">
        <v>290</v>
      </c>
      <c r="AK3655" s="159" t="s">
        <v>290</v>
      </c>
    </row>
    <row r="3656" spans="1:37" x14ac:dyDescent="0.35">
      <c r="A3656" s="158" t="s">
        <v>3555</v>
      </c>
      <c r="B3656" s="11">
        <v>0.5</v>
      </c>
      <c r="C3656" s="11" t="s">
        <v>272</v>
      </c>
      <c r="D3656" t="s">
        <v>311</v>
      </c>
      <c r="E3656" s="21" t="s">
        <v>290</v>
      </c>
      <c r="F3656">
        <v>0.84</v>
      </c>
      <c r="G3656" s="12">
        <v>0.54600000000000004</v>
      </c>
      <c r="H3656" s="11">
        <v>0.14699999999999999</v>
      </c>
      <c r="I3656" t="s">
        <v>272</v>
      </c>
      <c r="J3656" s="11">
        <v>2</v>
      </c>
      <c r="K3656" s="21" t="s">
        <v>290</v>
      </c>
      <c r="L3656" s="1" t="s">
        <v>311</v>
      </c>
      <c r="M3656" t="s">
        <v>290</v>
      </c>
      <c r="N3656" s="159" t="s">
        <v>290</v>
      </c>
      <c r="P3656"/>
      <c r="Q3656"/>
      <c r="R3656"/>
      <c r="X3656" s="158" t="s">
        <v>3555</v>
      </c>
      <c r="Y3656" s="11">
        <v>0.5</v>
      </c>
      <c r="Z3656" s="11" t="s">
        <v>272</v>
      </c>
      <c r="AA3656" t="s">
        <v>311</v>
      </c>
      <c r="AB3656" s="21" t="s">
        <v>290</v>
      </c>
      <c r="AC3656">
        <v>0.84</v>
      </c>
      <c r="AD3656" s="12">
        <v>0.54600000000000004</v>
      </c>
      <c r="AE3656" s="11">
        <v>0.14699999999999999</v>
      </c>
      <c r="AF3656" t="s">
        <v>272</v>
      </c>
      <c r="AG3656" s="11">
        <v>2</v>
      </c>
      <c r="AH3656" s="21" t="s">
        <v>290</v>
      </c>
      <c r="AI3656" s="1" t="s">
        <v>311</v>
      </c>
      <c r="AJ3656" t="s">
        <v>290</v>
      </c>
      <c r="AK3656" s="159" t="s">
        <v>290</v>
      </c>
    </row>
    <row r="3657" spans="1:37" x14ac:dyDescent="0.25">
      <c r="A3657" s="160" t="s">
        <v>3556</v>
      </c>
      <c r="B3657" s="2">
        <v>0.5</v>
      </c>
      <c r="C3657" s="4" t="s">
        <v>273</v>
      </c>
      <c r="D3657" s="4" t="s">
        <v>311</v>
      </c>
      <c r="E3657" s="23" t="s">
        <v>290</v>
      </c>
      <c r="F3657" s="4">
        <v>0.84</v>
      </c>
      <c r="G3657" s="3">
        <v>0.252</v>
      </c>
      <c r="H3657" s="2">
        <v>0.29399999999999998</v>
      </c>
      <c r="I3657" s="2" t="s">
        <v>273</v>
      </c>
      <c r="J3657" s="4">
        <v>4</v>
      </c>
      <c r="K3657" s="23" t="s">
        <v>290</v>
      </c>
      <c r="L3657" s="6" t="s">
        <v>311</v>
      </c>
      <c r="M3657" s="4" t="s">
        <v>290</v>
      </c>
      <c r="N3657" s="161" t="s">
        <v>290</v>
      </c>
      <c r="P3657"/>
      <c r="Q3657"/>
      <c r="R3657"/>
      <c r="X3657" s="160" t="s">
        <v>3556</v>
      </c>
      <c r="Y3657" s="2">
        <v>0.5</v>
      </c>
      <c r="Z3657" s="4" t="s">
        <v>273</v>
      </c>
      <c r="AA3657" s="4" t="s">
        <v>311</v>
      </c>
      <c r="AB3657" s="23" t="s">
        <v>290</v>
      </c>
      <c r="AC3657" s="4">
        <v>0.84</v>
      </c>
      <c r="AD3657" s="3">
        <v>0.252</v>
      </c>
      <c r="AE3657" s="2">
        <v>0.29399999999999998</v>
      </c>
      <c r="AF3657" s="2" t="s">
        <v>273</v>
      </c>
      <c r="AG3657" s="4">
        <v>4</v>
      </c>
      <c r="AH3657" s="23" t="s">
        <v>290</v>
      </c>
      <c r="AI3657" s="6" t="s">
        <v>311</v>
      </c>
      <c r="AJ3657" s="4" t="s">
        <v>290</v>
      </c>
      <c r="AK3657" s="161" t="s">
        <v>290</v>
      </c>
    </row>
    <row r="3658" spans="1:37" x14ac:dyDescent="0.35">
      <c r="A3658" s="156" t="s">
        <v>3557</v>
      </c>
      <c r="B3658" s="11">
        <v>0.75000000000000011</v>
      </c>
      <c r="C3658" s="11">
        <v>5</v>
      </c>
      <c r="D3658" t="s">
        <v>311</v>
      </c>
      <c r="E3658" s="21" t="s">
        <v>290</v>
      </c>
      <c r="F3658" s="11">
        <v>1.05</v>
      </c>
      <c r="G3658" s="12">
        <v>0.92</v>
      </c>
      <c r="H3658" s="11">
        <v>6.5000000000000002E-2</v>
      </c>
      <c r="I3658" t="s">
        <v>290</v>
      </c>
      <c r="J3658" s="11">
        <v>5</v>
      </c>
      <c r="K3658" s="21" t="s">
        <v>290</v>
      </c>
      <c r="L3658" s="11" t="s">
        <v>311</v>
      </c>
      <c r="M3658" t="s">
        <v>290</v>
      </c>
      <c r="N3658" s="159" t="s">
        <v>290</v>
      </c>
      <c r="P3658"/>
      <c r="Q3658"/>
      <c r="R3658"/>
      <c r="X3658" s="156" t="s">
        <v>3557</v>
      </c>
      <c r="Y3658" s="11">
        <v>0.75000000000000011</v>
      </c>
      <c r="Z3658" s="11">
        <v>5</v>
      </c>
      <c r="AA3658" t="s">
        <v>311</v>
      </c>
      <c r="AB3658" s="21" t="s">
        <v>290</v>
      </c>
      <c r="AC3658" s="11">
        <v>1.05</v>
      </c>
      <c r="AD3658" s="12">
        <v>0.92</v>
      </c>
      <c r="AE3658" s="11">
        <v>6.5000000000000002E-2</v>
      </c>
      <c r="AF3658" t="s">
        <v>290</v>
      </c>
      <c r="AG3658" s="11">
        <v>5</v>
      </c>
      <c r="AH3658" s="21" t="s">
        <v>290</v>
      </c>
      <c r="AI3658" s="11" t="s">
        <v>311</v>
      </c>
      <c r="AJ3658" t="s">
        <v>290</v>
      </c>
      <c r="AK3658" s="159" t="s">
        <v>290</v>
      </c>
    </row>
    <row r="3659" spans="1:37" x14ac:dyDescent="0.35">
      <c r="A3659" s="156" t="s">
        <v>3558</v>
      </c>
      <c r="B3659" s="11">
        <v>0.75000000000000011</v>
      </c>
      <c r="C3659" s="11">
        <v>10</v>
      </c>
      <c r="D3659" t="s">
        <v>311</v>
      </c>
      <c r="E3659" s="21" t="s">
        <v>290</v>
      </c>
      <c r="F3659" s="11">
        <v>1.05</v>
      </c>
      <c r="G3659" s="12">
        <v>0.88400000000000001</v>
      </c>
      <c r="H3659" s="11">
        <v>8.3000000000000004E-2</v>
      </c>
      <c r="I3659" t="s">
        <v>290</v>
      </c>
      <c r="J3659" s="11">
        <v>10</v>
      </c>
      <c r="K3659" s="21" t="s">
        <v>290</v>
      </c>
      <c r="L3659" s="11" t="s">
        <v>311</v>
      </c>
      <c r="M3659" t="s">
        <v>290</v>
      </c>
      <c r="N3659" s="159" t="s">
        <v>290</v>
      </c>
      <c r="P3659"/>
      <c r="Q3659"/>
      <c r="R3659"/>
      <c r="X3659" s="156" t="s">
        <v>3558</v>
      </c>
      <c r="Y3659" s="11">
        <v>0.75000000000000011</v>
      </c>
      <c r="Z3659" s="11">
        <v>10</v>
      </c>
      <c r="AA3659" t="s">
        <v>311</v>
      </c>
      <c r="AB3659" s="21" t="s">
        <v>290</v>
      </c>
      <c r="AC3659" s="11">
        <v>1.05</v>
      </c>
      <c r="AD3659" s="12">
        <v>0.88400000000000001</v>
      </c>
      <c r="AE3659" s="11">
        <v>8.3000000000000004E-2</v>
      </c>
      <c r="AF3659" t="s">
        <v>290</v>
      </c>
      <c r="AG3659" s="11">
        <v>10</v>
      </c>
      <c r="AH3659" s="21" t="s">
        <v>290</v>
      </c>
      <c r="AI3659" s="11" t="s">
        <v>311</v>
      </c>
      <c r="AJ3659" t="s">
        <v>290</v>
      </c>
      <c r="AK3659" s="159" t="s">
        <v>290</v>
      </c>
    </row>
    <row r="3660" spans="1:37" x14ac:dyDescent="0.35">
      <c r="A3660" s="158" t="s">
        <v>3559</v>
      </c>
      <c r="B3660" s="11">
        <v>0.75000000000000011</v>
      </c>
      <c r="C3660">
        <v>40</v>
      </c>
      <c r="D3660" t="s">
        <v>311</v>
      </c>
      <c r="E3660" s="21" t="s">
        <v>290</v>
      </c>
      <c r="F3660" s="11">
        <v>1.05</v>
      </c>
      <c r="G3660" s="12">
        <v>0.82400000000000007</v>
      </c>
      <c r="H3660" s="11">
        <v>0.113</v>
      </c>
      <c r="I3660" t="s">
        <v>290</v>
      </c>
      <c r="J3660">
        <v>40</v>
      </c>
      <c r="K3660" s="21" t="s">
        <v>290</v>
      </c>
      <c r="L3660" s="1" t="s">
        <v>311</v>
      </c>
      <c r="M3660" t="s">
        <v>290</v>
      </c>
      <c r="N3660" s="159" t="s">
        <v>290</v>
      </c>
      <c r="P3660"/>
      <c r="Q3660"/>
      <c r="R3660"/>
      <c r="X3660" s="158" t="s">
        <v>3559</v>
      </c>
      <c r="Y3660" s="11">
        <v>0.75000000000000011</v>
      </c>
      <c r="Z3660">
        <v>40</v>
      </c>
      <c r="AA3660" t="s">
        <v>311</v>
      </c>
      <c r="AB3660" s="21" t="s">
        <v>290</v>
      </c>
      <c r="AC3660" s="11">
        <v>1.05</v>
      </c>
      <c r="AD3660" s="12">
        <v>0.82400000000000007</v>
      </c>
      <c r="AE3660" s="11">
        <v>0.113</v>
      </c>
      <c r="AF3660" t="s">
        <v>290</v>
      </c>
      <c r="AG3660">
        <v>40</v>
      </c>
      <c r="AH3660" s="21" t="s">
        <v>290</v>
      </c>
      <c r="AI3660" s="1" t="s">
        <v>311</v>
      </c>
      <c r="AJ3660" t="s">
        <v>290</v>
      </c>
      <c r="AK3660" s="159" t="s">
        <v>290</v>
      </c>
    </row>
    <row r="3661" spans="1:37" x14ac:dyDescent="0.35">
      <c r="A3661" s="158" t="s">
        <v>7113</v>
      </c>
      <c r="B3661" s="11">
        <v>0.75000000000000011</v>
      </c>
      <c r="C3661" t="s">
        <v>6422</v>
      </c>
      <c r="D3661" t="s">
        <v>311</v>
      </c>
      <c r="E3661" s="21" t="s">
        <v>290</v>
      </c>
      <c r="F3661" s="11">
        <v>1.05</v>
      </c>
      <c r="G3661" s="12">
        <v>0.82400000000000007</v>
      </c>
      <c r="H3661" s="11">
        <v>0.113</v>
      </c>
      <c r="I3661" t="s">
        <v>6422</v>
      </c>
      <c r="J3661">
        <v>1</v>
      </c>
      <c r="K3661" s="21" t="s">
        <v>290</v>
      </c>
      <c r="L3661" s="1" t="s">
        <v>311</v>
      </c>
      <c r="M3661" t="s">
        <v>290</v>
      </c>
      <c r="N3661" s="159" t="s">
        <v>290</v>
      </c>
      <c r="P3661"/>
      <c r="Q3661"/>
      <c r="R3661"/>
      <c r="X3661" s="158" t="s">
        <v>7113</v>
      </c>
      <c r="Y3661" s="11">
        <v>0.75000000000000011</v>
      </c>
      <c r="Z3661" t="s">
        <v>6422</v>
      </c>
      <c r="AA3661" t="s">
        <v>311</v>
      </c>
      <c r="AB3661" s="21" t="s">
        <v>290</v>
      </c>
      <c r="AC3661" s="11">
        <v>1.05</v>
      </c>
      <c r="AD3661" s="12">
        <v>0.82400000000000007</v>
      </c>
      <c r="AE3661" s="11">
        <v>0.113</v>
      </c>
      <c r="AF3661" t="s">
        <v>6422</v>
      </c>
      <c r="AG3661">
        <v>1</v>
      </c>
      <c r="AH3661" s="21" t="s">
        <v>290</v>
      </c>
      <c r="AI3661" s="1" t="s">
        <v>311</v>
      </c>
      <c r="AJ3661" t="s">
        <v>290</v>
      </c>
      <c r="AK3661" s="159" t="s">
        <v>290</v>
      </c>
    </row>
    <row r="3662" spans="1:37" x14ac:dyDescent="0.35">
      <c r="A3662" s="158" t="s">
        <v>3560</v>
      </c>
      <c r="B3662" s="11">
        <v>0.75000000000000011</v>
      </c>
      <c r="C3662">
        <v>80</v>
      </c>
      <c r="D3662" t="s">
        <v>311</v>
      </c>
      <c r="E3662" s="21" t="s">
        <v>290</v>
      </c>
      <c r="F3662" s="11">
        <v>1.05</v>
      </c>
      <c r="G3662" s="12">
        <v>0.74199999999999999</v>
      </c>
      <c r="H3662" s="11">
        <v>0.154</v>
      </c>
      <c r="I3662" t="s">
        <v>290</v>
      </c>
      <c r="J3662">
        <v>80</v>
      </c>
      <c r="K3662" s="21" t="s">
        <v>290</v>
      </c>
      <c r="L3662" s="1" t="s">
        <v>311</v>
      </c>
      <c r="M3662" t="s">
        <v>290</v>
      </c>
      <c r="N3662" s="159" t="s">
        <v>290</v>
      </c>
      <c r="P3662"/>
      <c r="Q3662"/>
      <c r="R3662"/>
      <c r="X3662" s="158" t="s">
        <v>3560</v>
      </c>
      <c r="Y3662" s="11">
        <v>0.75000000000000011</v>
      </c>
      <c r="Z3662">
        <v>80</v>
      </c>
      <c r="AA3662" t="s">
        <v>311</v>
      </c>
      <c r="AB3662" s="21" t="s">
        <v>290</v>
      </c>
      <c r="AC3662" s="11">
        <v>1.05</v>
      </c>
      <c r="AD3662" s="12">
        <v>0.74199999999999999</v>
      </c>
      <c r="AE3662" s="11">
        <v>0.154</v>
      </c>
      <c r="AF3662" t="s">
        <v>290</v>
      </c>
      <c r="AG3662">
        <v>80</v>
      </c>
      <c r="AH3662" s="21" t="s">
        <v>290</v>
      </c>
      <c r="AI3662" s="1" t="s">
        <v>311</v>
      </c>
      <c r="AJ3662" t="s">
        <v>290</v>
      </c>
      <c r="AK3662" s="159" t="s">
        <v>290</v>
      </c>
    </row>
    <row r="3663" spans="1:37" x14ac:dyDescent="0.35">
      <c r="A3663" s="158" t="s">
        <v>3561</v>
      </c>
      <c r="B3663" s="11">
        <v>0.75000000000000011</v>
      </c>
      <c r="C3663" s="11">
        <v>160</v>
      </c>
      <c r="D3663" t="s">
        <v>311</v>
      </c>
      <c r="E3663" s="21" t="s">
        <v>290</v>
      </c>
      <c r="F3663" s="11">
        <v>1.05</v>
      </c>
      <c r="G3663" s="12">
        <v>0.6140000000000001</v>
      </c>
      <c r="H3663" s="11">
        <v>0.218</v>
      </c>
      <c r="I3663" t="s">
        <v>290</v>
      </c>
      <c r="J3663" s="11">
        <v>160</v>
      </c>
      <c r="K3663" s="21" t="s">
        <v>290</v>
      </c>
      <c r="L3663" s="1" t="s">
        <v>311</v>
      </c>
      <c r="M3663" t="s">
        <v>290</v>
      </c>
      <c r="N3663" s="159" t="s">
        <v>290</v>
      </c>
      <c r="P3663"/>
      <c r="Q3663"/>
      <c r="R3663"/>
      <c r="X3663" s="158" t="s">
        <v>3561</v>
      </c>
      <c r="Y3663" s="11">
        <v>0.75000000000000011</v>
      </c>
      <c r="Z3663" s="11">
        <v>160</v>
      </c>
      <c r="AA3663" t="s">
        <v>311</v>
      </c>
      <c r="AB3663" s="21" t="s">
        <v>290</v>
      </c>
      <c r="AC3663" s="11">
        <v>1.05</v>
      </c>
      <c r="AD3663" s="12">
        <v>0.6140000000000001</v>
      </c>
      <c r="AE3663" s="11">
        <v>0.218</v>
      </c>
      <c r="AF3663" t="s">
        <v>290</v>
      </c>
      <c r="AG3663" s="11">
        <v>160</v>
      </c>
      <c r="AH3663" s="21" t="s">
        <v>290</v>
      </c>
      <c r="AI3663" s="1" t="s">
        <v>311</v>
      </c>
      <c r="AJ3663" t="s">
        <v>290</v>
      </c>
      <c r="AK3663" s="159" t="s">
        <v>290</v>
      </c>
    </row>
    <row r="3664" spans="1:37" x14ac:dyDescent="0.35">
      <c r="A3664" s="158" t="s">
        <v>3562</v>
      </c>
      <c r="B3664" s="11">
        <v>0.75000000000000011</v>
      </c>
      <c r="C3664" s="11" t="s">
        <v>272</v>
      </c>
      <c r="D3664" t="s">
        <v>311</v>
      </c>
      <c r="E3664" s="21" t="s">
        <v>290</v>
      </c>
      <c r="F3664" s="11">
        <v>1.05</v>
      </c>
      <c r="G3664" s="12">
        <v>0.74199999999999999</v>
      </c>
      <c r="H3664" s="11">
        <v>0.154</v>
      </c>
      <c r="I3664" t="s">
        <v>272</v>
      </c>
      <c r="J3664" s="11">
        <v>2</v>
      </c>
      <c r="K3664" s="21" t="s">
        <v>290</v>
      </c>
      <c r="L3664" s="1" t="s">
        <v>311</v>
      </c>
      <c r="M3664" t="s">
        <v>290</v>
      </c>
      <c r="N3664" s="159" t="s">
        <v>290</v>
      </c>
      <c r="P3664"/>
      <c r="Q3664"/>
      <c r="R3664"/>
      <c r="X3664" s="158" t="s">
        <v>3562</v>
      </c>
      <c r="Y3664" s="11">
        <v>0.75000000000000011</v>
      </c>
      <c r="Z3664" s="11" t="s">
        <v>272</v>
      </c>
      <c r="AA3664" t="s">
        <v>311</v>
      </c>
      <c r="AB3664" s="21" t="s">
        <v>290</v>
      </c>
      <c r="AC3664" s="11">
        <v>1.05</v>
      </c>
      <c r="AD3664" s="12">
        <v>0.74199999999999999</v>
      </c>
      <c r="AE3664" s="11">
        <v>0.154</v>
      </c>
      <c r="AF3664" t="s">
        <v>272</v>
      </c>
      <c r="AG3664" s="11">
        <v>2</v>
      </c>
      <c r="AH3664" s="21" t="s">
        <v>290</v>
      </c>
      <c r="AI3664" s="1" t="s">
        <v>311</v>
      </c>
      <c r="AJ3664" t="s">
        <v>290</v>
      </c>
      <c r="AK3664" s="159" t="s">
        <v>290</v>
      </c>
    </row>
    <row r="3665" spans="1:37" x14ac:dyDescent="0.25">
      <c r="A3665" s="160" t="s">
        <v>3563</v>
      </c>
      <c r="B3665" s="2">
        <v>0.75000000000000011</v>
      </c>
      <c r="C3665" s="4" t="s">
        <v>273</v>
      </c>
      <c r="D3665" s="4" t="s">
        <v>311</v>
      </c>
      <c r="E3665" s="23" t="s">
        <v>290</v>
      </c>
      <c r="F3665" s="2">
        <v>1.05</v>
      </c>
      <c r="G3665" s="3">
        <v>0.43400000000000005</v>
      </c>
      <c r="H3665" s="2">
        <v>0.308</v>
      </c>
      <c r="I3665" s="2" t="s">
        <v>273</v>
      </c>
      <c r="J3665" s="4">
        <v>4</v>
      </c>
      <c r="K3665" s="23" t="s">
        <v>290</v>
      </c>
      <c r="L3665" s="6" t="s">
        <v>311</v>
      </c>
      <c r="M3665" s="4" t="s">
        <v>290</v>
      </c>
      <c r="N3665" s="161" t="s">
        <v>290</v>
      </c>
      <c r="P3665"/>
      <c r="Q3665"/>
      <c r="R3665"/>
      <c r="X3665" s="160" t="s">
        <v>3563</v>
      </c>
      <c r="Y3665" s="2">
        <v>0.75000000000000011</v>
      </c>
      <c r="Z3665" s="4" t="s">
        <v>273</v>
      </c>
      <c r="AA3665" s="4" t="s">
        <v>311</v>
      </c>
      <c r="AB3665" s="23" t="s">
        <v>290</v>
      </c>
      <c r="AC3665" s="2">
        <v>1.05</v>
      </c>
      <c r="AD3665" s="3">
        <v>0.43400000000000005</v>
      </c>
      <c r="AE3665" s="2">
        <v>0.308</v>
      </c>
      <c r="AF3665" s="2" t="s">
        <v>273</v>
      </c>
      <c r="AG3665" s="4">
        <v>4</v>
      </c>
      <c r="AH3665" s="23" t="s">
        <v>290</v>
      </c>
      <c r="AI3665" s="6" t="s">
        <v>311</v>
      </c>
      <c r="AJ3665" s="4" t="s">
        <v>290</v>
      </c>
      <c r="AK3665" s="161" t="s">
        <v>290</v>
      </c>
    </row>
    <row r="3666" spans="1:37" x14ac:dyDescent="0.35">
      <c r="A3666" s="156" t="s">
        <v>3564</v>
      </c>
      <c r="B3666" s="11">
        <v>1</v>
      </c>
      <c r="C3666" s="11">
        <v>5</v>
      </c>
      <c r="D3666" t="s">
        <v>311</v>
      </c>
      <c r="E3666" s="21" t="s">
        <v>290</v>
      </c>
      <c r="F3666" s="11">
        <v>1.3149999999999999</v>
      </c>
      <c r="G3666" s="12">
        <v>1.1850000000000001</v>
      </c>
      <c r="H3666" s="11">
        <v>6.5000000000000002E-2</v>
      </c>
      <c r="I3666" t="s">
        <v>290</v>
      </c>
      <c r="J3666" s="11">
        <v>5</v>
      </c>
      <c r="K3666" s="21" t="s">
        <v>290</v>
      </c>
      <c r="L3666" s="11" t="s">
        <v>311</v>
      </c>
      <c r="M3666" t="s">
        <v>290</v>
      </c>
      <c r="N3666" s="159" t="s">
        <v>290</v>
      </c>
      <c r="P3666"/>
      <c r="Q3666"/>
      <c r="R3666"/>
      <c r="X3666" s="156" t="s">
        <v>3564</v>
      </c>
      <c r="Y3666" s="11">
        <v>1</v>
      </c>
      <c r="Z3666" s="11">
        <v>5</v>
      </c>
      <c r="AA3666" t="s">
        <v>311</v>
      </c>
      <c r="AB3666" s="21" t="s">
        <v>290</v>
      </c>
      <c r="AC3666" s="11">
        <v>1.3149999999999999</v>
      </c>
      <c r="AD3666" s="12">
        <v>1.1850000000000001</v>
      </c>
      <c r="AE3666" s="11">
        <v>6.5000000000000002E-2</v>
      </c>
      <c r="AF3666" t="s">
        <v>290</v>
      </c>
      <c r="AG3666" s="11">
        <v>5</v>
      </c>
      <c r="AH3666" s="21" t="s">
        <v>290</v>
      </c>
      <c r="AI3666" s="11" t="s">
        <v>311</v>
      </c>
      <c r="AJ3666" t="s">
        <v>290</v>
      </c>
      <c r="AK3666" s="159" t="s">
        <v>290</v>
      </c>
    </row>
    <row r="3667" spans="1:37" x14ac:dyDescent="0.35">
      <c r="A3667" s="156" t="s">
        <v>3565</v>
      </c>
      <c r="B3667" s="11">
        <v>1</v>
      </c>
      <c r="C3667" s="11">
        <v>10</v>
      </c>
      <c r="D3667" t="s">
        <v>311</v>
      </c>
      <c r="E3667" s="21" t="s">
        <v>290</v>
      </c>
      <c r="F3667" s="11">
        <v>1.3149999999999999</v>
      </c>
      <c r="G3667" s="12">
        <v>1.097</v>
      </c>
      <c r="H3667" s="11">
        <v>0.109</v>
      </c>
      <c r="I3667" t="s">
        <v>290</v>
      </c>
      <c r="J3667" s="11">
        <v>10</v>
      </c>
      <c r="K3667" s="21" t="s">
        <v>290</v>
      </c>
      <c r="L3667" s="11" t="s">
        <v>311</v>
      </c>
      <c r="M3667" t="s">
        <v>290</v>
      </c>
      <c r="N3667" s="159" t="s">
        <v>290</v>
      </c>
      <c r="P3667"/>
      <c r="Q3667"/>
      <c r="R3667"/>
      <c r="X3667" s="156" t="s">
        <v>3565</v>
      </c>
      <c r="Y3667" s="11">
        <v>1</v>
      </c>
      <c r="Z3667" s="11">
        <v>10</v>
      </c>
      <c r="AA3667" t="s">
        <v>311</v>
      </c>
      <c r="AB3667" s="21" t="s">
        <v>290</v>
      </c>
      <c r="AC3667" s="11">
        <v>1.3149999999999999</v>
      </c>
      <c r="AD3667" s="12">
        <v>1.097</v>
      </c>
      <c r="AE3667" s="11">
        <v>0.109</v>
      </c>
      <c r="AF3667" t="s">
        <v>290</v>
      </c>
      <c r="AG3667" s="11">
        <v>10</v>
      </c>
      <c r="AH3667" s="21" t="s">
        <v>290</v>
      </c>
      <c r="AI3667" s="11" t="s">
        <v>311</v>
      </c>
      <c r="AJ3667" t="s">
        <v>290</v>
      </c>
      <c r="AK3667" s="159" t="s">
        <v>290</v>
      </c>
    </row>
    <row r="3668" spans="1:37" x14ac:dyDescent="0.35">
      <c r="A3668" s="158" t="s">
        <v>3566</v>
      </c>
      <c r="B3668" s="11">
        <v>1</v>
      </c>
      <c r="C3668">
        <v>40</v>
      </c>
      <c r="D3668" t="s">
        <v>311</v>
      </c>
      <c r="E3668" s="21" t="s">
        <v>290</v>
      </c>
      <c r="F3668" s="11">
        <v>1.3149999999999999</v>
      </c>
      <c r="G3668" s="12">
        <v>1.0489999999999999</v>
      </c>
      <c r="H3668" s="11">
        <v>0.13300000000000001</v>
      </c>
      <c r="I3668" t="s">
        <v>290</v>
      </c>
      <c r="J3668">
        <v>40</v>
      </c>
      <c r="K3668" s="21" t="s">
        <v>290</v>
      </c>
      <c r="L3668" s="1" t="s">
        <v>311</v>
      </c>
      <c r="M3668" t="s">
        <v>290</v>
      </c>
      <c r="N3668" s="159" t="s">
        <v>290</v>
      </c>
      <c r="Q3668" s="18" t="s">
        <v>290</v>
      </c>
      <c r="S3668" t="s">
        <v>290</v>
      </c>
      <c r="T3668" t="s">
        <v>290</v>
      </c>
      <c r="V3668" t="s">
        <v>290</v>
      </c>
      <c r="X3668" s="158" t="s">
        <v>3566</v>
      </c>
      <c r="Y3668" s="11">
        <v>1</v>
      </c>
      <c r="Z3668">
        <v>40</v>
      </c>
      <c r="AA3668" t="s">
        <v>311</v>
      </c>
      <c r="AB3668" s="21" t="s">
        <v>290</v>
      </c>
      <c r="AC3668" s="11">
        <v>1.3149999999999999</v>
      </c>
      <c r="AD3668" s="12">
        <v>1.0489999999999999</v>
      </c>
      <c r="AE3668" s="11">
        <v>0.13300000000000001</v>
      </c>
      <c r="AF3668" t="s">
        <v>290</v>
      </c>
      <c r="AG3668">
        <v>40</v>
      </c>
      <c r="AH3668" s="21" t="s">
        <v>290</v>
      </c>
      <c r="AI3668" s="1" t="s">
        <v>311</v>
      </c>
      <c r="AJ3668" t="s">
        <v>290</v>
      </c>
      <c r="AK3668" s="159" t="s">
        <v>290</v>
      </c>
    </row>
    <row r="3669" spans="1:37" x14ac:dyDescent="0.35">
      <c r="A3669" s="158" t="s">
        <v>7114</v>
      </c>
      <c r="B3669" s="11">
        <v>1</v>
      </c>
      <c r="C3669" t="s">
        <v>6422</v>
      </c>
      <c r="D3669" t="s">
        <v>311</v>
      </c>
      <c r="E3669" s="21" t="s">
        <v>290</v>
      </c>
      <c r="F3669" s="11">
        <v>1.3149999999999999</v>
      </c>
      <c r="G3669" s="12">
        <v>1.0489999999999999</v>
      </c>
      <c r="H3669" s="11">
        <v>0.13300000000000001</v>
      </c>
      <c r="I3669" t="s">
        <v>6422</v>
      </c>
      <c r="J3669">
        <v>1</v>
      </c>
      <c r="K3669" s="21" t="s">
        <v>290</v>
      </c>
      <c r="L3669" s="1" t="s">
        <v>311</v>
      </c>
      <c r="M3669" t="s">
        <v>290</v>
      </c>
      <c r="N3669" s="159" t="s">
        <v>290</v>
      </c>
      <c r="Q3669" s="18" t="s">
        <v>290</v>
      </c>
      <c r="S3669" t="s">
        <v>290</v>
      </c>
      <c r="T3669" t="s">
        <v>290</v>
      </c>
      <c r="V3669" t="s">
        <v>290</v>
      </c>
      <c r="X3669" s="158" t="s">
        <v>7114</v>
      </c>
      <c r="Y3669" s="11">
        <v>1</v>
      </c>
      <c r="Z3669" t="s">
        <v>6422</v>
      </c>
      <c r="AA3669" t="s">
        <v>311</v>
      </c>
      <c r="AB3669" s="21" t="s">
        <v>290</v>
      </c>
      <c r="AC3669" s="11">
        <v>1.3149999999999999</v>
      </c>
      <c r="AD3669" s="12">
        <v>1.0489999999999999</v>
      </c>
      <c r="AE3669" s="11">
        <v>0.13300000000000001</v>
      </c>
      <c r="AF3669" t="s">
        <v>6422</v>
      </c>
      <c r="AG3669">
        <v>1</v>
      </c>
      <c r="AH3669" s="21" t="s">
        <v>290</v>
      </c>
      <c r="AI3669" s="1" t="s">
        <v>311</v>
      </c>
      <c r="AJ3669" t="s">
        <v>290</v>
      </c>
      <c r="AK3669" s="159" t="s">
        <v>290</v>
      </c>
    </row>
    <row r="3670" spans="1:37" x14ac:dyDescent="0.35">
      <c r="A3670" s="158" t="s">
        <v>3567</v>
      </c>
      <c r="B3670" s="11">
        <v>1</v>
      </c>
      <c r="C3670">
        <v>80</v>
      </c>
      <c r="D3670" t="s">
        <v>311</v>
      </c>
      <c r="E3670" s="21" t="s">
        <v>290</v>
      </c>
      <c r="F3670" s="11">
        <v>1.3149999999999999</v>
      </c>
      <c r="G3670" s="12">
        <v>0.95699999999999996</v>
      </c>
      <c r="H3670" s="11">
        <v>0.17899999999999999</v>
      </c>
      <c r="I3670" t="s">
        <v>290</v>
      </c>
      <c r="J3670">
        <v>80</v>
      </c>
      <c r="K3670" s="21" t="s">
        <v>290</v>
      </c>
      <c r="L3670" s="1" t="s">
        <v>311</v>
      </c>
      <c r="M3670" t="s">
        <v>290</v>
      </c>
      <c r="N3670" s="159" t="s">
        <v>290</v>
      </c>
      <c r="P3670" s="18" t="s">
        <v>290</v>
      </c>
      <c r="Q3670" s="18" t="s">
        <v>290</v>
      </c>
      <c r="S3670" t="s">
        <v>290</v>
      </c>
      <c r="T3670" t="s">
        <v>290</v>
      </c>
      <c r="V3670" t="s">
        <v>290</v>
      </c>
      <c r="X3670" s="158" t="s">
        <v>3567</v>
      </c>
      <c r="Y3670" s="11">
        <v>1</v>
      </c>
      <c r="Z3670">
        <v>80</v>
      </c>
      <c r="AA3670" t="s">
        <v>311</v>
      </c>
      <c r="AB3670" s="21" t="s">
        <v>290</v>
      </c>
      <c r="AC3670" s="11">
        <v>1.3149999999999999</v>
      </c>
      <c r="AD3670" s="12">
        <v>0.95699999999999996</v>
      </c>
      <c r="AE3670" s="11">
        <v>0.17899999999999999</v>
      </c>
      <c r="AF3670" t="s">
        <v>290</v>
      </c>
      <c r="AG3670">
        <v>80</v>
      </c>
      <c r="AH3670" s="21" t="s">
        <v>290</v>
      </c>
      <c r="AI3670" s="1" t="s">
        <v>311</v>
      </c>
      <c r="AJ3670" t="s">
        <v>290</v>
      </c>
      <c r="AK3670" s="159" t="s">
        <v>290</v>
      </c>
    </row>
    <row r="3671" spans="1:37" x14ac:dyDescent="0.35">
      <c r="A3671" s="158" t="s">
        <v>3568</v>
      </c>
      <c r="B3671" s="11">
        <v>1</v>
      </c>
      <c r="C3671" s="11">
        <v>160</v>
      </c>
      <c r="D3671" t="s">
        <v>311</v>
      </c>
      <c r="E3671" s="21" t="s">
        <v>290</v>
      </c>
      <c r="F3671" s="11">
        <v>1.3149999999999999</v>
      </c>
      <c r="G3671" s="12">
        <v>0.81499999999999995</v>
      </c>
      <c r="H3671" s="11">
        <v>0.25</v>
      </c>
      <c r="I3671" t="s">
        <v>290</v>
      </c>
      <c r="J3671" s="11">
        <v>160</v>
      </c>
      <c r="K3671" s="21" t="s">
        <v>290</v>
      </c>
      <c r="L3671" s="1" t="s">
        <v>311</v>
      </c>
      <c r="M3671" t="s">
        <v>290</v>
      </c>
      <c r="N3671" s="159" t="s">
        <v>290</v>
      </c>
      <c r="P3671" s="18" t="s">
        <v>290</v>
      </c>
      <c r="Q3671" s="18" t="s">
        <v>290</v>
      </c>
      <c r="S3671" t="s">
        <v>290</v>
      </c>
      <c r="T3671" t="s">
        <v>290</v>
      </c>
      <c r="V3671" t="s">
        <v>290</v>
      </c>
      <c r="X3671" s="158" t="s">
        <v>3568</v>
      </c>
      <c r="Y3671" s="11">
        <v>1</v>
      </c>
      <c r="Z3671" s="11">
        <v>160</v>
      </c>
      <c r="AA3671" t="s">
        <v>311</v>
      </c>
      <c r="AB3671" s="21" t="s">
        <v>290</v>
      </c>
      <c r="AC3671" s="11">
        <v>1.3149999999999999</v>
      </c>
      <c r="AD3671" s="12">
        <v>0.81499999999999995</v>
      </c>
      <c r="AE3671" s="11">
        <v>0.25</v>
      </c>
      <c r="AF3671" t="s">
        <v>290</v>
      </c>
      <c r="AG3671" s="11">
        <v>160</v>
      </c>
      <c r="AH3671" s="21" t="s">
        <v>290</v>
      </c>
      <c r="AI3671" s="1" t="s">
        <v>311</v>
      </c>
      <c r="AJ3671" t="s">
        <v>290</v>
      </c>
      <c r="AK3671" s="159" t="s">
        <v>290</v>
      </c>
    </row>
    <row r="3672" spans="1:37" x14ac:dyDescent="0.35">
      <c r="A3672" s="158" t="s">
        <v>3569</v>
      </c>
      <c r="B3672" s="11">
        <v>1</v>
      </c>
      <c r="C3672" s="11" t="s">
        <v>272</v>
      </c>
      <c r="D3672" t="s">
        <v>311</v>
      </c>
      <c r="E3672" s="21" t="s">
        <v>290</v>
      </c>
      <c r="F3672" s="11">
        <v>1.3149999999999999</v>
      </c>
      <c r="G3672" s="12">
        <v>0.95699999999999996</v>
      </c>
      <c r="H3672" s="11">
        <v>0.17899999999999999</v>
      </c>
      <c r="I3672" t="s">
        <v>272</v>
      </c>
      <c r="J3672" s="11">
        <v>2</v>
      </c>
      <c r="K3672" s="21" t="s">
        <v>290</v>
      </c>
      <c r="L3672" s="1" t="s">
        <v>311</v>
      </c>
      <c r="M3672" t="s">
        <v>290</v>
      </c>
      <c r="N3672" s="159" t="s">
        <v>290</v>
      </c>
      <c r="P3672" s="18" t="s">
        <v>290</v>
      </c>
      <c r="Q3672" s="18" t="s">
        <v>290</v>
      </c>
      <c r="S3672" t="s">
        <v>290</v>
      </c>
      <c r="T3672" t="s">
        <v>290</v>
      </c>
      <c r="V3672" t="s">
        <v>290</v>
      </c>
      <c r="X3672" s="158" t="s">
        <v>3569</v>
      </c>
      <c r="Y3672" s="11">
        <v>1</v>
      </c>
      <c r="Z3672" s="11" t="s">
        <v>272</v>
      </c>
      <c r="AA3672" t="s">
        <v>311</v>
      </c>
      <c r="AB3672" s="21" t="s">
        <v>290</v>
      </c>
      <c r="AC3672" s="11">
        <v>1.3149999999999999</v>
      </c>
      <c r="AD3672" s="12">
        <v>0.95699999999999996</v>
      </c>
      <c r="AE3672" s="11">
        <v>0.17899999999999999</v>
      </c>
      <c r="AF3672" t="s">
        <v>272</v>
      </c>
      <c r="AG3672" s="11">
        <v>2</v>
      </c>
      <c r="AH3672" s="21" t="s">
        <v>290</v>
      </c>
      <c r="AI3672" s="1" t="s">
        <v>311</v>
      </c>
      <c r="AJ3672" t="s">
        <v>290</v>
      </c>
      <c r="AK3672" s="159" t="s">
        <v>290</v>
      </c>
    </row>
    <row r="3673" spans="1:37" x14ac:dyDescent="0.25">
      <c r="A3673" s="160" t="s">
        <v>3570</v>
      </c>
      <c r="B3673" s="2">
        <v>1</v>
      </c>
      <c r="C3673" s="4" t="s">
        <v>273</v>
      </c>
      <c r="D3673" s="4" t="s">
        <v>311</v>
      </c>
      <c r="E3673" s="23" t="s">
        <v>290</v>
      </c>
      <c r="F3673" s="2">
        <v>1.3149999999999999</v>
      </c>
      <c r="G3673" s="3">
        <v>0.59899999999999998</v>
      </c>
      <c r="H3673" s="2">
        <v>0.35799999999999998</v>
      </c>
      <c r="I3673" s="2" t="s">
        <v>273</v>
      </c>
      <c r="J3673" s="4">
        <v>4</v>
      </c>
      <c r="K3673" s="23" t="s">
        <v>290</v>
      </c>
      <c r="L3673" s="6" t="s">
        <v>311</v>
      </c>
      <c r="M3673" s="4" t="s">
        <v>290</v>
      </c>
      <c r="N3673" s="161" t="s">
        <v>290</v>
      </c>
      <c r="P3673" s="18" t="s">
        <v>290</v>
      </c>
      <c r="Q3673" s="18" t="s">
        <v>290</v>
      </c>
      <c r="S3673" t="s">
        <v>290</v>
      </c>
      <c r="T3673" t="s">
        <v>290</v>
      </c>
      <c r="V3673" t="s">
        <v>290</v>
      </c>
      <c r="X3673" s="160" t="s">
        <v>3570</v>
      </c>
      <c r="Y3673" s="2">
        <v>1</v>
      </c>
      <c r="Z3673" s="4" t="s">
        <v>273</v>
      </c>
      <c r="AA3673" s="4" t="s">
        <v>311</v>
      </c>
      <c r="AB3673" s="23" t="s">
        <v>290</v>
      </c>
      <c r="AC3673" s="2">
        <v>1.3149999999999999</v>
      </c>
      <c r="AD3673" s="3">
        <v>0.59899999999999998</v>
      </c>
      <c r="AE3673" s="2">
        <v>0.35799999999999998</v>
      </c>
      <c r="AF3673" s="2" t="s">
        <v>273</v>
      </c>
      <c r="AG3673" s="4">
        <v>4</v>
      </c>
      <c r="AH3673" s="23" t="s">
        <v>290</v>
      </c>
      <c r="AI3673" s="6" t="s">
        <v>311</v>
      </c>
      <c r="AJ3673" s="4" t="s">
        <v>290</v>
      </c>
      <c r="AK3673" s="161" t="s">
        <v>290</v>
      </c>
    </row>
    <row r="3674" spans="1:37" x14ac:dyDescent="0.35">
      <c r="A3674" s="156" t="s">
        <v>3571</v>
      </c>
      <c r="B3674" s="11">
        <v>1.25</v>
      </c>
      <c r="C3674" s="11">
        <v>5</v>
      </c>
      <c r="D3674" t="s">
        <v>311</v>
      </c>
      <c r="E3674" s="21" t="s">
        <v>290</v>
      </c>
      <c r="F3674" s="11">
        <v>1.6600000000000001</v>
      </c>
      <c r="G3674" s="12">
        <v>1.5300000000000002</v>
      </c>
      <c r="H3674" s="11">
        <v>6.5000000000000002E-2</v>
      </c>
      <c r="I3674" t="s">
        <v>290</v>
      </c>
      <c r="J3674" s="11">
        <v>5</v>
      </c>
      <c r="K3674" s="21" t="s">
        <v>290</v>
      </c>
      <c r="L3674" s="11" t="s">
        <v>311</v>
      </c>
      <c r="M3674" t="s">
        <v>290</v>
      </c>
      <c r="N3674" s="159" t="s">
        <v>290</v>
      </c>
      <c r="P3674" s="18" t="s">
        <v>290</v>
      </c>
      <c r="Q3674" s="18" t="s">
        <v>290</v>
      </c>
      <c r="S3674" t="s">
        <v>290</v>
      </c>
      <c r="T3674" t="s">
        <v>290</v>
      </c>
      <c r="V3674" t="s">
        <v>290</v>
      </c>
      <c r="X3674" s="156" t="s">
        <v>3571</v>
      </c>
      <c r="Y3674" s="11">
        <v>1.25</v>
      </c>
      <c r="Z3674" s="11">
        <v>5</v>
      </c>
      <c r="AA3674" t="s">
        <v>311</v>
      </c>
      <c r="AB3674" s="21" t="s">
        <v>290</v>
      </c>
      <c r="AC3674" s="11">
        <v>1.6600000000000001</v>
      </c>
      <c r="AD3674" s="12">
        <v>1.5300000000000002</v>
      </c>
      <c r="AE3674" s="11">
        <v>6.5000000000000002E-2</v>
      </c>
      <c r="AF3674" t="s">
        <v>290</v>
      </c>
      <c r="AG3674" s="11">
        <v>5</v>
      </c>
      <c r="AH3674" s="21" t="s">
        <v>290</v>
      </c>
      <c r="AI3674" s="11" t="s">
        <v>311</v>
      </c>
      <c r="AJ3674" t="s">
        <v>290</v>
      </c>
      <c r="AK3674" s="159" t="s">
        <v>290</v>
      </c>
    </row>
    <row r="3675" spans="1:37" x14ac:dyDescent="0.35">
      <c r="A3675" s="156" t="s">
        <v>3572</v>
      </c>
      <c r="B3675" s="11">
        <v>1.25</v>
      </c>
      <c r="C3675" s="11">
        <v>10</v>
      </c>
      <c r="D3675" t="s">
        <v>311</v>
      </c>
      <c r="E3675" s="21" t="s">
        <v>290</v>
      </c>
      <c r="F3675" s="11">
        <v>1.6600000000000001</v>
      </c>
      <c r="G3675" s="12">
        <v>1.4420000000000002</v>
      </c>
      <c r="H3675" s="11">
        <v>0.109</v>
      </c>
      <c r="I3675" t="s">
        <v>290</v>
      </c>
      <c r="J3675" s="11">
        <v>10</v>
      </c>
      <c r="K3675" s="21" t="s">
        <v>290</v>
      </c>
      <c r="L3675" s="11" t="s">
        <v>311</v>
      </c>
      <c r="M3675" t="s">
        <v>290</v>
      </c>
      <c r="N3675" s="159" t="s">
        <v>290</v>
      </c>
      <c r="P3675" s="18" t="s">
        <v>290</v>
      </c>
      <c r="Q3675" s="18" t="s">
        <v>290</v>
      </c>
      <c r="S3675" t="s">
        <v>290</v>
      </c>
      <c r="T3675" t="s">
        <v>290</v>
      </c>
      <c r="V3675" t="s">
        <v>290</v>
      </c>
      <c r="X3675" s="156" t="s">
        <v>3572</v>
      </c>
      <c r="Y3675" s="11">
        <v>1.25</v>
      </c>
      <c r="Z3675" s="11">
        <v>10</v>
      </c>
      <c r="AA3675" t="s">
        <v>311</v>
      </c>
      <c r="AB3675" s="21" t="s">
        <v>290</v>
      </c>
      <c r="AC3675" s="11">
        <v>1.6600000000000001</v>
      </c>
      <c r="AD3675" s="12">
        <v>1.4420000000000002</v>
      </c>
      <c r="AE3675" s="11">
        <v>0.109</v>
      </c>
      <c r="AF3675" t="s">
        <v>290</v>
      </c>
      <c r="AG3675" s="11">
        <v>10</v>
      </c>
      <c r="AH3675" s="21" t="s">
        <v>290</v>
      </c>
      <c r="AI3675" s="11" t="s">
        <v>311</v>
      </c>
      <c r="AJ3675" t="s">
        <v>290</v>
      </c>
      <c r="AK3675" s="159" t="s">
        <v>290</v>
      </c>
    </row>
    <row r="3676" spans="1:37" x14ac:dyDescent="0.35">
      <c r="A3676" s="158" t="s">
        <v>3573</v>
      </c>
      <c r="B3676" s="11">
        <v>1.25</v>
      </c>
      <c r="C3676">
        <v>40</v>
      </c>
      <c r="D3676" t="s">
        <v>311</v>
      </c>
      <c r="E3676" s="21" t="s">
        <v>290</v>
      </c>
      <c r="F3676" s="11">
        <v>1.6600000000000001</v>
      </c>
      <c r="G3676" s="12">
        <v>1.3800000000000001</v>
      </c>
      <c r="H3676" s="11">
        <v>0.14000000000000001</v>
      </c>
      <c r="I3676" t="s">
        <v>290</v>
      </c>
      <c r="J3676">
        <v>40</v>
      </c>
      <c r="K3676" s="21" t="s">
        <v>290</v>
      </c>
      <c r="L3676" s="1" t="s">
        <v>311</v>
      </c>
      <c r="M3676" t="s">
        <v>290</v>
      </c>
      <c r="N3676" s="159" t="s">
        <v>290</v>
      </c>
      <c r="P3676" s="18" t="s">
        <v>290</v>
      </c>
      <c r="Q3676" s="18" t="s">
        <v>290</v>
      </c>
      <c r="S3676" t="s">
        <v>290</v>
      </c>
      <c r="T3676" t="s">
        <v>290</v>
      </c>
      <c r="V3676" t="s">
        <v>290</v>
      </c>
      <c r="X3676" s="158" t="s">
        <v>3573</v>
      </c>
      <c r="Y3676" s="11">
        <v>1.25</v>
      </c>
      <c r="Z3676">
        <v>40</v>
      </c>
      <c r="AA3676" t="s">
        <v>311</v>
      </c>
      <c r="AB3676" s="21" t="s">
        <v>290</v>
      </c>
      <c r="AC3676" s="11">
        <v>1.6600000000000001</v>
      </c>
      <c r="AD3676" s="12">
        <v>1.3800000000000001</v>
      </c>
      <c r="AE3676" s="11">
        <v>0.14000000000000001</v>
      </c>
      <c r="AF3676" t="s">
        <v>290</v>
      </c>
      <c r="AG3676">
        <v>40</v>
      </c>
      <c r="AH3676" s="21" t="s">
        <v>290</v>
      </c>
      <c r="AI3676" s="1" t="s">
        <v>311</v>
      </c>
      <c r="AJ3676" t="s">
        <v>290</v>
      </c>
      <c r="AK3676" s="159" t="s">
        <v>290</v>
      </c>
    </row>
    <row r="3677" spans="1:37" x14ac:dyDescent="0.35">
      <c r="A3677" s="158" t="s">
        <v>7115</v>
      </c>
      <c r="B3677" s="11">
        <v>1.25</v>
      </c>
      <c r="C3677" t="s">
        <v>6422</v>
      </c>
      <c r="D3677" t="s">
        <v>311</v>
      </c>
      <c r="E3677" s="21" t="s">
        <v>290</v>
      </c>
      <c r="F3677" s="11">
        <v>1.6600000000000001</v>
      </c>
      <c r="G3677" s="12">
        <v>1.3800000000000001</v>
      </c>
      <c r="H3677" s="11">
        <v>0.14000000000000001</v>
      </c>
      <c r="I3677" t="s">
        <v>6422</v>
      </c>
      <c r="J3677">
        <v>1</v>
      </c>
      <c r="K3677" s="21" t="s">
        <v>290</v>
      </c>
      <c r="L3677" s="1" t="s">
        <v>311</v>
      </c>
      <c r="M3677" t="s">
        <v>290</v>
      </c>
      <c r="N3677" s="159" t="s">
        <v>290</v>
      </c>
      <c r="P3677" s="18" t="s">
        <v>290</v>
      </c>
      <c r="Q3677" s="18" t="s">
        <v>290</v>
      </c>
      <c r="S3677" t="s">
        <v>290</v>
      </c>
      <c r="T3677" t="s">
        <v>290</v>
      </c>
      <c r="V3677" t="s">
        <v>290</v>
      </c>
      <c r="X3677" s="158" t="s">
        <v>7115</v>
      </c>
      <c r="Y3677" s="11">
        <v>1.25</v>
      </c>
      <c r="Z3677" t="s">
        <v>6422</v>
      </c>
      <c r="AA3677" t="s">
        <v>311</v>
      </c>
      <c r="AB3677" s="21" t="s">
        <v>290</v>
      </c>
      <c r="AC3677" s="11">
        <v>1.6600000000000001</v>
      </c>
      <c r="AD3677" s="12">
        <v>1.3800000000000001</v>
      </c>
      <c r="AE3677" s="11">
        <v>0.14000000000000001</v>
      </c>
      <c r="AF3677" t="s">
        <v>6422</v>
      </c>
      <c r="AG3677">
        <v>1</v>
      </c>
      <c r="AH3677" s="21" t="s">
        <v>290</v>
      </c>
      <c r="AI3677" s="1" t="s">
        <v>311</v>
      </c>
      <c r="AJ3677" t="s">
        <v>290</v>
      </c>
      <c r="AK3677" s="159" t="s">
        <v>290</v>
      </c>
    </row>
    <row r="3678" spans="1:37" x14ac:dyDescent="0.35">
      <c r="A3678" s="158" t="s">
        <v>3574</v>
      </c>
      <c r="B3678" s="11">
        <v>1.25</v>
      </c>
      <c r="C3678">
        <v>80</v>
      </c>
      <c r="D3678" t="s">
        <v>311</v>
      </c>
      <c r="E3678" s="21" t="s">
        <v>290</v>
      </c>
      <c r="F3678" s="11">
        <v>1.6600000000000001</v>
      </c>
      <c r="G3678" s="12">
        <v>1.278</v>
      </c>
      <c r="H3678" s="11">
        <v>0.191</v>
      </c>
      <c r="I3678" t="s">
        <v>290</v>
      </c>
      <c r="J3678">
        <v>80</v>
      </c>
      <c r="K3678" s="21" t="s">
        <v>290</v>
      </c>
      <c r="L3678" s="1" t="s">
        <v>311</v>
      </c>
      <c r="M3678" t="s">
        <v>290</v>
      </c>
      <c r="N3678" s="159" t="s">
        <v>290</v>
      </c>
      <c r="P3678" s="18" t="s">
        <v>290</v>
      </c>
      <c r="Q3678" s="18" t="s">
        <v>290</v>
      </c>
      <c r="S3678" t="s">
        <v>290</v>
      </c>
      <c r="T3678" t="s">
        <v>290</v>
      </c>
      <c r="V3678" t="s">
        <v>290</v>
      </c>
      <c r="X3678" s="158" t="s">
        <v>3574</v>
      </c>
      <c r="Y3678" s="11">
        <v>1.25</v>
      </c>
      <c r="Z3678">
        <v>80</v>
      </c>
      <c r="AA3678" t="s">
        <v>311</v>
      </c>
      <c r="AB3678" s="21" t="s">
        <v>290</v>
      </c>
      <c r="AC3678" s="11">
        <v>1.6600000000000001</v>
      </c>
      <c r="AD3678" s="12">
        <v>1.278</v>
      </c>
      <c r="AE3678" s="11">
        <v>0.191</v>
      </c>
      <c r="AF3678" t="s">
        <v>290</v>
      </c>
      <c r="AG3678">
        <v>80</v>
      </c>
      <c r="AH3678" s="21" t="s">
        <v>290</v>
      </c>
      <c r="AI3678" s="1" t="s">
        <v>311</v>
      </c>
      <c r="AJ3678" t="s">
        <v>290</v>
      </c>
      <c r="AK3678" s="159" t="s">
        <v>290</v>
      </c>
    </row>
    <row r="3679" spans="1:37" x14ac:dyDescent="0.35">
      <c r="A3679" s="158" t="s">
        <v>3575</v>
      </c>
      <c r="B3679" s="11">
        <v>1.25</v>
      </c>
      <c r="C3679" s="11">
        <v>160</v>
      </c>
      <c r="D3679" t="s">
        <v>311</v>
      </c>
      <c r="E3679" s="21" t="s">
        <v>290</v>
      </c>
      <c r="F3679" s="11">
        <v>1.6600000000000001</v>
      </c>
      <c r="G3679" s="12">
        <v>1.1600000000000001</v>
      </c>
      <c r="H3679" s="11">
        <v>0.25</v>
      </c>
      <c r="I3679" t="s">
        <v>290</v>
      </c>
      <c r="J3679" s="11">
        <v>160</v>
      </c>
      <c r="K3679" s="21" t="s">
        <v>290</v>
      </c>
      <c r="L3679" s="1" t="s">
        <v>311</v>
      </c>
      <c r="M3679" t="s">
        <v>290</v>
      </c>
      <c r="N3679" s="159" t="s">
        <v>290</v>
      </c>
      <c r="P3679" s="18" t="s">
        <v>290</v>
      </c>
      <c r="Q3679" s="18" t="s">
        <v>290</v>
      </c>
      <c r="S3679" t="s">
        <v>290</v>
      </c>
      <c r="T3679" t="s">
        <v>290</v>
      </c>
      <c r="V3679" t="s">
        <v>290</v>
      </c>
      <c r="X3679" s="158" t="s">
        <v>3575</v>
      </c>
      <c r="Y3679" s="11">
        <v>1.25</v>
      </c>
      <c r="Z3679" s="11">
        <v>160</v>
      </c>
      <c r="AA3679" t="s">
        <v>311</v>
      </c>
      <c r="AB3679" s="21" t="s">
        <v>290</v>
      </c>
      <c r="AC3679" s="11">
        <v>1.6600000000000001</v>
      </c>
      <c r="AD3679" s="12">
        <v>1.1600000000000001</v>
      </c>
      <c r="AE3679" s="11">
        <v>0.25</v>
      </c>
      <c r="AF3679" t="s">
        <v>290</v>
      </c>
      <c r="AG3679" s="11">
        <v>160</v>
      </c>
      <c r="AH3679" s="21" t="s">
        <v>290</v>
      </c>
      <c r="AI3679" s="1" t="s">
        <v>311</v>
      </c>
      <c r="AJ3679" t="s">
        <v>290</v>
      </c>
      <c r="AK3679" s="159" t="s">
        <v>290</v>
      </c>
    </row>
    <row r="3680" spans="1:37" x14ac:dyDescent="0.35">
      <c r="A3680" s="158" t="s">
        <v>3576</v>
      </c>
      <c r="B3680" s="11">
        <v>1.25</v>
      </c>
      <c r="C3680" s="11" t="s">
        <v>272</v>
      </c>
      <c r="D3680" t="s">
        <v>311</v>
      </c>
      <c r="E3680" s="21" t="s">
        <v>290</v>
      </c>
      <c r="F3680" s="11">
        <v>1.6600000000000001</v>
      </c>
      <c r="G3680" s="12">
        <v>1.278</v>
      </c>
      <c r="H3680" s="11">
        <v>0.191</v>
      </c>
      <c r="I3680" t="s">
        <v>272</v>
      </c>
      <c r="J3680" s="11">
        <v>2</v>
      </c>
      <c r="K3680" s="21" t="s">
        <v>290</v>
      </c>
      <c r="L3680" s="1" t="s">
        <v>311</v>
      </c>
      <c r="M3680" t="s">
        <v>290</v>
      </c>
      <c r="N3680" s="159" t="s">
        <v>290</v>
      </c>
      <c r="P3680" s="18" t="s">
        <v>290</v>
      </c>
      <c r="Q3680" s="18" t="s">
        <v>290</v>
      </c>
      <c r="S3680" t="s">
        <v>290</v>
      </c>
      <c r="T3680" t="s">
        <v>290</v>
      </c>
      <c r="V3680" t="s">
        <v>290</v>
      </c>
      <c r="X3680" s="158" t="s">
        <v>3576</v>
      </c>
      <c r="Y3680" s="11">
        <v>1.25</v>
      </c>
      <c r="Z3680" s="11" t="s">
        <v>272</v>
      </c>
      <c r="AA3680" t="s">
        <v>311</v>
      </c>
      <c r="AB3680" s="21" t="s">
        <v>290</v>
      </c>
      <c r="AC3680" s="11">
        <v>1.6600000000000001</v>
      </c>
      <c r="AD3680" s="12">
        <v>1.278</v>
      </c>
      <c r="AE3680" s="11">
        <v>0.191</v>
      </c>
      <c r="AF3680" t="s">
        <v>272</v>
      </c>
      <c r="AG3680" s="11">
        <v>2</v>
      </c>
      <c r="AH3680" s="21" t="s">
        <v>290</v>
      </c>
      <c r="AI3680" s="1" t="s">
        <v>311</v>
      </c>
      <c r="AJ3680" t="s">
        <v>290</v>
      </c>
      <c r="AK3680" s="159" t="s">
        <v>290</v>
      </c>
    </row>
    <row r="3681" spans="1:37" x14ac:dyDescent="0.25">
      <c r="A3681" s="160" t="s">
        <v>3577</v>
      </c>
      <c r="B3681" s="2">
        <v>1.25</v>
      </c>
      <c r="C3681" s="4" t="s">
        <v>273</v>
      </c>
      <c r="D3681" s="4" t="s">
        <v>311</v>
      </c>
      <c r="E3681" s="23" t="s">
        <v>290</v>
      </c>
      <c r="F3681" s="2">
        <v>1.6600000000000001</v>
      </c>
      <c r="G3681" s="3">
        <v>0.89600000000000013</v>
      </c>
      <c r="H3681" s="2">
        <v>0.38200000000000001</v>
      </c>
      <c r="I3681" s="2" t="s">
        <v>273</v>
      </c>
      <c r="J3681" s="4">
        <v>4</v>
      </c>
      <c r="K3681" s="23" t="s">
        <v>290</v>
      </c>
      <c r="L3681" s="6" t="s">
        <v>311</v>
      </c>
      <c r="M3681" s="4" t="s">
        <v>290</v>
      </c>
      <c r="N3681" s="161" t="s">
        <v>290</v>
      </c>
      <c r="P3681" s="18" t="s">
        <v>290</v>
      </c>
      <c r="Q3681" s="18" t="s">
        <v>290</v>
      </c>
      <c r="S3681" t="s">
        <v>290</v>
      </c>
      <c r="T3681" t="s">
        <v>290</v>
      </c>
      <c r="V3681" t="s">
        <v>290</v>
      </c>
      <c r="X3681" s="160" t="s">
        <v>3577</v>
      </c>
      <c r="Y3681" s="2">
        <v>1.25</v>
      </c>
      <c r="Z3681" s="4" t="s">
        <v>273</v>
      </c>
      <c r="AA3681" s="4" t="s">
        <v>311</v>
      </c>
      <c r="AB3681" s="23" t="s">
        <v>290</v>
      </c>
      <c r="AC3681" s="2">
        <v>1.6600000000000001</v>
      </c>
      <c r="AD3681" s="3">
        <v>0.89600000000000013</v>
      </c>
      <c r="AE3681" s="2">
        <v>0.38200000000000001</v>
      </c>
      <c r="AF3681" s="2" t="s">
        <v>273</v>
      </c>
      <c r="AG3681" s="4">
        <v>4</v>
      </c>
      <c r="AH3681" s="23" t="s">
        <v>290</v>
      </c>
      <c r="AI3681" s="6" t="s">
        <v>311</v>
      </c>
      <c r="AJ3681" s="4" t="s">
        <v>290</v>
      </c>
      <c r="AK3681" s="161" t="s">
        <v>290</v>
      </c>
    </row>
    <row r="3682" spans="1:37" x14ac:dyDescent="0.35">
      <c r="A3682" s="156" t="s">
        <v>3578</v>
      </c>
      <c r="B3682" s="11">
        <v>1.5000000000000002</v>
      </c>
      <c r="C3682" s="11">
        <v>5</v>
      </c>
      <c r="D3682" t="s">
        <v>311</v>
      </c>
      <c r="E3682" s="21" t="s">
        <v>290</v>
      </c>
      <c r="F3682" s="11">
        <v>1.9</v>
      </c>
      <c r="G3682" s="12">
        <v>1.77</v>
      </c>
      <c r="H3682" s="11">
        <v>6.5000000000000002E-2</v>
      </c>
      <c r="I3682" t="s">
        <v>290</v>
      </c>
      <c r="J3682" s="11">
        <v>5</v>
      </c>
      <c r="K3682" s="21" t="s">
        <v>290</v>
      </c>
      <c r="L3682" s="11" t="s">
        <v>311</v>
      </c>
      <c r="M3682" t="s">
        <v>290</v>
      </c>
      <c r="N3682" s="159" t="s">
        <v>290</v>
      </c>
      <c r="P3682" s="18" t="s">
        <v>290</v>
      </c>
      <c r="Q3682" s="18" t="s">
        <v>290</v>
      </c>
      <c r="S3682" t="s">
        <v>290</v>
      </c>
      <c r="T3682" t="s">
        <v>290</v>
      </c>
      <c r="V3682" t="s">
        <v>290</v>
      </c>
      <c r="X3682" s="156" t="s">
        <v>3578</v>
      </c>
      <c r="Y3682" s="11">
        <v>1.5000000000000002</v>
      </c>
      <c r="Z3682" s="11">
        <v>5</v>
      </c>
      <c r="AA3682" t="s">
        <v>311</v>
      </c>
      <c r="AB3682" s="21" t="s">
        <v>290</v>
      </c>
      <c r="AC3682" s="11">
        <v>1.9</v>
      </c>
      <c r="AD3682" s="12">
        <v>1.77</v>
      </c>
      <c r="AE3682" s="11">
        <v>6.5000000000000002E-2</v>
      </c>
      <c r="AF3682" t="s">
        <v>290</v>
      </c>
      <c r="AG3682" s="11">
        <v>5</v>
      </c>
      <c r="AH3682" s="21" t="s">
        <v>290</v>
      </c>
      <c r="AI3682" s="11" t="s">
        <v>311</v>
      </c>
      <c r="AJ3682" t="s">
        <v>290</v>
      </c>
      <c r="AK3682" s="159" t="s">
        <v>290</v>
      </c>
    </row>
    <row r="3683" spans="1:37" x14ac:dyDescent="0.35">
      <c r="A3683" s="156" t="s">
        <v>3579</v>
      </c>
      <c r="B3683" s="11">
        <v>1.5000000000000002</v>
      </c>
      <c r="C3683" s="11">
        <v>10</v>
      </c>
      <c r="D3683" t="s">
        <v>311</v>
      </c>
      <c r="E3683" s="21" t="s">
        <v>290</v>
      </c>
      <c r="F3683" s="11">
        <v>1.9</v>
      </c>
      <c r="G3683" s="12">
        <v>1.6819999999999999</v>
      </c>
      <c r="H3683" s="11">
        <v>0.109</v>
      </c>
      <c r="I3683" t="s">
        <v>290</v>
      </c>
      <c r="J3683" s="11">
        <v>10</v>
      </c>
      <c r="K3683" s="21" t="s">
        <v>290</v>
      </c>
      <c r="L3683" s="11" t="s">
        <v>311</v>
      </c>
      <c r="M3683" t="s">
        <v>290</v>
      </c>
      <c r="N3683" s="159" t="s">
        <v>290</v>
      </c>
      <c r="P3683" s="18" t="s">
        <v>290</v>
      </c>
      <c r="Q3683" s="18" t="s">
        <v>290</v>
      </c>
      <c r="S3683" t="s">
        <v>290</v>
      </c>
      <c r="T3683" t="s">
        <v>290</v>
      </c>
      <c r="V3683" t="s">
        <v>290</v>
      </c>
      <c r="X3683" s="156" t="s">
        <v>3579</v>
      </c>
      <c r="Y3683" s="11">
        <v>1.5000000000000002</v>
      </c>
      <c r="Z3683" s="11">
        <v>10</v>
      </c>
      <c r="AA3683" t="s">
        <v>311</v>
      </c>
      <c r="AB3683" s="21" t="s">
        <v>290</v>
      </c>
      <c r="AC3683" s="11">
        <v>1.9</v>
      </c>
      <c r="AD3683" s="12">
        <v>1.6819999999999999</v>
      </c>
      <c r="AE3683" s="11">
        <v>0.109</v>
      </c>
      <c r="AF3683" t="s">
        <v>290</v>
      </c>
      <c r="AG3683" s="11">
        <v>10</v>
      </c>
      <c r="AH3683" s="21" t="s">
        <v>290</v>
      </c>
      <c r="AI3683" s="11" t="s">
        <v>311</v>
      </c>
      <c r="AJ3683" t="s">
        <v>290</v>
      </c>
      <c r="AK3683" s="159" t="s">
        <v>290</v>
      </c>
    </row>
    <row r="3684" spans="1:37" x14ac:dyDescent="0.35">
      <c r="A3684" s="158" t="s">
        <v>3580</v>
      </c>
      <c r="B3684" s="11">
        <v>1.5000000000000002</v>
      </c>
      <c r="C3684">
        <v>40</v>
      </c>
      <c r="D3684" t="s">
        <v>311</v>
      </c>
      <c r="E3684" s="21" t="s">
        <v>290</v>
      </c>
      <c r="F3684" s="11">
        <v>1.9</v>
      </c>
      <c r="G3684" s="12">
        <v>1.6099999999999999</v>
      </c>
      <c r="H3684" s="11">
        <v>0.14499999999999999</v>
      </c>
      <c r="I3684" t="s">
        <v>290</v>
      </c>
      <c r="J3684">
        <v>40</v>
      </c>
      <c r="K3684" s="21" t="s">
        <v>290</v>
      </c>
      <c r="L3684" s="1" t="s">
        <v>311</v>
      </c>
      <c r="M3684" t="s">
        <v>290</v>
      </c>
      <c r="N3684" s="159" t="s">
        <v>290</v>
      </c>
      <c r="P3684" s="18" t="s">
        <v>290</v>
      </c>
      <c r="Q3684" s="18" t="s">
        <v>290</v>
      </c>
      <c r="S3684" t="s">
        <v>290</v>
      </c>
      <c r="T3684" t="s">
        <v>290</v>
      </c>
      <c r="V3684" t="s">
        <v>290</v>
      </c>
      <c r="X3684" s="158" t="s">
        <v>3580</v>
      </c>
      <c r="Y3684" s="11">
        <v>1.5000000000000002</v>
      </c>
      <c r="Z3684">
        <v>40</v>
      </c>
      <c r="AA3684" t="s">
        <v>311</v>
      </c>
      <c r="AB3684" s="21" t="s">
        <v>290</v>
      </c>
      <c r="AC3684" s="11">
        <v>1.9</v>
      </c>
      <c r="AD3684" s="12">
        <v>1.6099999999999999</v>
      </c>
      <c r="AE3684" s="11">
        <v>0.14499999999999999</v>
      </c>
      <c r="AF3684" t="s">
        <v>290</v>
      </c>
      <c r="AG3684">
        <v>40</v>
      </c>
      <c r="AH3684" s="21" t="s">
        <v>290</v>
      </c>
      <c r="AI3684" s="1" t="s">
        <v>311</v>
      </c>
      <c r="AJ3684" t="s">
        <v>290</v>
      </c>
      <c r="AK3684" s="159" t="s">
        <v>290</v>
      </c>
    </row>
    <row r="3685" spans="1:37" x14ac:dyDescent="0.35">
      <c r="A3685" s="158" t="s">
        <v>7116</v>
      </c>
      <c r="B3685" s="11">
        <v>1.5000000000000002</v>
      </c>
      <c r="C3685" t="s">
        <v>6422</v>
      </c>
      <c r="D3685" t="s">
        <v>311</v>
      </c>
      <c r="E3685" s="21" t="s">
        <v>290</v>
      </c>
      <c r="F3685" s="11">
        <v>1.9</v>
      </c>
      <c r="G3685" s="12">
        <v>1.6099999999999999</v>
      </c>
      <c r="H3685" s="11">
        <v>0.14499999999999999</v>
      </c>
      <c r="I3685" t="s">
        <v>6422</v>
      </c>
      <c r="J3685">
        <v>1</v>
      </c>
      <c r="K3685" s="21" t="s">
        <v>290</v>
      </c>
      <c r="L3685" s="1" t="s">
        <v>311</v>
      </c>
      <c r="M3685" t="s">
        <v>290</v>
      </c>
      <c r="N3685" s="159" t="s">
        <v>290</v>
      </c>
      <c r="P3685" s="18" t="s">
        <v>290</v>
      </c>
      <c r="Q3685" s="18" t="s">
        <v>290</v>
      </c>
      <c r="S3685" t="s">
        <v>290</v>
      </c>
      <c r="T3685" t="s">
        <v>290</v>
      </c>
      <c r="V3685" t="s">
        <v>290</v>
      </c>
      <c r="X3685" s="158" t="s">
        <v>7116</v>
      </c>
      <c r="Y3685" s="11">
        <v>1.5000000000000002</v>
      </c>
      <c r="Z3685" t="s">
        <v>6422</v>
      </c>
      <c r="AA3685" t="s">
        <v>311</v>
      </c>
      <c r="AB3685" s="21" t="s">
        <v>290</v>
      </c>
      <c r="AC3685" s="11">
        <v>1.9</v>
      </c>
      <c r="AD3685" s="12">
        <v>1.6099999999999999</v>
      </c>
      <c r="AE3685" s="11">
        <v>0.14499999999999999</v>
      </c>
      <c r="AF3685" t="s">
        <v>6422</v>
      </c>
      <c r="AG3685">
        <v>1</v>
      </c>
      <c r="AH3685" s="21" t="s">
        <v>290</v>
      </c>
      <c r="AI3685" s="1" t="s">
        <v>311</v>
      </c>
      <c r="AJ3685" t="s">
        <v>290</v>
      </c>
      <c r="AK3685" s="159" t="s">
        <v>290</v>
      </c>
    </row>
    <row r="3686" spans="1:37" x14ac:dyDescent="0.35">
      <c r="A3686" s="158" t="s">
        <v>3581</v>
      </c>
      <c r="B3686" s="11">
        <v>1.5000000000000002</v>
      </c>
      <c r="C3686">
        <v>80</v>
      </c>
      <c r="D3686" t="s">
        <v>311</v>
      </c>
      <c r="E3686" s="21" t="s">
        <v>290</v>
      </c>
      <c r="F3686" s="11">
        <v>1.9</v>
      </c>
      <c r="G3686" s="12">
        <v>1.5</v>
      </c>
      <c r="H3686" s="11">
        <v>0.2</v>
      </c>
      <c r="I3686" t="s">
        <v>290</v>
      </c>
      <c r="J3686">
        <v>80</v>
      </c>
      <c r="K3686" s="21" t="s">
        <v>290</v>
      </c>
      <c r="L3686" s="1" t="s">
        <v>311</v>
      </c>
      <c r="M3686" t="s">
        <v>290</v>
      </c>
      <c r="N3686" s="159" t="s">
        <v>290</v>
      </c>
      <c r="P3686" s="18" t="s">
        <v>290</v>
      </c>
      <c r="Q3686" s="18" t="s">
        <v>290</v>
      </c>
      <c r="S3686" t="s">
        <v>290</v>
      </c>
      <c r="T3686" t="s">
        <v>290</v>
      </c>
      <c r="V3686" t="s">
        <v>290</v>
      </c>
      <c r="X3686" s="158" t="s">
        <v>3581</v>
      </c>
      <c r="Y3686" s="11">
        <v>1.5000000000000002</v>
      </c>
      <c r="Z3686">
        <v>80</v>
      </c>
      <c r="AA3686" t="s">
        <v>311</v>
      </c>
      <c r="AB3686" s="21" t="s">
        <v>290</v>
      </c>
      <c r="AC3686" s="11">
        <v>1.9</v>
      </c>
      <c r="AD3686" s="12">
        <v>1.5</v>
      </c>
      <c r="AE3686" s="11">
        <v>0.2</v>
      </c>
      <c r="AF3686" t="s">
        <v>290</v>
      </c>
      <c r="AG3686">
        <v>80</v>
      </c>
      <c r="AH3686" s="21" t="s">
        <v>290</v>
      </c>
      <c r="AI3686" s="1" t="s">
        <v>311</v>
      </c>
      <c r="AJ3686" t="s">
        <v>290</v>
      </c>
      <c r="AK3686" s="159" t="s">
        <v>290</v>
      </c>
    </row>
    <row r="3687" spans="1:37" x14ac:dyDescent="0.35">
      <c r="A3687" s="158" t="s">
        <v>3582</v>
      </c>
      <c r="B3687" s="11">
        <v>1.5000000000000002</v>
      </c>
      <c r="C3687" s="11">
        <v>160</v>
      </c>
      <c r="D3687" t="s">
        <v>311</v>
      </c>
      <c r="E3687" s="21" t="s">
        <v>290</v>
      </c>
      <c r="F3687" s="11">
        <v>1.9</v>
      </c>
      <c r="G3687" s="12">
        <v>1.3379999999999999</v>
      </c>
      <c r="H3687" s="11">
        <v>0.28100000000000003</v>
      </c>
      <c r="I3687" t="s">
        <v>290</v>
      </c>
      <c r="J3687" s="11">
        <v>160</v>
      </c>
      <c r="K3687" s="21" t="s">
        <v>290</v>
      </c>
      <c r="L3687" s="1" t="s">
        <v>311</v>
      </c>
      <c r="M3687" t="s">
        <v>290</v>
      </c>
      <c r="N3687" s="159" t="s">
        <v>290</v>
      </c>
      <c r="P3687" s="18" t="s">
        <v>290</v>
      </c>
      <c r="Q3687" s="18" t="s">
        <v>290</v>
      </c>
      <c r="S3687" t="s">
        <v>290</v>
      </c>
      <c r="T3687" t="s">
        <v>290</v>
      </c>
      <c r="V3687" t="s">
        <v>290</v>
      </c>
      <c r="X3687" s="158" t="s">
        <v>3582</v>
      </c>
      <c r="Y3687" s="11">
        <v>1.5000000000000002</v>
      </c>
      <c r="Z3687" s="11">
        <v>160</v>
      </c>
      <c r="AA3687" t="s">
        <v>311</v>
      </c>
      <c r="AB3687" s="21" t="s">
        <v>290</v>
      </c>
      <c r="AC3687" s="11">
        <v>1.9</v>
      </c>
      <c r="AD3687" s="12">
        <v>1.3379999999999999</v>
      </c>
      <c r="AE3687" s="11">
        <v>0.28100000000000003</v>
      </c>
      <c r="AF3687" t="s">
        <v>290</v>
      </c>
      <c r="AG3687" s="11">
        <v>160</v>
      </c>
      <c r="AH3687" s="21" t="s">
        <v>290</v>
      </c>
      <c r="AI3687" s="1" t="s">
        <v>311</v>
      </c>
      <c r="AJ3687" t="s">
        <v>290</v>
      </c>
      <c r="AK3687" s="159" t="s">
        <v>290</v>
      </c>
    </row>
    <row r="3688" spans="1:37" x14ac:dyDescent="0.35">
      <c r="A3688" s="158" t="s">
        <v>3583</v>
      </c>
      <c r="B3688" s="11">
        <v>1.5000000000000002</v>
      </c>
      <c r="C3688" s="11" t="s">
        <v>272</v>
      </c>
      <c r="D3688" t="s">
        <v>311</v>
      </c>
      <c r="E3688" s="21" t="s">
        <v>290</v>
      </c>
      <c r="F3688" s="11">
        <v>1.9</v>
      </c>
      <c r="G3688" s="12">
        <v>1.5</v>
      </c>
      <c r="H3688" s="11">
        <v>0.2</v>
      </c>
      <c r="I3688" t="s">
        <v>272</v>
      </c>
      <c r="J3688" s="11">
        <v>2</v>
      </c>
      <c r="K3688" s="21" t="s">
        <v>290</v>
      </c>
      <c r="L3688" s="1" t="s">
        <v>311</v>
      </c>
      <c r="M3688" t="s">
        <v>290</v>
      </c>
      <c r="N3688" s="159" t="s">
        <v>290</v>
      </c>
      <c r="P3688" s="18" t="s">
        <v>290</v>
      </c>
      <c r="Q3688" s="18" t="s">
        <v>290</v>
      </c>
      <c r="S3688" t="s">
        <v>290</v>
      </c>
      <c r="T3688" t="s">
        <v>290</v>
      </c>
      <c r="V3688" t="s">
        <v>290</v>
      </c>
      <c r="X3688" s="158" t="s">
        <v>3583</v>
      </c>
      <c r="Y3688" s="11">
        <v>1.5000000000000002</v>
      </c>
      <c r="Z3688" s="11" t="s">
        <v>272</v>
      </c>
      <c r="AA3688" t="s">
        <v>311</v>
      </c>
      <c r="AB3688" s="21" t="s">
        <v>290</v>
      </c>
      <c r="AC3688" s="11">
        <v>1.9</v>
      </c>
      <c r="AD3688" s="12">
        <v>1.5</v>
      </c>
      <c r="AE3688" s="11">
        <v>0.2</v>
      </c>
      <c r="AF3688" t="s">
        <v>272</v>
      </c>
      <c r="AG3688" s="11">
        <v>2</v>
      </c>
      <c r="AH3688" s="21" t="s">
        <v>290</v>
      </c>
      <c r="AI3688" s="1" t="s">
        <v>311</v>
      </c>
      <c r="AJ3688" t="s">
        <v>290</v>
      </c>
      <c r="AK3688" s="159" t="s">
        <v>290</v>
      </c>
    </row>
    <row r="3689" spans="1:37" x14ac:dyDescent="0.25">
      <c r="A3689" s="160" t="s">
        <v>3584</v>
      </c>
      <c r="B3689" s="2">
        <v>1.5000000000000002</v>
      </c>
      <c r="C3689" s="4" t="s">
        <v>273</v>
      </c>
      <c r="D3689" s="4" t="s">
        <v>311</v>
      </c>
      <c r="E3689" s="23" t="s">
        <v>290</v>
      </c>
      <c r="F3689" s="2">
        <v>1.9</v>
      </c>
      <c r="G3689" s="3">
        <v>1.0999999999999999</v>
      </c>
      <c r="H3689" s="2">
        <v>0.4</v>
      </c>
      <c r="I3689" s="2" t="s">
        <v>273</v>
      </c>
      <c r="J3689" s="4">
        <v>4</v>
      </c>
      <c r="K3689" s="23" t="s">
        <v>290</v>
      </c>
      <c r="L3689" s="6" t="s">
        <v>311</v>
      </c>
      <c r="M3689" s="4" t="s">
        <v>290</v>
      </c>
      <c r="N3689" s="161" t="s">
        <v>290</v>
      </c>
      <c r="P3689" s="18" t="s">
        <v>290</v>
      </c>
      <c r="Q3689" s="18" t="s">
        <v>290</v>
      </c>
      <c r="S3689" t="s">
        <v>290</v>
      </c>
      <c r="T3689" t="s">
        <v>290</v>
      </c>
      <c r="V3689" t="s">
        <v>290</v>
      </c>
      <c r="X3689" s="160" t="s">
        <v>3584</v>
      </c>
      <c r="Y3689" s="2">
        <v>1.5000000000000002</v>
      </c>
      <c r="Z3689" s="4" t="s">
        <v>273</v>
      </c>
      <c r="AA3689" s="4" t="s">
        <v>311</v>
      </c>
      <c r="AB3689" s="23" t="s">
        <v>290</v>
      </c>
      <c r="AC3689" s="2">
        <v>1.9</v>
      </c>
      <c r="AD3689" s="3">
        <v>1.0999999999999999</v>
      </c>
      <c r="AE3689" s="2">
        <v>0.4</v>
      </c>
      <c r="AF3689" s="2" t="s">
        <v>273</v>
      </c>
      <c r="AG3689" s="4">
        <v>4</v>
      </c>
      <c r="AH3689" s="23" t="s">
        <v>290</v>
      </c>
      <c r="AI3689" s="6" t="s">
        <v>311</v>
      </c>
      <c r="AJ3689" s="4" t="s">
        <v>290</v>
      </c>
      <c r="AK3689" s="161" t="s">
        <v>290</v>
      </c>
    </row>
    <row r="3690" spans="1:37" x14ac:dyDescent="0.35">
      <c r="A3690" s="156" t="s">
        <v>3585</v>
      </c>
      <c r="B3690" s="11">
        <v>2</v>
      </c>
      <c r="C3690" s="11">
        <v>5</v>
      </c>
      <c r="D3690" t="s">
        <v>311</v>
      </c>
      <c r="E3690" s="21" t="s">
        <v>290</v>
      </c>
      <c r="F3690" s="11">
        <v>2.375</v>
      </c>
      <c r="G3690" s="12">
        <v>2.2450000000000001</v>
      </c>
      <c r="H3690" s="11">
        <v>6.5000000000000002E-2</v>
      </c>
      <c r="I3690" t="s">
        <v>290</v>
      </c>
      <c r="J3690" s="11">
        <v>5</v>
      </c>
      <c r="K3690" s="21" t="s">
        <v>290</v>
      </c>
      <c r="L3690" s="11" t="s">
        <v>311</v>
      </c>
      <c r="M3690" t="s">
        <v>290</v>
      </c>
      <c r="N3690" s="159" t="s">
        <v>290</v>
      </c>
      <c r="P3690" s="18" t="s">
        <v>290</v>
      </c>
      <c r="Q3690" s="18" t="s">
        <v>290</v>
      </c>
      <c r="S3690" t="s">
        <v>290</v>
      </c>
      <c r="T3690" t="s">
        <v>290</v>
      </c>
      <c r="V3690" t="s">
        <v>290</v>
      </c>
      <c r="X3690" s="156" t="s">
        <v>3585</v>
      </c>
      <c r="Y3690" s="11">
        <v>2</v>
      </c>
      <c r="Z3690" s="11">
        <v>5</v>
      </c>
      <c r="AA3690" t="s">
        <v>311</v>
      </c>
      <c r="AB3690" s="21" t="s">
        <v>290</v>
      </c>
      <c r="AC3690" s="11">
        <v>2.375</v>
      </c>
      <c r="AD3690" s="12">
        <v>2.2450000000000001</v>
      </c>
      <c r="AE3690" s="11">
        <v>6.5000000000000002E-2</v>
      </c>
      <c r="AF3690" t="s">
        <v>290</v>
      </c>
      <c r="AG3690" s="11">
        <v>5</v>
      </c>
      <c r="AH3690" s="21" t="s">
        <v>290</v>
      </c>
      <c r="AI3690" s="11" t="s">
        <v>311</v>
      </c>
      <c r="AJ3690" t="s">
        <v>290</v>
      </c>
      <c r="AK3690" s="159" t="s">
        <v>290</v>
      </c>
    </row>
    <row r="3691" spans="1:37" x14ac:dyDescent="0.35">
      <c r="A3691" s="156" t="s">
        <v>3586</v>
      </c>
      <c r="B3691" s="11">
        <v>2</v>
      </c>
      <c r="C3691" s="11">
        <v>10</v>
      </c>
      <c r="D3691" t="s">
        <v>311</v>
      </c>
      <c r="E3691" s="21" t="s">
        <v>290</v>
      </c>
      <c r="F3691" s="11">
        <v>2.375</v>
      </c>
      <c r="G3691" s="12">
        <v>2.157</v>
      </c>
      <c r="H3691" s="11">
        <v>0.109</v>
      </c>
      <c r="I3691" t="s">
        <v>290</v>
      </c>
      <c r="J3691" s="11">
        <v>10</v>
      </c>
      <c r="K3691" s="21" t="s">
        <v>290</v>
      </c>
      <c r="L3691" s="11" t="s">
        <v>311</v>
      </c>
      <c r="M3691" t="s">
        <v>290</v>
      </c>
      <c r="N3691" s="159" t="s">
        <v>290</v>
      </c>
      <c r="P3691" s="18" t="s">
        <v>290</v>
      </c>
      <c r="Q3691" s="18" t="s">
        <v>290</v>
      </c>
      <c r="S3691" t="s">
        <v>290</v>
      </c>
      <c r="T3691" t="s">
        <v>290</v>
      </c>
      <c r="V3691" t="s">
        <v>290</v>
      </c>
      <c r="X3691" s="156" t="s">
        <v>3586</v>
      </c>
      <c r="Y3691" s="11">
        <v>2</v>
      </c>
      <c r="Z3691" s="11">
        <v>10</v>
      </c>
      <c r="AA3691" t="s">
        <v>311</v>
      </c>
      <c r="AB3691" s="21" t="s">
        <v>290</v>
      </c>
      <c r="AC3691" s="11">
        <v>2.375</v>
      </c>
      <c r="AD3691" s="12">
        <v>2.157</v>
      </c>
      <c r="AE3691" s="11">
        <v>0.109</v>
      </c>
      <c r="AF3691" t="s">
        <v>290</v>
      </c>
      <c r="AG3691" s="11">
        <v>10</v>
      </c>
      <c r="AH3691" s="21" t="s">
        <v>290</v>
      </c>
      <c r="AI3691" s="11" t="s">
        <v>311</v>
      </c>
      <c r="AJ3691" t="s">
        <v>290</v>
      </c>
      <c r="AK3691" s="159" t="s">
        <v>290</v>
      </c>
    </row>
    <row r="3692" spans="1:37" x14ac:dyDescent="0.35">
      <c r="A3692" s="158" t="s">
        <v>3587</v>
      </c>
      <c r="B3692" s="11">
        <v>2</v>
      </c>
      <c r="C3692">
        <v>40</v>
      </c>
      <c r="D3692" t="s">
        <v>311</v>
      </c>
      <c r="E3692" s="21" t="s">
        <v>290</v>
      </c>
      <c r="F3692" s="11">
        <v>2.375</v>
      </c>
      <c r="G3692" s="12">
        <v>2.0670000000000002</v>
      </c>
      <c r="H3692" s="11">
        <v>0.154</v>
      </c>
      <c r="I3692" t="s">
        <v>290</v>
      </c>
      <c r="J3692">
        <v>40</v>
      </c>
      <c r="K3692" s="21" t="s">
        <v>290</v>
      </c>
      <c r="L3692" s="1" t="s">
        <v>311</v>
      </c>
      <c r="M3692" t="s">
        <v>290</v>
      </c>
      <c r="N3692" s="159" t="s">
        <v>290</v>
      </c>
      <c r="P3692" s="18" t="s">
        <v>290</v>
      </c>
      <c r="Q3692" s="18" t="s">
        <v>290</v>
      </c>
      <c r="S3692" t="s">
        <v>290</v>
      </c>
      <c r="T3692" t="s">
        <v>290</v>
      </c>
      <c r="V3692" t="s">
        <v>290</v>
      </c>
      <c r="X3692" s="158" t="s">
        <v>3587</v>
      </c>
      <c r="Y3692" s="11">
        <v>2</v>
      </c>
      <c r="Z3692">
        <v>40</v>
      </c>
      <c r="AA3692" t="s">
        <v>311</v>
      </c>
      <c r="AB3692" s="21" t="s">
        <v>290</v>
      </c>
      <c r="AC3692" s="11">
        <v>2.375</v>
      </c>
      <c r="AD3692" s="12">
        <v>2.0670000000000002</v>
      </c>
      <c r="AE3692" s="11">
        <v>0.154</v>
      </c>
      <c r="AF3692" t="s">
        <v>290</v>
      </c>
      <c r="AG3692">
        <v>40</v>
      </c>
      <c r="AH3692" s="21" t="s">
        <v>290</v>
      </c>
      <c r="AI3692" s="1" t="s">
        <v>311</v>
      </c>
      <c r="AJ3692" t="s">
        <v>290</v>
      </c>
      <c r="AK3692" s="159" t="s">
        <v>290</v>
      </c>
    </row>
    <row r="3693" spans="1:37" x14ac:dyDescent="0.35">
      <c r="A3693" s="158" t="s">
        <v>7117</v>
      </c>
      <c r="B3693" s="11">
        <v>2</v>
      </c>
      <c r="C3693" t="s">
        <v>6422</v>
      </c>
      <c r="D3693" t="s">
        <v>311</v>
      </c>
      <c r="E3693" s="21" t="s">
        <v>290</v>
      </c>
      <c r="F3693" s="11">
        <v>2.375</v>
      </c>
      <c r="G3693" s="12">
        <v>2.0670000000000002</v>
      </c>
      <c r="H3693" s="11">
        <v>0.154</v>
      </c>
      <c r="I3693" t="s">
        <v>6422</v>
      </c>
      <c r="J3693">
        <v>1</v>
      </c>
      <c r="K3693" s="21" t="s">
        <v>290</v>
      </c>
      <c r="L3693" s="1" t="s">
        <v>311</v>
      </c>
      <c r="M3693" t="s">
        <v>290</v>
      </c>
      <c r="N3693" s="159" t="s">
        <v>290</v>
      </c>
      <c r="P3693" s="18" t="s">
        <v>290</v>
      </c>
      <c r="Q3693" s="18" t="s">
        <v>290</v>
      </c>
      <c r="S3693" t="s">
        <v>290</v>
      </c>
      <c r="T3693" t="s">
        <v>290</v>
      </c>
      <c r="V3693" t="s">
        <v>290</v>
      </c>
      <c r="X3693" s="158" t="s">
        <v>7117</v>
      </c>
      <c r="Y3693" s="11">
        <v>2</v>
      </c>
      <c r="Z3693" t="s">
        <v>6422</v>
      </c>
      <c r="AA3693" t="s">
        <v>311</v>
      </c>
      <c r="AB3693" s="21" t="s">
        <v>290</v>
      </c>
      <c r="AC3693" s="11">
        <v>2.375</v>
      </c>
      <c r="AD3693" s="12">
        <v>2.0670000000000002</v>
      </c>
      <c r="AE3693" s="11">
        <v>0.154</v>
      </c>
      <c r="AF3693" t="s">
        <v>6422</v>
      </c>
      <c r="AG3693">
        <v>1</v>
      </c>
      <c r="AH3693" s="21" t="s">
        <v>290</v>
      </c>
      <c r="AI3693" s="1" t="s">
        <v>311</v>
      </c>
      <c r="AJ3693" t="s">
        <v>290</v>
      </c>
      <c r="AK3693" s="159" t="s">
        <v>290</v>
      </c>
    </row>
    <row r="3694" spans="1:37" x14ac:dyDescent="0.35">
      <c r="A3694" s="158" t="s">
        <v>3588</v>
      </c>
      <c r="B3694" s="11">
        <v>2</v>
      </c>
      <c r="C3694">
        <v>80</v>
      </c>
      <c r="D3694" t="s">
        <v>311</v>
      </c>
      <c r="E3694" s="21" t="s">
        <v>290</v>
      </c>
      <c r="F3694" s="11">
        <v>2.375</v>
      </c>
      <c r="G3694" s="12">
        <v>1.9390000000000001</v>
      </c>
      <c r="H3694" s="11">
        <v>0.218</v>
      </c>
      <c r="I3694" t="s">
        <v>290</v>
      </c>
      <c r="J3694">
        <v>80</v>
      </c>
      <c r="K3694" s="21" t="s">
        <v>290</v>
      </c>
      <c r="L3694" s="1" t="s">
        <v>311</v>
      </c>
      <c r="M3694" t="s">
        <v>290</v>
      </c>
      <c r="N3694" s="159" t="s">
        <v>290</v>
      </c>
      <c r="P3694" s="18" t="s">
        <v>290</v>
      </c>
      <c r="Q3694" s="18" t="s">
        <v>290</v>
      </c>
      <c r="S3694" t="s">
        <v>290</v>
      </c>
      <c r="T3694" t="s">
        <v>290</v>
      </c>
      <c r="V3694" t="s">
        <v>290</v>
      </c>
      <c r="X3694" s="158" t="s">
        <v>3588</v>
      </c>
      <c r="Y3694" s="11">
        <v>2</v>
      </c>
      <c r="Z3694">
        <v>80</v>
      </c>
      <c r="AA3694" t="s">
        <v>311</v>
      </c>
      <c r="AB3694" s="21" t="s">
        <v>290</v>
      </c>
      <c r="AC3694" s="11">
        <v>2.375</v>
      </c>
      <c r="AD3694" s="12">
        <v>1.9390000000000001</v>
      </c>
      <c r="AE3694" s="11">
        <v>0.218</v>
      </c>
      <c r="AF3694" t="s">
        <v>290</v>
      </c>
      <c r="AG3694">
        <v>80</v>
      </c>
      <c r="AH3694" s="21" t="s">
        <v>290</v>
      </c>
      <c r="AI3694" s="1" t="s">
        <v>311</v>
      </c>
      <c r="AJ3694" t="s">
        <v>290</v>
      </c>
      <c r="AK3694" s="159" t="s">
        <v>290</v>
      </c>
    </row>
    <row r="3695" spans="1:37" x14ac:dyDescent="0.35">
      <c r="A3695" s="158" t="s">
        <v>3589</v>
      </c>
      <c r="B3695" s="11">
        <v>2</v>
      </c>
      <c r="C3695" s="11">
        <v>160</v>
      </c>
      <c r="D3695" t="s">
        <v>311</v>
      </c>
      <c r="E3695" s="21" t="s">
        <v>3590</v>
      </c>
      <c r="F3695" s="11">
        <v>2.375</v>
      </c>
      <c r="G3695" s="12">
        <v>1.6890000000000001</v>
      </c>
      <c r="H3695" s="11">
        <v>0.34300000000000003</v>
      </c>
      <c r="I3695" t="s">
        <v>290</v>
      </c>
      <c r="J3695" s="11">
        <v>160</v>
      </c>
      <c r="K3695" s="21" t="s">
        <v>290</v>
      </c>
      <c r="L3695" s="1" t="s">
        <v>311</v>
      </c>
      <c r="M3695" t="s">
        <v>290</v>
      </c>
      <c r="N3695" s="159" t="s">
        <v>290</v>
      </c>
      <c r="P3695" s="18" t="s">
        <v>290</v>
      </c>
      <c r="Q3695" s="18" t="s">
        <v>290</v>
      </c>
      <c r="S3695" t="s">
        <v>290</v>
      </c>
      <c r="T3695" t="s">
        <v>290</v>
      </c>
      <c r="V3695" t="s">
        <v>290</v>
      </c>
      <c r="X3695" s="158" t="s">
        <v>3589</v>
      </c>
      <c r="Y3695" s="11">
        <v>2</v>
      </c>
      <c r="Z3695" s="11">
        <v>160</v>
      </c>
      <c r="AA3695" t="s">
        <v>311</v>
      </c>
      <c r="AB3695" s="21" t="s">
        <v>3591</v>
      </c>
      <c r="AC3695" s="11">
        <v>2.375</v>
      </c>
      <c r="AD3695" s="12">
        <v>1.6890000000000001</v>
      </c>
      <c r="AE3695" s="11">
        <v>0.34300000000000003</v>
      </c>
      <c r="AF3695" t="s">
        <v>290</v>
      </c>
      <c r="AG3695" s="11">
        <v>160</v>
      </c>
      <c r="AH3695" s="21" t="s">
        <v>290</v>
      </c>
      <c r="AI3695" s="1" t="s">
        <v>311</v>
      </c>
      <c r="AJ3695" t="s">
        <v>290</v>
      </c>
      <c r="AK3695" s="159" t="s">
        <v>290</v>
      </c>
    </row>
    <row r="3696" spans="1:37" x14ac:dyDescent="0.35">
      <c r="A3696" s="158" t="s">
        <v>3592</v>
      </c>
      <c r="B3696" s="11">
        <v>2</v>
      </c>
      <c r="C3696" s="11" t="s">
        <v>272</v>
      </c>
      <c r="D3696" t="s">
        <v>311</v>
      </c>
      <c r="E3696" s="21" t="s">
        <v>290</v>
      </c>
      <c r="F3696" s="11">
        <v>2.375</v>
      </c>
      <c r="G3696" s="12">
        <v>1.9390000000000001</v>
      </c>
      <c r="H3696" s="11">
        <v>0.218</v>
      </c>
      <c r="I3696" t="s">
        <v>272</v>
      </c>
      <c r="J3696" s="11">
        <v>2</v>
      </c>
      <c r="K3696" s="21" t="s">
        <v>290</v>
      </c>
      <c r="L3696" s="1" t="s">
        <v>311</v>
      </c>
      <c r="M3696" t="s">
        <v>290</v>
      </c>
      <c r="N3696" s="159" t="s">
        <v>290</v>
      </c>
      <c r="P3696" s="18" t="s">
        <v>290</v>
      </c>
      <c r="Q3696" s="18" t="s">
        <v>290</v>
      </c>
      <c r="S3696" t="s">
        <v>290</v>
      </c>
      <c r="T3696" t="s">
        <v>290</v>
      </c>
      <c r="V3696" t="s">
        <v>290</v>
      </c>
      <c r="X3696" s="158" t="s">
        <v>3592</v>
      </c>
      <c r="Y3696" s="11">
        <v>2</v>
      </c>
      <c r="Z3696" s="11" t="s">
        <v>272</v>
      </c>
      <c r="AA3696" t="s">
        <v>311</v>
      </c>
      <c r="AB3696" s="21" t="s">
        <v>290</v>
      </c>
      <c r="AC3696" s="11">
        <v>2.375</v>
      </c>
      <c r="AD3696" s="12">
        <v>1.9390000000000001</v>
      </c>
      <c r="AE3696" s="11">
        <v>0.218</v>
      </c>
      <c r="AF3696" t="s">
        <v>272</v>
      </c>
      <c r="AG3696" s="11">
        <v>2</v>
      </c>
      <c r="AH3696" s="21" t="s">
        <v>290</v>
      </c>
      <c r="AI3696" s="1" t="s">
        <v>311</v>
      </c>
      <c r="AJ3696" t="s">
        <v>290</v>
      </c>
      <c r="AK3696" s="159" t="s">
        <v>290</v>
      </c>
    </row>
    <row r="3697" spans="1:37" x14ac:dyDescent="0.25">
      <c r="A3697" s="160" t="s">
        <v>3593</v>
      </c>
      <c r="B3697" s="2">
        <v>2</v>
      </c>
      <c r="C3697" s="4" t="s">
        <v>273</v>
      </c>
      <c r="D3697" s="4" t="s">
        <v>311</v>
      </c>
      <c r="E3697" s="23" t="s">
        <v>290</v>
      </c>
      <c r="F3697" s="2">
        <v>2.375</v>
      </c>
      <c r="G3697" s="3">
        <v>1.5030000000000001</v>
      </c>
      <c r="H3697" s="2">
        <v>0.436</v>
      </c>
      <c r="I3697" s="2" t="s">
        <v>273</v>
      </c>
      <c r="J3697" s="4">
        <v>4</v>
      </c>
      <c r="K3697" s="23" t="s">
        <v>290</v>
      </c>
      <c r="L3697" s="6" t="s">
        <v>311</v>
      </c>
      <c r="M3697" s="4" t="s">
        <v>290</v>
      </c>
      <c r="N3697" s="161" t="s">
        <v>290</v>
      </c>
      <c r="P3697" s="18" t="s">
        <v>290</v>
      </c>
      <c r="Q3697" s="18" t="s">
        <v>290</v>
      </c>
      <c r="S3697" t="s">
        <v>290</v>
      </c>
      <c r="T3697" t="s">
        <v>290</v>
      </c>
      <c r="V3697" t="s">
        <v>290</v>
      </c>
      <c r="X3697" s="160" t="s">
        <v>3593</v>
      </c>
      <c r="Y3697" s="2">
        <v>2</v>
      </c>
      <c r="Z3697" s="4" t="s">
        <v>273</v>
      </c>
      <c r="AA3697" s="4" t="s">
        <v>311</v>
      </c>
      <c r="AB3697" s="23" t="s">
        <v>290</v>
      </c>
      <c r="AC3697" s="2">
        <v>2.375</v>
      </c>
      <c r="AD3697" s="3">
        <v>1.5030000000000001</v>
      </c>
      <c r="AE3697" s="2">
        <v>0.436</v>
      </c>
      <c r="AF3697" s="2" t="s">
        <v>273</v>
      </c>
      <c r="AG3697" s="4">
        <v>4</v>
      </c>
      <c r="AH3697" s="23" t="s">
        <v>290</v>
      </c>
      <c r="AI3697" s="6" t="s">
        <v>311</v>
      </c>
      <c r="AJ3697" s="4" t="s">
        <v>290</v>
      </c>
      <c r="AK3697" s="161" t="s">
        <v>290</v>
      </c>
    </row>
    <row r="3698" spans="1:37" x14ac:dyDescent="0.35">
      <c r="A3698" s="156" t="s">
        <v>3594</v>
      </c>
      <c r="B3698" s="11">
        <v>2.5</v>
      </c>
      <c r="C3698" s="11">
        <v>5</v>
      </c>
      <c r="D3698" t="s">
        <v>311</v>
      </c>
      <c r="E3698" s="21" t="s">
        <v>290</v>
      </c>
      <c r="F3698" s="11">
        <v>2.875</v>
      </c>
      <c r="G3698" s="12">
        <v>2.7090000000000001</v>
      </c>
      <c r="H3698" s="11">
        <v>8.3000000000000004E-2</v>
      </c>
      <c r="I3698" t="s">
        <v>290</v>
      </c>
      <c r="J3698" s="11">
        <v>5</v>
      </c>
      <c r="K3698" s="21" t="s">
        <v>290</v>
      </c>
      <c r="L3698" s="11" t="s">
        <v>311</v>
      </c>
      <c r="M3698" t="s">
        <v>290</v>
      </c>
      <c r="N3698" s="159" t="s">
        <v>290</v>
      </c>
      <c r="P3698" s="18" t="s">
        <v>290</v>
      </c>
      <c r="Q3698" s="18" t="s">
        <v>290</v>
      </c>
      <c r="S3698" t="s">
        <v>290</v>
      </c>
      <c r="T3698" t="s">
        <v>290</v>
      </c>
      <c r="V3698" t="s">
        <v>290</v>
      </c>
      <c r="X3698" s="156" t="s">
        <v>3594</v>
      </c>
      <c r="Y3698" s="11">
        <v>2.5</v>
      </c>
      <c r="Z3698" s="11">
        <v>5</v>
      </c>
      <c r="AA3698" t="s">
        <v>311</v>
      </c>
      <c r="AB3698" s="21" t="s">
        <v>290</v>
      </c>
      <c r="AC3698" s="11">
        <v>2.875</v>
      </c>
      <c r="AD3698" s="12">
        <v>2.7090000000000001</v>
      </c>
      <c r="AE3698" s="11">
        <v>8.3000000000000004E-2</v>
      </c>
      <c r="AF3698" t="s">
        <v>290</v>
      </c>
      <c r="AG3698" s="11">
        <v>5</v>
      </c>
      <c r="AH3698" s="21" t="s">
        <v>290</v>
      </c>
      <c r="AI3698" s="11" t="s">
        <v>311</v>
      </c>
      <c r="AJ3698" t="s">
        <v>290</v>
      </c>
      <c r="AK3698" s="159" t="s">
        <v>290</v>
      </c>
    </row>
    <row r="3699" spans="1:37" x14ac:dyDescent="0.35">
      <c r="A3699" s="156" t="s">
        <v>3595</v>
      </c>
      <c r="B3699" s="11">
        <v>2.5</v>
      </c>
      <c r="C3699" s="11">
        <v>10</v>
      </c>
      <c r="D3699" t="s">
        <v>311</v>
      </c>
      <c r="E3699" s="21" t="s">
        <v>290</v>
      </c>
      <c r="F3699" s="11">
        <v>2.875</v>
      </c>
      <c r="G3699" s="12">
        <v>2.6349999999999998</v>
      </c>
      <c r="H3699" s="11">
        <v>0.12</v>
      </c>
      <c r="I3699" t="s">
        <v>290</v>
      </c>
      <c r="J3699" s="11">
        <v>10</v>
      </c>
      <c r="K3699" s="21" t="s">
        <v>290</v>
      </c>
      <c r="L3699" s="11" t="s">
        <v>311</v>
      </c>
      <c r="M3699" t="s">
        <v>290</v>
      </c>
      <c r="N3699" s="159" t="s">
        <v>290</v>
      </c>
      <c r="P3699" s="18" t="s">
        <v>290</v>
      </c>
      <c r="Q3699" s="18" t="s">
        <v>290</v>
      </c>
      <c r="S3699" t="s">
        <v>290</v>
      </c>
      <c r="T3699" t="s">
        <v>290</v>
      </c>
      <c r="V3699" t="s">
        <v>290</v>
      </c>
      <c r="X3699" s="156" t="s">
        <v>3595</v>
      </c>
      <c r="Y3699" s="11">
        <v>2.5</v>
      </c>
      <c r="Z3699" s="11">
        <v>10</v>
      </c>
      <c r="AA3699" t="s">
        <v>311</v>
      </c>
      <c r="AB3699" s="21" t="s">
        <v>290</v>
      </c>
      <c r="AC3699" s="11">
        <v>2.875</v>
      </c>
      <c r="AD3699" s="12">
        <v>2.6349999999999998</v>
      </c>
      <c r="AE3699" s="11">
        <v>0.12</v>
      </c>
      <c r="AF3699" t="s">
        <v>290</v>
      </c>
      <c r="AG3699" s="11">
        <v>10</v>
      </c>
      <c r="AH3699" s="21" t="s">
        <v>290</v>
      </c>
      <c r="AI3699" s="11" t="s">
        <v>311</v>
      </c>
      <c r="AJ3699" t="s">
        <v>290</v>
      </c>
      <c r="AK3699" s="159" t="s">
        <v>290</v>
      </c>
    </row>
    <row r="3700" spans="1:37" x14ac:dyDescent="0.35">
      <c r="A3700" s="158" t="s">
        <v>3596</v>
      </c>
      <c r="B3700" s="11">
        <v>2.5</v>
      </c>
      <c r="C3700">
        <v>40</v>
      </c>
      <c r="D3700" t="s">
        <v>311</v>
      </c>
      <c r="E3700" s="21" t="s">
        <v>290</v>
      </c>
      <c r="F3700" s="11">
        <v>2.875</v>
      </c>
      <c r="G3700" s="12">
        <v>2.4689999999999999</v>
      </c>
      <c r="H3700" s="11">
        <v>0.20300000000000001</v>
      </c>
      <c r="I3700" t="s">
        <v>290</v>
      </c>
      <c r="J3700">
        <v>40</v>
      </c>
      <c r="K3700" s="21" t="s">
        <v>290</v>
      </c>
      <c r="L3700" s="1" t="s">
        <v>311</v>
      </c>
      <c r="M3700" t="s">
        <v>290</v>
      </c>
      <c r="N3700" s="159" t="s">
        <v>290</v>
      </c>
      <c r="P3700" s="18" t="s">
        <v>290</v>
      </c>
      <c r="Q3700" s="18" t="s">
        <v>290</v>
      </c>
      <c r="S3700" t="s">
        <v>290</v>
      </c>
      <c r="T3700" t="s">
        <v>290</v>
      </c>
      <c r="V3700" t="s">
        <v>290</v>
      </c>
      <c r="X3700" s="158" t="s">
        <v>3596</v>
      </c>
      <c r="Y3700" s="11">
        <v>2.5</v>
      </c>
      <c r="Z3700">
        <v>40</v>
      </c>
      <c r="AA3700" t="s">
        <v>311</v>
      </c>
      <c r="AB3700" s="21" t="s">
        <v>290</v>
      </c>
      <c r="AC3700" s="11">
        <v>2.875</v>
      </c>
      <c r="AD3700" s="12">
        <v>2.4689999999999999</v>
      </c>
      <c r="AE3700" s="11">
        <v>0.20300000000000001</v>
      </c>
      <c r="AF3700" t="s">
        <v>290</v>
      </c>
      <c r="AG3700">
        <v>40</v>
      </c>
      <c r="AH3700" s="21" t="s">
        <v>290</v>
      </c>
      <c r="AI3700" s="1" t="s">
        <v>311</v>
      </c>
      <c r="AJ3700" t="s">
        <v>290</v>
      </c>
      <c r="AK3700" s="159" t="s">
        <v>290</v>
      </c>
    </row>
    <row r="3701" spans="1:37" x14ac:dyDescent="0.35">
      <c r="A3701" s="158" t="s">
        <v>7118</v>
      </c>
      <c r="B3701" s="11">
        <v>2.5</v>
      </c>
      <c r="C3701" t="s">
        <v>6422</v>
      </c>
      <c r="D3701" t="s">
        <v>311</v>
      </c>
      <c r="E3701" s="21" t="s">
        <v>290</v>
      </c>
      <c r="F3701" s="11">
        <v>2.875</v>
      </c>
      <c r="G3701" s="12">
        <v>2.4689999999999999</v>
      </c>
      <c r="H3701" s="11">
        <v>0.20300000000000001</v>
      </c>
      <c r="I3701" t="s">
        <v>6422</v>
      </c>
      <c r="J3701">
        <v>1</v>
      </c>
      <c r="K3701" s="21" t="s">
        <v>290</v>
      </c>
      <c r="L3701" s="1" t="s">
        <v>311</v>
      </c>
      <c r="M3701" t="s">
        <v>290</v>
      </c>
      <c r="N3701" s="159" t="s">
        <v>290</v>
      </c>
      <c r="P3701" s="18" t="s">
        <v>290</v>
      </c>
      <c r="Q3701" s="18" t="s">
        <v>290</v>
      </c>
      <c r="S3701" t="s">
        <v>290</v>
      </c>
      <c r="T3701" t="s">
        <v>290</v>
      </c>
      <c r="V3701" t="s">
        <v>290</v>
      </c>
      <c r="X3701" s="158" t="s">
        <v>7118</v>
      </c>
      <c r="Y3701" s="11">
        <v>2.5</v>
      </c>
      <c r="Z3701" t="s">
        <v>6422</v>
      </c>
      <c r="AA3701" t="s">
        <v>311</v>
      </c>
      <c r="AB3701" s="21" t="s">
        <v>290</v>
      </c>
      <c r="AC3701" s="11">
        <v>2.875</v>
      </c>
      <c r="AD3701" s="12">
        <v>2.4689999999999999</v>
      </c>
      <c r="AE3701" s="11">
        <v>0.20300000000000001</v>
      </c>
      <c r="AF3701" t="s">
        <v>6422</v>
      </c>
      <c r="AG3701">
        <v>1</v>
      </c>
      <c r="AH3701" s="21" t="s">
        <v>290</v>
      </c>
      <c r="AI3701" s="1" t="s">
        <v>311</v>
      </c>
      <c r="AJ3701" t="s">
        <v>290</v>
      </c>
      <c r="AK3701" s="159" t="s">
        <v>290</v>
      </c>
    </row>
    <row r="3702" spans="1:37" x14ac:dyDescent="0.35">
      <c r="A3702" s="158" t="s">
        <v>3597</v>
      </c>
      <c r="B3702" s="11">
        <v>2.5</v>
      </c>
      <c r="C3702">
        <v>80</v>
      </c>
      <c r="D3702" t="s">
        <v>311</v>
      </c>
      <c r="E3702" s="21" t="s">
        <v>290</v>
      </c>
      <c r="F3702" s="11">
        <v>2.875</v>
      </c>
      <c r="G3702" s="12">
        <v>2.323</v>
      </c>
      <c r="H3702" s="11">
        <v>0.27600000000000002</v>
      </c>
      <c r="I3702" t="s">
        <v>290</v>
      </c>
      <c r="J3702">
        <v>80</v>
      </c>
      <c r="K3702" s="21" t="s">
        <v>290</v>
      </c>
      <c r="L3702" s="1" t="s">
        <v>311</v>
      </c>
      <c r="M3702" t="s">
        <v>290</v>
      </c>
      <c r="N3702" s="159" t="s">
        <v>290</v>
      </c>
      <c r="P3702" s="18" t="s">
        <v>290</v>
      </c>
      <c r="Q3702" s="18" t="s">
        <v>290</v>
      </c>
      <c r="S3702" t="s">
        <v>290</v>
      </c>
      <c r="T3702" t="s">
        <v>290</v>
      </c>
      <c r="V3702" t="s">
        <v>290</v>
      </c>
      <c r="X3702" s="158" t="s">
        <v>3597</v>
      </c>
      <c r="Y3702" s="11">
        <v>2.5</v>
      </c>
      <c r="Z3702">
        <v>80</v>
      </c>
      <c r="AA3702" t="s">
        <v>311</v>
      </c>
      <c r="AB3702" s="21" t="s">
        <v>290</v>
      </c>
      <c r="AC3702" s="11">
        <v>2.875</v>
      </c>
      <c r="AD3702" s="12">
        <v>2.323</v>
      </c>
      <c r="AE3702" s="11">
        <v>0.27600000000000002</v>
      </c>
      <c r="AF3702" t="s">
        <v>290</v>
      </c>
      <c r="AG3702">
        <v>80</v>
      </c>
      <c r="AH3702" s="21" t="s">
        <v>290</v>
      </c>
      <c r="AI3702" s="1" t="s">
        <v>311</v>
      </c>
      <c r="AJ3702" t="s">
        <v>290</v>
      </c>
      <c r="AK3702" s="159" t="s">
        <v>290</v>
      </c>
    </row>
    <row r="3703" spans="1:37" x14ac:dyDescent="0.35">
      <c r="A3703" s="158" t="s">
        <v>3598</v>
      </c>
      <c r="B3703" s="11">
        <v>2.5</v>
      </c>
      <c r="C3703" s="11">
        <v>160</v>
      </c>
      <c r="D3703" t="s">
        <v>311</v>
      </c>
      <c r="E3703" s="21" t="s">
        <v>290</v>
      </c>
      <c r="F3703" s="11">
        <v>2.875</v>
      </c>
      <c r="G3703" s="12">
        <v>2.125</v>
      </c>
      <c r="H3703" s="11">
        <v>0.375</v>
      </c>
      <c r="I3703" t="s">
        <v>290</v>
      </c>
      <c r="J3703" s="11">
        <v>160</v>
      </c>
      <c r="K3703" s="21" t="s">
        <v>290</v>
      </c>
      <c r="L3703" s="1" t="s">
        <v>311</v>
      </c>
      <c r="M3703" t="s">
        <v>290</v>
      </c>
      <c r="N3703" s="159" t="s">
        <v>290</v>
      </c>
      <c r="P3703" s="18" t="s">
        <v>290</v>
      </c>
      <c r="Q3703" s="18" t="s">
        <v>290</v>
      </c>
      <c r="S3703" t="s">
        <v>290</v>
      </c>
      <c r="T3703" t="s">
        <v>290</v>
      </c>
      <c r="V3703" t="s">
        <v>290</v>
      </c>
      <c r="X3703" s="158" t="s">
        <v>3598</v>
      </c>
      <c r="Y3703" s="11">
        <v>2.5</v>
      </c>
      <c r="Z3703" s="11">
        <v>160</v>
      </c>
      <c r="AA3703" t="s">
        <v>311</v>
      </c>
      <c r="AB3703" s="21" t="s">
        <v>290</v>
      </c>
      <c r="AC3703" s="11">
        <v>2.875</v>
      </c>
      <c r="AD3703" s="12">
        <v>2.125</v>
      </c>
      <c r="AE3703" s="11">
        <v>0.375</v>
      </c>
      <c r="AF3703" t="s">
        <v>290</v>
      </c>
      <c r="AG3703" s="11">
        <v>160</v>
      </c>
      <c r="AH3703" s="21" t="s">
        <v>290</v>
      </c>
      <c r="AI3703" s="1" t="s">
        <v>311</v>
      </c>
      <c r="AJ3703" t="s">
        <v>290</v>
      </c>
      <c r="AK3703" s="159" t="s">
        <v>290</v>
      </c>
    </row>
    <row r="3704" spans="1:37" x14ac:dyDescent="0.35">
      <c r="A3704" s="158" t="s">
        <v>3599</v>
      </c>
      <c r="B3704" s="11">
        <v>2.5</v>
      </c>
      <c r="C3704" s="11" t="s">
        <v>272</v>
      </c>
      <c r="D3704" t="s">
        <v>311</v>
      </c>
      <c r="E3704" s="21" t="s">
        <v>290</v>
      </c>
      <c r="F3704" s="11">
        <v>2.875</v>
      </c>
      <c r="G3704" s="12">
        <v>2.323</v>
      </c>
      <c r="H3704" s="11">
        <v>0.27600000000000002</v>
      </c>
      <c r="I3704" t="s">
        <v>272</v>
      </c>
      <c r="J3704" s="11">
        <v>2</v>
      </c>
      <c r="K3704" s="21" t="s">
        <v>290</v>
      </c>
      <c r="L3704" s="1" t="s">
        <v>311</v>
      </c>
      <c r="M3704" t="s">
        <v>290</v>
      </c>
      <c r="N3704" s="159" t="s">
        <v>290</v>
      </c>
      <c r="P3704" s="18" t="s">
        <v>290</v>
      </c>
      <c r="Q3704" s="18" t="s">
        <v>290</v>
      </c>
      <c r="S3704" t="s">
        <v>290</v>
      </c>
      <c r="T3704" t="s">
        <v>290</v>
      </c>
      <c r="V3704" t="s">
        <v>290</v>
      </c>
      <c r="X3704" s="158" t="s">
        <v>3599</v>
      </c>
      <c r="Y3704" s="11">
        <v>2.5</v>
      </c>
      <c r="Z3704" s="11" t="s">
        <v>272</v>
      </c>
      <c r="AA3704" t="s">
        <v>311</v>
      </c>
      <c r="AB3704" s="21" t="s">
        <v>290</v>
      </c>
      <c r="AC3704" s="11">
        <v>2.875</v>
      </c>
      <c r="AD3704" s="12">
        <v>2.323</v>
      </c>
      <c r="AE3704" s="11">
        <v>0.27600000000000002</v>
      </c>
      <c r="AF3704" t="s">
        <v>272</v>
      </c>
      <c r="AG3704" s="11">
        <v>2</v>
      </c>
      <c r="AH3704" s="21" t="s">
        <v>290</v>
      </c>
      <c r="AI3704" s="1" t="s">
        <v>311</v>
      </c>
      <c r="AJ3704" t="s">
        <v>290</v>
      </c>
      <c r="AK3704" s="159" t="s">
        <v>290</v>
      </c>
    </row>
    <row r="3705" spans="1:37" x14ac:dyDescent="0.25">
      <c r="A3705" s="160" t="s">
        <v>3600</v>
      </c>
      <c r="B3705" s="2">
        <v>2.5</v>
      </c>
      <c r="C3705" s="4" t="s">
        <v>273</v>
      </c>
      <c r="D3705" s="4" t="s">
        <v>311</v>
      </c>
      <c r="E3705" s="23" t="s">
        <v>290</v>
      </c>
      <c r="F3705" s="2">
        <v>2.875</v>
      </c>
      <c r="G3705" s="3">
        <v>1.7709999999999999</v>
      </c>
      <c r="H3705" s="2">
        <v>0.55200000000000005</v>
      </c>
      <c r="I3705" s="2" t="s">
        <v>273</v>
      </c>
      <c r="J3705" s="4">
        <v>4</v>
      </c>
      <c r="K3705" s="23" t="s">
        <v>290</v>
      </c>
      <c r="L3705" s="6" t="s">
        <v>311</v>
      </c>
      <c r="M3705" s="4" t="s">
        <v>290</v>
      </c>
      <c r="N3705" s="161" t="s">
        <v>290</v>
      </c>
      <c r="P3705" s="18" t="s">
        <v>290</v>
      </c>
      <c r="Q3705" s="18" t="s">
        <v>290</v>
      </c>
      <c r="S3705" t="s">
        <v>290</v>
      </c>
      <c r="T3705" t="s">
        <v>290</v>
      </c>
      <c r="V3705" t="s">
        <v>290</v>
      </c>
      <c r="X3705" s="160" t="s">
        <v>3600</v>
      </c>
      <c r="Y3705" s="2">
        <v>2.5</v>
      </c>
      <c r="Z3705" s="4" t="s">
        <v>273</v>
      </c>
      <c r="AA3705" s="4" t="s">
        <v>311</v>
      </c>
      <c r="AB3705" s="23" t="s">
        <v>290</v>
      </c>
      <c r="AC3705" s="2">
        <v>2.875</v>
      </c>
      <c r="AD3705" s="3">
        <v>1.7709999999999999</v>
      </c>
      <c r="AE3705" s="2">
        <v>0.55200000000000005</v>
      </c>
      <c r="AF3705" s="2" t="s">
        <v>273</v>
      </c>
      <c r="AG3705" s="4">
        <v>4</v>
      </c>
      <c r="AH3705" s="23" t="s">
        <v>290</v>
      </c>
      <c r="AI3705" s="6" t="s">
        <v>311</v>
      </c>
      <c r="AJ3705" s="4" t="s">
        <v>290</v>
      </c>
      <c r="AK3705" s="161" t="s">
        <v>290</v>
      </c>
    </row>
    <row r="3706" spans="1:37" x14ac:dyDescent="0.35">
      <c r="A3706" s="156" t="s">
        <v>3601</v>
      </c>
      <c r="B3706" s="11">
        <v>3.0000000000000004</v>
      </c>
      <c r="C3706" s="11">
        <v>5</v>
      </c>
      <c r="D3706" t="s">
        <v>311</v>
      </c>
      <c r="E3706" s="21" t="s">
        <v>290</v>
      </c>
      <c r="F3706" s="11">
        <v>3.5</v>
      </c>
      <c r="G3706" s="12">
        <v>3.3340000000000001</v>
      </c>
      <c r="H3706" s="11">
        <v>8.3000000000000004E-2</v>
      </c>
      <c r="I3706" t="s">
        <v>290</v>
      </c>
      <c r="J3706" s="11">
        <v>5</v>
      </c>
      <c r="K3706" s="21" t="s">
        <v>290</v>
      </c>
      <c r="L3706" s="11" t="s">
        <v>311</v>
      </c>
      <c r="M3706" t="s">
        <v>290</v>
      </c>
      <c r="N3706" s="159" t="s">
        <v>290</v>
      </c>
      <c r="P3706" s="18" t="s">
        <v>290</v>
      </c>
      <c r="Q3706" s="18" t="s">
        <v>290</v>
      </c>
      <c r="S3706" t="s">
        <v>290</v>
      </c>
      <c r="T3706" t="s">
        <v>290</v>
      </c>
      <c r="V3706" t="s">
        <v>290</v>
      </c>
      <c r="X3706" s="156" t="s">
        <v>3601</v>
      </c>
      <c r="Y3706" s="11">
        <v>3.0000000000000004</v>
      </c>
      <c r="Z3706" s="11">
        <v>5</v>
      </c>
      <c r="AA3706" t="s">
        <v>311</v>
      </c>
      <c r="AB3706" s="21" t="s">
        <v>290</v>
      </c>
      <c r="AC3706" s="11">
        <v>3.5</v>
      </c>
      <c r="AD3706" s="12">
        <v>3.3340000000000001</v>
      </c>
      <c r="AE3706" s="11">
        <v>8.3000000000000004E-2</v>
      </c>
      <c r="AF3706" t="s">
        <v>290</v>
      </c>
      <c r="AG3706" s="11">
        <v>5</v>
      </c>
      <c r="AH3706" s="21" t="s">
        <v>290</v>
      </c>
      <c r="AI3706" s="11" t="s">
        <v>311</v>
      </c>
      <c r="AJ3706" t="s">
        <v>290</v>
      </c>
      <c r="AK3706" s="159" t="s">
        <v>290</v>
      </c>
    </row>
    <row r="3707" spans="1:37" x14ac:dyDescent="0.35">
      <c r="A3707" s="156" t="s">
        <v>3602</v>
      </c>
      <c r="B3707" s="11">
        <v>3.0000000000000004</v>
      </c>
      <c r="C3707" s="11">
        <v>10</v>
      </c>
      <c r="D3707" t="s">
        <v>311</v>
      </c>
      <c r="E3707" s="21" t="s">
        <v>290</v>
      </c>
      <c r="F3707" s="11">
        <v>3.5</v>
      </c>
      <c r="G3707" s="12">
        <v>3.26</v>
      </c>
      <c r="H3707" s="11">
        <v>0.12</v>
      </c>
      <c r="I3707" t="s">
        <v>290</v>
      </c>
      <c r="J3707" s="11">
        <v>10</v>
      </c>
      <c r="K3707" s="21" t="s">
        <v>290</v>
      </c>
      <c r="L3707" s="11" t="s">
        <v>311</v>
      </c>
      <c r="M3707" t="s">
        <v>290</v>
      </c>
      <c r="N3707" s="159" t="s">
        <v>290</v>
      </c>
      <c r="P3707" s="18" t="s">
        <v>290</v>
      </c>
      <c r="Q3707" s="18" t="s">
        <v>290</v>
      </c>
      <c r="S3707" t="s">
        <v>290</v>
      </c>
      <c r="T3707" t="s">
        <v>290</v>
      </c>
      <c r="V3707" t="s">
        <v>290</v>
      </c>
      <c r="X3707" s="156" t="s">
        <v>3602</v>
      </c>
      <c r="Y3707" s="11">
        <v>3.0000000000000004</v>
      </c>
      <c r="Z3707" s="11">
        <v>10</v>
      </c>
      <c r="AA3707" t="s">
        <v>311</v>
      </c>
      <c r="AB3707" s="21" t="s">
        <v>290</v>
      </c>
      <c r="AC3707" s="11">
        <v>3.5</v>
      </c>
      <c r="AD3707" s="12">
        <v>3.26</v>
      </c>
      <c r="AE3707" s="11">
        <v>0.12</v>
      </c>
      <c r="AF3707" t="s">
        <v>290</v>
      </c>
      <c r="AG3707" s="11">
        <v>10</v>
      </c>
      <c r="AH3707" s="21" t="s">
        <v>290</v>
      </c>
      <c r="AI3707" s="11" t="s">
        <v>311</v>
      </c>
      <c r="AJ3707" t="s">
        <v>290</v>
      </c>
      <c r="AK3707" s="159" t="s">
        <v>290</v>
      </c>
    </row>
    <row r="3708" spans="1:37" x14ac:dyDescent="0.35">
      <c r="A3708" s="158" t="s">
        <v>3603</v>
      </c>
      <c r="B3708" s="11">
        <v>3.0000000000000004</v>
      </c>
      <c r="C3708">
        <v>40</v>
      </c>
      <c r="D3708" t="s">
        <v>311</v>
      </c>
      <c r="E3708" s="21" t="s">
        <v>290</v>
      </c>
      <c r="F3708" s="11">
        <v>3.5</v>
      </c>
      <c r="G3708" s="12">
        <v>3.0680000000000001</v>
      </c>
      <c r="H3708" s="11">
        <v>0.216</v>
      </c>
      <c r="I3708" t="s">
        <v>290</v>
      </c>
      <c r="J3708">
        <v>40</v>
      </c>
      <c r="K3708" s="21" t="s">
        <v>290</v>
      </c>
      <c r="L3708" s="1" t="s">
        <v>311</v>
      </c>
      <c r="M3708" t="s">
        <v>290</v>
      </c>
      <c r="N3708" s="159" t="s">
        <v>290</v>
      </c>
      <c r="P3708" s="18" t="s">
        <v>290</v>
      </c>
      <c r="Q3708" s="18" t="s">
        <v>290</v>
      </c>
      <c r="S3708" t="s">
        <v>290</v>
      </c>
      <c r="T3708" t="s">
        <v>290</v>
      </c>
      <c r="V3708" t="s">
        <v>290</v>
      </c>
      <c r="X3708" s="158" t="s">
        <v>3603</v>
      </c>
      <c r="Y3708" s="11">
        <v>3.0000000000000004</v>
      </c>
      <c r="Z3708">
        <v>40</v>
      </c>
      <c r="AA3708" t="s">
        <v>311</v>
      </c>
      <c r="AB3708" s="21" t="s">
        <v>290</v>
      </c>
      <c r="AC3708" s="11">
        <v>3.5</v>
      </c>
      <c r="AD3708" s="12">
        <v>3.0680000000000001</v>
      </c>
      <c r="AE3708" s="11">
        <v>0.216</v>
      </c>
      <c r="AF3708" t="s">
        <v>290</v>
      </c>
      <c r="AG3708">
        <v>40</v>
      </c>
      <c r="AH3708" s="21" t="s">
        <v>290</v>
      </c>
      <c r="AI3708" s="1" t="s">
        <v>311</v>
      </c>
      <c r="AJ3708" t="s">
        <v>290</v>
      </c>
      <c r="AK3708" s="159" t="s">
        <v>290</v>
      </c>
    </row>
    <row r="3709" spans="1:37" x14ac:dyDescent="0.35">
      <c r="A3709" s="158" t="s">
        <v>7119</v>
      </c>
      <c r="B3709" s="11">
        <v>3.0000000000000004</v>
      </c>
      <c r="C3709" t="s">
        <v>6422</v>
      </c>
      <c r="D3709" t="s">
        <v>311</v>
      </c>
      <c r="E3709" s="21" t="s">
        <v>290</v>
      </c>
      <c r="F3709" s="11">
        <v>3.5</v>
      </c>
      <c r="G3709" s="12">
        <v>3.0680000000000001</v>
      </c>
      <c r="H3709" s="11">
        <v>0.216</v>
      </c>
      <c r="I3709" t="s">
        <v>6422</v>
      </c>
      <c r="J3709">
        <v>1</v>
      </c>
      <c r="K3709" s="21" t="s">
        <v>290</v>
      </c>
      <c r="L3709" s="1" t="s">
        <v>311</v>
      </c>
      <c r="M3709" t="s">
        <v>290</v>
      </c>
      <c r="N3709" s="159" t="s">
        <v>290</v>
      </c>
      <c r="P3709" s="18" t="s">
        <v>290</v>
      </c>
      <c r="Q3709" s="18" t="s">
        <v>290</v>
      </c>
      <c r="S3709" t="s">
        <v>290</v>
      </c>
      <c r="T3709" t="s">
        <v>290</v>
      </c>
      <c r="V3709" t="s">
        <v>290</v>
      </c>
      <c r="X3709" s="158" t="s">
        <v>7119</v>
      </c>
      <c r="Y3709" s="11">
        <v>3.0000000000000004</v>
      </c>
      <c r="Z3709" t="s">
        <v>6422</v>
      </c>
      <c r="AA3709" t="s">
        <v>311</v>
      </c>
      <c r="AB3709" s="21" t="s">
        <v>290</v>
      </c>
      <c r="AC3709" s="11">
        <v>3.5</v>
      </c>
      <c r="AD3709" s="12">
        <v>3.0680000000000001</v>
      </c>
      <c r="AE3709" s="11">
        <v>0.216</v>
      </c>
      <c r="AF3709" t="s">
        <v>6422</v>
      </c>
      <c r="AG3709">
        <v>1</v>
      </c>
      <c r="AH3709" s="21" t="s">
        <v>290</v>
      </c>
      <c r="AI3709" s="1" t="s">
        <v>311</v>
      </c>
      <c r="AJ3709" t="s">
        <v>290</v>
      </c>
      <c r="AK3709" s="159" t="s">
        <v>290</v>
      </c>
    </row>
    <row r="3710" spans="1:37" x14ac:dyDescent="0.35">
      <c r="A3710" s="158" t="s">
        <v>3604</v>
      </c>
      <c r="B3710" s="11">
        <v>3.0000000000000004</v>
      </c>
      <c r="C3710">
        <v>80</v>
      </c>
      <c r="D3710" t="s">
        <v>311</v>
      </c>
      <c r="E3710" s="21" t="s">
        <v>3605</v>
      </c>
      <c r="F3710" s="11">
        <v>3.5</v>
      </c>
      <c r="G3710" s="12">
        <v>2.9</v>
      </c>
      <c r="H3710" s="11">
        <v>0.3</v>
      </c>
      <c r="I3710" t="s">
        <v>290</v>
      </c>
      <c r="J3710">
        <v>80</v>
      </c>
      <c r="K3710" s="21" t="s">
        <v>290</v>
      </c>
      <c r="L3710" s="1" t="s">
        <v>311</v>
      </c>
      <c r="M3710" t="s">
        <v>290</v>
      </c>
      <c r="N3710" s="159" t="s">
        <v>290</v>
      </c>
      <c r="P3710" s="18" t="s">
        <v>290</v>
      </c>
      <c r="Q3710" s="18" t="s">
        <v>290</v>
      </c>
      <c r="S3710" t="s">
        <v>290</v>
      </c>
      <c r="T3710" t="s">
        <v>290</v>
      </c>
      <c r="V3710" t="s">
        <v>290</v>
      </c>
      <c r="X3710" s="158" t="s">
        <v>3604</v>
      </c>
      <c r="Y3710" s="11">
        <v>3.0000000000000004</v>
      </c>
      <c r="Z3710">
        <v>80</v>
      </c>
      <c r="AA3710" t="s">
        <v>311</v>
      </c>
      <c r="AB3710" s="21" t="s">
        <v>3606</v>
      </c>
      <c r="AC3710" s="11">
        <v>3.5</v>
      </c>
      <c r="AD3710" s="12">
        <v>2.9</v>
      </c>
      <c r="AE3710" s="11">
        <v>0.3</v>
      </c>
      <c r="AF3710" t="s">
        <v>290</v>
      </c>
      <c r="AG3710">
        <v>80</v>
      </c>
      <c r="AH3710" s="21" t="s">
        <v>290</v>
      </c>
      <c r="AI3710" s="1" t="s">
        <v>311</v>
      </c>
      <c r="AJ3710" t="s">
        <v>290</v>
      </c>
      <c r="AK3710" s="159" t="s">
        <v>290</v>
      </c>
    </row>
    <row r="3711" spans="1:37" x14ac:dyDescent="0.35">
      <c r="A3711" s="158" t="s">
        <v>3607</v>
      </c>
      <c r="B3711" s="11">
        <v>3.0000000000000004</v>
      </c>
      <c r="C3711" s="11">
        <v>160</v>
      </c>
      <c r="D3711" t="s">
        <v>311</v>
      </c>
      <c r="E3711" s="21" t="s">
        <v>3608</v>
      </c>
      <c r="F3711" s="11">
        <v>3.5</v>
      </c>
      <c r="G3711" s="12">
        <v>2.6259999999999999</v>
      </c>
      <c r="H3711" s="11">
        <v>0.437</v>
      </c>
      <c r="I3711" t="s">
        <v>290</v>
      </c>
      <c r="J3711" s="11">
        <v>160</v>
      </c>
      <c r="K3711" s="21" t="s">
        <v>290</v>
      </c>
      <c r="L3711" s="1" t="s">
        <v>311</v>
      </c>
      <c r="M3711" t="s">
        <v>290</v>
      </c>
      <c r="N3711" s="159" t="s">
        <v>290</v>
      </c>
      <c r="P3711" s="18" t="s">
        <v>290</v>
      </c>
      <c r="Q3711" s="18" t="s">
        <v>290</v>
      </c>
      <c r="S3711" t="s">
        <v>290</v>
      </c>
      <c r="T3711" t="s">
        <v>290</v>
      </c>
      <c r="V3711" t="s">
        <v>290</v>
      </c>
      <c r="X3711" s="158" t="s">
        <v>3607</v>
      </c>
      <c r="Y3711" s="11">
        <v>3.0000000000000004</v>
      </c>
      <c r="Z3711" s="11">
        <v>160</v>
      </c>
      <c r="AA3711" t="s">
        <v>311</v>
      </c>
      <c r="AB3711" s="21" t="s">
        <v>3609</v>
      </c>
      <c r="AC3711" s="11">
        <v>3.5</v>
      </c>
      <c r="AD3711" s="12">
        <v>2.6259999999999999</v>
      </c>
      <c r="AE3711" s="11">
        <v>0.437</v>
      </c>
      <c r="AF3711" t="s">
        <v>290</v>
      </c>
      <c r="AG3711" s="11">
        <v>160</v>
      </c>
      <c r="AH3711" s="21" t="s">
        <v>290</v>
      </c>
      <c r="AI3711" s="1" t="s">
        <v>311</v>
      </c>
      <c r="AJ3711" t="s">
        <v>290</v>
      </c>
      <c r="AK3711" s="159" t="s">
        <v>290</v>
      </c>
    </row>
    <row r="3712" spans="1:37" x14ac:dyDescent="0.35">
      <c r="A3712" s="158" t="s">
        <v>3610</v>
      </c>
      <c r="B3712" s="11">
        <v>3.0000000000000004</v>
      </c>
      <c r="C3712" s="11" t="s">
        <v>272</v>
      </c>
      <c r="D3712" t="s">
        <v>311</v>
      </c>
      <c r="E3712" s="21" t="s">
        <v>290</v>
      </c>
      <c r="F3712" s="11">
        <v>3.5</v>
      </c>
      <c r="G3712" s="12">
        <v>2.9</v>
      </c>
      <c r="H3712" s="11">
        <v>0.3</v>
      </c>
      <c r="I3712" t="s">
        <v>272</v>
      </c>
      <c r="J3712" s="11">
        <v>2</v>
      </c>
      <c r="K3712" s="21" t="s">
        <v>290</v>
      </c>
      <c r="L3712" s="1" t="s">
        <v>311</v>
      </c>
      <c r="M3712" t="s">
        <v>290</v>
      </c>
      <c r="N3712" s="159" t="s">
        <v>290</v>
      </c>
      <c r="P3712" s="18" t="s">
        <v>290</v>
      </c>
      <c r="Q3712" s="18" t="s">
        <v>290</v>
      </c>
      <c r="S3712" t="s">
        <v>290</v>
      </c>
      <c r="T3712" t="s">
        <v>290</v>
      </c>
      <c r="V3712" t="s">
        <v>290</v>
      </c>
      <c r="X3712" s="158" t="s">
        <v>3610</v>
      </c>
      <c r="Y3712" s="11">
        <v>3.0000000000000004</v>
      </c>
      <c r="Z3712" s="11" t="s">
        <v>272</v>
      </c>
      <c r="AA3712" t="s">
        <v>311</v>
      </c>
      <c r="AB3712" s="21" t="s">
        <v>290</v>
      </c>
      <c r="AC3712" s="11">
        <v>3.5</v>
      </c>
      <c r="AD3712" s="12">
        <v>2.9</v>
      </c>
      <c r="AE3712" s="11">
        <v>0.3</v>
      </c>
      <c r="AF3712" t="s">
        <v>272</v>
      </c>
      <c r="AG3712" s="11">
        <v>2</v>
      </c>
      <c r="AH3712" s="21" t="s">
        <v>290</v>
      </c>
      <c r="AI3712" s="1" t="s">
        <v>311</v>
      </c>
      <c r="AJ3712" t="s">
        <v>290</v>
      </c>
      <c r="AK3712" s="159" t="s">
        <v>290</v>
      </c>
    </row>
    <row r="3713" spans="1:37" x14ac:dyDescent="0.25">
      <c r="A3713" s="160" t="s">
        <v>3611</v>
      </c>
      <c r="B3713" s="2">
        <v>3.0000000000000004</v>
      </c>
      <c r="C3713" s="4" t="s">
        <v>273</v>
      </c>
      <c r="D3713" s="4" t="s">
        <v>311</v>
      </c>
      <c r="E3713" s="23" t="s">
        <v>290</v>
      </c>
      <c r="F3713" s="2">
        <v>3.5</v>
      </c>
      <c r="G3713" s="3">
        <v>2.2999999999999998</v>
      </c>
      <c r="H3713" s="2">
        <v>0.6</v>
      </c>
      <c r="I3713" s="2" t="s">
        <v>273</v>
      </c>
      <c r="J3713" s="4">
        <v>4</v>
      </c>
      <c r="K3713" s="23" t="s">
        <v>290</v>
      </c>
      <c r="L3713" s="6" t="s">
        <v>311</v>
      </c>
      <c r="M3713" s="4" t="s">
        <v>290</v>
      </c>
      <c r="N3713" s="161" t="s">
        <v>290</v>
      </c>
      <c r="P3713" s="18" t="s">
        <v>290</v>
      </c>
      <c r="Q3713" s="18" t="s">
        <v>290</v>
      </c>
      <c r="S3713" t="s">
        <v>290</v>
      </c>
      <c r="T3713" t="s">
        <v>290</v>
      </c>
      <c r="V3713" t="s">
        <v>290</v>
      </c>
      <c r="X3713" s="160" t="s">
        <v>3611</v>
      </c>
      <c r="Y3713" s="2">
        <v>3.0000000000000004</v>
      </c>
      <c r="Z3713" s="4" t="s">
        <v>273</v>
      </c>
      <c r="AA3713" s="4" t="s">
        <v>311</v>
      </c>
      <c r="AB3713" s="23" t="s">
        <v>290</v>
      </c>
      <c r="AC3713" s="2">
        <v>3.5</v>
      </c>
      <c r="AD3713" s="3">
        <v>2.2999999999999998</v>
      </c>
      <c r="AE3713" s="2">
        <v>0.6</v>
      </c>
      <c r="AF3713" s="2" t="s">
        <v>273</v>
      </c>
      <c r="AG3713" s="4">
        <v>4</v>
      </c>
      <c r="AH3713" s="23" t="s">
        <v>290</v>
      </c>
      <c r="AI3713" s="6" t="s">
        <v>311</v>
      </c>
      <c r="AJ3713" s="4" t="s">
        <v>290</v>
      </c>
      <c r="AK3713" s="161" t="s">
        <v>290</v>
      </c>
    </row>
    <row r="3714" spans="1:37" x14ac:dyDescent="0.35">
      <c r="A3714" s="156" t="s">
        <v>3612</v>
      </c>
      <c r="B3714" s="11">
        <v>3.5</v>
      </c>
      <c r="C3714" s="11">
        <v>5</v>
      </c>
      <c r="D3714" t="s">
        <v>311</v>
      </c>
      <c r="E3714" s="21" t="s">
        <v>290</v>
      </c>
      <c r="F3714" s="11">
        <v>4</v>
      </c>
      <c r="G3714" s="12">
        <v>3.8340000000000001</v>
      </c>
      <c r="H3714" s="11">
        <v>8.3000000000000004E-2</v>
      </c>
      <c r="I3714" t="s">
        <v>290</v>
      </c>
      <c r="J3714" s="11">
        <v>5</v>
      </c>
      <c r="K3714" s="21" t="s">
        <v>290</v>
      </c>
      <c r="L3714" s="11" t="s">
        <v>311</v>
      </c>
      <c r="M3714" t="s">
        <v>290</v>
      </c>
      <c r="N3714" s="159" t="s">
        <v>290</v>
      </c>
      <c r="P3714" s="18" t="s">
        <v>290</v>
      </c>
      <c r="Q3714" s="18" t="s">
        <v>290</v>
      </c>
      <c r="S3714" t="s">
        <v>290</v>
      </c>
      <c r="T3714" t="s">
        <v>290</v>
      </c>
      <c r="V3714" t="s">
        <v>290</v>
      </c>
      <c r="X3714" s="156" t="s">
        <v>3612</v>
      </c>
      <c r="Y3714" s="11">
        <v>3.5</v>
      </c>
      <c r="Z3714" s="11">
        <v>5</v>
      </c>
      <c r="AA3714" t="s">
        <v>311</v>
      </c>
      <c r="AB3714" s="21" t="s">
        <v>290</v>
      </c>
      <c r="AC3714" s="11">
        <v>4</v>
      </c>
      <c r="AD3714" s="12">
        <v>3.8340000000000001</v>
      </c>
      <c r="AE3714" s="11">
        <v>8.3000000000000004E-2</v>
      </c>
      <c r="AF3714" t="s">
        <v>290</v>
      </c>
      <c r="AG3714" s="11">
        <v>5</v>
      </c>
      <c r="AH3714" s="21" t="s">
        <v>290</v>
      </c>
      <c r="AI3714" s="11" t="s">
        <v>311</v>
      </c>
      <c r="AJ3714" t="s">
        <v>290</v>
      </c>
      <c r="AK3714" s="159" t="s">
        <v>290</v>
      </c>
    </row>
    <row r="3715" spans="1:37" x14ac:dyDescent="0.35">
      <c r="A3715" s="156" t="s">
        <v>3613</v>
      </c>
      <c r="B3715" s="11">
        <v>3.5</v>
      </c>
      <c r="C3715" s="11">
        <v>10</v>
      </c>
      <c r="D3715" t="s">
        <v>311</v>
      </c>
      <c r="E3715" s="21" t="s">
        <v>290</v>
      </c>
      <c r="F3715" s="11">
        <v>4</v>
      </c>
      <c r="G3715" s="12">
        <v>3.76</v>
      </c>
      <c r="H3715" s="11">
        <v>0.12</v>
      </c>
      <c r="I3715" t="s">
        <v>290</v>
      </c>
      <c r="J3715" s="11">
        <v>10</v>
      </c>
      <c r="K3715" s="21" t="s">
        <v>290</v>
      </c>
      <c r="L3715" s="11" t="s">
        <v>311</v>
      </c>
      <c r="M3715" t="s">
        <v>290</v>
      </c>
      <c r="N3715" s="159" t="s">
        <v>290</v>
      </c>
      <c r="P3715" s="18" t="s">
        <v>290</v>
      </c>
      <c r="Q3715" s="18" t="s">
        <v>290</v>
      </c>
      <c r="S3715" t="s">
        <v>290</v>
      </c>
      <c r="T3715" t="s">
        <v>290</v>
      </c>
      <c r="V3715" t="s">
        <v>290</v>
      </c>
      <c r="X3715" s="156" t="s">
        <v>3613</v>
      </c>
      <c r="Y3715" s="11">
        <v>3.5</v>
      </c>
      <c r="Z3715" s="11">
        <v>10</v>
      </c>
      <c r="AA3715" t="s">
        <v>311</v>
      </c>
      <c r="AB3715" s="21" t="s">
        <v>290</v>
      </c>
      <c r="AC3715" s="11">
        <v>4</v>
      </c>
      <c r="AD3715" s="12">
        <v>3.76</v>
      </c>
      <c r="AE3715" s="11">
        <v>0.12</v>
      </c>
      <c r="AF3715" t="s">
        <v>290</v>
      </c>
      <c r="AG3715" s="11">
        <v>10</v>
      </c>
      <c r="AH3715" s="21" t="s">
        <v>290</v>
      </c>
      <c r="AI3715" s="11" t="s">
        <v>311</v>
      </c>
      <c r="AJ3715" t="s">
        <v>290</v>
      </c>
      <c r="AK3715" s="159" t="s">
        <v>290</v>
      </c>
    </row>
    <row r="3716" spans="1:37" x14ac:dyDescent="0.35">
      <c r="A3716" s="158" t="s">
        <v>3614</v>
      </c>
      <c r="B3716" s="11">
        <v>3.5</v>
      </c>
      <c r="C3716">
        <v>40</v>
      </c>
      <c r="D3716" t="s">
        <v>311</v>
      </c>
      <c r="E3716" s="21" t="s">
        <v>290</v>
      </c>
      <c r="F3716" s="11">
        <v>4</v>
      </c>
      <c r="G3716" s="12">
        <v>3.548</v>
      </c>
      <c r="H3716" s="11">
        <v>0.22600000000000001</v>
      </c>
      <c r="I3716" t="s">
        <v>290</v>
      </c>
      <c r="J3716">
        <v>40</v>
      </c>
      <c r="K3716" s="21" t="s">
        <v>290</v>
      </c>
      <c r="L3716" s="1" t="s">
        <v>311</v>
      </c>
      <c r="M3716" t="s">
        <v>290</v>
      </c>
      <c r="N3716" s="159" t="s">
        <v>290</v>
      </c>
      <c r="P3716" s="18" t="s">
        <v>290</v>
      </c>
      <c r="Q3716" s="18" t="s">
        <v>290</v>
      </c>
      <c r="S3716" t="s">
        <v>290</v>
      </c>
      <c r="T3716" t="s">
        <v>290</v>
      </c>
      <c r="V3716" t="s">
        <v>290</v>
      </c>
      <c r="X3716" s="158" t="s">
        <v>3614</v>
      </c>
      <c r="Y3716" s="11">
        <v>3.5</v>
      </c>
      <c r="Z3716">
        <v>40</v>
      </c>
      <c r="AA3716" t="s">
        <v>311</v>
      </c>
      <c r="AB3716" s="21" t="s">
        <v>290</v>
      </c>
      <c r="AC3716" s="11">
        <v>4</v>
      </c>
      <c r="AD3716" s="12">
        <v>3.548</v>
      </c>
      <c r="AE3716" s="11">
        <v>0.22600000000000001</v>
      </c>
      <c r="AF3716" t="s">
        <v>290</v>
      </c>
      <c r="AG3716">
        <v>40</v>
      </c>
      <c r="AH3716" s="21" t="s">
        <v>290</v>
      </c>
      <c r="AI3716" s="1" t="s">
        <v>311</v>
      </c>
      <c r="AJ3716" t="s">
        <v>290</v>
      </c>
      <c r="AK3716" s="159" t="s">
        <v>290</v>
      </c>
    </row>
    <row r="3717" spans="1:37" x14ac:dyDescent="0.35">
      <c r="A3717" s="158" t="s">
        <v>7120</v>
      </c>
      <c r="B3717" s="11">
        <v>3.5</v>
      </c>
      <c r="C3717" t="s">
        <v>6422</v>
      </c>
      <c r="D3717" t="s">
        <v>311</v>
      </c>
      <c r="E3717" s="21" t="s">
        <v>290</v>
      </c>
      <c r="F3717" s="11">
        <v>4</v>
      </c>
      <c r="G3717" s="12">
        <v>3.548</v>
      </c>
      <c r="H3717" s="11">
        <v>0.22600000000000001</v>
      </c>
      <c r="I3717" t="s">
        <v>6422</v>
      </c>
      <c r="J3717">
        <v>1</v>
      </c>
      <c r="K3717" s="21" t="s">
        <v>290</v>
      </c>
      <c r="L3717" s="1" t="s">
        <v>311</v>
      </c>
      <c r="M3717" t="s">
        <v>290</v>
      </c>
      <c r="N3717" s="159" t="s">
        <v>290</v>
      </c>
      <c r="P3717" s="18" t="s">
        <v>290</v>
      </c>
      <c r="Q3717" s="18" t="s">
        <v>290</v>
      </c>
      <c r="S3717" t="s">
        <v>290</v>
      </c>
      <c r="T3717" t="s">
        <v>290</v>
      </c>
      <c r="V3717" t="s">
        <v>290</v>
      </c>
      <c r="X3717" s="158" t="s">
        <v>7120</v>
      </c>
      <c r="Y3717" s="11">
        <v>3.5</v>
      </c>
      <c r="Z3717" t="s">
        <v>6422</v>
      </c>
      <c r="AA3717" t="s">
        <v>311</v>
      </c>
      <c r="AB3717" s="21" t="s">
        <v>290</v>
      </c>
      <c r="AC3717" s="11">
        <v>4</v>
      </c>
      <c r="AD3717" s="12">
        <v>3.548</v>
      </c>
      <c r="AE3717" s="11">
        <v>0.22600000000000001</v>
      </c>
      <c r="AF3717" t="s">
        <v>6422</v>
      </c>
      <c r="AG3717">
        <v>1</v>
      </c>
      <c r="AH3717" s="21" t="s">
        <v>290</v>
      </c>
      <c r="AI3717" s="1" t="s">
        <v>311</v>
      </c>
      <c r="AJ3717" t="s">
        <v>290</v>
      </c>
      <c r="AK3717" s="159" t="s">
        <v>290</v>
      </c>
    </row>
    <row r="3718" spans="1:37" x14ac:dyDescent="0.35">
      <c r="A3718" s="158" t="s">
        <v>3615</v>
      </c>
      <c r="B3718" s="11">
        <v>3.5</v>
      </c>
      <c r="C3718">
        <v>80</v>
      </c>
      <c r="D3718" t="s">
        <v>311</v>
      </c>
      <c r="E3718" s="21" t="s">
        <v>290</v>
      </c>
      <c r="F3718" s="11">
        <v>4</v>
      </c>
      <c r="G3718" s="12">
        <v>3.3639999999999999</v>
      </c>
      <c r="H3718" s="11">
        <v>0.318</v>
      </c>
      <c r="I3718" t="s">
        <v>290</v>
      </c>
      <c r="J3718">
        <v>80</v>
      </c>
      <c r="K3718" s="21" t="s">
        <v>290</v>
      </c>
      <c r="L3718" s="1" t="s">
        <v>311</v>
      </c>
      <c r="M3718" t="s">
        <v>290</v>
      </c>
      <c r="N3718" s="159" t="s">
        <v>290</v>
      </c>
      <c r="P3718" s="18" t="s">
        <v>290</v>
      </c>
      <c r="Q3718" s="18" t="s">
        <v>290</v>
      </c>
      <c r="S3718" t="s">
        <v>290</v>
      </c>
      <c r="T3718" t="s">
        <v>290</v>
      </c>
      <c r="V3718" t="s">
        <v>290</v>
      </c>
      <c r="X3718" s="158" t="s">
        <v>3615</v>
      </c>
      <c r="Y3718" s="11">
        <v>3.5</v>
      </c>
      <c r="Z3718">
        <v>80</v>
      </c>
      <c r="AA3718" t="s">
        <v>311</v>
      </c>
      <c r="AB3718" s="21" t="s">
        <v>290</v>
      </c>
      <c r="AC3718" s="11">
        <v>4</v>
      </c>
      <c r="AD3718" s="12">
        <v>3.3639999999999999</v>
      </c>
      <c r="AE3718" s="11">
        <v>0.318</v>
      </c>
      <c r="AF3718" t="s">
        <v>290</v>
      </c>
      <c r="AG3718">
        <v>80</v>
      </c>
      <c r="AH3718" s="21" t="s">
        <v>290</v>
      </c>
      <c r="AI3718" s="1" t="s">
        <v>311</v>
      </c>
      <c r="AJ3718" t="s">
        <v>290</v>
      </c>
      <c r="AK3718" s="159" t="s">
        <v>290</v>
      </c>
    </row>
    <row r="3719" spans="1:37" x14ac:dyDescent="0.35">
      <c r="A3719" s="158" t="s">
        <v>3616</v>
      </c>
      <c r="B3719" s="11">
        <v>3.5</v>
      </c>
      <c r="C3719" s="11" t="s">
        <v>272</v>
      </c>
      <c r="D3719" t="s">
        <v>311</v>
      </c>
      <c r="E3719" s="21" t="s">
        <v>290</v>
      </c>
      <c r="F3719" s="11">
        <v>4</v>
      </c>
      <c r="G3719" s="12">
        <v>3.3639999999999999</v>
      </c>
      <c r="H3719" s="11">
        <v>0.318</v>
      </c>
      <c r="I3719" t="s">
        <v>272</v>
      </c>
      <c r="J3719" s="11">
        <v>2</v>
      </c>
      <c r="K3719" s="21" t="s">
        <v>290</v>
      </c>
      <c r="L3719" s="1" t="s">
        <v>311</v>
      </c>
      <c r="M3719" t="s">
        <v>290</v>
      </c>
      <c r="N3719" s="159" t="s">
        <v>290</v>
      </c>
      <c r="P3719" s="18" t="s">
        <v>290</v>
      </c>
      <c r="Q3719" s="18" t="s">
        <v>290</v>
      </c>
      <c r="S3719" t="s">
        <v>290</v>
      </c>
      <c r="T3719" t="s">
        <v>290</v>
      </c>
      <c r="V3719" t="s">
        <v>290</v>
      </c>
      <c r="X3719" s="158" t="s">
        <v>3616</v>
      </c>
      <c r="Y3719" s="11">
        <v>3.5</v>
      </c>
      <c r="Z3719" s="11" t="s">
        <v>272</v>
      </c>
      <c r="AA3719" t="s">
        <v>311</v>
      </c>
      <c r="AB3719" s="21" t="s">
        <v>290</v>
      </c>
      <c r="AC3719" s="11">
        <v>4</v>
      </c>
      <c r="AD3719" s="12">
        <v>3.3639999999999999</v>
      </c>
      <c r="AE3719" s="11">
        <v>0.318</v>
      </c>
      <c r="AF3719" t="s">
        <v>272</v>
      </c>
      <c r="AG3719" s="11">
        <v>2</v>
      </c>
      <c r="AH3719" s="21" t="s">
        <v>290</v>
      </c>
      <c r="AI3719" s="1" t="s">
        <v>311</v>
      </c>
      <c r="AJ3719" t="s">
        <v>290</v>
      </c>
      <c r="AK3719" s="159" t="s">
        <v>290</v>
      </c>
    </row>
    <row r="3720" spans="1:37" x14ac:dyDescent="0.25">
      <c r="A3720" s="160" t="s">
        <v>3617</v>
      </c>
      <c r="B3720" s="2">
        <v>3.5</v>
      </c>
      <c r="C3720" s="4" t="s">
        <v>273</v>
      </c>
      <c r="D3720" s="4" t="s">
        <v>311</v>
      </c>
      <c r="E3720" s="23" t="s">
        <v>290</v>
      </c>
      <c r="F3720" s="2">
        <v>4</v>
      </c>
      <c r="G3720" s="3">
        <v>2.7279999999999998</v>
      </c>
      <c r="H3720" s="2">
        <v>0.63600000000000001</v>
      </c>
      <c r="I3720" s="2" t="s">
        <v>273</v>
      </c>
      <c r="J3720" s="4">
        <v>4</v>
      </c>
      <c r="K3720" s="23" t="s">
        <v>290</v>
      </c>
      <c r="L3720" s="6" t="s">
        <v>311</v>
      </c>
      <c r="M3720" s="4" t="s">
        <v>290</v>
      </c>
      <c r="N3720" s="161" t="s">
        <v>290</v>
      </c>
      <c r="P3720" s="18" t="s">
        <v>290</v>
      </c>
      <c r="Q3720" s="18" t="s">
        <v>290</v>
      </c>
      <c r="S3720" t="s">
        <v>290</v>
      </c>
      <c r="T3720" t="s">
        <v>290</v>
      </c>
      <c r="V3720" t="s">
        <v>290</v>
      </c>
      <c r="X3720" s="160" t="s">
        <v>3617</v>
      </c>
      <c r="Y3720" s="2">
        <v>3.5</v>
      </c>
      <c r="Z3720" s="4" t="s">
        <v>273</v>
      </c>
      <c r="AA3720" s="4" t="s">
        <v>311</v>
      </c>
      <c r="AB3720" s="23" t="s">
        <v>290</v>
      </c>
      <c r="AC3720" s="2">
        <v>4</v>
      </c>
      <c r="AD3720" s="3">
        <v>2.7279999999999998</v>
      </c>
      <c r="AE3720" s="2">
        <v>0.63600000000000001</v>
      </c>
      <c r="AF3720" s="2" t="s">
        <v>273</v>
      </c>
      <c r="AG3720" s="4">
        <v>4</v>
      </c>
      <c r="AH3720" s="23" t="s">
        <v>290</v>
      </c>
      <c r="AI3720" s="6" t="s">
        <v>311</v>
      </c>
      <c r="AJ3720" s="4" t="s">
        <v>290</v>
      </c>
      <c r="AK3720" s="161" t="s">
        <v>290</v>
      </c>
    </row>
    <row r="3721" spans="1:37" x14ac:dyDescent="0.35">
      <c r="A3721" s="156" t="s">
        <v>3618</v>
      </c>
      <c r="B3721" s="11">
        <v>4</v>
      </c>
      <c r="C3721" s="11">
        <v>5</v>
      </c>
      <c r="D3721" t="s">
        <v>311</v>
      </c>
      <c r="E3721" s="21" t="s">
        <v>290</v>
      </c>
      <c r="F3721" s="11">
        <v>4.5</v>
      </c>
      <c r="G3721" s="12">
        <v>4.3339999999999996</v>
      </c>
      <c r="H3721" s="11">
        <v>8.3000000000000004E-2</v>
      </c>
      <c r="I3721" t="s">
        <v>290</v>
      </c>
      <c r="J3721" s="11">
        <v>5</v>
      </c>
      <c r="K3721" s="21" t="s">
        <v>290</v>
      </c>
      <c r="L3721" s="11" t="s">
        <v>311</v>
      </c>
      <c r="M3721" t="s">
        <v>290</v>
      </c>
      <c r="N3721" s="159" t="s">
        <v>290</v>
      </c>
      <c r="P3721" s="18" t="s">
        <v>290</v>
      </c>
      <c r="Q3721" s="18" t="s">
        <v>290</v>
      </c>
      <c r="S3721" t="s">
        <v>290</v>
      </c>
      <c r="T3721" t="s">
        <v>290</v>
      </c>
      <c r="V3721" t="s">
        <v>290</v>
      </c>
      <c r="X3721" s="156" t="s">
        <v>3618</v>
      </c>
      <c r="Y3721" s="11">
        <v>4</v>
      </c>
      <c r="Z3721" s="11">
        <v>5</v>
      </c>
      <c r="AA3721" t="s">
        <v>311</v>
      </c>
      <c r="AB3721" s="21" t="s">
        <v>290</v>
      </c>
      <c r="AC3721" s="11">
        <v>4.5</v>
      </c>
      <c r="AD3721" s="12">
        <v>4.3339999999999996</v>
      </c>
      <c r="AE3721" s="11">
        <v>8.3000000000000004E-2</v>
      </c>
      <c r="AF3721" t="s">
        <v>290</v>
      </c>
      <c r="AG3721" s="11">
        <v>5</v>
      </c>
      <c r="AH3721" s="21" t="s">
        <v>290</v>
      </c>
      <c r="AI3721" s="11" t="s">
        <v>311</v>
      </c>
      <c r="AJ3721" t="s">
        <v>290</v>
      </c>
      <c r="AK3721" s="159" t="s">
        <v>290</v>
      </c>
    </row>
    <row r="3722" spans="1:37" x14ac:dyDescent="0.35">
      <c r="A3722" s="156" t="s">
        <v>3619</v>
      </c>
      <c r="B3722" s="11">
        <v>4</v>
      </c>
      <c r="C3722" s="11">
        <v>10</v>
      </c>
      <c r="D3722" t="s">
        <v>311</v>
      </c>
      <c r="E3722" s="21" t="s">
        <v>290</v>
      </c>
      <c r="F3722" s="11">
        <v>4.5</v>
      </c>
      <c r="G3722" s="12">
        <v>4.26</v>
      </c>
      <c r="H3722" s="11">
        <v>0.12</v>
      </c>
      <c r="I3722" t="s">
        <v>290</v>
      </c>
      <c r="J3722" s="11">
        <v>10</v>
      </c>
      <c r="K3722" s="21" t="s">
        <v>290</v>
      </c>
      <c r="L3722" s="11" t="s">
        <v>311</v>
      </c>
      <c r="M3722" t="s">
        <v>290</v>
      </c>
      <c r="N3722" s="159" t="s">
        <v>290</v>
      </c>
      <c r="P3722" s="18" t="s">
        <v>290</v>
      </c>
      <c r="Q3722" s="18" t="s">
        <v>290</v>
      </c>
      <c r="S3722" t="s">
        <v>290</v>
      </c>
      <c r="T3722" t="s">
        <v>290</v>
      </c>
      <c r="V3722" t="s">
        <v>290</v>
      </c>
      <c r="X3722" s="156" t="s">
        <v>3619</v>
      </c>
      <c r="Y3722" s="11">
        <v>4</v>
      </c>
      <c r="Z3722" s="11">
        <v>10</v>
      </c>
      <c r="AA3722" t="s">
        <v>311</v>
      </c>
      <c r="AB3722" s="21" t="s">
        <v>290</v>
      </c>
      <c r="AC3722" s="11">
        <v>4.5</v>
      </c>
      <c r="AD3722" s="12">
        <v>4.26</v>
      </c>
      <c r="AE3722" s="11">
        <v>0.12</v>
      </c>
      <c r="AF3722" t="s">
        <v>290</v>
      </c>
      <c r="AG3722" s="11">
        <v>10</v>
      </c>
      <c r="AH3722" s="21" t="s">
        <v>290</v>
      </c>
      <c r="AI3722" s="11" t="s">
        <v>311</v>
      </c>
      <c r="AJ3722" t="s">
        <v>290</v>
      </c>
      <c r="AK3722" s="159" t="s">
        <v>290</v>
      </c>
    </row>
    <row r="3723" spans="1:37" x14ac:dyDescent="0.35">
      <c r="A3723" s="158" t="s">
        <v>3620</v>
      </c>
      <c r="B3723" s="11">
        <v>4</v>
      </c>
      <c r="C3723">
        <v>40</v>
      </c>
      <c r="D3723" t="s">
        <v>311</v>
      </c>
      <c r="E3723" s="21" t="s">
        <v>290</v>
      </c>
      <c r="F3723" s="11">
        <v>4.5</v>
      </c>
      <c r="G3723" s="12">
        <v>4.0259999999999998</v>
      </c>
      <c r="H3723" s="11">
        <v>0.23699999999999999</v>
      </c>
      <c r="I3723" t="s">
        <v>290</v>
      </c>
      <c r="J3723">
        <v>40</v>
      </c>
      <c r="K3723" s="21" t="s">
        <v>290</v>
      </c>
      <c r="L3723" s="1" t="s">
        <v>311</v>
      </c>
      <c r="M3723" t="s">
        <v>290</v>
      </c>
      <c r="N3723" s="159" t="s">
        <v>290</v>
      </c>
      <c r="P3723" s="18" t="s">
        <v>290</v>
      </c>
      <c r="Q3723" s="18" t="s">
        <v>290</v>
      </c>
      <c r="S3723" t="s">
        <v>290</v>
      </c>
      <c r="T3723" t="s">
        <v>290</v>
      </c>
      <c r="V3723" t="s">
        <v>290</v>
      </c>
      <c r="X3723" s="158" t="s">
        <v>3620</v>
      </c>
      <c r="Y3723" s="11">
        <v>4</v>
      </c>
      <c r="Z3723">
        <v>40</v>
      </c>
      <c r="AA3723" t="s">
        <v>311</v>
      </c>
      <c r="AB3723" s="21" t="s">
        <v>290</v>
      </c>
      <c r="AC3723" s="11">
        <v>4.5</v>
      </c>
      <c r="AD3723" s="12">
        <v>4.0259999999999998</v>
      </c>
      <c r="AE3723" s="11">
        <v>0.23699999999999999</v>
      </c>
      <c r="AF3723" t="s">
        <v>290</v>
      </c>
      <c r="AG3723">
        <v>40</v>
      </c>
      <c r="AH3723" s="21" t="s">
        <v>290</v>
      </c>
      <c r="AI3723" s="1" t="s">
        <v>311</v>
      </c>
      <c r="AJ3723" t="s">
        <v>290</v>
      </c>
      <c r="AK3723" s="159" t="s">
        <v>290</v>
      </c>
    </row>
    <row r="3724" spans="1:37" x14ac:dyDescent="0.35">
      <c r="A3724" s="158" t="s">
        <v>7121</v>
      </c>
      <c r="B3724" s="11">
        <v>4</v>
      </c>
      <c r="C3724" t="s">
        <v>6422</v>
      </c>
      <c r="D3724" t="s">
        <v>311</v>
      </c>
      <c r="E3724" s="21" t="s">
        <v>290</v>
      </c>
      <c r="F3724" s="11">
        <v>4.5</v>
      </c>
      <c r="G3724" s="12">
        <v>4.0259999999999998</v>
      </c>
      <c r="H3724" s="11">
        <v>0.23699999999999999</v>
      </c>
      <c r="I3724" t="s">
        <v>6422</v>
      </c>
      <c r="J3724">
        <v>1</v>
      </c>
      <c r="K3724" s="21" t="s">
        <v>290</v>
      </c>
      <c r="L3724" s="1" t="s">
        <v>311</v>
      </c>
      <c r="M3724" t="s">
        <v>290</v>
      </c>
      <c r="N3724" s="159" t="s">
        <v>290</v>
      </c>
      <c r="P3724" s="18" t="s">
        <v>290</v>
      </c>
      <c r="Q3724" s="18" t="s">
        <v>290</v>
      </c>
      <c r="S3724" t="s">
        <v>290</v>
      </c>
      <c r="T3724" t="s">
        <v>290</v>
      </c>
      <c r="V3724" t="s">
        <v>290</v>
      </c>
      <c r="X3724" s="158" t="s">
        <v>7121</v>
      </c>
      <c r="Y3724" s="11">
        <v>4</v>
      </c>
      <c r="Z3724" t="s">
        <v>6422</v>
      </c>
      <c r="AA3724" t="s">
        <v>311</v>
      </c>
      <c r="AB3724" s="21" t="s">
        <v>290</v>
      </c>
      <c r="AC3724" s="11">
        <v>4.5</v>
      </c>
      <c r="AD3724" s="12">
        <v>4.0259999999999998</v>
      </c>
      <c r="AE3724" s="11">
        <v>0.23699999999999999</v>
      </c>
      <c r="AF3724" t="s">
        <v>6422</v>
      </c>
      <c r="AG3724">
        <v>1</v>
      </c>
      <c r="AH3724" s="21" t="s">
        <v>290</v>
      </c>
      <c r="AI3724" s="1" t="s">
        <v>311</v>
      </c>
      <c r="AJ3724" t="s">
        <v>290</v>
      </c>
      <c r="AK3724" s="159" t="s">
        <v>290</v>
      </c>
    </row>
    <row r="3725" spans="1:37" x14ac:dyDescent="0.35">
      <c r="A3725" s="158" t="s">
        <v>3621</v>
      </c>
      <c r="B3725" s="11">
        <v>4</v>
      </c>
      <c r="C3725">
        <v>60</v>
      </c>
      <c r="D3725" t="s">
        <v>311</v>
      </c>
      <c r="E3725" s="21" t="s">
        <v>290</v>
      </c>
      <c r="F3725" s="11">
        <v>4.5</v>
      </c>
      <c r="G3725" s="12">
        <v>3.9379999999999997</v>
      </c>
      <c r="H3725" s="11">
        <v>0.28100000000000003</v>
      </c>
      <c r="I3725" t="s">
        <v>290</v>
      </c>
      <c r="J3725">
        <v>60</v>
      </c>
      <c r="K3725" s="21" t="s">
        <v>290</v>
      </c>
      <c r="L3725" s="1" t="s">
        <v>311</v>
      </c>
      <c r="M3725" t="s">
        <v>290</v>
      </c>
      <c r="N3725" s="159" t="s">
        <v>290</v>
      </c>
      <c r="P3725" s="18" t="s">
        <v>290</v>
      </c>
      <c r="Q3725" s="18" t="s">
        <v>290</v>
      </c>
      <c r="S3725" t="s">
        <v>290</v>
      </c>
      <c r="T3725" t="s">
        <v>290</v>
      </c>
      <c r="V3725" t="s">
        <v>290</v>
      </c>
      <c r="X3725" s="158" t="s">
        <v>3621</v>
      </c>
      <c r="Y3725" s="11">
        <v>4</v>
      </c>
      <c r="Z3725">
        <v>60</v>
      </c>
      <c r="AA3725" t="s">
        <v>311</v>
      </c>
      <c r="AB3725" s="21" t="s">
        <v>290</v>
      </c>
      <c r="AC3725" s="11">
        <v>4.5</v>
      </c>
      <c r="AD3725" s="12">
        <v>3.9379999999999997</v>
      </c>
      <c r="AE3725" s="11">
        <v>0.28100000000000003</v>
      </c>
      <c r="AF3725" t="s">
        <v>290</v>
      </c>
      <c r="AG3725">
        <v>60</v>
      </c>
      <c r="AH3725" s="21" t="s">
        <v>290</v>
      </c>
      <c r="AI3725" s="1" t="s">
        <v>311</v>
      </c>
      <c r="AJ3725" t="s">
        <v>290</v>
      </c>
      <c r="AK3725" s="159" t="s">
        <v>290</v>
      </c>
    </row>
    <row r="3726" spans="1:37" x14ac:dyDescent="0.35">
      <c r="A3726" s="158" t="s">
        <v>3622</v>
      </c>
      <c r="B3726" s="11">
        <v>4</v>
      </c>
      <c r="C3726">
        <v>80</v>
      </c>
      <c r="D3726" t="s">
        <v>311</v>
      </c>
      <c r="E3726" s="21" t="s">
        <v>290</v>
      </c>
      <c r="F3726" s="11">
        <v>4.5</v>
      </c>
      <c r="G3726" s="12">
        <v>3.8260000000000001</v>
      </c>
      <c r="H3726" s="11">
        <v>0.33700000000000002</v>
      </c>
      <c r="I3726" t="s">
        <v>290</v>
      </c>
      <c r="J3726">
        <v>80</v>
      </c>
      <c r="K3726" s="21" t="s">
        <v>290</v>
      </c>
      <c r="L3726" s="1" t="s">
        <v>311</v>
      </c>
      <c r="M3726" t="s">
        <v>290</v>
      </c>
      <c r="N3726" s="159" t="s">
        <v>290</v>
      </c>
      <c r="P3726" s="18" t="s">
        <v>290</v>
      </c>
      <c r="Q3726" s="18" t="s">
        <v>290</v>
      </c>
      <c r="S3726" t="s">
        <v>290</v>
      </c>
      <c r="T3726" t="s">
        <v>290</v>
      </c>
      <c r="V3726" t="s">
        <v>290</v>
      </c>
      <c r="X3726" s="158" t="s">
        <v>3622</v>
      </c>
      <c r="Y3726" s="11">
        <v>4</v>
      </c>
      <c r="Z3726">
        <v>80</v>
      </c>
      <c r="AA3726" t="s">
        <v>311</v>
      </c>
      <c r="AB3726" s="21" t="s">
        <v>290</v>
      </c>
      <c r="AC3726" s="11">
        <v>4.5</v>
      </c>
      <c r="AD3726" s="12">
        <v>3.8260000000000001</v>
      </c>
      <c r="AE3726" s="11">
        <v>0.33700000000000002</v>
      </c>
      <c r="AF3726" t="s">
        <v>290</v>
      </c>
      <c r="AG3726">
        <v>80</v>
      </c>
      <c r="AH3726" s="21" t="s">
        <v>290</v>
      </c>
      <c r="AI3726" s="1" t="s">
        <v>311</v>
      </c>
      <c r="AJ3726" t="s">
        <v>290</v>
      </c>
      <c r="AK3726" s="159" t="s">
        <v>290</v>
      </c>
    </row>
    <row r="3727" spans="1:37" x14ac:dyDescent="0.35">
      <c r="A3727" s="158" t="s">
        <v>3623</v>
      </c>
      <c r="B3727" s="11">
        <v>4</v>
      </c>
      <c r="C3727">
        <v>120</v>
      </c>
      <c r="D3727" t="s">
        <v>311</v>
      </c>
      <c r="E3727" s="21" t="s">
        <v>290</v>
      </c>
      <c r="F3727" s="11">
        <v>4.5</v>
      </c>
      <c r="G3727" s="12">
        <v>3.6259999999999999</v>
      </c>
      <c r="H3727" s="11">
        <v>0.437</v>
      </c>
      <c r="I3727" t="s">
        <v>290</v>
      </c>
      <c r="J3727">
        <v>120</v>
      </c>
      <c r="K3727" s="21" t="s">
        <v>290</v>
      </c>
      <c r="L3727" s="1" t="s">
        <v>311</v>
      </c>
      <c r="M3727" t="s">
        <v>290</v>
      </c>
      <c r="N3727" s="159" t="s">
        <v>290</v>
      </c>
      <c r="P3727" s="18" t="s">
        <v>290</v>
      </c>
      <c r="Q3727" s="18" t="s">
        <v>290</v>
      </c>
      <c r="S3727" t="s">
        <v>290</v>
      </c>
      <c r="T3727" t="s">
        <v>290</v>
      </c>
      <c r="V3727" t="s">
        <v>290</v>
      </c>
      <c r="X3727" s="158" t="s">
        <v>3623</v>
      </c>
      <c r="Y3727" s="11">
        <v>4</v>
      </c>
      <c r="Z3727">
        <v>120</v>
      </c>
      <c r="AA3727" t="s">
        <v>311</v>
      </c>
      <c r="AB3727" s="21" t="s">
        <v>290</v>
      </c>
      <c r="AC3727" s="11">
        <v>4.5</v>
      </c>
      <c r="AD3727" s="12">
        <v>3.6259999999999999</v>
      </c>
      <c r="AE3727" s="11">
        <v>0.437</v>
      </c>
      <c r="AF3727" t="s">
        <v>290</v>
      </c>
      <c r="AG3727">
        <v>120</v>
      </c>
      <c r="AH3727" s="21" t="s">
        <v>290</v>
      </c>
      <c r="AI3727" s="1" t="s">
        <v>311</v>
      </c>
      <c r="AJ3727" t="s">
        <v>290</v>
      </c>
      <c r="AK3727" s="159" t="s">
        <v>290</v>
      </c>
    </row>
    <row r="3728" spans="1:37" x14ac:dyDescent="0.35">
      <c r="A3728" s="158" t="s">
        <v>3624</v>
      </c>
      <c r="B3728" s="11">
        <v>4</v>
      </c>
      <c r="C3728" s="11">
        <v>160</v>
      </c>
      <c r="D3728" t="s">
        <v>311</v>
      </c>
      <c r="E3728" s="21" t="s">
        <v>3625</v>
      </c>
      <c r="F3728" s="11">
        <v>4.5</v>
      </c>
      <c r="G3728" s="12">
        <v>3.4379999999999997</v>
      </c>
      <c r="H3728" s="11">
        <v>0.53100000000000003</v>
      </c>
      <c r="I3728" t="s">
        <v>290</v>
      </c>
      <c r="J3728" s="11">
        <v>160</v>
      </c>
      <c r="K3728" s="21" t="s">
        <v>290</v>
      </c>
      <c r="L3728" s="1" t="s">
        <v>311</v>
      </c>
      <c r="M3728" t="s">
        <v>290</v>
      </c>
      <c r="N3728" s="159" t="s">
        <v>290</v>
      </c>
      <c r="P3728" s="18" t="s">
        <v>290</v>
      </c>
      <c r="Q3728" s="18" t="s">
        <v>290</v>
      </c>
      <c r="S3728" t="s">
        <v>290</v>
      </c>
      <c r="T3728" t="s">
        <v>290</v>
      </c>
      <c r="V3728" t="s">
        <v>290</v>
      </c>
      <c r="X3728" s="158" t="s">
        <v>3624</v>
      </c>
      <c r="Y3728" s="11">
        <v>4</v>
      </c>
      <c r="Z3728" s="11">
        <v>160</v>
      </c>
      <c r="AA3728" t="s">
        <v>311</v>
      </c>
      <c r="AB3728" s="21" t="s">
        <v>3626</v>
      </c>
      <c r="AC3728" s="11">
        <v>4.5</v>
      </c>
      <c r="AD3728" s="12">
        <v>3.4379999999999997</v>
      </c>
      <c r="AE3728" s="11">
        <v>0.53100000000000003</v>
      </c>
      <c r="AF3728" t="s">
        <v>290</v>
      </c>
      <c r="AG3728" s="11">
        <v>160</v>
      </c>
      <c r="AH3728" s="21" t="s">
        <v>290</v>
      </c>
      <c r="AI3728" s="1" t="s">
        <v>311</v>
      </c>
      <c r="AJ3728" t="s">
        <v>290</v>
      </c>
      <c r="AK3728" s="159" t="s">
        <v>290</v>
      </c>
    </row>
    <row r="3729" spans="1:37" x14ac:dyDescent="0.35">
      <c r="A3729" s="158" t="s">
        <v>3627</v>
      </c>
      <c r="B3729" s="11">
        <v>4</v>
      </c>
      <c r="C3729" s="11" t="s">
        <v>272</v>
      </c>
      <c r="D3729" t="s">
        <v>311</v>
      </c>
      <c r="E3729" s="21" t="s">
        <v>290</v>
      </c>
      <c r="F3729" s="11">
        <v>4.5</v>
      </c>
      <c r="G3729" s="12">
        <v>3.8260000000000001</v>
      </c>
      <c r="H3729" s="11">
        <v>0.33700000000000002</v>
      </c>
      <c r="I3729" t="s">
        <v>272</v>
      </c>
      <c r="J3729" s="11">
        <v>2</v>
      </c>
      <c r="K3729" s="21" t="s">
        <v>290</v>
      </c>
      <c r="L3729" s="1" t="s">
        <v>311</v>
      </c>
      <c r="M3729" t="s">
        <v>290</v>
      </c>
      <c r="N3729" s="159" t="s">
        <v>290</v>
      </c>
      <c r="P3729" s="18" t="s">
        <v>290</v>
      </c>
      <c r="Q3729" s="18" t="s">
        <v>290</v>
      </c>
      <c r="S3729" t="s">
        <v>290</v>
      </c>
      <c r="T3729" t="s">
        <v>290</v>
      </c>
      <c r="V3729" t="s">
        <v>290</v>
      </c>
      <c r="X3729" s="158" t="s">
        <v>3627</v>
      </c>
      <c r="Y3729" s="11">
        <v>4</v>
      </c>
      <c r="Z3729" s="11" t="s">
        <v>272</v>
      </c>
      <c r="AA3729" t="s">
        <v>311</v>
      </c>
      <c r="AB3729" s="21" t="s">
        <v>290</v>
      </c>
      <c r="AC3729" s="11">
        <v>4.5</v>
      </c>
      <c r="AD3729" s="12">
        <v>3.8260000000000001</v>
      </c>
      <c r="AE3729" s="11">
        <v>0.33700000000000002</v>
      </c>
      <c r="AF3729" t="s">
        <v>272</v>
      </c>
      <c r="AG3729" s="11">
        <v>2</v>
      </c>
      <c r="AH3729" s="21" t="s">
        <v>290</v>
      </c>
      <c r="AI3729" s="1" t="s">
        <v>311</v>
      </c>
      <c r="AJ3729" t="s">
        <v>290</v>
      </c>
      <c r="AK3729" s="159" t="s">
        <v>290</v>
      </c>
    </row>
    <row r="3730" spans="1:37" x14ac:dyDescent="0.25">
      <c r="A3730" s="160" t="s">
        <v>3628</v>
      </c>
      <c r="B3730" s="2">
        <v>4</v>
      </c>
      <c r="C3730" s="4" t="s">
        <v>273</v>
      </c>
      <c r="D3730" s="4" t="s">
        <v>311</v>
      </c>
      <c r="E3730" s="23" t="s">
        <v>290</v>
      </c>
      <c r="F3730" s="2">
        <v>4.5</v>
      </c>
      <c r="G3730" s="3">
        <v>3.1520000000000001</v>
      </c>
      <c r="H3730" s="2">
        <v>0.67400000000000004</v>
      </c>
      <c r="I3730" s="2" t="s">
        <v>273</v>
      </c>
      <c r="J3730" s="4">
        <v>4</v>
      </c>
      <c r="K3730" s="23" t="s">
        <v>290</v>
      </c>
      <c r="L3730" s="6" t="s">
        <v>311</v>
      </c>
      <c r="M3730" s="4" t="s">
        <v>290</v>
      </c>
      <c r="N3730" s="161" t="s">
        <v>290</v>
      </c>
      <c r="P3730" s="18" t="s">
        <v>290</v>
      </c>
      <c r="Q3730" s="18" t="s">
        <v>290</v>
      </c>
      <c r="S3730" t="s">
        <v>290</v>
      </c>
      <c r="T3730" t="s">
        <v>290</v>
      </c>
      <c r="V3730" t="s">
        <v>290</v>
      </c>
      <c r="X3730" s="160" t="s">
        <v>3628</v>
      </c>
      <c r="Y3730" s="2">
        <v>4</v>
      </c>
      <c r="Z3730" s="4" t="s">
        <v>273</v>
      </c>
      <c r="AA3730" s="4" t="s">
        <v>311</v>
      </c>
      <c r="AB3730" s="23" t="s">
        <v>290</v>
      </c>
      <c r="AC3730" s="2">
        <v>4.5</v>
      </c>
      <c r="AD3730" s="3">
        <v>3.1520000000000001</v>
      </c>
      <c r="AE3730" s="2">
        <v>0.67400000000000004</v>
      </c>
      <c r="AF3730" s="2" t="s">
        <v>273</v>
      </c>
      <c r="AG3730" s="4">
        <v>4</v>
      </c>
      <c r="AH3730" s="23" t="s">
        <v>290</v>
      </c>
      <c r="AI3730" s="6" t="s">
        <v>311</v>
      </c>
      <c r="AJ3730" s="4" t="s">
        <v>290</v>
      </c>
      <c r="AK3730" s="161" t="s">
        <v>290</v>
      </c>
    </row>
    <row r="3731" spans="1:37" x14ac:dyDescent="0.25">
      <c r="A3731" s="158" t="s">
        <v>7122</v>
      </c>
      <c r="B3731" s="11">
        <v>4.5</v>
      </c>
      <c r="C3731" t="s">
        <v>6422</v>
      </c>
      <c r="D3731" t="s">
        <v>311</v>
      </c>
      <c r="E3731" s="24" t="s">
        <v>290</v>
      </c>
      <c r="F3731" s="11">
        <v>5</v>
      </c>
      <c r="G3731" s="12">
        <v>4.5060000000000002</v>
      </c>
      <c r="H3731" s="11">
        <v>0.247</v>
      </c>
      <c r="I3731" s="11" t="s">
        <v>6422</v>
      </c>
      <c r="J3731" s="11">
        <v>1</v>
      </c>
      <c r="K3731" s="24"/>
      <c r="L3731" s="1" t="s">
        <v>311</v>
      </c>
      <c r="N3731" s="159"/>
      <c r="P3731" s="18" t="s">
        <v>290</v>
      </c>
      <c r="Q3731" s="18" t="s">
        <v>290</v>
      </c>
      <c r="S3731" t="s">
        <v>290</v>
      </c>
      <c r="T3731" t="s">
        <v>290</v>
      </c>
      <c r="V3731" t="s">
        <v>290</v>
      </c>
      <c r="X3731" s="158" t="s">
        <v>7122</v>
      </c>
      <c r="Y3731" s="11">
        <v>4.5</v>
      </c>
      <c r="Z3731" t="s">
        <v>6422</v>
      </c>
      <c r="AA3731" t="s">
        <v>311</v>
      </c>
      <c r="AB3731" s="24" t="s">
        <v>290</v>
      </c>
      <c r="AC3731" s="11">
        <v>5</v>
      </c>
      <c r="AD3731" s="12">
        <v>4.5060000000000002</v>
      </c>
      <c r="AE3731" s="11">
        <v>0.247</v>
      </c>
      <c r="AF3731" s="11" t="s">
        <v>6422</v>
      </c>
      <c r="AG3731" s="11">
        <v>1</v>
      </c>
      <c r="AH3731" s="24"/>
      <c r="AI3731" s="1" t="s">
        <v>311</v>
      </c>
      <c r="AK3731" s="159"/>
    </row>
    <row r="3732" spans="1:37" x14ac:dyDescent="0.35">
      <c r="A3732" s="158" t="s">
        <v>3629</v>
      </c>
      <c r="B3732" s="11">
        <v>4.5</v>
      </c>
      <c r="C3732" s="11" t="s">
        <v>272</v>
      </c>
      <c r="D3732" t="s">
        <v>311</v>
      </c>
      <c r="E3732" s="21" t="s">
        <v>290</v>
      </c>
      <c r="F3732" s="11">
        <v>5</v>
      </c>
      <c r="G3732" s="12">
        <v>4.29</v>
      </c>
      <c r="H3732" s="11">
        <v>0.35499999999999998</v>
      </c>
      <c r="I3732" t="s">
        <v>272</v>
      </c>
      <c r="J3732" s="11">
        <v>2</v>
      </c>
      <c r="K3732" s="21" t="s">
        <v>290</v>
      </c>
      <c r="L3732" s="1" t="s">
        <v>311</v>
      </c>
      <c r="M3732" t="s">
        <v>290</v>
      </c>
      <c r="N3732" s="159" t="s">
        <v>290</v>
      </c>
      <c r="P3732" s="18" t="s">
        <v>290</v>
      </c>
      <c r="Q3732" s="18" t="s">
        <v>290</v>
      </c>
      <c r="S3732" t="s">
        <v>290</v>
      </c>
      <c r="T3732" t="s">
        <v>290</v>
      </c>
      <c r="V3732" t="s">
        <v>290</v>
      </c>
      <c r="X3732" s="158" t="s">
        <v>3629</v>
      </c>
      <c r="Y3732" s="11">
        <v>4.5</v>
      </c>
      <c r="Z3732" s="11" t="s">
        <v>272</v>
      </c>
      <c r="AA3732" t="s">
        <v>311</v>
      </c>
      <c r="AB3732" s="21" t="s">
        <v>290</v>
      </c>
      <c r="AC3732" s="11">
        <v>5</v>
      </c>
      <c r="AD3732" s="12">
        <v>4.29</v>
      </c>
      <c r="AE3732" s="11">
        <v>0.35499999999999998</v>
      </c>
      <c r="AF3732" t="s">
        <v>272</v>
      </c>
      <c r="AG3732" s="11">
        <v>2</v>
      </c>
      <c r="AH3732" s="21" t="s">
        <v>290</v>
      </c>
      <c r="AI3732" s="1" t="s">
        <v>311</v>
      </c>
      <c r="AJ3732" t="s">
        <v>290</v>
      </c>
      <c r="AK3732" s="159" t="s">
        <v>290</v>
      </c>
    </row>
    <row r="3733" spans="1:37" x14ac:dyDescent="0.25">
      <c r="A3733" s="160" t="s">
        <v>3630</v>
      </c>
      <c r="B3733" s="2">
        <v>4.5</v>
      </c>
      <c r="C3733" s="4" t="s">
        <v>273</v>
      </c>
      <c r="D3733" s="4" t="s">
        <v>311</v>
      </c>
      <c r="E3733" s="23" t="s">
        <v>290</v>
      </c>
      <c r="F3733" s="2">
        <v>5</v>
      </c>
      <c r="G3733" s="3">
        <v>3.58</v>
      </c>
      <c r="H3733" s="2">
        <v>0.71</v>
      </c>
      <c r="I3733" s="2" t="s">
        <v>273</v>
      </c>
      <c r="J3733" s="4">
        <v>4</v>
      </c>
      <c r="K3733" s="23" t="s">
        <v>290</v>
      </c>
      <c r="L3733" s="6" t="s">
        <v>311</v>
      </c>
      <c r="M3733" s="4" t="s">
        <v>290</v>
      </c>
      <c r="N3733" s="161" t="s">
        <v>290</v>
      </c>
      <c r="P3733" s="18" t="s">
        <v>290</v>
      </c>
      <c r="Q3733" s="18" t="s">
        <v>290</v>
      </c>
      <c r="S3733" t="s">
        <v>290</v>
      </c>
      <c r="T3733" t="s">
        <v>290</v>
      </c>
      <c r="V3733" t="s">
        <v>290</v>
      </c>
      <c r="X3733" s="160" t="s">
        <v>3630</v>
      </c>
      <c r="Y3733" s="2">
        <v>4.5</v>
      </c>
      <c r="Z3733" s="4" t="s">
        <v>273</v>
      </c>
      <c r="AA3733" s="4" t="s">
        <v>311</v>
      </c>
      <c r="AB3733" s="23" t="s">
        <v>290</v>
      </c>
      <c r="AC3733" s="2">
        <v>5</v>
      </c>
      <c r="AD3733" s="3">
        <v>3.58</v>
      </c>
      <c r="AE3733" s="2">
        <v>0.71</v>
      </c>
      <c r="AF3733" s="2" t="s">
        <v>273</v>
      </c>
      <c r="AG3733" s="4">
        <v>4</v>
      </c>
      <c r="AH3733" s="23" t="s">
        <v>290</v>
      </c>
      <c r="AI3733" s="6" t="s">
        <v>311</v>
      </c>
      <c r="AJ3733" s="4" t="s">
        <v>290</v>
      </c>
      <c r="AK3733" s="161" t="s">
        <v>290</v>
      </c>
    </row>
    <row r="3734" spans="1:37" x14ac:dyDescent="0.35">
      <c r="A3734" s="156" t="s">
        <v>3631</v>
      </c>
      <c r="B3734" s="11">
        <v>5</v>
      </c>
      <c r="C3734" s="11">
        <v>5</v>
      </c>
      <c r="D3734" t="s">
        <v>311</v>
      </c>
      <c r="E3734" s="21" t="s">
        <v>290</v>
      </c>
      <c r="F3734" s="11">
        <v>5.5629999999999997</v>
      </c>
      <c r="G3734" s="12">
        <v>5.3449999999999998</v>
      </c>
      <c r="H3734" s="11">
        <v>0.109</v>
      </c>
      <c r="I3734" t="s">
        <v>290</v>
      </c>
      <c r="J3734" s="11">
        <v>5</v>
      </c>
      <c r="K3734" s="21" t="s">
        <v>290</v>
      </c>
      <c r="L3734" s="11" t="s">
        <v>311</v>
      </c>
      <c r="M3734" t="s">
        <v>290</v>
      </c>
      <c r="N3734" s="159" t="s">
        <v>290</v>
      </c>
      <c r="P3734" s="18" t="s">
        <v>290</v>
      </c>
      <c r="Q3734" s="18" t="s">
        <v>290</v>
      </c>
      <c r="S3734" t="s">
        <v>290</v>
      </c>
      <c r="T3734" t="s">
        <v>290</v>
      </c>
      <c r="V3734" t="s">
        <v>290</v>
      </c>
      <c r="X3734" s="156" t="s">
        <v>3631</v>
      </c>
      <c r="Y3734" s="11">
        <v>5</v>
      </c>
      <c r="Z3734" s="11">
        <v>5</v>
      </c>
      <c r="AA3734" t="s">
        <v>311</v>
      </c>
      <c r="AB3734" s="21" t="s">
        <v>290</v>
      </c>
      <c r="AC3734" s="11">
        <v>5.5629999999999997</v>
      </c>
      <c r="AD3734" s="12">
        <v>5.3449999999999998</v>
      </c>
      <c r="AE3734" s="11">
        <v>0.109</v>
      </c>
      <c r="AF3734" t="s">
        <v>290</v>
      </c>
      <c r="AG3734" s="11">
        <v>5</v>
      </c>
      <c r="AH3734" s="21" t="s">
        <v>290</v>
      </c>
      <c r="AI3734" s="11" t="s">
        <v>311</v>
      </c>
      <c r="AJ3734" t="s">
        <v>290</v>
      </c>
      <c r="AK3734" s="159" t="s">
        <v>290</v>
      </c>
    </row>
    <row r="3735" spans="1:37" x14ac:dyDescent="0.35">
      <c r="A3735" s="156" t="s">
        <v>3632</v>
      </c>
      <c r="B3735" s="11">
        <v>5</v>
      </c>
      <c r="C3735" s="11">
        <v>10</v>
      </c>
      <c r="D3735" t="s">
        <v>311</v>
      </c>
      <c r="E3735" s="21" t="s">
        <v>290</v>
      </c>
      <c r="F3735" s="11">
        <v>5.5629999999999997</v>
      </c>
      <c r="G3735" s="12">
        <v>5.2949999999999999</v>
      </c>
      <c r="H3735" s="11">
        <v>0.13400000000000001</v>
      </c>
      <c r="I3735" t="s">
        <v>290</v>
      </c>
      <c r="J3735" s="11">
        <v>10</v>
      </c>
      <c r="K3735" s="21" t="s">
        <v>290</v>
      </c>
      <c r="L3735" s="11" t="s">
        <v>311</v>
      </c>
      <c r="M3735" t="s">
        <v>290</v>
      </c>
      <c r="N3735" s="159" t="s">
        <v>290</v>
      </c>
      <c r="P3735" s="18" t="s">
        <v>290</v>
      </c>
      <c r="Q3735" s="18" t="s">
        <v>290</v>
      </c>
      <c r="S3735" t="s">
        <v>290</v>
      </c>
      <c r="T3735" t="s">
        <v>290</v>
      </c>
      <c r="V3735" t="s">
        <v>290</v>
      </c>
      <c r="X3735" s="156" t="s">
        <v>3632</v>
      </c>
      <c r="Y3735" s="11">
        <v>5</v>
      </c>
      <c r="Z3735" s="11">
        <v>10</v>
      </c>
      <c r="AA3735" t="s">
        <v>311</v>
      </c>
      <c r="AB3735" s="21" t="s">
        <v>290</v>
      </c>
      <c r="AC3735" s="11">
        <v>5.5629999999999997</v>
      </c>
      <c r="AD3735" s="12">
        <v>5.2949999999999999</v>
      </c>
      <c r="AE3735" s="11">
        <v>0.13400000000000001</v>
      </c>
      <c r="AF3735" t="s">
        <v>290</v>
      </c>
      <c r="AG3735" s="11">
        <v>10</v>
      </c>
      <c r="AH3735" s="21" t="s">
        <v>290</v>
      </c>
      <c r="AI3735" s="11" t="s">
        <v>311</v>
      </c>
      <c r="AJ3735" t="s">
        <v>290</v>
      </c>
      <c r="AK3735" s="159" t="s">
        <v>290</v>
      </c>
    </row>
    <row r="3736" spans="1:37" x14ac:dyDescent="0.35">
      <c r="A3736" s="158" t="s">
        <v>3633</v>
      </c>
      <c r="B3736" s="11">
        <v>5</v>
      </c>
      <c r="C3736" s="11">
        <v>20</v>
      </c>
      <c r="D3736" t="s">
        <v>311</v>
      </c>
      <c r="E3736" s="21" t="s">
        <v>290</v>
      </c>
      <c r="F3736" s="11">
        <v>5.5629999999999997</v>
      </c>
      <c r="G3736" s="12">
        <v>5.157</v>
      </c>
      <c r="H3736" s="11">
        <v>0.20300000000000001</v>
      </c>
      <c r="I3736" t="s">
        <v>290</v>
      </c>
      <c r="J3736" s="11">
        <v>20</v>
      </c>
      <c r="K3736" s="21" t="s">
        <v>290</v>
      </c>
      <c r="L3736" s="1" t="s">
        <v>311</v>
      </c>
      <c r="M3736" t="s">
        <v>290</v>
      </c>
      <c r="N3736" s="159" t="s">
        <v>290</v>
      </c>
      <c r="P3736" s="18" t="s">
        <v>290</v>
      </c>
      <c r="Q3736" s="18" t="s">
        <v>290</v>
      </c>
      <c r="S3736" t="s">
        <v>290</v>
      </c>
      <c r="T3736" t="s">
        <v>290</v>
      </c>
      <c r="V3736" t="s">
        <v>290</v>
      </c>
      <c r="X3736" s="158" t="s">
        <v>3633</v>
      </c>
      <c r="Y3736" s="11">
        <v>5</v>
      </c>
      <c r="Z3736" s="11">
        <v>20</v>
      </c>
      <c r="AA3736" t="s">
        <v>311</v>
      </c>
      <c r="AB3736" s="21" t="s">
        <v>290</v>
      </c>
      <c r="AC3736" s="11">
        <v>5.5629999999999997</v>
      </c>
      <c r="AD3736" s="12">
        <v>5.157</v>
      </c>
      <c r="AE3736" s="11">
        <v>0.20300000000000001</v>
      </c>
      <c r="AF3736" t="s">
        <v>290</v>
      </c>
      <c r="AG3736" s="11">
        <v>20</v>
      </c>
      <c r="AH3736" s="21" t="s">
        <v>290</v>
      </c>
      <c r="AI3736" s="1" t="s">
        <v>311</v>
      </c>
      <c r="AJ3736" t="s">
        <v>290</v>
      </c>
      <c r="AK3736" s="159" t="s">
        <v>290</v>
      </c>
    </row>
    <row r="3737" spans="1:37" x14ac:dyDescent="0.35">
      <c r="A3737" s="158" t="s">
        <v>3634</v>
      </c>
      <c r="B3737" s="11">
        <v>5</v>
      </c>
      <c r="C3737">
        <v>40</v>
      </c>
      <c r="D3737" t="s">
        <v>311</v>
      </c>
      <c r="E3737" s="21" t="s">
        <v>290</v>
      </c>
      <c r="F3737" s="11">
        <v>5.5629999999999997</v>
      </c>
      <c r="G3737" s="12">
        <v>5.0469999999999997</v>
      </c>
      <c r="H3737" s="11">
        <v>0.25800000000000001</v>
      </c>
      <c r="I3737" t="s">
        <v>290</v>
      </c>
      <c r="J3737">
        <v>40</v>
      </c>
      <c r="K3737" s="21" t="s">
        <v>290</v>
      </c>
      <c r="L3737" s="1" t="s">
        <v>311</v>
      </c>
      <c r="M3737" t="s">
        <v>290</v>
      </c>
      <c r="N3737" s="159" t="s">
        <v>290</v>
      </c>
      <c r="P3737" s="18" t="s">
        <v>290</v>
      </c>
      <c r="Q3737" s="18" t="s">
        <v>290</v>
      </c>
      <c r="S3737" t="s">
        <v>290</v>
      </c>
      <c r="T3737" t="s">
        <v>290</v>
      </c>
      <c r="V3737" t="s">
        <v>290</v>
      </c>
      <c r="X3737" s="158" t="s">
        <v>3634</v>
      </c>
      <c r="Y3737" s="11">
        <v>5</v>
      </c>
      <c r="Z3737">
        <v>40</v>
      </c>
      <c r="AA3737" t="s">
        <v>311</v>
      </c>
      <c r="AB3737" s="21" t="s">
        <v>290</v>
      </c>
      <c r="AC3737" s="11">
        <v>5.5629999999999997</v>
      </c>
      <c r="AD3737" s="12">
        <v>5.0469999999999997</v>
      </c>
      <c r="AE3737" s="11">
        <v>0.25800000000000001</v>
      </c>
      <c r="AF3737" t="s">
        <v>290</v>
      </c>
      <c r="AG3737">
        <v>40</v>
      </c>
      <c r="AH3737" s="21" t="s">
        <v>290</v>
      </c>
      <c r="AI3737" s="1" t="s">
        <v>311</v>
      </c>
      <c r="AJ3737" t="s">
        <v>290</v>
      </c>
      <c r="AK3737" s="159" t="s">
        <v>290</v>
      </c>
    </row>
    <row r="3738" spans="1:37" x14ac:dyDescent="0.35">
      <c r="A3738" s="158" t="s">
        <v>7123</v>
      </c>
      <c r="B3738" s="11">
        <v>5</v>
      </c>
      <c r="C3738" t="s">
        <v>6422</v>
      </c>
      <c r="D3738" t="s">
        <v>311</v>
      </c>
      <c r="E3738" s="21" t="s">
        <v>290</v>
      </c>
      <c r="F3738" s="11">
        <v>5.5629999999999997</v>
      </c>
      <c r="G3738" s="12">
        <v>5.0469999999999997</v>
      </c>
      <c r="H3738" s="11">
        <v>0.25800000000000001</v>
      </c>
      <c r="I3738" t="s">
        <v>6422</v>
      </c>
      <c r="J3738">
        <v>1</v>
      </c>
      <c r="K3738" s="21" t="s">
        <v>290</v>
      </c>
      <c r="L3738" s="1" t="s">
        <v>311</v>
      </c>
      <c r="M3738" t="s">
        <v>290</v>
      </c>
      <c r="N3738" s="159" t="s">
        <v>290</v>
      </c>
      <c r="P3738" s="18" t="s">
        <v>290</v>
      </c>
      <c r="Q3738" s="18" t="s">
        <v>290</v>
      </c>
      <c r="S3738" t="s">
        <v>290</v>
      </c>
      <c r="T3738" t="s">
        <v>290</v>
      </c>
      <c r="V3738" t="s">
        <v>290</v>
      </c>
      <c r="X3738" s="158" t="s">
        <v>7123</v>
      </c>
      <c r="Y3738" s="11">
        <v>5</v>
      </c>
      <c r="Z3738" t="s">
        <v>6422</v>
      </c>
      <c r="AA3738" t="s">
        <v>311</v>
      </c>
      <c r="AB3738" s="21" t="s">
        <v>290</v>
      </c>
      <c r="AC3738" s="11">
        <v>5.5629999999999997</v>
      </c>
      <c r="AD3738" s="12">
        <v>5.0469999999999997</v>
      </c>
      <c r="AE3738" s="11">
        <v>0.25800000000000001</v>
      </c>
      <c r="AF3738" t="s">
        <v>6422</v>
      </c>
      <c r="AG3738">
        <v>1</v>
      </c>
      <c r="AH3738" s="21" t="s">
        <v>290</v>
      </c>
      <c r="AI3738" s="1" t="s">
        <v>311</v>
      </c>
      <c r="AJ3738" t="s">
        <v>290</v>
      </c>
      <c r="AK3738" s="159" t="s">
        <v>290</v>
      </c>
    </row>
    <row r="3739" spans="1:37" x14ac:dyDescent="0.35">
      <c r="A3739" s="158" t="s">
        <v>3635</v>
      </c>
      <c r="B3739" s="11">
        <v>5</v>
      </c>
      <c r="C3739">
        <v>80</v>
      </c>
      <c r="D3739" t="s">
        <v>311</v>
      </c>
      <c r="E3739" s="21" t="s">
        <v>290</v>
      </c>
      <c r="F3739" s="11">
        <v>5.5629999999999997</v>
      </c>
      <c r="G3739" s="12">
        <v>4.8129999999999997</v>
      </c>
      <c r="H3739" s="11">
        <v>0.375</v>
      </c>
      <c r="I3739" t="s">
        <v>290</v>
      </c>
      <c r="J3739">
        <v>80</v>
      </c>
      <c r="K3739" s="21" t="s">
        <v>290</v>
      </c>
      <c r="L3739" s="1" t="s">
        <v>311</v>
      </c>
      <c r="M3739" t="s">
        <v>290</v>
      </c>
      <c r="N3739" s="159" t="s">
        <v>290</v>
      </c>
      <c r="P3739" s="18" t="s">
        <v>290</v>
      </c>
      <c r="Q3739" s="18" t="s">
        <v>290</v>
      </c>
      <c r="S3739" t="s">
        <v>290</v>
      </c>
      <c r="T3739" t="s">
        <v>290</v>
      </c>
      <c r="V3739" t="s">
        <v>290</v>
      </c>
      <c r="X3739" s="158" t="s">
        <v>3635</v>
      </c>
      <c r="Y3739" s="11">
        <v>5</v>
      </c>
      <c r="Z3739">
        <v>80</v>
      </c>
      <c r="AA3739" t="s">
        <v>311</v>
      </c>
      <c r="AB3739" s="21" t="s">
        <v>290</v>
      </c>
      <c r="AC3739" s="11">
        <v>5.5629999999999997</v>
      </c>
      <c r="AD3739" s="12">
        <v>4.8129999999999997</v>
      </c>
      <c r="AE3739" s="11">
        <v>0.375</v>
      </c>
      <c r="AF3739" t="s">
        <v>290</v>
      </c>
      <c r="AG3739">
        <v>80</v>
      </c>
      <c r="AH3739" s="21" t="s">
        <v>290</v>
      </c>
      <c r="AI3739" s="1" t="s">
        <v>311</v>
      </c>
      <c r="AJ3739" t="s">
        <v>290</v>
      </c>
      <c r="AK3739" s="159" t="s">
        <v>290</v>
      </c>
    </row>
    <row r="3740" spans="1:37" x14ac:dyDescent="0.35">
      <c r="A3740" s="158" t="s">
        <v>3636</v>
      </c>
      <c r="B3740" s="11">
        <v>5</v>
      </c>
      <c r="C3740">
        <v>120</v>
      </c>
      <c r="D3740" t="s">
        <v>311</v>
      </c>
      <c r="E3740" s="21" t="s">
        <v>290</v>
      </c>
      <c r="F3740" s="11">
        <v>5.5629999999999997</v>
      </c>
      <c r="G3740" s="12">
        <v>4.5629999999999997</v>
      </c>
      <c r="H3740" s="11">
        <v>0.5</v>
      </c>
      <c r="I3740" t="s">
        <v>290</v>
      </c>
      <c r="J3740">
        <v>120</v>
      </c>
      <c r="K3740" s="21" t="s">
        <v>290</v>
      </c>
      <c r="L3740" s="1" t="s">
        <v>311</v>
      </c>
      <c r="M3740" t="s">
        <v>290</v>
      </c>
      <c r="N3740" s="159" t="s">
        <v>290</v>
      </c>
      <c r="P3740" s="18" t="s">
        <v>290</v>
      </c>
      <c r="Q3740" s="18" t="s">
        <v>290</v>
      </c>
      <c r="S3740" t="s">
        <v>290</v>
      </c>
      <c r="T3740" t="s">
        <v>290</v>
      </c>
      <c r="V3740" t="s">
        <v>290</v>
      </c>
      <c r="X3740" s="158" t="s">
        <v>3636</v>
      </c>
      <c r="Y3740" s="11">
        <v>5</v>
      </c>
      <c r="Z3740">
        <v>120</v>
      </c>
      <c r="AA3740" t="s">
        <v>311</v>
      </c>
      <c r="AB3740" s="21" t="s">
        <v>290</v>
      </c>
      <c r="AC3740" s="11">
        <v>5.5629999999999997</v>
      </c>
      <c r="AD3740" s="12">
        <v>4.5629999999999997</v>
      </c>
      <c r="AE3740" s="11">
        <v>0.5</v>
      </c>
      <c r="AF3740" t="s">
        <v>290</v>
      </c>
      <c r="AG3740">
        <v>120</v>
      </c>
      <c r="AH3740" s="21" t="s">
        <v>290</v>
      </c>
      <c r="AI3740" s="1" t="s">
        <v>311</v>
      </c>
      <c r="AJ3740" t="s">
        <v>290</v>
      </c>
      <c r="AK3740" s="159" t="s">
        <v>290</v>
      </c>
    </row>
    <row r="3741" spans="1:37" x14ac:dyDescent="0.35">
      <c r="A3741" s="158" t="s">
        <v>3637</v>
      </c>
      <c r="B3741" s="11">
        <v>5</v>
      </c>
      <c r="C3741" s="11">
        <v>160</v>
      </c>
      <c r="D3741" t="s">
        <v>311</v>
      </c>
      <c r="E3741" s="21" t="s">
        <v>290</v>
      </c>
      <c r="F3741" s="11">
        <v>5.5629999999999997</v>
      </c>
      <c r="G3741" s="12">
        <v>4.3129999999999997</v>
      </c>
      <c r="H3741" s="11">
        <v>0.625</v>
      </c>
      <c r="I3741" t="s">
        <v>290</v>
      </c>
      <c r="J3741" s="11">
        <v>160</v>
      </c>
      <c r="K3741" s="21" t="s">
        <v>290</v>
      </c>
      <c r="L3741" s="1" t="s">
        <v>311</v>
      </c>
      <c r="M3741" t="s">
        <v>290</v>
      </c>
      <c r="N3741" s="159" t="s">
        <v>290</v>
      </c>
      <c r="P3741" s="18" t="s">
        <v>290</v>
      </c>
      <c r="Q3741" s="18" t="s">
        <v>290</v>
      </c>
      <c r="S3741" t="s">
        <v>290</v>
      </c>
      <c r="T3741" t="s">
        <v>290</v>
      </c>
      <c r="V3741" t="s">
        <v>290</v>
      </c>
      <c r="X3741" s="158" t="s">
        <v>3637</v>
      </c>
      <c r="Y3741" s="11">
        <v>5</v>
      </c>
      <c r="Z3741" s="11">
        <v>160</v>
      </c>
      <c r="AA3741" t="s">
        <v>311</v>
      </c>
      <c r="AB3741" s="21" t="s">
        <v>290</v>
      </c>
      <c r="AC3741" s="11">
        <v>5.5629999999999997</v>
      </c>
      <c r="AD3741" s="12">
        <v>4.3129999999999997</v>
      </c>
      <c r="AE3741" s="11">
        <v>0.625</v>
      </c>
      <c r="AF3741" t="s">
        <v>290</v>
      </c>
      <c r="AG3741" s="11">
        <v>160</v>
      </c>
      <c r="AH3741" s="21" t="s">
        <v>290</v>
      </c>
      <c r="AI3741" s="1" t="s">
        <v>311</v>
      </c>
      <c r="AJ3741" t="s">
        <v>290</v>
      </c>
      <c r="AK3741" s="159" t="s">
        <v>290</v>
      </c>
    </row>
    <row r="3742" spans="1:37" x14ac:dyDescent="0.35">
      <c r="A3742" s="158" t="s">
        <v>3638</v>
      </c>
      <c r="B3742" s="11">
        <v>5</v>
      </c>
      <c r="C3742" s="11" t="s">
        <v>272</v>
      </c>
      <c r="D3742" t="s">
        <v>311</v>
      </c>
      <c r="E3742" s="21" t="s">
        <v>290</v>
      </c>
      <c r="F3742" s="11">
        <v>5.5629999999999997</v>
      </c>
      <c r="G3742" s="12">
        <v>4.8129999999999997</v>
      </c>
      <c r="H3742" s="11">
        <v>0.375</v>
      </c>
      <c r="I3742" t="s">
        <v>272</v>
      </c>
      <c r="J3742" s="11">
        <v>2</v>
      </c>
      <c r="K3742" s="21" t="s">
        <v>290</v>
      </c>
      <c r="L3742" s="1" t="s">
        <v>311</v>
      </c>
      <c r="M3742" t="s">
        <v>290</v>
      </c>
      <c r="N3742" s="159" t="s">
        <v>290</v>
      </c>
      <c r="P3742" s="18" t="s">
        <v>290</v>
      </c>
      <c r="Q3742" s="18" t="s">
        <v>290</v>
      </c>
      <c r="S3742" t="s">
        <v>290</v>
      </c>
      <c r="T3742" t="s">
        <v>290</v>
      </c>
      <c r="V3742" t="s">
        <v>290</v>
      </c>
      <c r="X3742" s="158" t="s">
        <v>3638</v>
      </c>
      <c r="Y3742" s="11">
        <v>5</v>
      </c>
      <c r="Z3742" s="11" t="s">
        <v>272</v>
      </c>
      <c r="AA3742" t="s">
        <v>311</v>
      </c>
      <c r="AB3742" s="21" t="s">
        <v>290</v>
      </c>
      <c r="AC3742" s="11">
        <v>5.5629999999999997</v>
      </c>
      <c r="AD3742" s="12">
        <v>4.8129999999999997</v>
      </c>
      <c r="AE3742" s="11">
        <v>0.375</v>
      </c>
      <c r="AF3742" t="s">
        <v>272</v>
      </c>
      <c r="AG3742" s="11">
        <v>2</v>
      </c>
      <c r="AH3742" s="21" t="s">
        <v>290</v>
      </c>
      <c r="AI3742" s="1" t="s">
        <v>311</v>
      </c>
      <c r="AJ3742" t="s">
        <v>290</v>
      </c>
      <c r="AK3742" s="159" t="s">
        <v>290</v>
      </c>
    </row>
    <row r="3743" spans="1:37" x14ac:dyDescent="0.25">
      <c r="A3743" s="160" t="s">
        <v>3639</v>
      </c>
      <c r="B3743" s="2">
        <v>5</v>
      </c>
      <c r="C3743" s="4" t="s">
        <v>273</v>
      </c>
      <c r="D3743" s="4" t="s">
        <v>311</v>
      </c>
      <c r="E3743" s="23" t="s">
        <v>290</v>
      </c>
      <c r="F3743" s="2">
        <v>5.5629999999999997</v>
      </c>
      <c r="G3743" s="3">
        <v>4.0629999999999997</v>
      </c>
      <c r="H3743" s="2">
        <v>0.75</v>
      </c>
      <c r="I3743" s="2" t="s">
        <v>273</v>
      </c>
      <c r="J3743" s="4">
        <v>4</v>
      </c>
      <c r="K3743" s="23" t="s">
        <v>290</v>
      </c>
      <c r="L3743" s="6" t="s">
        <v>311</v>
      </c>
      <c r="M3743" s="4" t="s">
        <v>290</v>
      </c>
      <c r="N3743" s="161" t="s">
        <v>290</v>
      </c>
      <c r="P3743" s="18" t="s">
        <v>290</v>
      </c>
      <c r="Q3743" s="18" t="s">
        <v>290</v>
      </c>
      <c r="S3743" t="s">
        <v>290</v>
      </c>
      <c r="T3743" t="s">
        <v>290</v>
      </c>
      <c r="V3743" t="s">
        <v>290</v>
      </c>
      <c r="X3743" s="160" t="s">
        <v>3639</v>
      </c>
      <c r="Y3743" s="2">
        <v>5</v>
      </c>
      <c r="Z3743" s="4" t="s">
        <v>273</v>
      </c>
      <c r="AA3743" s="4" t="s">
        <v>311</v>
      </c>
      <c r="AB3743" s="23" t="s">
        <v>290</v>
      </c>
      <c r="AC3743" s="2">
        <v>5.5629999999999997</v>
      </c>
      <c r="AD3743" s="3">
        <v>4.0629999999999997</v>
      </c>
      <c r="AE3743" s="2">
        <v>0.75</v>
      </c>
      <c r="AF3743" s="2" t="s">
        <v>273</v>
      </c>
      <c r="AG3743" s="4">
        <v>4</v>
      </c>
      <c r="AH3743" s="23" t="s">
        <v>290</v>
      </c>
      <c r="AI3743" s="6" t="s">
        <v>311</v>
      </c>
      <c r="AJ3743" s="4" t="s">
        <v>290</v>
      </c>
      <c r="AK3743" s="161" t="s">
        <v>290</v>
      </c>
    </row>
    <row r="3744" spans="1:37" x14ac:dyDescent="0.35">
      <c r="A3744" s="156" t="s">
        <v>3640</v>
      </c>
      <c r="B3744" s="11">
        <v>6.0000000000000009</v>
      </c>
      <c r="C3744" s="11">
        <v>5</v>
      </c>
      <c r="D3744" t="s">
        <v>311</v>
      </c>
      <c r="E3744" s="21" t="s">
        <v>290</v>
      </c>
      <c r="F3744" s="11">
        <v>6.6250000000000009</v>
      </c>
      <c r="G3744" s="12">
        <v>6.4070000000000009</v>
      </c>
      <c r="H3744" s="11">
        <v>0.109</v>
      </c>
      <c r="I3744" t="s">
        <v>290</v>
      </c>
      <c r="J3744" s="11">
        <v>5</v>
      </c>
      <c r="K3744" s="21" t="s">
        <v>290</v>
      </c>
      <c r="L3744" s="11" t="s">
        <v>311</v>
      </c>
      <c r="M3744" t="s">
        <v>290</v>
      </c>
      <c r="N3744" s="159" t="s">
        <v>290</v>
      </c>
      <c r="P3744" s="18" t="s">
        <v>290</v>
      </c>
      <c r="Q3744" s="18" t="s">
        <v>290</v>
      </c>
      <c r="S3744" t="s">
        <v>290</v>
      </c>
      <c r="T3744" t="s">
        <v>290</v>
      </c>
      <c r="V3744" t="s">
        <v>290</v>
      </c>
      <c r="X3744" s="156" t="s">
        <v>3640</v>
      </c>
      <c r="Y3744" s="11">
        <v>6.0000000000000009</v>
      </c>
      <c r="Z3744" s="11">
        <v>5</v>
      </c>
      <c r="AA3744" t="s">
        <v>311</v>
      </c>
      <c r="AB3744" s="21" t="s">
        <v>290</v>
      </c>
      <c r="AC3744" s="11">
        <v>6.6250000000000009</v>
      </c>
      <c r="AD3744" s="12">
        <v>6.4070000000000009</v>
      </c>
      <c r="AE3744" s="11">
        <v>0.109</v>
      </c>
      <c r="AF3744" t="s">
        <v>290</v>
      </c>
      <c r="AG3744" s="11">
        <v>5</v>
      </c>
      <c r="AH3744" s="21" t="s">
        <v>290</v>
      </c>
      <c r="AI3744" s="11" t="s">
        <v>311</v>
      </c>
      <c r="AJ3744" t="s">
        <v>290</v>
      </c>
      <c r="AK3744" s="159" t="s">
        <v>290</v>
      </c>
    </row>
    <row r="3745" spans="1:37" x14ac:dyDescent="0.35">
      <c r="A3745" s="156" t="s">
        <v>3641</v>
      </c>
      <c r="B3745" s="11">
        <v>6.0000000000000009</v>
      </c>
      <c r="C3745" s="11">
        <v>10</v>
      </c>
      <c r="D3745" t="s">
        <v>311</v>
      </c>
      <c r="E3745" s="21" t="s">
        <v>290</v>
      </c>
      <c r="F3745" s="11">
        <v>6.6250000000000009</v>
      </c>
      <c r="G3745" s="12">
        <v>6.3570000000000011</v>
      </c>
      <c r="H3745" s="11">
        <v>0.13400000000000001</v>
      </c>
      <c r="I3745" t="s">
        <v>290</v>
      </c>
      <c r="J3745" s="11">
        <v>10</v>
      </c>
      <c r="K3745" s="21" t="s">
        <v>290</v>
      </c>
      <c r="L3745" s="11" t="s">
        <v>311</v>
      </c>
      <c r="M3745" t="s">
        <v>290</v>
      </c>
      <c r="N3745" s="159" t="s">
        <v>290</v>
      </c>
      <c r="P3745" s="18" t="s">
        <v>290</v>
      </c>
      <c r="Q3745" s="18" t="s">
        <v>290</v>
      </c>
      <c r="S3745" t="s">
        <v>290</v>
      </c>
      <c r="T3745" t="s">
        <v>290</v>
      </c>
      <c r="V3745" t="s">
        <v>290</v>
      </c>
      <c r="X3745" s="156" t="s">
        <v>3641</v>
      </c>
      <c r="Y3745" s="11">
        <v>6.0000000000000009</v>
      </c>
      <c r="Z3745" s="11">
        <v>10</v>
      </c>
      <c r="AA3745" t="s">
        <v>311</v>
      </c>
      <c r="AB3745" s="21" t="s">
        <v>290</v>
      </c>
      <c r="AC3745" s="11">
        <v>6.6250000000000009</v>
      </c>
      <c r="AD3745" s="12">
        <v>6.3570000000000011</v>
      </c>
      <c r="AE3745" s="11">
        <v>0.13400000000000001</v>
      </c>
      <c r="AF3745" t="s">
        <v>290</v>
      </c>
      <c r="AG3745" s="11">
        <v>10</v>
      </c>
      <c r="AH3745" s="21" t="s">
        <v>290</v>
      </c>
      <c r="AI3745" s="11" t="s">
        <v>311</v>
      </c>
      <c r="AJ3745" t="s">
        <v>290</v>
      </c>
      <c r="AK3745" s="159" t="s">
        <v>290</v>
      </c>
    </row>
    <row r="3746" spans="1:37" x14ac:dyDescent="0.35">
      <c r="A3746" s="158" t="s">
        <v>3642</v>
      </c>
      <c r="B3746" s="11">
        <v>6.0000000000000009</v>
      </c>
      <c r="C3746" s="11">
        <v>20</v>
      </c>
      <c r="D3746" t="s">
        <v>311</v>
      </c>
      <c r="E3746" s="21" t="s">
        <v>290</v>
      </c>
      <c r="F3746" s="11">
        <v>6.6250000000000009</v>
      </c>
      <c r="G3746" s="12">
        <v>6.2190000000000012</v>
      </c>
      <c r="H3746" s="11">
        <v>0.20300000000000001</v>
      </c>
      <c r="I3746" t="s">
        <v>290</v>
      </c>
      <c r="J3746" s="11">
        <v>20</v>
      </c>
      <c r="K3746" s="21" t="s">
        <v>290</v>
      </c>
      <c r="L3746" s="1" t="s">
        <v>311</v>
      </c>
      <c r="M3746" t="s">
        <v>290</v>
      </c>
      <c r="N3746" s="159" t="s">
        <v>290</v>
      </c>
      <c r="P3746" s="18" t="s">
        <v>290</v>
      </c>
      <c r="Q3746" s="18" t="s">
        <v>290</v>
      </c>
      <c r="S3746" t="s">
        <v>290</v>
      </c>
      <c r="T3746" t="s">
        <v>290</v>
      </c>
      <c r="V3746" t="s">
        <v>290</v>
      </c>
      <c r="X3746" s="158" t="s">
        <v>3642</v>
      </c>
      <c r="Y3746" s="11">
        <v>6.0000000000000009</v>
      </c>
      <c r="Z3746" s="11">
        <v>20</v>
      </c>
      <c r="AA3746" t="s">
        <v>311</v>
      </c>
      <c r="AB3746" s="21" t="s">
        <v>290</v>
      </c>
      <c r="AC3746" s="11">
        <v>6.6250000000000009</v>
      </c>
      <c r="AD3746" s="12">
        <v>6.2190000000000012</v>
      </c>
      <c r="AE3746" s="11">
        <v>0.20300000000000001</v>
      </c>
      <c r="AF3746" t="s">
        <v>290</v>
      </c>
      <c r="AG3746" s="11">
        <v>20</v>
      </c>
      <c r="AH3746" s="21" t="s">
        <v>290</v>
      </c>
      <c r="AI3746" s="1" t="s">
        <v>311</v>
      </c>
      <c r="AJ3746" t="s">
        <v>290</v>
      </c>
      <c r="AK3746" s="159" t="s">
        <v>290</v>
      </c>
    </row>
    <row r="3747" spans="1:37" x14ac:dyDescent="0.35">
      <c r="A3747" s="158" t="s">
        <v>3643</v>
      </c>
      <c r="B3747" s="11">
        <v>6.0000000000000009</v>
      </c>
      <c r="C3747">
        <v>40</v>
      </c>
      <c r="D3747" t="s">
        <v>311</v>
      </c>
      <c r="E3747" s="21" t="s">
        <v>290</v>
      </c>
      <c r="F3747" s="11">
        <v>6.6250000000000009</v>
      </c>
      <c r="G3747" s="12">
        <v>6.0650000000000013</v>
      </c>
      <c r="H3747" s="11">
        <v>0.28000000000000003</v>
      </c>
      <c r="I3747" t="s">
        <v>290</v>
      </c>
      <c r="J3747">
        <v>40</v>
      </c>
      <c r="K3747" s="21" t="s">
        <v>290</v>
      </c>
      <c r="L3747" s="1" t="s">
        <v>311</v>
      </c>
      <c r="M3747" t="s">
        <v>290</v>
      </c>
      <c r="N3747" s="159" t="s">
        <v>290</v>
      </c>
      <c r="P3747" s="18" t="s">
        <v>290</v>
      </c>
      <c r="Q3747" s="18" t="s">
        <v>290</v>
      </c>
      <c r="S3747" t="s">
        <v>290</v>
      </c>
      <c r="T3747" t="s">
        <v>290</v>
      </c>
      <c r="V3747" t="s">
        <v>290</v>
      </c>
      <c r="X3747" s="158" t="s">
        <v>3643</v>
      </c>
      <c r="Y3747" s="11">
        <v>6.0000000000000009</v>
      </c>
      <c r="Z3747">
        <v>40</v>
      </c>
      <c r="AA3747" t="s">
        <v>311</v>
      </c>
      <c r="AB3747" s="21" t="s">
        <v>290</v>
      </c>
      <c r="AC3747" s="11">
        <v>6.6250000000000009</v>
      </c>
      <c r="AD3747" s="12">
        <v>6.0650000000000013</v>
      </c>
      <c r="AE3747" s="11">
        <v>0.28000000000000003</v>
      </c>
      <c r="AF3747" t="s">
        <v>290</v>
      </c>
      <c r="AG3747">
        <v>40</v>
      </c>
      <c r="AH3747" s="21" t="s">
        <v>290</v>
      </c>
      <c r="AI3747" s="1" t="s">
        <v>311</v>
      </c>
      <c r="AJ3747" t="s">
        <v>290</v>
      </c>
      <c r="AK3747" s="159" t="s">
        <v>290</v>
      </c>
    </row>
    <row r="3748" spans="1:37" x14ac:dyDescent="0.35">
      <c r="A3748" s="158" t="s">
        <v>7124</v>
      </c>
      <c r="B3748" s="11">
        <v>6.0000000000000009</v>
      </c>
      <c r="C3748" t="s">
        <v>6422</v>
      </c>
      <c r="D3748" t="s">
        <v>311</v>
      </c>
      <c r="E3748" s="21" t="s">
        <v>290</v>
      </c>
      <c r="F3748" s="11">
        <v>6.6250000000000009</v>
      </c>
      <c r="G3748" s="12">
        <v>6.0650000000000013</v>
      </c>
      <c r="H3748" s="11">
        <v>0.28000000000000003</v>
      </c>
      <c r="I3748" t="s">
        <v>6422</v>
      </c>
      <c r="J3748">
        <v>1</v>
      </c>
      <c r="K3748" s="21" t="s">
        <v>290</v>
      </c>
      <c r="L3748" s="1" t="s">
        <v>311</v>
      </c>
      <c r="M3748" t="s">
        <v>290</v>
      </c>
      <c r="N3748" s="159" t="s">
        <v>290</v>
      </c>
      <c r="P3748" s="18" t="s">
        <v>290</v>
      </c>
      <c r="Q3748" s="18" t="s">
        <v>290</v>
      </c>
      <c r="S3748" t="s">
        <v>290</v>
      </c>
      <c r="T3748" t="s">
        <v>290</v>
      </c>
      <c r="V3748" t="s">
        <v>290</v>
      </c>
      <c r="X3748" s="158" t="s">
        <v>7124</v>
      </c>
      <c r="Y3748" s="11">
        <v>6.0000000000000009</v>
      </c>
      <c r="Z3748" t="s">
        <v>6422</v>
      </c>
      <c r="AA3748" t="s">
        <v>311</v>
      </c>
      <c r="AB3748" s="21" t="s">
        <v>290</v>
      </c>
      <c r="AC3748" s="11">
        <v>6.6250000000000009</v>
      </c>
      <c r="AD3748" s="12">
        <v>6.0650000000000013</v>
      </c>
      <c r="AE3748" s="11">
        <v>0.28000000000000003</v>
      </c>
      <c r="AF3748" t="s">
        <v>6422</v>
      </c>
      <c r="AG3748">
        <v>1</v>
      </c>
      <c r="AH3748" s="21" t="s">
        <v>290</v>
      </c>
      <c r="AI3748" s="1" t="s">
        <v>311</v>
      </c>
      <c r="AJ3748" t="s">
        <v>290</v>
      </c>
      <c r="AK3748" s="159" t="s">
        <v>290</v>
      </c>
    </row>
    <row r="3749" spans="1:37" x14ac:dyDescent="0.35">
      <c r="A3749" s="158" t="s">
        <v>3644</v>
      </c>
      <c r="B3749" s="11">
        <v>6.0000000000000009</v>
      </c>
      <c r="C3749">
        <v>80</v>
      </c>
      <c r="D3749" t="s">
        <v>311</v>
      </c>
      <c r="E3749" s="21" t="s">
        <v>3645</v>
      </c>
      <c r="F3749" s="11">
        <v>6.6250000000000009</v>
      </c>
      <c r="G3749" s="12">
        <v>5.761000000000001</v>
      </c>
      <c r="H3749" s="11">
        <v>0.432</v>
      </c>
      <c r="I3749" t="s">
        <v>290</v>
      </c>
      <c r="J3749">
        <v>80</v>
      </c>
      <c r="K3749" s="21" t="s">
        <v>290</v>
      </c>
      <c r="L3749" s="1" t="s">
        <v>311</v>
      </c>
      <c r="M3749" t="s">
        <v>290</v>
      </c>
      <c r="N3749" s="159" t="s">
        <v>290</v>
      </c>
      <c r="P3749" s="18" t="s">
        <v>290</v>
      </c>
      <c r="Q3749" s="18" t="s">
        <v>290</v>
      </c>
      <c r="S3749" t="s">
        <v>290</v>
      </c>
      <c r="T3749" t="s">
        <v>290</v>
      </c>
      <c r="V3749" t="s">
        <v>290</v>
      </c>
      <c r="X3749" s="158" t="s">
        <v>3644</v>
      </c>
      <c r="Y3749" s="11">
        <v>6.0000000000000009</v>
      </c>
      <c r="Z3749">
        <v>80</v>
      </c>
      <c r="AA3749" t="s">
        <v>311</v>
      </c>
      <c r="AB3749" s="21" t="s">
        <v>3646</v>
      </c>
      <c r="AC3749" s="11">
        <v>6.6250000000000009</v>
      </c>
      <c r="AD3749" s="12">
        <v>5.761000000000001</v>
      </c>
      <c r="AE3749" s="11">
        <v>0.432</v>
      </c>
      <c r="AF3749" t="s">
        <v>290</v>
      </c>
      <c r="AG3749">
        <v>80</v>
      </c>
      <c r="AH3749" s="21" t="s">
        <v>290</v>
      </c>
      <c r="AI3749" s="1" t="s">
        <v>311</v>
      </c>
      <c r="AJ3749" t="s">
        <v>290</v>
      </c>
      <c r="AK3749" s="159" t="s">
        <v>290</v>
      </c>
    </row>
    <row r="3750" spans="1:37" x14ac:dyDescent="0.35">
      <c r="A3750" s="158" t="s">
        <v>3647</v>
      </c>
      <c r="B3750" s="11">
        <v>6.0000000000000009</v>
      </c>
      <c r="C3750">
        <v>120</v>
      </c>
      <c r="D3750" t="s">
        <v>311</v>
      </c>
      <c r="E3750" s="21" t="s">
        <v>290</v>
      </c>
      <c r="F3750" s="11">
        <v>6.6250000000000009</v>
      </c>
      <c r="G3750" s="12">
        <v>5.5010000000000012</v>
      </c>
      <c r="H3750" s="11">
        <v>0.56200000000000006</v>
      </c>
      <c r="I3750" t="s">
        <v>290</v>
      </c>
      <c r="J3750">
        <v>120</v>
      </c>
      <c r="K3750" s="21" t="s">
        <v>290</v>
      </c>
      <c r="L3750" s="1" t="s">
        <v>311</v>
      </c>
      <c r="M3750" t="s">
        <v>290</v>
      </c>
      <c r="N3750" s="159" t="s">
        <v>290</v>
      </c>
      <c r="P3750" s="18" t="s">
        <v>290</v>
      </c>
      <c r="Q3750" s="18" t="s">
        <v>290</v>
      </c>
      <c r="S3750" t="s">
        <v>290</v>
      </c>
      <c r="T3750" t="s">
        <v>290</v>
      </c>
      <c r="V3750" t="s">
        <v>290</v>
      </c>
      <c r="X3750" s="158" t="s">
        <v>3647</v>
      </c>
      <c r="Y3750" s="11">
        <v>6.0000000000000009</v>
      </c>
      <c r="Z3750">
        <v>120</v>
      </c>
      <c r="AA3750" t="s">
        <v>311</v>
      </c>
      <c r="AB3750" s="21" t="s">
        <v>290</v>
      </c>
      <c r="AC3750" s="11">
        <v>6.6250000000000009</v>
      </c>
      <c r="AD3750" s="12">
        <v>5.5010000000000012</v>
      </c>
      <c r="AE3750" s="11">
        <v>0.56200000000000006</v>
      </c>
      <c r="AF3750" t="s">
        <v>290</v>
      </c>
      <c r="AG3750">
        <v>120</v>
      </c>
      <c r="AH3750" s="21" t="s">
        <v>290</v>
      </c>
      <c r="AI3750" s="1" t="s">
        <v>311</v>
      </c>
      <c r="AJ3750" t="s">
        <v>290</v>
      </c>
      <c r="AK3750" s="159" t="s">
        <v>290</v>
      </c>
    </row>
    <row r="3751" spans="1:37" x14ac:dyDescent="0.35">
      <c r="A3751" s="158" t="s">
        <v>3648</v>
      </c>
      <c r="B3751" s="11">
        <v>6.0000000000000009</v>
      </c>
      <c r="C3751" s="11">
        <v>160</v>
      </c>
      <c r="D3751" t="s">
        <v>311</v>
      </c>
      <c r="E3751" s="21" t="s">
        <v>290</v>
      </c>
      <c r="F3751" s="11">
        <v>6.6250000000000009</v>
      </c>
      <c r="G3751" s="12">
        <v>5.1890000000000009</v>
      </c>
      <c r="H3751" s="11">
        <v>0.71799999999999997</v>
      </c>
      <c r="I3751" t="s">
        <v>290</v>
      </c>
      <c r="J3751" s="11">
        <v>160</v>
      </c>
      <c r="K3751" s="21" t="s">
        <v>290</v>
      </c>
      <c r="L3751" s="1" t="s">
        <v>311</v>
      </c>
      <c r="M3751" t="s">
        <v>290</v>
      </c>
      <c r="N3751" s="159" t="s">
        <v>290</v>
      </c>
      <c r="P3751" s="18" t="s">
        <v>290</v>
      </c>
      <c r="Q3751" s="18" t="s">
        <v>290</v>
      </c>
      <c r="S3751" t="s">
        <v>290</v>
      </c>
      <c r="T3751" t="s">
        <v>290</v>
      </c>
      <c r="V3751" t="s">
        <v>290</v>
      </c>
      <c r="X3751" s="158" t="s">
        <v>3648</v>
      </c>
      <c r="Y3751" s="11">
        <v>6.0000000000000009</v>
      </c>
      <c r="Z3751" s="11">
        <v>160</v>
      </c>
      <c r="AA3751" t="s">
        <v>311</v>
      </c>
      <c r="AB3751" s="21" t="s">
        <v>290</v>
      </c>
      <c r="AC3751" s="11">
        <v>6.6250000000000009</v>
      </c>
      <c r="AD3751" s="12">
        <v>5.1890000000000009</v>
      </c>
      <c r="AE3751" s="11">
        <v>0.71799999999999997</v>
      </c>
      <c r="AF3751" t="s">
        <v>290</v>
      </c>
      <c r="AG3751" s="11">
        <v>160</v>
      </c>
      <c r="AH3751" s="21" t="s">
        <v>290</v>
      </c>
      <c r="AI3751" s="1" t="s">
        <v>311</v>
      </c>
      <c r="AJ3751" t="s">
        <v>290</v>
      </c>
      <c r="AK3751" s="159" t="s">
        <v>290</v>
      </c>
    </row>
    <row r="3752" spans="1:37" x14ac:dyDescent="0.35">
      <c r="A3752" s="158" t="s">
        <v>3649</v>
      </c>
      <c r="B3752" s="11">
        <v>6.0000000000000009</v>
      </c>
      <c r="C3752" s="11" t="s">
        <v>272</v>
      </c>
      <c r="D3752" t="s">
        <v>311</v>
      </c>
      <c r="E3752" s="21" t="s">
        <v>290</v>
      </c>
      <c r="F3752" s="11">
        <v>6.6250000000000009</v>
      </c>
      <c r="G3752" s="12">
        <v>5.761000000000001</v>
      </c>
      <c r="H3752" s="11">
        <v>0.432</v>
      </c>
      <c r="I3752" t="s">
        <v>272</v>
      </c>
      <c r="J3752" s="11">
        <v>2</v>
      </c>
      <c r="K3752" s="21" t="s">
        <v>290</v>
      </c>
      <c r="L3752" s="1" t="s">
        <v>311</v>
      </c>
      <c r="M3752" t="s">
        <v>290</v>
      </c>
      <c r="N3752" s="159" t="s">
        <v>290</v>
      </c>
      <c r="P3752" s="18" t="s">
        <v>290</v>
      </c>
      <c r="Q3752" s="18" t="s">
        <v>290</v>
      </c>
      <c r="S3752" t="s">
        <v>290</v>
      </c>
      <c r="T3752" t="s">
        <v>290</v>
      </c>
      <c r="V3752" t="s">
        <v>290</v>
      </c>
      <c r="X3752" s="158" t="s">
        <v>3649</v>
      </c>
      <c r="Y3752" s="11">
        <v>6.0000000000000009</v>
      </c>
      <c r="Z3752" s="11" t="s">
        <v>272</v>
      </c>
      <c r="AA3752" t="s">
        <v>311</v>
      </c>
      <c r="AB3752" s="21" t="s">
        <v>290</v>
      </c>
      <c r="AC3752" s="11">
        <v>6.6250000000000009</v>
      </c>
      <c r="AD3752" s="12">
        <v>5.761000000000001</v>
      </c>
      <c r="AE3752" s="11">
        <v>0.432</v>
      </c>
      <c r="AF3752" t="s">
        <v>272</v>
      </c>
      <c r="AG3752" s="11">
        <v>2</v>
      </c>
      <c r="AH3752" s="21" t="s">
        <v>290</v>
      </c>
      <c r="AI3752" s="1" t="s">
        <v>311</v>
      </c>
      <c r="AJ3752" t="s">
        <v>290</v>
      </c>
      <c r="AK3752" s="159" t="s">
        <v>290</v>
      </c>
    </row>
    <row r="3753" spans="1:37" x14ac:dyDescent="0.25">
      <c r="A3753" s="160" t="s">
        <v>3650</v>
      </c>
      <c r="B3753" s="2">
        <v>6.0000000000000009</v>
      </c>
      <c r="C3753" s="4" t="s">
        <v>273</v>
      </c>
      <c r="D3753" s="4" t="s">
        <v>311</v>
      </c>
      <c r="E3753" s="23" t="s">
        <v>290</v>
      </c>
      <c r="F3753" s="2">
        <v>6.6250000000000009</v>
      </c>
      <c r="G3753" s="3">
        <v>4.8970000000000011</v>
      </c>
      <c r="H3753" s="2">
        <v>0.86399999999999999</v>
      </c>
      <c r="I3753" s="2" t="s">
        <v>273</v>
      </c>
      <c r="J3753" s="4">
        <v>4</v>
      </c>
      <c r="K3753" s="23" t="s">
        <v>290</v>
      </c>
      <c r="L3753" s="6" t="s">
        <v>311</v>
      </c>
      <c r="M3753" s="4" t="s">
        <v>290</v>
      </c>
      <c r="N3753" s="161" t="s">
        <v>290</v>
      </c>
      <c r="P3753" s="18" t="s">
        <v>290</v>
      </c>
      <c r="Q3753" s="18" t="s">
        <v>290</v>
      </c>
      <c r="S3753" t="s">
        <v>290</v>
      </c>
      <c r="T3753" t="s">
        <v>290</v>
      </c>
      <c r="V3753" t="s">
        <v>290</v>
      </c>
      <c r="X3753" s="160" t="s">
        <v>3650</v>
      </c>
      <c r="Y3753" s="2">
        <v>6.0000000000000009</v>
      </c>
      <c r="Z3753" s="4" t="s">
        <v>273</v>
      </c>
      <c r="AA3753" s="4" t="s">
        <v>311</v>
      </c>
      <c r="AB3753" s="23" t="s">
        <v>290</v>
      </c>
      <c r="AC3753" s="2">
        <v>6.6250000000000009</v>
      </c>
      <c r="AD3753" s="3">
        <v>4.8970000000000011</v>
      </c>
      <c r="AE3753" s="2">
        <v>0.86399999999999999</v>
      </c>
      <c r="AF3753" s="2" t="s">
        <v>273</v>
      </c>
      <c r="AG3753" s="4">
        <v>4</v>
      </c>
      <c r="AH3753" s="23" t="s">
        <v>290</v>
      </c>
      <c r="AI3753" s="6" t="s">
        <v>311</v>
      </c>
      <c r="AJ3753" s="4" t="s">
        <v>290</v>
      </c>
      <c r="AK3753" s="161" t="s">
        <v>290</v>
      </c>
    </row>
    <row r="3754" spans="1:37" x14ac:dyDescent="0.25">
      <c r="A3754" s="158" t="s">
        <v>7125</v>
      </c>
      <c r="B3754" s="11">
        <v>7</v>
      </c>
      <c r="C3754" t="s">
        <v>6422</v>
      </c>
      <c r="D3754" t="s">
        <v>311</v>
      </c>
      <c r="E3754" s="24" t="s">
        <v>290</v>
      </c>
      <c r="F3754" s="11">
        <v>7.625</v>
      </c>
      <c r="G3754" s="12">
        <v>7.0229999999999997</v>
      </c>
      <c r="H3754" s="11">
        <v>0.30099999999999999</v>
      </c>
      <c r="I3754" s="11" t="s">
        <v>6422</v>
      </c>
      <c r="J3754" s="11">
        <v>1</v>
      </c>
      <c r="K3754" s="24"/>
      <c r="L3754" s="1" t="s">
        <v>311</v>
      </c>
      <c r="N3754" s="159"/>
      <c r="P3754" s="18" t="s">
        <v>290</v>
      </c>
      <c r="Q3754" s="18" t="s">
        <v>290</v>
      </c>
      <c r="S3754" t="s">
        <v>290</v>
      </c>
      <c r="T3754" t="s">
        <v>290</v>
      </c>
      <c r="V3754" t="s">
        <v>290</v>
      </c>
      <c r="X3754" s="158" t="s">
        <v>7125</v>
      </c>
      <c r="Y3754" s="11">
        <v>7</v>
      </c>
      <c r="Z3754" t="s">
        <v>6422</v>
      </c>
      <c r="AA3754" t="s">
        <v>311</v>
      </c>
      <c r="AB3754" s="24" t="s">
        <v>290</v>
      </c>
      <c r="AC3754" s="11">
        <v>7.625</v>
      </c>
      <c r="AD3754" s="12">
        <v>7.0229999999999997</v>
      </c>
      <c r="AE3754" s="11">
        <v>0.30099999999999999</v>
      </c>
      <c r="AF3754" s="11" t="s">
        <v>6422</v>
      </c>
      <c r="AG3754" s="11">
        <v>1</v>
      </c>
      <c r="AH3754" s="24"/>
      <c r="AI3754" s="1" t="s">
        <v>311</v>
      </c>
      <c r="AK3754" s="159"/>
    </row>
    <row r="3755" spans="1:37" x14ac:dyDescent="0.35">
      <c r="A3755" s="158" t="s">
        <v>3651</v>
      </c>
      <c r="B3755" s="11">
        <v>7</v>
      </c>
      <c r="C3755" s="11" t="s">
        <v>272</v>
      </c>
      <c r="D3755" t="s">
        <v>311</v>
      </c>
      <c r="E3755" s="21" t="s">
        <v>290</v>
      </c>
      <c r="F3755" s="11">
        <v>7.625</v>
      </c>
      <c r="G3755" s="12">
        <v>6.625</v>
      </c>
      <c r="H3755" s="11">
        <v>0.5</v>
      </c>
      <c r="I3755" t="s">
        <v>272</v>
      </c>
      <c r="J3755" s="11">
        <v>2</v>
      </c>
      <c r="K3755" s="21" t="s">
        <v>290</v>
      </c>
      <c r="L3755" s="1" t="s">
        <v>311</v>
      </c>
      <c r="M3755" t="s">
        <v>290</v>
      </c>
      <c r="N3755" s="159" t="s">
        <v>290</v>
      </c>
      <c r="P3755" s="18" t="s">
        <v>290</v>
      </c>
      <c r="Q3755" s="18" t="s">
        <v>290</v>
      </c>
      <c r="S3755" t="s">
        <v>290</v>
      </c>
      <c r="T3755" t="s">
        <v>290</v>
      </c>
      <c r="V3755" t="s">
        <v>290</v>
      </c>
      <c r="X3755" s="158" t="s">
        <v>3651</v>
      </c>
      <c r="Y3755" s="11">
        <v>7</v>
      </c>
      <c r="Z3755" s="11" t="s">
        <v>272</v>
      </c>
      <c r="AA3755" t="s">
        <v>311</v>
      </c>
      <c r="AB3755" s="21" t="s">
        <v>290</v>
      </c>
      <c r="AC3755" s="11">
        <v>7.625</v>
      </c>
      <c r="AD3755" s="12">
        <v>6.625</v>
      </c>
      <c r="AE3755" s="11">
        <v>0.5</v>
      </c>
      <c r="AF3755" t="s">
        <v>272</v>
      </c>
      <c r="AG3755" s="11">
        <v>2</v>
      </c>
      <c r="AH3755" s="21" t="s">
        <v>290</v>
      </c>
      <c r="AI3755" s="1" t="s">
        <v>311</v>
      </c>
      <c r="AJ3755" t="s">
        <v>290</v>
      </c>
      <c r="AK3755" s="159" t="s">
        <v>290</v>
      </c>
    </row>
    <row r="3756" spans="1:37" x14ac:dyDescent="0.25">
      <c r="A3756" s="160" t="s">
        <v>3652</v>
      </c>
      <c r="B3756" s="2">
        <v>7</v>
      </c>
      <c r="C3756" s="4" t="s">
        <v>273</v>
      </c>
      <c r="D3756" s="4" t="s">
        <v>311</v>
      </c>
      <c r="E3756" s="23" t="s">
        <v>290</v>
      </c>
      <c r="F3756" s="2">
        <v>7.625</v>
      </c>
      <c r="G3756" s="3">
        <v>5.875</v>
      </c>
      <c r="H3756" s="2">
        <v>0.875</v>
      </c>
      <c r="I3756" s="2" t="s">
        <v>273</v>
      </c>
      <c r="J3756" s="4">
        <v>4</v>
      </c>
      <c r="K3756" s="23" t="s">
        <v>290</v>
      </c>
      <c r="L3756" s="6" t="s">
        <v>311</v>
      </c>
      <c r="M3756" s="4" t="s">
        <v>290</v>
      </c>
      <c r="N3756" s="161" t="s">
        <v>290</v>
      </c>
      <c r="P3756" s="18" t="s">
        <v>290</v>
      </c>
      <c r="Q3756" s="18" t="s">
        <v>290</v>
      </c>
      <c r="S3756" t="s">
        <v>290</v>
      </c>
      <c r="T3756" t="s">
        <v>290</v>
      </c>
      <c r="V3756" t="s">
        <v>290</v>
      </c>
      <c r="X3756" s="160" t="s">
        <v>3652</v>
      </c>
      <c r="Y3756" s="2">
        <v>7</v>
      </c>
      <c r="Z3756" s="4" t="s">
        <v>273</v>
      </c>
      <c r="AA3756" s="4" t="s">
        <v>311</v>
      </c>
      <c r="AB3756" s="23" t="s">
        <v>290</v>
      </c>
      <c r="AC3756" s="2">
        <v>7.625</v>
      </c>
      <c r="AD3756" s="3">
        <v>5.875</v>
      </c>
      <c r="AE3756" s="2">
        <v>0.875</v>
      </c>
      <c r="AF3756" s="2" t="s">
        <v>273</v>
      </c>
      <c r="AG3756" s="4">
        <v>4</v>
      </c>
      <c r="AH3756" s="23" t="s">
        <v>290</v>
      </c>
      <c r="AI3756" s="6" t="s">
        <v>311</v>
      </c>
      <c r="AJ3756" s="4" t="s">
        <v>290</v>
      </c>
      <c r="AK3756" s="161" t="s">
        <v>290</v>
      </c>
    </row>
    <row r="3757" spans="1:37" x14ac:dyDescent="0.35">
      <c r="A3757" s="156" t="s">
        <v>3653</v>
      </c>
      <c r="B3757" s="11">
        <v>8</v>
      </c>
      <c r="C3757" s="11">
        <v>5</v>
      </c>
      <c r="D3757" t="s">
        <v>311</v>
      </c>
      <c r="E3757" s="21" t="s">
        <v>290</v>
      </c>
      <c r="F3757" s="11">
        <v>8.625</v>
      </c>
      <c r="G3757" s="12">
        <v>8.407</v>
      </c>
      <c r="H3757" s="11">
        <v>0.109</v>
      </c>
      <c r="I3757" t="s">
        <v>290</v>
      </c>
      <c r="J3757" s="11">
        <v>5</v>
      </c>
      <c r="K3757" s="21" t="s">
        <v>290</v>
      </c>
      <c r="L3757" s="11" t="s">
        <v>311</v>
      </c>
      <c r="M3757" t="s">
        <v>290</v>
      </c>
      <c r="N3757" s="159" t="s">
        <v>290</v>
      </c>
      <c r="P3757" s="18" t="s">
        <v>290</v>
      </c>
      <c r="Q3757" s="18" t="s">
        <v>290</v>
      </c>
      <c r="S3757" t="s">
        <v>290</v>
      </c>
      <c r="T3757" t="s">
        <v>290</v>
      </c>
      <c r="V3757" t="s">
        <v>290</v>
      </c>
      <c r="X3757" s="156" t="s">
        <v>3653</v>
      </c>
      <c r="Y3757" s="11">
        <v>8</v>
      </c>
      <c r="Z3757" s="11">
        <v>5</v>
      </c>
      <c r="AA3757" t="s">
        <v>311</v>
      </c>
      <c r="AB3757" s="21" t="s">
        <v>290</v>
      </c>
      <c r="AC3757" s="11">
        <v>8.625</v>
      </c>
      <c r="AD3757" s="12">
        <v>8.407</v>
      </c>
      <c r="AE3757" s="11">
        <v>0.109</v>
      </c>
      <c r="AF3757" t="s">
        <v>290</v>
      </c>
      <c r="AG3757" s="11">
        <v>5</v>
      </c>
      <c r="AH3757" s="21" t="s">
        <v>290</v>
      </c>
      <c r="AI3757" s="11" t="s">
        <v>311</v>
      </c>
      <c r="AJ3757" t="s">
        <v>290</v>
      </c>
      <c r="AK3757" s="159" t="s">
        <v>290</v>
      </c>
    </row>
    <row r="3758" spans="1:37" x14ac:dyDescent="0.35">
      <c r="A3758" s="156" t="s">
        <v>3654</v>
      </c>
      <c r="B3758" s="11">
        <v>8</v>
      </c>
      <c r="C3758" s="11">
        <v>10</v>
      </c>
      <c r="D3758" t="s">
        <v>311</v>
      </c>
      <c r="E3758" s="21" t="s">
        <v>290</v>
      </c>
      <c r="F3758" s="11">
        <v>8.625</v>
      </c>
      <c r="G3758" s="12">
        <v>8.3290000000000006</v>
      </c>
      <c r="H3758" s="11">
        <v>0.14799999999999999</v>
      </c>
      <c r="I3758" t="s">
        <v>290</v>
      </c>
      <c r="J3758" s="11">
        <v>10</v>
      </c>
      <c r="K3758" s="21" t="s">
        <v>290</v>
      </c>
      <c r="L3758" s="11" t="s">
        <v>311</v>
      </c>
      <c r="M3758" t="s">
        <v>290</v>
      </c>
      <c r="N3758" s="159" t="s">
        <v>290</v>
      </c>
      <c r="P3758" s="18" t="s">
        <v>290</v>
      </c>
      <c r="Q3758" s="18" t="s">
        <v>290</v>
      </c>
      <c r="S3758" t="s">
        <v>290</v>
      </c>
      <c r="T3758" t="s">
        <v>290</v>
      </c>
      <c r="V3758" t="s">
        <v>290</v>
      </c>
      <c r="X3758" s="156" t="s">
        <v>3654</v>
      </c>
      <c r="Y3758" s="11">
        <v>8</v>
      </c>
      <c r="Z3758" s="11">
        <v>10</v>
      </c>
      <c r="AA3758" t="s">
        <v>311</v>
      </c>
      <c r="AB3758" s="21" t="s">
        <v>290</v>
      </c>
      <c r="AC3758" s="11">
        <v>8.625</v>
      </c>
      <c r="AD3758" s="12">
        <v>8.3290000000000006</v>
      </c>
      <c r="AE3758" s="11">
        <v>0.14799999999999999</v>
      </c>
      <c r="AF3758" t="s">
        <v>290</v>
      </c>
      <c r="AG3758" s="11">
        <v>10</v>
      </c>
      <c r="AH3758" s="21" t="s">
        <v>290</v>
      </c>
      <c r="AI3758" s="11" t="s">
        <v>311</v>
      </c>
      <c r="AJ3758" t="s">
        <v>290</v>
      </c>
      <c r="AK3758" s="159" t="s">
        <v>290</v>
      </c>
    </row>
    <row r="3759" spans="1:37" x14ac:dyDescent="0.35">
      <c r="A3759" s="158" t="s">
        <v>3655</v>
      </c>
      <c r="B3759" s="11">
        <v>8</v>
      </c>
      <c r="C3759" s="11">
        <v>20</v>
      </c>
      <c r="D3759" t="s">
        <v>311</v>
      </c>
      <c r="E3759" s="21" t="s">
        <v>290</v>
      </c>
      <c r="F3759" s="11">
        <v>8.625</v>
      </c>
      <c r="G3759" s="12">
        <v>8.125</v>
      </c>
      <c r="H3759" s="11">
        <v>0.25</v>
      </c>
      <c r="I3759" t="s">
        <v>290</v>
      </c>
      <c r="J3759" s="11">
        <v>20</v>
      </c>
      <c r="K3759" s="21" t="s">
        <v>290</v>
      </c>
      <c r="L3759" s="1" t="s">
        <v>311</v>
      </c>
      <c r="M3759" t="s">
        <v>290</v>
      </c>
      <c r="N3759" s="159" t="s">
        <v>290</v>
      </c>
      <c r="P3759" s="18" t="s">
        <v>290</v>
      </c>
      <c r="Q3759" s="18" t="s">
        <v>290</v>
      </c>
      <c r="S3759" t="s">
        <v>290</v>
      </c>
      <c r="T3759" t="s">
        <v>290</v>
      </c>
      <c r="V3759" t="s">
        <v>290</v>
      </c>
      <c r="X3759" s="158" t="s">
        <v>3655</v>
      </c>
      <c r="Y3759" s="11">
        <v>8</v>
      </c>
      <c r="Z3759" s="11">
        <v>20</v>
      </c>
      <c r="AA3759" t="s">
        <v>311</v>
      </c>
      <c r="AB3759" s="21" t="s">
        <v>290</v>
      </c>
      <c r="AC3759" s="11">
        <v>8.625</v>
      </c>
      <c r="AD3759" s="12">
        <v>8.125</v>
      </c>
      <c r="AE3759" s="11">
        <v>0.25</v>
      </c>
      <c r="AF3759" t="s">
        <v>290</v>
      </c>
      <c r="AG3759" s="11">
        <v>20</v>
      </c>
      <c r="AH3759" s="21" t="s">
        <v>290</v>
      </c>
      <c r="AI3759" s="1" t="s">
        <v>311</v>
      </c>
      <c r="AJ3759" t="s">
        <v>290</v>
      </c>
      <c r="AK3759" s="159" t="s">
        <v>290</v>
      </c>
    </row>
    <row r="3760" spans="1:37" x14ac:dyDescent="0.35">
      <c r="A3760" s="158" t="s">
        <v>3656</v>
      </c>
      <c r="B3760" s="11">
        <v>8</v>
      </c>
      <c r="C3760">
        <v>30</v>
      </c>
      <c r="D3760" t="s">
        <v>311</v>
      </c>
      <c r="E3760" s="21" t="s">
        <v>290</v>
      </c>
      <c r="F3760" s="11">
        <v>8.625</v>
      </c>
      <c r="G3760" s="12">
        <v>8.0709999999999997</v>
      </c>
      <c r="H3760" s="11">
        <v>0.27700000000000002</v>
      </c>
      <c r="I3760" t="s">
        <v>290</v>
      </c>
      <c r="J3760">
        <v>30</v>
      </c>
      <c r="K3760" s="21" t="s">
        <v>290</v>
      </c>
      <c r="L3760" s="1" t="s">
        <v>311</v>
      </c>
      <c r="M3760" t="s">
        <v>290</v>
      </c>
      <c r="N3760" s="159" t="s">
        <v>290</v>
      </c>
      <c r="P3760" s="18" t="s">
        <v>290</v>
      </c>
      <c r="Q3760" s="18" t="s">
        <v>290</v>
      </c>
      <c r="S3760" t="s">
        <v>290</v>
      </c>
      <c r="T3760" t="s">
        <v>290</v>
      </c>
      <c r="V3760" t="s">
        <v>290</v>
      </c>
      <c r="X3760" s="158" t="s">
        <v>3656</v>
      </c>
      <c r="Y3760" s="11">
        <v>8</v>
      </c>
      <c r="Z3760">
        <v>30</v>
      </c>
      <c r="AA3760" t="s">
        <v>311</v>
      </c>
      <c r="AB3760" s="21" t="s">
        <v>290</v>
      </c>
      <c r="AC3760" s="11">
        <v>8.625</v>
      </c>
      <c r="AD3760" s="12">
        <v>8.0709999999999997</v>
      </c>
      <c r="AE3760" s="11">
        <v>0.27700000000000002</v>
      </c>
      <c r="AF3760" t="s">
        <v>290</v>
      </c>
      <c r="AG3760">
        <v>30</v>
      </c>
      <c r="AH3760" s="21" t="s">
        <v>290</v>
      </c>
      <c r="AI3760" s="1" t="s">
        <v>311</v>
      </c>
      <c r="AJ3760" t="s">
        <v>290</v>
      </c>
      <c r="AK3760" s="159" t="s">
        <v>290</v>
      </c>
    </row>
    <row r="3761" spans="1:37" x14ac:dyDescent="0.35">
      <c r="A3761" s="158" t="s">
        <v>3657</v>
      </c>
      <c r="B3761" s="11">
        <v>8</v>
      </c>
      <c r="C3761">
        <v>40</v>
      </c>
      <c r="D3761" t="s">
        <v>311</v>
      </c>
      <c r="E3761" s="21" t="s">
        <v>290</v>
      </c>
      <c r="F3761" s="11">
        <v>8.625</v>
      </c>
      <c r="G3761" s="12">
        <v>7.9809999999999999</v>
      </c>
      <c r="H3761" s="11">
        <v>0.32200000000000001</v>
      </c>
      <c r="I3761" t="s">
        <v>290</v>
      </c>
      <c r="J3761">
        <v>40</v>
      </c>
      <c r="K3761" s="21" t="s">
        <v>290</v>
      </c>
      <c r="L3761" s="1" t="s">
        <v>311</v>
      </c>
      <c r="M3761" t="s">
        <v>290</v>
      </c>
      <c r="N3761" s="159" t="s">
        <v>290</v>
      </c>
      <c r="P3761" s="18" t="s">
        <v>290</v>
      </c>
      <c r="Q3761" s="18" t="s">
        <v>290</v>
      </c>
      <c r="S3761" t="s">
        <v>290</v>
      </c>
      <c r="T3761" t="s">
        <v>290</v>
      </c>
      <c r="V3761" t="s">
        <v>290</v>
      </c>
      <c r="X3761" s="158" t="s">
        <v>3657</v>
      </c>
      <c r="Y3761" s="11">
        <v>8</v>
      </c>
      <c r="Z3761">
        <v>40</v>
      </c>
      <c r="AA3761" t="s">
        <v>311</v>
      </c>
      <c r="AB3761" s="21" t="s">
        <v>290</v>
      </c>
      <c r="AC3761" s="11">
        <v>8.625</v>
      </c>
      <c r="AD3761" s="12">
        <v>7.9809999999999999</v>
      </c>
      <c r="AE3761" s="11">
        <v>0.32200000000000001</v>
      </c>
      <c r="AF3761" t="s">
        <v>290</v>
      </c>
      <c r="AG3761">
        <v>40</v>
      </c>
      <c r="AH3761" s="21" t="s">
        <v>290</v>
      </c>
      <c r="AI3761" s="1" t="s">
        <v>311</v>
      </c>
      <c r="AJ3761" t="s">
        <v>290</v>
      </c>
      <c r="AK3761" s="159" t="s">
        <v>290</v>
      </c>
    </row>
    <row r="3762" spans="1:37" x14ac:dyDescent="0.35">
      <c r="A3762" s="158" t="s">
        <v>7126</v>
      </c>
      <c r="B3762" s="11">
        <v>8</v>
      </c>
      <c r="C3762" t="s">
        <v>6422</v>
      </c>
      <c r="D3762" t="s">
        <v>311</v>
      </c>
      <c r="E3762" s="21" t="s">
        <v>290</v>
      </c>
      <c r="F3762" s="11">
        <v>8.625</v>
      </c>
      <c r="G3762" s="12">
        <v>7.9809999999999999</v>
      </c>
      <c r="H3762" s="11">
        <v>0.32200000000000001</v>
      </c>
      <c r="I3762" t="s">
        <v>6422</v>
      </c>
      <c r="J3762">
        <v>1</v>
      </c>
      <c r="K3762" s="21" t="s">
        <v>290</v>
      </c>
      <c r="L3762" s="1" t="s">
        <v>311</v>
      </c>
      <c r="M3762" t="s">
        <v>290</v>
      </c>
      <c r="N3762" s="159" t="s">
        <v>290</v>
      </c>
      <c r="P3762" s="18" t="s">
        <v>290</v>
      </c>
      <c r="Q3762" s="18" t="s">
        <v>290</v>
      </c>
      <c r="S3762" t="s">
        <v>290</v>
      </c>
      <c r="T3762" t="s">
        <v>290</v>
      </c>
      <c r="V3762" t="s">
        <v>290</v>
      </c>
      <c r="X3762" s="158" t="s">
        <v>7126</v>
      </c>
      <c r="Y3762" s="11">
        <v>8</v>
      </c>
      <c r="Z3762" t="s">
        <v>6422</v>
      </c>
      <c r="AA3762" t="s">
        <v>311</v>
      </c>
      <c r="AB3762" s="21" t="s">
        <v>290</v>
      </c>
      <c r="AC3762" s="11">
        <v>8.625</v>
      </c>
      <c r="AD3762" s="12">
        <v>7.9809999999999999</v>
      </c>
      <c r="AE3762" s="11">
        <v>0.32200000000000001</v>
      </c>
      <c r="AF3762" t="s">
        <v>6422</v>
      </c>
      <c r="AG3762">
        <v>1</v>
      </c>
      <c r="AH3762" s="21" t="s">
        <v>290</v>
      </c>
      <c r="AI3762" s="1" t="s">
        <v>311</v>
      </c>
      <c r="AJ3762" t="s">
        <v>290</v>
      </c>
      <c r="AK3762" s="159" t="s">
        <v>290</v>
      </c>
    </row>
    <row r="3763" spans="1:37" x14ac:dyDescent="0.35">
      <c r="A3763" s="158" t="s">
        <v>3658</v>
      </c>
      <c r="B3763" s="11">
        <v>8</v>
      </c>
      <c r="C3763">
        <v>60</v>
      </c>
      <c r="D3763" t="s">
        <v>311</v>
      </c>
      <c r="E3763" s="21" t="s">
        <v>290</v>
      </c>
      <c r="F3763" s="11">
        <v>8.625</v>
      </c>
      <c r="G3763" s="12">
        <v>7.8129999999999997</v>
      </c>
      <c r="H3763" s="11">
        <v>0.40600000000000003</v>
      </c>
      <c r="I3763" t="s">
        <v>290</v>
      </c>
      <c r="J3763">
        <v>60</v>
      </c>
      <c r="K3763" s="21" t="s">
        <v>290</v>
      </c>
      <c r="L3763" s="1" t="s">
        <v>311</v>
      </c>
      <c r="M3763" t="s">
        <v>290</v>
      </c>
      <c r="N3763" s="159" t="s">
        <v>290</v>
      </c>
      <c r="P3763" s="18" t="s">
        <v>290</v>
      </c>
      <c r="Q3763" s="18" t="s">
        <v>290</v>
      </c>
      <c r="S3763" t="s">
        <v>290</v>
      </c>
      <c r="T3763" t="s">
        <v>290</v>
      </c>
      <c r="V3763" t="s">
        <v>290</v>
      </c>
      <c r="X3763" s="158" t="s">
        <v>3658</v>
      </c>
      <c r="Y3763" s="11">
        <v>8</v>
      </c>
      <c r="Z3763">
        <v>60</v>
      </c>
      <c r="AA3763" t="s">
        <v>311</v>
      </c>
      <c r="AB3763" s="21" t="s">
        <v>290</v>
      </c>
      <c r="AC3763" s="11">
        <v>8.625</v>
      </c>
      <c r="AD3763" s="12">
        <v>7.8129999999999997</v>
      </c>
      <c r="AE3763" s="11">
        <v>0.40600000000000003</v>
      </c>
      <c r="AF3763" t="s">
        <v>290</v>
      </c>
      <c r="AG3763">
        <v>60</v>
      </c>
      <c r="AH3763" s="21" t="s">
        <v>290</v>
      </c>
      <c r="AI3763" s="1" t="s">
        <v>311</v>
      </c>
      <c r="AJ3763" t="s">
        <v>290</v>
      </c>
      <c r="AK3763" s="159" t="s">
        <v>290</v>
      </c>
    </row>
    <row r="3764" spans="1:37" x14ac:dyDescent="0.35">
      <c r="A3764" s="158" t="s">
        <v>3659</v>
      </c>
      <c r="B3764" s="11">
        <v>8</v>
      </c>
      <c r="C3764">
        <v>80</v>
      </c>
      <c r="D3764" t="s">
        <v>311</v>
      </c>
      <c r="E3764" s="21" t="s">
        <v>3660</v>
      </c>
      <c r="F3764" s="11">
        <v>8.625</v>
      </c>
      <c r="G3764" s="12">
        <v>7.625</v>
      </c>
      <c r="H3764" s="11">
        <v>0.5</v>
      </c>
      <c r="I3764" t="s">
        <v>290</v>
      </c>
      <c r="J3764">
        <v>80</v>
      </c>
      <c r="K3764" s="21" t="s">
        <v>290</v>
      </c>
      <c r="L3764" s="1" t="s">
        <v>311</v>
      </c>
      <c r="M3764" t="s">
        <v>290</v>
      </c>
      <c r="N3764" s="159" t="s">
        <v>290</v>
      </c>
      <c r="P3764" s="18" t="s">
        <v>290</v>
      </c>
      <c r="Q3764" s="18" t="s">
        <v>290</v>
      </c>
      <c r="S3764" t="s">
        <v>290</v>
      </c>
      <c r="T3764" t="s">
        <v>290</v>
      </c>
      <c r="V3764" t="s">
        <v>290</v>
      </c>
      <c r="X3764" s="158" t="s">
        <v>3659</v>
      </c>
      <c r="Y3764" s="11">
        <v>8</v>
      </c>
      <c r="Z3764">
        <v>80</v>
      </c>
      <c r="AA3764" t="s">
        <v>311</v>
      </c>
      <c r="AB3764" s="21" t="s">
        <v>3661</v>
      </c>
      <c r="AC3764" s="11">
        <v>8.625</v>
      </c>
      <c r="AD3764" s="12">
        <v>7.625</v>
      </c>
      <c r="AE3764" s="11">
        <v>0.5</v>
      </c>
      <c r="AF3764" t="s">
        <v>290</v>
      </c>
      <c r="AG3764">
        <v>80</v>
      </c>
      <c r="AH3764" s="21" t="s">
        <v>290</v>
      </c>
      <c r="AI3764" s="1" t="s">
        <v>311</v>
      </c>
      <c r="AJ3764" t="s">
        <v>290</v>
      </c>
      <c r="AK3764" s="159" t="s">
        <v>290</v>
      </c>
    </row>
    <row r="3765" spans="1:37" x14ac:dyDescent="0.35">
      <c r="A3765" s="158" t="s">
        <v>3662</v>
      </c>
      <c r="B3765" s="11">
        <v>8</v>
      </c>
      <c r="C3765">
        <v>100</v>
      </c>
      <c r="D3765" t="s">
        <v>311</v>
      </c>
      <c r="E3765" s="21" t="s">
        <v>290</v>
      </c>
      <c r="F3765" s="11">
        <v>8.625</v>
      </c>
      <c r="G3765" s="12">
        <v>7.4390000000000001</v>
      </c>
      <c r="H3765" s="11">
        <v>0.59299999999999997</v>
      </c>
      <c r="I3765" t="s">
        <v>290</v>
      </c>
      <c r="J3765">
        <v>100</v>
      </c>
      <c r="K3765" s="21" t="s">
        <v>290</v>
      </c>
      <c r="L3765" s="1" t="s">
        <v>311</v>
      </c>
      <c r="M3765" t="s">
        <v>290</v>
      </c>
      <c r="N3765" s="159" t="s">
        <v>290</v>
      </c>
      <c r="P3765" s="18" t="s">
        <v>290</v>
      </c>
      <c r="Q3765" s="18" t="s">
        <v>290</v>
      </c>
      <c r="S3765" t="s">
        <v>290</v>
      </c>
      <c r="T3765" t="s">
        <v>290</v>
      </c>
      <c r="V3765" t="s">
        <v>290</v>
      </c>
      <c r="X3765" s="158" t="s">
        <v>3662</v>
      </c>
      <c r="Y3765" s="11">
        <v>8</v>
      </c>
      <c r="Z3765">
        <v>100</v>
      </c>
      <c r="AA3765" t="s">
        <v>311</v>
      </c>
      <c r="AB3765" s="21" t="s">
        <v>290</v>
      </c>
      <c r="AC3765" s="11">
        <v>8.625</v>
      </c>
      <c r="AD3765" s="12">
        <v>7.4390000000000001</v>
      </c>
      <c r="AE3765" s="11">
        <v>0.59299999999999997</v>
      </c>
      <c r="AF3765" t="s">
        <v>290</v>
      </c>
      <c r="AG3765">
        <v>100</v>
      </c>
      <c r="AH3765" s="21" t="s">
        <v>290</v>
      </c>
      <c r="AI3765" s="1" t="s">
        <v>311</v>
      </c>
      <c r="AJ3765" t="s">
        <v>290</v>
      </c>
      <c r="AK3765" s="159" t="s">
        <v>290</v>
      </c>
    </row>
    <row r="3766" spans="1:37" x14ac:dyDescent="0.35">
      <c r="A3766" s="158" t="s">
        <v>3663</v>
      </c>
      <c r="B3766" s="11">
        <v>8</v>
      </c>
      <c r="C3766">
        <v>120</v>
      </c>
      <c r="D3766" t="s">
        <v>311</v>
      </c>
      <c r="E3766" s="21" t="s">
        <v>290</v>
      </c>
      <c r="F3766" s="11">
        <v>8.625</v>
      </c>
      <c r="G3766" s="12">
        <v>7.1890000000000001</v>
      </c>
      <c r="H3766" s="11">
        <v>0.71799999999999997</v>
      </c>
      <c r="I3766" t="s">
        <v>290</v>
      </c>
      <c r="J3766">
        <v>120</v>
      </c>
      <c r="K3766" s="21" t="s">
        <v>290</v>
      </c>
      <c r="L3766" s="1" t="s">
        <v>311</v>
      </c>
      <c r="M3766" t="s">
        <v>290</v>
      </c>
      <c r="N3766" s="159" t="s">
        <v>290</v>
      </c>
      <c r="P3766" s="18" t="s">
        <v>290</v>
      </c>
      <c r="Q3766" s="18" t="s">
        <v>290</v>
      </c>
      <c r="S3766" t="s">
        <v>290</v>
      </c>
      <c r="T3766" t="s">
        <v>290</v>
      </c>
      <c r="V3766" t="s">
        <v>290</v>
      </c>
      <c r="X3766" s="158" t="s">
        <v>3663</v>
      </c>
      <c r="Y3766" s="11">
        <v>8</v>
      </c>
      <c r="Z3766">
        <v>120</v>
      </c>
      <c r="AA3766" t="s">
        <v>311</v>
      </c>
      <c r="AB3766" s="21" t="s">
        <v>290</v>
      </c>
      <c r="AC3766" s="11">
        <v>8.625</v>
      </c>
      <c r="AD3766" s="12">
        <v>7.1890000000000001</v>
      </c>
      <c r="AE3766" s="11">
        <v>0.71799999999999997</v>
      </c>
      <c r="AF3766" t="s">
        <v>290</v>
      </c>
      <c r="AG3766">
        <v>120</v>
      </c>
      <c r="AH3766" s="21" t="s">
        <v>290</v>
      </c>
      <c r="AI3766" s="1" t="s">
        <v>311</v>
      </c>
      <c r="AJ3766" t="s">
        <v>290</v>
      </c>
      <c r="AK3766" s="159" t="s">
        <v>290</v>
      </c>
    </row>
    <row r="3767" spans="1:37" x14ac:dyDescent="0.35">
      <c r="A3767" s="158" t="s">
        <v>3664</v>
      </c>
      <c r="B3767" s="11">
        <v>8</v>
      </c>
      <c r="C3767">
        <v>140</v>
      </c>
      <c r="D3767" t="s">
        <v>311</v>
      </c>
      <c r="E3767" s="21" t="s">
        <v>290</v>
      </c>
      <c r="F3767" s="11">
        <v>8.625</v>
      </c>
      <c r="G3767" s="12">
        <v>7.0009999999999994</v>
      </c>
      <c r="H3767" s="11">
        <v>0.81200000000000006</v>
      </c>
      <c r="I3767" t="s">
        <v>290</v>
      </c>
      <c r="J3767">
        <v>140</v>
      </c>
      <c r="K3767" s="21" t="s">
        <v>290</v>
      </c>
      <c r="L3767" s="1" t="s">
        <v>311</v>
      </c>
      <c r="M3767" t="s">
        <v>290</v>
      </c>
      <c r="N3767" s="159" t="s">
        <v>290</v>
      </c>
      <c r="P3767" s="18" t="s">
        <v>290</v>
      </c>
      <c r="Q3767" s="18" t="s">
        <v>290</v>
      </c>
      <c r="S3767" t="s">
        <v>290</v>
      </c>
      <c r="T3767" t="s">
        <v>290</v>
      </c>
      <c r="V3767" t="s">
        <v>290</v>
      </c>
      <c r="X3767" s="158" t="s">
        <v>3664</v>
      </c>
      <c r="Y3767" s="11">
        <v>8</v>
      </c>
      <c r="Z3767">
        <v>140</v>
      </c>
      <c r="AA3767" t="s">
        <v>311</v>
      </c>
      <c r="AB3767" s="21" t="s">
        <v>290</v>
      </c>
      <c r="AC3767" s="11">
        <v>8.625</v>
      </c>
      <c r="AD3767" s="12">
        <v>7.0009999999999994</v>
      </c>
      <c r="AE3767" s="11">
        <v>0.81200000000000006</v>
      </c>
      <c r="AF3767" t="s">
        <v>290</v>
      </c>
      <c r="AG3767">
        <v>140</v>
      </c>
      <c r="AH3767" s="21" t="s">
        <v>290</v>
      </c>
      <c r="AI3767" s="1" t="s">
        <v>311</v>
      </c>
      <c r="AJ3767" t="s">
        <v>290</v>
      </c>
      <c r="AK3767" s="159" t="s">
        <v>290</v>
      </c>
    </row>
    <row r="3768" spans="1:37" x14ac:dyDescent="0.35">
      <c r="A3768" s="158" t="s">
        <v>3665</v>
      </c>
      <c r="B3768" s="11">
        <v>8</v>
      </c>
      <c r="C3768" s="11">
        <v>160</v>
      </c>
      <c r="D3768" t="s">
        <v>311</v>
      </c>
      <c r="E3768" s="21" t="s">
        <v>290</v>
      </c>
      <c r="F3768" s="11">
        <v>8.625</v>
      </c>
      <c r="G3768" s="12">
        <v>6.8129999999999997</v>
      </c>
      <c r="H3768" s="11">
        <v>0.90600000000000003</v>
      </c>
      <c r="I3768" t="s">
        <v>290</v>
      </c>
      <c r="J3768" s="11">
        <v>160</v>
      </c>
      <c r="K3768" s="21" t="s">
        <v>290</v>
      </c>
      <c r="L3768" s="1" t="s">
        <v>311</v>
      </c>
      <c r="M3768" t="s">
        <v>290</v>
      </c>
      <c r="N3768" s="159" t="s">
        <v>290</v>
      </c>
      <c r="P3768" s="18" t="s">
        <v>290</v>
      </c>
      <c r="Q3768" s="18" t="s">
        <v>290</v>
      </c>
      <c r="S3768" t="s">
        <v>290</v>
      </c>
      <c r="T3768" t="s">
        <v>290</v>
      </c>
      <c r="V3768" t="s">
        <v>290</v>
      </c>
      <c r="X3768" s="158" t="s">
        <v>3665</v>
      </c>
      <c r="Y3768" s="11">
        <v>8</v>
      </c>
      <c r="Z3768" s="11">
        <v>160</v>
      </c>
      <c r="AA3768" t="s">
        <v>311</v>
      </c>
      <c r="AB3768" s="21" t="s">
        <v>290</v>
      </c>
      <c r="AC3768" s="11">
        <v>8.625</v>
      </c>
      <c r="AD3768" s="12">
        <v>6.8129999999999997</v>
      </c>
      <c r="AE3768" s="11">
        <v>0.90600000000000003</v>
      </c>
      <c r="AF3768" t="s">
        <v>290</v>
      </c>
      <c r="AG3768" s="11">
        <v>160</v>
      </c>
      <c r="AH3768" s="21" t="s">
        <v>290</v>
      </c>
      <c r="AI3768" s="1" t="s">
        <v>311</v>
      </c>
      <c r="AJ3768" t="s">
        <v>290</v>
      </c>
      <c r="AK3768" s="159" t="s">
        <v>290</v>
      </c>
    </row>
    <row r="3769" spans="1:37" x14ac:dyDescent="0.35">
      <c r="A3769" s="158" t="s">
        <v>3666</v>
      </c>
      <c r="B3769" s="11">
        <v>8</v>
      </c>
      <c r="C3769" s="11" t="s">
        <v>272</v>
      </c>
      <c r="D3769" t="s">
        <v>311</v>
      </c>
      <c r="E3769" s="21" t="s">
        <v>290</v>
      </c>
      <c r="F3769" s="11">
        <v>8.625</v>
      </c>
      <c r="G3769" s="12">
        <v>7.625</v>
      </c>
      <c r="H3769" s="11">
        <v>0.5</v>
      </c>
      <c r="I3769" t="s">
        <v>272</v>
      </c>
      <c r="J3769" s="11">
        <v>2</v>
      </c>
      <c r="K3769" s="21" t="s">
        <v>290</v>
      </c>
      <c r="L3769" s="1" t="s">
        <v>311</v>
      </c>
      <c r="M3769" t="s">
        <v>290</v>
      </c>
      <c r="N3769" s="159" t="s">
        <v>290</v>
      </c>
      <c r="P3769" s="18" t="s">
        <v>290</v>
      </c>
      <c r="Q3769" s="18" t="s">
        <v>290</v>
      </c>
      <c r="S3769" t="s">
        <v>290</v>
      </c>
      <c r="T3769" t="s">
        <v>290</v>
      </c>
      <c r="V3769" t="s">
        <v>290</v>
      </c>
      <c r="X3769" s="158" t="s">
        <v>3666</v>
      </c>
      <c r="Y3769" s="11">
        <v>8</v>
      </c>
      <c r="Z3769" s="11" t="s">
        <v>272</v>
      </c>
      <c r="AA3769" t="s">
        <v>311</v>
      </c>
      <c r="AB3769" s="21" t="s">
        <v>290</v>
      </c>
      <c r="AC3769" s="11">
        <v>8.625</v>
      </c>
      <c r="AD3769" s="12">
        <v>7.625</v>
      </c>
      <c r="AE3769" s="11">
        <v>0.5</v>
      </c>
      <c r="AF3769" t="s">
        <v>272</v>
      </c>
      <c r="AG3769" s="11">
        <v>2</v>
      </c>
      <c r="AH3769" s="21" t="s">
        <v>290</v>
      </c>
      <c r="AI3769" s="1" t="s">
        <v>311</v>
      </c>
      <c r="AJ3769" t="s">
        <v>290</v>
      </c>
      <c r="AK3769" s="159" t="s">
        <v>290</v>
      </c>
    </row>
    <row r="3770" spans="1:37" x14ac:dyDescent="0.25">
      <c r="A3770" s="158" t="s">
        <v>3667</v>
      </c>
      <c r="B3770" s="11">
        <v>8</v>
      </c>
      <c r="C3770" t="s">
        <v>273</v>
      </c>
      <c r="D3770" t="s">
        <v>311</v>
      </c>
      <c r="E3770" s="24" t="s">
        <v>290</v>
      </c>
      <c r="F3770" s="11">
        <v>8.625</v>
      </c>
      <c r="G3770" s="12">
        <v>6.875</v>
      </c>
      <c r="H3770" s="11">
        <v>0.875</v>
      </c>
      <c r="I3770" s="11" t="s">
        <v>273</v>
      </c>
      <c r="J3770">
        <v>4</v>
      </c>
      <c r="K3770" s="24" t="s">
        <v>290</v>
      </c>
      <c r="L3770" s="1" t="s">
        <v>311</v>
      </c>
      <c r="M3770" t="s">
        <v>290</v>
      </c>
      <c r="N3770" s="159" t="s">
        <v>290</v>
      </c>
      <c r="P3770" s="18" t="s">
        <v>290</v>
      </c>
      <c r="Q3770" s="18" t="s">
        <v>290</v>
      </c>
      <c r="S3770" t="s">
        <v>290</v>
      </c>
      <c r="T3770" t="s">
        <v>290</v>
      </c>
      <c r="V3770" t="s">
        <v>290</v>
      </c>
      <c r="X3770" s="158" t="s">
        <v>3667</v>
      </c>
      <c r="Y3770" s="11">
        <v>8</v>
      </c>
      <c r="Z3770" t="s">
        <v>273</v>
      </c>
      <c r="AA3770" t="s">
        <v>311</v>
      </c>
      <c r="AB3770" s="24" t="s">
        <v>290</v>
      </c>
      <c r="AC3770" s="11">
        <v>8.625</v>
      </c>
      <c r="AD3770" s="12">
        <v>6.875</v>
      </c>
      <c r="AE3770" s="11">
        <v>0.875</v>
      </c>
      <c r="AF3770" s="11" t="s">
        <v>273</v>
      </c>
      <c r="AG3770">
        <v>4</v>
      </c>
      <c r="AH3770" s="24" t="s">
        <v>290</v>
      </c>
      <c r="AI3770" s="1" t="s">
        <v>311</v>
      </c>
      <c r="AJ3770" t="s">
        <v>290</v>
      </c>
      <c r="AK3770" s="159" t="s">
        <v>290</v>
      </c>
    </row>
    <row r="3771" spans="1:37" x14ac:dyDescent="0.35">
      <c r="A3771" s="160" t="s">
        <v>3668</v>
      </c>
      <c r="B3771" s="2">
        <v>9</v>
      </c>
      <c r="C3771" s="2" t="s">
        <v>272</v>
      </c>
      <c r="D3771" s="4" t="s">
        <v>311</v>
      </c>
      <c r="E3771" s="22" t="s">
        <v>290</v>
      </c>
      <c r="F3771" s="2">
        <v>9.625</v>
      </c>
      <c r="G3771" s="3">
        <v>8.625</v>
      </c>
      <c r="H3771" s="2">
        <v>0.5</v>
      </c>
      <c r="I3771" s="4" t="s">
        <v>272</v>
      </c>
      <c r="J3771" s="2">
        <v>2</v>
      </c>
      <c r="K3771" s="22" t="s">
        <v>290</v>
      </c>
      <c r="L3771" s="6" t="s">
        <v>311</v>
      </c>
      <c r="M3771" s="4" t="s">
        <v>290</v>
      </c>
      <c r="N3771" s="161" t="s">
        <v>290</v>
      </c>
      <c r="P3771" s="18" t="s">
        <v>290</v>
      </c>
      <c r="Q3771" s="18" t="s">
        <v>290</v>
      </c>
      <c r="S3771" t="s">
        <v>290</v>
      </c>
      <c r="T3771" t="s">
        <v>290</v>
      </c>
      <c r="V3771" t="s">
        <v>290</v>
      </c>
      <c r="X3771" s="160" t="s">
        <v>3668</v>
      </c>
      <c r="Y3771" s="2">
        <v>9</v>
      </c>
      <c r="Z3771" s="2" t="s">
        <v>272</v>
      </c>
      <c r="AA3771" s="4" t="s">
        <v>311</v>
      </c>
      <c r="AB3771" s="22" t="s">
        <v>290</v>
      </c>
      <c r="AC3771" s="2">
        <v>9.625</v>
      </c>
      <c r="AD3771" s="3">
        <v>8.625</v>
      </c>
      <c r="AE3771" s="2">
        <v>0.5</v>
      </c>
      <c r="AF3771" s="4" t="s">
        <v>272</v>
      </c>
      <c r="AG3771" s="2">
        <v>2</v>
      </c>
      <c r="AH3771" s="22" t="s">
        <v>290</v>
      </c>
      <c r="AI3771" s="6" t="s">
        <v>311</v>
      </c>
      <c r="AJ3771" s="4" t="s">
        <v>290</v>
      </c>
      <c r="AK3771" s="161" t="s">
        <v>290</v>
      </c>
    </row>
    <row r="3772" spans="1:37" x14ac:dyDescent="0.35">
      <c r="A3772" s="156" t="s">
        <v>3669</v>
      </c>
      <c r="B3772" s="11">
        <v>10</v>
      </c>
      <c r="C3772" s="11">
        <v>5</v>
      </c>
      <c r="D3772" t="s">
        <v>311</v>
      </c>
      <c r="E3772" s="21" t="s">
        <v>290</v>
      </c>
      <c r="F3772" s="11">
        <v>10.750000000000002</v>
      </c>
      <c r="G3772" s="12">
        <v>10.482000000000001</v>
      </c>
      <c r="H3772" s="11">
        <v>0.13400000000000001</v>
      </c>
      <c r="I3772" t="s">
        <v>290</v>
      </c>
      <c r="J3772" s="11">
        <v>5</v>
      </c>
      <c r="K3772" s="21" t="s">
        <v>290</v>
      </c>
      <c r="L3772" s="11" t="s">
        <v>311</v>
      </c>
      <c r="M3772" t="s">
        <v>290</v>
      </c>
      <c r="N3772" s="159" t="s">
        <v>290</v>
      </c>
      <c r="P3772" s="18" t="s">
        <v>290</v>
      </c>
      <c r="Q3772" s="18" t="s">
        <v>290</v>
      </c>
      <c r="S3772" t="s">
        <v>290</v>
      </c>
      <c r="T3772" t="s">
        <v>290</v>
      </c>
      <c r="V3772" t="s">
        <v>290</v>
      </c>
      <c r="X3772" s="156" t="s">
        <v>3669</v>
      </c>
      <c r="Y3772" s="11">
        <v>10</v>
      </c>
      <c r="Z3772" s="11">
        <v>5</v>
      </c>
      <c r="AA3772" t="s">
        <v>311</v>
      </c>
      <c r="AB3772" s="21" t="s">
        <v>290</v>
      </c>
      <c r="AC3772" s="11">
        <v>10.750000000000002</v>
      </c>
      <c r="AD3772" s="12">
        <v>10.482000000000001</v>
      </c>
      <c r="AE3772" s="11">
        <v>0.13400000000000001</v>
      </c>
      <c r="AF3772" t="s">
        <v>290</v>
      </c>
      <c r="AG3772" s="11">
        <v>5</v>
      </c>
      <c r="AH3772" s="21" t="s">
        <v>290</v>
      </c>
      <c r="AI3772" s="11" t="s">
        <v>311</v>
      </c>
      <c r="AJ3772" t="s">
        <v>290</v>
      </c>
      <c r="AK3772" s="159" t="s">
        <v>290</v>
      </c>
    </row>
    <row r="3773" spans="1:37" x14ac:dyDescent="0.35">
      <c r="A3773" s="156" t="s">
        <v>3670</v>
      </c>
      <c r="B3773" s="11">
        <v>10</v>
      </c>
      <c r="C3773" s="11">
        <v>10</v>
      </c>
      <c r="D3773" t="s">
        <v>311</v>
      </c>
      <c r="E3773" s="21" t="s">
        <v>290</v>
      </c>
      <c r="F3773" s="11">
        <v>10.750000000000002</v>
      </c>
      <c r="G3773" s="12">
        <v>10.420000000000002</v>
      </c>
      <c r="H3773" s="11">
        <v>0.16500000000000001</v>
      </c>
      <c r="I3773" t="s">
        <v>290</v>
      </c>
      <c r="J3773" s="11">
        <v>10</v>
      </c>
      <c r="K3773" s="21" t="s">
        <v>290</v>
      </c>
      <c r="L3773" s="11" t="s">
        <v>311</v>
      </c>
      <c r="M3773" t="s">
        <v>290</v>
      </c>
      <c r="N3773" s="159" t="s">
        <v>290</v>
      </c>
      <c r="P3773" s="18" t="s">
        <v>290</v>
      </c>
      <c r="Q3773" s="18" t="s">
        <v>290</v>
      </c>
      <c r="S3773" t="s">
        <v>290</v>
      </c>
      <c r="T3773" t="s">
        <v>290</v>
      </c>
      <c r="V3773" t="s">
        <v>290</v>
      </c>
      <c r="X3773" s="156" t="s">
        <v>3670</v>
      </c>
      <c r="Y3773" s="11">
        <v>10</v>
      </c>
      <c r="Z3773" s="11">
        <v>10</v>
      </c>
      <c r="AA3773" t="s">
        <v>311</v>
      </c>
      <c r="AB3773" s="21" t="s">
        <v>290</v>
      </c>
      <c r="AC3773" s="11">
        <v>10.750000000000002</v>
      </c>
      <c r="AD3773" s="12">
        <v>10.420000000000002</v>
      </c>
      <c r="AE3773" s="11">
        <v>0.16500000000000001</v>
      </c>
      <c r="AF3773" t="s">
        <v>290</v>
      </c>
      <c r="AG3773" s="11">
        <v>10</v>
      </c>
      <c r="AH3773" s="21" t="s">
        <v>290</v>
      </c>
      <c r="AI3773" s="11" t="s">
        <v>311</v>
      </c>
      <c r="AJ3773" t="s">
        <v>290</v>
      </c>
      <c r="AK3773" s="159" t="s">
        <v>290</v>
      </c>
    </row>
    <row r="3774" spans="1:37" x14ac:dyDescent="0.35">
      <c r="A3774" s="158" t="s">
        <v>3671</v>
      </c>
      <c r="B3774" s="11">
        <v>10</v>
      </c>
      <c r="C3774" s="11">
        <v>20</v>
      </c>
      <c r="D3774" t="s">
        <v>311</v>
      </c>
      <c r="E3774" s="21" t="s">
        <v>290</v>
      </c>
      <c r="F3774" s="11">
        <v>10.750000000000002</v>
      </c>
      <c r="G3774" s="12">
        <v>10.250000000000002</v>
      </c>
      <c r="H3774" s="11">
        <v>0.25</v>
      </c>
      <c r="I3774" t="s">
        <v>290</v>
      </c>
      <c r="J3774" s="11">
        <v>20</v>
      </c>
      <c r="K3774" s="21" t="s">
        <v>290</v>
      </c>
      <c r="L3774" s="1" t="s">
        <v>311</v>
      </c>
      <c r="M3774" t="s">
        <v>290</v>
      </c>
      <c r="N3774" s="159" t="s">
        <v>290</v>
      </c>
      <c r="P3774" s="18" t="s">
        <v>290</v>
      </c>
      <c r="Q3774" s="18" t="s">
        <v>290</v>
      </c>
      <c r="S3774" t="s">
        <v>290</v>
      </c>
      <c r="T3774" t="s">
        <v>290</v>
      </c>
      <c r="V3774" t="s">
        <v>290</v>
      </c>
      <c r="X3774" s="158" t="s">
        <v>3671</v>
      </c>
      <c r="Y3774" s="11">
        <v>10</v>
      </c>
      <c r="Z3774" s="11">
        <v>20</v>
      </c>
      <c r="AA3774" t="s">
        <v>311</v>
      </c>
      <c r="AB3774" s="21" t="s">
        <v>290</v>
      </c>
      <c r="AC3774" s="11">
        <v>10.750000000000002</v>
      </c>
      <c r="AD3774" s="12">
        <v>10.250000000000002</v>
      </c>
      <c r="AE3774" s="11">
        <v>0.25</v>
      </c>
      <c r="AF3774" t="s">
        <v>290</v>
      </c>
      <c r="AG3774" s="11">
        <v>20</v>
      </c>
      <c r="AH3774" s="21" t="s">
        <v>290</v>
      </c>
      <c r="AI3774" s="1" t="s">
        <v>311</v>
      </c>
      <c r="AJ3774" t="s">
        <v>290</v>
      </c>
      <c r="AK3774" s="159" t="s">
        <v>290</v>
      </c>
    </row>
    <row r="3775" spans="1:37" x14ac:dyDescent="0.35">
      <c r="A3775" s="158" t="s">
        <v>3672</v>
      </c>
      <c r="B3775" s="11">
        <v>10</v>
      </c>
      <c r="C3775">
        <v>30</v>
      </c>
      <c r="D3775" t="s">
        <v>311</v>
      </c>
      <c r="E3775" s="21" t="s">
        <v>290</v>
      </c>
      <c r="F3775" s="11">
        <v>10.750000000000002</v>
      </c>
      <c r="G3775" s="12">
        <v>10.136000000000001</v>
      </c>
      <c r="H3775" s="11">
        <v>0.307</v>
      </c>
      <c r="I3775" t="s">
        <v>290</v>
      </c>
      <c r="J3775">
        <v>30</v>
      </c>
      <c r="K3775" s="21" t="s">
        <v>290</v>
      </c>
      <c r="L3775" s="1" t="s">
        <v>311</v>
      </c>
      <c r="M3775" t="s">
        <v>290</v>
      </c>
      <c r="N3775" s="159" t="s">
        <v>290</v>
      </c>
      <c r="P3775" s="18" t="s">
        <v>290</v>
      </c>
      <c r="Q3775" s="18" t="s">
        <v>290</v>
      </c>
      <c r="S3775" t="s">
        <v>290</v>
      </c>
      <c r="T3775" t="s">
        <v>290</v>
      </c>
      <c r="V3775" t="s">
        <v>290</v>
      </c>
      <c r="X3775" s="158" t="s">
        <v>3672</v>
      </c>
      <c r="Y3775" s="11">
        <v>10</v>
      </c>
      <c r="Z3775">
        <v>30</v>
      </c>
      <c r="AA3775" t="s">
        <v>311</v>
      </c>
      <c r="AB3775" s="21" t="s">
        <v>290</v>
      </c>
      <c r="AC3775" s="11">
        <v>10.750000000000002</v>
      </c>
      <c r="AD3775" s="12">
        <v>10.136000000000001</v>
      </c>
      <c r="AE3775" s="11">
        <v>0.307</v>
      </c>
      <c r="AF3775" t="s">
        <v>290</v>
      </c>
      <c r="AG3775">
        <v>30</v>
      </c>
      <c r="AH3775" s="21" t="s">
        <v>290</v>
      </c>
      <c r="AI3775" s="1" t="s">
        <v>311</v>
      </c>
      <c r="AJ3775" t="s">
        <v>290</v>
      </c>
      <c r="AK3775" s="159" t="s">
        <v>290</v>
      </c>
    </row>
    <row r="3776" spans="1:37" x14ac:dyDescent="0.35">
      <c r="A3776" s="158" t="s">
        <v>3673</v>
      </c>
      <c r="B3776" s="11">
        <v>10</v>
      </c>
      <c r="C3776">
        <v>40</v>
      </c>
      <c r="D3776" t="s">
        <v>311</v>
      </c>
      <c r="E3776" s="21" t="s">
        <v>290</v>
      </c>
      <c r="F3776" s="11">
        <v>10.750000000000002</v>
      </c>
      <c r="G3776" s="12">
        <v>10.020000000000001</v>
      </c>
      <c r="H3776" s="11">
        <v>0.36499999999999999</v>
      </c>
      <c r="I3776" t="s">
        <v>290</v>
      </c>
      <c r="J3776">
        <v>40</v>
      </c>
      <c r="K3776" s="21" t="s">
        <v>290</v>
      </c>
      <c r="L3776" s="1" t="s">
        <v>311</v>
      </c>
      <c r="M3776" t="s">
        <v>290</v>
      </c>
      <c r="N3776" s="159" t="s">
        <v>290</v>
      </c>
      <c r="P3776" s="18" t="s">
        <v>290</v>
      </c>
      <c r="Q3776" s="18" t="s">
        <v>290</v>
      </c>
      <c r="S3776" t="s">
        <v>290</v>
      </c>
      <c r="T3776" t="s">
        <v>290</v>
      </c>
      <c r="V3776" t="s">
        <v>290</v>
      </c>
      <c r="X3776" s="158" t="s">
        <v>3673</v>
      </c>
      <c r="Y3776" s="11">
        <v>10</v>
      </c>
      <c r="Z3776">
        <v>40</v>
      </c>
      <c r="AA3776" t="s">
        <v>311</v>
      </c>
      <c r="AB3776" s="21" t="s">
        <v>290</v>
      </c>
      <c r="AC3776" s="11">
        <v>10.750000000000002</v>
      </c>
      <c r="AD3776" s="12">
        <v>10.020000000000001</v>
      </c>
      <c r="AE3776" s="11">
        <v>0.36499999999999999</v>
      </c>
      <c r="AF3776" t="s">
        <v>290</v>
      </c>
      <c r="AG3776">
        <v>40</v>
      </c>
      <c r="AH3776" s="21" t="s">
        <v>290</v>
      </c>
      <c r="AI3776" s="1" t="s">
        <v>311</v>
      </c>
      <c r="AJ3776" t="s">
        <v>290</v>
      </c>
      <c r="AK3776" s="159" t="s">
        <v>290</v>
      </c>
    </row>
    <row r="3777" spans="1:37" x14ac:dyDescent="0.35">
      <c r="A3777" s="158" t="s">
        <v>7127</v>
      </c>
      <c r="B3777" s="11">
        <v>10</v>
      </c>
      <c r="C3777" t="s">
        <v>6422</v>
      </c>
      <c r="D3777" t="s">
        <v>311</v>
      </c>
      <c r="E3777" s="21" t="s">
        <v>290</v>
      </c>
      <c r="F3777" s="11">
        <v>10.750000000000002</v>
      </c>
      <c r="G3777" s="12">
        <v>10.020000000000001</v>
      </c>
      <c r="H3777" s="11">
        <v>0.36499999999999999</v>
      </c>
      <c r="I3777" t="s">
        <v>6422</v>
      </c>
      <c r="J3777">
        <v>1</v>
      </c>
      <c r="K3777" s="21" t="s">
        <v>290</v>
      </c>
      <c r="L3777" s="1" t="s">
        <v>311</v>
      </c>
      <c r="M3777" t="s">
        <v>290</v>
      </c>
      <c r="N3777" s="159" t="s">
        <v>290</v>
      </c>
      <c r="P3777" s="18" t="s">
        <v>290</v>
      </c>
      <c r="Q3777" s="18" t="s">
        <v>290</v>
      </c>
      <c r="S3777" t="s">
        <v>290</v>
      </c>
      <c r="T3777" t="s">
        <v>290</v>
      </c>
      <c r="V3777" t="s">
        <v>290</v>
      </c>
      <c r="X3777" s="158" t="s">
        <v>7127</v>
      </c>
      <c r="Y3777" s="11">
        <v>10</v>
      </c>
      <c r="Z3777" t="s">
        <v>6422</v>
      </c>
      <c r="AA3777" t="s">
        <v>311</v>
      </c>
      <c r="AB3777" s="21" t="s">
        <v>290</v>
      </c>
      <c r="AC3777" s="11">
        <v>10.750000000000002</v>
      </c>
      <c r="AD3777" s="12">
        <v>10.020000000000001</v>
      </c>
      <c r="AE3777" s="11">
        <v>0.36499999999999999</v>
      </c>
      <c r="AF3777" t="s">
        <v>6422</v>
      </c>
      <c r="AG3777">
        <v>1</v>
      </c>
      <c r="AH3777" s="21" t="s">
        <v>290</v>
      </c>
      <c r="AI3777" s="1" t="s">
        <v>311</v>
      </c>
      <c r="AJ3777" t="s">
        <v>290</v>
      </c>
      <c r="AK3777" s="159" t="s">
        <v>290</v>
      </c>
    </row>
    <row r="3778" spans="1:37" x14ac:dyDescent="0.35">
      <c r="A3778" s="158" t="s">
        <v>3674</v>
      </c>
      <c r="B3778" s="11">
        <v>10</v>
      </c>
      <c r="C3778">
        <v>60</v>
      </c>
      <c r="D3778" t="s">
        <v>311</v>
      </c>
      <c r="E3778" s="21" t="s">
        <v>290</v>
      </c>
      <c r="F3778" s="11">
        <v>10.750000000000002</v>
      </c>
      <c r="G3778" s="12">
        <v>9.7500000000000018</v>
      </c>
      <c r="H3778" s="11">
        <v>0.5</v>
      </c>
      <c r="I3778" t="s">
        <v>290</v>
      </c>
      <c r="J3778">
        <v>60</v>
      </c>
      <c r="K3778" s="21" t="s">
        <v>290</v>
      </c>
      <c r="L3778" s="1" t="s">
        <v>311</v>
      </c>
      <c r="M3778" t="s">
        <v>290</v>
      </c>
      <c r="N3778" s="159" t="s">
        <v>290</v>
      </c>
      <c r="P3778" s="18" t="s">
        <v>290</v>
      </c>
      <c r="Q3778" s="18" t="s">
        <v>290</v>
      </c>
      <c r="S3778" t="s">
        <v>290</v>
      </c>
      <c r="T3778" t="s">
        <v>290</v>
      </c>
      <c r="V3778" t="s">
        <v>290</v>
      </c>
      <c r="X3778" s="158" t="s">
        <v>3674</v>
      </c>
      <c r="Y3778" s="11">
        <v>10</v>
      </c>
      <c r="Z3778">
        <v>60</v>
      </c>
      <c r="AA3778" t="s">
        <v>311</v>
      </c>
      <c r="AB3778" s="21" t="s">
        <v>290</v>
      </c>
      <c r="AC3778" s="11">
        <v>10.750000000000002</v>
      </c>
      <c r="AD3778" s="12">
        <v>9.7500000000000018</v>
      </c>
      <c r="AE3778" s="11">
        <v>0.5</v>
      </c>
      <c r="AF3778" t="s">
        <v>290</v>
      </c>
      <c r="AG3778">
        <v>60</v>
      </c>
      <c r="AH3778" s="21" t="s">
        <v>290</v>
      </c>
      <c r="AI3778" s="1" t="s">
        <v>311</v>
      </c>
      <c r="AJ3778" t="s">
        <v>290</v>
      </c>
      <c r="AK3778" s="159" t="s">
        <v>290</v>
      </c>
    </row>
    <row r="3779" spans="1:37" x14ac:dyDescent="0.35">
      <c r="A3779" s="158" t="s">
        <v>3675</v>
      </c>
      <c r="B3779" s="11">
        <v>10</v>
      </c>
      <c r="C3779">
        <v>80</v>
      </c>
      <c r="D3779" t="s">
        <v>311</v>
      </c>
      <c r="E3779" s="21" t="s">
        <v>3676</v>
      </c>
      <c r="F3779" s="11">
        <v>10.750000000000002</v>
      </c>
      <c r="G3779" s="12">
        <v>9.5640000000000018</v>
      </c>
      <c r="H3779" s="11">
        <v>0.59299999999999997</v>
      </c>
      <c r="I3779" t="s">
        <v>290</v>
      </c>
      <c r="J3779">
        <v>80</v>
      </c>
      <c r="K3779" s="21" t="s">
        <v>290</v>
      </c>
      <c r="L3779" s="1" t="s">
        <v>311</v>
      </c>
      <c r="M3779" t="s">
        <v>290</v>
      </c>
      <c r="N3779" s="159" t="s">
        <v>290</v>
      </c>
      <c r="P3779" s="18" t="s">
        <v>290</v>
      </c>
      <c r="Q3779" s="18" t="s">
        <v>290</v>
      </c>
      <c r="S3779" t="s">
        <v>290</v>
      </c>
      <c r="T3779" t="s">
        <v>290</v>
      </c>
      <c r="V3779" t="s">
        <v>290</v>
      </c>
      <c r="X3779" s="158" t="s">
        <v>3675</v>
      </c>
      <c r="Y3779" s="11">
        <v>10</v>
      </c>
      <c r="Z3779">
        <v>80</v>
      </c>
      <c r="AA3779" t="s">
        <v>311</v>
      </c>
      <c r="AB3779" s="21" t="s">
        <v>3677</v>
      </c>
      <c r="AC3779" s="11">
        <v>10.750000000000002</v>
      </c>
      <c r="AD3779" s="12">
        <v>9.5640000000000018</v>
      </c>
      <c r="AE3779" s="11">
        <v>0.59299999999999997</v>
      </c>
      <c r="AF3779" t="s">
        <v>290</v>
      </c>
      <c r="AG3779">
        <v>80</v>
      </c>
      <c r="AH3779" s="21" t="s">
        <v>290</v>
      </c>
      <c r="AI3779" s="1" t="s">
        <v>311</v>
      </c>
      <c r="AJ3779" t="s">
        <v>290</v>
      </c>
      <c r="AK3779" s="159" t="s">
        <v>290</v>
      </c>
    </row>
    <row r="3780" spans="1:37" x14ac:dyDescent="0.35">
      <c r="A3780" s="158" t="s">
        <v>3678</v>
      </c>
      <c r="B3780" s="11">
        <v>10</v>
      </c>
      <c r="C3780">
        <v>100</v>
      </c>
      <c r="D3780" t="s">
        <v>311</v>
      </c>
      <c r="E3780" s="21" t="s">
        <v>290</v>
      </c>
      <c r="F3780" s="11">
        <v>10.750000000000002</v>
      </c>
      <c r="G3780" s="12">
        <v>9.3140000000000018</v>
      </c>
      <c r="H3780" s="11">
        <v>0.71799999999999997</v>
      </c>
      <c r="I3780" t="s">
        <v>290</v>
      </c>
      <c r="J3780">
        <v>100</v>
      </c>
      <c r="K3780" s="21" t="s">
        <v>290</v>
      </c>
      <c r="L3780" s="1" t="s">
        <v>311</v>
      </c>
      <c r="M3780" t="s">
        <v>290</v>
      </c>
      <c r="N3780" s="159" t="s">
        <v>290</v>
      </c>
      <c r="P3780" s="18" t="s">
        <v>290</v>
      </c>
      <c r="Q3780" s="18" t="s">
        <v>290</v>
      </c>
      <c r="S3780" t="s">
        <v>290</v>
      </c>
      <c r="T3780" t="s">
        <v>290</v>
      </c>
      <c r="V3780" t="s">
        <v>290</v>
      </c>
      <c r="X3780" s="158" t="s">
        <v>3678</v>
      </c>
      <c r="Y3780" s="11">
        <v>10</v>
      </c>
      <c r="Z3780">
        <v>100</v>
      </c>
      <c r="AA3780" t="s">
        <v>311</v>
      </c>
      <c r="AB3780" s="21" t="s">
        <v>290</v>
      </c>
      <c r="AC3780" s="11">
        <v>10.750000000000002</v>
      </c>
      <c r="AD3780" s="12">
        <v>9.3140000000000018</v>
      </c>
      <c r="AE3780" s="11">
        <v>0.71799999999999997</v>
      </c>
      <c r="AF3780" t="s">
        <v>290</v>
      </c>
      <c r="AG3780">
        <v>100</v>
      </c>
      <c r="AH3780" s="21" t="s">
        <v>290</v>
      </c>
      <c r="AI3780" s="1" t="s">
        <v>311</v>
      </c>
      <c r="AJ3780" t="s">
        <v>290</v>
      </c>
      <c r="AK3780" s="159" t="s">
        <v>290</v>
      </c>
    </row>
    <row r="3781" spans="1:37" x14ac:dyDescent="0.35">
      <c r="A3781" s="158" t="s">
        <v>3679</v>
      </c>
      <c r="B3781" s="11">
        <v>10</v>
      </c>
      <c r="C3781">
        <v>120</v>
      </c>
      <c r="D3781" t="s">
        <v>311</v>
      </c>
      <c r="E3781" s="21" t="s">
        <v>290</v>
      </c>
      <c r="F3781" s="11">
        <v>10.750000000000002</v>
      </c>
      <c r="G3781" s="12">
        <v>9.0640000000000018</v>
      </c>
      <c r="H3781" s="11">
        <v>0.84299999999999997</v>
      </c>
      <c r="I3781" t="s">
        <v>290</v>
      </c>
      <c r="J3781">
        <v>120</v>
      </c>
      <c r="K3781" s="21" t="s">
        <v>290</v>
      </c>
      <c r="L3781" s="1" t="s">
        <v>311</v>
      </c>
      <c r="M3781" t="s">
        <v>290</v>
      </c>
      <c r="N3781" s="159" t="s">
        <v>290</v>
      </c>
      <c r="P3781" s="18" t="s">
        <v>290</v>
      </c>
      <c r="Q3781" s="18" t="s">
        <v>290</v>
      </c>
      <c r="S3781" t="s">
        <v>290</v>
      </c>
      <c r="T3781" t="s">
        <v>290</v>
      </c>
      <c r="V3781" t="s">
        <v>290</v>
      </c>
      <c r="X3781" s="158" t="s">
        <v>3679</v>
      </c>
      <c r="Y3781" s="11">
        <v>10</v>
      </c>
      <c r="Z3781">
        <v>120</v>
      </c>
      <c r="AA3781" t="s">
        <v>311</v>
      </c>
      <c r="AB3781" s="21" t="s">
        <v>290</v>
      </c>
      <c r="AC3781" s="11">
        <v>10.750000000000002</v>
      </c>
      <c r="AD3781" s="12">
        <v>9.0640000000000018</v>
      </c>
      <c r="AE3781" s="11">
        <v>0.84299999999999997</v>
      </c>
      <c r="AF3781" t="s">
        <v>290</v>
      </c>
      <c r="AG3781">
        <v>120</v>
      </c>
      <c r="AH3781" s="21" t="s">
        <v>290</v>
      </c>
      <c r="AI3781" s="1" t="s">
        <v>311</v>
      </c>
      <c r="AJ3781" t="s">
        <v>290</v>
      </c>
      <c r="AK3781" s="159" t="s">
        <v>290</v>
      </c>
    </row>
    <row r="3782" spans="1:37" x14ac:dyDescent="0.35">
      <c r="A3782" s="158" t="s">
        <v>3680</v>
      </c>
      <c r="B3782" s="11">
        <v>10</v>
      </c>
      <c r="C3782">
        <v>140</v>
      </c>
      <c r="D3782" t="s">
        <v>311</v>
      </c>
      <c r="E3782" s="21" t="s">
        <v>290</v>
      </c>
      <c r="F3782" s="11">
        <v>10.750000000000002</v>
      </c>
      <c r="G3782" s="12">
        <v>8.7500000000000018</v>
      </c>
      <c r="H3782" s="11">
        <v>1</v>
      </c>
      <c r="I3782" t="s">
        <v>290</v>
      </c>
      <c r="J3782">
        <v>140</v>
      </c>
      <c r="K3782" s="21" t="s">
        <v>290</v>
      </c>
      <c r="L3782" s="1" t="s">
        <v>311</v>
      </c>
      <c r="M3782" t="s">
        <v>290</v>
      </c>
      <c r="N3782" s="159" t="s">
        <v>290</v>
      </c>
      <c r="P3782" s="18" t="s">
        <v>290</v>
      </c>
      <c r="Q3782" s="18" t="s">
        <v>290</v>
      </c>
      <c r="S3782" t="s">
        <v>290</v>
      </c>
      <c r="T3782" t="s">
        <v>290</v>
      </c>
      <c r="V3782" t="s">
        <v>290</v>
      </c>
      <c r="X3782" s="158" t="s">
        <v>3680</v>
      </c>
      <c r="Y3782" s="11">
        <v>10</v>
      </c>
      <c r="Z3782">
        <v>140</v>
      </c>
      <c r="AA3782" t="s">
        <v>311</v>
      </c>
      <c r="AB3782" s="21" t="s">
        <v>290</v>
      </c>
      <c r="AC3782" s="11">
        <v>10.750000000000002</v>
      </c>
      <c r="AD3782" s="12">
        <v>8.7500000000000018</v>
      </c>
      <c r="AE3782" s="11">
        <v>1</v>
      </c>
      <c r="AF3782" t="s">
        <v>290</v>
      </c>
      <c r="AG3782">
        <v>140</v>
      </c>
      <c r="AH3782" s="21" t="s">
        <v>290</v>
      </c>
      <c r="AI3782" s="1" t="s">
        <v>311</v>
      </c>
      <c r="AJ3782" t="s">
        <v>290</v>
      </c>
      <c r="AK3782" s="159" t="s">
        <v>290</v>
      </c>
    </row>
    <row r="3783" spans="1:37" x14ac:dyDescent="0.35">
      <c r="A3783" s="158" t="s">
        <v>3681</v>
      </c>
      <c r="B3783" s="11">
        <v>10</v>
      </c>
      <c r="C3783" s="11">
        <v>160</v>
      </c>
      <c r="D3783" t="s">
        <v>311</v>
      </c>
      <c r="E3783" s="21" t="s">
        <v>290</v>
      </c>
      <c r="F3783" s="11">
        <v>10.750000000000002</v>
      </c>
      <c r="G3783" s="12">
        <v>8.5000000000000018</v>
      </c>
      <c r="H3783" s="11">
        <v>1.125</v>
      </c>
      <c r="I3783" t="s">
        <v>290</v>
      </c>
      <c r="J3783" s="11">
        <v>160</v>
      </c>
      <c r="K3783" s="21" t="s">
        <v>290</v>
      </c>
      <c r="L3783" s="1" t="s">
        <v>311</v>
      </c>
      <c r="M3783" t="s">
        <v>290</v>
      </c>
      <c r="N3783" s="159" t="s">
        <v>290</v>
      </c>
      <c r="P3783" s="18" t="s">
        <v>290</v>
      </c>
      <c r="Q3783" s="18" t="s">
        <v>290</v>
      </c>
      <c r="S3783" t="s">
        <v>290</v>
      </c>
      <c r="T3783" t="s">
        <v>290</v>
      </c>
      <c r="V3783" t="s">
        <v>290</v>
      </c>
      <c r="X3783" s="158" t="s">
        <v>3681</v>
      </c>
      <c r="Y3783" s="11">
        <v>10</v>
      </c>
      <c r="Z3783" s="11">
        <v>160</v>
      </c>
      <c r="AA3783" t="s">
        <v>311</v>
      </c>
      <c r="AB3783" s="21" t="s">
        <v>290</v>
      </c>
      <c r="AC3783" s="11">
        <v>10.750000000000002</v>
      </c>
      <c r="AD3783" s="12">
        <v>8.5000000000000018</v>
      </c>
      <c r="AE3783" s="11">
        <v>1.125</v>
      </c>
      <c r="AF3783" t="s">
        <v>290</v>
      </c>
      <c r="AG3783" s="11">
        <v>160</v>
      </c>
      <c r="AH3783" s="21" t="s">
        <v>290</v>
      </c>
      <c r="AI3783" s="1" t="s">
        <v>311</v>
      </c>
      <c r="AJ3783" t="s">
        <v>290</v>
      </c>
      <c r="AK3783" s="159" t="s">
        <v>290</v>
      </c>
    </row>
    <row r="3784" spans="1:37" x14ac:dyDescent="0.35">
      <c r="A3784" s="160" t="s">
        <v>3682</v>
      </c>
      <c r="B3784" s="2">
        <v>10</v>
      </c>
      <c r="C3784" s="2" t="s">
        <v>272</v>
      </c>
      <c r="D3784" s="4" t="s">
        <v>311</v>
      </c>
      <c r="E3784" s="22" t="s">
        <v>290</v>
      </c>
      <c r="F3784" s="2">
        <v>10.750000000000002</v>
      </c>
      <c r="G3784" s="3">
        <v>9.7500000000000018</v>
      </c>
      <c r="H3784" s="2">
        <v>0.5</v>
      </c>
      <c r="I3784" s="4" t="s">
        <v>272</v>
      </c>
      <c r="J3784" s="2">
        <v>2</v>
      </c>
      <c r="K3784" s="22" t="s">
        <v>290</v>
      </c>
      <c r="L3784" s="6" t="s">
        <v>311</v>
      </c>
      <c r="M3784" s="4" t="s">
        <v>290</v>
      </c>
      <c r="N3784" s="161" t="s">
        <v>290</v>
      </c>
      <c r="P3784" s="18" t="s">
        <v>290</v>
      </c>
      <c r="Q3784" s="18" t="s">
        <v>290</v>
      </c>
      <c r="S3784" t="s">
        <v>290</v>
      </c>
      <c r="T3784" t="s">
        <v>290</v>
      </c>
      <c r="V3784" t="s">
        <v>290</v>
      </c>
      <c r="X3784" s="160" t="s">
        <v>3682</v>
      </c>
      <c r="Y3784" s="2">
        <v>10</v>
      </c>
      <c r="Z3784" s="2" t="s">
        <v>272</v>
      </c>
      <c r="AA3784" s="4" t="s">
        <v>311</v>
      </c>
      <c r="AB3784" s="22" t="s">
        <v>290</v>
      </c>
      <c r="AC3784" s="2">
        <v>10.750000000000002</v>
      </c>
      <c r="AD3784" s="3">
        <v>9.7500000000000018</v>
      </c>
      <c r="AE3784" s="2">
        <v>0.5</v>
      </c>
      <c r="AF3784" s="4" t="s">
        <v>272</v>
      </c>
      <c r="AG3784" s="2">
        <v>2</v>
      </c>
      <c r="AH3784" s="22" t="s">
        <v>290</v>
      </c>
      <c r="AI3784" s="6" t="s">
        <v>311</v>
      </c>
      <c r="AJ3784" s="4" t="s">
        <v>290</v>
      </c>
      <c r="AK3784" s="161" t="s">
        <v>290</v>
      </c>
    </row>
    <row r="3785" spans="1:37" x14ac:dyDescent="0.35">
      <c r="A3785" s="167" t="s">
        <v>7128</v>
      </c>
      <c r="B3785" s="48">
        <v>11</v>
      </c>
      <c r="C3785" s="48" t="s">
        <v>6422</v>
      </c>
      <c r="D3785" s="168" t="s">
        <v>311</v>
      </c>
      <c r="E3785" s="169" t="s">
        <v>290</v>
      </c>
      <c r="F3785" s="48">
        <v>11.75</v>
      </c>
      <c r="G3785" s="170">
        <v>11</v>
      </c>
      <c r="H3785" s="48">
        <v>0.375</v>
      </c>
      <c r="I3785" s="168" t="s">
        <v>6422</v>
      </c>
      <c r="J3785" s="48">
        <v>1</v>
      </c>
      <c r="K3785" s="169"/>
      <c r="L3785" s="171" t="s">
        <v>311</v>
      </c>
      <c r="M3785" s="168"/>
      <c r="N3785" s="163"/>
      <c r="P3785" s="18" t="s">
        <v>290</v>
      </c>
      <c r="Q3785" s="18" t="s">
        <v>290</v>
      </c>
      <c r="S3785" t="s">
        <v>290</v>
      </c>
      <c r="T3785" t="s">
        <v>290</v>
      </c>
      <c r="V3785" t="s">
        <v>290</v>
      </c>
      <c r="X3785" s="167" t="s">
        <v>7128</v>
      </c>
      <c r="Y3785" s="48">
        <v>11</v>
      </c>
      <c r="Z3785" s="48" t="s">
        <v>6422</v>
      </c>
      <c r="AA3785" s="168" t="s">
        <v>311</v>
      </c>
      <c r="AB3785" s="169" t="s">
        <v>290</v>
      </c>
      <c r="AC3785" s="48">
        <v>11.75</v>
      </c>
      <c r="AD3785" s="170">
        <v>11</v>
      </c>
      <c r="AE3785" s="48">
        <v>0.375</v>
      </c>
      <c r="AF3785" s="168" t="s">
        <v>6422</v>
      </c>
      <c r="AG3785" s="48">
        <v>1</v>
      </c>
      <c r="AH3785" s="169"/>
      <c r="AI3785" s="171" t="s">
        <v>311</v>
      </c>
      <c r="AJ3785" s="168"/>
      <c r="AK3785" s="163"/>
    </row>
    <row r="3786" spans="1:37" x14ac:dyDescent="0.35">
      <c r="A3786" s="160" t="s">
        <v>3683</v>
      </c>
      <c r="B3786" s="2">
        <v>11</v>
      </c>
      <c r="C3786" s="2" t="s">
        <v>272</v>
      </c>
      <c r="D3786" s="4" t="s">
        <v>311</v>
      </c>
      <c r="E3786" s="22" t="s">
        <v>290</v>
      </c>
      <c r="F3786" s="2">
        <v>11.75</v>
      </c>
      <c r="G3786" s="3">
        <v>10.75</v>
      </c>
      <c r="H3786" s="2">
        <v>0.5</v>
      </c>
      <c r="I3786" s="4" t="s">
        <v>272</v>
      </c>
      <c r="J3786" s="2">
        <v>2</v>
      </c>
      <c r="K3786" s="22" t="s">
        <v>290</v>
      </c>
      <c r="L3786" s="6" t="s">
        <v>311</v>
      </c>
      <c r="M3786" s="4" t="s">
        <v>290</v>
      </c>
      <c r="N3786" s="161" t="s">
        <v>290</v>
      </c>
      <c r="P3786" s="18" t="s">
        <v>290</v>
      </c>
      <c r="Q3786" s="18" t="s">
        <v>290</v>
      </c>
      <c r="S3786" t="s">
        <v>290</v>
      </c>
      <c r="T3786" t="s">
        <v>290</v>
      </c>
      <c r="V3786" t="s">
        <v>290</v>
      </c>
      <c r="X3786" s="160" t="s">
        <v>3683</v>
      </c>
      <c r="Y3786" s="2">
        <v>11</v>
      </c>
      <c r="Z3786" s="2" t="s">
        <v>272</v>
      </c>
      <c r="AA3786" s="4" t="s">
        <v>311</v>
      </c>
      <c r="AB3786" s="22" t="s">
        <v>290</v>
      </c>
      <c r="AC3786" s="2">
        <v>11.75</v>
      </c>
      <c r="AD3786" s="3">
        <v>10.75</v>
      </c>
      <c r="AE3786" s="2">
        <v>0.5</v>
      </c>
      <c r="AF3786" s="4" t="s">
        <v>272</v>
      </c>
      <c r="AG3786" s="2">
        <v>2</v>
      </c>
      <c r="AH3786" s="22" t="s">
        <v>290</v>
      </c>
      <c r="AI3786" s="6" t="s">
        <v>311</v>
      </c>
      <c r="AJ3786" s="4" t="s">
        <v>290</v>
      </c>
      <c r="AK3786" s="161" t="s">
        <v>290</v>
      </c>
    </row>
    <row r="3787" spans="1:37" x14ac:dyDescent="0.35">
      <c r="A3787" s="156" t="s">
        <v>3684</v>
      </c>
      <c r="B3787" s="11">
        <v>12.000000000000002</v>
      </c>
      <c r="C3787" s="11">
        <v>5</v>
      </c>
      <c r="D3787" t="s">
        <v>311</v>
      </c>
      <c r="E3787" s="21" t="s">
        <v>290</v>
      </c>
      <c r="F3787" s="11">
        <v>12.75</v>
      </c>
      <c r="G3787" s="12">
        <v>12.42</v>
      </c>
      <c r="H3787" s="11">
        <v>0.16500000000000001</v>
      </c>
      <c r="I3787" t="s">
        <v>290</v>
      </c>
      <c r="J3787" s="11">
        <v>5</v>
      </c>
      <c r="K3787" s="21" t="s">
        <v>290</v>
      </c>
      <c r="L3787" s="11" t="s">
        <v>311</v>
      </c>
      <c r="M3787" t="s">
        <v>290</v>
      </c>
      <c r="N3787" s="159" t="s">
        <v>290</v>
      </c>
      <c r="P3787" s="18" t="s">
        <v>290</v>
      </c>
      <c r="Q3787" s="18" t="s">
        <v>290</v>
      </c>
      <c r="S3787" t="s">
        <v>290</v>
      </c>
      <c r="T3787" t="s">
        <v>290</v>
      </c>
      <c r="V3787" t="s">
        <v>290</v>
      </c>
      <c r="X3787" s="156" t="s">
        <v>3684</v>
      </c>
      <c r="Y3787" s="11">
        <v>12.000000000000002</v>
      </c>
      <c r="Z3787" s="11">
        <v>5</v>
      </c>
      <c r="AA3787" t="s">
        <v>311</v>
      </c>
      <c r="AB3787" s="21" t="s">
        <v>290</v>
      </c>
      <c r="AC3787" s="11">
        <v>12.75</v>
      </c>
      <c r="AD3787" s="12">
        <v>12.42</v>
      </c>
      <c r="AE3787" s="11">
        <v>0.16500000000000001</v>
      </c>
      <c r="AF3787" t="s">
        <v>290</v>
      </c>
      <c r="AG3787" s="11">
        <v>5</v>
      </c>
      <c r="AH3787" s="21" t="s">
        <v>290</v>
      </c>
      <c r="AI3787" s="11" t="s">
        <v>311</v>
      </c>
      <c r="AJ3787" t="s">
        <v>290</v>
      </c>
      <c r="AK3787" s="159" t="s">
        <v>290</v>
      </c>
    </row>
    <row r="3788" spans="1:37" x14ac:dyDescent="0.35">
      <c r="A3788" s="156" t="s">
        <v>3685</v>
      </c>
      <c r="B3788" s="11">
        <v>12.000000000000002</v>
      </c>
      <c r="C3788" s="11">
        <v>10</v>
      </c>
      <c r="D3788" t="s">
        <v>311</v>
      </c>
      <c r="E3788" s="21" t="s">
        <v>290</v>
      </c>
      <c r="F3788" s="11">
        <v>12.75</v>
      </c>
      <c r="G3788" s="12">
        <v>12.39</v>
      </c>
      <c r="H3788" s="11">
        <v>0.18</v>
      </c>
      <c r="I3788" t="s">
        <v>290</v>
      </c>
      <c r="J3788" s="11">
        <v>10</v>
      </c>
      <c r="K3788" s="21" t="s">
        <v>290</v>
      </c>
      <c r="L3788" s="11" t="s">
        <v>311</v>
      </c>
      <c r="M3788" t="s">
        <v>290</v>
      </c>
      <c r="N3788" s="159" t="s">
        <v>290</v>
      </c>
      <c r="P3788" s="18" t="s">
        <v>290</v>
      </c>
      <c r="Q3788" s="18" t="s">
        <v>290</v>
      </c>
      <c r="S3788" t="s">
        <v>290</v>
      </c>
      <c r="T3788" t="s">
        <v>290</v>
      </c>
      <c r="V3788" t="s">
        <v>290</v>
      </c>
      <c r="X3788" s="156" t="s">
        <v>3685</v>
      </c>
      <c r="Y3788" s="11">
        <v>12.000000000000002</v>
      </c>
      <c r="Z3788" s="11">
        <v>10</v>
      </c>
      <c r="AA3788" t="s">
        <v>311</v>
      </c>
      <c r="AB3788" s="21" t="s">
        <v>290</v>
      </c>
      <c r="AC3788" s="11">
        <v>12.75</v>
      </c>
      <c r="AD3788" s="12">
        <v>12.39</v>
      </c>
      <c r="AE3788" s="11">
        <v>0.18</v>
      </c>
      <c r="AF3788" t="s">
        <v>290</v>
      </c>
      <c r="AG3788" s="11">
        <v>10</v>
      </c>
      <c r="AH3788" s="21" t="s">
        <v>290</v>
      </c>
      <c r="AI3788" s="11" t="s">
        <v>311</v>
      </c>
      <c r="AJ3788" t="s">
        <v>290</v>
      </c>
      <c r="AK3788" s="159" t="s">
        <v>290</v>
      </c>
    </row>
    <row r="3789" spans="1:37" x14ac:dyDescent="0.35">
      <c r="A3789" s="158" t="s">
        <v>3686</v>
      </c>
      <c r="B3789" s="11">
        <v>12.000000000000002</v>
      </c>
      <c r="C3789" s="11">
        <v>20</v>
      </c>
      <c r="D3789" t="s">
        <v>311</v>
      </c>
      <c r="E3789" s="21" t="s">
        <v>290</v>
      </c>
      <c r="F3789" s="11">
        <v>12.75</v>
      </c>
      <c r="G3789" s="12">
        <v>12.25</v>
      </c>
      <c r="H3789" s="11">
        <v>0.25</v>
      </c>
      <c r="I3789" t="s">
        <v>290</v>
      </c>
      <c r="J3789" s="11">
        <v>20</v>
      </c>
      <c r="K3789" s="21" t="s">
        <v>290</v>
      </c>
      <c r="L3789" s="1" t="s">
        <v>311</v>
      </c>
      <c r="M3789" t="s">
        <v>290</v>
      </c>
      <c r="N3789" s="159" t="s">
        <v>290</v>
      </c>
      <c r="P3789" s="18" t="s">
        <v>290</v>
      </c>
      <c r="Q3789" s="18" t="s">
        <v>290</v>
      </c>
      <c r="S3789" t="s">
        <v>290</v>
      </c>
      <c r="T3789" t="s">
        <v>290</v>
      </c>
      <c r="V3789" t="s">
        <v>290</v>
      </c>
      <c r="X3789" s="158" t="s">
        <v>3686</v>
      </c>
      <c r="Y3789" s="11">
        <v>12.000000000000002</v>
      </c>
      <c r="Z3789" s="11">
        <v>20</v>
      </c>
      <c r="AA3789" t="s">
        <v>311</v>
      </c>
      <c r="AB3789" s="21" t="s">
        <v>290</v>
      </c>
      <c r="AC3789" s="11">
        <v>12.75</v>
      </c>
      <c r="AD3789" s="12">
        <v>12.25</v>
      </c>
      <c r="AE3789" s="11">
        <v>0.25</v>
      </c>
      <c r="AF3789" t="s">
        <v>290</v>
      </c>
      <c r="AG3789" s="11">
        <v>20</v>
      </c>
      <c r="AH3789" s="21" t="s">
        <v>290</v>
      </c>
      <c r="AI3789" s="1" t="s">
        <v>311</v>
      </c>
      <c r="AJ3789" t="s">
        <v>290</v>
      </c>
      <c r="AK3789" s="159" t="s">
        <v>290</v>
      </c>
    </row>
    <row r="3790" spans="1:37" x14ac:dyDescent="0.35">
      <c r="A3790" s="158" t="s">
        <v>3687</v>
      </c>
      <c r="B3790" s="11">
        <v>12.000000000000002</v>
      </c>
      <c r="C3790">
        <v>30</v>
      </c>
      <c r="D3790" t="s">
        <v>311</v>
      </c>
      <c r="E3790" s="21" t="s">
        <v>290</v>
      </c>
      <c r="F3790" s="11">
        <v>12.75</v>
      </c>
      <c r="G3790" s="12">
        <v>12.09</v>
      </c>
      <c r="H3790" s="11">
        <v>0.33</v>
      </c>
      <c r="I3790" t="s">
        <v>290</v>
      </c>
      <c r="J3790">
        <v>30</v>
      </c>
      <c r="K3790" s="21" t="s">
        <v>290</v>
      </c>
      <c r="L3790" s="1" t="s">
        <v>311</v>
      </c>
      <c r="M3790" t="s">
        <v>290</v>
      </c>
      <c r="N3790" s="159" t="s">
        <v>290</v>
      </c>
      <c r="P3790" s="18" t="s">
        <v>290</v>
      </c>
      <c r="Q3790" s="18" t="s">
        <v>290</v>
      </c>
      <c r="S3790" t="s">
        <v>290</v>
      </c>
      <c r="T3790" t="s">
        <v>290</v>
      </c>
      <c r="V3790" t="s">
        <v>290</v>
      </c>
      <c r="X3790" s="158" t="s">
        <v>3687</v>
      </c>
      <c r="Y3790" s="11">
        <v>12.000000000000002</v>
      </c>
      <c r="Z3790">
        <v>30</v>
      </c>
      <c r="AA3790" t="s">
        <v>311</v>
      </c>
      <c r="AB3790" s="21" t="s">
        <v>290</v>
      </c>
      <c r="AC3790" s="11">
        <v>12.75</v>
      </c>
      <c r="AD3790" s="12">
        <v>12.09</v>
      </c>
      <c r="AE3790" s="11">
        <v>0.33</v>
      </c>
      <c r="AF3790" t="s">
        <v>290</v>
      </c>
      <c r="AG3790">
        <v>30</v>
      </c>
      <c r="AH3790" s="21" t="s">
        <v>290</v>
      </c>
      <c r="AI3790" s="1" t="s">
        <v>311</v>
      </c>
      <c r="AJ3790" t="s">
        <v>290</v>
      </c>
      <c r="AK3790" s="159" t="s">
        <v>290</v>
      </c>
    </row>
    <row r="3791" spans="1:37" x14ac:dyDescent="0.35">
      <c r="A3791" s="158" t="s">
        <v>3688</v>
      </c>
      <c r="B3791" s="11">
        <v>12.000000000000002</v>
      </c>
      <c r="C3791">
        <v>40</v>
      </c>
      <c r="D3791" t="s">
        <v>311</v>
      </c>
      <c r="E3791" s="21" t="s">
        <v>290</v>
      </c>
      <c r="F3791" s="11">
        <v>12.75</v>
      </c>
      <c r="G3791" s="12">
        <v>11.938000000000001</v>
      </c>
      <c r="H3791" s="11">
        <v>0.40600000000000003</v>
      </c>
      <c r="I3791" t="s">
        <v>290</v>
      </c>
      <c r="J3791">
        <v>40</v>
      </c>
      <c r="K3791" s="21" t="s">
        <v>290</v>
      </c>
      <c r="L3791" s="1" t="s">
        <v>311</v>
      </c>
      <c r="M3791" t="s">
        <v>290</v>
      </c>
      <c r="N3791" s="159" t="s">
        <v>290</v>
      </c>
      <c r="P3791" s="18" t="s">
        <v>290</v>
      </c>
      <c r="Q3791" s="18" t="s">
        <v>290</v>
      </c>
      <c r="S3791" t="s">
        <v>290</v>
      </c>
      <c r="T3791" t="s">
        <v>290</v>
      </c>
      <c r="V3791" t="s">
        <v>290</v>
      </c>
      <c r="X3791" s="158" t="s">
        <v>3688</v>
      </c>
      <c r="Y3791" s="11">
        <v>12.000000000000002</v>
      </c>
      <c r="Z3791">
        <v>40</v>
      </c>
      <c r="AA3791" t="s">
        <v>311</v>
      </c>
      <c r="AB3791" s="21" t="s">
        <v>290</v>
      </c>
      <c r="AC3791" s="11">
        <v>12.75</v>
      </c>
      <c r="AD3791" s="12">
        <v>11.938000000000001</v>
      </c>
      <c r="AE3791" s="11">
        <v>0.40600000000000003</v>
      </c>
      <c r="AF3791" t="s">
        <v>290</v>
      </c>
      <c r="AG3791">
        <v>40</v>
      </c>
      <c r="AH3791" s="21" t="s">
        <v>290</v>
      </c>
      <c r="AI3791" s="1" t="s">
        <v>311</v>
      </c>
      <c r="AJ3791" t="s">
        <v>290</v>
      </c>
      <c r="AK3791" s="159" t="s">
        <v>290</v>
      </c>
    </row>
    <row r="3792" spans="1:37" x14ac:dyDescent="0.35">
      <c r="A3792" s="158" t="s">
        <v>7129</v>
      </c>
      <c r="B3792" s="11">
        <v>12.000000000000002</v>
      </c>
      <c r="C3792" t="s">
        <v>6422</v>
      </c>
      <c r="D3792" t="s">
        <v>311</v>
      </c>
      <c r="E3792" s="21" t="s">
        <v>290</v>
      </c>
      <c r="F3792" s="11">
        <v>12.75</v>
      </c>
      <c r="G3792" s="12">
        <v>12</v>
      </c>
      <c r="H3792" s="11">
        <v>0.375</v>
      </c>
      <c r="I3792" t="s">
        <v>6422</v>
      </c>
      <c r="J3792">
        <v>1</v>
      </c>
      <c r="K3792" s="21" t="s">
        <v>290</v>
      </c>
      <c r="L3792" s="1" t="s">
        <v>311</v>
      </c>
      <c r="M3792" t="s">
        <v>290</v>
      </c>
      <c r="N3792" s="159" t="s">
        <v>290</v>
      </c>
      <c r="P3792" s="18" t="s">
        <v>290</v>
      </c>
      <c r="Q3792" s="18" t="s">
        <v>290</v>
      </c>
      <c r="S3792" t="s">
        <v>290</v>
      </c>
      <c r="T3792" t="s">
        <v>290</v>
      </c>
      <c r="V3792" t="s">
        <v>290</v>
      </c>
      <c r="X3792" s="158" t="s">
        <v>7129</v>
      </c>
      <c r="Y3792" s="11">
        <v>12.000000000000002</v>
      </c>
      <c r="Z3792" t="s">
        <v>6422</v>
      </c>
      <c r="AA3792" t="s">
        <v>311</v>
      </c>
      <c r="AB3792" s="21" t="s">
        <v>290</v>
      </c>
      <c r="AC3792" s="11">
        <v>12.75</v>
      </c>
      <c r="AD3792" s="12">
        <v>12</v>
      </c>
      <c r="AE3792" s="11">
        <v>0.375</v>
      </c>
      <c r="AF3792" t="s">
        <v>6422</v>
      </c>
      <c r="AG3792">
        <v>1</v>
      </c>
      <c r="AH3792" s="21" t="s">
        <v>290</v>
      </c>
      <c r="AI3792" s="1" t="s">
        <v>311</v>
      </c>
      <c r="AJ3792" t="s">
        <v>290</v>
      </c>
      <c r="AK3792" s="159" t="s">
        <v>290</v>
      </c>
    </row>
    <row r="3793" spans="1:37" x14ac:dyDescent="0.35">
      <c r="A3793" s="158" t="s">
        <v>3689</v>
      </c>
      <c r="B3793" s="11">
        <v>12.000000000000002</v>
      </c>
      <c r="C3793">
        <v>60</v>
      </c>
      <c r="D3793" t="s">
        <v>311</v>
      </c>
      <c r="E3793" s="21" t="s">
        <v>290</v>
      </c>
      <c r="F3793" s="11">
        <v>12.75</v>
      </c>
      <c r="G3793" s="12">
        <v>11.625999999999999</v>
      </c>
      <c r="H3793" s="11">
        <v>0.56200000000000006</v>
      </c>
      <c r="I3793" t="s">
        <v>290</v>
      </c>
      <c r="J3793">
        <v>60</v>
      </c>
      <c r="K3793" s="21" t="s">
        <v>290</v>
      </c>
      <c r="L3793" s="1" t="s">
        <v>311</v>
      </c>
      <c r="M3793" t="s">
        <v>290</v>
      </c>
      <c r="N3793" s="159" t="s">
        <v>290</v>
      </c>
      <c r="P3793" s="18" t="s">
        <v>290</v>
      </c>
      <c r="Q3793" s="18" t="s">
        <v>290</v>
      </c>
      <c r="S3793" t="s">
        <v>290</v>
      </c>
      <c r="T3793" t="s">
        <v>290</v>
      </c>
      <c r="V3793" t="s">
        <v>290</v>
      </c>
      <c r="X3793" s="158" t="s">
        <v>3689</v>
      </c>
      <c r="Y3793" s="11">
        <v>12.000000000000002</v>
      </c>
      <c r="Z3793">
        <v>60</v>
      </c>
      <c r="AA3793" t="s">
        <v>311</v>
      </c>
      <c r="AB3793" s="21" t="s">
        <v>290</v>
      </c>
      <c r="AC3793" s="11">
        <v>12.75</v>
      </c>
      <c r="AD3793" s="12">
        <v>11.625999999999999</v>
      </c>
      <c r="AE3793" s="11">
        <v>0.56200000000000006</v>
      </c>
      <c r="AF3793" t="s">
        <v>290</v>
      </c>
      <c r="AG3793">
        <v>60</v>
      </c>
      <c r="AH3793" s="21" t="s">
        <v>290</v>
      </c>
      <c r="AI3793" s="1" t="s">
        <v>311</v>
      </c>
      <c r="AJ3793" t="s">
        <v>290</v>
      </c>
      <c r="AK3793" s="159" t="s">
        <v>290</v>
      </c>
    </row>
    <row r="3794" spans="1:37" x14ac:dyDescent="0.35">
      <c r="A3794" s="158" t="s">
        <v>3690</v>
      </c>
      <c r="B3794" s="11">
        <v>12.000000000000002</v>
      </c>
      <c r="C3794">
        <v>80</v>
      </c>
      <c r="D3794" t="s">
        <v>311</v>
      </c>
      <c r="E3794" s="21" t="s">
        <v>290</v>
      </c>
      <c r="F3794" s="11">
        <v>12.75</v>
      </c>
      <c r="G3794" s="12">
        <v>11.375999999999999</v>
      </c>
      <c r="H3794" s="11">
        <v>0.68700000000000006</v>
      </c>
      <c r="I3794" t="s">
        <v>290</v>
      </c>
      <c r="J3794">
        <v>80</v>
      </c>
      <c r="K3794" s="21" t="s">
        <v>290</v>
      </c>
      <c r="L3794" s="1" t="s">
        <v>311</v>
      </c>
      <c r="M3794" t="s">
        <v>290</v>
      </c>
      <c r="N3794" s="159" t="s">
        <v>290</v>
      </c>
      <c r="P3794" s="18" t="s">
        <v>290</v>
      </c>
      <c r="Q3794" s="18" t="s">
        <v>290</v>
      </c>
      <c r="S3794" t="s">
        <v>290</v>
      </c>
      <c r="T3794" t="s">
        <v>290</v>
      </c>
      <c r="V3794" t="s">
        <v>290</v>
      </c>
      <c r="X3794" s="158" t="s">
        <v>3690</v>
      </c>
      <c r="Y3794" s="11">
        <v>12.000000000000002</v>
      </c>
      <c r="Z3794">
        <v>80</v>
      </c>
      <c r="AA3794" t="s">
        <v>311</v>
      </c>
      <c r="AB3794" s="21" t="s">
        <v>290</v>
      </c>
      <c r="AC3794" s="11">
        <v>12.75</v>
      </c>
      <c r="AD3794" s="12">
        <v>11.375999999999999</v>
      </c>
      <c r="AE3794" s="11">
        <v>0.68700000000000006</v>
      </c>
      <c r="AF3794" t="s">
        <v>290</v>
      </c>
      <c r="AG3794">
        <v>80</v>
      </c>
      <c r="AH3794" s="21" t="s">
        <v>290</v>
      </c>
      <c r="AI3794" s="1" t="s">
        <v>311</v>
      </c>
      <c r="AJ3794" t="s">
        <v>290</v>
      </c>
      <c r="AK3794" s="159" t="s">
        <v>290</v>
      </c>
    </row>
    <row r="3795" spans="1:37" x14ac:dyDescent="0.35">
      <c r="A3795" s="158" t="s">
        <v>3691</v>
      </c>
      <c r="B3795" s="11">
        <v>12.000000000000002</v>
      </c>
      <c r="C3795">
        <v>100</v>
      </c>
      <c r="D3795" t="s">
        <v>311</v>
      </c>
      <c r="E3795" s="21" t="s">
        <v>290</v>
      </c>
      <c r="F3795" s="11">
        <v>12.75</v>
      </c>
      <c r="G3795" s="12">
        <v>11.064</v>
      </c>
      <c r="H3795" s="11">
        <v>0.84299999999999997</v>
      </c>
      <c r="I3795" t="s">
        <v>290</v>
      </c>
      <c r="J3795">
        <v>100</v>
      </c>
      <c r="K3795" s="21" t="s">
        <v>290</v>
      </c>
      <c r="L3795" s="1" t="s">
        <v>311</v>
      </c>
      <c r="M3795" t="s">
        <v>290</v>
      </c>
      <c r="N3795" s="159" t="s">
        <v>290</v>
      </c>
      <c r="P3795" s="18" t="s">
        <v>290</v>
      </c>
      <c r="Q3795" s="18" t="s">
        <v>290</v>
      </c>
      <c r="S3795" t="s">
        <v>290</v>
      </c>
      <c r="T3795" t="s">
        <v>290</v>
      </c>
      <c r="V3795" t="s">
        <v>290</v>
      </c>
      <c r="X3795" s="158" t="s">
        <v>3691</v>
      </c>
      <c r="Y3795" s="11">
        <v>12.000000000000002</v>
      </c>
      <c r="Z3795">
        <v>100</v>
      </c>
      <c r="AA3795" t="s">
        <v>311</v>
      </c>
      <c r="AB3795" s="21" t="s">
        <v>290</v>
      </c>
      <c r="AC3795" s="11">
        <v>12.75</v>
      </c>
      <c r="AD3795" s="12">
        <v>11.064</v>
      </c>
      <c r="AE3795" s="11">
        <v>0.84299999999999997</v>
      </c>
      <c r="AF3795" t="s">
        <v>290</v>
      </c>
      <c r="AG3795">
        <v>100</v>
      </c>
      <c r="AH3795" s="21" t="s">
        <v>290</v>
      </c>
      <c r="AI3795" s="1" t="s">
        <v>311</v>
      </c>
      <c r="AJ3795" t="s">
        <v>290</v>
      </c>
      <c r="AK3795" s="159" t="s">
        <v>290</v>
      </c>
    </row>
    <row r="3796" spans="1:37" x14ac:dyDescent="0.35">
      <c r="A3796" s="158" t="s">
        <v>3692</v>
      </c>
      <c r="B3796" s="11">
        <v>12.000000000000002</v>
      </c>
      <c r="C3796">
        <v>120</v>
      </c>
      <c r="D3796" t="s">
        <v>311</v>
      </c>
      <c r="E3796" s="21" t="s">
        <v>290</v>
      </c>
      <c r="F3796" s="11">
        <v>12.75</v>
      </c>
      <c r="G3796" s="12">
        <v>10.75</v>
      </c>
      <c r="H3796" s="11">
        <v>1</v>
      </c>
      <c r="I3796" t="s">
        <v>290</v>
      </c>
      <c r="J3796">
        <v>120</v>
      </c>
      <c r="K3796" s="21" t="s">
        <v>290</v>
      </c>
      <c r="L3796" s="1" t="s">
        <v>311</v>
      </c>
      <c r="M3796" t="s">
        <v>290</v>
      </c>
      <c r="N3796" s="159" t="s">
        <v>290</v>
      </c>
      <c r="P3796" s="18" t="s">
        <v>290</v>
      </c>
      <c r="Q3796" s="18" t="s">
        <v>290</v>
      </c>
      <c r="S3796" t="s">
        <v>290</v>
      </c>
      <c r="T3796" t="s">
        <v>290</v>
      </c>
      <c r="V3796" t="s">
        <v>290</v>
      </c>
      <c r="X3796" s="158" t="s">
        <v>3692</v>
      </c>
      <c r="Y3796" s="11">
        <v>12.000000000000002</v>
      </c>
      <c r="Z3796">
        <v>120</v>
      </c>
      <c r="AA3796" t="s">
        <v>311</v>
      </c>
      <c r="AB3796" s="21" t="s">
        <v>290</v>
      </c>
      <c r="AC3796" s="11">
        <v>12.75</v>
      </c>
      <c r="AD3796" s="12">
        <v>10.75</v>
      </c>
      <c r="AE3796" s="11">
        <v>1</v>
      </c>
      <c r="AF3796" t="s">
        <v>290</v>
      </c>
      <c r="AG3796">
        <v>120</v>
      </c>
      <c r="AH3796" s="21" t="s">
        <v>290</v>
      </c>
      <c r="AI3796" s="1" t="s">
        <v>311</v>
      </c>
      <c r="AJ3796" t="s">
        <v>290</v>
      </c>
      <c r="AK3796" s="159" t="s">
        <v>290</v>
      </c>
    </row>
    <row r="3797" spans="1:37" x14ac:dyDescent="0.35">
      <c r="A3797" s="158" t="s">
        <v>3693</v>
      </c>
      <c r="B3797" s="11">
        <v>12.000000000000002</v>
      </c>
      <c r="C3797">
        <v>140</v>
      </c>
      <c r="D3797" t="s">
        <v>311</v>
      </c>
      <c r="E3797" s="21" t="s">
        <v>290</v>
      </c>
      <c r="F3797" s="11">
        <v>12.75</v>
      </c>
      <c r="G3797" s="12">
        <v>10.5</v>
      </c>
      <c r="H3797" s="11">
        <v>1.125</v>
      </c>
      <c r="I3797" t="s">
        <v>290</v>
      </c>
      <c r="J3797">
        <v>140</v>
      </c>
      <c r="K3797" s="21" t="s">
        <v>290</v>
      </c>
      <c r="L3797" s="1" t="s">
        <v>311</v>
      </c>
      <c r="M3797" t="s">
        <v>290</v>
      </c>
      <c r="N3797" s="159" t="s">
        <v>290</v>
      </c>
      <c r="P3797" s="18" t="s">
        <v>290</v>
      </c>
      <c r="Q3797" s="18" t="s">
        <v>290</v>
      </c>
      <c r="S3797" t="s">
        <v>290</v>
      </c>
      <c r="T3797" t="s">
        <v>290</v>
      </c>
      <c r="V3797" t="s">
        <v>290</v>
      </c>
      <c r="X3797" s="158" t="s">
        <v>3693</v>
      </c>
      <c r="Y3797" s="11">
        <v>12.000000000000002</v>
      </c>
      <c r="Z3797">
        <v>140</v>
      </c>
      <c r="AA3797" t="s">
        <v>311</v>
      </c>
      <c r="AB3797" s="21" t="s">
        <v>290</v>
      </c>
      <c r="AC3797" s="11">
        <v>12.75</v>
      </c>
      <c r="AD3797" s="12">
        <v>10.5</v>
      </c>
      <c r="AE3797" s="11">
        <v>1.125</v>
      </c>
      <c r="AF3797" t="s">
        <v>290</v>
      </c>
      <c r="AG3797">
        <v>140</v>
      </c>
      <c r="AH3797" s="21" t="s">
        <v>290</v>
      </c>
      <c r="AI3797" s="1" t="s">
        <v>311</v>
      </c>
      <c r="AJ3797" t="s">
        <v>290</v>
      </c>
      <c r="AK3797" s="159" t="s">
        <v>290</v>
      </c>
    </row>
    <row r="3798" spans="1:37" x14ac:dyDescent="0.35">
      <c r="A3798" s="158" t="s">
        <v>3694</v>
      </c>
      <c r="B3798" s="11">
        <v>12.000000000000002</v>
      </c>
      <c r="C3798" s="11">
        <v>160</v>
      </c>
      <c r="D3798" t="s">
        <v>311</v>
      </c>
      <c r="E3798" s="21" t="s">
        <v>290</v>
      </c>
      <c r="F3798" s="11">
        <v>12.75</v>
      </c>
      <c r="G3798" s="12">
        <v>10.125999999999999</v>
      </c>
      <c r="H3798" s="11">
        <v>1.3120000000000001</v>
      </c>
      <c r="I3798" t="s">
        <v>290</v>
      </c>
      <c r="J3798" s="11">
        <v>160</v>
      </c>
      <c r="K3798" s="21" t="s">
        <v>290</v>
      </c>
      <c r="L3798" s="1" t="s">
        <v>311</v>
      </c>
      <c r="M3798" t="s">
        <v>290</v>
      </c>
      <c r="N3798" s="159" t="s">
        <v>290</v>
      </c>
      <c r="P3798" s="18" t="s">
        <v>290</v>
      </c>
      <c r="Q3798" s="18" t="s">
        <v>290</v>
      </c>
      <c r="S3798" t="s">
        <v>290</v>
      </c>
      <c r="T3798" t="s">
        <v>290</v>
      </c>
      <c r="V3798" t="s">
        <v>290</v>
      </c>
      <c r="X3798" s="158" t="s">
        <v>3694</v>
      </c>
      <c r="Y3798" s="11">
        <v>12.000000000000002</v>
      </c>
      <c r="Z3798" s="11">
        <v>160</v>
      </c>
      <c r="AA3798" t="s">
        <v>311</v>
      </c>
      <c r="AB3798" s="21" t="s">
        <v>290</v>
      </c>
      <c r="AC3798" s="11">
        <v>12.75</v>
      </c>
      <c r="AD3798" s="12">
        <v>10.125999999999999</v>
      </c>
      <c r="AE3798" s="11">
        <v>1.3120000000000001</v>
      </c>
      <c r="AF3798" t="s">
        <v>290</v>
      </c>
      <c r="AG3798" s="11">
        <v>160</v>
      </c>
      <c r="AH3798" s="21" t="s">
        <v>290</v>
      </c>
      <c r="AI3798" s="1" t="s">
        <v>311</v>
      </c>
      <c r="AJ3798" t="s">
        <v>290</v>
      </c>
      <c r="AK3798" s="159" t="s">
        <v>290</v>
      </c>
    </row>
    <row r="3799" spans="1:37" x14ac:dyDescent="0.35">
      <c r="A3799" s="160" t="s">
        <v>3695</v>
      </c>
      <c r="B3799" s="2">
        <v>12.000000000000002</v>
      </c>
      <c r="C3799" s="2" t="s">
        <v>272</v>
      </c>
      <c r="D3799" s="4" t="s">
        <v>311</v>
      </c>
      <c r="E3799" s="22" t="s">
        <v>290</v>
      </c>
      <c r="F3799" s="2">
        <v>12.75</v>
      </c>
      <c r="G3799" s="3">
        <v>11.75</v>
      </c>
      <c r="H3799" s="2">
        <v>0.5</v>
      </c>
      <c r="I3799" s="4" t="s">
        <v>272</v>
      </c>
      <c r="J3799" s="2">
        <v>2</v>
      </c>
      <c r="K3799" s="22" t="s">
        <v>290</v>
      </c>
      <c r="L3799" s="6" t="s">
        <v>311</v>
      </c>
      <c r="M3799" s="4" t="s">
        <v>290</v>
      </c>
      <c r="N3799" s="161" t="s">
        <v>290</v>
      </c>
      <c r="P3799" s="18" t="s">
        <v>290</v>
      </c>
      <c r="Q3799" s="18" t="s">
        <v>290</v>
      </c>
      <c r="S3799" t="s">
        <v>290</v>
      </c>
      <c r="T3799" t="s">
        <v>290</v>
      </c>
      <c r="V3799" t="s">
        <v>290</v>
      </c>
      <c r="X3799" s="160" t="s">
        <v>3695</v>
      </c>
      <c r="Y3799" s="2">
        <v>12.000000000000002</v>
      </c>
      <c r="Z3799" s="2" t="s">
        <v>272</v>
      </c>
      <c r="AA3799" s="4" t="s">
        <v>311</v>
      </c>
      <c r="AB3799" s="22" t="s">
        <v>290</v>
      </c>
      <c r="AC3799" s="2">
        <v>12.75</v>
      </c>
      <c r="AD3799" s="3">
        <v>11.75</v>
      </c>
      <c r="AE3799" s="2">
        <v>0.5</v>
      </c>
      <c r="AF3799" s="4" t="s">
        <v>272</v>
      </c>
      <c r="AG3799" s="2">
        <v>2</v>
      </c>
      <c r="AH3799" s="22" t="s">
        <v>290</v>
      </c>
      <c r="AI3799" s="6" t="s">
        <v>311</v>
      </c>
      <c r="AJ3799" s="4" t="s">
        <v>290</v>
      </c>
      <c r="AK3799" s="161" t="s">
        <v>290</v>
      </c>
    </row>
    <row r="3800" spans="1:37" x14ac:dyDescent="0.35">
      <c r="A3800" s="156" t="s">
        <v>3696</v>
      </c>
      <c r="B3800" s="11">
        <v>14</v>
      </c>
      <c r="C3800" s="11">
        <v>10</v>
      </c>
      <c r="D3800" t="s">
        <v>311</v>
      </c>
      <c r="E3800" s="21" t="s">
        <v>290</v>
      </c>
      <c r="F3800" s="11">
        <v>14</v>
      </c>
      <c r="G3800" s="13">
        <v>13.5</v>
      </c>
      <c r="H3800" s="11">
        <v>0.25</v>
      </c>
      <c r="I3800" t="s">
        <v>290</v>
      </c>
      <c r="J3800" s="11">
        <v>10</v>
      </c>
      <c r="K3800" s="21" t="s">
        <v>290</v>
      </c>
      <c r="L3800" s="11" t="s">
        <v>311</v>
      </c>
      <c r="M3800" t="s">
        <v>290</v>
      </c>
      <c r="N3800" s="159" t="s">
        <v>290</v>
      </c>
      <c r="P3800" s="18" t="s">
        <v>290</v>
      </c>
      <c r="Q3800" s="18" t="s">
        <v>290</v>
      </c>
      <c r="S3800" t="s">
        <v>290</v>
      </c>
      <c r="T3800" t="s">
        <v>290</v>
      </c>
      <c r="V3800" t="s">
        <v>290</v>
      </c>
      <c r="X3800" s="156" t="s">
        <v>3696</v>
      </c>
      <c r="Y3800" s="11">
        <v>14</v>
      </c>
      <c r="Z3800" s="11">
        <v>10</v>
      </c>
      <c r="AA3800" t="s">
        <v>311</v>
      </c>
      <c r="AB3800" s="21" t="s">
        <v>290</v>
      </c>
      <c r="AC3800" s="11">
        <v>14</v>
      </c>
      <c r="AD3800" s="13">
        <v>13.5</v>
      </c>
      <c r="AE3800" s="11">
        <v>0.25</v>
      </c>
      <c r="AF3800" t="s">
        <v>290</v>
      </c>
      <c r="AG3800" s="11">
        <v>10</v>
      </c>
      <c r="AH3800" s="21" t="s">
        <v>290</v>
      </c>
      <c r="AI3800" s="11" t="s">
        <v>311</v>
      </c>
      <c r="AJ3800" t="s">
        <v>290</v>
      </c>
      <c r="AK3800" s="159" t="s">
        <v>290</v>
      </c>
    </row>
    <row r="3801" spans="1:37" x14ac:dyDescent="0.35">
      <c r="A3801" s="158" t="s">
        <v>3697</v>
      </c>
      <c r="B3801" s="11">
        <v>14</v>
      </c>
      <c r="C3801" s="11">
        <v>20</v>
      </c>
      <c r="D3801" t="s">
        <v>311</v>
      </c>
      <c r="E3801" s="21" t="s">
        <v>290</v>
      </c>
      <c r="F3801" s="11">
        <v>14</v>
      </c>
      <c r="G3801" s="13">
        <v>13.375999999999999</v>
      </c>
      <c r="H3801" s="11">
        <v>0.312</v>
      </c>
      <c r="I3801" t="s">
        <v>290</v>
      </c>
      <c r="J3801" s="11">
        <v>20</v>
      </c>
      <c r="K3801" s="21" t="s">
        <v>290</v>
      </c>
      <c r="L3801" s="1" t="s">
        <v>311</v>
      </c>
      <c r="M3801" t="s">
        <v>290</v>
      </c>
      <c r="N3801" s="159" t="s">
        <v>290</v>
      </c>
      <c r="P3801" s="18" t="s">
        <v>290</v>
      </c>
      <c r="Q3801" s="18" t="s">
        <v>290</v>
      </c>
      <c r="S3801" t="s">
        <v>290</v>
      </c>
      <c r="T3801" t="s">
        <v>290</v>
      </c>
      <c r="V3801" t="s">
        <v>290</v>
      </c>
      <c r="X3801" s="158" t="s">
        <v>3697</v>
      </c>
      <c r="Y3801" s="11">
        <v>14</v>
      </c>
      <c r="Z3801" s="11">
        <v>20</v>
      </c>
      <c r="AA3801" t="s">
        <v>311</v>
      </c>
      <c r="AB3801" s="21" t="s">
        <v>290</v>
      </c>
      <c r="AC3801" s="11">
        <v>14</v>
      </c>
      <c r="AD3801" s="13">
        <v>13.375999999999999</v>
      </c>
      <c r="AE3801" s="11">
        <v>0.312</v>
      </c>
      <c r="AF3801" t="s">
        <v>290</v>
      </c>
      <c r="AG3801" s="11">
        <v>20</v>
      </c>
      <c r="AH3801" s="21" t="s">
        <v>290</v>
      </c>
      <c r="AI3801" s="1" t="s">
        <v>311</v>
      </c>
      <c r="AJ3801" t="s">
        <v>290</v>
      </c>
      <c r="AK3801" s="159" t="s">
        <v>290</v>
      </c>
    </row>
    <row r="3802" spans="1:37" x14ac:dyDescent="0.35">
      <c r="A3802" s="158" t="s">
        <v>3698</v>
      </c>
      <c r="B3802" s="11">
        <v>14</v>
      </c>
      <c r="C3802">
        <v>30</v>
      </c>
      <c r="D3802" t="s">
        <v>311</v>
      </c>
      <c r="E3802" s="21" t="s">
        <v>290</v>
      </c>
      <c r="F3802" s="11">
        <v>14</v>
      </c>
      <c r="G3802" s="13">
        <v>13.25</v>
      </c>
      <c r="H3802" s="11">
        <v>0.375</v>
      </c>
      <c r="I3802" t="s">
        <v>290</v>
      </c>
      <c r="J3802">
        <v>30</v>
      </c>
      <c r="K3802" s="21" t="s">
        <v>290</v>
      </c>
      <c r="L3802" s="1" t="s">
        <v>311</v>
      </c>
      <c r="M3802" t="s">
        <v>290</v>
      </c>
      <c r="N3802" s="159" t="s">
        <v>290</v>
      </c>
      <c r="P3802" s="18" t="s">
        <v>290</v>
      </c>
      <c r="Q3802" s="18" t="s">
        <v>290</v>
      </c>
      <c r="S3802" t="s">
        <v>290</v>
      </c>
      <c r="T3802" t="s">
        <v>290</v>
      </c>
      <c r="V3802" t="s">
        <v>290</v>
      </c>
      <c r="X3802" s="158" t="s">
        <v>3698</v>
      </c>
      <c r="Y3802" s="11">
        <v>14</v>
      </c>
      <c r="Z3802">
        <v>30</v>
      </c>
      <c r="AA3802" t="s">
        <v>311</v>
      </c>
      <c r="AB3802" s="21" t="s">
        <v>290</v>
      </c>
      <c r="AC3802" s="11">
        <v>14</v>
      </c>
      <c r="AD3802" s="13">
        <v>13.25</v>
      </c>
      <c r="AE3802" s="11">
        <v>0.375</v>
      </c>
      <c r="AF3802" t="s">
        <v>290</v>
      </c>
      <c r="AG3802">
        <v>30</v>
      </c>
      <c r="AH3802" s="21" t="s">
        <v>290</v>
      </c>
      <c r="AI3802" s="1" t="s">
        <v>311</v>
      </c>
      <c r="AJ3802" t="s">
        <v>290</v>
      </c>
      <c r="AK3802" s="159" t="s">
        <v>290</v>
      </c>
    </row>
    <row r="3803" spans="1:37" x14ac:dyDescent="0.35">
      <c r="A3803" s="158" t="s">
        <v>3699</v>
      </c>
      <c r="B3803" s="11">
        <v>14</v>
      </c>
      <c r="C3803">
        <v>40</v>
      </c>
      <c r="D3803" t="s">
        <v>311</v>
      </c>
      <c r="E3803" s="21" t="s">
        <v>290</v>
      </c>
      <c r="F3803" s="11">
        <v>14</v>
      </c>
      <c r="G3803" s="13">
        <v>13.125999999999999</v>
      </c>
      <c r="H3803" s="11">
        <v>0.437</v>
      </c>
      <c r="I3803" t="s">
        <v>290</v>
      </c>
      <c r="J3803">
        <v>40</v>
      </c>
      <c r="K3803" s="21" t="s">
        <v>290</v>
      </c>
      <c r="L3803" s="1" t="s">
        <v>311</v>
      </c>
      <c r="M3803" t="s">
        <v>290</v>
      </c>
      <c r="N3803" s="159" t="s">
        <v>290</v>
      </c>
      <c r="P3803" s="18" t="s">
        <v>290</v>
      </c>
      <c r="Q3803" s="18" t="s">
        <v>290</v>
      </c>
      <c r="S3803" t="s">
        <v>290</v>
      </c>
      <c r="T3803" t="s">
        <v>290</v>
      </c>
      <c r="V3803" t="s">
        <v>290</v>
      </c>
      <c r="X3803" s="158" t="s">
        <v>3699</v>
      </c>
      <c r="Y3803" s="11">
        <v>14</v>
      </c>
      <c r="Z3803">
        <v>40</v>
      </c>
      <c r="AA3803" t="s">
        <v>311</v>
      </c>
      <c r="AB3803" s="21" t="s">
        <v>290</v>
      </c>
      <c r="AC3803" s="11">
        <v>14</v>
      </c>
      <c r="AD3803" s="13">
        <v>13.125999999999999</v>
      </c>
      <c r="AE3803" s="11">
        <v>0.437</v>
      </c>
      <c r="AF3803" t="s">
        <v>290</v>
      </c>
      <c r="AG3803">
        <v>40</v>
      </c>
      <c r="AH3803" s="21" t="s">
        <v>290</v>
      </c>
      <c r="AI3803" s="1" t="s">
        <v>311</v>
      </c>
      <c r="AJ3803" t="s">
        <v>290</v>
      </c>
      <c r="AK3803" s="159" t="s">
        <v>290</v>
      </c>
    </row>
    <row r="3804" spans="1:37" x14ac:dyDescent="0.35">
      <c r="A3804" s="158" t="s">
        <v>7130</v>
      </c>
      <c r="B3804" s="11">
        <v>14</v>
      </c>
      <c r="C3804" t="s">
        <v>6422</v>
      </c>
      <c r="D3804" t="s">
        <v>311</v>
      </c>
      <c r="E3804" s="21" t="s">
        <v>290</v>
      </c>
      <c r="F3804" s="11">
        <v>14</v>
      </c>
      <c r="G3804" s="12">
        <v>13.25</v>
      </c>
      <c r="H3804" s="11">
        <v>0.375</v>
      </c>
      <c r="I3804" t="s">
        <v>6422</v>
      </c>
      <c r="J3804">
        <v>1</v>
      </c>
      <c r="K3804" s="21" t="s">
        <v>290</v>
      </c>
      <c r="L3804" s="1" t="s">
        <v>311</v>
      </c>
      <c r="M3804" t="s">
        <v>290</v>
      </c>
      <c r="N3804" s="159" t="s">
        <v>290</v>
      </c>
      <c r="P3804" s="18" t="s">
        <v>290</v>
      </c>
      <c r="Q3804" s="18" t="s">
        <v>290</v>
      </c>
      <c r="S3804" t="s">
        <v>290</v>
      </c>
      <c r="T3804" t="s">
        <v>290</v>
      </c>
      <c r="V3804" t="s">
        <v>290</v>
      </c>
      <c r="X3804" s="158" t="s">
        <v>7130</v>
      </c>
      <c r="Y3804" s="11">
        <v>14</v>
      </c>
      <c r="Z3804" t="s">
        <v>6422</v>
      </c>
      <c r="AA3804" t="s">
        <v>311</v>
      </c>
      <c r="AB3804" s="21" t="s">
        <v>290</v>
      </c>
      <c r="AC3804" s="11">
        <v>14</v>
      </c>
      <c r="AD3804" s="12">
        <v>13.25</v>
      </c>
      <c r="AE3804" s="11">
        <v>0.375</v>
      </c>
      <c r="AF3804" t="s">
        <v>6422</v>
      </c>
      <c r="AG3804">
        <v>1</v>
      </c>
      <c r="AH3804" s="21" t="s">
        <v>290</v>
      </c>
      <c r="AI3804" s="1" t="s">
        <v>311</v>
      </c>
      <c r="AJ3804" t="s">
        <v>290</v>
      </c>
      <c r="AK3804" s="159" t="s">
        <v>290</v>
      </c>
    </row>
    <row r="3805" spans="1:37" x14ac:dyDescent="0.35">
      <c r="A3805" s="158" t="s">
        <v>3700</v>
      </c>
      <c r="B3805" s="11">
        <v>14</v>
      </c>
      <c r="C3805">
        <v>60</v>
      </c>
      <c r="D3805" t="s">
        <v>311</v>
      </c>
      <c r="E3805" s="21" t="s">
        <v>290</v>
      </c>
      <c r="F3805" s="11">
        <v>14</v>
      </c>
      <c r="G3805" s="13">
        <v>12.811999999999999</v>
      </c>
      <c r="H3805" s="11">
        <v>0.59399999999999997</v>
      </c>
      <c r="I3805" t="s">
        <v>290</v>
      </c>
      <c r="J3805">
        <v>60</v>
      </c>
      <c r="K3805" s="21" t="s">
        <v>290</v>
      </c>
      <c r="L3805" s="1" t="s">
        <v>311</v>
      </c>
      <c r="M3805" t="s">
        <v>290</v>
      </c>
      <c r="N3805" s="159" t="s">
        <v>290</v>
      </c>
      <c r="P3805" s="18" t="s">
        <v>290</v>
      </c>
      <c r="Q3805" s="18" t="s">
        <v>290</v>
      </c>
      <c r="S3805" t="s">
        <v>290</v>
      </c>
      <c r="T3805" t="s">
        <v>290</v>
      </c>
      <c r="V3805" t="s">
        <v>290</v>
      </c>
      <c r="X3805" s="158" t="s">
        <v>3700</v>
      </c>
      <c r="Y3805" s="11">
        <v>14</v>
      </c>
      <c r="Z3805">
        <v>60</v>
      </c>
      <c r="AA3805" t="s">
        <v>311</v>
      </c>
      <c r="AB3805" s="21" t="s">
        <v>290</v>
      </c>
      <c r="AC3805" s="11">
        <v>14</v>
      </c>
      <c r="AD3805" s="13">
        <v>12.811999999999999</v>
      </c>
      <c r="AE3805" s="11">
        <v>0.59399999999999997</v>
      </c>
      <c r="AF3805" t="s">
        <v>290</v>
      </c>
      <c r="AG3805">
        <v>60</v>
      </c>
      <c r="AH3805" s="21" t="s">
        <v>290</v>
      </c>
      <c r="AI3805" s="1" t="s">
        <v>311</v>
      </c>
      <c r="AJ3805" t="s">
        <v>290</v>
      </c>
      <c r="AK3805" s="159" t="s">
        <v>290</v>
      </c>
    </row>
    <row r="3806" spans="1:37" x14ac:dyDescent="0.35">
      <c r="A3806" s="158" t="s">
        <v>3701</v>
      </c>
      <c r="B3806" s="11">
        <v>14</v>
      </c>
      <c r="C3806">
        <v>80</v>
      </c>
      <c r="D3806" t="s">
        <v>311</v>
      </c>
      <c r="E3806" s="21" t="s">
        <v>290</v>
      </c>
      <c r="F3806" s="11">
        <v>14</v>
      </c>
      <c r="G3806" s="13">
        <v>12.5</v>
      </c>
      <c r="H3806" s="11">
        <v>0.75</v>
      </c>
      <c r="I3806" t="s">
        <v>290</v>
      </c>
      <c r="J3806">
        <v>80</v>
      </c>
      <c r="K3806" s="21" t="s">
        <v>290</v>
      </c>
      <c r="L3806" s="1" t="s">
        <v>311</v>
      </c>
      <c r="M3806" t="s">
        <v>290</v>
      </c>
      <c r="N3806" s="159" t="s">
        <v>290</v>
      </c>
      <c r="P3806" s="18" t="s">
        <v>290</v>
      </c>
      <c r="Q3806" s="18" t="s">
        <v>290</v>
      </c>
      <c r="S3806" t="s">
        <v>290</v>
      </c>
      <c r="T3806" t="s">
        <v>290</v>
      </c>
      <c r="V3806" t="s">
        <v>290</v>
      </c>
      <c r="X3806" s="158" t="s">
        <v>3701</v>
      </c>
      <c r="Y3806" s="11">
        <v>14</v>
      </c>
      <c r="Z3806">
        <v>80</v>
      </c>
      <c r="AA3806" t="s">
        <v>311</v>
      </c>
      <c r="AB3806" s="21" t="s">
        <v>290</v>
      </c>
      <c r="AC3806" s="11">
        <v>14</v>
      </c>
      <c r="AD3806" s="13">
        <v>12.5</v>
      </c>
      <c r="AE3806" s="11">
        <v>0.75</v>
      </c>
      <c r="AF3806" t="s">
        <v>290</v>
      </c>
      <c r="AG3806">
        <v>80</v>
      </c>
      <c r="AH3806" s="21" t="s">
        <v>290</v>
      </c>
      <c r="AI3806" s="1" t="s">
        <v>311</v>
      </c>
      <c r="AJ3806" t="s">
        <v>290</v>
      </c>
      <c r="AK3806" s="159" t="s">
        <v>290</v>
      </c>
    </row>
    <row r="3807" spans="1:37" x14ac:dyDescent="0.35">
      <c r="A3807" s="158" t="s">
        <v>3702</v>
      </c>
      <c r="B3807" s="11">
        <v>14</v>
      </c>
      <c r="C3807">
        <v>100</v>
      </c>
      <c r="D3807" t="s">
        <v>311</v>
      </c>
      <c r="E3807" s="21" t="s">
        <v>290</v>
      </c>
      <c r="F3807" s="11">
        <v>14</v>
      </c>
      <c r="G3807" s="13">
        <v>12.125999999999999</v>
      </c>
      <c r="H3807" s="11">
        <v>0.93700000000000006</v>
      </c>
      <c r="I3807" t="s">
        <v>290</v>
      </c>
      <c r="J3807">
        <v>100</v>
      </c>
      <c r="K3807" s="21" t="s">
        <v>290</v>
      </c>
      <c r="L3807" s="1" t="s">
        <v>311</v>
      </c>
      <c r="M3807" t="s">
        <v>290</v>
      </c>
      <c r="N3807" s="159" t="s">
        <v>290</v>
      </c>
      <c r="P3807" s="18" t="s">
        <v>290</v>
      </c>
      <c r="Q3807" s="18" t="s">
        <v>290</v>
      </c>
      <c r="S3807" t="s">
        <v>290</v>
      </c>
      <c r="T3807" t="s">
        <v>290</v>
      </c>
      <c r="V3807" t="s">
        <v>290</v>
      </c>
      <c r="X3807" s="158" t="s">
        <v>3702</v>
      </c>
      <c r="Y3807" s="11">
        <v>14</v>
      </c>
      <c r="Z3807">
        <v>100</v>
      </c>
      <c r="AA3807" t="s">
        <v>311</v>
      </c>
      <c r="AB3807" s="21" t="s">
        <v>290</v>
      </c>
      <c r="AC3807" s="11">
        <v>14</v>
      </c>
      <c r="AD3807" s="13">
        <v>12.125999999999999</v>
      </c>
      <c r="AE3807" s="11">
        <v>0.93700000000000006</v>
      </c>
      <c r="AF3807" t="s">
        <v>290</v>
      </c>
      <c r="AG3807">
        <v>100</v>
      </c>
      <c r="AH3807" s="21" t="s">
        <v>290</v>
      </c>
      <c r="AI3807" s="1" t="s">
        <v>311</v>
      </c>
      <c r="AJ3807" t="s">
        <v>290</v>
      </c>
      <c r="AK3807" s="159" t="s">
        <v>290</v>
      </c>
    </row>
    <row r="3808" spans="1:37" x14ac:dyDescent="0.35">
      <c r="A3808" s="158" t="s">
        <v>3703</v>
      </c>
      <c r="B3808" s="11">
        <v>14</v>
      </c>
      <c r="C3808">
        <v>120</v>
      </c>
      <c r="D3808" t="s">
        <v>311</v>
      </c>
      <c r="E3808" s="21" t="s">
        <v>290</v>
      </c>
      <c r="F3808" s="11">
        <v>14</v>
      </c>
      <c r="G3808" s="13">
        <v>11.814</v>
      </c>
      <c r="H3808" s="11">
        <v>1.093</v>
      </c>
      <c r="I3808" t="s">
        <v>290</v>
      </c>
      <c r="J3808">
        <v>120</v>
      </c>
      <c r="K3808" s="21" t="s">
        <v>290</v>
      </c>
      <c r="L3808" s="1" t="s">
        <v>311</v>
      </c>
      <c r="M3808" t="s">
        <v>290</v>
      </c>
      <c r="N3808" s="159" t="s">
        <v>290</v>
      </c>
      <c r="P3808" s="18" t="s">
        <v>290</v>
      </c>
      <c r="Q3808" s="18" t="s">
        <v>290</v>
      </c>
      <c r="S3808" t="s">
        <v>290</v>
      </c>
      <c r="T3808" t="s">
        <v>290</v>
      </c>
      <c r="V3808" t="s">
        <v>290</v>
      </c>
      <c r="X3808" s="158" t="s">
        <v>3703</v>
      </c>
      <c r="Y3808" s="11">
        <v>14</v>
      </c>
      <c r="Z3808">
        <v>120</v>
      </c>
      <c r="AA3808" t="s">
        <v>311</v>
      </c>
      <c r="AB3808" s="21" t="s">
        <v>290</v>
      </c>
      <c r="AC3808" s="11">
        <v>14</v>
      </c>
      <c r="AD3808" s="13">
        <v>11.814</v>
      </c>
      <c r="AE3808" s="11">
        <v>1.093</v>
      </c>
      <c r="AF3808" t="s">
        <v>290</v>
      </c>
      <c r="AG3808">
        <v>120</v>
      </c>
      <c r="AH3808" s="21" t="s">
        <v>290</v>
      </c>
      <c r="AI3808" s="1" t="s">
        <v>311</v>
      </c>
      <c r="AJ3808" t="s">
        <v>290</v>
      </c>
      <c r="AK3808" s="159" t="s">
        <v>290</v>
      </c>
    </row>
    <row r="3809" spans="1:37" x14ac:dyDescent="0.35">
      <c r="A3809" s="158" t="s">
        <v>3704</v>
      </c>
      <c r="B3809" s="11">
        <v>14</v>
      </c>
      <c r="C3809">
        <v>140</v>
      </c>
      <c r="D3809" t="s">
        <v>311</v>
      </c>
      <c r="E3809" s="21" t="s">
        <v>290</v>
      </c>
      <c r="F3809" s="11">
        <v>14</v>
      </c>
      <c r="G3809" s="13">
        <v>11.5</v>
      </c>
      <c r="H3809" s="11">
        <v>1.25</v>
      </c>
      <c r="I3809" t="s">
        <v>290</v>
      </c>
      <c r="J3809">
        <v>140</v>
      </c>
      <c r="K3809" s="21" t="s">
        <v>290</v>
      </c>
      <c r="L3809" s="1" t="s">
        <v>311</v>
      </c>
      <c r="M3809" t="s">
        <v>290</v>
      </c>
      <c r="N3809" s="159" t="s">
        <v>290</v>
      </c>
      <c r="P3809" s="18" t="s">
        <v>290</v>
      </c>
      <c r="Q3809" s="18" t="s">
        <v>290</v>
      </c>
      <c r="S3809" t="s">
        <v>290</v>
      </c>
      <c r="T3809" t="s">
        <v>290</v>
      </c>
      <c r="V3809" t="s">
        <v>290</v>
      </c>
      <c r="X3809" s="158" t="s">
        <v>3704</v>
      </c>
      <c r="Y3809" s="11">
        <v>14</v>
      </c>
      <c r="Z3809">
        <v>140</v>
      </c>
      <c r="AA3809" t="s">
        <v>311</v>
      </c>
      <c r="AB3809" s="21" t="s">
        <v>290</v>
      </c>
      <c r="AC3809" s="11">
        <v>14</v>
      </c>
      <c r="AD3809" s="13">
        <v>11.5</v>
      </c>
      <c r="AE3809" s="11">
        <v>1.25</v>
      </c>
      <c r="AF3809" t="s">
        <v>290</v>
      </c>
      <c r="AG3809">
        <v>140</v>
      </c>
      <c r="AH3809" s="21" t="s">
        <v>290</v>
      </c>
      <c r="AI3809" s="1" t="s">
        <v>311</v>
      </c>
      <c r="AJ3809" t="s">
        <v>290</v>
      </c>
      <c r="AK3809" s="159" t="s">
        <v>290</v>
      </c>
    </row>
    <row r="3810" spans="1:37" x14ac:dyDescent="0.35">
      <c r="A3810" s="158" t="s">
        <v>3705</v>
      </c>
      <c r="B3810" s="11">
        <v>14</v>
      </c>
      <c r="C3810" s="11">
        <v>160</v>
      </c>
      <c r="D3810" t="s">
        <v>311</v>
      </c>
      <c r="E3810" s="21" t="s">
        <v>290</v>
      </c>
      <c r="F3810" s="11">
        <v>14</v>
      </c>
      <c r="G3810" s="13">
        <v>11.188000000000001</v>
      </c>
      <c r="H3810" s="11">
        <v>1.4059999999999999</v>
      </c>
      <c r="I3810" t="s">
        <v>290</v>
      </c>
      <c r="J3810" s="11">
        <v>160</v>
      </c>
      <c r="K3810" s="21" t="s">
        <v>290</v>
      </c>
      <c r="L3810" s="1" t="s">
        <v>311</v>
      </c>
      <c r="M3810" t="s">
        <v>290</v>
      </c>
      <c r="N3810" s="159" t="s">
        <v>290</v>
      </c>
      <c r="P3810" s="18" t="s">
        <v>290</v>
      </c>
      <c r="Q3810" s="18" t="s">
        <v>290</v>
      </c>
      <c r="S3810" t="s">
        <v>290</v>
      </c>
      <c r="T3810" t="s">
        <v>290</v>
      </c>
      <c r="V3810" t="s">
        <v>290</v>
      </c>
      <c r="X3810" s="158" t="s">
        <v>3705</v>
      </c>
      <c r="Y3810" s="11">
        <v>14</v>
      </c>
      <c r="Z3810" s="11">
        <v>160</v>
      </c>
      <c r="AA3810" t="s">
        <v>311</v>
      </c>
      <c r="AB3810" s="21" t="s">
        <v>290</v>
      </c>
      <c r="AC3810" s="11">
        <v>14</v>
      </c>
      <c r="AD3810" s="13">
        <v>11.188000000000001</v>
      </c>
      <c r="AE3810" s="11">
        <v>1.4059999999999999</v>
      </c>
      <c r="AF3810" t="s">
        <v>290</v>
      </c>
      <c r="AG3810" s="11">
        <v>160</v>
      </c>
      <c r="AH3810" s="21" t="s">
        <v>290</v>
      </c>
      <c r="AI3810" s="1" t="s">
        <v>311</v>
      </c>
      <c r="AJ3810" t="s">
        <v>290</v>
      </c>
      <c r="AK3810" s="159" t="s">
        <v>290</v>
      </c>
    </row>
    <row r="3811" spans="1:37" x14ac:dyDescent="0.35">
      <c r="A3811" s="160" t="s">
        <v>3706</v>
      </c>
      <c r="B3811" s="2">
        <v>14</v>
      </c>
      <c r="C3811" s="2" t="s">
        <v>272</v>
      </c>
      <c r="D3811" s="4" t="s">
        <v>311</v>
      </c>
      <c r="E3811" s="22" t="s">
        <v>290</v>
      </c>
      <c r="F3811" s="2">
        <v>14</v>
      </c>
      <c r="G3811" s="5">
        <v>13</v>
      </c>
      <c r="H3811" s="2">
        <v>0.5</v>
      </c>
      <c r="I3811" s="4" t="s">
        <v>272</v>
      </c>
      <c r="J3811" s="2">
        <v>2</v>
      </c>
      <c r="K3811" s="22" t="s">
        <v>290</v>
      </c>
      <c r="L3811" s="6" t="s">
        <v>311</v>
      </c>
      <c r="M3811" s="4" t="s">
        <v>290</v>
      </c>
      <c r="N3811" s="161" t="s">
        <v>290</v>
      </c>
      <c r="P3811" s="18" t="s">
        <v>290</v>
      </c>
      <c r="Q3811" s="18" t="s">
        <v>290</v>
      </c>
      <c r="S3811" t="s">
        <v>290</v>
      </c>
      <c r="T3811" t="s">
        <v>290</v>
      </c>
      <c r="V3811" t="s">
        <v>290</v>
      </c>
      <c r="X3811" s="160" t="s">
        <v>3706</v>
      </c>
      <c r="Y3811" s="2">
        <v>14</v>
      </c>
      <c r="Z3811" s="2" t="s">
        <v>272</v>
      </c>
      <c r="AA3811" s="4" t="s">
        <v>311</v>
      </c>
      <c r="AB3811" s="22" t="s">
        <v>290</v>
      </c>
      <c r="AC3811" s="2">
        <v>14</v>
      </c>
      <c r="AD3811" s="5">
        <v>13</v>
      </c>
      <c r="AE3811" s="2">
        <v>0.5</v>
      </c>
      <c r="AF3811" s="4" t="s">
        <v>272</v>
      </c>
      <c r="AG3811" s="2">
        <v>2</v>
      </c>
      <c r="AH3811" s="22" t="s">
        <v>290</v>
      </c>
      <c r="AI3811" s="6" t="s">
        <v>311</v>
      </c>
      <c r="AJ3811" s="4" t="s">
        <v>290</v>
      </c>
      <c r="AK3811" s="161" t="s">
        <v>290</v>
      </c>
    </row>
    <row r="3812" spans="1:37" x14ac:dyDescent="0.35">
      <c r="A3812" s="156" t="s">
        <v>3707</v>
      </c>
      <c r="B3812" s="11">
        <v>16</v>
      </c>
      <c r="C3812" s="11">
        <v>10</v>
      </c>
      <c r="D3812" t="s">
        <v>311</v>
      </c>
      <c r="E3812" s="21" t="s">
        <v>290</v>
      </c>
      <c r="F3812" s="11">
        <v>16</v>
      </c>
      <c r="G3812" s="13">
        <v>15.5</v>
      </c>
      <c r="H3812" s="11">
        <v>0.25</v>
      </c>
      <c r="I3812" t="s">
        <v>290</v>
      </c>
      <c r="J3812" s="11">
        <v>10</v>
      </c>
      <c r="K3812" s="21" t="s">
        <v>290</v>
      </c>
      <c r="L3812" s="11" t="s">
        <v>311</v>
      </c>
      <c r="M3812" t="s">
        <v>290</v>
      </c>
      <c r="N3812" s="159" t="s">
        <v>290</v>
      </c>
      <c r="P3812" s="18" t="s">
        <v>290</v>
      </c>
      <c r="Q3812" s="18" t="s">
        <v>290</v>
      </c>
      <c r="S3812" t="s">
        <v>290</v>
      </c>
      <c r="T3812" t="s">
        <v>290</v>
      </c>
      <c r="V3812" t="s">
        <v>290</v>
      </c>
      <c r="X3812" s="156" t="s">
        <v>3707</v>
      </c>
      <c r="Y3812" s="11">
        <v>16</v>
      </c>
      <c r="Z3812" s="11">
        <v>10</v>
      </c>
      <c r="AA3812" t="s">
        <v>311</v>
      </c>
      <c r="AB3812" s="21" t="s">
        <v>290</v>
      </c>
      <c r="AC3812" s="11">
        <v>16</v>
      </c>
      <c r="AD3812" s="13">
        <v>15.5</v>
      </c>
      <c r="AE3812" s="11">
        <v>0.25</v>
      </c>
      <c r="AF3812" t="s">
        <v>290</v>
      </c>
      <c r="AG3812" s="11">
        <v>10</v>
      </c>
      <c r="AH3812" s="21" t="s">
        <v>290</v>
      </c>
      <c r="AI3812" s="11" t="s">
        <v>311</v>
      </c>
      <c r="AJ3812" t="s">
        <v>290</v>
      </c>
      <c r="AK3812" s="159" t="s">
        <v>290</v>
      </c>
    </row>
    <row r="3813" spans="1:37" x14ac:dyDescent="0.35">
      <c r="A3813" s="158" t="s">
        <v>3708</v>
      </c>
      <c r="B3813" s="11">
        <v>16</v>
      </c>
      <c r="C3813" s="11">
        <v>20</v>
      </c>
      <c r="D3813" t="s">
        <v>311</v>
      </c>
      <c r="E3813" s="21" t="s">
        <v>290</v>
      </c>
      <c r="F3813" s="11">
        <v>16</v>
      </c>
      <c r="G3813" s="13">
        <v>15.375999999999999</v>
      </c>
      <c r="H3813" s="11">
        <v>0.312</v>
      </c>
      <c r="I3813" t="s">
        <v>290</v>
      </c>
      <c r="J3813" s="11">
        <v>20</v>
      </c>
      <c r="K3813" s="21" t="s">
        <v>290</v>
      </c>
      <c r="L3813" s="1" t="s">
        <v>311</v>
      </c>
      <c r="M3813" t="s">
        <v>290</v>
      </c>
      <c r="N3813" s="159" t="s">
        <v>290</v>
      </c>
      <c r="P3813" s="18" t="s">
        <v>290</v>
      </c>
      <c r="Q3813" s="18" t="s">
        <v>290</v>
      </c>
      <c r="S3813" t="s">
        <v>290</v>
      </c>
      <c r="T3813" t="s">
        <v>290</v>
      </c>
      <c r="V3813" t="s">
        <v>290</v>
      </c>
      <c r="X3813" s="158" t="s">
        <v>3708</v>
      </c>
      <c r="Y3813" s="11">
        <v>16</v>
      </c>
      <c r="Z3813" s="11">
        <v>20</v>
      </c>
      <c r="AA3813" t="s">
        <v>311</v>
      </c>
      <c r="AB3813" s="21" t="s">
        <v>290</v>
      </c>
      <c r="AC3813" s="11">
        <v>16</v>
      </c>
      <c r="AD3813" s="13">
        <v>15.375999999999999</v>
      </c>
      <c r="AE3813" s="11">
        <v>0.312</v>
      </c>
      <c r="AF3813" t="s">
        <v>290</v>
      </c>
      <c r="AG3813" s="11">
        <v>20</v>
      </c>
      <c r="AH3813" s="21" t="s">
        <v>290</v>
      </c>
      <c r="AI3813" s="1" t="s">
        <v>311</v>
      </c>
      <c r="AJ3813" t="s">
        <v>290</v>
      </c>
      <c r="AK3813" s="159" t="s">
        <v>290</v>
      </c>
    </row>
    <row r="3814" spans="1:37" x14ac:dyDescent="0.35">
      <c r="A3814" s="158" t="s">
        <v>3709</v>
      </c>
      <c r="B3814" s="11">
        <v>16</v>
      </c>
      <c r="C3814">
        <v>30</v>
      </c>
      <c r="D3814" t="s">
        <v>311</v>
      </c>
      <c r="E3814" s="21" t="s">
        <v>290</v>
      </c>
      <c r="F3814" s="11">
        <v>16</v>
      </c>
      <c r="G3814" s="13">
        <v>15.25</v>
      </c>
      <c r="H3814" s="11">
        <v>0.375</v>
      </c>
      <c r="I3814" t="s">
        <v>290</v>
      </c>
      <c r="J3814">
        <v>30</v>
      </c>
      <c r="K3814" s="21" t="s">
        <v>290</v>
      </c>
      <c r="L3814" s="1" t="s">
        <v>311</v>
      </c>
      <c r="M3814" t="s">
        <v>290</v>
      </c>
      <c r="N3814" s="159" t="s">
        <v>290</v>
      </c>
      <c r="P3814" s="18" t="s">
        <v>290</v>
      </c>
      <c r="Q3814" s="18" t="s">
        <v>290</v>
      </c>
      <c r="S3814" t="s">
        <v>290</v>
      </c>
      <c r="T3814" t="s">
        <v>290</v>
      </c>
      <c r="V3814" t="s">
        <v>290</v>
      </c>
      <c r="X3814" s="158" t="s">
        <v>3709</v>
      </c>
      <c r="Y3814" s="11">
        <v>16</v>
      </c>
      <c r="Z3814">
        <v>30</v>
      </c>
      <c r="AA3814" t="s">
        <v>311</v>
      </c>
      <c r="AB3814" s="21" t="s">
        <v>290</v>
      </c>
      <c r="AC3814" s="11">
        <v>16</v>
      </c>
      <c r="AD3814" s="13">
        <v>15.25</v>
      </c>
      <c r="AE3814" s="11">
        <v>0.375</v>
      </c>
      <c r="AF3814" t="s">
        <v>290</v>
      </c>
      <c r="AG3814">
        <v>30</v>
      </c>
      <c r="AH3814" s="21" t="s">
        <v>290</v>
      </c>
      <c r="AI3814" s="1" t="s">
        <v>311</v>
      </c>
      <c r="AJ3814" t="s">
        <v>290</v>
      </c>
      <c r="AK3814" s="159" t="s">
        <v>290</v>
      </c>
    </row>
    <row r="3815" spans="1:37" x14ac:dyDescent="0.35">
      <c r="A3815" s="158" t="s">
        <v>3710</v>
      </c>
      <c r="B3815" s="11">
        <v>16</v>
      </c>
      <c r="C3815">
        <v>40</v>
      </c>
      <c r="D3815" t="s">
        <v>311</v>
      </c>
      <c r="E3815" s="21" t="s">
        <v>290</v>
      </c>
      <c r="F3815" s="11">
        <v>16</v>
      </c>
      <c r="G3815" s="13">
        <v>15</v>
      </c>
      <c r="H3815" s="11">
        <v>0.5</v>
      </c>
      <c r="I3815" t="s">
        <v>290</v>
      </c>
      <c r="J3815">
        <v>40</v>
      </c>
      <c r="K3815" s="21" t="s">
        <v>290</v>
      </c>
      <c r="L3815" s="1" t="s">
        <v>311</v>
      </c>
      <c r="M3815" t="s">
        <v>290</v>
      </c>
      <c r="N3815" s="159" t="s">
        <v>290</v>
      </c>
      <c r="P3815" s="18" t="s">
        <v>290</v>
      </c>
      <c r="Q3815" s="18" t="s">
        <v>290</v>
      </c>
      <c r="S3815" t="s">
        <v>290</v>
      </c>
      <c r="T3815" t="s">
        <v>290</v>
      </c>
      <c r="V3815" t="s">
        <v>290</v>
      </c>
      <c r="X3815" s="158" t="s">
        <v>3710</v>
      </c>
      <c r="Y3815" s="11">
        <v>16</v>
      </c>
      <c r="Z3815">
        <v>40</v>
      </c>
      <c r="AA3815" t="s">
        <v>311</v>
      </c>
      <c r="AB3815" s="21" t="s">
        <v>290</v>
      </c>
      <c r="AC3815" s="11">
        <v>16</v>
      </c>
      <c r="AD3815" s="13">
        <v>15</v>
      </c>
      <c r="AE3815" s="11">
        <v>0.5</v>
      </c>
      <c r="AF3815" t="s">
        <v>290</v>
      </c>
      <c r="AG3815">
        <v>40</v>
      </c>
      <c r="AH3815" s="21" t="s">
        <v>290</v>
      </c>
      <c r="AI3815" s="1" t="s">
        <v>311</v>
      </c>
      <c r="AJ3815" t="s">
        <v>290</v>
      </c>
      <c r="AK3815" s="159" t="s">
        <v>290</v>
      </c>
    </row>
    <row r="3816" spans="1:37" x14ac:dyDescent="0.35">
      <c r="A3816" s="158" t="s">
        <v>7131</v>
      </c>
      <c r="B3816" s="11">
        <v>16</v>
      </c>
      <c r="C3816" t="s">
        <v>6422</v>
      </c>
      <c r="D3816" t="s">
        <v>311</v>
      </c>
      <c r="E3816" s="21" t="s">
        <v>290</v>
      </c>
      <c r="F3816" s="11">
        <v>16</v>
      </c>
      <c r="G3816" s="12">
        <v>15.25</v>
      </c>
      <c r="H3816" s="11">
        <v>0.375</v>
      </c>
      <c r="I3816" t="s">
        <v>6422</v>
      </c>
      <c r="J3816">
        <v>1</v>
      </c>
      <c r="K3816" s="21" t="s">
        <v>290</v>
      </c>
      <c r="L3816" s="1" t="s">
        <v>311</v>
      </c>
      <c r="M3816" t="s">
        <v>290</v>
      </c>
      <c r="N3816" s="159" t="s">
        <v>290</v>
      </c>
      <c r="P3816" s="18" t="s">
        <v>290</v>
      </c>
      <c r="Q3816" s="18" t="s">
        <v>290</v>
      </c>
      <c r="S3816" t="s">
        <v>290</v>
      </c>
      <c r="T3816" t="s">
        <v>290</v>
      </c>
      <c r="V3816" t="s">
        <v>290</v>
      </c>
      <c r="X3816" s="158" t="s">
        <v>7131</v>
      </c>
      <c r="Y3816" s="11">
        <v>16</v>
      </c>
      <c r="Z3816" t="s">
        <v>6422</v>
      </c>
      <c r="AA3816" t="s">
        <v>311</v>
      </c>
      <c r="AB3816" s="21" t="s">
        <v>290</v>
      </c>
      <c r="AC3816" s="11">
        <v>16</v>
      </c>
      <c r="AD3816" s="12">
        <v>15.25</v>
      </c>
      <c r="AE3816" s="11">
        <v>0.375</v>
      </c>
      <c r="AF3816" t="s">
        <v>6422</v>
      </c>
      <c r="AG3816">
        <v>1</v>
      </c>
      <c r="AH3816" s="21" t="s">
        <v>290</v>
      </c>
      <c r="AI3816" s="1" t="s">
        <v>311</v>
      </c>
      <c r="AJ3816" t="s">
        <v>290</v>
      </c>
      <c r="AK3816" s="159" t="s">
        <v>290</v>
      </c>
    </row>
    <row r="3817" spans="1:37" x14ac:dyDescent="0.35">
      <c r="A3817" s="158" t="s">
        <v>3711</v>
      </c>
      <c r="B3817" s="11">
        <v>16</v>
      </c>
      <c r="C3817">
        <v>60</v>
      </c>
      <c r="D3817" t="s">
        <v>311</v>
      </c>
      <c r="E3817" s="21" t="s">
        <v>290</v>
      </c>
      <c r="F3817" s="11">
        <v>16</v>
      </c>
      <c r="G3817" s="13">
        <v>14.688000000000001</v>
      </c>
      <c r="H3817" s="11">
        <v>0.65600000000000003</v>
      </c>
      <c r="I3817" t="s">
        <v>290</v>
      </c>
      <c r="J3817">
        <v>60</v>
      </c>
      <c r="K3817" s="21" t="s">
        <v>290</v>
      </c>
      <c r="L3817" s="1" t="s">
        <v>311</v>
      </c>
      <c r="M3817" t="s">
        <v>290</v>
      </c>
      <c r="N3817" s="159" t="s">
        <v>290</v>
      </c>
      <c r="P3817" s="18" t="s">
        <v>290</v>
      </c>
      <c r="Q3817" s="18" t="s">
        <v>290</v>
      </c>
      <c r="S3817" t="s">
        <v>290</v>
      </c>
      <c r="T3817" t="s">
        <v>290</v>
      </c>
      <c r="V3817" t="s">
        <v>290</v>
      </c>
      <c r="X3817" s="158" t="s">
        <v>3711</v>
      </c>
      <c r="Y3817" s="11">
        <v>16</v>
      </c>
      <c r="Z3817">
        <v>60</v>
      </c>
      <c r="AA3817" t="s">
        <v>311</v>
      </c>
      <c r="AB3817" s="21" t="s">
        <v>290</v>
      </c>
      <c r="AC3817" s="11">
        <v>16</v>
      </c>
      <c r="AD3817" s="13">
        <v>14.688000000000001</v>
      </c>
      <c r="AE3817" s="11">
        <v>0.65600000000000003</v>
      </c>
      <c r="AF3817" t="s">
        <v>290</v>
      </c>
      <c r="AG3817">
        <v>60</v>
      </c>
      <c r="AH3817" s="21" t="s">
        <v>290</v>
      </c>
      <c r="AI3817" s="1" t="s">
        <v>311</v>
      </c>
      <c r="AJ3817" t="s">
        <v>290</v>
      </c>
      <c r="AK3817" s="159" t="s">
        <v>290</v>
      </c>
    </row>
    <row r="3818" spans="1:37" x14ac:dyDescent="0.35">
      <c r="A3818" s="158" t="s">
        <v>3712</v>
      </c>
      <c r="B3818" s="11">
        <v>16</v>
      </c>
      <c r="C3818">
        <v>80</v>
      </c>
      <c r="D3818" t="s">
        <v>311</v>
      </c>
      <c r="E3818" s="21" t="s">
        <v>290</v>
      </c>
      <c r="F3818" s="11">
        <v>16</v>
      </c>
      <c r="G3818" s="13">
        <v>14.314</v>
      </c>
      <c r="H3818" s="11">
        <v>0.84299999999999997</v>
      </c>
      <c r="I3818" t="s">
        <v>290</v>
      </c>
      <c r="J3818">
        <v>80</v>
      </c>
      <c r="K3818" s="21" t="s">
        <v>290</v>
      </c>
      <c r="L3818" s="1" t="s">
        <v>311</v>
      </c>
      <c r="M3818" t="s">
        <v>290</v>
      </c>
      <c r="N3818" s="159" t="s">
        <v>290</v>
      </c>
      <c r="P3818" s="18" t="s">
        <v>290</v>
      </c>
      <c r="Q3818" s="18" t="s">
        <v>290</v>
      </c>
      <c r="S3818" t="s">
        <v>290</v>
      </c>
      <c r="T3818" t="s">
        <v>290</v>
      </c>
      <c r="V3818" t="s">
        <v>290</v>
      </c>
      <c r="X3818" s="158" t="s">
        <v>3712</v>
      </c>
      <c r="Y3818" s="11">
        <v>16</v>
      </c>
      <c r="Z3818">
        <v>80</v>
      </c>
      <c r="AA3818" t="s">
        <v>311</v>
      </c>
      <c r="AB3818" s="21" t="s">
        <v>290</v>
      </c>
      <c r="AC3818" s="11">
        <v>16</v>
      </c>
      <c r="AD3818" s="13">
        <v>14.314</v>
      </c>
      <c r="AE3818" s="11">
        <v>0.84299999999999997</v>
      </c>
      <c r="AF3818" t="s">
        <v>290</v>
      </c>
      <c r="AG3818">
        <v>80</v>
      </c>
      <c r="AH3818" s="21" t="s">
        <v>290</v>
      </c>
      <c r="AI3818" s="1" t="s">
        <v>311</v>
      </c>
      <c r="AJ3818" t="s">
        <v>290</v>
      </c>
      <c r="AK3818" s="159" t="s">
        <v>290</v>
      </c>
    </row>
    <row r="3819" spans="1:37" x14ac:dyDescent="0.35">
      <c r="A3819" s="158" t="s">
        <v>3713</v>
      </c>
      <c r="B3819" s="11">
        <v>16</v>
      </c>
      <c r="C3819">
        <v>100</v>
      </c>
      <c r="D3819" t="s">
        <v>311</v>
      </c>
      <c r="E3819" s="21" t="s">
        <v>290</v>
      </c>
      <c r="F3819" s="11">
        <v>16</v>
      </c>
      <c r="G3819" s="13">
        <v>13.938000000000001</v>
      </c>
      <c r="H3819" s="11">
        <v>1.0309999999999999</v>
      </c>
      <c r="I3819" t="s">
        <v>290</v>
      </c>
      <c r="J3819">
        <v>100</v>
      </c>
      <c r="K3819" s="21" t="s">
        <v>290</v>
      </c>
      <c r="L3819" s="1" t="s">
        <v>311</v>
      </c>
      <c r="M3819" t="s">
        <v>290</v>
      </c>
      <c r="N3819" s="159" t="s">
        <v>290</v>
      </c>
      <c r="P3819" s="18" t="s">
        <v>290</v>
      </c>
      <c r="Q3819" s="18" t="s">
        <v>290</v>
      </c>
      <c r="S3819" t="s">
        <v>290</v>
      </c>
      <c r="T3819" t="s">
        <v>290</v>
      </c>
      <c r="V3819" t="s">
        <v>290</v>
      </c>
      <c r="X3819" s="158" t="s">
        <v>3713</v>
      </c>
      <c r="Y3819" s="11">
        <v>16</v>
      </c>
      <c r="Z3819">
        <v>100</v>
      </c>
      <c r="AA3819" t="s">
        <v>311</v>
      </c>
      <c r="AB3819" s="21" t="s">
        <v>290</v>
      </c>
      <c r="AC3819" s="11">
        <v>16</v>
      </c>
      <c r="AD3819" s="13">
        <v>13.938000000000001</v>
      </c>
      <c r="AE3819" s="11">
        <v>1.0309999999999999</v>
      </c>
      <c r="AF3819" t="s">
        <v>290</v>
      </c>
      <c r="AG3819">
        <v>100</v>
      </c>
      <c r="AH3819" s="21" t="s">
        <v>290</v>
      </c>
      <c r="AI3819" s="1" t="s">
        <v>311</v>
      </c>
      <c r="AJ3819" t="s">
        <v>290</v>
      </c>
      <c r="AK3819" s="159" t="s">
        <v>290</v>
      </c>
    </row>
    <row r="3820" spans="1:37" x14ac:dyDescent="0.35">
      <c r="A3820" s="158" t="s">
        <v>3714</v>
      </c>
      <c r="B3820" s="11">
        <v>16</v>
      </c>
      <c r="C3820">
        <v>120</v>
      </c>
      <c r="D3820" t="s">
        <v>311</v>
      </c>
      <c r="E3820" s="21" t="s">
        <v>290</v>
      </c>
      <c r="F3820" s="11">
        <v>16</v>
      </c>
      <c r="G3820" s="13">
        <v>13.564</v>
      </c>
      <c r="H3820" s="11">
        <v>1.218</v>
      </c>
      <c r="I3820" t="s">
        <v>290</v>
      </c>
      <c r="J3820">
        <v>120</v>
      </c>
      <c r="K3820" s="21" t="s">
        <v>290</v>
      </c>
      <c r="L3820" s="1" t="s">
        <v>311</v>
      </c>
      <c r="M3820" t="s">
        <v>290</v>
      </c>
      <c r="N3820" s="159" t="s">
        <v>290</v>
      </c>
      <c r="P3820" s="18" t="s">
        <v>290</v>
      </c>
      <c r="Q3820" s="18" t="s">
        <v>290</v>
      </c>
      <c r="S3820" t="s">
        <v>290</v>
      </c>
      <c r="T3820" t="s">
        <v>290</v>
      </c>
      <c r="V3820" t="s">
        <v>290</v>
      </c>
      <c r="X3820" s="158" t="s">
        <v>3714</v>
      </c>
      <c r="Y3820" s="11">
        <v>16</v>
      </c>
      <c r="Z3820">
        <v>120</v>
      </c>
      <c r="AA3820" t="s">
        <v>311</v>
      </c>
      <c r="AB3820" s="21" t="s">
        <v>290</v>
      </c>
      <c r="AC3820" s="11">
        <v>16</v>
      </c>
      <c r="AD3820" s="13">
        <v>13.564</v>
      </c>
      <c r="AE3820" s="11">
        <v>1.218</v>
      </c>
      <c r="AF3820" t="s">
        <v>290</v>
      </c>
      <c r="AG3820">
        <v>120</v>
      </c>
      <c r="AH3820" s="21" t="s">
        <v>290</v>
      </c>
      <c r="AI3820" s="1" t="s">
        <v>311</v>
      </c>
      <c r="AJ3820" t="s">
        <v>290</v>
      </c>
      <c r="AK3820" s="159" t="s">
        <v>290</v>
      </c>
    </row>
    <row r="3821" spans="1:37" x14ac:dyDescent="0.35">
      <c r="A3821" s="158" t="s">
        <v>3715</v>
      </c>
      <c r="B3821" s="11">
        <v>16</v>
      </c>
      <c r="C3821">
        <v>140</v>
      </c>
      <c r="D3821" t="s">
        <v>311</v>
      </c>
      <c r="E3821" s="21" t="s">
        <v>290</v>
      </c>
      <c r="F3821" s="11">
        <v>16</v>
      </c>
      <c r="G3821" s="13">
        <v>13.125999999999999</v>
      </c>
      <c r="H3821" s="11">
        <v>1.4370000000000001</v>
      </c>
      <c r="I3821" t="s">
        <v>290</v>
      </c>
      <c r="J3821">
        <v>140</v>
      </c>
      <c r="K3821" s="21" t="s">
        <v>290</v>
      </c>
      <c r="L3821" s="1" t="s">
        <v>311</v>
      </c>
      <c r="M3821" t="s">
        <v>290</v>
      </c>
      <c r="N3821" s="159" t="s">
        <v>290</v>
      </c>
      <c r="P3821" s="18" t="s">
        <v>290</v>
      </c>
      <c r="Q3821" s="18" t="s">
        <v>290</v>
      </c>
      <c r="S3821" t="s">
        <v>290</v>
      </c>
      <c r="T3821" t="s">
        <v>290</v>
      </c>
      <c r="V3821" t="s">
        <v>290</v>
      </c>
      <c r="X3821" s="158" t="s">
        <v>3715</v>
      </c>
      <c r="Y3821" s="11">
        <v>16</v>
      </c>
      <c r="Z3821">
        <v>140</v>
      </c>
      <c r="AA3821" t="s">
        <v>311</v>
      </c>
      <c r="AB3821" s="21" t="s">
        <v>290</v>
      </c>
      <c r="AC3821" s="11">
        <v>16</v>
      </c>
      <c r="AD3821" s="13">
        <v>13.125999999999999</v>
      </c>
      <c r="AE3821" s="11">
        <v>1.4370000000000001</v>
      </c>
      <c r="AF3821" t="s">
        <v>290</v>
      </c>
      <c r="AG3821">
        <v>140</v>
      </c>
      <c r="AH3821" s="21" t="s">
        <v>290</v>
      </c>
      <c r="AI3821" s="1" t="s">
        <v>311</v>
      </c>
      <c r="AJ3821" t="s">
        <v>290</v>
      </c>
      <c r="AK3821" s="159" t="s">
        <v>290</v>
      </c>
    </row>
    <row r="3822" spans="1:37" x14ac:dyDescent="0.35">
      <c r="A3822" s="158" t="s">
        <v>3716</v>
      </c>
      <c r="B3822" s="11">
        <v>16</v>
      </c>
      <c r="C3822" s="11">
        <v>160</v>
      </c>
      <c r="D3822" t="s">
        <v>311</v>
      </c>
      <c r="E3822" s="21" t="s">
        <v>290</v>
      </c>
      <c r="F3822" s="11">
        <v>16</v>
      </c>
      <c r="G3822" s="13">
        <v>12.814</v>
      </c>
      <c r="H3822" s="11">
        <v>1.593</v>
      </c>
      <c r="I3822" t="s">
        <v>290</v>
      </c>
      <c r="J3822" s="11">
        <v>160</v>
      </c>
      <c r="K3822" s="21" t="s">
        <v>290</v>
      </c>
      <c r="L3822" s="1" t="s">
        <v>311</v>
      </c>
      <c r="M3822" t="s">
        <v>290</v>
      </c>
      <c r="N3822" s="159" t="s">
        <v>290</v>
      </c>
      <c r="P3822" s="18" t="s">
        <v>290</v>
      </c>
      <c r="Q3822" s="18" t="s">
        <v>290</v>
      </c>
      <c r="S3822" t="s">
        <v>290</v>
      </c>
      <c r="T3822" t="s">
        <v>290</v>
      </c>
      <c r="V3822" t="s">
        <v>290</v>
      </c>
      <c r="X3822" s="158" t="s">
        <v>3716</v>
      </c>
      <c r="Y3822" s="11">
        <v>16</v>
      </c>
      <c r="Z3822" s="11">
        <v>160</v>
      </c>
      <c r="AA3822" t="s">
        <v>311</v>
      </c>
      <c r="AB3822" s="21" t="s">
        <v>290</v>
      </c>
      <c r="AC3822" s="11">
        <v>16</v>
      </c>
      <c r="AD3822" s="13">
        <v>12.814</v>
      </c>
      <c r="AE3822" s="11">
        <v>1.593</v>
      </c>
      <c r="AF3822" t="s">
        <v>290</v>
      </c>
      <c r="AG3822" s="11">
        <v>160</v>
      </c>
      <c r="AH3822" s="21" t="s">
        <v>290</v>
      </c>
      <c r="AI3822" s="1" t="s">
        <v>311</v>
      </c>
      <c r="AJ3822" t="s">
        <v>290</v>
      </c>
      <c r="AK3822" s="159" t="s">
        <v>290</v>
      </c>
    </row>
    <row r="3823" spans="1:37" x14ac:dyDescent="0.35">
      <c r="A3823" s="160" t="s">
        <v>3717</v>
      </c>
      <c r="B3823" s="2">
        <v>16</v>
      </c>
      <c r="C3823" s="2" t="s">
        <v>272</v>
      </c>
      <c r="D3823" s="4" t="s">
        <v>311</v>
      </c>
      <c r="E3823" s="22" t="s">
        <v>290</v>
      </c>
      <c r="F3823" s="2">
        <v>16</v>
      </c>
      <c r="G3823" s="5">
        <v>15</v>
      </c>
      <c r="H3823" s="2">
        <v>0.5</v>
      </c>
      <c r="I3823" s="4" t="s">
        <v>272</v>
      </c>
      <c r="J3823" s="2">
        <v>2</v>
      </c>
      <c r="K3823" s="22" t="s">
        <v>290</v>
      </c>
      <c r="L3823" s="6" t="s">
        <v>311</v>
      </c>
      <c r="M3823" s="4" t="s">
        <v>290</v>
      </c>
      <c r="N3823" s="161" t="s">
        <v>290</v>
      </c>
      <c r="P3823" s="18" t="s">
        <v>290</v>
      </c>
      <c r="Q3823" s="18" t="s">
        <v>290</v>
      </c>
      <c r="S3823" t="s">
        <v>290</v>
      </c>
      <c r="T3823" t="s">
        <v>290</v>
      </c>
      <c r="V3823" t="s">
        <v>290</v>
      </c>
      <c r="X3823" s="160" t="s">
        <v>3717</v>
      </c>
      <c r="Y3823" s="2">
        <v>16</v>
      </c>
      <c r="Z3823" s="2" t="s">
        <v>272</v>
      </c>
      <c r="AA3823" s="4" t="s">
        <v>311</v>
      </c>
      <c r="AB3823" s="22" t="s">
        <v>290</v>
      </c>
      <c r="AC3823" s="2">
        <v>16</v>
      </c>
      <c r="AD3823" s="5">
        <v>15</v>
      </c>
      <c r="AE3823" s="2">
        <v>0.5</v>
      </c>
      <c r="AF3823" s="4" t="s">
        <v>272</v>
      </c>
      <c r="AG3823" s="2">
        <v>2</v>
      </c>
      <c r="AH3823" s="22" t="s">
        <v>290</v>
      </c>
      <c r="AI3823" s="6" t="s">
        <v>311</v>
      </c>
      <c r="AJ3823" s="4" t="s">
        <v>290</v>
      </c>
      <c r="AK3823" s="161" t="s">
        <v>290</v>
      </c>
    </row>
    <row r="3824" spans="1:37" x14ac:dyDescent="0.35">
      <c r="A3824" s="156" t="s">
        <v>3718</v>
      </c>
      <c r="B3824" s="11">
        <v>18</v>
      </c>
      <c r="C3824" s="11">
        <v>10</v>
      </c>
      <c r="D3824" t="s">
        <v>311</v>
      </c>
      <c r="E3824" s="21" t="s">
        <v>290</v>
      </c>
      <c r="F3824" s="11">
        <v>18</v>
      </c>
      <c r="G3824" s="13">
        <v>17.5</v>
      </c>
      <c r="H3824" s="11">
        <v>0.25</v>
      </c>
      <c r="I3824" t="s">
        <v>290</v>
      </c>
      <c r="J3824" s="11">
        <v>10</v>
      </c>
      <c r="K3824" s="21" t="s">
        <v>290</v>
      </c>
      <c r="L3824" s="11" t="s">
        <v>311</v>
      </c>
      <c r="M3824" t="s">
        <v>290</v>
      </c>
      <c r="N3824" s="159" t="s">
        <v>290</v>
      </c>
      <c r="P3824" s="18" t="s">
        <v>290</v>
      </c>
      <c r="Q3824" s="18" t="s">
        <v>290</v>
      </c>
      <c r="S3824" t="s">
        <v>290</v>
      </c>
      <c r="T3824" t="s">
        <v>290</v>
      </c>
      <c r="V3824" t="s">
        <v>290</v>
      </c>
      <c r="X3824" s="156" t="s">
        <v>3718</v>
      </c>
      <c r="Y3824" s="11">
        <v>18</v>
      </c>
      <c r="Z3824" s="11">
        <v>10</v>
      </c>
      <c r="AA3824" t="s">
        <v>311</v>
      </c>
      <c r="AB3824" s="21" t="s">
        <v>290</v>
      </c>
      <c r="AC3824" s="11">
        <v>18</v>
      </c>
      <c r="AD3824" s="13">
        <v>17.5</v>
      </c>
      <c r="AE3824" s="11">
        <v>0.25</v>
      </c>
      <c r="AF3824" t="s">
        <v>290</v>
      </c>
      <c r="AG3824" s="11">
        <v>10</v>
      </c>
      <c r="AH3824" s="21" t="s">
        <v>290</v>
      </c>
      <c r="AI3824" s="11" t="s">
        <v>311</v>
      </c>
      <c r="AJ3824" t="s">
        <v>290</v>
      </c>
      <c r="AK3824" s="159" t="s">
        <v>290</v>
      </c>
    </row>
    <row r="3825" spans="1:37" x14ac:dyDescent="0.35">
      <c r="A3825" s="158" t="s">
        <v>3719</v>
      </c>
      <c r="B3825" s="11">
        <v>18</v>
      </c>
      <c r="C3825" s="11">
        <v>20</v>
      </c>
      <c r="D3825" t="s">
        <v>311</v>
      </c>
      <c r="E3825" s="21" t="s">
        <v>290</v>
      </c>
      <c r="F3825" s="11">
        <v>18</v>
      </c>
      <c r="G3825" s="13">
        <v>17.376000000000001</v>
      </c>
      <c r="H3825" s="11">
        <v>0.312</v>
      </c>
      <c r="I3825" t="s">
        <v>290</v>
      </c>
      <c r="J3825" s="11">
        <v>20</v>
      </c>
      <c r="K3825" s="21" t="s">
        <v>290</v>
      </c>
      <c r="L3825" s="1" t="s">
        <v>311</v>
      </c>
      <c r="M3825" t="s">
        <v>290</v>
      </c>
      <c r="N3825" s="159" t="s">
        <v>290</v>
      </c>
      <c r="P3825" s="18" t="s">
        <v>290</v>
      </c>
      <c r="Q3825" s="18" t="s">
        <v>290</v>
      </c>
      <c r="S3825" t="s">
        <v>290</v>
      </c>
      <c r="T3825" t="s">
        <v>290</v>
      </c>
      <c r="V3825" t="s">
        <v>290</v>
      </c>
      <c r="X3825" s="158" t="s">
        <v>3719</v>
      </c>
      <c r="Y3825" s="11">
        <v>18</v>
      </c>
      <c r="Z3825" s="11">
        <v>20</v>
      </c>
      <c r="AA3825" t="s">
        <v>311</v>
      </c>
      <c r="AB3825" s="21" t="s">
        <v>290</v>
      </c>
      <c r="AC3825" s="11">
        <v>18</v>
      </c>
      <c r="AD3825" s="13">
        <v>17.376000000000001</v>
      </c>
      <c r="AE3825" s="11">
        <v>0.312</v>
      </c>
      <c r="AF3825" t="s">
        <v>290</v>
      </c>
      <c r="AG3825" s="11">
        <v>20</v>
      </c>
      <c r="AH3825" s="21" t="s">
        <v>290</v>
      </c>
      <c r="AI3825" s="1" t="s">
        <v>311</v>
      </c>
      <c r="AJ3825" t="s">
        <v>290</v>
      </c>
      <c r="AK3825" s="159" t="s">
        <v>290</v>
      </c>
    </row>
    <row r="3826" spans="1:37" x14ac:dyDescent="0.35">
      <c r="A3826" s="158" t="s">
        <v>3720</v>
      </c>
      <c r="B3826" s="11">
        <v>18</v>
      </c>
      <c r="C3826">
        <v>30</v>
      </c>
      <c r="D3826" t="s">
        <v>311</v>
      </c>
      <c r="E3826" s="21" t="s">
        <v>290</v>
      </c>
      <c r="F3826" s="11">
        <v>18</v>
      </c>
      <c r="G3826" s="13">
        <v>17.123999999999999</v>
      </c>
      <c r="H3826" s="11">
        <v>0.438</v>
      </c>
      <c r="I3826" t="s">
        <v>290</v>
      </c>
      <c r="J3826">
        <v>30</v>
      </c>
      <c r="K3826" s="21" t="s">
        <v>290</v>
      </c>
      <c r="L3826" s="1" t="s">
        <v>311</v>
      </c>
      <c r="M3826" t="s">
        <v>290</v>
      </c>
      <c r="N3826" s="159" t="s">
        <v>290</v>
      </c>
      <c r="P3826" s="18" t="s">
        <v>290</v>
      </c>
      <c r="Q3826" s="18" t="s">
        <v>290</v>
      </c>
      <c r="S3826" t="s">
        <v>290</v>
      </c>
      <c r="T3826" t="s">
        <v>290</v>
      </c>
      <c r="V3826" t="s">
        <v>290</v>
      </c>
      <c r="X3826" s="158" t="s">
        <v>3720</v>
      </c>
      <c r="Y3826" s="11">
        <v>18</v>
      </c>
      <c r="Z3826">
        <v>30</v>
      </c>
      <c r="AA3826" t="s">
        <v>311</v>
      </c>
      <c r="AB3826" s="21" t="s">
        <v>290</v>
      </c>
      <c r="AC3826" s="11">
        <v>18</v>
      </c>
      <c r="AD3826" s="13">
        <v>17.123999999999999</v>
      </c>
      <c r="AE3826" s="11">
        <v>0.438</v>
      </c>
      <c r="AF3826" t="s">
        <v>290</v>
      </c>
      <c r="AG3826">
        <v>30</v>
      </c>
      <c r="AH3826" s="21" t="s">
        <v>290</v>
      </c>
      <c r="AI3826" s="1" t="s">
        <v>311</v>
      </c>
      <c r="AJ3826" t="s">
        <v>290</v>
      </c>
      <c r="AK3826" s="159" t="s">
        <v>290</v>
      </c>
    </row>
    <row r="3827" spans="1:37" x14ac:dyDescent="0.35">
      <c r="A3827" s="158" t="s">
        <v>3721</v>
      </c>
      <c r="B3827" s="11">
        <v>18</v>
      </c>
      <c r="C3827">
        <v>40</v>
      </c>
      <c r="D3827" t="s">
        <v>311</v>
      </c>
      <c r="E3827" s="21" t="s">
        <v>290</v>
      </c>
      <c r="F3827" s="11">
        <v>18</v>
      </c>
      <c r="G3827" s="13">
        <v>16.876000000000001</v>
      </c>
      <c r="H3827" s="11">
        <v>0.56200000000000006</v>
      </c>
      <c r="I3827" t="s">
        <v>290</v>
      </c>
      <c r="J3827">
        <v>40</v>
      </c>
      <c r="K3827" s="21" t="s">
        <v>290</v>
      </c>
      <c r="L3827" s="1" t="s">
        <v>311</v>
      </c>
      <c r="M3827" t="s">
        <v>290</v>
      </c>
      <c r="N3827" s="159" t="s">
        <v>290</v>
      </c>
      <c r="P3827" s="18" t="s">
        <v>290</v>
      </c>
      <c r="Q3827" s="18" t="s">
        <v>290</v>
      </c>
      <c r="S3827" t="s">
        <v>290</v>
      </c>
      <c r="T3827" t="s">
        <v>290</v>
      </c>
      <c r="V3827" t="s">
        <v>290</v>
      </c>
      <c r="X3827" s="158" t="s">
        <v>3721</v>
      </c>
      <c r="Y3827" s="11">
        <v>18</v>
      </c>
      <c r="Z3827">
        <v>40</v>
      </c>
      <c r="AA3827" t="s">
        <v>311</v>
      </c>
      <c r="AB3827" s="21" t="s">
        <v>290</v>
      </c>
      <c r="AC3827" s="11">
        <v>18</v>
      </c>
      <c r="AD3827" s="13">
        <v>16.876000000000001</v>
      </c>
      <c r="AE3827" s="11">
        <v>0.56200000000000006</v>
      </c>
      <c r="AF3827" t="s">
        <v>290</v>
      </c>
      <c r="AG3827">
        <v>40</v>
      </c>
      <c r="AH3827" s="21" t="s">
        <v>290</v>
      </c>
      <c r="AI3827" s="1" t="s">
        <v>311</v>
      </c>
      <c r="AJ3827" t="s">
        <v>290</v>
      </c>
      <c r="AK3827" s="159" t="s">
        <v>290</v>
      </c>
    </row>
    <row r="3828" spans="1:37" x14ac:dyDescent="0.35">
      <c r="A3828" s="158" t="s">
        <v>7132</v>
      </c>
      <c r="B3828" s="11">
        <v>18</v>
      </c>
      <c r="C3828" t="s">
        <v>6422</v>
      </c>
      <c r="D3828" t="s">
        <v>311</v>
      </c>
      <c r="E3828" s="21" t="s">
        <v>290</v>
      </c>
      <c r="F3828" s="11">
        <v>18</v>
      </c>
      <c r="G3828" s="13">
        <v>17.25</v>
      </c>
      <c r="H3828" s="11">
        <v>0.375</v>
      </c>
      <c r="I3828" t="s">
        <v>6422</v>
      </c>
      <c r="J3828">
        <v>1</v>
      </c>
      <c r="K3828" s="21" t="s">
        <v>290</v>
      </c>
      <c r="L3828" s="1" t="s">
        <v>311</v>
      </c>
      <c r="M3828" t="s">
        <v>290</v>
      </c>
      <c r="N3828" s="159" t="s">
        <v>290</v>
      </c>
      <c r="P3828" s="18" t="s">
        <v>290</v>
      </c>
      <c r="Q3828" s="18" t="s">
        <v>290</v>
      </c>
      <c r="S3828" t="s">
        <v>290</v>
      </c>
      <c r="T3828" t="s">
        <v>290</v>
      </c>
      <c r="V3828" t="s">
        <v>290</v>
      </c>
      <c r="X3828" s="158" t="s">
        <v>7132</v>
      </c>
      <c r="Y3828" s="11">
        <v>18</v>
      </c>
      <c r="Z3828" t="s">
        <v>6422</v>
      </c>
      <c r="AA3828" t="s">
        <v>311</v>
      </c>
      <c r="AB3828" s="21" t="s">
        <v>290</v>
      </c>
      <c r="AC3828" s="11">
        <v>18</v>
      </c>
      <c r="AD3828" s="13">
        <v>17.25</v>
      </c>
      <c r="AE3828" s="11">
        <v>0.375</v>
      </c>
      <c r="AF3828" t="s">
        <v>6422</v>
      </c>
      <c r="AG3828">
        <v>1</v>
      </c>
      <c r="AH3828" s="21" t="s">
        <v>290</v>
      </c>
      <c r="AI3828" s="1" t="s">
        <v>311</v>
      </c>
      <c r="AJ3828" t="s">
        <v>290</v>
      </c>
      <c r="AK3828" s="159" t="s">
        <v>290</v>
      </c>
    </row>
    <row r="3829" spans="1:37" x14ac:dyDescent="0.35">
      <c r="A3829" s="158" t="s">
        <v>3722</v>
      </c>
      <c r="B3829" s="11">
        <v>18</v>
      </c>
      <c r="C3829">
        <v>60</v>
      </c>
      <c r="D3829" t="s">
        <v>311</v>
      </c>
      <c r="E3829" s="21" t="s">
        <v>290</v>
      </c>
      <c r="F3829" s="11">
        <v>18</v>
      </c>
      <c r="G3829" s="13">
        <v>16.5</v>
      </c>
      <c r="H3829" s="11">
        <v>0.75</v>
      </c>
      <c r="I3829" t="s">
        <v>290</v>
      </c>
      <c r="J3829">
        <v>60</v>
      </c>
      <c r="K3829" s="21" t="s">
        <v>290</v>
      </c>
      <c r="L3829" s="1" t="s">
        <v>311</v>
      </c>
      <c r="M3829" t="s">
        <v>290</v>
      </c>
      <c r="N3829" s="159" t="s">
        <v>290</v>
      </c>
      <c r="P3829" s="18" t="s">
        <v>290</v>
      </c>
      <c r="Q3829" s="18" t="s">
        <v>290</v>
      </c>
      <c r="S3829" t="s">
        <v>290</v>
      </c>
      <c r="T3829" t="s">
        <v>290</v>
      </c>
      <c r="V3829" t="s">
        <v>290</v>
      </c>
      <c r="X3829" s="158" t="s">
        <v>3722</v>
      </c>
      <c r="Y3829" s="11">
        <v>18</v>
      </c>
      <c r="Z3829">
        <v>60</v>
      </c>
      <c r="AA3829" t="s">
        <v>311</v>
      </c>
      <c r="AB3829" s="21" t="s">
        <v>290</v>
      </c>
      <c r="AC3829" s="11">
        <v>18</v>
      </c>
      <c r="AD3829" s="13">
        <v>16.5</v>
      </c>
      <c r="AE3829" s="11">
        <v>0.75</v>
      </c>
      <c r="AF3829" t="s">
        <v>290</v>
      </c>
      <c r="AG3829">
        <v>60</v>
      </c>
      <c r="AH3829" s="21" t="s">
        <v>290</v>
      </c>
      <c r="AI3829" s="1" t="s">
        <v>311</v>
      </c>
      <c r="AJ3829" t="s">
        <v>290</v>
      </c>
      <c r="AK3829" s="159" t="s">
        <v>290</v>
      </c>
    </row>
    <row r="3830" spans="1:37" x14ac:dyDescent="0.35">
      <c r="A3830" s="158" t="s">
        <v>3723</v>
      </c>
      <c r="B3830" s="11">
        <v>18</v>
      </c>
      <c r="C3830">
        <v>80</v>
      </c>
      <c r="D3830" t="s">
        <v>311</v>
      </c>
      <c r="E3830" s="21" t="s">
        <v>290</v>
      </c>
      <c r="F3830" s="11">
        <v>18</v>
      </c>
      <c r="G3830" s="13">
        <v>16.126000000000001</v>
      </c>
      <c r="H3830" s="11">
        <v>0.93700000000000006</v>
      </c>
      <c r="I3830" t="s">
        <v>290</v>
      </c>
      <c r="J3830">
        <v>80</v>
      </c>
      <c r="K3830" s="21" t="s">
        <v>290</v>
      </c>
      <c r="L3830" s="1" t="s">
        <v>311</v>
      </c>
      <c r="M3830" t="s">
        <v>290</v>
      </c>
      <c r="N3830" s="159" t="s">
        <v>290</v>
      </c>
      <c r="P3830" s="18" t="s">
        <v>290</v>
      </c>
      <c r="Q3830" s="18" t="s">
        <v>290</v>
      </c>
      <c r="S3830" t="s">
        <v>290</v>
      </c>
      <c r="T3830" t="s">
        <v>290</v>
      </c>
      <c r="V3830" t="s">
        <v>290</v>
      </c>
      <c r="X3830" s="158" t="s">
        <v>3723</v>
      </c>
      <c r="Y3830" s="11">
        <v>18</v>
      </c>
      <c r="Z3830">
        <v>80</v>
      </c>
      <c r="AA3830" t="s">
        <v>311</v>
      </c>
      <c r="AB3830" s="21" t="s">
        <v>290</v>
      </c>
      <c r="AC3830" s="11">
        <v>18</v>
      </c>
      <c r="AD3830" s="13">
        <v>16.126000000000001</v>
      </c>
      <c r="AE3830" s="11">
        <v>0.93700000000000006</v>
      </c>
      <c r="AF3830" t="s">
        <v>290</v>
      </c>
      <c r="AG3830">
        <v>80</v>
      </c>
      <c r="AH3830" s="21" t="s">
        <v>290</v>
      </c>
      <c r="AI3830" s="1" t="s">
        <v>311</v>
      </c>
      <c r="AJ3830" t="s">
        <v>290</v>
      </c>
      <c r="AK3830" s="159" t="s">
        <v>290</v>
      </c>
    </row>
    <row r="3831" spans="1:37" x14ac:dyDescent="0.35">
      <c r="A3831" s="158" t="s">
        <v>3724</v>
      </c>
      <c r="B3831" s="11">
        <v>18</v>
      </c>
      <c r="C3831">
        <v>100</v>
      </c>
      <c r="D3831" t="s">
        <v>311</v>
      </c>
      <c r="E3831" s="21" t="s">
        <v>290</v>
      </c>
      <c r="F3831" s="11">
        <v>18</v>
      </c>
      <c r="G3831" s="13">
        <v>15.688000000000001</v>
      </c>
      <c r="H3831" s="11">
        <v>1.1559999999999999</v>
      </c>
      <c r="I3831" t="s">
        <v>290</v>
      </c>
      <c r="J3831">
        <v>100</v>
      </c>
      <c r="K3831" s="21" t="s">
        <v>290</v>
      </c>
      <c r="L3831" s="1" t="s">
        <v>311</v>
      </c>
      <c r="M3831" t="s">
        <v>290</v>
      </c>
      <c r="N3831" s="159" t="s">
        <v>290</v>
      </c>
      <c r="P3831" s="18" t="s">
        <v>290</v>
      </c>
      <c r="Q3831" s="18" t="s">
        <v>290</v>
      </c>
      <c r="S3831" t="s">
        <v>290</v>
      </c>
      <c r="T3831" t="s">
        <v>290</v>
      </c>
      <c r="V3831" t="s">
        <v>290</v>
      </c>
      <c r="X3831" s="158" t="s">
        <v>3724</v>
      </c>
      <c r="Y3831" s="11">
        <v>18</v>
      </c>
      <c r="Z3831">
        <v>100</v>
      </c>
      <c r="AA3831" t="s">
        <v>311</v>
      </c>
      <c r="AB3831" s="21" t="s">
        <v>290</v>
      </c>
      <c r="AC3831" s="11">
        <v>18</v>
      </c>
      <c r="AD3831" s="13">
        <v>15.688000000000001</v>
      </c>
      <c r="AE3831" s="11">
        <v>1.1559999999999999</v>
      </c>
      <c r="AF3831" t="s">
        <v>290</v>
      </c>
      <c r="AG3831">
        <v>100</v>
      </c>
      <c r="AH3831" s="21" t="s">
        <v>290</v>
      </c>
      <c r="AI3831" s="1" t="s">
        <v>311</v>
      </c>
      <c r="AJ3831" t="s">
        <v>290</v>
      </c>
      <c r="AK3831" s="159" t="s">
        <v>290</v>
      </c>
    </row>
    <row r="3832" spans="1:37" x14ac:dyDescent="0.35">
      <c r="A3832" s="158" t="s">
        <v>3725</v>
      </c>
      <c r="B3832" s="11">
        <v>18</v>
      </c>
      <c r="C3832">
        <v>120</v>
      </c>
      <c r="D3832" t="s">
        <v>311</v>
      </c>
      <c r="E3832" s="21" t="s">
        <v>290</v>
      </c>
      <c r="F3832" s="11">
        <v>18</v>
      </c>
      <c r="G3832" s="13">
        <v>15.25</v>
      </c>
      <c r="H3832" s="11">
        <v>1.375</v>
      </c>
      <c r="I3832" t="s">
        <v>290</v>
      </c>
      <c r="J3832">
        <v>120</v>
      </c>
      <c r="K3832" s="21" t="s">
        <v>290</v>
      </c>
      <c r="L3832" s="1" t="s">
        <v>311</v>
      </c>
      <c r="M3832" t="s">
        <v>290</v>
      </c>
      <c r="N3832" s="159" t="s">
        <v>290</v>
      </c>
      <c r="P3832" s="18" t="s">
        <v>290</v>
      </c>
      <c r="Q3832" s="18" t="s">
        <v>290</v>
      </c>
      <c r="S3832" t="s">
        <v>290</v>
      </c>
      <c r="T3832" t="s">
        <v>290</v>
      </c>
      <c r="V3832" t="s">
        <v>290</v>
      </c>
      <c r="X3832" s="158" t="s">
        <v>3725</v>
      </c>
      <c r="Y3832" s="11">
        <v>18</v>
      </c>
      <c r="Z3832">
        <v>120</v>
      </c>
      <c r="AA3832" t="s">
        <v>311</v>
      </c>
      <c r="AB3832" s="21" t="s">
        <v>290</v>
      </c>
      <c r="AC3832" s="11">
        <v>18</v>
      </c>
      <c r="AD3832" s="13">
        <v>15.25</v>
      </c>
      <c r="AE3832" s="11">
        <v>1.375</v>
      </c>
      <c r="AF3832" t="s">
        <v>290</v>
      </c>
      <c r="AG3832">
        <v>120</v>
      </c>
      <c r="AH3832" s="21" t="s">
        <v>290</v>
      </c>
      <c r="AI3832" s="1" t="s">
        <v>311</v>
      </c>
      <c r="AJ3832" t="s">
        <v>290</v>
      </c>
      <c r="AK3832" s="159" t="s">
        <v>290</v>
      </c>
    </row>
    <row r="3833" spans="1:37" x14ac:dyDescent="0.35">
      <c r="A3833" s="158" t="s">
        <v>3726</v>
      </c>
      <c r="B3833" s="11">
        <v>18</v>
      </c>
      <c r="C3833">
        <v>140</v>
      </c>
      <c r="D3833" t="s">
        <v>311</v>
      </c>
      <c r="E3833" s="21" t="s">
        <v>290</v>
      </c>
      <c r="F3833" s="11">
        <v>18</v>
      </c>
      <c r="G3833" s="13">
        <v>14.875999999999999</v>
      </c>
      <c r="H3833" s="11">
        <v>1.5620000000000001</v>
      </c>
      <c r="I3833" t="s">
        <v>290</v>
      </c>
      <c r="J3833">
        <v>140</v>
      </c>
      <c r="K3833" s="21" t="s">
        <v>290</v>
      </c>
      <c r="L3833" s="1" t="s">
        <v>311</v>
      </c>
      <c r="M3833" t="s">
        <v>290</v>
      </c>
      <c r="N3833" s="159" t="s">
        <v>290</v>
      </c>
      <c r="P3833" s="18" t="s">
        <v>290</v>
      </c>
      <c r="Q3833" s="18" t="s">
        <v>290</v>
      </c>
      <c r="S3833" t="s">
        <v>290</v>
      </c>
      <c r="T3833" t="s">
        <v>290</v>
      </c>
      <c r="V3833" t="s">
        <v>290</v>
      </c>
      <c r="X3833" s="158" t="s">
        <v>3726</v>
      </c>
      <c r="Y3833" s="11">
        <v>18</v>
      </c>
      <c r="Z3833">
        <v>140</v>
      </c>
      <c r="AA3833" t="s">
        <v>311</v>
      </c>
      <c r="AB3833" s="21" t="s">
        <v>290</v>
      </c>
      <c r="AC3833" s="11">
        <v>18</v>
      </c>
      <c r="AD3833" s="13">
        <v>14.875999999999999</v>
      </c>
      <c r="AE3833" s="11">
        <v>1.5620000000000001</v>
      </c>
      <c r="AF3833" t="s">
        <v>290</v>
      </c>
      <c r="AG3833">
        <v>140</v>
      </c>
      <c r="AH3833" s="21" t="s">
        <v>290</v>
      </c>
      <c r="AI3833" s="1" t="s">
        <v>311</v>
      </c>
      <c r="AJ3833" t="s">
        <v>290</v>
      </c>
      <c r="AK3833" s="159" t="s">
        <v>290</v>
      </c>
    </row>
    <row r="3834" spans="1:37" x14ac:dyDescent="0.35">
      <c r="A3834" s="158" t="s">
        <v>3727</v>
      </c>
      <c r="B3834" s="11">
        <v>18</v>
      </c>
      <c r="C3834" s="11">
        <v>160</v>
      </c>
      <c r="D3834" t="s">
        <v>311</v>
      </c>
      <c r="E3834" s="21" t="s">
        <v>290</v>
      </c>
      <c r="F3834" s="11">
        <v>18</v>
      </c>
      <c r="G3834" s="13">
        <v>14.438000000000001</v>
      </c>
      <c r="H3834" s="11">
        <v>1.7809999999999999</v>
      </c>
      <c r="I3834" t="s">
        <v>290</v>
      </c>
      <c r="J3834" s="11">
        <v>160</v>
      </c>
      <c r="K3834" s="21" t="s">
        <v>290</v>
      </c>
      <c r="L3834" s="1" t="s">
        <v>311</v>
      </c>
      <c r="M3834" t="s">
        <v>290</v>
      </c>
      <c r="N3834" s="159" t="s">
        <v>290</v>
      </c>
      <c r="P3834" s="18" t="s">
        <v>290</v>
      </c>
      <c r="Q3834" s="18" t="s">
        <v>290</v>
      </c>
      <c r="S3834" t="s">
        <v>290</v>
      </c>
      <c r="T3834" t="s">
        <v>290</v>
      </c>
      <c r="V3834" t="s">
        <v>290</v>
      </c>
      <c r="X3834" s="158" t="s">
        <v>3727</v>
      </c>
      <c r="Y3834" s="11">
        <v>18</v>
      </c>
      <c r="Z3834" s="11">
        <v>160</v>
      </c>
      <c r="AA3834" t="s">
        <v>311</v>
      </c>
      <c r="AB3834" s="21" t="s">
        <v>290</v>
      </c>
      <c r="AC3834" s="11">
        <v>18</v>
      </c>
      <c r="AD3834" s="13">
        <v>14.438000000000001</v>
      </c>
      <c r="AE3834" s="11">
        <v>1.7809999999999999</v>
      </c>
      <c r="AF3834" t="s">
        <v>290</v>
      </c>
      <c r="AG3834" s="11">
        <v>160</v>
      </c>
      <c r="AH3834" s="21" t="s">
        <v>290</v>
      </c>
      <c r="AI3834" s="1" t="s">
        <v>311</v>
      </c>
      <c r="AJ3834" t="s">
        <v>290</v>
      </c>
      <c r="AK3834" s="159" t="s">
        <v>290</v>
      </c>
    </row>
    <row r="3835" spans="1:37" x14ac:dyDescent="0.35">
      <c r="A3835" s="160" t="s">
        <v>3728</v>
      </c>
      <c r="B3835" s="2">
        <v>18</v>
      </c>
      <c r="C3835" s="2" t="s">
        <v>272</v>
      </c>
      <c r="D3835" s="4" t="s">
        <v>311</v>
      </c>
      <c r="E3835" s="22" t="s">
        <v>290</v>
      </c>
      <c r="F3835" s="2">
        <v>18</v>
      </c>
      <c r="G3835" s="5">
        <v>17</v>
      </c>
      <c r="H3835" s="2">
        <v>0.5</v>
      </c>
      <c r="I3835" s="4" t="s">
        <v>272</v>
      </c>
      <c r="J3835" s="2">
        <v>2</v>
      </c>
      <c r="K3835" s="22" t="s">
        <v>290</v>
      </c>
      <c r="L3835" s="6" t="s">
        <v>311</v>
      </c>
      <c r="M3835" s="4" t="s">
        <v>290</v>
      </c>
      <c r="N3835" s="161" t="s">
        <v>290</v>
      </c>
      <c r="P3835" s="18" t="s">
        <v>290</v>
      </c>
      <c r="Q3835" s="18" t="s">
        <v>290</v>
      </c>
      <c r="S3835" t="s">
        <v>290</v>
      </c>
      <c r="T3835" t="s">
        <v>290</v>
      </c>
      <c r="V3835" t="s">
        <v>290</v>
      </c>
      <c r="X3835" s="160" t="s">
        <v>3728</v>
      </c>
      <c r="Y3835" s="2">
        <v>18</v>
      </c>
      <c r="Z3835" s="2" t="s">
        <v>272</v>
      </c>
      <c r="AA3835" s="4" t="s">
        <v>311</v>
      </c>
      <c r="AB3835" s="22" t="s">
        <v>290</v>
      </c>
      <c r="AC3835" s="2">
        <v>18</v>
      </c>
      <c r="AD3835" s="5">
        <v>17</v>
      </c>
      <c r="AE3835" s="2">
        <v>0.5</v>
      </c>
      <c r="AF3835" s="4" t="s">
        <v>272</v>
      </c>
      <c r="AG3835" s="2">
        <v>2</v>
      </c>
      <c r="AH3835" s="22" t="s">
        <v>290</v>
      </c>
      <c r="AI3835" s="6" t="s">
        <v>311</v>
      </c>
      <c r="AJ3835" s="4" t="s">
        <v>290</v>
      </c>
      <c r="AK3835" s="161" t="s">
        <v>290</v>
      </c>
    </row>
    <row r="3836" spans="1:37" x14ac:dyDescent="0.35">
      <c r="A3836" s="156" t="s">
        <v>3729</v>
      </c>
      <c r="B3836" s="11">
        <v>20</v>
      </c>
      <c r="C3836" s="11">
        <v>10</v>
      </c>
      <c r="D3836" t="s">
        <v>311</v>
      </c>
      <c r="E3836" s="21" t="s">
        <v>290</v>
      </c>
      <c r="F3836" s="11">
        <v>20</v>
      </c>
      <c r="G3836" s="13">
        <v>19.5</v>
      </c>
      <c r="H3836" s="11">
        <v>0.25</v>
      </c>
      <c r="I3836" t="s">
        <v>290</v>
      </c>
      <c r="J3836" s="11">
        <v>10</v>
      </c>
      <c r="K3836" s="21" t="s">
        <v>290</v>
      </c>
      <c r="L3836" s="11" t="s">
        <v>311</v>
      </c>
      <c r="M3836" t="s">
        <v>290</v>
      </c>
      <c r="N3836" s="159" t="s">
        <v>290</v>
      </c>
      <c r="P3836" s="18" t="s">
        <v>290</v>
      </c>
      <c r="Q3836" s="18" t="s">
        <v>290</v>
      </c>
      <c r="S3836" t="s">
        <v>290</v>
      </c>
      <c r="T3836" t="s">
        <v>290</v>
      </c>
      <c r="V3836" t="s">
        <v>290</v>
      </c>
      <c r="X3836" s="156" t="s">
        <v>3729</v>
      </c>
      <c r="Y3836" s="11">
        <v>20</v>
      </c>
      <c r="Z3836" s="11">
        <v>10</v>
      </c>
      <c r="AA3836" t="s">
        <v>311</v>
      </c>
      <c r="AB3836" s="21" t="s">
        <v>290</v>
      </c>
      <c r="AC3836" s="11">
        <v>20</v>
      </c>
      <c r="AD3836" s="13">
        <v>19.5</v>
      </c>
      <c r="AE3836" s="11">
        <v>0.25</v>
      </c>
      <c r="AF3836" t="s">
        <v>290</v>
      </c>
      <c r="AG3836" s="11">
        <v>10</v>
      </c>
      <c r="AH3836" s="21" t="s">
        <v>290</v>
      </c>
      <c r="AI3836" s="11" t="s">
        <v>311</v>
      </c>
      <c r="AJ3836" t="s">
        <v>290</v>
      </c>
      <c r="AK3836" s="159" t="s">
        <v>290</v>
      </c>
    </row>
    <row r="3837" spans="1:37" x14ac:dyDescent="0.35">
      <c r="A3837" s="158" t="s">
        <v>3730</v>
      </c>
      <c r="B3837" s="11">
        <v>20</v>
      </c>
      <c r="C3837" s="11">
        <v>20</v>
      </c>
      <c r="D3837" t="s">
        <v>311</v>
      </c>
      <c r="E3837" s="21" t="s">
        <v>290</v>
      </c>
      <c r="F3837" s="11">
        <v>20</v>
      </c>
      <c r="G3837" s="13">
        <v>19.25</v>
      </c>
      <c r="H3837" s="11">
        <v>0.375</v>
      </c>
      <c r="I3837" t="s">
        <v>290</v>
      </c>
      <c r="J3837" s="11">
        <v>20</v>
      </c>
      <c r="K3837" s="21" t="s">
        <v>290</v>
      </c>
      <c r="L3837" s="1" t="s">
        <v>311</v>
      </c>
      <c r="M3837" t="s">
        <v>290</v>
      </c>
      <c r="N3837" s="159" t="s">
        <v>290</v>
      </c>
      <c r="P3837" s="18" t="s">
        <v>290</v>
      </c>
      <c r="Q3837" s="18" t="s">
        <v>290</v>
      </c>
      <c r="S3837" t="s">
        <v>290</v>
      </c>
      <c r="T3837" t="s">
        <v>290</v>
      </c>
      <c r="V3837" t="s">
        <v>290</v>
      </c>
      <c r="X3837" s="158" t="s">
        <v>3730</v>
      </c>
      <c r="Y3837" s="11">
        <v>20</v>
      </c>
      <c r="Z3837" s="11">
        <v>20</v>
      </c>
      <c r="AA3837" t="s">
        <v>311</v>
      </c>
      <c r="AB3837" s="21" t="s">
        <v>290</v>
      </c>
      <c r="AC3837" s="11">
        <v>20</v>
      </c>
      <c r="AD3837" s="13">
        <v>19.25</v>
      </c>
      <c r="AE3837" s="11">
        <v>0.375</v>
      </c>
      <c r="AF3837" t="s">
        <v>290</v>
      </c>
      <c r="AG3837" s="11">
        <v>20</v>
      </c>
      <c r="AH3837" s="21" t="s">
        <v>290</v>
      </c>
      <c r="AI3837" s="1" t="s">
        <v>311</v>
      </c>
      <c r="AJ3837" t="s">
        <v>290</v>
      </c>
      <c r="AK3837" s="159" t="s">
        <v>290</v>
      </c>
    </row>
    <row r="3838" spans="1:37" x14ac:dyDescent="0.35">
      <c r="A3838" s="158" t="s">
        <v>3731</v>
      </c>
      <c r="B3838" s="11">
        <v>20</v>
      </c>
      <c r="C3838">
        <v>30</v>
      </c>
      <c r="D3838" t="s">
        <v>311</v>
      </c>
      <c r="E3838" s="21" t="s">
        <v>290</v>
      </c>
      <c r="F3838" s="11">
        <v>20</v>
      </c>
      <c r="G3838" s="13">
        <v>19</v>
      </c>
      <c r="H3838" s="11">
        <v>0.5</v>
      </c>
      <c r="I3838" t="s">
        <v>290</v>
      </c>
      <c r="J3838">
        <v>30</v>
      </c>
      <c r="K3838" s="21" t="s">
        <v>290</v>
      </c>
      <c r="L3838" s="1" t="s">
        <v>311</v>
      </c>
      <c r="M3838" t="s">
        <v>290</v>
      </c>
      <c r="N3838" s="159" t="s">
        <v>290</v>
      </c>
      <c r="P3838" s="18" t="s">
        <v>290</v>
      </c>
      <c r="Q3838" s="18" t="s">
        <v>290</v>
      </c>
      <c r="S3838" t="s">
        <v>290</v>
      </c>
      <c r="T3838" t="s">
        <v>290</v>
      </c>
      <c r="V3838" t="s">
        <v>290</v>
      </c>
      <c r="X3838" s="158" t="s">
        <v>3731</v>
      </c>
      <c r="Y3838" s="11">
        <v>20</v>
      </c>
      <c r="Z3838">
        <v>30</v>
      </c>
      <c r="AA3838" t="s">
        <v>311</v>
      </c>
      <c r="AB3838" s="21" t="s">
        <v>290</v>
      </c>
      <c r="AC3838" s="11">
        <v>20</v>
      </c>
      <c r="AD3838" s="13">
        <v>19</v>
      </c>
      <c r="AE3838" s="11">
        <v>0.5</v>
      </c>
      <c r="AF3838" t="s">
        <v>290</v>
      </c>
      <c r="AG3838">
        <v>30</v>
      </c>
      <c r="AH3838" s="21" t="s">
        <v>290</v>
      </c>
      <c r="AI3838" s="1" t="s">
        <v>311</v>
      </c>
      <c r="AJ3838" t="s">
        <v>290</v>
      </c>
      <c r="AK3838" s="159" t="s">
        <v>290</v>
      </c>
    </row>
    <row r="3839" spans="1:37" x14ac:dyDescent="0.35">
      <c r="A3839" s="158" t="s">
        <v>3732</v>
      </c>
      <c r="B3839" s="11">
        <v>20</v>
      </c>
      <c r="C3839">
        <v>40</v>
      </c>
      <c r="D3839" t="s">
        <v>311</v>
      </c>
      <c r="E3839" s="21" t="s">
        <v>290</v>
      </c>
      <c r="F3839" s="11">
        <v>20</v>
      </c>
      <c r="G3839" s="13">
        <v>18.814</v>
      </c>
      <c r="H3839" s="11">
        <v>0.59299999999999997</v>
      </c>
      <c r="I3839" t="s">
        <v>290</v>
      </c>
      <c r="J3839">
        <v>40</v>
      </c>
      <c r="K3839" s="21" t="s">
        <v>290</v>
      </c>
      <c r="L3839" s="1" t="s">
        <v>311</v>
      </c>
      <c r="M3839" t="s">
        <v>290</v>
      </c>
      <c r="N3839" s="159" t="s">
        <v>290</v>
      </c>
      <c r="P3839" s="18" t="s">
        <v>290</v>
      </c>
      <c r="Q3839" s="18" t="s">
        <v>290</v>
      </c>
      <c r="S3839" t="s">
        <v>290</v>
      </c>
      <c r="T3839" t="s">
        <v>290</v>
      </c>
      <c r="V3839" t="s">
        <v>290</v>
      </c>
      <c r="X3839" s="158" t="s">
        <v>3732</v>
      </c>
      <c r="Y3839" s="11">
        <v>20</v>
      </c>
      <c r="Z3839">
        <v>40</v>
      </c>
      <c r="AA3839" t="s">
        <v>311</v>
      </c>
      <c r="AB3839" s="21" t="s">
        <v>290</v>
      </c>
      <c r="AC3839" s="11">
        <v>20</v>
      </c>
      <c r="AD3839" s="13">
        <v>18.814</v>
      </c>
      <c r="AE3839" s="11">
        <v>0.59299999999999997</v>
      </c>
      <c r="AF3839" t="s">
        <v>290</v>
      </c>
      <c r="AG3839">
        <v>40</v>
      </c>
      <c r="AH3839" s="21" t="s">
        <v>290</v>
      </c>
      <c r="AI3839" s="1" t="s">
        <v>311</v>
      </c>
      <c r="AJ3839" t="s">
        <v>290</v>
      </c>
      <c r="AK3839" s="159" t="s">
        <v>290</v>
      </c>
    </row>
    <row r="3840" spans="1:37" x14ac:dyDescent="0.35">
      <c r="A3840" s="158" t="s">
        <v>7133</v>
      </c>
      <c r="B3840" s="11">
        <v>20</v>
      </c>
      <c r="C3840" t="s">
        <v>6422</v>
      </c>
      <c r="D3840" t="s">
        <v>311</v>
      </c>
      <c r="E3840" s="21" t="s">
        <v>290</v>
      </c>
      <c r="F3840" s="11">
        <v>20</v>
      </c>
      <c r="G3840" s="13">
        <v>19.25</v>
      </c>
      <c r="H3840" s="11">
        <v>0.375</v>
      </c>
      <c r="I3840" t="s">
        <v>6422</v>
      </c>
      <c r="J3840">
        <v>1</v>
      </c>
      <c r="K3840" s="21" t="s">
        <v>290</v>
      </c>
      <c r="L3840" s="1" t="s">
        <v>311</v>
      </c>
      <c r="M3840" t="s">
        <v>290</v>
      </c>
      <c r="N3840" s="159" t="s">
        <v>290</v>
      </c>
      <c r="P3840" s="18" t="s">
        <v>290</v>
      </c>
      <c r="Q3840" s="18" t="s">
        <v>290</v>
      </c>
      <c r="S3840" t="s">
        <v>290</v>
      </c>
      <c r="T3840" t="s">
        <v>290</v>
      </c>
      <c r="V3840" t="s">
        <v>290</v>
      </c>
      <c r="X3840" s="158" t="s">
        <v>7133</v>
      </c>
      <c r="Y3840" s="11">
        <v>20</v>
      </c>
      <c r="Z3840" t="s">
        <v>6422</v>
      </c>
      <c r="AA3840" t="s">
        <v>311</v>
      </c>
      <c r="AB3840" s="21" t="s">
        <v>290</v>
      </c>
      <c r="AC3840" s="11">
        <v>20</v>
      </c>
      <c r="AD3840" s="13">
        <v>19.25</v>
      </c>
      <c r="AE3840" s="11">
        <v>0.375</v>
      </c>
      <c r="AF3840" t="s">
        <v>6422</v>
      </c>
      <c r="AG3840">
        <v>1</v>
      </c>
      <c r="AH3840" s="21" t="s">
        <v>290</v>
      </c>
      <c r="AI3840" s="1" t="s">
        <v>311</v>
      </c>
      <c r="AJ3840" t="s">
        <v>290</v>
      </c>
      <c r="AK3840" s="159" t="s">
        <v>290</v>
      </c>
    </row>
    <row r="3841" spans="1:37" x14ac:dyDescent="0.35">
      <c r="A3841" s="158" t="s">
        <v>3733</v>
      </c>
      <c r="B3841" s="11">
        <v>20</v>
      </c>
      <c r="C3841">
        <v>60</v>
      </c>
      <c r="D3841" t="s">
        <v>311</v>
      </c>
      <c r="E3841" s="21" t="s">
        <v>290</v>
      </c>
      <c r="F3841" s="11">
        <v>20</v>
      </c>
      <c r="G3841" s="13">
        <v>18.376000000000001</v>
      </c>
      <c r="H3841" s="11">
        <v>0.81200000000000006</v>
      </c>
      <c r="I3841" t="s">
        <v>290</v>
      </c>
      <c r="J3841">
        <v>60</v>
      </c>
      <c r="K3841" s="21" t="s">
        <v>290</v>
      </c>
      <c r="L3841" s="1" t="s">
        <v>311</v>
      </c>
      <c r="M3841" t="s">
        <v>290</v>
      </c>
      <c r="N3841" s="159" t="s">
        <v>290</v>
      </c>
      <c r="P3841" s="18" t="s">
        <v>290</v>
      </c>
      <c r="Q3841" s="18" t="s">
        <v>290</v>
      </c>
      <c r="S3841" t="s">
        <v>290</v>
      </c>
      <c r="T3841" t="s">
        <v>290</v>
      </c>
      <c r="V3841" t="s">
        <v>290</v>
      </c>
      <c r="X3841" s="158" t="s">
        <v>3733</v>
      </c>
      <c r="Y3841" s="11">
        <v>20</v>
      </c>
      <c r="Z3841">
        <v>60</v>
      </c>
      <c r="AA3841" t="s">
        <v>311</v>
      </c>
      <c r="AB3841" s="21" t="s">
        <v>290</v>
      </c>
      <c r="AC3841" s="11">
        <v>20</v>
      </c>
      <c r="AD3841" s="13">
        <v>18.376000000000001</v>
      </c>
      <c r="AE3841" s="11">
        <v>0.81200000000000006</v>
      </c>
      <c r="AF3841" t="s">
        <v>290</v>
      </c>
      <c r="AG3841">
        <v>60</v>
      </c>
      <c r="AH3841" s="21" t="s">
        <v>290</v>
      </c>
      <c r="AI3841" s="1" t="s">
        <v>311</v>
      </c>
      <c r="AJ3841" t="s">
        <v>290</v>
      </c>
      <c r="AK3841" s="159" t="s">
        <v>290</v>
      </c>
    </row>
    <row r="3842" spans="1:37" x14ac:dyDescent="0.35">
      <c r="A3842" s="158" t="s">
        <v>3734</v>
      </c>
      <c r="B3842" s="11">
        <v>20</v>
      </c>
      <c r="C3842">
        <v>80</v>
      </c>
      <c r="D3842" t="s">
        <v>311</v>
      </c>
      <c r="E3842" s="21" t="s">
        <v>290</v>
      </c>
      <c r="F3842" s="11">
        <v>20</v>
      </c>
      <c r="G3842" s="13">
        <v>17.937999999999999</v>
      </c>
      <c r="H3842" s="11">
        <v>1.0309999999999999</v>
      </c>
      <c r="I3842" t="s">
        <v>290</v>
      </c>
      <c r="J3842">
        <v>80</v>
      </c>
      <c r="K3842" s="21" t="s">
        <v>290</v>
      </c>
      <c r="L3842" s="1" t="s">
        <v>311</v>
      </c>
      <c r="M3842" t="s">
        <v>290</v>
      </c>
      <c r="N3842" s="159" t="s">
        <v>290</v>
      </c>
      <c r="P3842" s="18" t="s">
        <v>290</v>
      </c>
      <c r="Q3842" s="18" t="s">
        <v>290</v>
      </c>
      <c r="S3842" t="s">
        <v>290</v>
      </c>
      <c r="T3842" t="s">
        <v>290</v>
      </c>
      <c r="V3842" t="s">
        <v>290</v>
      </c>
      <c r="X3842" s="158" t="s">
        <v>3734</v>
      </c>
      <c r="Y3842" s="11">
        <v>20</v>
      </c>
      <c r="Z3842">
        <v>80</v>
      </c>
      <c r="AA3842" t="s">
        <v>311</v>
      </c>
      <c r="AB3842" s="21" t="s">
        <v>290</v>
      </c>
      <c r="AC3842" s="11">
        <v>20</v>
      </c>
      <c r="AD3842" s="13">
        <v>17.937999999999999</v>
      </c>
      <c r="AE3842" s="11">
        <v>1.0309999999999999</v>
      </c>
      <c r="AF3842" t="s">
        <v>290</v>
      </c>
      <c r="AG3842">
        <v>80</v>
      </c>
      <c r="AH3842" s="21" t="s">
        <v>290</v>
      </c>
      <c r="AI3842" s="1" t="s">
        <v>311</v>
      </c>
      <c r="AJ3842" t="s">
        <v>290</v>
      </c>
      <c r="AK3842" s="159" t="s">
        <v>290</v>
      </c>
    </row>
    <row r="3843" spans="1:37" x14ac:dyDescent="0.35">
      <c r="A3843" s="158" t="s">
        <v>3735</v>
      </c>
      <c r="B3843" s="11">
        <v>20</v>
      </c>
      <c r="C3843">
        <v>100</v>
      </c>
      <c r="D3843" t="s">
        <v>311</v>
      </c>
      <c r="E3843" s="21" t="s">
        <v>290</v>
      </c>
      <c r="F3843" s="11">
        <v>20</v>
      </c>
      <c r="G3843" s="13">
        <v>17.440000000000001</v>
      </c>
      <c r="H3843" s="11">
        <v>1.28</v>
      </c>
      <c r="I3843" t="s">
        <v>290</v>
      </c>
      <c r="J3843">
        <v>100</v>
      </c>
      <c r="K3843" s="21" t="s">
        <v>290</v>
      </c>
      <c r="L3843" s="1" t="s">
        <v>311</v>
      </c>
      <c r="M3843" t="s">
        <v>290</v>
      </c>
      <c r="N3843" s="159" t="s">
        <v>290</v>
      </c>
      <c r="P3843" s="18" t="s">
        <v>290</v>
      </c>
      <c r="Q3843" s="18" t="s">
        <v>290</v>
      </c>
      <c r="S3843" t="s">
        <v>290</v>
      </c>
      <c r="T3843" t="s">
        <v>290</v>
      </c>
      <c r="V3843" t="s">
        <v>290</v>
      </c>
      <c r="X3843" s="158" t="s">
        <v>3735</v>
      </c>
      <c r="Y3843" s="11">
        <v>20</v>
      </c>
      <c r="Z3843">
        <v>100</v>
      </c>
      <c r="AA3843" t="s">
        <v>311</v>
      </c>
      <c r="AB3843" s="21" t="s">
        <v>290</v>
      </c>
      <c r="AC3843" s="11">
        <v>20</v>
      </c>
      <c r="AD3843" s="13">
        <v>17.440000000000001</v>
      </c>
      <c r="AE3843" s="11">
        <v>1.28</v>
      </c>
      <c r="AF3843" t="s">
        <v>290</v>
      </c>
      <c r="AG3843">
        <v>100</v>
      </c>
      <c r="AH3843" s="21" t="s">
        <v>290</v>
      </c>
      <c r="AI3843" s="1" t="s">
        <v>311</v>
      </c>
      <c r="AJ3843" t="s">
        <v>290</v>
      </c>
      <c r="AK3843" s="159" t="s">
        <v>290</v>
      </c>
    </row>
    <row r="3844" spans="1:37" x14ac:dyDescent="0.35">
      <c r="A3844" s="158" t="s">
        <v>3736</v>
      </c>
      <c r="B3844" s="11">
        <v>20</v>
      </c>
      <c r="C3844">
        <v>120</v>
      </c>
      <c r="D3844" t="s">
        <v>311</v>
      </c>
      <c r="E3844" s="21" t="s">
        <v>290</v>
      </c>
      <c r="F3844" s="11">
        <v>20</v>
      </c>
      <c r="G3844" s="13">
        <v>17</v>
      </c>
      <c r="H3844" s="11">
        <v>1.5</v>
      </c>
      <c r="I3844" t="s">
        <v>290</v>
      </c>
      <c r="J3844">
        <v>120</v>
      </c>
      <c r="K3844" s="21" t="s">
        <v>290</v>
      </c>
      <c r="L3844" s="1" t="s">
        <v>311</v>
      </c>
      <c r="M3844" t="s">
        <v>290</v>
      </c>
      <c r="N3844" s="159" t="s">
        <v>290</v>
      </c>
      <c r="P3844" s="18" t="s">
        <v>290</v>
      </c>
      <c r="Q3844" s="18" t="s">
        <v>290</v>
      </c>
      <c r="S3844" t="s">
        <v>290</v>
      </c>
      <c r="T3844" t="s">
        <v>290</v>
      </c>
      <c r="V3844" t="s">
        <v>290</v>
      </c>
      <c r="X3844" s="158" t="s">
        <v>3736</v>
      </c>
      <c r="Y3844" s="11">
        <v>20</v>
      </c>
      <c r="Z3844">
        <v>120</v>
      </c>
      <c r="AA3844" t="s">
        <v>311</v>
      </c>
      <c r="AB3844" s="21" t="s">
        <v>290</v>
      </c>
      <c r="AC3844" s="11">
        <v>20</v>
      </c>
      <c r="AD3844" s="13">
        <v>17</v>
      </c>
      <c r="AE3844" s="11">
        <v>1.5</v>
      </c>
      <c r="AF3844" t="s">
        <v>290</v>
      </c>
      <c r="AG3844">
        <v>120</v>
      </c>
      <c r="AH3844" s="21" t="s">
        <v>290</v>
      </c>
      <c r="AI3844" s="1" t="s">
        <v>311</v>
      </c>
      <c r="AJ3844" t="s">
        <v>290</v>
      </c>
      <c r="AK3844" s="159" t="s">
        <v>290</v>
      </c>
    </row>
    <row r="3845" spans="1:37" x14ac:dyDescent="0.35">
      <c r="A3845" s="158" t="s">
        <v>3737</v>
      </c>
      <c r="B3845" s="11">
        <v>20</v>
      </c>
      <c r="C3845">
        <v>140</v>
      </c>
      <c r="D3845" t="s">
        <v>311</v>
      </c>
      <c r="E3845" s="21" t="s">
        <v>290</v>
      </c>
      <c r="F3845" s="11">
        <v>20</v>
      </c>
      <c r="G3845" s="13">
        <v>16.5</v>
      </c>
      <c r="H3845" s="11">
        <v>1.75</v>
      </c>
      <c r="I3845" t="s">
        <v>290</v>
      </c>
      <c r="J3845">
        <v>140</v>
      </c>
      <c r="K3845" s="21" t="s">
        <v>290</v>
      </c>
      <c r="L3845" s="1" t="s">
        <v>311</v>
      </c>
      <c r="M3845" t="s">
        <v>290</v>
      </c>
      <c r="N3845" s="159" t="s">
        <v>290</v>
      </c>
      <c r="P3845" s="18" t="s">
        <v>290</v>
      </c>
      <c r="Q3845" s="18" t="s">
        <v>290</v>
      </c>
      <c r="S3845" t="s">
        <v>290</v>
      </c>
      <c r="T3845" t="s">
        <v>290</v>
      </c>
      <c r="V3845" t="s">
        <v>290</v>
      </c>
      <c r="X3845" s="158" t="s">
        <v>3737</v>
      </c>
      <c r="Y3845" s="11">
        <v>20</v>
      </c>
      <c r="Z3845">
        <v>140</v>
      </c>
      <c r="AA3845" t="s">
        <v>311</v>
      </c>
      <c r="AB3845" s="21" t="s">
        <v>290</v>
      </c>
      <c r="AC3845" s="11">
        <v>20</v>
      </c>
      <c r="AD3845" s="13">
        <v>16.5</v>
      </c>
      <c r="AE3845" s="11">
        <v>1.75</v>
      </c>
      <c r="AF3845" t="s">
        <v>290</v>
      </c>
      <c r="AG3845">
        <v>140</v>
      </c>
      <c r="AH3845" s="21" t="s">
        <v>290</v>
      </c>
      <c r="AI3845" s="1" t="s">
        <v>311</v>
      </c>
      <c r="AJ3845" t="s">
        <v>290</v>
      </c>
      <c r="AK3845" s="159" t="s">
        <v>290</v>
      </c>
    </row>
    <row r="3846" spans="1:37" x14ac:dyDescent="0.35">
      <c r="A3846" s="158" t="s">
        <v>3738</v>
      </c>
      <c r="B3846" s="11">
        <v>20</v>
      </c>
      <c r="C3846" s="11">
        <v>160</v>
      </c>
      <c r="D3846" t="s">
        <v>311</v>
      </c>
      <c r="E3846" s="21" t="s">
        <v>290</v>
      </c>
      <c r="F3846" s="11">
        <v>20</v>
      </c>
      <c r="G3846" s="13">
        <v>16.064</v>
      </c>
      <c r="H3846" s="11">
        <v>1.968</v>
      </c>
      <c r="I3846" t="s">
        <v>290</v>
      </c>
      <c r="J3846" s="11">
        <v>160</v>
      </c>
      <c r="K3846" s="21" t="s">
        <v>290</v>
      </c>
      <c r="L3846" s="1" t="s">
        <v>311</v>
      </c>
      <c r="M3846" t="s">
        <v>290</v>
      </c>
      <c r="N3846" s="159" t="s">
        <v>290</v>
      </c>
      <c r="P3846" s="18" t="s">
        <v>290</v>
      </c>
      <c r="Q3846" s="18" t="s">
        <v>290</v>
      </c>
      <c r="S3846" t="s">
        <v>290</v>
      </c>
      <c r="T3846" t="s">
        <v>290</v>
      </c>
      <c r="V3846" t="s">
        <v>290</v>
      </c>
      <c r="X3846" s="158" t="s">
        <v>3738</v>
      </c>
      <c r="Y3846" s="11">
        <v>20</v>
      </c>
      <c r="Z3846" s="11">
        <v>160</v>
      </c>
      <c r="AA3846" t="s">
        <v>311</v>
      </c>
      <c r="AB3846" s="21" t="s">
        <v>290</v>
      </c>
      <c r="AC3846" s="11">
        <v>20</v>
      </c>
      <c r="AD3846" s="13">
        <v>16.064</v>
      </c>
      <c r="AE3846" s="11">
        <v>1.968</v>
      </c>
      <c r="AF3846" t="s">
        <v>290</v>
      </c>
      <c r="AG3846" s="11">
        <v>160</v>
      </c>
      <c r="AH3846" s="21" t="s">
        <v>290</v>
      </c>
      <c r="AI3846" s="1" t="s">
        <v>311</v>
      </c>
      <c r="AJ3846" t="s">
        <v>290</v>
      </c>
      <c r="AK3846" s="159" t="s">
        <v>290</v>
      </c>
    </row>
    <row r="3847" spans="1:37" x14ac:dyDescent="0.35">
      <c r="A3847" s="160" t="s">
        <v>3739</v>
      </c>
      <c r="B3847" s="2">
        <v>20</v>
      </c>
      <c r="C3847" s="2" t="s">
        <v>272</v>
      </c>
      <c r="D3847" s="4" t="s">
        <v>311</v>
      </c>
      <c r="E3847" s="22" t="s">
        <v>290</v>
      </c>
      <c r="F3847" s="2">
        <v>20</v>
      </c>
      <c r="G3847" s="5">
        <v>19</v>
      </c>
      <c r="H3847" s="2">
        <v>0.5</v>
      </c>
      <c r="I3847" s="4" t="s">
        <v>272</v>
      </c>
      <c r="J3847" s="2">
        <v>2</v>
      </c>
      <c r="K3847" s="22" t="s">
        <v>290</v>
      </c>
      <c r="L3847" s="6" t="s">
        <v>311</v>
      </c>
      <c r="M3847" s="4" t="s">
        <v>290</v>
      </c>
      <c r="N3847" s="161" t="s">
        <v>290</v>
      </c>
      <c r="P3847" s="18" t="s">
        <v>290</v>
      </c>
      <c r="Q3847" s="18" t="s">
        <v>290</v>
      </c>
      <c r="S3847" t="s">
        <v>290</v>
      </c>
      <c r="T3847" t="s">
        <v>290</v>
      </c>
      <c r="V3847" t="s">
        <v>290</v>
      </c>
      <c r="X3847" s="160" t="s">
        <v>3739</v>
      </c>
      <c r="Y3847" s="2">
        <v>20</v>
      </c>
      <c r="Z3847" s="2" t="s">
        <v>272</v>
      </c>
      <c r="AA3847" s="4" t="s">
        <v>311</v>
      </c>
      <c r="AB3847" s="22" t="s">
        <v>290</v>
      </c>
      <c r="AC3847" s="2">
        <v>20</v>
      </c>
      <c r="AD3847" s="5">
        <v>19</v>
      </c>
      <c r="AE3847" s="2">
        <v>0.5</v>
      </c>
      <c r="AF3847" s="4" t="s">
        <v>272</v>
      </c>
      <c r="AG3847" s="2">
        <v>2</v>
      </c>
      <c r="AH3847" s="22" t="s">
        <v>290</v>
      </c>
      <c r="AI3847" s="6" t="s">
        <v>311</v>
      </c>
      <c r="AJ3847" s="4" t="s">
        <v>290</v>
      </c>
      <c r="AK3847" s="161" t="s">
        <v>290</v>
      </c>
    </row>
    <row r="3848" spans="1:37" x14ac:dyDescent="0.35">
      <c r="A3848" s="156" t="s">
        <v>3740</v>
      </c>
      <c r="B3848" s="11">
        <v>22</v>
      </c>
      <c r="C3848" s="11">
        <v>10</v>
      </c>
      <c r="D3848" t="s">
        <v>311</v>
      </c>
      <c r="E3848" s="21" t="s">
        <v>290</v>
      </c>
      <c r="F3848" s="11">
        <v>22</v>
      </c>
      <c r="G3848" s="13">
        <v>21.5</v>
      </c>
      <c r="H3848" s="11">
        <v>0.25</v>
      </c>
      <c r="I3848" t="s">
        <v>290</v>
      </c>
      <c r="J3848" s="11">
        <v>10</v>
      </c>
      <c r="K3848" s="21" t="s">
        <v>290</v>
      </c>
      <c r="L3848" s="11" t="s">
        <v>311</v>
      </c>
      <c r="M3848" t="s">
        <v>290</v>
      </c>
      <c r="N3848" s="159" t="s">
        <v>290</v>
      </c>
      <c r="P3848" s="18" t="s">
        <v>290</v>
      </c>
      <c r="Q3848" s="18" t="s">
        <v>290</v>
      </c>
      <c r="S3848" t="s">
        <v>290</v>
      </c>
      <c r="T3848" t="s">
        <v>290</v>
      </c>
      <c r="V3848" t="s">
        <v>290</v>
      </c>
      <c r="X3848" s="156" t="s">
        <v>3740</v>
      </c>
      <c r="Y3848" s="11">
        <v>22</v>
      </c>
      <c r="Z3848" s="11">
        <v>10</v>
      </c>
      <c r="AA3848" t="s">
        <v>311</v>
      </c>
      <c r="AB3848" s="21" t="s">
        <v>290</v>
      </c>
      <c r="AC3848" s="11">
        <v>22</v>
      </c>
      <c r="AD3848" s="13">
        <v>21.5</v>
      </c>
      <c r="AE3848" s="11">
        <v>0.25</v>
      </c>
      <c r="AF3848" t="s">
        <v>290</v>
      </c>
      <c r="AG3848" s="11">
        <v>10</v>
      </c>
      <c r="AH3848" s="21" t="s">
        <v>290</v>
      </c>
      <c r="AI3848" s="11" t="s">
        <v>311</v>
      </c>
      <c r="AJ3848" t="s">
        <v>290</v>
      </c>
      <c r="AK3848" s="159" t="s">
        <v>290</v>
      </c>
    </row>
    <row r="3849" spans="1:37" x14ac:dyDescent="0.35">
      <c r="A3849" s="158" t="s">
        <v>3741</v>
      </c>
      <c r="B3849" s="11">
        <v>22</v>
      </c>
      <c r="C3849" s="11">
        <v>20</v>
      </c>
      <c r="D3849" t="s">
        <v>311</v>
      </c>
      <c r="E3849" s="21" t="s">
        <v>290</v>
      </c>
      <c r="F3849" s="11">
        <v>22</v>
      </c>
      <c r="G3849" s="13">
        <v>21.25</v>
      </c>
      <c r="H3849" s="11">
        <v>0.375</v>
      </c>
      <c r="I3849" t="s">
        <v>290</v>
      </c>
      <c r="J3849" s="11">
        <v>20</v>
      </c>
      <c r="K3849" s="21" t="s">
        <v>290</v>
      </c>
      <c r="L3849" s="1" t="s">
        <v>311</v>
      </c>
      <c r="M3849" t="s">
        <v>290</v>
      </c>
      <c r="N3849" s="159" t="s">
        <v>290</v>
      </c>
      <c r="P3849" s="18" t="s">
        <v>290</v>
      </c>
      <c r="Q3849" s="18" t="s">
        <v>290</v>
      </c>
      <c r="S3849" t="s">
        <v>290</v>
      </c>
      <c r="T3849" t="s">
        <v>290</v>
      </c>
      <c r="V3849" t="s">
        <v>290</v>
      </c>
      <c r="X3849" s="158" t="s">
        <v>3741</v>
      </c>
      <c r="Y3849" s="11">
        <v>22</v>
      </c>
      <c r="Z3849" s="11">
        <v>20</v>
      </c>
      <c r="AA3849" t="s">
        <v>311</v>
      </c>
      <c r="AB3849" s="21" t="s">
        <v>290</v>
      </c>
      <c r="AC3849" s="11">
        <v>22</v>
      </c>
      <c r="AD3849" s="13">
        <v>21.25</v>
      </c>
      <c r="AE3849" s="11">
        <v>0.375</v>
      </c>
      <c r="AF3849" t="s">
        <v>290</v>
      </c>
      <c r="AG3849" s="11">
        <v>20</v>
      </c>
      <c r="AH3849" s="21" t="s">
        <v>290</v>
      </c>
      <c r="AI3849" s="1" t="s">
        <v>311</v>
      </c>
      <c r="AJ3849" t="s">
        <v>290</v>
      </c>
      <c r="AK3849" s="159" t="s">
        <v>290</v>
      </c>
    </row>
    <row r="3850" spans="1:37" x14ac:dyDescent="0.35">
      <c r="A3850" s="158" t="s">
        <v>3742</v>
      </c>
      <c r="B3850" s="11">
        <v>22</v>
      </c>
      <c r="C3850">
        <v>30</v>
      </c>
      <c r="D3850" t="s">
        <v>311</v>
      </c>
      <c r="E3850" s="21" t="s">
        <v>290</v>
      </c>
      <c r="F3850" s="11">
        <v>22</v>
      </c>
      <c r="G3850" s="13">
        <v>21</v>
      </c>
      <c r="H3850" s="11">
        <v>0.5</v>
      </c>
      <c r="I3850" t="s">
        <v>290</v>
      </c>
      <c r="J3850">
        <v>30</v>
      </c>
      <c r="K3850" s="21" t="s">
        <v>290</v>
      </c>
      <c r="L3850" s="1" t="s">
        <v>311</v>
      </c>
      <c r="M3850" t="s">
        <v>290</v>
      </c>
      <c r="N3850" s="159" t="s">
        <v>290</v>
      </c>
      <c r="P3850" s="18" t="s">
        <v>290</v>
      </c>
      <c r="Q3850" s="18" t="s">
        <v>290</v>
      </c>
      <c r="S3850" t="s">
        <v>290</v>
      </c>
      <c r="T3850" t="s">
        <v>290</v>
      </c>
      <c r="V3850" t="s">
        <v>290</v>
      </c>
      <c r="X3850" s="158" t="s">
        <v>3742</v>
      </c>
      <c r="Y3850" s="11">
        <v>22</v>
      </c>
      <c r="Z3850">
        <v>30</v>
      </c>
      <c r="AA3850" t="s">
        <v>311</v>
      </c>
      <c r="AB3850" s="21" t="s">
        <v>290</v>
      </c>
      <c r="AC3850" s="11">
        <v>22</v>
      </c>
      <c r="AD3850" s="13">
        <v>21</v>
      </c>
      <c r="AE3850" s="11">
        <v>0.5</v>
      </c>
      <c r="AF3850" t="s">
        <v>290</v>
      </c>
      <c r="AG3850">
        <v>30</v>
      </c>
      <c r="AH3850" s="21" t="s">
        <v>290</v>
      </c>
      <c r="AI3850" s="1" t="s">
        <v>311</v>
      </c>
      <c r="AJ3850" t="s">
        <v>290</v>
      </c>
      <c r="AK3850" s="159" t="s">
        <v>290</v>
      </c>
    </row>
    <row r="3851" spans="1:37" x14ac:dyDescent="0.35">
      <c r="A3851" s="158" t="s">
        <v>3743</v>
      </c>
      <c r="B3851" s="11">
        <v>22</v>
      </c>
      <c r="C3851">
        <v>60</v>
      </c>
      <c r="D3851" t="s">
        <v>311</v>
      </c>
      <c r="E3851" s="21" t="s">
        <v>290</v>
      </c>
      <c r="F3851" s="11">
        <v>22</v>
      </c>
      <c r="G3851" s="13">
        <v>20.25</v>
      </c>
      <c r="H3851" s="11">
        <v>0.875</v>
      </c>
      <c r="I3851" t="s">
        <v>290</v>
      </c>
      <c r="J3851">
        <v>60</v>
      </c>
      <c r="K3851" s="21" t="s">
        <v>290</v>
      </c>
      <c r="L3851" s="1" t="s">
        <v>311</v>
      </c>
      <c r="M3851" t="s">
        <v>290</v>
      </c>
      <c r="N3851" s="159" t="s">
        <v>290</v>
      </c>
      <c r="P3851" s="18" t="s">
        <v>290</v>
      </c>
      <c r="Q3851" s="18" t="s">
        <v>290</v>
      </c>
      <c r="S3851" t="s">
        <v>290</v>
      </c>
      <c r="T3851" t="s">
        <v>290</v>
      </c>
      <c r="V3851" t="s">
        <v>290</v>
      </c>
      <c r="X3851" s="158" t="s">
        <v>3743</v>
      </c>
      <c r="Y3851" s="11">
        <v>22</v>
      </c>
      <c r="Z3851">
        <v>60</v>
      </c>
      <c r="AA3851" t="s">
        <v>311</v>
      </c>
      <c r="AB3851" s="21" t="s">
        <v>290</v>
      </c>
      <c r="AC3851" s="11">
        <v>22</v>
      </c>
      <c r="AD3851" s="13">
        <v>20.25</v>
      </c>
      <c r="AE3851" s="11">
        <v>0.875</v>
      </c>
      <c r="AF3851" t="s">
        <v>290</v>
      </c>
      <c r="AG3851">
        <v>60</v>
      </c>
      <c r="AH3851" s="21" t="s">
        <v>290</v>
      </c>
      <c r="AI3851" s="1" t="s">
        <v>311</v>
      </c>
      <c r="AJ3851" t="s">
        <v>290</v>
      </c>
      <c r="AK3851" s="159" t="s">
        <v>290</v>
      </c>
    </row>
    <row r="3852" spans="1:37" x14ac:dyDescent="0.35">
      <c r="A3852" s="158" t="s">
        <v>3744</v>
      </c>
      <c r="B3852" s="11">
        <v>22</v>
      </c>
      <c r="C3852">
        <v>80</v>
      </c>
      <c r="D3852" t="s">
        <v>311</v>
      </c>
      <c r="E3852" s="21" t="s">
        <v>290</v>
      </c>
      <c r="F3852" s="11">
        <v>22</v>
      </c>
      <c r="G3852" s="13">
        <v>19.75</v>
      </c>
      <c r="H3852" s="11">
        <v>1.125</v>
      </c>
      <c r="I3852" t="s">
        <v>290</v>
      </c>
      <c r="J3852">
        <v>80</v>
      </c>
      <c r="K3852" s="21" t="s">
        <v>290</v>
      </c>
      <c r="L3852" s="1" t="s">
        <v>311</v>
      </c>
      <c r="M3852" t="s">
        <v>290</v>
      </c>
      <c r="N3852" s="159" t="s">
        <v>290</v>
      </c>
      <c r="P3852" s="18" t="s">
        <v>290</v>
      </c>
      <c r="Q3852" s="18" t="s">
        <v>290</v>
      </c>
      <c r="S3852" t="s">
        <v>290</v>
      </c>
      <c r="T3852" t="s">
        <v>290</v>
      </c>
      <c r="V3852" t="s">
        <v>290</v>
      </c>
      <c r="X3852" s="158" t="s">
        <v>3744</v>
      </c>
      <c r="Y3852" s="11">
        <v>22</v>
      </c>
      <c r="Z3852">
        <v>80</v>
      </c>
      <c r="AA3852" t="s">
        <v>311</v>
      </c>
      <c r="AB3852" s="21" t="s">
        <v>290</v>
      </c>
      <c r="AC3852" s="11">
        <v>22</v>
      </c>
      <c r="AD3852" s="13">
        <v>19.75</v>
      </c>
      <c r="AE3852" s="11">
        <v>1.125</v>
      </c>
      <c r="AF3852" t="s">
        <v>290</v>
      </c>
      <c r="AG3852">
        <v>80</v>
      </c>
      <c r="AH3852" s="21" t="s">
        <v>290</v>
      </c>
      <c r="AI3852" s="1" t="s">
        <v>311</v>
      </c>
      <c r="AJ3852" t="s">
        <v>290</v>
      </c>
      <c r="AK3852" s="159" t="s">
        <v>290</v>
      </c>
    </row>
    <row r="3853" spans="1:37" x14ac:dyDescent="0.35">
      <c r="A3853" s="158" t="s">
        <v>3745</v>
      </c>
      <c r="B3853" s="11">
        <v>22</v>
      </c>
      <c r="C3853">
        <v>100</v>
      </c>
      <c r="D3853" t="s">
        <v>311</v>
      </c>
      <c r="E3853" s="21" t="s">
        <v>290</v>
      </c>
      <c r="F3853" s="11">
        <v>22</v>
      </c>
      <c r="G3853" s="13">
        <v>19.25</v>
      </c>
      <c r="H3853" s="11">
        <v>1.375</v>
      </c>
      <c r="I3853" t="s">
        <v>290</v>
      </c>
      <c r="J3853">
        <v>100</v>
      </c>
      <c r="K3853" s="21" t="s">
        <v>290</v>
      </c>
      <c r="L3853" s="1" t="s">
        <v>311</v>
      </c>
      <c r="M3853" t="s">
        <v>290</v>
      </c>
      <c r="N3853" s="159" t="s">
        <v>290</v>
      </c>
      <c r="P3853" s="18" t="s">
        <v>290</v>
      </c>
      <c r="Q3853" s="18" t="s">
        <v>290</v>
      </c>
      <c r="S3853" t="s">
        <v>290</v>
      </c>
      <c r="T3853" t="s">
        <v>290</v>
      </c>
      <c r="V3853" t="s">
        <v>290</v>
      </c>
      <c r="X3853" s="158" t="s">
        <v>3745</v>
      </c>
      <c r="Y3853" s="11">
        <v>22</v>
      </c>
      <c r="Z3853">
        <v>100</v>
      </c>
      <c r="AA3853" t="s">
        <v>311</v>
      </c>
      <c r="AB3853" s="21" t="s">
        <v>290</v>
      </c>
      <c r="AC3853" s="11">
        <v>22</v>
      </c>
      <c r="AD3853" s="13">
        <v>19.25</v>
      </c>
      <c r="AE3853" s="11">
        <v>1.375</v>
      </c>
      <c r="AF3853" t="s">
        <v>290</v>
      </c>
      <c r="AG3853">
        <v>100</v>
      </c>
      <c r="AH3853" s="21" t="s">
        <v>290</v>
      </c>
      <c r="AI3853" s="1" t="s">
        <v>311</v>
      </c>
      <c r="AJ3853" t="s">
        <v>290</v>
      </c>
      <c r="AK3853" s="159" t="s">
        <v>290</v>
      </c>
    </row>
    <row r="3854" spans="1:37" x14ac:dyDescent="0.35">
      <c r="A3854" s="158" t="s">
        <v>3746</v>
      </c>
      <c r="B3854" s="11">
        <v>22</v>
      </c>
      <c r="C3854">
        <v>120</v>
      </c>
      <c r="D3854" t="s">
        <v>311</v>
      </c>
      <c r="E3854" s="21" t="s">
        <v>290</v>
      </c>
      <c r="F3854" s="11">
        <v>22</v>
      </c>
      <c r="G3854" s="13">
        <v>18.75</v>
      </c>
      <c r="H3854" s="11">
        <v>1.625</v>
      </c>
      <c r="I3854" t="s">
        <v>290</v>
      </c>
      <c r="J3854">
        <v>120</v>
      </c>
      <c r="K3854" s="21" t="s">
        <v>290</v>
      </c>
      <c r="L3854" s="1" t="s">
        <v>311</v>
      </c>
      <c r="M3854" t="s">
        <v>290</v>
      </c>
      <c r="N3854" s="159" t="s">
        <v>290</v>
      </c>
      <c r="P3854" s="18" t="s">
        <v>290</v>
      </c>
      <c r="Q3854" s="18" t="s">
        <v>290</v>
      </c>
      <c r="S3854" t="s">
        <v>290</v>
      </c>
      <c r="T3854" t="s">
        <v>290</v>
      </c>
      <c r="V3854" t="s">
        <v>290</v>
      </c>
      <c r="X3854" s="158" t="s">
        <v>3746</v>
      </c>
      <c r="Y3854" s="11">
        <v>22</v>
      </c>
      <c r="Z3854">
        <v>120</v>
      </c>
      <c r="AA3854" t="s">
        <v>311</v>
      </c>
      <c r="AB3854" s="21" t="s">
        <v>290</v>
      </c>
      <c r="AC3854" s="11">
        <v>22</v>
      </c>
      <c r="AD3854" s="13">
        <v>18.75</v>
      </c>
      <c r="AE3854" s="11">
        <v>1.625</v>
      </c>
      <c r="AF3854" t="s">
        <v>290</v>
      </c>
      <c r="AG3854">
        <v>120</v>
      </c>
      <c r="AH3854" s="21" t="s">
        <v>290</v>
      </c>
      <c r="AI3854" s="1" t="s">
        <v>311</v>
      </c>
      <c r="AJ3854" t="s">
        <v>290</v>
      </c>
      <c r="AK3854" s="159" t="s">
        <v>290</v>
      </c>
    </row>
    <row r="3855" spans="1:37" x14ac:dyDescent="0.35">
      <c r="A3855" s="158" t="s">
        <v>3747</v>
      </c>
      <c r="B3855" s="11">
        <v>22</v>
      </c>
      <c r="C3855">
        <v>140</v>
      </c>
      <c r="D3855" t="s">
        <v>311</v>
      </c>
      <c r="E3855" s="21" t="s">
        <v>290</v>
      </c>
      <c r="F3855" s="11">
        <v>22</v>
      </c>
      <c r="G3855" s="13">
        <v>18.25</v>
      </c>
      <c r="H3855" s="11">
        <v>1.875</v>
      </c>
      <c r="I3855" t="s">
        <v>290</v>
      </c>
      <c r="J3855">
        <v>140</v>
      </c>
      <c r="K3855" s="21" t="s">
        <v>290</v>
      </c>
      <c r="L3855" s="1" t="s">
        <v>311</v>
      </c>
      <c r="M3855" t="s">
        <v>290</v>
      </c>
      <c r="N3855" s="159" t="s">
        <v>290</v>
      </c>
      <c r="P3855" s="18" t="s">
        <v>290</v>
      </c>
      <c r="Q3855" s="18" t="s">
        <v>290</v>
      </c>
      <c r="S3855" t="s">
        <v>290</v>
      </c>
      <c r="T3855" t="s">
        <v>290</v>
      </c>
      <c r="V3855" t="s">
        <v>290</v>
      </c>
      <c r="X3855" s="158" t="s">
        <v>3747</v>
      </c>
      <c r="Y3855" s="11">
        <v>22</v>
      </c>
      <c r="Z3855">
        <v>140</v>
      </c>
      <c r="AA3855" t="s">
        <v>311</v>
      </c>
      <c r="AB3855" s="21" t="s">
        <v>290</v>
      </c>
      <c r="AC3855" s="11">
        <v>22</v>
      </c>
      <c r="AD3855" s="13">
        <v>18.25</v>
      </c>
      <c r="AE3855" s="11">
        <v>1.875</v>
      </c>
      <c r="AF3855" t="s">
        <v>290</v>
      </c>
      <c r="AG3855">
        <v>140</v>
      </c>
      <c r="AH3855" s="21" t="s">
        <v>290</v>
      </c>
      <c r="AI3855" s="1" t="s">
        <v>311</v>
      </c>
      <c r="AJ3855" t="s">
        <v>290</v>
      </c>
      <c r="AK3855" s="159" t="s">
        <v>290</v>
      </c>
    </row>
    <row r="3856" spans="1:37" x14ac:dyDescent="0.35">
      <c r="A3856" s="158" t="s">
        <v>3748</v>
      </c>
      <c r="B3856" s="11">
        <v>22</v>
      </c>
      <c r="C3856" s="11">
        <v>160</v>
      </c>
      <c r="D3856" t="s">
        <v>311</v>
      </c>
      <c r="E3856" s="21" t="s">
        <v>290</v>
      </c>
      <c r="F3856" s="11">
        <v>22</v>
      </c>
      <c r="G3856" s="13">
        <v>17.75</v>
      </c>
      <c r="H3856" s="11">
        <v>2.125</v>
      </c>
      <c r="I3856" t="s">
        <v>290</v>
      </c>
      <c r="J3856" s="11">
        <v>160</v>
      </c>
      <c r="K3856" s="21" t="s">
        <v>290</v>
      </c>
      <c r="L3856" s="1" t="s">
        <v>311</v>
      </c>
      <c r="M3856" t="s">
        <v>290</v>
      </c>
      <c r="N3856" s="159" t="s">
        <v>290</v>
      </c>
      <c r="P3856" s="18" t="s">
        <v>290</v>
      </c>
      <c r="Q3856" s="18" t="s">
        <v>290</v>
      </c>
      <c r="S3856" t="s">
        <v>290</v>
      </c>
      <c r="T3856" t="s">
        <v>290</v>
      </c>
      <c r="V3856" t="s">
        <v>290</v>
      </c>
      <c r="X3856" s="158" t="s">
        <v>3748</v>
      </c>
      <c r="Y3856" s="11">
        <v>22</v>
      </c>
      <c r="Z3856" s="11">
        <v>160</v>
      </c>
      <c r="AA3856" t="s">
        <v>311</v>
      </c>
      <c r="AB3856" s="21" t="s">
        <v>290</v>
      </c>
      <c r="AC3856" s="11">
        <v>22</v>
      </c>
      <c r="AD3856" s="13">
        <v>17.75</v>
      </c>
      <c r="AE3856" s="11">
        <v>2.125</v>
      </c>
      <c r="AF3856" t="s">
        <v>290</v>
      </c>
      <c r="AG3856" s="11">
        <v>160</v>
      </c>
      <c r="AH3856" s="21" t="s">
        <v>290</v>
      </c>
      <c r="AI3856" s="1" t="s">
        <v>311</v>
      </c>
      <c r="AJ3856" t="s">
        <v>290</v>
      </c>
      <c r="AK3856" s="159" t="s">
        <v>290</v>
      </c>
    </row>
    <row r="3857" spans="1:37" x14ac:dyDescent="0.35">
      <c r="A3857" s="160" t="s">
        <v>3749</v>
      </c>
      <c r="B3857" s="2">
        <v>22</v>
      </c>
      <c r="C3857" s="2" t="s">
        <v>272</v>
      </c>
      <c r="D3857" s="4" t="s">
        <v>311</v>
      </c>
      <c r="E3857" s="22" t="s">
        <v>290</v>
      </c>
      <c r="F3857" s="2">
        <v>22</v>
      </c>
      <c r="G3857" s="5">
        <v>21</v>
      </c>
      <c r="H3857" s="2">
        <v>0.5</v>
      </c>
      <c r="I3857" s="4" t="s">
        <v>272</v>
      </c>
      <c r="J3857" s="2">
        <v>2</v>
      </c>
      <c r="K3857" s="22" t="s">
        <v>290</v>
      </c>
      <c r="L3857" s="6" t="s">
        <v>311</v>
      </c>
      <c r="M3857" s="4" t="s">
        <v>290</v>
      </c>
      <c r="N3857" s="161" t="s">
        <v>290</v>
      </c>
      <c r="P3857" s="18" t="s">
        <v>290</v>
      </c>
      <c r="Q3857" s="18" t="s">
        <v>290</v>
      </c>
      <c r="S3857" t="s">
        <v>290</v>
      </c>
      <c r="T3857" t="s">
        <v>290</v>
      </c>
      <c r="V3857" t="s">
        <v>290</v>
      </c>
      <c r="X3857" s="160" t="s">
        <v>3749</v>
      </c>
      <c r="Y3857" s="2">
        <v>22</v>
      </c>
      <c r="Z3857" s="2" t="s">
        <v>272</v>
      </c>
      <c r="AA3857" s="4" t="s">
        <v>311</v>
      </c>
      <c r="AB3857" s="22" t="s">
        <v>290</v>
      </c>
      <c r="AC3857" s="2">
        <v>22</v>
      </c>
      <c r="AD3857" s="5">
        <v>21</v>
      </c>
      <c r="AE3857" s="2">
        <v>0.5</v>
      </c>
      <c r="AF3857" s="4" t="s">
        <v>272</v>
      </c>
      <c r="AG3857" s="2">
        <v>2</v>
      </c>
      <c r="AH3857" s="22" t="s">
        <v>290</v>
      </c>
      <c r="AI3857" s="6" t="s">
        <v>311</v>
      </c>
      <c r="AJ3857" s="4" t="s">
        <v>290</v>
      </c>
      <c r="AK3857" s="161" t="s">
        <v>290</v>
      </c>
    </row>
    <row r="3858" spans="1:37" x14ac:dyDescent="0.35">
      <c r="A3858" s="156" t="s">
        <v>3750</v>
      </c>
      <c r="B3858" s="11">
        <v>24.000000000000004</v>
      </c>
      <c r="C3858" s="11">
        <v>10</v>
      </c>
      <c r="D3858" t="s">
        <v>311</v>
      </c>
      <c r="E3858" s="21" t="s">
        <v>290</v>
      </c>
      <c r="F3858" s="11">
        <v>24.000000000000004</v>
      </c>
      <c r="G3858" s="13">
        <v>23.500000000000004</v>
      </c>
      <c r="H3858" s="11">
        <v>0.25</v>
      </c>
      <c r="I3858" t="s">
        <v>290</v>
      </c>
      <c r="J3858" s="11">
        <v>10</v>
      </c>
      <c r="K3858" s="21" t="s">
        <v>290</v>
      </c>
      <c r="L3858" s="11" t="s">
        <v>311</v>
      </c>
      <c r="M3858" t="s">
        <v>290</v>
      </c>
      <c r="N3858" s="159" t="s">
        <v>290</v>
      </c>
      <c r="P3858" s="18" t="s">
        <v>290</v>
      </c>
      <c r="Q3858" s="18" t="s">
        <v>290</v>
      </c>
      <c r="S3858" t="s">
        <v>290</v>
      </c>
      <c r="T3858" t="s">
        <v>290</v>
      </c>
      <c r="V3858" t="s">
        <v>290</v>
      </c>
      <c r="X3858" s="156" t="s">
        <v>3750</v>
      </c>
      <c r="Y3858" s="11">
        <v>24.000000000000004</v>
      </c>
      <c r="Z3858" s="11">
        <v>10</v>
      </c>
      <c r="AA3858" t="s">
        <v>311</v>
      </c>
      <c r="AB3858" s="21" t="s">
        <v>290</v>
      </c>
      <c r="AC3858" s="11">
        <v>24.000000000000004</v>
      </c>
      <c r="AD3858" s="13">
        <v>23.500000000000004</v>
      </c>
      <c r="AE3858" s="11">
        <v>0.25</v>
      </c>
      <c r="AF3858" t="s">
        <v>290</v>
      </c>
      <c r="AG3858" s="11">
        <v>10</v>
      </c>
      <c r="AH3858" s="21" t="s">
        <v>290</v>
      </c>
      <c r="AI3858" s="11" t="s">
        <v>311</v>
      </c>
      <c r="AJ3858" t="s">
        <v>290</v>
      </c>
      <c r="AK3858" s="159" t="s">
        <v>290</v>
      </c>
    </row>
    <row r="3859" spans="1:37" x14ac:dyDescent="0.35">
      <c r="A3859" s="158" t="s">
        <v>3751</v>
      </c>
      <c r="B3859" s="11">
        <v>24.000000000000004</v>
      </c>
      <c r="C3859" s="11">
        <v>20</v>
      </c>
      <c r="D3859" t="s">
        <v>311</v>
      </c>
      <c r="E3859" s="21" t="s">
        <v>290</v>
      </c>
      <c r="F3859" s="11">
        <v>24.000000000000004</v>
      </c>
      <c r="G3859" s="13">
        <v>23.250000000000004</v>
      </c>
      <c r="H3859" s="11">
        <v>0.375</v>
      </c>
      <c r="I3859" t="s">
        <v>290</v>
      </c>
      <c r="J3859" s="11">
        <v>20</v>
      </c>
      <c r="K3859" s="21" t="s">
        <v>290</v>
      </c>
      <c r="L3859" s="1" t="s">
        <v>311</v>
      </c>
      <c r="M3859" t="s">
        <v>290</v>
      </c>
      <c r="N3859" s="159" t="s">
        <v>290</v>
      </c>
      <c r="P3859" s="18" t="s">
        <v>290</v>
      </c>
      <c r="Q3859" s="18" t="s">
        <v>290</v>
      </c>
      <c r="S3859" t="s">
        <v>290</v>
      </c>
      <c r="T3859" t="s">
        <v>290</v>
      </c>
      <c r="V3859" t="s">
        <v>290</v>
      </c>
      <c r="X3859" s="158" t="s">
        <v>3751</v>
      </c>
      <c r="Y3859" s="11">
        <v>24.000000000000004</v>
      </c>
      <c r="Z3859" s="11">
        <v>20</v>
      </c>
      <c r="AA3859" t="s">
        <v>311</v>
      </c>
      <c r="AB3859" s="21" t="s">
        <v>290</v>
      </c>
      <c r="AC3859" s="11">
        <v>24.000000000000004</v>
      </c>
      <c r="AD3859" s="13">
        <v>23.250000000000004</v>
      </c>
      <c r="AE3859" s="11">
        <v>0.375</v>
      </c>
      <c r="AF3859" t="s">
        <v>290</v>
      </c>
      <c r="AG3859" s="11">
        <v>20</v>
      </c>
      <c r="AH3859" s="21" t="s">
        <v>290</v>
      </c>
      <c r="AI3859" s="1" t="s">
        <v>311</v>
      </c>
      <c r="AJ3859" t="s">
        <v>290</v>
      </c>
      <c r="AK3859" s="159" t="s">
        <v>290</v>
      </c>
    </row>
    <row r="3860" spans="1:37" x14ac:dyDescent="0.35">
      <c r="A3860" s="158" t="s">
        <v>3752</v>
      </c>
      <c r="B3860" s="11">
        <v>24.000000000000004</v>
      </c>
      <c r="C3860">
        <v>30</v>
      </c>
      <c r="D3860" t="s">
        <v>311</v>
      </c>
      <c r="E3860" s="21" t="s">
        <v>290</v>
      </c>
      <c r="F3860" s="11">
        <v>24.000000000000004</v>
      </c>
      <c r="G3860" s="13">
        <v>22.876000000000005</v>
      </c>
      <c r="H3860" s="11">
        <v>0.56200000000000006</v>
      </c>
      <c r="I3860" t="s">
        <v>290</v>
      </c>
      <c r="J3860">
        <v>30</v>
      </c>
      <c r="K3860" s="21" t="s">
        <v>290</v>
      </c>
      <c r="L3860" s="1" t="s">
        <v>311</v>
      </c>
      <c r="M3860" t="s">
        <v>290</v>
      </c>
      <c r="N3860" s="159" t="s">
        <v>290</v>
      </c>
      <c r="P3860" s="18" t="s">
        <v>290</v>
      </c>
      <c r="Q3860" s="18" t="s">
        <v>290</v>
      </c>
      <c r="S3860" t="s">
        <v>290</v>
      </c>
      <c r="T3860" t="s">
        <v>290</v>
      </c>
      <c r="V3860" t="s">
        <v>290</v>
      </c>
      <c r="X3860" s="158" t="s">
        <v>3752</v>
      </c>
      <c r="Y3860" s="11">
        <v>24.000000000000004</v>
      </c>
      <c r="Z3860">
        <v>30</v>
      </c>
      <c r="AA3860" t="s">
        <v>311</v>
      </c>
      <c r="AB3860" s="21" t="s">
        <v>290</v>
      </c>
      <c r="AC3860" s="11">
        <v>24.000000000000004</v>
      </c>
      <c r="AD3860" s="13">
        <v>22.876000000000005</v>
      </c>
      <c r="AE3860" s="11">
        <v>0.56200000000000006</v>
      </c>
      <c r="AF3860" t="s">
        <v>290</v>
      </c>
      <c r="AG3860">
        <v>30</v>
      </c>
      <c r="AH3860" s="21" t="s">
        <v>290</v>
      </c>
      <c r="AI3860" s="1" t="s">
        <v>311</v>
      </c>
      <c r="AJ3860" t="s">
        <v>290</v>
      </c>
      <c r="AK3860" s="159" t="s">
        <v>290</v>
      </c>
    </row>
    <row r="3861" spans="1:37" x14ac:dyDescent="0.35">
      <c r="A3861" s="158" t="s">
        <v>3753</v>
      </c>
      <c r="B3861" s="11">
        <v>24.000000000000004</v>
      </c>
      <c r="C3861">
        <v>40</v>
      </c>
      <c r="D3861" t="s">
        <v>311</v>
      </c>
      <c r="E3861" s="21" t="s">
        <v>290</v>
      </c>
      <c r="F3861" s="11">
        <v>24.000000000000004</v>
      </c>
      <c r="G3861" s="13">
        <v>22.626000000000005</v>
      </c>
      <c r="H3861" s="11">
        <v>0.68700000000000006</v>
      </c>
      <c r="I3861" t="s">
        <v>290</v>
      </c>
      <c r="J3861">
        <v>40</v>
      </c>
      <c r="K3861" s="21" t="s">
        <v>290</v>
      </c>
      <c r="L3861" s="1" t="s">
        <v>311</v>
      </c>
      <c r="M3861" t="s">
        <v>290</v>
      </c>
      <c r="N3861" s="159" t="s">
        <v>290</v>
      </c>
      <c r="P3861" s="18" t="s">
        <v>290</v>
      </c>
      <c r="Q3861" s="18" t="s">
        <v>290</v>
      </c>
      <c r="S3861" t="s">
        <v>290</v>
      </c>
      <c r="T3861" t="s">
        <v>290</v>
      </c>
      <c r="V3861" t="s">
        <v>290</v>
      </c>
      <c r="X3861" s="158" t="s">
        <v>3753</v>
      </c>
      <c r="Y3861" s="11">
        <v>24.000000000000004</v>
      </c>
      <c r="Z3861">
        <v>40</v>
      </c>
      <c r="AA3861" t="s">
        <v>311</v>
      </c>
      <c r="AB3861" s="21" t="s">
        <v>290</v>
      </c>
      <c r="AC3861" s="11">
        <v>24.000000000000004</v>
      </c>
      <c r="AD3861" s="13">
        <v>22.626000000000005</v>
      </c>
      <c r="AE3861" s="11">
        <v>0.68700000000000006</v>
      </c>
      <c r="AF3861" t="s">
        <v>290</v>
      </c>
      <c r="AG3861">
        <v>40</v>
      </c>
      <c r="AH3861" s="21" t="s">
        <v>290</v>
      </c>
      <c r="AI3861" s="1" t="s">
        <v>311</v>
      </c>
      <c r="AJ3861" t="s">
        <v>290</v>
      </c>
      <c r="AK3861" s="159" t="s">
        <v>290</v>
      </c>
    </row>
    <row r="3862" spans="1:37" x14ac:dyDescent="0.35">
      <c r="A3862" s="158" t="s">
        <v>7134</v>
      </c>
      <c r="B3862" s="11">
        <v>24</v>
      </c>
      <c r="C3862" t="s">
        <v>6422</v>
      </c>
      <c r="D3862" t="s">
        <v>311</v>
      </c>
      <c r="E3862" s="21" t="s">
        <v>290</v>
      </c>
      <c r="F3862" s="11">
        <v>24</v>
      </c>
      <c r="G3862" s="13">
        <v>23.25</v>
      </c>
      <c r="H3862" s="11">
        <v>0.375</v>
      </c>
      <c r="I3862" t="s">
        <v>6422</v>
      </c>
      <c r="J3862">
        <v>1</v>
      </c>
      <c r="K3862" s="21" t="s">
        <v>290</v>
      </c>
      <c r="L3862" s="1" t="s">
        <v>311</v>
      </c>
      <c r="M3862" t="s">
        <v>290</v>
      </c>
      <c r="N3862" s="159" t="s">
        <v>290</v>
      </c>
      <c r="P3862" s="18" t="s">
        <v>290</v>
      </c>
      <c r="Q3862" s="18" t="s">
        <v>290</v>
      </c>
      <c r="S3862" t="s">
        <v>290</v>
      </c>
      <c r="T3862" t="s">
        <v>290</v>
      </c>
      <c r="V3862" t="s">
        <v>290</v>
      </c>
      <c r="X3862" s="158" t="s">
        <v>7134</v>
      </c>
      <c r="Y3862" s="11">
        <v>24</v>
      </c>
      <c r="Z3862" t="s">
        <v>6422</v>
      </c>
      <c r="AA3862" t="s">
        <v>311</v>
      </c>
      <c r="AB3862" s="21" t="s">
        <v>290</v>
      </c>
      <c r="AC3862" s="11">
        <v>24</v>
      </c>
      <c r="AD3862" s="13">
        <v>23.25</v>
      </c>
      <c r="AE3862" s="11">
        <v>0.375</v>
      </c>
      <c r="AF3862" t="s">
        <v>6422</v>
      </c>
      <c r="AG3862">
        <v>1</v>
      </c>
      <c r="AH3862" s="21" t="s">
        <v>290</v>
      </c>
      <c r="AI3862" s="1" t="s">
        <v>311</v>
      </c>
      <c r="AJ3862" t="s">
        <v>290</v>
      </c>
      <c r="AK3862" s="159" t="s">
        <v>290</v>
      </c>
    </row>
    <row r="3863" spans="1:37" x14ac:dyDescent="0.35">
      <c r="A3863" s="158" t="s">
        <v>3754</v>
      </c>
      <c r="B3863" s="11">
        <v>24.000000000000004</v>
      </c>
      <c r="C3863">
        <v>60</v>
      </c>
      <c r="D3863" t="s">
        <v>311</v>
      </c>
      <c r="E3863" s="21" t="s">
        <v>290</v>
      </c>
      <c r="F3863" s="11">
        <v>24.000000000000004</v>
      </c>
      <c r="G3863" s="13">
        <v>22.062000000000005</v>
      </c>
      <c r="H3863" s="11">
        <v>0.96899999999999997</v>
      </c>
      <c r="I3863" t="s">
        <v>290</v>
      </c>
      <c r="J3863">
        <v>60</v>
      </c>
      <c r="K3863" s="21" t="s">
        <v>290</v>
      </c>
      <c r="L3863" s="1" t="s">
        <v>311</v>
      </c>
      <c r="M3863" t="s">
        <v>290</v>
      </c>
      <c r="N3863" s="159" t="s">
        <v>290</v>
      </c>
      <c r="P3863" s="18" t="s">
        <v>290</v>
      </c>
      <c r="Q3863" s="18" t="s">
        <v>290</v>
      </c>
      <c r="S3863" t="s">
        <v>290</v>
      </c>
      <c r="T3863" t="s">
        <v>290</v>
      </c>
      <c r="V3863" t="s">
        <v>290</v>
      </c>
      <c r="X3863" s="158" t="s">
        <v>3754</v>
      </c>
      <c r="Y3863" s="11">
        <v>24.000000000000004</v>
      </c>
      <c r="Z3863">
        <v>60</v>
      </c>
      <c r="AA3863" t="s">
        <v>311</v>
      </c>
      <c r="AB3863" s="21" t="s">
        <v>290</v>
      </c>
      <c r="AC3863" s="11">
        <v>24.000000000000004</v>
      </c>
      <c r="AD3863" s="13">
        <v>22.062000000000005</v>
      </c>
      <c r="AE3863" s="11">
        <v>0.96899999999999997</v>
      </c>
      <c r="AF3863" t="s">
        <v>290</v>
      </c>
      <c r="AG3863">
        <v>60</v>
      </c>
      <c r="AH3863" s="21" t="s">
        <v>290</v>
      </c>
      <c r="AI3863" s="1" t="s">
        <v>311</v>
      </c>
      <c r="AJ3863" t="s">
        <v>290</v>
      </c>
      <c r="AK3863" s="159" t="s">
        <v>290</v>
      </c>
    </row>
    <row r="3864" spans="1:37" x14ac:dyDescent="0.35">
      <c r="A3864" s="158" t="s">
        <v>3755</v>
      </c>
      <c r="B3864" s="11">
        <v>24.000000000000004</v>
      </c>
      <c r="C3864">
        <v>80</v>
      </c>
      <c r="D3864" t="s">
        <v>311</v>
      </c>
      <c r="E3864" s="21" t="s">
        <v>290</v>
      </c>
      <c r="F3864" s="11">
        <v>24.000000000000004</v>
      </c>
      <c r="G3864" s="13">
        <v>21.564000000000004</v>
      </c>
      <c r="H3864" s="11">
        <v>1.218</v>
      </c>
      <c r="I3864" t="s">
        <v>290</v>
      </c>
      <c r="J3864">
        <v>80</v>
      </c>
      <c r="K3864" s="21" t="s">
        <v>290</v>
      </c>
      <c r="L3864" s="1" t="s">
        <v>311</v>
      </c>
      <c r="M3864" t="s">
        <v>290</v>
      </c>
      <c r="N3864" s="159" t="s">
        <v>290</v>
      </c>
      <c r="P3864" s="18" t="s">
        <v>290</v>
      </c>
      <c r="Q3864" s="18" t="s">
        <v>290</v>
      </c>
      <c r="S3864" t="s">
        <v>290</v>
      </c>
      <c r="T3864" t="s">
        <v>290</v>
      </c>
      <c r="V3864" t="s">
        <v>290</v>
      </c>
      <c r="X3864" s="158" t="s">
        <v>3755</v>
      </c>
      <c r="Y3864" s="11">
        <v>24.000000000000004</v>
      </c>
      <c r="Z3864">
        <v>80</v>
      </c>
      <c r="AA3864" t="s">
        <v>311</v>
      </c>
      <c r="AB3864" s="21" t="s">
        <v>290</v>
      </c>
      <c r="AC3864" s="11">
        <v>24.000000000000004</v>
      </c>
      <c r="AD3864" s="13">
        <v>21.564000000000004</v>
      </c>
      <c r="AE3864" s="11">
        <v>1.218</v>
      </c>
      <c r="AF3864" t="s">
        <v>290</v>
      </c>
      <c r="AG3864">
        <v>80</v>
      </c>
      <c r="AH3864" s="21" t="s">
        <v>290</v>
      </c>
      <c r="AI3864" s="1" t="s">
        <v>311</v>
      </c>
      <c r="AJ3864" t="s">
        <v>290</v>
      </c>
      <c r="AK3864" s="159" t="s">
        <v>290</v>
      </c>
    </row>
    <row r="3865" spans="1:37" x14ac:dyDescent="0.35">
      <c r="A3865" s="158" t="s">
        <v>3756</v>
      </c>
      <c r="B3865" s="11">
        <v>24.000000000000004</v>
      </c>
      <c r="C3865">
        <v>100</v>
      </c>
      <c r="D3865" t="s">
        <v>311</v>
      </c>
      <c r="E3865" s="21" t="s">
        <v>290</v>
      </c>
      <c r="F3865" s="11">
        <v>24.000000000000004</v>
      </c>
      <c r="G3865" s="13">
        <v>20.938000000000002</v>
      </c>
      <c r="H3865" s="11">
        <v>1.5309999999999999</v>
      </c>
      <c r="I3865" t="s">
        <v>290</v>
      </c>
      <c r="J3865">
        <v>100</v>
      </c>
      <c r="K3865" s="21" t="s">
        <v>290</v>
      </c>
      <c r="L3865" s="1" t="s">
        <v>311</v>
      </c>
      <c r="M3865" t="s">
        <v>290</v>
      </c>
      <c r="N3865" s="159" t="s">
        <v>290</v>
      </c>
      <c r="P3865" s="18" t="s">
        <v>290</v>
      </c>
      <c r="Q3865" s="18" t="s">
        <v>290</v>
      </c>
      <c r="S3865" t="s">
        <v>290</v>
      </c>
      <c r="T3865" t="s">
        <v>290</v>
      </c>
      <c r="V3865" t="s">
        <v>290</v>
      </c>
      <c r="X3865" s="158" t="s">
        <v>3756</v>
      </c>
      <c r="Y3865" s="11">
        <v>24.000000000000004</v>
      </c>
      <c r="Z3865">
        <v>100</v>
      </c>
      <c r="AA3865" t="s">
        <v>311</v>
      </c>
      <c r="AB3865" s="21" t="s">
        <v>290</v>
      </c>
      <c r="AC3865" s="11">
        <v>24.000000000000004</v>
      </c>
      <c r="AD3865" s="13">
        <v>20.938000000000002</v>
      </c>
      <c r="AE3865" s="11">
        <v>1.5309999999999999</v>
      </c>
      <c r="AF3865" t="s">
        <v>290</v>
      </c>
      <c r="AG3865">
        <v>100</v>
      </c>
      <c r="AH3865" s="21" t="s">
        <v>290</v>
      </c>
      <c r="AI3865" s="1" t="s">
        <v>311</v>
      </c>
      <c r="AJ3865" t="s">
        <v>290</v>
      </c>
      <c r="AK3865" s="159" t="s">
        <v>290</v>
      </c>
    </row>
    <row r="3866" spans="1:37" x14ac:dyDescent="0.35">
      <c r="A3866" s="158" t="s">
        <v>3757</v>
      </c>
      <c r="B3866" s="11">
        <v>24.000000000000004</v>
      </c>
      <c r="C3866">
        <v>120</v>
      </c>
      <c r="D3866" t="s">
        <v>311</v>
      </c>
      <c r="E3866" s="21" t="s">
        <v>290</v>
      </c>
      <c r="F3866" s="11">
        <v>24.000000000000004</v>
      </c>
      <c r="G3866" s="13">
        <v>20.376000000000005</v>
      </c>
      <c r="H3866" s="11">
        <v>1.8120000000000001</v>
      </c>
      <c r="I3866" t="s">
        <v>290</v>
      </c>
      <c r="J3866">
        <v>120</v>
      </c>
      <c r="K3866" s="21" t="s">
        <v>290</v>
      </c>
      <c r="L3866" s="1" t="s">
        <v>311</v>
      </c>
      <c r="M3866" t="s">
        <v>290</v>
      </c>
      <c r="N3866" s="159" t="s">
        <v>290</v>
      </c>
      <c r="P3866" s="18" t="s">
        <v>290</v>
      </c>
      <c r="Q3866" s="18" t="s">
        <v>290</v>
      </c>
      <c r="S3866" t="s">
        <v>290</v>
      </c>
      <c r="T3866" t="s">
        <v>290</v>
      </c>
      <c r="V3866" t="s">
        <v>290</v>
      </c>
      <c r="X3866" s="158" t="s">
        <v>3757</v>
      </c>
      <c r="Y3866" s="11">
        <v>24.000000000000004</v>
      </c>
      <c r="Z3866">
        <v>120</v>
      </c>
      <c r="AA3866" t="s">
        <v>311</v>
      </c>
      <c r="AB3866" s="21" t="s">
        <v>290</v>
      </c>
      <c r="AC3866" s="11">
        <v>24.000000000000004</v>
      </c>
      <c r="AD3866" s="13">
        <v>20.376000000000005</v>
      </c>
      <c r="AE3866" s="11">
        <v>1.8120000000000001</v>
      </c>
      <c r="AF3866" t="s">
        <v>290</v>
      </c>
      <c r="AG3866">
        <v>120</v>
      </c>
      <c r="AH3866" s="21" t="s">
        <v>290</v>
      </c>
      <c r="AI3866" s="1" t="s">
        <v>311</v>
      </c>
      <c r="AJ3866" t="s">
        <v>290</v>
      </c>
      <c r="AK3866" s="159" t="s">
        <v>290</v>
      </c>
    </row>
    <row r="3867" spans="1:37" x14ac:dyDescent="0.35">
      <c r="A3867" s="158" t="s">
        <v>3758</v>
      </c>
      <c r="B3867" s="11">
        <v>24.000000000000004</v>
      </c>
      <c r="C3867">
        <v>140</v>
      </c>
      <c r="D3867" t="s">
        <v>311</v>
      </c>
      <c r="E3867" s="21" t="s">
        <v>290</v>
      </c>
      <c r="F3867" s="11">
        <v>24.000000000000004</v>
      </c>
      <c r="G3867" s="13">
        <v>19.876000000000005</v>
      </c>
      <c r="H3867" s="11">
        <v>2.0619999999999998</v>
      </c>
      <c r="I3867" t="s">
        <v>290</v>
      </c>
      <c r="J3867">
        <v>140</v>
      </c>
      <c r="K3867" s="21" t="s">
        <v>290</v>
      </c>
      <c r="L3867" s="1" t="s">
        <v>311</v>
      </c>
      <c r="M3867" t="s">
        <v>290</v>
      </c>
      <c r="N3867" s="159" t="s">
        <v>290</v>
      </c>
      <c r="P3867" s="18" t="s">
        <v>290</v>
      </c>
      <c r="Q3867" s="18" t="s">
        <v>290</v>
      </c>
      <c r="S3867" t="s">
        <v>290</v>
      </c>
      <c r="T3867" t="s">
        <v>290</v>
      </c>
      <c r="V3867" t="s">
        <v>290</v>
      </c>
      <c r="X3867" s="158" t="s">
        <v>3758</v>
      </c>
      <c r="Y3867" s="11">
        <v>24.000000000000004</v>
      </c>
      <c r="Z3867">
        <v>140</v>
      </c>
      <c r="AA3867" t="s">
        <v>311</v>
      </c>
      <c r="AB3867" s="21" t="s">
        <v>290</v>
      </c>
      <c r="AC3867" s="11">
        <v>24.000000000000004</v>
      </c>
      <c r="AD3867" s="13">
        <v>19.876000000000005</v>
      </c>
      <c r="AE3867" s="11">
        <v>2.0619999999999998</v>
      </c>
      <c r="AF3867" t="s">
        <v>290</v>
      </c>
      <c r="AG3867">
        <v>140</v>
      </c>
      <c r="AH3867" s="21" t="s">
        <v>290</v>
      </c>
      <c r="AI3867" s="1" t="s">
        <v>311</v>
      </c>
      <c r="AJ3867" t="s">
        <v>290</v>
      </c>
      <c r="AK3867" s="159" t="s">
        <v>290</v>
      </c>
    </row>
    <row r="3868" spans="1:37" x14ac:dyDescent="0.35">
      <c r="A3868" s="158" t="s">
        <v>3759</v>
      </c>
      <c r="B3868" s="11">
        <v>24.000000000000004</v>
      </c>
      <c r="C3868" s="11">
        <v>160</v>
      </c>
      <c r="D3868" t="s">
        <v>311</v>
      </c>
      <c r="E3868" s="21" t="s">
        <v>290</v>
      </c>
      <c r="F3868" s="11">
        <v>24.000000000000004</v>
      </c>
      <c r="G3868" s="13">
        <v>19.314000000000004</v>
      </c>
      <c r="H3868" s="11">
        <v>2.343</v>
      </c>
      <c r="I3868" t="s">
        <v>290</v>
      </c>
      <c r="J3868" s="11">
        <v>160</v>
      </c>
      <c r="K3868" s="21" t="s">
        <v>290</v>
      </c>
      <c r="L3868" s="1" t="s">
        <v>311</v>
      </c>
      <c r="M3868" t="s">
        <v>290</v>
      </c>
      <c r="N3868" s="159" t="s">
        <v>290</v>
      </c>
      <c r="P3868" s="18" t="s">
        <v>290</v>
      </c>
      <c r="Q3868" s="18" t="s">
        <v>290</v>
      </c>
      <c r="S3868" t="s">
        <v>290</v>
      </c>
      <c r="T3868" t="s">
        <v>290</v>
      </c>
      <c r="V3868" t="s">
        <v>290</v>
      </c>
      <c r="X3868" s="158" t="s">
        <v>3759</v>
      </c>
      <c r="Y3868" s="11">
        <v>24.000000000000004</v>
      </c>
      <c r="Z3868" s="11">
        <v>160</v>
      </c>
      <c r="AA3868" t="s">
        <v>311</v>
      </c>
      <c r="AB3868" s="21" t="s">
        <v>290</v>
      </c>
      <c r="AC3868" s="11">
        <v>24.000000000000004</v>
      </c>
      <c r="AD3868" s="13">
        <v>19.314000000000004</v>
      </c>
      <c r="AE3868" s="11">
        <v>2.343</v>
      </c>
      <c r="AF3868" t="s">
        <v>290</v>
      </c>
      <c r="AG3868" s="11">
        <v>160</v>
      </c>
      <c r="AH3868" s="21" t="s">
        <v>290</v>
      </c>
      <c r="AI3868" s="1" t="s">
        <v>311</v>
      </c>
      <c r="AJ3868" t="s">
        <v>290</v>
      </c>
      <c r="AK3868" s="159" t="s">
        <v>290</v>
      </c>
    </row>
    <row r="3869" spans="1:37" x14ac:dyDescent="0.35">
      <c r="A3869" s="160" t="s">
        <v>3760</v>
      </c>
      <c r="B3869" s="2">
        <v>24.000000000000004</v>
      </c>
      <c r="C3869" s="2" t="s">
        <v>272</v>
      </c>
      <c r="D3869" s="4" t="s">
        <v>311</v>
      </c>
      <c r="E3869" s="22" t="s">
        <v>290</v>
      </c>
      <c r="F3869" s="2">
        <v>24.000000000000004</v>
      </c>
      <c r="G3869" s="5">
        <v>23.000000000000004</v>
      </c>
      <c r="H3869" s="2">
        <v>0.5</v>
      </c>
      <c r="I3869" s="4" t="s">
        <v>272</v>
      </c>
      <c r="J3869" s="2">
        <v>2</v>
      </c>
      <c r="K3869" s="22" t="s">
        <v>290</v>
      </c>
      <c r="L3869" s="6" t="s">
        <v>311</v>
      </c>
      <c r="M3869" s="4" t="s">
        <v>290</v>
      </c>
      <c r="N3869" s="161" t="s">
        <v>290</v>
      </c>
      <c r="P3869" s="18" t="s">
        <v>290</v>
      </c>
      <c r="Q3869" s="18" t="s">
        <v>290</v>
      </c>
      <c r="S3869" t="s">
        <v>290</v>
      </c>
      <c r="T3869" t="s">
        <v>290</v>
      </c>
      <c r="V3869" t="s">
        <v>290</v>
      </c>
      <c r="X3869" s="160" t="s">
        <v>3760</v>
      </c>
      <c r="Y3869" s="2">
        <v>24.000000000000004</v>
      </c>
      <c r="Z3869" s="2" t="s">
        <v>272</v>
      </c>
      <c r="AA3869" s="4" t="s">
        <v>311</v>
      </c>
      <c r="AB3869" s="22" t="s">
        <v>290</v>
      </c>
      <c r="AC3869" s="2">
        <v>24.000000000000004</v>
      </c>
      <c r="AD3869" s="5">
        <v>23.000000000000004</v>
      </c>
      <c r="AE3869" s="2">
        <v>0.5</v>
      </c>
      <c r="AF3869" s="4" t="s">
        <v>272</v>
      </c>
      <c r="AG3869" s="2">
        <v>2</v>
      </c>
      <c r="AH3869" s="22" t="s">
        <v>290</v>
      </c>
      <c r="AI3869" s="6" t="s">
        <v>311</v>
      </c>
      <c r="AJ3869" s="4" t="s">
        <v>290</v>
      </c>
      <c r="AK3869" s="161" t="s">
        <v>290</v>
      </c>
    </row>
    <row r="3870" spans="1:37" x14ac:dyDescent="0.35">
      <c r="A3870" s="156" t="s">
        <v>3761</v>
      </c>
      <c r="B3870" s="11">
        <v>26</v>
      </c>
      <c r="C3870" s="11">
        <v>10</v>
      </c>
      <c r="D3870" t="s">
        <v>311</v>
      </c>
      <c r="E3870" s="21" t="s">
        <v>290</v>
      </c>
      <c r="F3870" s="11">
        <v>26</v>
      </c>
      <c r="G3870" s="13">
        <v>25.376000000000001</v>
      </c>
      <c r="H3870" s="11">
        <v>0.312</v>
      </c>
      <c r="I3870" t="s">
        <v>290</v>
      </c>
      <c r="J3870" s="11">
        <v>10</v>
      </c>
      <c r="K3870" s="21" t="s">
        <v>290</v>
      </c>
      <c r="L3870" s="11" t="s">
        <v>311</v>
      </c>
      <c r="M3870" t="s">
        <v>290</v>
      </c>
      <c r="N3870" s="159" t="s">
        <v>290</v>
      </c>
      <c r="P3870" s="18" t="s">
        <v>290</v>
      </c>
      <c r="Q3870" s="18" t="s">
        <v>290</v>
      </c>
      <c r="S3870" t="s">
        <v>290</v>
      </c>
      <c r="T3870" t="s">
        <v>290</v>
      </c>
      <c r="V3870" t="s">
        <v>290</v>
      </c>
      <c r="X3870" s="156" t="s">
        <v>3761</v>
      </c>
      <c r="Y3870" s="11">
        <v>26</v>
      </c>
      <c r="Z3870" s="11">
        <v>10</v>
      </c>
      <c r="AA3870" t="s">
        <v>311</v>
      </c>
      <c r="AB3870" s="21" t="s">
        <v>290</v>
      </c>
      <c r="AC3870" s="11">
        <v>26</v>
      </c>
      <c r="AD3870" s="13">
        <v>25.376000000000001</v>
      </c>
      <c r="AE3870" s="11">
        <v>0.312</v>
      </c>
      <c r="AF3870" t="s">
        <v>290</v>
      </c>
      <c r="AG3870" s="11">
        <v>10</v>
      </c>
      <c r="AH3870" s="21" t="s">
        <v>290</v>
      </c>
      <c r="AI3870" s="11" t="s">
        <v>311</v>
      </c>
      <c r="AJ3870" t="s">
        <v>290</v>
      </c>
      <c r="AK3870" s="159" t="s">
        <v>290</v>
      </c>
    </row>
    <row r="3871" spans="1:37" x14ac:dyDescent="0.35">
      <c r="A3871" s="158" t="s">
        <v>3762</v>
      </c>
      <c r="B3871" s="11">
        <v>26</v>
      </c>
      <c r="C3871" s="11">
        <v>20</v>
      </c>
      <c r="D3871" t="s">
        <v>311</v>
      </c>
      <c r="E3871" s="21" t="s">
        <v>290</v>
      </c>
      <c r="F3871" s="11">
        <v>26</v>
      </c>
      <c r="G3871" s="13">
        <v>25</v>
      </c>
      <c r="H3871" s="11">
        <v>0.5</v>
      </c>
      <c r="I3871" t="s">
        <v>290</v>
      </c>
      <c r="J3871" s="11">
        <v>20</v>
      </c>
      <c r="K3871" s="21" t="s">
        <v>290</v>
      </c>
      <c r="L3871" s="1" t="s">
        <v>311</v>
      </c>
      <c r="M3871" t="s">
        <v>290</v>
      </c>
      <c r="N3871" s="159" t="s">
        <v>290</v>
      </c>
      <c r="P3871" s="18" t="s">
        <v>290</v>
      </c>
      <c r="Q3871" s="18" t="s">
        <v>290</v>
      </c>
      <c r="S3871" t="s">
        <v>290</v>
      </c>
      <c r="T3871" t="s">
        <v>290</v>
      </c>
      <c r="V3871" t="s">
        <v>290</v>
      </c>
      <c r="X3871" s="158" t="s">
        <v>3762</v>
      </c>
      <c r="Y3871" s="11">
        <v>26</v>
      </c>
      <c r="Z3871" s="11">
        <v>20</v>
      </c>
      <c r="AA3871" t="s">
        <v>311</v>
      </c>
      <c r="AB3871" s="21" t="s">
        <v>290</v>
      </c>
      <c r="AC3871" s="11">
        <v>26</v>
      </c>
      <c r="AD3871" s="13">
        <v>25</v>
      </c>
      <c r="AE3871" s="11">
        <v>0.5</v>
      </c>
      <c r="AF3871" t="s">
        <v>290</v>
      </c>
      <c r="AG3871" s="11">
        <v>20</v>
      </c>
      <c r="AH3871" s="21" t="s">
        <v>290</v>
      </c>
      <c r="AI3871" s="1" t="s">
        <v>311</v>
      </c>
      <c r="AJ3871" t="s">
        <v>290</v>
      </c>
      <c r="AK3871" s="159" t="s">
        <v>290</v>
      </c>
    </row>
    <row r="3872" spans="1:37" x14ac:dyDescent="0.35">
      <c r="A3872" s="158" t="s">
        <v>7135</v>
      </c>
      <c r="B3872" s="11">
        <v>26</v>
      </c>
      <c r="C3872" t="s">
        <v>6422</v>
      </c>
      <c r="D3872" t="s">
        <v>311</v>
      </c>
      <c r="E3872" s="21" t="s">
        <v>290</v>
      </c>
      <c r="F3872" s="11">
        <v>26</v>
      </c>
      <c r="G3872" s="13">
        <v>25.25</v>
      </c>
      <c r="H3872" s="11">
        <v>0.375</v>
      </c>
      <c r="I3872" t="s">
        <v>6422</v>
      </c>
      <c r="J3872">
        <v>1</v>
      </c>
      <c r="K3872" s="21" t="s">
        <v>290</v>
      </c>
      <c r="L3872" s="1" t="s">
        <v>311</v>
      </c>
      <c r="M3872" t="s">
        <v>290</v>
      </c>
      <c r="N3872" s="159" t="s">
        <v>290</v>
      </c>
      <c r="P3872" s="18" t="s">
        <v>290</v>
      </c>
      <c r="Q3872" s="18" t="s">
        <v>290</v>
      </c>
      <c r="S3872" t="s">
        <v>290</v>
      </c>
      <c r="T3872" t="s">
        <v>290</v>
      </c>
      <c r="V3872" t="s">
        <v>290</v>
      </c>
      <c r="X3872" s="158" t="s">
        <v>7135</v>
      </c>
      <c r="Y3872" s="11">
        <v>26</v>
      </c>
      <c r="Z3872" t="s">
        <v>6422</v>
      </c>
      <c r="AA3872" t="s">
        <v>311</v>
      </c>
      <c r="AB3872" s="21" t="s">
        <v>290</v>
      </c>
      <c r="AC3872" s="11">
        <v>26</v>
      </c>
      <c r="AD3872" s="13">
        <v>25.25</v>
      </c>
      <c r="AE3872" s="11">
        <v>0.375</v>
      </c>
      <c r="AF3872" t="s">
        <v>6422</v>
      </c>
      <c r="AG3872">
        <v>1</v>
      </c>
      <c r="AH3872" s="21" t="s">
        <v>290</v>
      </c>
      <c r="AI3872" s="1" t="s">
        <v>311</v>
      </c>
      <c r="AJ3872" t="s">
        <v>290</v>
      </c>
      <c r="AK3872" s="159" t="s">
        <v>290</v>
      </c>
    </row>
    <row r="3873" spans="1:37" x14ac:dyDescent="0.35">
      <c r="A3873" s="160" t="s">
        <v>3763</v>
      </c>
      <c r="B3873" s="2">
        <v>26</v>
      </c>
      <c r="C3873" s="2" t="s">
        <v>272</v>
      </c>
      <c r="D3873" s="4" t="s">
        <v>311</v>
      </c>
      <c r="E3873" s="22" t="s">
        <v>290</v>
      </c>
      <c r="F3873" s="2">
        <v>26</v>
      </c>
      <c r="G3873" s="5">
        <v>25</v>
      </c>
      <c r="H3873" s="2">
        <v>0.5</v>
      </c>
      <c r="I3873" s="4" t="s">
        <v>272</v>
      </c>
      <c r="J3873" s="2">
        <v>2</v>
      </c>
      <c r="K3873" s="22" t="s">
        <v>290</v>
      </c>
      <c r="L3873" s="6" t="s">
        <v>311</v>
      </c>
      <c r="M3873" s="4" t="s">
        <v>290</v>
      </c>
      <c r="N3873" s="161" t="s">
        <v>290</v>
      </c>
      <c r="P3873" s="18" t="s">
        <v>290</v>
      </c>
      <c r="Q3873" s="18" t="s">
        <v>290</v>
      </c>
      <c r="S3873" t="s">
        <v>290</v>
      </c>
      <c r="T3873" t="s">
        <v>290</v>
      </c>
      <c r="V3873" t="s">
        <v>290</v>
      </c>
      <c r="X3873" s="160" t="s">
        <v>3763</v>
      </c>
      <c r="Y3873" s="2">
        <v>26</v>
      </c>
      <c r="Z3873" s="2" t="s">
        <v>272</v>
      </c>
      <c r="AA3873" s="4" t="s">
        <v>311</v>
      </c>
      <c r="AB3873" s="22" t="s">
        <v>290</v>
      </c>
      <c r="AC3873" s="2">
        <v>26</v>
      </c>
      <c r="AD3873" s="5">
        <v>25</v>
      </c>
      <c r="AE3873" s="2">
        <v>0.5</v>
      </c>
      <c r="AF3873" s="4" t="s">
        <v>272</v>
      </c>
      <c r="AG3873" s="2">
        <v>2</v>
      </c>
      <c r="AH3873" s="22" t="s">
        <v>290</v>
      </c>
      <c r="AI3873" s="6" t="s">
        <v>311</v>
      </c>
      <c r="AJ3873" s="4" t="s">
        <v>290</v>
      </c>
      <c r="AK3873" s="161" t="s">
        <v>290</v>
      </c>
    </row>
    <row r="3874" spans="1:37" x14ac:dyDescent="0.35">
      <c r="A3874" s="156" t="s">
        <v>3764</v>
      </c>
      <c r="B3874" s="11">
        <v>28</v>
      </c>
      <c r="C3874" s="11">
        <v>10</v>
      </c>
      <c r="D3874" t="s">
        <v>311</v>
      </c>
      <c r="E3874" s="21" t="s">
        <v>290</v>
      </c>
      <c r="F3874" s="11">
        <v>28</v>
      </c>
      <c r="G3874" s="13">
        <v>27.376000000000001</v>
      </c>
      <c r="H3874" s="11">
        <v>0.312</v>
      </c>
      <c r="I3874" t="s">
        <v>290</v>
      </c>
      <c r="J3874" s="11">
        <v>10</v>
      </c>
      <c r="K3874" s="21" t="s">
        <v>290</v>
      </c>
      <c r="L3874" s="11" t="s">
        <v>311</v>
      </c>
      <c r="M3874" t="s">
        <v>290</v>
      </c>
      <c r="N3874" s="159" t="s">
        <v>290</v>
      </c>
      <c r="P3874" s="18" t="s">
        <v>290</v>
      </c>
      <c r="Q3874" s="18" t="s">
        <v>290</v>
      </c>
      <c r="S3874" t="s">
        <v>290</v>
      </c>
      <c r="T3874" t="s">
        <v>290</v>
      </c>
      <c r="V3874" t="s">
        <v>290</v>
      </c>
      <c r="X3874" s="156" t="s">
        <v>3764</v>
      </c>
      <c r="Y3874" s="11">
        <v>28</v>
      </c>
      <c r="Z3874" s="11">
        <v>10</v>
      </c>
      <c r="AA3874" t="s">
        <v>311</v>
      </c>
      <c r="AB3874" s="21" t="s">
        <v>290</v>
      </c>
      <c r="AC3874" s="11">
        <v>28</v>
      </c>
      <c r="AD3874" s="13">
        <v>27.376000000000001</v>
      </c>
      <c r="AE3874" s="11">
        <v>0.312</v>
      </c>
      <c r="AF3874" t="s">
        <v>290</v>
      </c>
      <c r="AG3874" s="11">
        <v>10</v>
      </c>
      <c r="AH3874" s="21" t="s">
        <v>290</v>
      </c>
      <c r="AI3874" s="11" t="s">
        <v>311</v>
      </c>
      <c r="AJ3874" t="s">
        <v>290</v>
      </c>
      <c r="AK3874" s="159" t="s">
        <v>290</v>
      </c>
    </row>
    <row r="3875" spans="1:37" x14ac:dyDescent="0.35">
      <c r="A3875" s="158" t="s">
        <v>3765</v>
      </c>
      <c r="B3875" s="11">
        <v>28</v>
      </c>
      <c r="C3875" s="11">
        <v>20</v>
      </c>
      <c r="D3875" t="s">
        <v>311</v>
      </c>
      <c r="E3875" s="21" t="s">
        <v>290</v>
      </c>
      <c r="F3875" s="11">
        <v>28</v>
      </c>
      <c r="G3875" s="13">
        <v>27</v>
      </c>
      <c r="H3875" s="11">
        <v>0.5</v>
      </c>
      <c r="I3875" t="s">
        <v>290</v>
      </c>
      <c r="J3875" s="11">
        <v>20</v>
      </c>
      <c r="K3875" s="21" t="s">
        <v>290</v>
      </c>
      <c r="L3875" s="1" t="s">
        <v>311</v>
      </c>
      <c r="M3875" t="s">
        <v>290</v>
      </c>
      <c r="N3875" s="159" t="s">
        <v>290</v>
      </c>
      <c r="P3875" s="18" t="s">
        <v>290</v>
      </c>
      <c r="Q3875" s="18" t="s">
        <v>290</v>
      </c>
      <c r="S3875" t="s">
        <v>290</v>
      </c>
      <c r="T3875" t="s">
        <v>290</v>
      </c>
      <c r="V3875" t="s">
        <v>290</v>
      </c>
      <c r="X3875" s="158" t="s">
        <v>3765</v>
      </c>
      <c r="Y3875" s="11">
        <v>28</v>
      </c>
      <c r="Z3875" s="11">
        <v>20</v>
      </c>
      <c r="AA3875" t="s">
        <v>311</v>
      </c>
      <c r="AB3875" s="21" t="s">
        <v>290</v>
      </c>
      <c r="AC3875" s="11">
        <v>28</v>
      </c>
      <c r="AD3875" s="13">
        <v>27</v>
      </c>
      <c r="AE3875" s="11">
        <v>0.5</v>
      </c>
      <c r="AF3875" t="s">
        <v>290</v>
      </c>
      <c r="AG3875" s="11">
        <v>20</v>
      </c>
      <c r="AH3875" s="21" t="s">
        <v>290</v>
      </c>
      <c r="AI3875" s="1" t="s">
        <v>311</v>
      </c>
      <c r="AJ3875" t="s">
        <v>290</v>
      </c>
      <c r="AK3875" s="159" t="s">
        <v>290</v>
      </c>
    </row>
    <row r="3876" spans="1:37" x14ac:dyDescent="0.35">
      <c r="A3876" s="158" t="s">
        <v>3766</v>
      </c>
      <c r="B3876" s="11">
        <v>28</v>
      </c>
      <c r="C3876">
        <v>30</v>
      </c>
      <c r="D3876" t="s">
        <v>311</v>
      </c>
      <c r="E3876" s="21" t="s">
        <v>290</v>
      </c>
      <c r="F3876" s="11">
        <v>28</v>
      </c>
      <c r="G3876" s="13">
        <v>26.75</v>
      </c>
      <c r="H3876" s="11">
        <v>0.625</v>
      </c>
      <c r="I3876" t="s">
        <v>290</v>
      </c>
      <c r="J3876">
        <v>30</v>
      </c>
      <c r="K3876" s="21" t="s">
        <v>290</v>
      </c>
      <c r="L3876" s="1" t="s">
        <v>311</v>
      </c>
      <c r="M3876" t="s">
        <v>290</v>
      </c>
      <c r="N3876" s="159" t="s">
        <v>290</v>
      </c>
      <c r="P3876" s="18" t="s">
        <v>290</v>
      </c>
      <c r="Q3876" s="18" t="s">
        <v>290</v>
      </c>
      <c r="S3876" t="s">
        <v>290</v>
      </c>
      <c r="T3876" t="s">
        <v>290</v>
      </c>
      <c r="V3876" t="s">
        <v>290</v>
      </c>
      <c r="X3876" s="158" t="s">
        <v>3766</v>
      </c>
      <c r="Y3876" s="11">
        <v>28</v>
      </c>
      <c r="Z3876">
        <v>30</v>
      </c>
      <c r="AA3876" t="s">
        <v>311</v>
      </c>
      <c r="AB3876" s="21" t="s">
        <v>290</v>
      </c>
      <c r="AC3876" s="11">
        <v>28</v>
      </c>
      <c r="AD3876" s="13">
        <v>26.75</v>
      </c>
      <c r="AE3876" s="11">
        <v>0.625</v>
      </c>
      <c r="AF3876" t="s">
        <v>290</v>
      </c>
      <c r="AG3876">
        <v>30</v>
      </c>
      <c r="AH3876" s="21" t="s">
        <v>290</v>
      </c>
      <c r="AI3876" s="1" t="s">
        <v>311</v>
      </c>
      <c r="AJ3876" t="s">
        <v>290</v>
      </c>
      <c r="AK3876" s="159" t="s">
        <v>290</v>
      </c>
    </row>
    <row r="3877" spans="1:37" x14ac:dyDescent="0.35">
      <c r="A3877" s="158" t="s">
        <v>7136</v>
      </c>
      <c r="B3877" s="11">
        <v>28</v>
      </c>
      <c r="C3877" t="s">
        <v>6422</v>
      </c>
      <c r="D3877" t="s">
        <v>311</v>
      </c>
      <c r="E3877" s="21" t="s">
        <v>290</v>
      </c>
      <c r="F3877" s="11">
        <v>28</v>
      </c>
      <c r="G3877" s="13">
        <v>27.25</v>
      </c>
      <c r="H3877" s="11">
        <v>0.375</v>
      </c>
      <c r="I3877" t="s">
        <v>6422</v>
      </c>
      <c r="J3877">
        <v>1</v>
      </c>
      <c r="K3877" s="21" t="s">
        <v>290</v>
      </c>
      <c r="L3877" s="1" t="s">
        <v>311</v>
      </c>
      <c r="M3877" t="s">
        <v>290</v>
      </c>
      <c r="N3877" s="159" t="s">
        <v>290</v>
      </c>
      <c r="P3877" s="18" t="s">
        <v>290</v>
      </c>
      <c r="Q3877" s="18" t="s">
        <v>290</v>
      </c>
      <c r="S3877" t="s">
        <v>290</v>
      </c>
      <c r="T3877" t="s">
        <v>290</v>
      </c>
      <c r="V3877" t="s">
        <v>290</v>
      </c>
      <c r="X3877" s="158" t="s">
        <v>7136</v>
      </c>
      <c r="Y3877" s="11">
        <v>28</v>
      </c>
      <c r="Z3877" t="s">
        <v>6422</v>
      </c>
      <c r="AA3877" t="s">
        <v>311</v>
      </c>
      <c r="AB3877" s="21" t="s">
        <v>290</v>
      </c>
      <c r="AC3877" s="11">
        <v>28</v>
      </c>
      <c r="AD3877" s="13">
        <v>27.25</v>
      </c>
      <c r="AE3877" s="11">
        <v>0.375</v>
      </c>
      <c r="AF3877" t="s">
        <v>6422</v>
      </c>
      <c r="AG3877">
        <v>1</v>
      </c>
      <c r="AH3877" s="21" t="s">
        <v>290</v>
      </c>
      <c r="AI3877" s="1" t="s">
        <v>311</v>
      </c>
      <c r="AJ3877" t="s">
        <v>290</v>
      </c>
      <c r="AK3877" s="159" t="s">
        <v>290</v>
      </c>
    </row>
    <row r="3878" spans="1:37" x14ac:dyDescent="0.35">
      <c r="A3878" s="160" t="s">
        <v>3767</v>
      </c>
      <c r="B3878" s="2">
        <v>28</v>
      </c>
      <c r="C3878" s="2" t="s">
        <v>272</v>
      </c>
      <c r="D3878" s="4" t="s">
        <v>311</v>
      </c>
      <c r="E3878" s="22" t="s">
        <v>290</v>
      </c>
      <c r="F3878" s="2">
        <v>28</v>
      </c>
      <c r="G3878" s="5">
        <v>27</v>
      </c>
      <c r="H3878" s="2">
        <v>0.5</v>
      </c>
      <c r="I3878" s="4" t="s">
        <v>272</v>
      </c>
      <c r="J3878" s="2">
        <v>2</v>
      </c>
      <c r="K3878" s="22" t="s">
        <v>290</v>
      </c>
      <c r="L3878" s="6" t="s">
        <v>311</v>
      </c>
      <c r="M3878" s="4" t="s">
        <v>290</v>
      </c>
      <c r="N3878" s="161" t="s">
        <v>290</v>
      </c>
      <c r="P3878" s="18" t="s">
        <v>290</v>
      </c>
      <c r="Q3878" s="18" t="s">
        <v>290</v>
      </c>
      <c r="S3878" t="s">
        <v>290</v>
      </c>
      <c r="T3878" t="s">
        <v>290</v>
      </c>
      <c r="V3878" t="s">
        <v>290</v>
      </c>
      <c r="X3878" s="160" t="s">
        <v>3767</v>
      </c>
      <c r="Y3878" s="2">
        <v>28</v>
      </c>
      <c r="Z3878" s="2" t="s">
        <v>272</v>
      </c>
      <c r="AA3878" s="4" t="s">
        <v>311</v>
      </c>
      <c r="AB3878" s="22" t="s">
        <v>290</v>
      </c>
      <c r="AC3878" s="2">
        <v>28</v>
      </c>
      <c r="AD3878" s="5">
        <v>27</v>
      </c>
      <c r="AE3878" s="2">
        <v>0.5</v>
      </c>
      <c r="AF3878" s="4" t="s">
        <v>272</v>
      </c>
      <c r="AG3878" s="2">
        <v>2</v>
      </c>
      <c r="AH3878" s="22" t="s">
        <v>290</v>
      </c>
      <c r="AI3878" s="6" t="s">
        <v>311</v>
      </c>
      <c r="AJ3878" s="4" t="s">
        <v>290</v>
      </c>
      <c r="AK3878" s="161" t="s">
        <v>290</v>
      </c>
    </row>
    <row r="3879" spans="1:37" x14ac:dyDescent="0.35">
      <c r="A3879" s="156" t="s">
        <v>3768</v>
      </c>
      <c r="B3879" s="11">
        <v>30</v>
      </c>
      <c r="C3879" s="11">
        <v>10</v>
      </c>
      <c r="D3879" t="s">
        <v>311</v>
      </c>
      <c r="E3879" s="21" t="s">
        <v>290</v>
      </c>
      <c r="F3879" s="11">
        <v>30</v>
      </c>
      <c r="G3879" s="13">
        <v>29.376000000000001</v>
      </c>
      <c r="H3879" s="11">
        <v>0.312</v>
      </c>
      <c r="I3879" t="s">
        <v>290</v>
      </c>
      <c r="J3879" s="11">
        <v>10</v>
      </c>
      <c r="K3879" s="21" t="s">
        <v>290</v>
      </c>
      <c r="L3879" s="11" t="s">
        <v>311</v>
      </c>
      <c r="M3879" t="s">
        <v>290</v>
      </c>
      <c r="N3879" s="159" t="s">
        <v>290</v>
      </c>
      <c r="P3879" s="18" t="s">
        <v>290</v>
      </c>
      <c r="Q3879" s="18" t="s">
        <v>290</v>
      </c>
      <c r="S3879" t="s">
        <v>290</v>
      </c>
      <c r="T3879" t="s">
        <v>290</v>
      </c>
      <c r="V3879" t="s">
        <v>290</v>
      </c>
      <c r="X3879" s="156" t="s">
        <v>3768</v>
      </c>
      <c r="Y3879" s="11">
        <v>30</v>
      </c>
      <c r="Z3879" s="11">
        <v>10</v>
      </c>
      <c r="AA3879" t="s">
        <v>311</v>
      </c>
      <c r="AB3879" s="21" t="s">
        <v>290</v>
      </c>
      <c r="AC3879" s="11">
        <v>30</v>
      </c>
      <c r="AD3879" s="13">
        <v>29.376000000000001</v>
      </c>
      <c r="AE3879" s="11">
        <v>0.312</v>
      </c>
      <c r="AF3879" t="s">
        <v>290</v>
      </c>
      <c r="AG3879" s="11">
        <v>10</v>
      </c>
      <c r="AH3879" s="21" t="s">
        <v>290</v>
      </c>
      <c r="AI3879" s="11" t="s">
        <v>311</v>
      </c>
      <c r="AJ3879" t="s">
        <v>290</v>
      </c>
      <c r="AK3879" s="159" t="s">
        <v>290</v>
      </c>
    </row>
    <row r="3880" spans="1:37" x14ac:dyDescent="0.35">
      <c r="A3880" s="158" t="s">
        <v>3769</v>
      </c>
      <c r="B3880" s="11">
        <v>30</v>
      </c>
      <c r="C3880" s="11">
        <v>20</v>
      </c>
      <c r="D3880" t="s">
        <v>311</v>
      </c>
      <c r="E3880" s="21" t="s">
        <v>290</v>
      </c>
      <c r="F3880" s="11">
        <v>30</v>
      </c>
      <c r="G3880" s="13">
        <v>29</v>
      </c>
      <c r="H3880" s="11">
        <v>0.5</v>
      </c>
      <c r="I3880" t="s">
        <v>290</v>
      </c>
      <c r="J3880" s="11">
        <v>20</v>
      </c>
      <c r="K3880" s="21" t="s">
        <v>290</v>
      </c>
      <c r="L3880" s="1" t="s">
        <v>311</v>
      </c>
      <c r="M3880" t="s">
        <v>290</v>
      </c>
      <c r="N3880" s="159" t="s">
        <v>290</v>
      </c>
      <c r="P3880" s="18" t="s">
        <v>290</v>
      </c>
      <c r="Q3880" s="18" t="s">
        <v>290</v>
      </c>
      <c r="S3880" t="s">
        <v>290</v>
      </c>
      <c r="T3880" t="s">
        <v>290</v>
      </c>
      <c r="V3880" t="s">
        <v>290</v>
      </c>
      <c r="X3880" s="158" t="s">
        <v>3769</v>
      </c>
      <c r="Y3880" s="11">
        <v>30</v>
      </c>
      <c r="Z3880" s="11">
        <v>20</v>
      </c>
      <c r="AA3880" t="s">
        <v>311</v>
      </c>
      <c r="AB3880" s="21" t="s">
        <v>290</v>
      </c>
      <c r="AC3880" s="11">
        <v>30</v>
      </c>
      <c r="AD3880" s="13">
        <v>29</v>
      </c>
      <c r="AE3880" s="11">
        <v>0.5</v>
      </c>
      <c r="AF3880" t="s">
        <v>290</v>
      </c>
      <c r="AG3880" s="11">
        <v>20</v>
      </c>
      <c r="AH3880" s="21" t="s">
        <v>290</v>
      </c>
      <c r="AI3880" s="1" t="s">
        <v>311</v>
      </c>
      <c r="AJ3880" t="s">
        <v>290</v>
      </c>
      <c r="AK3880" s="159" t="s">
        <v>290</v>
      </c>
    </row>
    <row r="3881" spans="1:37" x14ac:dyDescent="0.35">
      <c r="A3881" s="158" t="s">
        <v>3770</v>
      </c>
      <c r="B3881" s="11">
        <v>30</v>
      </c>
      <c r="C3881">
        <v>30</v>
      </c>
      <c r="D3881" t="s">
        <v>311</v>
      </c>
      <c r="E3881" s="21" t="s">
        <v>290</v>
      </c>
      <c r="F3881" s="11">
        <v>30</v>
      </c>
      <c r="G3881" s="13">
        <v>28.75</v>
      </c>
      <c r="H3881" s="11">
        <v>0.625</v>
      </c>
      <c r="I3881" t="s">
        <v>290</v>
      </c>
      <c r="J3881">
        <v>30</v>
      </c>
      <c r="K3881" s="21" t="s">
        <v>290</v>
      </c>
      <c r="L3881" s="1" t="s">
        <v>311</v>
      </c>
      <c r="M3881" t="s">
        <v>290</v>
      </c>
      <c r="N3881" s="159" t="s">
        <v>290</v>
      </c>
      <c r="P3881" s="18" t="s">
        <v>290</v>
      </c>
      <c r="Q3881" s="18" t="s">
        <v>290</v>
      </c>
      <c r="S3881" t="s">
        <v>290</v>
      </c>
      <c r="T3881" t="s">
        <v>290</v>
      </c>
      <c r="V3881" t="s">
        <v>290</v>
      </c>
      <c r="X3881" s="158" t="s">
        <v>3770</v>
      </c>
      <c r="Y3881" s="11">
        <v>30</v>
      </c>
      <c r="Z3881">
        <v>30</v>
      </c>
      <c r="AA3881" t="s">
        <v>311</v>
      </c>
      <c r="AB3881" s="21" t="s">
        <v>290</v>
      </c>
      <c r="AC3881" s="11">
        <v>30</v>
      </c>
      <c r="AD3881" s="13">
        <v>28.75</v>
      </c>
      <c r="AE3881" s="11">
        <v>0.625</v>
      </c>
      <c r="AF3881" t="s">
        <v>290</v>
      </c>
      <c r="AG3881">
        <v>30</v>
      </c>
      <c r="AH3881" s="21" t="s">
        <v>290</v>
      </c>
      <c r="AI3881" s="1" t="s">
        <v>311</v>
      </c>
      <c r="AJ3881" t="s">
        <v>290</v>
      </c>
      <c r="AK3881" s="159" t="s">
        <v>290</v>
      </c>
    </row>
    <row r="3882" spans="1:37" x14ac:dyDescent="0.35">
      <c r="A3882" s="158" t="s">
        <v>7137</v>
      </c>
      <c r="B3882" s="11">
        <v>30</v>
      </c>
      <c r="C3882" t="s">
        <v>6422</v>
      </c>
      <c r="D3882" t="s">
        <v>311</v>
      </c>
      <c r="E3882" s="21" t="s">
        <v>290</v>
      </c>
      <c r="F3882" s="11">
        <v>30</v>
      </c>
      <c r="G3882" s="13">
        <v>29.25</v>
      </c>
      <c r="H3882" s="11">
        <v>0.375</v>
      </c>
      <c r="I3882" t="s">
        <v>6422</v>
      </c>
      <c r="J3882">
        <v>1</v>
      </c>
      <c r="K3882" s="21" t="s">
        <v>290</v>
      </c>
      <c r="L3882" s="1" t="s">
        <v>311</v>
      </c>
      <c r="M3882" t="s">
        <v>290</v>
      </c>
      <c r="N3882" s="159" t="s">
        <v>290</v>
      </c>
      <c r="P3882" s="18" t="s">
        <v>290</v>
      </c>
      <c r="Q3882" s="18" t="s">
        <v>290</v>
      </c>
      <c r="S3882" t="s">
        <v>290</v>
      </c>
      <c r="T3882" t="s">
        <v>290</v>
      </c>
      <c r="V3882" t="s">
        <v>290</v>
      </c>
      <c r="X3882" s="158" t="s">
        <v>7137</v>
      </c>
      <c r="Y3882" s="11">
        <v>30</v>
      </c>
      <c r="Z3882" t="s">
        <v>6422</v>
      </c>
      <c r="AA3882" t="s">
        <v>311</v>
      </c>
      <c r="AB3882" s="21" t="s">
        <v>290</v>
      </c>
      <c r="AC3882" s="11">
        <v>30</v>
      </c>
      <c r="AD3882" s="13">
        <v>29.25</v>
      </c>
      <c r="AE3882" s="11">
        <v>0.375</v>
      </c>
      <c r="AF3882" t="s">
        <v>6422</v>
      </c>
      <c r="AG3882">
        <v>1</v>
      </c>
      <c r="AH3882" s="21" t="s">
        <v>290</v>
      </c>
      <c r="AI3882" s="1" t="s">
        <v>311</v>
      </c>
      <c r="AJ3882" t="s">
        <v>290</v>
      </c>
      <c r="AK3882" s="159" t="s">
        <v>290</v>
      </c>
    </row>
    <row r="3883" spans="1:37" x14ac:dyDescent="0.35">
      <c r="A3883" s="160" t="s">
        <v>3771</v>
      </c>
      <c r="B3883" s="2">
        <v>30</v>
      </c>
      <c r="C3883" s="2" t="s">
        <v>272</v>
      </c>
      <c r="D3883" s="4" t="s">
        <v>311</v>
      </c>
      <c r="E3883" s="22" t="s">
        <v>290</v>
      </c>
      <c r="F3883" s="2">
        <v>30</v>
      </c>
      <c r="G3883" s="5">
        <v>29</v>
      </c>
      <c r="H3883" s="2">
        <v>0.5</v>
      </c>
      <c r="I3883" s="4" t="s">
        <v>272</v>
      </c>
      <c r="J3883" s="2">
        <v>2</v>
      </c>
      <c r="K3883" s="22" t="s">
        <v>290</v>
      </c>
      <c r="L3883" s="6" t="s">
        <v>311</v>
      </c>
      <c r="M3883" s="4" t="s">
        <v>290</v>
      </c>
      <c r="N3883" s="161" t="s">
        <v>290</v>
      </c>
      <c r="P3883" s="18" t="s">
        <v>290</v>
      </c>
      <c r="Q3883" s="18" t="s">
        <v>290</v>
      </c>
      <c r="S3883" t="s">
        <v>290</v>
      </c>
      <c r="T3883" t="s">
        <v>290</v>
      </c>
      <c r="V3883" t="s">
        <v>290</v>
      </c>
      <c r="X3883" s="160" t="s">
        <v>3771</v>
      </c>
      <c r="Y3883" s="2">
        <v>30</v>
      </c>
      <c r="Z3883" s="2" t="s">
        <v>272</v>
      </c>
      <c r="AA3883" s="4" t="s">
        <v>311</v>
      </c>
      <c r="AB3883" s="22" t="s">
        <v>290</v>
      </c>
      <c r="AC3883" s="2">
        <v>30</v>
      </c>
      <c r="AD3883" s="5">
        <v>29</v>
      </c>
      <c r="AE3883" s="2">
        <v>0.5</v>
      </c>
      <c r="AF3883" s="4" t="s">
        <v>272</v>
      </c>
      <c r="AG3883" s="2">
        <v>2</v>
      </c>
      <c r="AH3883" s="22" t="s">
        <v>290</v>
      </c>
      <c r="AI3883" s="6" t="s">
        <v>311</v>
      </c>
      <c r="AJ3883" s="4" t="s">
        <v>290</v>
      </c>
      <c r="AK3883" s="161" t="s">
        <v>290</v>
      </c>
    </row>
    <row r="3884" spans="1:37" x14ac:dyDescent="0.35">
      <c r="A3884" s="156" t="s">
        <v>3772</v>
      </c>
      <c r="B3884" s="11">
        <v>32</v>
      </c>
      <c r="C3884" s="11">
        <v>10</v>
      </c>
      <c r="D3884" t="s">
        <v>311</v>
      </c>
      <c r="E3884" s="21" t="s">
        <v>290</v>
      </c>
      <c r="F3884" s="11">
        <v>32</v>
      </c>
      <c r="G3884" s="13">
        <v>31.376000000000001</v>
      </c>
      <c r="H3884" s="11">
        <v>0.312</v>
      </c>
      <c r="I3884" t="s">
        <v>290</v>
      </c>
      <c r="J3884" s="11">
        <v>10</v>
      </c>
      <c r="K3884" s="21" t="s">
        <v>290</v>
      </c>
      <c r="L3884" s="11" t="s">
        <v>311</v>
      </c>
      <c r="M3884" t="s">
        <v>290</v>
      </c>
      <c r="N3884" s="159" t="s">
        <v>290</v>
      </c>
      <c r="P3884" s="18" t="s">
        <v>290</v>
      </c>
      <c r="Q3884" s="18" t="s">
        <v>290</v>
      </c>
      <c r="S3884" t="s">
        <v>290</v>
      </c>
      <c r="T3884" t="s">
        <v>290</v>
      </c>
      <c r="V3884" t="s">
        <v>290</v>
      </c>
      <c r="X3884" s="156" t="s">
        <v>3772</v>
      </c>
      <c r="Y3884" s="11">
        <v>32</v>
      </c>
      <c r="Z3884" s="11">
        <v>10</v>
      </c>
      <c r="AA3884" t="s">
        <v>311</v>
      </c>
      <c r="AB3884" s="21" t="s">
        <v>290</v>
      </c>
      <c r="AC3884" s="11">
        <v>32</v>
      </c>
      <c r="AD3884" s="13">
        <v>31.376000000000001</v>
      </c>
      <c r="AE3884" s="11">
        <v>0.312</v>
      </c>
      <c r="AF3884" t="s">
        <v>290</v>
      </c>
      <c r="AG3884" s="11">
        <v>10</v>
      </c>
      <c r="AH3884" s="21" t="s">
        <v>290</v>
      </c>
      <c r="AI3884" s="11" t="s">
        <v>311</v>
      </c>
      <c r="AJ3884" t="s">
        <v>290</v>
      </c>
      <c r="AK3884" s="159" t="s">
        <v>290</v>
      </c>
    </row>
    <row r="3885" spans="1:37" x14ac:dyDescent="0.35">
      <c r="A3885" s="158" t="s">
        <v>3773</v>
      </c>
      <c r="B3885" s="11">
        <v>32</v>
      </c>
      <c r="C3885" s="11">
        <v>20</v>
      </c>
      <c r="D3885" t="s">
        <v>311</v>
      </c>
      <c r="E3885" s="21" t="s">
        <v>290</v>
      </c>
      <c r="F3885" s="11">
        <v>32</v>
      </c>
      <c r="G3885" s="13">
        <v>31</v>
      </c>
      <c r="H3885" s="11">
        <v>0.5</v>
      </c>
      <c r="I3885" t="s">
        <v>290</v>
      </c>
      <c r="J3885" s="11">
        <v>20</v>
      </c>
      <c r="K3885" s="21" t="s">
        <v>290</v>
      </c>
      <c r="L3885" s="1" t="s">
        <v>311</v>
      </c>
      <c r="M3885" t="s">
        <v>290</v>
      </c>
      <c r="N3885" s="159" t="s">
        <v>290</v>
      </c>
      <c r="P3885" s="18" t="s">
        <v>290</v>
      </c>
      <c r="Q3885" s="18" t="s">
        <v>290</v>
      </c>
      <c r="S3885" t="s">
        <v>290</v>
      </c>
      <c r="T3885" t="s">
        <v>290</v>
      </c>
      <c r="V3885" t="s">
        <v>290</v>
      </c>
      <c r="X3885" s="158" t="s">
        <v>3773</v>
      </c>
      <c r="Y3885" s="11">
        <v>32</v>
      </c>
      <c r="Z3885" s="11">
        <v>20</v>
      </c>
      <c r="AA3885" t="s">
        <v>311</v>
      </c>
      <c r="AB3885" s="21" t="s">
        <v>290</v>
      </c>
      <c r="AC3885" s="11">
        <v>32</v>
      </c>
      <c r="AD3885" s="13">
        <v>31</v>
      </c>
      <c r="AE3885" s="11">
        <v>0.5</v>
      </c>
      <c r="AF3885" t="s">
        <v>290</v>
      </c>
      <c r="AG3885" s="11">
        <v>20</v>
      </c>
      <c r="AH3885" s="21" t="s">
        <v>290</v>
      </c>
      <c r="AI3885" s="1" t="s">
        <v>311</v>
      </c>
      <c r="AJ3885" t="s">
        <v>290</v>
      </c>
      <c r="AK3885" s="159" t="s">
        <v>290</v>
      </c>
    </row>
    <row r="3886" spans="1:37" x14ac:dyDescent="0.35">
      <c r="A3886" s="158" t="s">
        <v>3774</v>
      </c>
      <c r="B3886" s="11">
        <v>32</v>
      </c>
      <c r="C3886">
        <v>30</v>
      </c>
      <c r="D3886" t="s">
        <v>311</v>
      </c>
      <c r="E3886" s="21" t="s">
        <v>290</v>
      </c>
      <c r="F3886" s="11">
        <v>32</v>
      </c>
      <c r="G3886" s="13">
        <v>30.75</v>
      </c>
      <c r="H3886" s="11">
        <v>0.625</v>
      </c>
      <c r="I3886" t="s">
        <v>290</v>
      </c>
      <c r="J3886">
        <v>30</v>
      </c>
      <c r="K3886" s="21" t="s">
        <v>290</v>
      </c>
      <c r="L3886" s="1" t="s">
        <v>311</v>
      </c>
      <c r="M3886" t="s">
        <v>290</v>
      </c>
      <c r="N3886" s="159" t="s">
        <v>290</v>
      </c>
      <c r="P3886" s="18" t="s">
        <v>290</v>
      </c>
      <c r="Q3886" s="18" t="s">
        <v>290</v>
      </c>
      <c r="S3886" t="s">
        <v>290</v>
      </c>
      <c r="T3886" t="s">
        <v>290</v>
      </c>
      <c r="V3886" t="s">
        <v>290</v>
      </c>
      <c r="X3886" s="158" t="s">
        <v>3774</v>
      </c>
      <c r="Y3886" s="11">
        <v>32</v>
      </c>
      <c r="Z3886">
        <v>30</v>
      </c>
      <c r="AA3886" t="s">
        <v>311</v>
      </c>
      <c r="AB3886" s="21" t="s">
        <v>290</v>
      </c>
      <c r="AC3886" s="11">
        <v>32</v>
      </c>
      <c r="AD3886" s="13">
        <v>30.75</v>
      </c>
      <c r="AE3886" s="11">
        <v>0.625</v>
      </c>
      <c r="AF3886" t="s">
        <v>290</v>
      </c>
      <c r="AG3886">
        <v>30</v>
      </c>
      <c r="AH3886" s="21" t="s">
        <v>290</v>
      </c>
      <c r="AI3886" s="1" t="s">
        <v>311</v>
      </c>
      <c r="AJ3886" t="s">
        <v>290</v>
      </c>
      <c r="AK3886" s="159" t="s">
        <v>290</v>
      </c>
    </row>
    <row r="3887" spans="1:37" x14ac:dyDescent="0.35">
      <c r="A3887" s="158" t="s">
        <v>3775</v>
      </c>
      <c r="B3887" s="11">
        <v>32</v>
      </c>
      <c r="C3887">
        <v>40</v>
      </c>
      <c r="D3887" t="s">
        <v>311</v>
      </c>
      <c r="E3887" s="21" t="s">
        <v>290</v>
      </c>
      <c r="F3887" s="11">
        <v>32</v>
      </c>
      <c r="G3887" s="13">
        <v>30.623999999999999</v>
      </c>
      <c r="H3887" s="11">
        <v>0.68799999999999994</v>
      </c>
      <c r="I3887" t="s">
        <v>290</v>
      </c>
      <c r="J3887">
        <v>40</v>
      </c>
      <c r="K3887" s="21" t="s">
        <v>290</v>
      </c>
      <c r="L3887" s="1" t="s">
        <v>311</v>
      </c>
      <c r="M3887" t="s">
        <v>290</v>
      </c>
      <c r="N3887" s="159" t="s">
        <v>290</v>
      </c>
      <c r="P3887" s="18" t="s">
        <v>290</v>
      </c>
      <c r="Q3887" s="18" t="s">
        <v>290</v>
      </c>
      <c r="S3887" t="s">
        <v>290</v>
      </c>
      <c r="T3887" t="s">
        <v>290</v>
      </c>
      <c r="V3887" t="s">
        <v>290</v>
      </c>
      <c r="X3887" s="158" t="s">
        <v>3775</v>
      </c>
      <c r="Y3887" s="11">
        <v>32</v>
      </c>
      <c r="Z3887">
        <v>40</v>
      </c>
      <c r="AA3887" t="s">
        <v>311</v>
      </c>
      <c r="AB3887" s="21" t="s">
        <v>290</v>
      </c>
      <c r="AC3887" s="11">
        <v>32</v>
      </c>
      <c r="AD3887" s="13">
        <v>30.623999999999999</v>
      </c>
      <c r="AE3887" s="11">
        <v>0.68799999999999994</v>
      </c>
      <c r="AF3887" t="s">
        <v>290</v>
      </c>
      <c r="AG3887">
        <v>40</v>
      </c>
      <c r="AH3887" s="21" t="s">
        <v>290</v>
      </c>
      <c r="AI3887" s="1" t="s">
        <v>311</v>
      </c>
      <c r="AJ3887" t="s">
        <v>290</v>
      </c>
      <c r="AK3887" s="159" t="s">
        <v>290</v>
      </c>
    </row>
    <row r="3888" spans="1:37" x14ac:dyDescent="0.35">
      <c r="A3888" s="158" t="s">
        <v>7138</v>
      </c>
      <c r="B3888" s="11">
        <v>32</v>
      </c>
      <c r="C3888" t="s">
        <v>6422</v>
      </c>
      <c r="D3888" t="s">
        <v>311</v>
      </c>
      <c r="E3888" s="21" t="s">
        <v>290</v>
      </c>
      <c r="F3888" s="11">
        <v>32</v>
      </c>
      <c r="G3888" s="13">
        <v>31.25</v>
      </c>
      <c r="H3888" s="11">
        <v>0.375</v>
      </c>
      <c r="I3888" t="s">
        <v>6422</v>
      </c>
      <c r="J3888">
        <v>1</v>
      </c>
      <c r="K3888" s="21" t="s">
        <v>290</v>
      </c>
      <c r="L3888" s="1" t="s">
        <v>311</v>
      </c>
      <c r="M3888" t="s">
        <v>290</v>
      </c>
      <c r="N3888" s="159" t="s">
        <v>290</v>
      </c>
      <c r="P3888" s="18" t="s">
        <v>290</v>
      </c>
      <c r="Q3888" s="18" t="s">
        <v>290</v>
      </c>
      <c r="S3888" t="s">
        <v>290</v>
      </c>
      <c r="T3888" t="s">
        <v>290</v>
      </c>
      <c r="V3888" t="s">
        <v>290</v>
      </c>
      <c r="X3888" s="158" t="s">
        <v>7138</v>
      </c>
      <c r="Y3888" s="11">
        <v>32</v>
      </c>
      <c r="Z3888" t="s">
        <v>6422</v>
      </c>
      <c r="AA3888" t="s">
        <v>311</v>
      </c>
      <c r="AB3888" s="21" t="s">
        <v>290</v>
      </c>
      <c r="AC3888" s="11">
        <v>32</v>
      </c>
      <c r="AD3888" s="13">
        <v>31.25</v>
      </c>
      <c r="AE3888" s="11">
        <v>0.375</v>
      </c>
      <c r="AF3888" t="s">
        <v>6422</v>
      </c>
      <c r="AG3888">
        <v>1</v>
      </c>
      <c r="AH3888" s="21" t="s">
        <v>290</v>
      </c>
      <c r="AI3888" s="1" t="s">
        <v>311</v>
      </c>
      <c r="AJ3888" t="s">
        <v>290</v>
      </c>
      <c r="AK3888" s="159" t="s">
        <v>290</v>
      </c>
    </row>
    <row r="3889" spans="1:37" x14ac:dyDescent="0.35">
      <c r="A3889" s="160" t="s">
        <v>3776</v>
      </c>
      <c r="B3889" s="2">
        <v>32</v>
      </c>
      <c r="C3889" s="2" t="s">
        <v>272</v>
      </c>
      <c r="D3889" s="4" t="s">
        <v>311</v>
      </c>
      <c r="E3889" s="22" t="s">
        <v>290</v>
      </c>
      <c r="F3889" s="2">
        <v>32</v>
      </c>
      <c r="G3889" s="5">
        <v>31</v>
      </c>
      <c r="H3889" s="2">
        <v>0.5</v>
      </c>
      <c r="I3889" s="4" t="s">
        <v>272</v>
      </c>
      <c r="J3889" s="2">
        <v>2</v>
      </c>
      <c r="K3889" s="22" t="s">
        <v>290</v>
      </c>
      <c r="L3889" s="6" t="s">
        <v>311</v>
      </c>
      <c r="M3889" s="4" t="s">
        <v>290</v>
      </c>
      <c r="N3889" s="161" t="s">
        <v>290</v>
      </c>
      <c r="P3889" s="18" t="s">
        <v>290</v>
      </c>
      <c r="Q3889" s="18" t="s">
        <v>290</v>
      </c>
      <c r="S3889" t="s">
        <v>290</v>
      </c>
      <c r="T3889" t="s">
        <v>290</v>
      </c>
      <c r="V3889" t="s">
        <v>290</v>
      </c>
      <c r="X3889" s="160" t="s">
        <v>3776</v>
      </c>
      <c r="Y3889" s="2">
        <v>32</v>
      </c>
      <c r="Z3889" s="2" t="s">
        <v>272</v>
      </c>
      <c r="AA3889" s="4" t="s">
        <v>311</v>
      </c>
      <c r="AB3889" s="22" t="s">
        <v>290</v>
      </c>
      <c r="AC3889" s="2">
        <v>32</v>
      </c>
      <c r="AD3889" s="5">
        <v>31</v>
      </c>
      <c r="AE3889" s="2">
        <v>0.5</v>
      </c>
      <c r="AF3889" s="4" t="s">
        <v>272</v>
      </c>
      <c r="AG3889" s="2">
        <v>2</v>
      </c>
      <c r="AH3889" s="22" t="s">
        <v>290</v>
      </c>
      <c r="AI3889" s="6" t="s">
        <v>311</v>
      </c>
      <c r="AJ3889" s="4" t="s">
        <v>290</v>
      </c>
      <c r="AK3889" s="161" t="s">
        <v>290</v>
      </c>
    </row>
    <row r="3890" spans="1:37" x14ac:dyDescent="0.35">
      <c r="A3890" s="156" t="s">
        <v>3777</v>
      </c>
      <c r="B3890" s="11">
        <v>34</v>
      </c>
      <c r="C3890" s="11">
        <v>10</v>
      </c>
      <c r="D3890" t="s">
        <v>311</v>
      </c>
      <c r="E3890" s="21" t="s">
        <v>290</v>
      </c>
      <c r="F3890" s="11">
        <v>34</v>
      </c>
      <c r="G3890" s="13">
        <v>33.375999999999998</v>
      </c>
      <c r="H3890" s="11">
        <v>0.312</v>
      </c>
      <c r="I3890" t="s">
        <v>290</v>
      </c>
      <c r="J3890" s="11">
        <v>10</v>
      </c>
      <c r="K3890" s="21" t="s">
        <v>290</v>
      </c>
      <c r="L3890" s="11" t="s">
        <v>311</v>
      </c>
      <c r="M3890" t="s">
        <v>290</v>
      </c>
      <c r="N3890" s="159" t="s">
        <v>290</v>
      </c>
      <c r="P3890" s="18" t="s">
        <v>290</v>
      </c>
      <c r="Q3890" s="18" t="s">
        <v>290</v>
      </c>
      <c r="S3890" t="s">
        <v>290</v>
      </c>
      <c r="T3890" t="s">
        <v>290</v>
      </c>
      <c r="V3890" t="s">
        <v>290</v>
      </c>
      <c r="X3890" s="156" t="s">
        <v>3777</v>
      </c>
      <c r="Y3890" s="11">
        <v>34</v>
      </c>
      <c r="Z3890" s="11">
        <v>10</v>
      </c>
      <c r="AA3890" t="s">
        <v>311</v>
      </c>
      <c r="AB3890" s="21" t="s">
        <v>290</v>
      </c>
      <c r="AC3890" s="11">
        <v>34</v>
      </c>
      <c r="AD3890" s="13">
        <v>33.375999999999998</v>
      </c>
      <c r="AE3890" s="11">
        <v>0.312</v>
      </c>
      <c r="AF3890" t="s">
        <v>290</v>
      </c>
      <c r="AG3890" s="11">
        <v>10</v>
      </c>
      <c r="AH3890" s="21" t="s">
        <v>290</v>
      </c>
      <c r="AI3890" s="11" t="s">
        <v>311</v>
      </c>
      <c r="AJ3890" t="s">
        <v>290</v>
      </c>
      <c r="AK3890" s="159" t="s">
        <v>290</v>
      </c>
    </row>
    <row r="3891" spans="1:37" x14ac:dyDescent="0.35">
      <c r="A3891" s="158" t="s">
        <v>3778</v>
      </c>
      <c r="B3891" s="11">
        <v>34</v>
      </c>
      <c r="C3891" s="11">
        <v>20</v>
      </c>
      <c r="D3891" t="s">
        <v>311</v>
      </c>
      <c r="E3891" s="21" t="s">
        <v>290</v>
      </c>
      <c r="F3891" s="11">
        <v>34</v>
      </c>
      <c r="G3891" s="13">
        <v>33</v>
      </c>
      <c r="H3891" s="11">
        <v>0.5</v>
      </c>
      <c r="I3891" t="s">
        <v>290</v>
      </c>
      <c r="J3891" s="11">
        <v>20</v>
      </c>
      <c r="K3891" s="21" t="s">
        <v>290</v>
      </c>
      <c r="L3891" s="1" t="s">
        <v>311</v>
      </c>
      <c r="M3891" t="s">
        <v>290</v>
      </c>
      <c r="N3891" s="159" t="s">
        <v>290</v>
      </c>
      <c r="P3891" s="18" t="s">
        <v>290</v>
      </c>
      <c r="Q3891" s="18" t="s">
        <v>290</v>
      </c>
      <c r="S3891" t="s">
        <v>290</v>
      </c>
      <c r="T3891" t="s">
        <v>290</v>
      </c>
      <c r="V3891" t="s">
        <v>290</v>
      </c>
      <c r="X3891" s="158" t="s">
        <v>3778</v>
      </c>
      <c r="Y3891" s="11">
        <v>34</v>
      </c>
      <c r="Z3891" s="11">
        <v>20</v>
      </c>
      <c r="AA3891" t="s">
        <v>311</v>
      </c>
      <c r="AB3891" s="21" t="s">
        <v>290</v>
      </c>
      <c r="AC3891" s="11">
        <v>34</v>
      </c>
      <c r="AD3891" s="13">
        <v>33</v>
      </c>
      <c r="AE3891" s="11">
        <v>0.5</v>
      </c>
      <c r="AF3891" t="s">
        <v>290</v>
      </c>
      <c r="AG3891" s="11">
        <v>20</v>
      </c>
      <c r="AH3891" s="21" t="s">
        <v>290</v>
      </c>
      <c r="AI3891" s="1" t="s">
        <v>311</v>
      </c>
      <c r="AJ3891" t="s">
        <v>290</v>
      </c>
      <c r="AK3891" s="159" t="s">
        <v>290</v>
      </c>
    </row>
    <row r="3892" spans="1:37" x14ac:dyDescent="0.35">
      <c r="A3892" s="158" t="s">
        <v>3779</v>
      </c>
      <c r="B3892" s="11">
        <v>34</v>
      </c>
      <c r="C3892">
        <v>30</v>
      </c>
      <c r="D3892" t="s">
        <v>311</v>
      </c>
      <c r="E3892" s="21" t="s">
        <v>290</v>
      </c>
      <c r="F3892" s="11">
        <v>34</v>
      </c>
      <c r="G3892" s="13">
        <v>32.75</v>
      </c>
      <c r="H3892" s="11">
        <v>0.625</v>
      </c>
      <c r="I3892" t="s">
        <v>290</v>
      </c>
      <c r="J3892">
        <v>30</v>
      </c>
      <c r="K3892" s="21" t="s">
        <v>290</v>
      </c>
      <c r="L3892" s="1" t="s">
        <v>311</v>
      </c>
      <c r="M3892" t="s">
        <v>290</v>
      </c>
      <c r="N3892" s="159" t="s">
        <v>290</v>
      </c>
      <c r="P3892" s="18" t="s">
        <v>290</v>
      </c>
      <c r="Q3892" s="18" t="s">
        <v>290</v>
      </c>
      <c r="S3892" t="s">
        <v>290</v>
      </c>
      <c r="T3892" t="s">
        <v>290</v>
      </c>
      <c r="V3892" t="s">
        <v>290</v>
      </c>
      <c r="X3892" s="158" t="s">
        <v>3779</v>
      </c>
      <c r="Y3892" s="11">
        <v>34</v>
      </c>
      <c r="Z3892">
        <v>30</v>
      </c>
      <c r="AA3892" t="s">
        <v>311</v>
      </c>
      <c r="AB3892" s="21" t="s">
        <v>290</v>
      </c>
      <c r="AC3892" s="11">
        <v>34</v>
      </c>
      <c r="AD3892" s="13">
        <v>32.75</v>
      </c>
      <c r="AE3892" s="11">
        <v>0.625</v>
      </c>
      <c r="AF3892" t="s">
        <v>290</v>
      </c>
      <c r="AG3892">
        <v>30</v>
      </c>
      <c r="AH3892" s="21" t="s">
        <v>290</v>
      </c>
      <c r="AI3892" s="1" t="s">
        <v>311</v>
      </c>
      <c r="AJ3892" t="s">
        <v>290</v>
      </c>
      <c r="AK3892" s="159" t="s">
        <v>290</v>
      </c>
    </row>
    <row r="3893" spans="1:37" x14ac:dyDescent="0.35">
      <c r="A3893" s="158" t="s">
        <v>3780</v>
      </c>
      <c r="B3893" s="11">
        <v>34</v>
      </c>
      <c r="C3893">
        <v>40</v>
      </c>
      <c r="D3893" t="s">
        <v>311</v>
      </c>
      <c r="E3893" s="21" t="s">
        <v>290</v>
      </c>
      <c r="F3893" s="11">
        <v>34</v>
      </c>
      <c r="G3893" s="13">
        <v>32.624000000000002</v>
      </c>
      <c r="H3893" s="11">
        <v>0.68799999999999994</v>
      </c>
      <c r="I3893" t="s">
        <v>290</v>
      </c>
      <c r="J3893">
        <v>40</v>
      </c>
      <c r="K3893" s="21" t="s">
        <v>290</v>
      </c>
      <c r="L3893" s="1" t="s">
        <v>311</v>
      </c>
      <c r="M3893" t="s">
        <v>290</v>
      </c>
      <c r="N3893" s="159" t="s">
        <v>290</v>
      </c>
      <c r="P3893" s="18" t="s">
        <v>290</v>
      </c>
      <c r="Q3893" s="18" t="s">
        <v>290</v>
      </c>
      <c r="S3893" t="s">
        <v>290</v>
      </c>
      <c r="T3893" t="s">
        <v>290</v>
      </c>
      <c r="V3893" t="s">
        <v>290</v>
      </c>
      <c r="X3893" s="158" t="s">
        <v>3780</v>
      </c>
      <c r="Y3893" s="11">
        <v>34</v>
      </c>
      <c r="Z3893">
        <v>40</v>
      </c>
      <c r="AA3893" t="s">
        <v>311</v>
      </c>
      <c r="AB3893" s="21" t="s">
        <v>290</v>
      </c>
      <c r="AC3893" s="11">
        <v>34</v>
      </c>
      <c r="AD3893" s="13">
        <v>32.624000000000002</v>
      </c>
      <c r="AE3893" s="11">
        <v>0.68799999999999994</v>
      </c>
      <c r="AF3893" t="s">
        <v>290</v>
      </c>
      <c r="AG3893">
        <v>40</v>
      </c>
      <c r="AH3893" s="21" t="s">
        <v>290</v>
      </c>
      <c r="AI3893" s="1" t="s">
        <v>311</v>
      </c>
      <c r="AJ3893" t="s">
        <v>290</v>
      </c>
      <c r="AK3893" s="159" t="s">
        <v>290</v>
      </c>
    </row>
    <row r="3894" spans="1:37" x14ac:dyDescent="0.35">
      <c r="A3894" s="158" t="s">
        <v>7139</v>
      </c>
      <c r="B3894" s="11">
        <v>34</v>
      </c>
      <c r="C3894" t="s">
        <v>6422</v>
      </c>
      <c r="D3894" t="s">
        <v>311</v>
      </c>
      <c r="E3894" s="21" t="s">
        <v>290</v>
      </c>
      <c r="F3894" s="11">
        <v>34</v>
      </c>
      <c r="G3894" s="13">
        <v>33.25</v>
      </c>
      <c r="H3894" s="11">
        <v>0.375</v>
      </c>
      <c r="I3894" t="s">
        <v>6422</v>
      </c>
      <c r="J3894">
        <v>1</v>
      </c>
      <c r="K3894" s="21" t="s">
        <v>290</v>
      </c>
      <c r="L3894" s="1" t="s">
        <v>311</v>
      </c>
      <c r="M3894" t="s">
        <v>290</v>
      </c>
      <c r="N3894" s="159" t="s">
        <v>290</v>
      </c>
      <c r="P3894" s="18" t="s">
        <v>290</v>
      </c>
      <c r="Q3894" s="18" t="s">
        <v>290</v>
      </c>
      <c r="S3894" t="s">
        <v>290</v>
      </c>
      <c r="T3894" t="s">
        <v>290</v>
      </c>
      <c r="V3894" t="s">
        <v>290</v>
      </c>
      <c r="X3894" s="158" t="s">
        <v>7139</v>
      </c>
      <c r="Y3894" s="11">
        <v>34</v>
      </c>
      <c r="Z3894" t="s">
        <v>6422</v>
      </c>
      <c r="AA3894" t="s">
        <v>311</v>
      </c>
      <c r="AB3894" s="21" t="s">
        <v>290</v>
      </c>
      <c r="AC3894" s="11">
        <v>34</v>
      </c>
      <c r="AD3894" s="13">
        <v>33.25</v>
      </c>
      <c r="AE3894" s="11">
        <v>0.375</v>
      </c>
      <c r="AF3894" t="s">
        <v>6422</v>
      </c>
      <c r="AG3894">
        <v>1</v>
      </c>
      <c r="AH3894" s="21" t="s">
        <v>290</v>
      </c>
      <c r="AI3894" s="1" t="s">
        <v>311</v>
      </c>
      <c r="AJ3894" t="s">
        <v>290</v>
      </c>
      <c r="AK3894" s="159" t="s">
        <v>290</v>
      </c>
    </row>
    <row r="3895" spans="1:37" x14ac:dyDescent="0.35">
      <c r="A3895" s="160" t="s">
        <v>3781</v>
      </c>
      <c r="B3895" s="2">
        <v>34</v>
      </c>
      <c r="C3895" s="2" t="s">
        <v>272</v>
      </c>
      <c r="D3895" s="4" t="s">
        <v>311</v>
      </c>
      <c r="E3895" s="22" t="s">
        <v>290</v>
      </c>
      <c r="F3895" s="2">
        <v>34</v>
      </c>
      <c r="G3895" s="5">
        <v>33</v>
      </c>
      <c r="H3895" s="2">
        <v>0.5</v>
      </c>
      <c r="I3895" s="4" t="s">
        <v>272</v>
      </c>
      <c r="J3895" s="2">
        <v>2</v>
      </c>
      <c r="K3895" s="22" t="s">
        <v>290</v>
      </c>
      <c r="L3895" s="6" t="s">
        <v>311</v>
      </c>
      <c r="M3895" s="4" t="s">
        <v>290</v>
      </c>
      <c r="N3895" s="161" t="s">
        <v>290</v>
      </c>
      <c r="P3895" s="18" t="s">
        <v>290</v>
      </c>
      <c r="Q3895" s="18" t="s">
        <v>290</v>
      </c>
      <c r="S3895" t="s">
        <v>290</v>
      </c>
      <c r="T3895" t="s">
        <v>290</v>
      </c>
      <c r="V3895" t="s">
        <v>290</v>
      </c>
      <c r="X3895" s="160" t="s">
        <v>3781</v>
      </c>
      <c r="Y3895" s="2">
        <v>34</v>
      </c>
      <c r="Z3895" s="2" t="s">
        <v>272</v>
      </c>
      <c r="AA3895" s="4" t="s">
        <v>311</v>
      </c>
      <c r="AB3895" s="22" t="s">
        <v>290</v>
      </c>
      <c r="AC3895" s="2">
        <v>34</v>
      </c>
      <c r="AD3895" s="5">
        <v>33</v>
      </c>
      <c r="AE3895" s="2">
        <v>0.5</v>
      </c>
      <c r="AF3895" s="4" t="s">
        <v>272</v>
      </c>
      <c r="AG3895" s="2">
        <v>2</v>
      </c>
      <c r="AH3895" s="22" t="s">
        <v>290</v>
      </c>
      <c r="AI3895" s="6" t="s">
        <v>311</v>
      </c>
      <c r="AJ3895" s="4" t="s">
        <v>290</v>
      </c>
      <c r="AK3895" s="161" t="s">
        <v>290</v>
      </c>
    </row>
    <row r="3896" spans="1:37" x14ac:dyDescent="0.35">
      <c r="A3896" s="156" t="s">
        <v>3782</v>
      </c>
      <c r="B3896" s="11">
        <v>36</v>
      </c>
      <c r="C3896" s="11">
        <v>10</v>
      </c>
      <c r="D3896" t="s">
        <v>311</v>
      </c>
      <c r="E3896" s="21" t="s">
        <v>290</v>
      </c>
      <c r="F3896" s="11">
        <v>36</v>
      </c>
      <c r="G3896" s="13">
        <v>35.375999999999998</v>
      </c>
      <c r="H3896" s="11">
        <v>0.312</v>
      </c>
      <c r="I3896" t="s">
        <v>290</v>
      </c>
      <c r="J3896" s="11">
        <v>10</v>
      </c>
      <c r="K3896" s="21" t="s">
        <v>290</v>
      </c>
      <c r="L3896" s="11" t="s">
        <v>311</v>
      </c>
      <c r="M3896" t="s">
        <v>290</v>
      </c>
      <c r="N3896" s="159" t="s">
        <v>290</v>
      </c>
      <c r="P3896" s="18" t="s">
        <v>290</v>
      </c>
      <c r="Q3896" s="18" t="s">
        <v>290</v>
      </c>
      <c r="S3896" t="s">
        <v>290</v>
      </c>
      <c r="T3896" t="s">
        <v>290</v>
      </c>
      <c r="V3896" t="s">
        <v>290</v>
      </c>
      <c r="X3896" s="156" t="s">
        <v>3782</v>
      </c>
      <c r="Y3896" s="11">
        <v>36</v>
      </c>
      <c r="Z3896" s="11">
        <v>10</v>
      </c>
      <c r="AA3896" t="s">
        <v>311</v>
      </c>
      <c r="AB3896" s="21" t="s">
        <v>290</v>
      </c>
      <c r="AC3896" s="11">
        <v>36</v>
      </c>
      <c r="AD3896" s="13">
        <v>35.375999999999998</v>
      </c>
      <c r="AE3896" s="11">
        <v>0.312</v>
      </c>
      <c r="AF3896" t="s">
        <v>290</v>
      </c>
      <c r="AG3896" s="11">
        <v>10</v>
      </c>
      <c r="AH3896" s="21" t="s">
        <v>290</v>
      </c>
      <c r="AI3896" s="11" t="s">
        <v>311</v>
      </c>
      <c r="AJ3896" t="s">
        <v>290</v>
      </c>
      <c r="AK3896" s="159" t="s">
        <v>290</v>
      </c>
    </row>
    <row r="3897" spans="1:37" x14ac:dyDescent="0.35">
      <c r="A3897" s="158" t="s">
        <v>3783</v>
      </c>
      <c r="B3897" s="11">
        <v>36</v>
      </c>
      <c r="C3897" s="11">
        <v>20</v>
      </c>
      <c r="D3897" t="s">
        <v>311</v>
      </c>
      <c r="E3897" s="21" t="s">
        <v>290</v>
      </c>
      <c r="F3897" s="11">
        <v>36</v>
      </c>
      <c r="G3897" s="13">
        <v>35</v>
      </c>
      <c r="H3897" s="11">
        <v>0.5</v>
      </c>
      <c r="I3897" t="s">
        <v>290</v>
      </c>
      <c r="J3897" s="11">
        <v>20</v>
      </c>
      <c r="K3897" s="21" t="s">
        <v>290</v>
      </c>
      <c r="L3897" s="1" t="s">
        <v>311</v>
      </c>
      <c r="M3897" t="s">
        <v>290</v>
      </c>
      <c r="N3897" s="159" t="s">
        <v>290</v>
      </c>
      <c r="P3897" s="18" t="s">
        <v>290</v>
      </c>
      <c r="Q3897" s="18" t="s">
        <v>290</v>
      </c>
      <c r="S3897" t="s">
        <v>290</v>
      </c>
      <c r="T3897" t="s">
        <v>290</v>
      </c>
      <c r="V3897" t="s">
        <v>290</v>
      </c>
      <c r="X3897" s="158" t="s">
        <v>3783</v>
      </c>
      <c r="Y3897" s="11">
        <v>36</v>
      </c>
      <c r="Z3897" s="11">
        <v>20</v>
      </c>
      <c r="AA3897" t="s">
        <v>311</v>
      </c>
      <c r="AB3897" s="21" t="s">
        <v>290</v>
      </c>
      <c r="AC3897" s="11">
        <v>36</v>
      </c>
      <c r="AD3897" s="13">
        <v>35</v>
      </c>
      <c r="AE3897" s="11">
        <v>0.5</v>
      </c>
      <c r="AF3897" t="s">
        <v>290</v>
      </c>
      <c r="AG3897" s="11">
        <v>20</v>
      </c>
      <c r="AH3897" s="21" t="s">
        <v>290</v>
      </c>
      <c r="AI3897" s="1" t="s">
        <v>311</v>
      </c>
      <c r="AJ3897" t="s">
        <v>290</v>
      </c>
      <c r="AK3897" s="159" t="s">
        <v>290</v>
      </c>
    </row>
    <row r="3898" spans="1:37" x14ac:dyDescent="0.35">
      <c r="A3898" s="158" t="s">
        <v>3784</v>
      </c>
      <c r="B3898" s="11">
        <v>36</v>
      </c>
      <c r="C3898">
        <v>30</v>
      </c>
      <c r="D3898" t="s">
        <v>311</v>
      </c>
      <c r="E3898" s="21" t="s">
        <v>290</v>
      </c>
      <c r="F3898" s="11">
        <v>36</v>
      </c>
      <c r="G3898" s="13">
        <v>34.75</v>
      </c>
      <c r="H3898" s="11">
        <v>0.625</v>
      </c>
      <c r="I3898" t="s">
        <v>290</v>
      </c>
      <c r="J3898">
        <v>30</v>
      </c>
      <c r="K3898" s="21" t="s">
        <v>290</v>
      </c>
      <c r="L3898" s="1" t="s">
        <v>311</v>
      </c>
      <c r="M3898" t="s">
        <v>290</v>
      </c>
      <c r="N3898" s="159" t="s">
        <v>290</v>
      </c>
      <c r="P3898" s="18" t="s">
        <v>290</v>
      </c>
      <c r="Q3898" s="18" t="s">
        <v>290</v>
      </c>
      <c r="S3898" t="s">
        <v>290</v>
      </c>
      <c r="T3898" t="s">
        <v>290</v>
      </c>
      <c r="V3898" t="s">
        <v>290</v>
      </c>
      <c r="X3898" s="158" t="s">
        <v>3784</v>
      </c>
      <c r="Y3898" s="11">
        <v>36</v>
      </c>
      <c r="Z3898">
        <v>30</v>
      </c>
      <c r="AA3898" t="s">
        <v>311</v>
      </c>
      <c r="AB3898" s="21" t="s">
        <v>290</v>
      </c>
      <c r="AC3898" s="11">
        <v>36</v>
      </c>
      <c r="AD3898" s="13">
        <v>34.75</v>
      </c>
      <c r="AE3898" s="11">
        <v>0.625</v>
      </c>
      <c r="AF3898" t="s">
        <v>290</v>
      </c>
      <c r="AG3898">
        <v>30</v>
      </c>
      <c r="AH3898" s="21" t="s">
        <v>290</v>
      </c>
      <c r="AI3898" s="1" t="s">
        <v>311</v>
      </c>
      <c r="AJ3898" t="s">
        <v>290</v>
      </c>
      <c r="AK3898" s="159" t="s">
        <v>290</v>
      </c>
    </row>
    <row r="3899" spans="1:37" x14ac:dyDescent="0.35">
      <c r="A3899" s="158" t="s">
        <v>3785</v>
      </c>
      <c r="B3899" s="11">
        <v>36</v>
      </c>
      <c r="C3899">
        <v>40</v>
      </c>
      <c r="D3899" t="s">
        <v>311</v>
      </c>
      <c r="E3899" s="21" t="s">
        <v>290</v>
      </c>
      <c r="F3899" s="11">
        <v>36</v>
      </c>
      <c r="G3899" s="13">
        <v>34.5</v>
      </c>
      <c r="H3899" s="11">
        <v>0.75</v>
      </c>
      <c r="I3899" t="s">
        <v>290</v>
      </c>
      <c r="J3899">
        <v>40</v>
      </c>
      <c r="K3899" s="21" t="s">
        <v>290</v>
      </c>
      <c r="L3899" s="1" t="s">
        <v>311</v>
      </c>
      <c r="M3899" t="s">
        <v>290</v>
      </c>
      <c r="N3899" s="159" t="s">
        <v>290</v>
      </c>
      <c r="P3899" s="18" t="s">
        <v>290</v>
      </c>
      <c r="Q3899" s="18" t="s">
        <v>290</v>
      </c>
      <c r="S3899" t="s">
        <v>290</v>
      </c>
      <c r="T3899" t="s">
        <v>290</v>
      </c>
      <c r="V3899" t="s">
        <v>290</v>
      </c>
      <c r="X3899" s="158" t="s">
        <v>3785</v>
      </c>
      <c r="Y3899" s="11">
        <v>36</v>
      </c>
      <c r="Z3899">
        <v>40</v>
      </c>
      <c r="AA3899" t="s">
        <v>311</v>
      </c>
      <c r="AB3899" s="21" t="s">
        <v>290</v>
      </c>
      <c r="AC3899" s="11">
        <v>36</v>
      </c>
      <c r="AD3899" s="13">
        <v>34.5</v>
      </c>
      <c r="AE3899" s="11">
        <v>0.75</v>
      </c>
      <c r="AF3899" t="s">
        <v>290</v>
      </c>
      <c r="AG3899">
        <v>40</v>
      </c>
      <c r="AH3899" s="21" t="s">
        <v>290</v>
      </c>
      <c r="AI3899" s="1" t="s">
        <v>311</v>
      </c>
      <c r="AJ3899" t="s">
        <v>290</v>
      </c>
      <c r="AK3899" s="159" t="s">
        <v>290</v>
      </c>
    </row>
    <row r="3900" spans="1:37" x14ac:dyDescent="0.35">
      <c r="A3900" s="158" t="s">
        <v>7140</v>
      </c>
      <c r="B3900" s="11">
        <v>36</v>
      </c>
      <c r="C3900" t="s">
        <v>6422</v>
      </c>
      <c r="D3900" t="s">
        <v>311</v>
      </c>
      <c r="E3900" s="21" t="s">
        <v>290</v>
      </c>
      <c r="F3900" s="11">
        <v>36</v>
      </c>
      <c r="G3900" s="13">
        <v>35.25</v>
      </c>
      <c r="H3900" s="11">
        <v>0.375</v>
      </c>
      <c r="I3900" t="s">
        <v>6422</v>
      </c>
      <c r="J3900">
        <v>1</v>
      </c>
      <c r="K3900" s="21" t="s">
        <v>290</v>
      </c>
      <c r="L3900" s="1" t="s">
        <v>311</v>
      </c>
      <c r="M3900" t="s">
        <v>290</v>
      </c>
      <c r="N3900" s="159" t="s">
        <v>290</v>
      </c>
      <c r="P3900" s="18" t="s">
        <v>290</v>
      </c>
      <c r="Q3900" s="18" t="s">
        <v>290</v>
      </c>
      <c r="S3900" t="s">
        <v>290</v>
      </c>
      <c r="T3900" t="s">
        <v>290</v>
      </c>
      <c r="V3900" t="s">
        <v>290</v>
      </c>
      <c r="X3900" s="158" t="s">
        <v>7140</v>
      </c>
      <c r="Y3900" s="11">
        <v>36</v>
      </c>
      <c r="Z3900" t="s">
        <v>6422</v>
      </c>
      <c r="AA3900" t="s">
        <v>311</v>
      </c>
      <c r="AB3900" s="21" t="s">
        <v>290</v>
      </c>
      <c r="AC3900" s="11">
        <v>36</v>
      </c>
      <c r="AD3900" s="13">
        <v>35.25</v>
      </c>
      <c r="AE3900" s="11">
        <v>0.375</v>
      </c>
      <c r="AF3900" t="s">
        <v>6422</v>
      </c>
      <c r="AG3900">
        <v>1</v>
      </c>
      <c r="AH3900" s="21" t="s">
        <v>290</v>
      </c>
      <c r="AI3900" s="1" t="s">
        <v>311</v>
      </c>
      <c r="AJ3900" t="s">
        <v>290</v>
      </c>
      <c r="AK3900" s="159" t="s">
        <v>290</v>
      </c>
    </row>
    <row r="3901" spans="1:37" x14ac:dyDescent="0.35">
      <c r="A3901" s="160" t="s">
        <v>3786</v>
      </c>
      <c r="B3901" s="2">
        <v>36</v>
      </c>
      <c r="C3901" s="2" t="s">
        <v>272</v>
      </c>
      <c r="D3901" s="4" t="s">
        <v>311</v>
      </c>
      <c r="E3901" s="22" t="s">
        <v>290</v>
      </c>
      <c r="F3901" s="2">
        <v>36</v>
      </c>
      <c r="G3901" s="5">
        <v>35</v>
      </c>
      <c r="H3901" s="2">
        <v>0.5</v>
      </c>
      <c r="I3901" s="4" t="s">
        <v>272</v>
      </c>
      <c r="J3901" s="2">
        <v>2</v>
      </c>
      <c r="K3901" s="22" t="s">
        <v>290</v>
      </c>
      <c r="L3901" s="6" t="s">
        <v>311</v>
      </c>
      <c r="M3901" s="4" t="s">
        <v>290</v>
      </c>
      <c r="N3901" s="161" t="s">
        <v>290</v>
      </c>
      <c r="P3901" s="18" t="s">
        <v>290</v>
      </c>
      <c r="Q3901" s="18" t="s">
        <v>290</v>
      </c>
      <c r="S3901" t="s">
        <v>290</v>
      </c>
      <c r="T3901" t="s">
        <v>290</v>
      </c>
      <c r="V3901" t="s">
        <v>290</v>
      </c>
      <c r="X3901" s="160" t="s">
        <v>3786</v>
      </c>
      <c r="Y3901" s="2">
        <v>36</v>
      </c>
      <c r="Z3901" s="2" t="s">
        <v>272</v>
      </c>
      <c r="AA3901" s="4" t="s">
        <v>311</v>
      </c>
      <c r="AB3901" s="22" t="s">
        <v>290</v>
      </c>
      <c r="AC3901" s="2">
        <v>36</v>
      </c>
      <c r="AD3901" s="5">
        <v>35</v>
      </c>
      <c r="AE3901" s="2">
        <v>0.5</v>
      </c>
      <c r="AF3901" s="4" t="s">
        <v>272</v>
      </c>
      <c r="AG3901" s="2">
        <v>2</v>
      </c>
      <c r="AH3901" s="22" t="s">
        <v>290</v>
      </c>
      <c r="AI3901" s="6" t="s">
        <v>311</v>
      </c>
      <c r="AJ3901" s="4" t="s">
        <v>290</v>
      </c>
      <c r="AK3901" s="161" t="s">
        <v>290</v>
      </c>
    </row>
    <row r="3902" spans="1:37" x14ac:dyDescent="0.35">
      <c r="A3902" s="158" t="s">
        <v>3787</v>
      </c>
      <c r="B3902" s="11">
        <v>42</v>
      </c>
      <c r="C3902">
        <v>30</v>
      </c>
      <c r="D3902" t="s">
        <v>311</v>
      </c>
      <c r="E3902" s="21" t="s">
        <v>290</v>
      </c>
      <c r="F3902" s="11">
        <v>42</v>
      </c>
      <c r="G3902" s="13">
        <v>41.25</v>
      </c>
      <c r="H3902" s="11">
        <v>0.375</v>
      </c>
      <c r="I3902" t="s">
        <v>290</v>
      </c>
      <c r="J3902">
        <v>30</v>
      </c>
      <c r="K3902" s="21" t="s">
        <v>290</v>
      </c>
      <c r="L3902" s="1" t="s">
        <v>311</v>
      </c>
      <c r="M3902" t="s">
        <v>290</v>
      </c>
      <c r="N3902" s="159" t="s">
        <v>290</v>
      </c>
      <c r="P3902" s="18" t="s">
        <v>290</v>
      </c>
      <c r="Q3902" s="18" t="s">
        <v>290</v>
      </c>
      <c r="S3902" t="s">
        <v>290</v>
      </c>
      <c r="T3902" t="s">
        <v>290</v>
      </c>
      <c r="V3902" t="s">
        <v>290</v>
      </c>
      <c r="X3902" s="158" t="s">
        <v>3787</v>
      </c>
      <c r="Y3902" s="11">
        <v>42</v>
      </c>
      <c r="Z3902">
        <v>30</v>
      </c>
      <c r="AA3902" t="s">
        <v>311</v>
      </c>
      <c r="AB3902" s="21" t="s">
        <v>290</v>
      </c>
      <c r="AC3902" s="11">
        <v>42</v>
      </c>
      <c r="AD3902" s="13">
        <v>41.25</v>
      </c>
      <c r="AE3902" s="11">
        <v>0.375</v>
      </c>
      <c r="AF3902" t="s">
        <v>290</v>
      </c>
      <c r="AG3902">
        <v>30</v>
      </c>
      <c r="AH3902" s="21" t="s">
        <v>290</v>
      </c>
      <c r="AI3902" s="1" t="s">
        <v>311</v>
      </c>
      <c r="AJ3902" t="s">
        <v>290</v>
      </c>
      <c r="AK3902" s="159" t="s">
        <v>290</v>
      </c>
    </row>
    <row r="3903" spans="1:37" x14ac:dyDescent="0.35">
      <c r="A3903" s="158" t="s">
        <v>3788</v>
      </c>
      <c r="B3903" s="11">
        <v>42</v>
      </c>
      <c r="C3903">
        <v>60</v>
      </c>
      <c r="D3903" t="s">
        <v>311</v>
      </c>
      <c r="E3903" s="21" t="s">
        <v>290</v>
      </c>
      <c r="F3903" s="11">
        <v>42</v>
      </c>
      <c r="G3903" s="13">
        <v>41</v>
      </c>
      <c r="H3903" s="11">
        <v>0.5</v>
      </c>
      <c r="I3903" t="s">
        <v>290</v>
      </c>
      <c r="J3903">
        <v>60</v>
      </c>
      <c r="K3903" s="21" t="s">
        <v>290</v>
      </c>
      <c r="L3903" s="1" t="s">
        <v>311</v>
      </c>
      <c r="M3903" t="s">
        <v>290</v>
      </c>
      <c r="N3903" s="159" t="s">
        <v>290</v>
      </c>
      <c r="P3903" s="18" t="s">
        <v>290</v>
      </c>
      <c r="Q3903" s="18" t="s">
        <v>290</v>
      </c>
      <c r="S3903" t="s">
        <v>290</v>
      </c>
      <c r="T3903" t="s">
        <v>290</v>
      </c>
      <c r="V3903" t="s">
        <v>290</v>
      </c>
      <c r="X3903" s="158" t="s">
        <v>3788</v>
      </c>
      <c r="Y3903" s="11">
        <v>42</v>
      </c>
      <c r="Z3903">
        <v>60</v>
      </c>
      <c r="AA3903" t="s">
        <v>311</v>
      </c>
      <c r="AB3903" s="21" t="s">
        <v>290</v>
      </c>
      <c r="AC3903" s="11">
        <v>42</v>
      </c>
      <c r="AD3903" s="13">
        <v>41</v>
      </c>
      <c r="AE3903" s="11">
        <v>0.5</v>
      </c>
      <c r="AF3903" t="s">
        <v>290</v>
      </c>
      <c r="AG3903">
        <v>60</v>
      </c>
      <c r="AH3903" s="21" t="s">
        <v>290</v>
      </c>
      <c r="AI3903" s="1" t="s">
        <v>311</v>
      </c>
      <c r="AJ3903" t="s">
        <v>290</v>
      </c>
      <c r="AK3903" s="159" t="s">
        <v>290</v>
      </c>
    </row>
    <row r="3904" spans="1:37" x14ac:dyDescent="0.35">
      <c r="A3904" s="158" t="s">
        <v>7141</v>
      </c>
      <c r="B3904" s="11">
        <v>42</v>
      </c>
      <c r="C3904" t="s">
        <v>6422</v>
      </c>
      <c r="D3904" t="s">
        <v>311</v>
      </c>
      <c r="E3904" s="21" t="s">
        <v>290</v>
      </c>
      <c r="F3904" s="11">
        <v>42</v>
      </c>
      <c r="G3904" s="13">
        <v>41.25</v>
      </c>
      <c r="H3904" s="11">
        <v>0.375</v>
      </c>
      <c r="I3904" t="s">
        <v>6422</v>
      </c>
      <c r="J3904">
        <v>1</v>
      </c>
      <c r="K3904" s="21" t="s">
        <v>290</v>
      </c>
      <c r="L3904" s="1" t="s">
        <v>311</v>
      </c>
      <c r="M3904" t="s">
        <v>290</v>
      </c>
      <c r="N3904" s="159" t="s">
        <v>290</v>
      </c>
      <c r="P3904" s="18" t="s">
        <v>290</v>
      </c>
      <c r="Q3904" s="18" t="s">
        <v>290</v>
      </c>
      <c r="S3904" t="s">
        <v>290</v>
      </c>
      <c r="T3904" t="s">
        <v>290</v>
      </c>
      <c r="V3904" t="s">
        <v>290</v>
      </c>
      <c r="X3904" s="158" t="s">
        <v>7141</v>
      </c>
      <c r="Y3904" s="11">
        <v>42</v>
      </c>
      <c r="Z3904" t="s">
        <v>6422</v>
      </c>
      <c r="AA3904" t="s">
        <v>311</v>
      </c>
      <c r="AB3904" s="21" t="s">
        <v>290</v>
      </c>
      <c r="AC3904" s="11">
        <v>42</v>
      </c>
      <c r="AD3904" s="13">
        <v>41.25</v>
      </c>
      <c r="AE3904" s="11">
        <v>0.375</v>
      </c>
      <c r="AF3904" t="s">
        <v>6422</v>
      </c>
      <c r="AG3904">
        <v>1</v>
      </c>
      <c r="AH3904" s="21" t="s">
        <v>290</v>
      </c>
      <c r="AI3904" s="1" t="s">
        <v>311</v>
      </c>
      <c r="AJ3904" t="s">
        <v>290</v>
      </c>
      <c r="AK3904" s="159" t="s">
        <v>290</v>
      </c>
    </row>
    <row r="3905" spans="1:37" x14ac:dyDescent="0.35">
      <c r="A3905" s="160" t="s">
        <v>3789</v>
      </c>
      <c r="B3905" s="2">
        <v>42</v>
      </c>
      <c r="C3905" s="2" t="s">
        <v>272</v>
      </c>
      <c r="D3905" s="4" t="s">
        <v>311</v>
      </c>
      <c r="E3905" s="22" t="s">
        <v>290</v>
      </c>
      <c r="F3905" s="2">
        <v>42</v>
      </c>
      <c r="G3905" s="5">
        <v>41</v>
      </c>
      <c r="H3905" s="2">
        <v>0.5</v>
      </c>
      <c r="I3905" s="4" t="s">
        <v>272</v>
      </c>
      <c r="J3905" s="2">
        <v>2</v>
      </c>
      <c r="K3905" s="22" t="s">
        <v>290</v>
      </c>
      <c r="L3905" s="6" t="s">
        <v>311</v>
      </c>
      <c r="M3905" s="4" t="s">
        <v>290</v>
      </c>
      <c r="N3905" s="161" t="s">
        <v>290</v>
      </c>
      <c r="P3905" s="18" t="s">
        <v>290</v>
      </c>
      <c r="Q3905" s="18" t="s">
        <v>290</v>
      </c>
      <c r="S3905" t="s">
        <v>290</v>
      </c>
      <c r="T3905" t="s">
        <v>290</v>
      </c>
      <c r="V3905" t="s">
        <v>290</v>
      </c>
      <c r="X3905" s="160" t="s">
        <v>3789</v>
      </c>
      <c r="Y3905" s="2">
        <v>42</v>
      </c>
      <c r="Z3905" s="2" t="s">
        <v>272</v>
      </c>
      <c r="AA3905" s="4" t="s">
        <v>311</v>
      </c>
      <c r="AB3905" s="22" t="s">
        <v>290</v>
      </c>
      <c r="AC3905" s="2">
        <v>42</v>
      </c>
      <c r="AD3905" s="5">
        <v>41</v>
      </c>
      <c r="AE3905" s="2">
        <v>0.5</v>
      </c>
      <c r="AF3905" s="4" t="s">
        <v>272</v>
      </c>
      <c r="AG3905" s="2">
        <v>2</v>
      </c>
      <c r="AH3905" s="22" t="s">
        <v>290</v>
      </c>
      <c r="AI3905" s="6" t="s">
        <v>311</v>
      </c>
      <c r="AJ3905" s="4" t="s">
        <v>290</v>
      </c>
      <c r="AK3905" s="161" t="s">
        <v>290</v>
      </c>
    </row>
    <row r="3906" spans="1:37" x14ac:dyDescent="0.35">
      <c r="A3906" s="158" t="s">
        <v>3790</v>
      </c>
      <c r="B3906" s="11">
        <v>48.000000000000007</v>
      </c>
      <c r="C3906">
        <v>30</v>
      </c>
      <c r="D3906" t="s">
        <v>311</v>
      </c>
      <c r="E3906" s="21" t="s">
        <v>290</v>
      </c>
      <c r="F3906" s="11">
        <v>48.000000000000007</v>
      </c>
      <c r="G3906" s="13">
        <v>47.250000000000007</v>
      </c>
      <c r="H3906" s="11">
        <v>0.375</v>
      </c>
      <c r="I3906" t="s">
        <v>290</v>
      </c>
      <c r="J3906">
        <v>30</v>
      </c>
      <c r="K3906" s="21" t="s">
        <v>290</v>
      </c>
      <c r="L3906" s="1" t="s">
        <v>311</v>
      </c>
      <c r="M3906" t="s">
        <v>290</v>
      </c>
      <c r="N3906" s="159" t="s">
        <v>290</v>
      </c>
      <c r="P3906" s="18" t="s">
        <v>290</v>
      </c>
      <c r="Q3906" s="18" t="s">
        <v>290</v>
      </c>
      <c r="S3906" t="s">
        <v>290</v>
      </c>
      <c r="T3906" t="s">
        <v>290</v>
      </c>
      <c r="V3906" t="s">
        <v>290</v>
      </c>
      <c r="X3906" s="158" t="s">
        <v>3790</v>
      </c>
      <c r="Y3906" s="11">
        <v>48.000000000000007</v>
      </c>
      <c r="Z3906">
        <v>30</v>
      </c>
      <c r="AA3906" t="s">
        <v>311</v>
      </c>
      <c r="AB3906" s="21" t="s">
        <v>290</v>
      </c>
      <c r="AC3906" s="11">
        <v>48.000000000000007</v>
      </c>
      <c r="AD3906" s="13">
        <v>47.250000000000007</v>
      </c>
      <c r="AE3906" s="11">
        <v>0.375</v>
      </c>
      <c r="AF3906" t="s">
        <v>290</v>
      </c>
      <c r="AG3906">
        <v>30</v>
      </c>
      <c r="AH3906" s="21" t="s">
        <v>290</v>
      </c>
      <c r="AI3906" s="1" t="s">
        <v>311</v>
      </c>
      <c r="AJ3906" t="s">
        <v>290</v>
      </c>
      <c r="AK3906" s="159" t="s">
        <v>290</v>
      </c>
    </row>
    <row r="3907" spans="1:37" x14ac:dyDescent="0.35">
      <c r="A3907" s="158" t="s">
        <v>3791</v>
      </c>
      <c r="B3907" s="11">
        <v>48.000000000000007</v>
      </c>
      <c r="C3907">
        <v>60</v>
      </c>
      <c r="D3907" t="s">
        <v>311</v>
      </c>
      <c r="E3907" s="21" t="s">
        <v>290</v>
      </c>
      <c r="F3907" s="11">
        <v>48.000000000000007</v>
      </c>
      <c r="G3907" s="13">
        <v>47.000000000000007</v>
      </c>
      <c r="H3907" s="11">
        <v>0.5</v>
      </c>
      <c r="I3907" t="s">
        <v>290</v>
      </c>
      <c r="J3907">
        <v>60</v>
      </c>
      <c r="K3907" s="21" t="s">
        <v>290</v>
      </c>
      <c r="L3907" s="1" t="s">
        <v>311</v>
      </c>
      <c r="M3907" t="s">
        <v>290</v>
      </c>
      <c r="N3907" s="159" t="s">
        <v>290</v>
      </c>
      <c r="P3907" s="18" t="s">
        <v>290</v>
      </c>
      <c r="Q3907" s="18" t="s">
        <v>290</v>
      </c>
      <c r="S3907" t="s">
        <v>290</v>
      </c>
      <c r="T3907" t="s">
        <v>290</v>
      </c>
      <c r="V3907" t="s">
        <v>290</v>
      </c>
      <c r="X3907" s="158" t="s">
        <v>3791</v>
      </c>
      <c r="Y3907" s="11">
        <v>48.000000000000007</v>
      </c>
      <c r="Z3907">
        <v>60</v>
      </c>
      <c r="AA3907" t="s">
        <v>311</v>
      </c>
      <c r="AB3907" s="21" t="s">
        <v>290</v>
      </c>
      <c r="AC3907" s="11">
        <v>48.000000000000007</v>
      </c>
      <c r="AD3907" s="13">
        <v>47.000000000000007</v>
      </c>
      <c r="AE3907" s="11">
        <v>0.5</v>
      </c>
      <c r="AF3907" t="s">
        <v>290</v>
      </c>
      <c r="AG3907">
        <v>60</v>
      </c>
      <c r="AH3907" s="21" t="s">
        <v>290</v>
      </c>
      <c r="AI3907" s="1" t="s">
        <v>311</v>
      </c>
      <c r="AJ3907" t="s">
        <v>290</v>
      </c>
      <c r="AK3907" s="159" t="s">
        <v>290</v>
      </c>
    </row>
    <row r="3908" spans="1:37" x14ac:dyDescent="0.35">
      <c r="A3908" s="158" t="s">
        <v>7142</v>
      </c>
      <c r="B3908" s="11">
        <v>48</v>
      </c>
      <c r="C3908" t="s">
        <v>6422</v>
      </c>
      <c r="D3908" t="s">
        <v>311</v>
      </c>
      <c r="E3908" s="21" t="s">
        <v>290</v>
      </c>
      <c r="F3908" s="11">
        <v>48</v>
      </c>
      <c r="G3908" s="13">
        <v>47.25</v>
      </c>
      <c r="H3908" s="11">
        <v>0.375</v>
      </c>
      <c r="I3908" t="s">
        <v>6422</v>
      </c>
      <c r="J3908">
        <v>1</v>
      </c>
      <c r="K3908" s="21" t="s">
        <v>290</v>
      </c>
      <c r="L3908" s="1" t="s">
        <v>311</v>
      </c>
      <c r="M3908" t="s">
        <v>290</v>
      </c>
      <c r="N3908" s="159" t="s">
        <v>290</v>
      </c>
      <c r="P3908" s="18" t="s">
        <v>290</v>
      </c>
      <c r="Q3908" s="18" t="s">
        <v>290</v>
      </c>
      <c r="S3908" t="s">
        <v>290</v>
      </c>
      <c r="T3908" t="s">
        <v>290</v>
      </c>
      <c r="V3908" t="s">
        <v>290</v>
      </c>
      <c r="X3908" s="158" t="s">
        <v>7142</v>
      </c>
      <c r="Y3908" s="11">
        <v>48</v>
      </c>
      <c r="Z3908" t="s">
        <v>6422</v>
      </c>
      <c r="AA3908" t="s">
        <v>311</v>
      </c>
      <c r="AB3908" s="21" t="s">
        <v>290</v>
      </c>
      <c r="AC3908" s="11">
        <v>48</v>
      </c>
      <c r="AD3908" s="13">
        <v>47.25</v>
      </c>
      <c r="AE3908" s="11">
        <v>0.375</v>
      </c>
      <c r="AF3908" t="s">
        <v>6422</v>
      </c>
      <c r="AG3908">
        <v>1</v>
      </c>
      <c r="AH3908" s="21" t="s">
        <v>290</v>
      </c>
      <c r="AI3908" s="1" t="s">
        <v>311</v>
      </c>
      <c r="AJ3908" t="s">
        <v>290</v>
      </c>
      <c r="AK3908" s="159" t="s">
        <v>290</v>
      </c>
    </row>
    <row r="3909" spans="1:37" x14ac:dyDescent="0.35">
      <c r="A3909" s="160" t="s">
        <v>3792</v>
      </c>
      <c r="B3909" s="2">
        <v>48.000000000000007</v>
      </c>
      <c r="C3909" s="2" t="s">
        <v>272</v>
      </c>
      <c r="D3909" s="4" t="s">
        <v>311</v>
      </c>
      <c r="E3909" s="22" t="s">
        <v>290</v>
      </c>
      <c r="F3909" s="2">
        <v>48.000000000000007</v>
      </c>
      <c r="G3909" s="5">
        <v>47.000000000000007</v>
      </c>
      <c r="H3909" s="2">
        <v>0.5</v>
      </c>
      <c r="I3909" s="4" t="s">
        <v>272</v>
      </c>
      <c r="J3909" s="2">
        <v>2</v>
      </c>
      <c r="K3909" s="22" t="s">
        <v>290</v>
      </c>
      <c r="L3909" s="4" t="s">
        <v>311</v>
      </c>
      <c r="M3909" s="4" t="s">
        <v>290</v>
      </c>
      <c r="N3909" s="161" t="s">
        <v>290</v>
      </c>
      <c r="P3909" s="18" t="s">
        <v>290</v>
      </c>
      <c r="Q3909" s="18" t="s">
        <v>290</v>
      </c>
      <c r="S3909" t="s">
        <v>290</v>
      </c>
      <c r="T3909" t="s">
        <v>290</v>
      </c>
      <c r="V3909" t="s">
        <v>290</v>
      </c>
      <c r="X3909" s="160" t="s">
        <v>3792</v>
      </c>
      <c r="Y3909" s="2">
        <v>48.000000000000007</v>
      </c>
      <c r="Z3909" s="2" t="s">
        <v>272</v>
      </c>
      <c r="AA3909" s="4" t="s">
        <v>311</v>
      </c>
      <c r="AB3909" s="22" t="s">
        <v>290</v>
      </c>
      <c r="AC3909" s="2">
        <v>48.000000000000007</v>
      </c>
      <c r="AD3909" s="5">
        <v>47.000000000000007</v>
      </c>
      <c r="AE3909" s="2">
        <v>0.5</v>
      </c>
      <c r="AF3909" s="4" t="s">
        <v>272</v>
      </c>
      <c r="AG3909" s="2">
        <v>2</v>
      </c>
      <c r="AH3909" s="22" t="s">
        <v>290</v>
      </c>
      <c r="AI3909" s="6" t="s">
        <v>311</v>
      </c>
      <c r="AJ3909" s="4" t="s">
        <v>290</v>
      </c>
      <c r="AK3909" s="161" t="s">
        <v>290</v>
      </c>
    </row>
    <row r="3910" spans="1:37" x14ac:dyDescent="0.35">
      <c r="A3910" s="160" t="s">
        <v>251</v>
      </c>
      <c r="B3910" s="4" t="s">
        <v>290</v>
      </c>
      <c r="C3910" s="4" t="s">
        <v>290</v>
      </c>
      <c r="D3910" s="4" t="s">
        <v>290</v>
      </c>
      <c r="E3910" s="22"/>
      <c r="F3910" s="4" t="s">
        <v>290</v>
      </c>
      <c r="G3910" s="5" t="s">
        <v>290</v>
      </c>
      <c r="H3910" s="4" t="s">
        <v>290</v>
      </c>
      <c r="I3910" s="4" t="s">
        <v>290</v>
      </c>
      <c r="J3910" s="4" t="s">
        <v>290</v>
      </c>
      <c r="K3910" s="22" t="s">
        <v>290</v>
      </c>
      <c r="L3910" s="6" t="s">
        <v>290</v>
      </c>
      <c r="M3910" s="4" t="s">
        <v>290</v>
      </c>
      <c r="N3910" s="161" t="s">
        <v>290</v>
      </c>
      <c r="X3910" s="162" t="s">
        <v>251</v>
      </c>
      <c r="Y3910" s="4" t="s">
        <v>290</v>
      </c>
      <c r="Z3910" s="4" t="s">
        <v>290</v>
      </c>
      <c r="AA3910" s="4" t="s">
        <v>290</v>
      </c>
      <c r="AB3910" s="22"/>
      <c r="AC3910" s="4" t="s">
        <v>290</v>
      </c>
      <c r="AD3910" s="4" t="s">
        <v>290</v>
      </c>
      <c r="AE3910" s="4" t="s">
        <v>290</v>
      </c>
      <c r="AF3910" s="4" t="s">
        <v>290</v>
      </c>
      <c r="AG3910" s="4" t="s">
        <v>290</v>
      </c>
      <c r="AH3910" s="22" t="s">
        <v>290</v>
      </c>
      <c r="AI3910" s="4" t="s">
        <v>290</v>
      </c>
      <c r="AJ3910" s="4" t="s">
        <v>290</v>
      </c>
      <c r="AK3910" s="161" t="s">
        <v>290</v>
      </c>
    </row>
    <row r="3922" spans="2:2" x14ac:dyDescent="0.35">
      <c r="B3922" s="66"/>
    </row>
  </sheetData>
  <dataValidations disablePrompts="1" count="3">
    <dataValidation allowBlank="1" showInputMessage="1" promptTitle="$Prp@PartNo" sqref="BJ4:BJ122" xr:uid="{00000000-0002-0000-0100-000000000000}"/>
    <dataValidation allowBlank="1" showErrorMessage="1" sqref="BA3 AV2:AW3 BB2:BB3 AU2 BR3:BS3 AQ3 BL2 AM6 AM8:AM13 CA3 BM2:BN3 BS2 AN5:AO10 AQ5:AQ9" xr:uid="{00000000-0002-0000-0100-000001000000}"/>
    <dataValidation allowBlank="1" sqref="AU4:BI121 BK4:CA202" xr:uid="{00000000-0002-0000-0100-000002000000}"/>
  </dataValidations>
  <pageMargins left="0.7" right="0.7" top="0.75" bottom="0.75" header="0.3" footer="0.3"/>
  <pageSetup orientation="portrait" r:id="rId1"/>
  <ignoredErrors>
    <ignoredError sqref="AT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23</vt:i4>
      </vt:variant>
    </vt:vector>
  </HeadingPairs>
  <TitlesOfParts>
    <vt:vector size="25" baseType="lpstr">
      <vt:lpstr>Sheet1</vt:lpstr>
      <vt:lpstr>Data</vt:lpstr>
      <vt:lpstr>Angle_List</vt:lpstr>
      <vt:lpstr>Family</vt:lpstr>
      <vt:lpstr>Flange_LBS_List</vt:lpstr>
      <vt:lpstr>LWN_Angle</vt:lpstr>
      <vt:lpstr>LWN_Class_List</vt:lpstr>
      <vt:lpstr>LWN_Ladish_Size</vt:lpstr>
      <vt:lpstr>LWN_Length_List</vt:lpstr>
      <vt:lpstr>LWN_Material_List</vt:lpstr>
      <vt:lpstr>LWN_Material_Table</vt:lpstr>
      <vt:lpstr>LWN_Material_Type</vt:lpstr>
      <vt:lpstr>LWN_Size</vt:lpstr>
      <vt:lpstr>LWN_Size_List</vt:lpstr>
      <vt:lpstr>LWN_Size2</vt:lpstr>
      <vt:lpstr>LWN_Syteline_Data</vt:lpstr>
      <vt:lpstr>Pipe</vt:lpstr>
      <vt:lpstr>Pipe_Angle</vt:lpstr>
      <vt:lpstr>Pipe_Bevel</vt:lpstr>
      <vt:lpstr>Pipe_Material_List</vt:lpstr>
      <vt:lpstr>Pipe_Material_Table</vt:lpstr>
      <vt:lpstr>Pipe_Material_Type</vt:lpstr>
      <vt:lpstr>Pipe_Schedule_List</vt:lpstr>
      <vt:lpstr>Pipe_Size_List</vt:lpstr>
      <vt:lpstr>WNeck_Flange</vt:lpstr>
    </vt:vector>
  </TitlesOfParts>
  <Company>Harsco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jhines</dc:creator>
  <cp:lastModifiedBy>Tietz, Steven</cp:lastModifiedBy>
  <cp:lastPrinted>2014-06-02T19:46:06Z</cp:lastPrinted>
  <dcterms:created xsi:type="dcterms:W3CDTF">2011-09-07T18:27:24Z</dcterms:created>
  <dcterms:modified xsi:type="dcterms:W3CDTF">2024-01-24T18:17:43Z</dcterms:modified>
</cp:coreProperties>
</file>